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5a99ec09d4d7d7/PORTFOLIO 2026/Projet Excel Marketing/"/>
    </mc:Choice>
  </mc:AlternateContent>
  <xr:revisionPtr revIDLastSave="4699" documentId="11_7D4755BF84DCCE13E97046798E31F45B5A712953" xr6:coauthVersionLast="47" xr6:coauthVersionMax="47" xr10:uidLastSave="{939D743A-3BAB-483F-BE23-5BA97C902307}"/>
  <bookViews>
    <workbookView showHorizontalScroll="0" showSheetTabs="0" xWindow="-110" yWindow="-110" windowWidth="19420" windowHeight="11500" firstSheet="3" activeTab="3" xr2:uid="{00000000-000D-0000-FFFF-FFFF00000000}"/>
  </bookViews>
  <sheets>
    <sheet name="RAW" sheetId="4" r:id="rId1"/>
    <sheet name="CLEAN" sheetId="3" r:id="rId2"/>
    <sheet name="PIVOT" sheetId="6" r:id="rId3"/>
    <sheet name="DASHBOARD" sheetId="9" r:id="rId4"/>
    <sheet name="AUDIT" sheetId="8" r:id="rId5"/>
    <sheet name="RÉSUMÉ" sheetId="10" r:id="rId6"/>
  </sheets>
  <definedNames>
    <definedName name="DonnéesExternes_1" localSheetId="0" hidden="1">RAW!$A$1:$AC$2241</definedName>
    <definedName name="F_borne1">PIVOT!$J$76</definedName>
    <definedName name="F_borne2">PIVOT!$K$76</definedName>
    <definedName name="M_Borne1">PIVOT!$J$75</definedName>
    <definedName name="M_borne2">PIVOT!$K$75</definedName>
    <definedName name="R_borne1">PIVOT!$J$74</definedName>
    <definedName name="R_borne2">PIVOT!$K$74</definedName>
    <definedName name="Segment_Education">#N/A</definedName>
    <definedName name="Segment_Segment_RFM">#N/A</definedName>
    <definedName name="Segment_Tranche_âge">#N/A</definedName>
  </definedNames>
  <calcPr calcId="191028"/>
  <pivotCaches>
    <pivotCache cacheId="0" r:id="rId7"/>
    <pivotCache cacheId="1" r:id="rId8"/>
    <pivotCache cacheId="2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12" i="3" l="1"/>
  <c r="T2211" i="3"/>
  <c r="T2210" i="3"/>
  <c r="T2209" i="3"/>
  <c r="T2208" i="3"/>
  <c r="T2207" i="3"/>
  <c r="T2206" i="3"/>
  <c r="T2205" i="3"/>
  <c r="T2204" i="3"/>
  <c r="T2203" i="3"/>
  <c r="T2202" i="3"/>
  <c r="T2201" i="3"/>
  <c r="T2200" i="3"/>
  <c r="T2199" i="3"/>
  <c r="T2198" i="3"/>
  <c r="T2197" i="3"/>
  <c r="T2196" i="3"/>
  <c r="T2195" i="3"/>
  <c r="T2194" i="3"/>
  <c r="T2193" i="3"/>
  <c r="T2192" i="3"/>
  <c r="T2191" i="3"/>
  <c r="T2190" i="3"/>
  <c r="T2189" i="3"/>
  <c r="T2188" i="3"/>
  <c r="T2187" i="3"/>
  <c r="T2186" i="3"/>
  <c r="T2185" i="3"/>
  <c r="T2184" i="3"/>
  <c r="T2183" i="3"/>
  <c r="T2182" i="3"/>
  <c r="T2181" i="3"/>
  <c r="T2180" i="3"/>
  <c r="T2179" i="3"/>
  <c r="T2178" i="3"/>
  <c r="T2177" i="3"/>
  <c r="T2176" i="3"/>
  <c r="T2175" i="3"/>
  <c r="T2174" i="3"/>
  <c r="T2173" i="3"/>
  <c r="T2172" i="3"/>
  <c r="T2171" i="3"/>
  <c r="T2170" i="3"/>
  <c r="T2169" i="3"/>
  <c r="T2168" i="3"/>
  <c r="T2167" i="3"/>
  <c r="T2166" i="3"/>
  <c r="T2165" i="3"/>
  <c r="T2164" i="3"/>
  <c r="T2163" i="3"/>
  <c r="T2162" i="3"/>
  <c r="T2161" i="3"/>
  <c r="T2160" i="3"/>
  <c r="T2159" i="3"/>
  <c r="T2158" i="3"/>
  <c r="T2157" i="3"/>
  <c r="T2156" i="3"/>
  <c r="T2155" i="3"/>
  <c r="T2154" i="3"/>
  <c r="T2153" i="3"/>
  <c r="T2152" i="3"/>
  <c r="T2151" i="3"/>
  <c r="T2150" i="3"/>
  <c r="T2149" i="3"/>
  <c r="T2148" i="3"/>
  <c r="T2147" i="3"/>
  <c r="T2146" i="3"/>
  <c r="T2145" i="3"/>
  <c r="T2144" i="3"/>
  <c r="T2143" i="3"/>
  <c r="T2142" i="3"/>
  <c r="T2141" i="3"/>
  <c r="T2140" i="3"/>
  <c r="T2139" i="3"/>
  <c r="T2138" i="3"/>
  <c r="T2137" i="3"/>
  <c r="T2136" i="3"/>
  <c r="T2135" i="3"/>
  <c r="T2134" i="3"/>
  <c r="T2133" i="3"/>
  <c r="T2132" i="3"/>
  <c r="T2131" i="3"/>
  <c r="T2130" i="3"/>
  <c r="T2129" i="3"/>
  <c r="T2128" i="3"/>
  <c r="T2127" i="3"/>
  <c r="T2126" i="3"/>
  <c r="T2125" i="3"/>
  <c r="T2124" i="3"/>
  <c r="T2123" i="3"/>
  <c r="T2122" i="3"/>
  <c r="T2121" i="3"/>
  <c r="T2120" i="3"/>
  <c r="T2119" i="3"/>
  <c r="T2118" i="3"/>
  <c r="T2117" i="3"/>
  <c r="T2116" i="3"/>
  <c r="T2115" i="3"/>
  <c r="T2114" i="3"/>
  <c r="T2113" i="3"/>
  <c r="T2112" i="3"/>
  <c r="T2111" i="3"/>
  <c r="T2110" i="3"/>
  <c r="T2109" i="3"/>
  <c r="T2108" i="3"/>
  <c r="T2107" i="3"/>
  <c r="T2106" i="3"/>
  <c r="T2105" i="3"/>
  <c r="T2104" i="3"/>
  <c r="T2103" i="3"/>
  <c r="T2102" i="3"/>
  <c r="T2101" i="3"/>
  <c r="T2100" i="3"/>
  <c r="T2099" i="3"/>
  <c r="T2098" i="3"/>
  <c r="T2097" i="3"/>
  <c r="T2096" i="3"/>
  <c r="T2095" i="3"/>
  <c r="T2094" i="3"/>
  <c r="T2093" i="3"/>
  <c r="T2092" i="3"/>
  <c r="T2091" i="3"/>
  <c r="T2090" i="3"/>
  <c r="T2089" i="3"/>
  <c r="T2088" i="3"/>
  <c r="T2087" i="3"/>
  <c r="T2086" i="3"/>
  <c r="T2085" i="3"/>
  <c r="T2084" i="3"/>
  <c r="T2083" i="3"/>
  <c r="T2082" i="3"/>
  <c r="T2081" i="3"/>
  <c r="T2080" i="3"/>
  <c r="T2079" i="3"/>
  <c r="T2078" i="3"/>
  <c r="T2077" i="3"/>
  <c r="T2076" i="3"/>
  <c r="T2075" i="3"/>
  <c r="T2074" i="3"/>
  <c r="T2073" i="3"/>
  <c r="T2072" i="3"/>
  <c r="T2071" i="3"/>
  <c r="T2070" i="3"/>
  <c r="T2069" i="3"/>
  <c r="T2068" i="3"/>
  <c r="T2067" i="3"/>
  <c r="T2066" i="3"/>
  <c r="T2065" i="3"/>
  <c r="T2064" i="3"/>
  <c r="T2063" i="3"/>
  <c r="T2062" i="3"/>
  <c r="T2061" i="3"/>
  <c r="T2060" i="3"/>
  <c r="T2059" i="3"/>
  <c r="T2058" i="3"/>
  <c r="T2057" i="3"/>
  <c r="T2056" i="3"/>
  <c r="T2055" i="3"/>
  <c r="T2054" i="3"/>
  <c r="T2053" i="3"/>
  <c r="T2052" i="3"/>
  <c r="T2051" i="3"/>
  <c r="T2050" i="3"/>
  <c r="T2049" i="3"/>
  <c r="T2048" i="3"/>
  <c r="T2047" i="3"/>
  <c r="T2046" i="3"/>
  <c r="T2045" i="3"/>
  <c r="T2044" i="3"/>
  <c r="T2043" i="3"/>
  <c r="T2042" i="3"/>
  <c r="T2041" i="3"/>
  <c r="T2040" i="3"/>
  <c r="T2039" i="3"/>
  <c r="T2038" i="3"/>
  <c r="T2037" i="3"/>
  <c r="T2036" i="3"/>
  <c r="T2035" i="3"/>
  <c r="T2034" i="3"/>
  <c r="T2033" i="3"/>
  <c r="T2032" i="3"/>
  <c r="T2031" i="3"/>
  <c r="T2030" i="3"/>
  <c r="T2029" i="3"/>
  <c r="T2028" i="3"/>
  <c r="T2027" i="3"/>
  <c r="T2026" i="3"/>
  <c r="T2025" i="3"/>
  <c r="T2024" i="3"/>
  <c r="T2023" i="3"/>
  <c r="T2022" i="3"/>
  <c r="T2021" i="3"/>
  <c r="T2020" i="3"/>
  <c r="T2019" i="3"/>
  <c r="T2018" i="3"/>
  <c r="T2017" i="3"/>
  <c r="T2016" i="3"/>
  <c r="T2015" i="3"/>
  <c r="T2014" i="3"/>
  <c r="T2013" i="3"/>
  <c r="T2012" i="3"/>
  <c r="T2011" i="3"/>
  <c r="T2010" i="3"/>
  <c r="T2009" i="3"/>
  <c r="T2008" i="3"/>
  <c r="T2007" i="3"/>
  <c r="T2006" i="3"/>
  <c r="T2005" i="3"/>
  <c r="T2004" i="3"/>
  <c r="T2003" i="3"/>
  <c r="T2002" i="3"/>
  <c r="T2001" i="3"/>
  <c r="T2000" i="3"/>
  <c r="T1999" i="3"/>
  <c r="T1998" i="3"/>
  <c r="T1997" i="3"/>
  <c r="T1996" i="3"/>
  <c r="T1995" i="3"/>
  <c r="T1994" i="3"/>
  <c r="T1993" i="3"/>
  <c r="T1992" i="3"/>
  <c r="T1991" i="3"/>
  <c r="T1990" i="3"/>
  <c r="T1989" i="3"/>
  <c r="T1988" i="3"/>
  <c r="T1987" i="3"/>
  <c r="T1986" i="3"/>
  <c r="T1985" i="3"/>
  <c r="T1984" i="3"/>
  <c r="T1983" i="3"/>
  <c r="T1982" i="3"/>
  <c r="T1981" i="3"/>
  <c r="T1980" i="3"/>
  <c r="T1979" i="3"/>
  <c r="T1978" i="3"/>
  <c r="T1977" i="3"/>
  <c r="T1976" i="3"/>
  <c r="T1975" i="3"/>
  <c r="T1974" i="3"/>
  <c r="T1973" i="3"/>
  <c r="T1972" i="3"/>
  <c r="T1971" i="3"/>
  <c r="T1970" i="3"/>
  <c r="T1969" i="3"/>
  <c r="T1968" i="3"/>
  <c r="T1967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1953" i="3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60" i="3"/>
  <c r="T1859" i="3"/>
  <c r="T1858" i="3"/>
  <c r="T1857" i="3"/>
  <c r="T1856" i="3"/>
  <c r="T1855" i="3"/>
  <c r="T1854" i="3"/>
  <c r="T1853" i="3"/>
  <c r="T1852" i="3"/>
  <c r="T1851" i="3"/>
  <c r="T1850" i="3"/>
  <c r="T1849" i="3"/>
  <c r="T1848" i="3"/>
  <c r="T1847" i="3"/>
  <c r="T1846" i="3"/>
  <c r="T1845" i="3"/>
  <c r="T1844" i="3"/>
  <c r="T1843" i="3"/>
  <c r="T1842" i="3"/>
  <c r="T1841" i="3"/>
  <c r="T1840" i="3"/>
  <c r="T1839" i="3"/>
  <c r="T1838" i="3"/>
  <c r="T1837" i="3"/>
  <c r="T1836" i="3"/>
  <c r="T1835" i="3"/>
  <c r="T1834" i="3"/>
  <c r="T1833" i="3"/>
  <c r="T1832" i="3"/>
  <c r="T1831" i="3"/>
  <c r="T1830" i="3"/>
  <c r="T1829" i="3"/>
  <c r="T1828" i="3"/>
  <c r="T1827" i="3"/>
  <c r="T1826" i="3"/>
  <c r="T1825" i="3"/>
  <c r="T1824" i="3"/>
  <c r="T1823" i="3"/>
  <c r="T1822" i="3"/>
  <c r="T1821" i="3"/>
  <c r="T1820" i="3"/>
  <c r="T1819" i="3"/>
  <c r="T1818" i="3"/>
  <c r="T1817" i="3"/>
  <c r="T1816" i="3"/>
  <c r="T1815" i="3"/>
  <c r="T1814" i="3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T1749" i="3"/>
  <c r="T1748" i="3"/>
  <c r="T1747" i="3"/>
  <c r="T1746" i="3"/>
  <c r="T1745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J74" i="6"/>
  <c r="K74" i="6"/>
  <c r="E141" i="6"/>
  <c r="E140" i="6"/>
  <c r="E139" i="6"/>
  <c r="E138" i="6"/>
  <c r="E137" i="6"/>
  <c r="E136" i="6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3" i="3"/>
  <c r="C4" i="3"/>
  <c r="C5" i="3"/>
  <c r="C6" i="3"/>
  <c r="C7" i="3"/>
  <c r="C8" i="3"/>
  <c r="C9" i="3"/>
  <c r="C10" i="3"/>
  <c r="C11" i="3"/>
  <c r="C12" i="3"/>
  <c r="C13" i="3"/>
  <c r="L2" i="3"/>
  <c r="C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N2" i="3"/>
  <c r="Q2" i="3" s="1"/>
  <c r="N3" i="3"/>
  <c r="Q3" i="3" s="1"/>
  <c r="N4" i="3"/>
  <c r="Q4" i="3" s="1"/>
  <c r="N5" i="3"/>
  <c r="Q5" i="3" s="1"/>
  <c r="N6" i="3"/>
  <c r="Q6" i="3" s="1"/>
  <c r="N7" i="3"/>
  <c r="Q7" i="3" s="1"/>
  <c r="N8" i="3"/>
  <c r="Q8" i="3" s="1"/>
  <c r="N9" i="3"/>
  <c r="Q9" i="3" s="1"/>
  <c r="N10" i="3"/>
  <c r="Q10" i="3" s="1"/>
  <c r="N11" i="3"/>
  <c r="Q11" i="3" s="1"/>
  <c r="N12" i="3"/>
  <c r="Q12" i="3" s="1"/>
  <c r="N13" i="3"/>
  <c r="Q13" i="3" s="1"/>
  <c r="N14" i="3"/>
  <c r="Q14" i="3" s="1"/>
  <c r="N15" i="3"/>
  <c r="Q15" i="3" s="1"/>
  <c r="N16" i="3"/>
  <c r="Q16" i="3" s="1"/>
  <c r="N17" i="3"/>
  <c r="Q17" i="3" s="1"/>
  <c r="N18" i="3"/>
  <c r="Q18" i="3" s="1"/>
  <c r="N19" i="3"/>
  <c r="Q19" i="3" s="1"/>
  <c r="N20" i="3"/>
  <c r="Q20" i="3" s="1"/>
  <c r="N21" i="3"/>
  <c r="Q21" i="3" s="1"/>
  <c r="N22" i="3"/>
  <c r="Q22" i="3" s="1"/>
  <c r="N23" i="3"/>
  <c r="Q23" i="3" s="1"/>
  <c r="N24" i="3"/>
  <c r="Q24" i="3" s="1"/>
  <c r="N25" i="3"/>
  <c r="Q25" i="3" s="1"/>
  <c r="N26" i="3"/>
  <c r="Q26" i="3" s="1"/>
  <c r="N27" i="3"/>
  <c r="Q27" i="3" s="1"/>
  <c r="N28" i="3"/>
  <c r="Q28" i="3" s="1"/>
  <c r="N29" i="3"/>
  <c r="Q29" i="3" s="1"/>
  <c r="N30" i="3"/>
  <c r="Q30" i="3" s="1"/>
  <c r="N31" i="3"/>
  <c r="Q31" i="3" s="1"/>
  <c r="N32" i="3"/>
  <c r="Q32" i="3" s="1"/>
  <c r="N33" i="3"/>
  <c r="Q33" i="3" s="1"/>
  <c r="N34" i="3"/>
  <c r="Q34" i="3" s="1"/>
  <c r="N35" i="3"/>
  <c r="Q35" i="3" s="1"/>
  <c r="N36" i="3"/>
  <c r="Q36" i="3" s="1"/>
  <c r="N37" i="3"/>
  <c r="Q37" i="3" s="1"/>
  <c r="N38" i="3"/>
  <c r="Q38" i="3" s="1"/>
  <c r="N39" i="3"/>
  <c r="Q39" i="3" s="1"/>
  <c r="N40" i="3"/>
  <c r="Q40" i="3" s="1"/>
  <c r="N41" i="3"/>
  <c r="Q41" i="3" s="1"/>
  <c r="N42" i="3"/>
  <c r="Q42" i="3" s="1"/>
  <c r="N43" i="3"/>
  <c r="Q43" i="3" s="1"/>
  <c r="N44" i="3"/>
  <c r="Q44" i="3" s="1"/>
  <c r="N45" i="3"/>
  <c r="Q45" i="3" s="1"/>
  <c r="N46" i="3"/>
  <c r="Q46" i="3" s="1"/>
  <c r="N47" i="3"/>
  <c r="Q47" i="3" s="1"/>
  <c r="N48" i="3"/>
  <c r="Q48" i="3" s="1"/>
  <c r="N49" i="3"/>
  <c r="Q49" i="3" s="1"/>
  <c r="N50" i="3"/>
  <c r="Q50" i="3" s="1"/>
  <c r="N51" i="3"/>
  <c r="Q51" i="3" s="1"/>
  <c r="N52" i="3"/>
  <c r="Q52" i="3" s="1"/>
  <c r="N53" i="3"/>
  <c r="Q53" i="3" s="1"/>
  <c r="N54" i="3"/>
  <c r="Q54" i="3" s="1"/>
  <c r="N55" i="3"/>
  <c r="Q55" i="3" s="1"/>
  <c r="N56" i="3"/>
  <c r="Q56" i="3" s="1"/>
  <c r="N57" i="3"/>
  <c r="Q57" i="3" s="1"/>
  <c r="N58" i="3"/>
  <c r="Q58" i="3" s="1"/>
  <c r="N59" i="3"/>
  <c r="Q59" i="3" s="1"/>
  <c r="N60" i="3"/>
  <c r="Q60" i="3" s="1"/>
  <c r="N61" i="3"/>
  <c r="Q61" i="3" s="1"/>
  <c r="N62" i="3"/>
  <c r="Q62" i="3" s="1"/>
  <c r="N63" i="3"/>
  <c r="Q63" i="3" s="1"/>
  <c r="N64" i="3"/>
  <c r="Q64" i="3" s="1"/>
  <c r="N65" i="3"/>
  <c r="Q65" i="3" s="1"/>
  <c r="N66" i="3"/>
  <c r="Q66" i="3" s="1"/>
  <c r="N67" i="3"/>
  <c r="Q67" i="3" s="1"/>
  <c r="N68" i="3"/>
  <c r="Q68" i="3" s="1"/>
  <c r="N69" i="3"/>
  <c r="Q69" i="3" s="1"/>
  <c r="N70" i="3"/>
  <c r="Q70" i="3" s="1"/>
  <c r="N71" i="3"/>
  <c r="Q71" i="3" s="1"/>
  <c r="N72" i="3"/>
  <c r="Q72" i="3" s="1"/>
  <c r="N73" i="3"/>
  <c r="Q73" i="3" s="1"/>
  <c r="N74" i="3"/>
  <c r="Q74" i="3" s="1"/>
  <c r="N75" i="3"/>
  <c r="Q75" i="3" s="1"/>
  <c r="N76" i="3"/>
  <c r="Q76" i="3" s="1"/>
  <c r="N77" i="3"/>
  <c r="Q77" i="3" s="1"/>
  <c r="N78" i="3"/>
  <c r="Q78" i="3" s="1"/>
  <c r="N79" i="3"/>
  <c r="Q79" i="3" s="1"/>
  <c r="N80" i="3"/>
  <c r="Q80" i="3" s="1"/>
  <c r="N81" i="3"/>
  <c r="Q81" i="3" s="1"/>
  <c r="N82" i="3"/>
  <c r="Q82" i="3" s="1"/>
  <c r="N83" i="3"/>
  <c r="Q83" i="3" s="1"/>
  <c r="N84" i="3"/>
  <c r="Q84" i="3" s="1"/>
  <c r="N85" i="3"/>
  <c r="Q85" i="3" s="1"/>
  <c r="N86" i="3"/>
  <c r="Q86" i="3" s="1"/>
  <c r="N87" i="3"/>
  <c r="Q87" i="3" s="1"/>
  <c r="N88" i="3"/>
  <c r="Q88" i="3" s="1"/>
  <c r="N89" i="3"/>
  <c r="Q89" i="3" s="1"/>
  <c r="N90" i="3"/>
  <c r="Q90" i="3" s="1"/>
  <c r="N91" i="3"/>
  <c r="Q91" i="3" s="1"/>
  <c r="N92" i="3"/>
  <c r="Q92" i="3" s="1"/>
  <c r="N93" i="3"/>
  <c r="Q93" i="3" s="1"/>
  <c r="N94" i="3"/>
  <c r="Q94" i="3" s="1"/>
  <c r="N95" i="3"/>
  <c r="Q95" i="3" s="1"/>
  <c r="N96" i="3"/>
  <c r="Q96" i="3" s="1"/>
  <c r="N97" i="3"/>
  <c r="Q97" i="3" s="1"/>
  <c r="N98" i="3"/>
  <c r="Q98" i="3" s="1"/>
  <c r="N99" i="3"/>
  <c r="Q99" i="3" s="1"/>
  <c r="N100" i="3"/>
  <c r="Q100" i="3" s="1"/>
  <c r="N101" i="3"/>
  <c r="Q101" i="3" s="1"/>
  <c r="N102" i="3"/>
  <c r="Q102" i="3" s="1"/>
  <c r="N103" i="3"/>
  <c r="Q103" i="3" s="1"/>
  <c r="N104" i="3"/>
  <c r="Q104" i="3" s="1"/>
  <c r="N105" i="3"/>
  <c r="Q105" i="3" s="1"/>
  <c r="N106" i="3"/>
  <c r="Q106" i="3" s="1"/>
  <c r="N107" i="3"/>
  <c r="Q107" i="3" s="1"/>
  <c r="N108" i="3"/>
  <c r="Q108" i="3" s="1"/>
  <c r="N109" i="3"/>
  <c r="Q109" i="3" s="1"/>
  <c r="N110" i="3"/>
  <c r="Q110" i="3" s="1"/>
  <c r="N111" i="3"/>
  <c r="Q111" i="3" s="1"/>
  <c r="N112" i="3"/>
  <c r="Q112" i="3" s="1"/>
  <c r="N113" i="3"/>
  <c r="Q113" i="3" s="1"/>
  <c r="N114" i="3"/>
  <c r="Q114" i="3" s="1"/>
  <c r="N115" i="3"/>
  <c r="Q115" i="3" s="1"/>
  <c r="N116" i="3"/>
  <c r="Q116" i="3" s="1"/>
  <c r="N117" i="3"/>
  <c r="Q117" i="3" s="1"/>
  <c r="N118" i="3"/>
  <c r="Q118" i="3" s="1"/>
  <c r="N119" i="3"/>
  <c r="Q119" i="3" s="1"/>
  <c r="N120" i="3"/>
  <c r="Q120" i="3" s="1"/>
  <c r="N121" i="3"/>
  <c r="Q121" i="3" s="1"/>
  <c r="N122" i="3"/>
  <c r="Q122" i="3" s="1"/>
  <c r="N123" i="3"/>
  <c r="Q123" i="3" s="1"/>
  <c r="N124" i="3"/>
  <c r="Q124" i="3" s="1"/>
  <c r="N125" i="3"/>
  <c r="Q125" i="3" s="1"/>
  <c r="N126" i="3"/>
  <c r="Q126" i="3" s="1"/>
  <c r="N127" i="3"/>
  <c r="Q127" i="3" s="1"/>
  <c r="N128" i="3"/>
  <c r="Q128" i="3" s="1"/>
  <c r="N129" i="3"/>
  <c r="Q129" i="3" s="1"/>
  <c r="N130" i="3"/>
  <c r="Q130" i="3" s="1"/>
  <c r="N131" i="3"/>
  <c r="Q131" i="3" s="1"/>
  <c r="N132" i="3"/>
  <c r="Q132" i="3" s="1"/>
  <c r="N133" i="3"/>
  <c r="Q133" i="3" s="1"/>
  <c r="N134" i="3"/>
  <c r="Q134" i="3" s="1"/>
  <c r="N135" i="3"/>
  <c r="Q135" i="3" s="1"/>
  <c r="N136" i="3"/>
  <c r="Q136" i="3" s="1"/>
  <c r="N137" i="3"/>
  <c r="Q137" i="3" s="1"/>
  <c r="N138" i="3"/>
  <c r="Q138" i="3" s="1"/>
  <c r="N139" i="3"/>
  <c r="Q139" i="3" s="1"/>
  <c r="N140" i="3"/>
  <c r="Q140" i="3" s="1"/>
  <c r="N141" i="3"/>
  <c r="Q141" i="3" s="1"/>
  <c r="N142" i="3"/>
  <c r="Q142" i="3" s="1"/>
  <c r="N143" i="3"/>
  <c r="Q143" i="3" s="1"/>
  <c r="N144" i="3"/>
  <c r="Q144" i="3" s="1"/>
  <c r="N145" i="3"/>
  <c r="Q145" i="3" s="1"/>
  <c r="N146" i="3"/>
  <c r="Q146" i="3" s="1"/>
  <c r="N147" i="3"/>
  <c r="Q147" i="3" s="1"/>
  <c r="N148" i="3"/>
  <c r="Q148" i="3" s="1"/>
  <c r="N149" i="3"/>
  <c r="Q149" i="3" s="1"/>
  <c r="N150" i="3"/>
  <c r="Q150" i="3" s="1"/>
  <c r="N151" i="3"/>
  <c r="Q151" i="3" s="1"/>
  <c r="N152" i="3"/>
  <c r="Q152" i="3" s="1"/>
  <c r="N153" i="3"/>
  <c r="Q153" i="3" s="1"/>
  <c r="N154" i="3"/>
  <c r="Q154" i="3" s="1"/>
  <c r="N155" i="3"/>
  <c r="Q155" i="3" s="1"/>
  <c r="N156" i="3"/>
  <c r="Q156" i="3" s="1"/>
  <c r="N157" i="3"/>
  <c r="Q157" i="3" s="1"/>
  <c r="N158" i="3"/>
  <c r="Q158" i="3" s="1"/>
  <c r="N159" i="3"/>
  <c r="Q159" i="3" s="1"/>
  <c r="N160" i="3"/>
  <c r="Q160" i="3" s="1"/>
  <c r="N161" i="3"/>
  <c r="Q161" i="3" s="1"/>
  <c r="N162" i="3"/>
  <c r="Q162" i="3" s="1"/>
  <c r="N163" i="3"/>
  <c r="Q163" i="3" s="1"/>
  <c r="N164" i="3"/>
  <c r="Q164" i="3" s="1"/>
  <c r="N165" i="3"/>
  <c r="Q165" i="3" s="1"/>
  <c r="N166" i="3"/>
  <c r="Q166" i="3" s="1"/>
  <c r="N167" i="3"/>
  <c r="Q167" i="3" s="1"/>
  <c r="N168" i="3"/>
  <c r="Q168" i="3" s="1"/>
  <c r="N169" i="3"/>
  <c r="Q169" i="3" s="1"/>
  <c r="N170" i="3"/>
  <c r="Q170" i="3" s="1"/>
  <c r="N171" i="3"/>
  <c r="Q171" i="3" s="1"/>
  <c r="N172" i="3"/>
  <c r="Q172" i="3" s="1"/>
  <c r="N173" i="3"/>
  <c r="Q173" i="3" s="1"/>
  <c r="N174" i="3"/>
  <c r="Q174" i="3" s="1"/>
  <c r="N175" i="3"/>
  <c r="Q175" i="3" s="1"/>
  <c r="N176" i="3"/>
  <c r="Q176" i="3" s="1"/>
  <c r="N177" i="3"/>
  <c r="Q177" i="3" s="1"/>
  <c r="N178" i="3"/>
  <c r="Q178" i="3" s="1"/>
  <c r="N179" i="3"/>
  <c r="Q179" i="3" s="1"/>
  <c r="N180" i="3"/>
  <c r="Q180" i="3" s="1"/>
  <c r="N181" i="3"/>
  <c r="Q181" i="3" s="1"/>
  <c r="N182" i="3"/>
  <c r="Q182" i="3" s="1"/>
  <c r="N183" i="3"/>
  <c r="Q183" i="3" s="1"/>
  <c r="N184" i="3"/>
  <c r="Q184" i="3" s="1"/>
  <c r="N185" i="3"/>
  <c r="Q185" i="3" s="1"/>
  <c r="N186" i="3"/>
  <c r="Q186" i="3" s="1"/>
  <c r="N187" i="3"/>
  <c r="Q187" i="3" s="1"/>
  <c r="N188" i="3"/>
  <c r="Q188" i="3" s="1"/>
  <c r="N189" i="3"/>
  <c r="Q189" i="3" s="1"/>
  <c r="N190" i="3"/>
  <c r="Q190" i="3" s="1"/>
  <c r="N191" i="3"/>
  <c r="Q191" i="3" s="1"/>
  <c r="N192" i="3"/>
  <c r="Q192" i="3" s="1"/>
  <c r="N193" i="3"/>
  <c r="Q193" i="3" s="1"/>
  <c r="N194" i="3"/>
  <c r="Q194" i="3" s="1"/>
  <c r="N195" i="3"/>
  <c r="Q195" i="3" s="1"/>
  <c r="N196" i="3"/>
  <c r="Q196" i="3" s="1"/>
  <c r="N197" i="3"/>
  <c r="Q197" i="3" s="1"/>
  <c r="N198" i="3"/>
  <c r="Q198" i="3" s="1"/>
  <c r="N199" i="3"/>
  <c r="Q199" i="3" s="1"/>
  <c r="N200" i="3"/>
  <c r="Q200" i="3" s="1"/>
  <c r="N201" i="3"/>
  <c r="Q201" i="3" s="1"/>
  <c r="N202" i="3"/>
  <c r="Q202" i="3" s="1"/>
  <c r="N203" i="3"/>
  <c r="Q203" i="3" s="1"/>
  <c r="N204" i="3"/>
  <c r="Q204" i="3" s="1"/>
  <c r="N205" i="3"/>
  <c r="Q205" i="3" s="1"/>
  <c r="N206" i="3"/>
  <c r="Q206" i="3" s="1"/>
  <c r="N207" i="3"/>
  <c r="Q207" i="3" s="1"/>
  <c r="N208" i="3"/>
  <c r="Q208" i="3" s="1"/>
  <c r="N209" i="3"/>
  <c r="Q209" i="3" s="1"/>
  <c r="N210" i="3"/>
  <c r="Q210" i="3" s="1"/>
  <c r="N211" i="3"/>
  <c r="Q211" i="3" s="1"/>
  <c r="N212" i="3"/>
  <c r="Q212" i="3" s="1"/>
  <c r="N213" i="3"/>
  <c r="Q213" i="3" s="1"/>
  <c r="N214" i="3"/>
  <c r="Q214" i="3" s="1"/>
  <c r="N215" i="3"/>
  <c r="Q215" i="3" s="1"/>
  <c r="N216" i="3"/>
  <c r="Q216" i="3" s="1"/>
  <c r="N217" i="3"/>
  <c r="Q217" i="3" s="1"/>
  <c r="N218" i="3"/>
  <c r="Q218" i="3" s="1"/>
  <c r="N219" i="3"/>
  <c r="Q219" i="3" s="1"/>
  <c r="N220" i="3"/>
  <c r="Q220" i="3" s="1"/>
  <c r="N221" i="3"/>
  <c r="Q221" i="3" s="1"/>
  <c r="N222" i="3"/>
  <c r="Q222" i="3" s="1"/>
  <c r="N223" i="3"/>
  <c r="Q223" i="3" s="1"/>
  <c r="N224" i="3"/>
  <c r="Q224" i="3" s="1"/>
  <c r="N225" i="3"/>
  <c r="Q225" i="3" s="1"/>
  <c r="N226" i="3"/>
  <c r="Q226" i="3" s="1"/>
  <c r="N227" i="3"/>
  <c r="Q227" i="3" s="1"/>
  <c r="N228" i="3"/>
  <c r="Q228" i="3" s="1"/>
  <c r="N229" i="3"/>
  <c r="Q229" i="3" s="1"/>
  <c r="N230" i="3"/>
  <c r="Q230" i="3" s="1"/>
  <c r="N231" i="3"/>
  <c r="Q231" i="3" s="1"/>
  <c r="N232" i="3"/>
  <c r="Q232" i="3" s="1"/>
  <c r="N233" i="3"/>
  <c r="Q233" i="3" s="1"/>
  <c r="N234" i="3"/>
  <c r="Q234" i="3" s="1"/>
  <c r="N235" i="3"/>
  <c r="Q235" i="3" s="1"/>
  <c r="N236" i="3"/>
  <c r="Q236" i="3" s="1"/>
  <c r="N237" i="3"/>
  <c r="Q237" i="3" s="1"/>
  <c r="N238" i="3"/>
  <c r="Q238" i="3" s="1"/>
  <c r="N239" i="3"/>
  <c r="Q239" i="3" s="1"/>
  <c r="N240" i="3"/>
  <c r="Q240" i="3" s="1"/>
  <c r="N241" i="3"/>
  <c r="Q241" i="3" s="1"/>
  <c r="N242" i="3"/>
  <c r="Q242" i="3" s="1"/>
  <c r="N243" i="3"/>
  <c r="Q243" i="3" s="1"/>
  <c r="N244" i="3"/>
  <c r="Q244" i="3" s="1"/>
  <c r="N245" i="3"/>
  <c r="Q245" i="3" s="1"/>
  <c r="N246" i="3"/>
  <c r="Q246" i="3" s="1"/>
  <c r="N247" i="3"/>
  <c r="Q247" i="3" s="1"/>
  <c r="N248" i="3"/>
  <c r="Q248" i="3" s="1"/>
  <c r="N249" i="3"/>
  <c r="Q249" i="3" s="1"/>
  <c r="N250" i="3"/>
  <c r="Q250" i="3" s="1"/>
  <c r="N251" i="3"/>
  <c r="Q251" i="3" s="1"/>
  <c r="N252" i="3"/>
  <c r="Q252" i="3" s="1"/>
  <c r="N253" i="3"/>
  <c r="Q253" i="3" s="1"/>
  <c r="N254" i="3"/>
  <c r="Q254" i="3" s="1"/>
  <c r="N255" i="3"/>
  <c r="Q255" i="3" s="1"/>
  <c r="N256" i="3"/>
  <c r="Q256" i="3" s="1"/>
  <c r="N257" i="3"/>
  <c r="Q257" i="3" s="1"/>
  <c r="N258" i="3"/>
  <c r="Q258" i="3" s="1"/>
  <c r="N259" i="3"/>
  <c r="Q259" i="3" s="1"/>
  <c r="N260" i="3"/>
  <c r="Q260" i="3" s="1"/>
  <c r="N261" i="3"/>
  <c r="Q261" i="3" s="1"/>
  <c r="N262" i="3"/>
  <c r="Q262" i="3" s="1"/>
  <c r="N263" i="3"/>
  <c r="Q263" i="3" s="1"/>
  <c r="N264" i="3"/>
  <c r="Q264" i="3" s="1"/>
  <c r="N265" i="3"/>
  <c r="Q265" i="3" s="1"/>
  <c r="N266" i="3"/>
  <c r="Q266" i="3" s="1"/>
  <c r="N267" i="3"/>
  <c r="Q267" i="3" s="1"/>
  <c r="N268" i="3"/>
  <c r="Q268" i="3" s="1"/>
  <c r="N269" i="3"/>
  <c r="Q269" i="3" s="1"/>
  <c r="N270" i="3"/>
  <c r="Q270" i="3" s="1"/>
  <c r="N271" i="3"/>
  <c r="Q271" i="3" s="1"/>
  <c r="N272" i="3"/>
  <c r="Q272" i="3" s="1"/>
  <c r="N273" i="3"/>
  <c r="Q273" i="3" s="1"/>
  <c r="N274" i="3"/>
  <c r="Q274" i="3" s="1"/>
  <c r="N275" i="3"/>
  <c r="Q275" i="3" s="1"/>
  <c r="N276" i="3"/>
  <c r="Q276" i="3" s="1"/>
  <c r="N277" i="3"/>
  <c r="Q277" i="3" s="1"/>
  <c r="N278" i="3"/>
  <c r="Q278" i="3" s="1"/>
  <c r="N279" i="3"/>
  <c r="Q279" i="3" s="1"/>
  <c r="N280" i="3"/>
  <c r="Q280" i="3" s="1"/>
  <c r="N281" i="3"/>
  <c r="Q281" i="3" s="1"/>
  <c r="N282" i="3"/>
  <c r="Q282" i="3" s="1"/>
  <c r="N283" i="3"/>
  <c r="Q283" i="3" s="1"/>
  <c r="N284" i="3"/>
  <c r="Q284" i="3" s="1"/>
  <c r="N285" i="3"/>
  <c r="Q285" i="3" s="1"/>
  <c r="N286" i="3"/>
  <c r="Q286" i="3" s="1"/>
  <c r="N287" i="3"/>
  <c r="Q287" i="3" s="1"/>
  <c r="N288" i="3"/>
  <c r="Q288" i="3" s="1"/>
  <c r="N289" i="3"/>
  <c r="Q289" i="3" s="1"/>
  <c r="N290" i="3"/>
  <c r="Q290" i="3" s="1"/>
  <c r="N291" i="3"/>
  <c r="Q291" i="3" s="1"/>
  <c r="N292" i="3"/>
  <c r="Q292" i="3" s="1"/>
  <c r="N293" i="3"/>
  <c r="Q293" i="3" s="1"/>
  <c r="N294" i="3"/>
  <c r="Q294" i="3" s="1"/>
  <c r="N295" i="3"/>
  <c r="Q295" i="3" s="1"/>
  <c r="N296" i="3"/>
  <c r="Q296" i="3" s="1"/>
  <c r="N297" i="3"/>
  <c r="Q297" i="3" s="1"/>
  <c r="N298" i="3"/>
  <c r="Q298" i="3" s="1"/>
  <c r="N299" i="3"/>
  <c r="Q299" i="3" s="1"/>
  <c r="N300" i="3"/>
  <c r="Q300" i="3" s="1"/>
  <c r="N301" i="3"/>
  <c r="Q301" i="3" s="1"/>
  <c r="N302" i="3"/>
  <c r="Q302" i="3" s="1"/>
  <c r="N303" i="3"/>
  <c r="Q303" i="3" s="1"/>
  <c r="N304" i="3"/>
  <c r="Q304" i="3" s="1"/>
  <c r="N305" i="3"/>
  <c r="Q305" i="3" s="1"/>
  <c r="N306" i="3"/>
  <c r="Q306" i="3" s="1"/>
  <c r="N307" i="3"/>
  <c r="Q307" i="3" s="1"/>
  <c r="N308" i="3"/>
  <c r="Q308" i="3" s="1"/>
  <c r="N309" i="3"/>
  <c r="Q309" i="3" s="1"/>
  <c r="N310" i="3"/>
  <c r="Q310" i="3" s="1"/>
  <c r="N311" i="3"/>
  <c r="Q311" i="3" s="1"/>
  <c r="N312" i="3"/>
  <c r="Q312" i="3" s="1"/>
  <c r="N313" i="3"/>
  <c r="Q313" i="3" s="1"/>
  <c r="N314" i="3"/>
  <c r="Q314" i="3" s="1"/>
  <c r="N315" i="3"/>
  <c r="Q315" i="3" s="1"/>
  <c r="N316" i="3"/>
  <c r="Q316" i="3" s="1"/>
  <c r="N317" i="3"/>
  <c r="Q317" i="3" s="1"/>
  <c r="N318" i="3"/>
  <c r="Q318" i="3" s="1"/>
  <c r="N319" i="3"/>
  <c r="Q319" i="3" s="1"/>
  <c r="N320" i="3"/>
  <c r="Q320" i="3" s="1"/>
  <c r="N321" i="3"/>
  <c r="Q321" i="3" s="1"/>
  <c r="N322" i="3"/>
  <c r="Q322" i="3" s="1"/>
  <c r="N323" i="3"/>
  <c r="Q323" i="3" s="1"/>
  <c r="N324" i="3"/>
  <c r="Q324" i="3" s="1"/>
  <c r="N325" i="3"/>
  <c r="Q325" i="3" s="1"/>
  <c r="N326" i="3"/>
  <c r="Q326" i="3" s="1"/>
  <c r="N327" i="3"/>
  <c r="Q327" i="3" s="1"/>
  <c r="N328" i="3"/>
  <c r="Q328" i="3" s="1"/>
  <c r="N329" i="3"/>
  <c r="Q329" i="3" s="1"/>
  <c r="N330" i="3"/>
  <c r="Q330" i="3" s="1"/>
  <c r="N331" i="3"/>
  <c r="Q331" i="3" s="1"/>
  <c r="N332" i="3"/>
  <c r="Q332" i="3" s="1"/>
  <c r="N333" i="3"/>
  <c r="Q333" i="3" s="1"/>
  <c r="N334" i="3"/>
  <c r="Q334" i="3" s="1"/>
  <c r="N335" i="3"/>
  <c r="Q335" i="3" s="1"/>
  <c r="N336" i="3"/>
  <c r="Q336" i="3" s="1"/>
  <c r="N337" i="3"/>
  <c r="Q337" i="3" s="1"/>
  <c r="N338" i="3"/>
  <c r="Q338" i="3" s="1"/>
  <c r="N339" i="3"/>
  <c r="Q339" i="3" s="1"/>
  <c r="N340" i="3"/>
  <c r="Q340" i="3" s="1"/>
  <c r="N341" i="3"/>
  <c r="Q341" i="3" s="1"/>
  <c r="N342" i="3"/>
  <c r="Q342" i="3" s="1"/>
  <c r="N343" i="3"/>
  <c r="Q343" i="3" s="1"/>
  <c r="N344" i="3"/>
  <c r="Q344" i="3" s="1"/>
  <c r="N345" i="3"/>
  <c r="Q345" i="3" s="1"/>
  <c r="N346" i="3"/>
  <c r="Q346" i="3" s="1"/>
  <c r="N347" i="3"/>
  <c r="Q347" i="3" s="1"/>
  <c r="N348" i="3"/>
  <c r="Q348" i="3" s="1"/>
  <c r="N349" i="3"/>
  <c r="Q349" i="3" s="1"/>
  <c r="N350" i="3"/>
  <c r="Q350" i="3" s="1"/>
  <c r="N351" i="3"/>
  <c r="Q351" i="3" s="1"/>
  <c r="N352" i="3"/>
  <c r="Q352" i="3" s="1"/>
  <c r="N353" i="3"/>
  <c r="Q353" i="3" s="1"/>
  <c r="N354" i="3"/>
  <c r="Q354" i="3" s="1"/>
  <c r="N355" i="3"/>
  <c r="Q355" i="3" s="1"/>
  <c r="N356" i="3"/>
  <c r="Q356" i="3" s="1"/>
  <c r="N357" i="3"/>
  <c r="Q357" i="3" s="1"/>
  <c r="N358" i="3"/>
  <c r="Q358" i="3" s="1"/>
  <c r="N359" i="3"/>
  <c r="Q359" i="3" s="1"/>
  <c r="N360" i="3"/>
  <c r="Q360" i="3" s="1"/>
  <c r="N361" i="3"/>
  <c r="Q361" i="3" s="1"/>
  <c r="N362" i="3"/>
  <c r="Q362" i="3" s="1"/>
  <c r="N363" i="3"/>
  <c r="Q363" i="3" s="1"/>
  <c r="N364" i="3"/>
  <c r="Q364" i="3" s="1"/>
  <c r="N365" i="3"/>
  <c r="Q365" i="3" s="1"/>
  <c r="N366" i="3"/>
  <c r="Q366" i="3" s="1"/>
  <c r="N367" i="3"/>
  <c r="Q367" i="3" s="1"/>
  <c r="N368" i="3"/>
  <c r="Q368" i="3" s="1"/>
  <c r="N369" i="3"/>
  <c r="Q369" i="3" s="1"/>
  <c r="N370" i="3"/>
  <c r="Q370" i="3" s="1"/>
  <c r="N371" i="3"/>
  <c r="Q371" i="3" s="1"/>
  <c r="N372" i="3"/>
  <c r="Q372" i="3" s="1"/>
  <c r="N373" i="3"/>
  <c r="Q373" i="3" s="1"/>
  <c r="N374" i="3"/>
  <c r="Q374" i="3" s="1"/>
  <c r="N375" i="3"/>
  <c r="Q375" i="3" s="1"/>
  <c r="N376" i="3"/>
  <c r="Q376" i="3" s="1"/>
  <c r="N377" i="3"/>
  <c r="Q377" i="3" s="1"/>
  <c r="N378" i="3"/>
  <c r="Q378" i="3" s="1"/>
  <c r="N379" i="3"/>
  <c r="Q379" i="3" s="1"/>
  <c r="N380" i="3"/>
  <c r="Q380" i="3" s="1"/>
  <c r="N381" i="3"/>
  <c r="Q381" i="3" s="1"/>
  <c r="N382" i="3"/>
  <c r="Q382" i="3" s="1"/>
  <c r="N383" i="3"/>
  <c r="Q383" i="3" s="1"/>
  <c r="N384" i="3"/>
  <c r="Q384" i="3" s="1"/>
  <c r="N385" i="3"/>
  <c r="Q385" i="3" s="1"/>
  <c r="N386" i="3"/>
  <c r="Q386" i="3" s="1"/>
  <c r="N387" i="3"/>
  <c r="Q387" i="3" s="1"/>
  <c r="N388" i="3"/>
  <c r="Q388" i="3" s="1"/>
  <c r="N389" i="3"/>
  <c r="Q389" i="3" s="1"/>
  <c r="N390" i="3"/>
  <c r="Q390" i="3" s="1"/>
  <c r="N391" i="3"/>
  <c r="Q391" i="3" s="1"/>
  <c r="N392" i="3"/>
  <c r="Q392" i="3" s="1"/>
  <c r="N393" i="3"/>
  <c r="Q393" i="3" s="1"/>
  <c r="N394" i="3"/>
  <c r="Q394" i="3" s="1"/>
  <c r="N395" i="3"/>
  <c r="Q395" i="3" s="1"/>
  <c r="N396" i="3"/>
  <c r="Q396" i="3" s="1"/>
  <c r="N397" i="3"/>
  <c r="Q397" i="3" s="1"/>
  <c r="N398" i="3"/>
  <c r="Q398" i="3" s="1"/>
  <c r="N399" i="3"/>
  <c r="Q399" i="3" s="1"/>
  <c r="N400" i="3"/>
  <c r="Q400" i="3" s="1"/>
  <c r="N401" i="3"/>
  <c r="Q401" i="3" s="1"/>
  <c r="N402" i="3"/>
  <c r="Q402" i="3" s="1"/>
  <c r="N403" i="3"/>
  <c r="Q403" i="3" s="1"/>
  <c r="N404" i="3"/>
  <c r="Q404" i="3" s="1"/>
  <c r="N405" i="3"/>
  <c r="Q405" i="3" s="1"/>
  <c r="N406" i="3"/>
  <c r="Q406" i="3" s="1"/>
  <c r="N407" i="3"/>
  <c r="Q407" i="3" s="1"/>
  <c r="N408" i="3"/>
  <c r="Q408" i="3" s="1"/>
  <c r="N409" i="3"/>
  <c r="Q409" i="3" s="1"/>
  <c r="N410" i="3"/>
  <c r="Q410" i="3" s="1"/>
  <c r="N411" i="3"/>
  <c r="Q411" i="3" s="1"/>
  <c r="N412" i="3"/>
  <c r="Q412" i="3" s="1"/>
  <c r="N413" i="3"/>
  <c r="Q413" i="3" s="1"/>
  <c r="N414" i="3"/>
  <c r="Q414" i="3" s="1"/>
  <c r="N415" i="3"/>
  <c r="Q415" i="3" s="1"/>
  <c r="N416" i="3"/>
  <c r="Q416" i="3" s="1"/>
  <c r="N417" i="3"/>
  <c r="Q417" i="3" s="1"/>
  <c r="N418" i="3"/>
  <c r="Q418" i="3" s="1"/>
  <c r="N419" i="3"/>
  <c r="Q419" i="3" s="1"/>
  <c r="N420" i="3"/>
  <c r="Q420" i="3" s="1"/>
  <c r="N421" i="3"/>
  <c r="Q421" i="3" s="1"/>
  <c r="N422" i="3"/>
  <c r="Q422" i="3" s="1"/>
  <c r="N423" i="3"/>
  <c r="Q423" i="3" s="1"/>
  <c r="N424" i="3"/>
  <c r="Q424" i="3" s="1"/>
  <c r="N425" i="3"/>
  <c r="Q425" i="3" s="1"/>
  <c r="N426" i="3"/>
  <c r="Q426" i="3" s="1"/>
  <c r="N427" i="3"/>
  <c r="Q427" i="3" s="1"/>
  <c r="N428" i="3"/>
  <c r="Q428" i="3" s="1"/>
  <c r="N429" i="3"/>
  <c r="Q429" i="3" s="1"/>
  <c r="N430" i="3"/>
  <c r="Q430" i="3" s="1"/>
  <c r="N431" i="3"/>
  <c r="Q431" i="3" s="1"/>
  <c r="N432" i="3"/>
  <c r="Q432" i="3" s="1"/>
  <c r="N433" i="3"/>
  <c r="Q433" i="3" s="1"/>
  <c r="N434" i="3"/>
  <c r="Q434" i="3" s="1"/>
  <c r="N435" i="3"/>
  <c r="Q435" i="3" s="1"/>
  <c r="N436" i="3"/>
  <c r="Q436" i="3" s="1"/>
  <c r="N437" i="3"/>
  <c r="Q437" i="3" s="1"/>
  <c r="N438" i="3"/>
  <c r="Q438" i="3" s="1"/>
  <c r="N439" i="3"/>
  <c r="Q439" i="3" s="1"/>
  <c r="N440" i="3"/>
  <c r="Q440" i="3" s="1"/>
  <c r="N441" i="3"/>
  <c r="Q441" i="3" s="1"/>
  <c r="N442" i="3"/>
  <c r="Q442" i="3" s="1"/>
  <c r="N443" i="3"/>
  <c r="Q443" i="3" s="1"/>
  <c r="N444" i="3"/>
  <c r="Q444" i="3" s="1"/>
  <c r="N445" i="3"/>
  <c r="Q445" i="3" s="1"/>
  <c r="N446" i="3"/>
  <c r="Q446" i="3" s="1"/>
  <c r="N447" i="3"/>
  <c r="Q447" i="3" s="1"/>
  <c r="N448" i="3"/>
  <c r="Q448" i="3" s="1"/>
  <c r="N449" i="3"/>
  <c r="Q449" i="3" s="1"/>
  <c r="N450" i="3"/>
  <c r="Q450" i="3" s="1"/>
  <c r="N451" i="3"/>
  <c r="Q451" i="3" s="1"/>
  <c r="N452" i="3"/>
  <c r="Q452" i="3" s="1"/>
  <c r="N453" i="3"/>
  <c r="Q453" i="3" s="1"/>
  <c r="N454" i="3"/>
  <c r="Q454" i="3" s="1"/>
  <c r="N455" i="3"/>
  <c r="Q455" i="3" s="1"/>
  <c r="N456" i="3"/>
  <c r="Q456" i="3" s="1"/>
  <c r="N457" i="3"/>
  <c r="Q457" i="3" s="1"/>
  <c r="N458" i="3"/>
  <c r="Q458" i="3" s="1"/>
  <c r="N459" i="3"/>
  <c r="Q459" i="3" s="1"/>
  <c r="N460" i="3"/>
  <c r="Q460" i="3" s="1"/>
  <c r="N461" i="3"/>
  <c r="Q461" i="3" s="1"/>
  <c r="N462" i="3"/>
  <c r="Q462" i="3" s="1"/>
  <c r="N463" i="3"/>
  <c r="Q463" i="3" s="1"/>
  <c r="N464" i="3"/>
  <c r="Q464" i="3" s="1"/>
  <c r="N465" i="3"/>
  <c r="Q465" i="3" s="1"/>
  <c r="N466" i="3"/>
  <c r="Q466" i="3" s="1"/>
  <c r="N467" i="3"/>
  <c r="Q467" i="3" s="1"/>
  <c r="N468" i="3"/>
  <c r="Q468" i="3" s="1"/>
  <c r="N469" i="3"/>
  <c r="Q469" i="3" s="1"/>
  <c r="N470" i="3"/>
  <c r="Q470" i="3" s="1"/>
  <c r="N471" i="3"/>
  <c r="Q471" i="3" s="1"/>
  <c r="N472" i="3"/>
  <c r="Q472" i="3" s="1"/>
  <c r="N473" i="3"/>
  <c r="Q473" i="3" s="1"/>
  <c r="N474" i="3"/>
  <c r="Q474" i="3" s="1"/>
  <c r="N475" i="3"/>
  <c r="Q475" i="3" s="1"/>
  <c r="N476" i="3"/>
  <c r="Q476" i="3" s="1"/>
  <c r="N477" i="3"/>
  <c r="Q477" i="3" s="1"/>
  <c r="N478" i="3"/>
  <c r="Q478" i="3" s="1"/>
  <c r="N479" i="3"/>
  <c r="Q479" i="3" s="1"/>
  <c r="N480" i="3"/>
  <c r="Q480" i="3" s="1"/>
  <c r="N481" i="3"/>
  <c r="Q481" i="3" s="1"/>
  <c r="N482" i="3"/>
  <c r="Q482" i="3" s="1"/>
  <c r="N483" i="3"/>
  <c r="Q483" i="3" s="1"/>
  <c r="N484" i="3"/>
  <c r="Q484" i="3" s="1"/>
  <c r="N485" i="3"/>
  <c r="Q485" i="3" s="1"/>
  <c r="N486" i="3"/>
  <c r="Q486" i="3" s="1"/>
  <c r="N487" i="3"/>
  <c r="Q487" i="3" s="1"/>
  <c r="N488" i="3"/>
  <c r="Q488" i="3" s="1"/>
  <c r="N489" i="3"/>
  <c r="Q489" i="3" s="1"/>
  <c r="N490" i="3"/>
  <c r="Q490" i="3" s="1"/>
  <c r="N491" i="3"/>
  <c r="Q491" i="3" s="1"/>
  <c r="N492" i="3"/>
  <c r="Q492" i="3" s="1"/>
  <c r="N493" i="3"/>
  <c r="Q493" i="3" s="1"/>
  <c r="N494" i="3"/>
  <c r="Q494" i="3" s="1"/>
  <c r="N495" i="3"/>
  <c r="Q495" i="3" s="1"/>
  <c r="N496" i="3"/>
  <c r="Q496" i="3" s="1"/>
  <c r="N497" i="3"/>
  <c r="Q497" i="3" s="1"/>
  <c r="N498" i="3"/>
  <c r="Q498" i="3" s="1"/>
  <c r="N499" i="3"/>
  <c r="Q499" i="3" s="1"/>
  <c r="N500" i="3"/>
  <c r="Q500" i="3" s="1"/>
  <c r="N501" i="3"/>
  <c r="Q501" i="3" s="1"/>
  <c r="N502" i="3"/>
  <c r="Q502" i="3" s="1"/>
  <c r="N503" i="3"/>
  <c r="Q503" i="3" s="1"/>
  <c r="N504" i="3"/>
  <c r="Q504" i="3" s="1"/>
  <c r="N505" i="3"/>
  <c r="Q505" i="3" s="1"/>
  <c r="N506" i="3"/>
  <c r="Q506" i="3" s="1"/>
  <c r="N507" i="3"/>
  <c r="Q507" i="3" s="1"/>
  <c r="N508" i="3"/>
  <c r="Q508" i="3" s="1"/>
  <c r="N509" i="3"/>
  <c r="Q509" i="3" s="1"/>
  <c r="N510" i="3"/>
  <c r="Q510" i="3" s="1"/>
  <c r="N511" i="3"/>
  <c r="Q511" i="3" s="1"/>
  <c r="N512" i="3"/>
  <c r="Q512" i="3" s="1"/>
  <c r="N513" i="3"/>
  <c r="Q513" i="3" s="1"/>
  <c r="N514" i="3"/>
  <c r="Q514" i="3" s="1"/>
  <c r="N515" i="3"/>
  <c r="Q515" i="3" s="1"/>
  <c r="N516" i="3"/>
  <c r="Q516" i="3" s="1"/>
  <c r="N517" i="3"/>
  <c r="Q517" i="3" s="1"/>
  <c r="N518" i="3"/>
  <c r="Q518" i="3" s="1"/>
  <c r="N519" i="3"/>
  <c r="Q519" i="3" s="1"/>
  <c r="N520" i="3"/>
  <c r="Q520" i="3" s="1"/>
  <c r="N521" i="3"/>
  <c r="Q521" i="3" s="1"/>
  <c r="N522" i="3"/>
  <c r="Q522" i="3" s="1"/>
  <c r="N523" i="3"/>
  <c r="Q523" i="3" s="1"/>
  <c r="N524" i="3"/>
  <c r="Q524" i="3" s="1"/>
  <c r="N525" i="3"/>
  <c r="Q525" i="3" s="1"/>
  <c r="N526" i="3"/>
  <c r="Q526" i="3" s="1"/>
  <c r="N527" i="3"/>
  <c r="Q527" i="3" s="1"/>
  <c r="N528" i="3"/>
  <c r="Q528" i="3" s="1"/>
  <c r="N529" i="3"/>
  <c r="Q529" i="3" s="1"/>
  <c r="N530" i="3"/>
  <c r="Q530" i="3" s="1"/>
  <c r="N531" i="3"/>
  <c r="Q531" i="3" s="1"/>
  <c r="N532" i="3"/>
  <c r="Q532" i="3" s="1"/>
  <c r="N533" i="3"/>
  <c r="Q533" i="3" s="1"/>
  <c r="N534" i="3"/>
  <c r="Q534" i="3" s="1"/>
  <c r="N535" i="3"/>
  <c r="Q535" i="3" s="1"/>
  <c r="N536" i="3"/>
  <c r="Q536" i="3" s="1"/>
  <c r="N537" i="3"/>
  <c r="Q537" i="3" s="1"/>
  <c r="N538" i="3"/>
  <c r="Q538" i="3" s="1"/>
  <c r="N539" i="3"/>
  <c r="Q539" i="3" s="1"/>
  <c r="N540" i="3"/>
  <c r="Q540" i="3" s="1"/>
  <c r="N541" i="3"/>
  <c r="Q541" i="3" s="1"/>
  <c r="N542" i="3"/>
  <c r="Q542" i="3" s="1"/>
  <c r="N543" i="3"/>
  <c r="Q543" i="3" s="1"/>
  <c r="N544" i="3"/>
  <c r="Q544" i="3" s="1"/>
  <c r="N545" i="3"/>
  <c r="Q545" i="3" s="1"/>
  <c r="N546" i="3"/>
  <c r="Q546" i="3" s="1"/>
  <c r="N547" i="3"/>
  <c r="Q547" i="3" s="1"/>
  <c r="N548" i="3"/>
  <c r="Q548" i="3" s="1"/>
  <c r="N549" i="3"/>
  <c r="Q549" i="3" s="1"/>
  <c r="N550" i="3"/>
  <c r="Q550" i="3" s="1"/>
  <c r="N551" i="3"/>
  <c r="Q551" i="3" s="1"/>
  <c r="N552" i="3"/>
  <c r="Q552" i="3" s="1"/>
  <c r="N553" i="3"/>
  <c r="Q553" i="3" s="1"/>
  <c r="N554" i="3"/>
  <c r="Q554" i="3" s="1"/>
  <c r="N555" i="3"/>
  <c r="Q555" i="3" s="1"/>
  <c r="N556" i="3"/>
  <c r="Q556" i="3" s="1"/>
  <c r="N557" i="3"/>
  <c r="Q557" i="3" s="1"/>
  <c r="N558" i="3"/>
  <c r="Q558" i="3" s="1"/>
  <c r="N559" i="3"/>
  <c r="Q559" i="3" s="1"/>
  <c r="N560" i="3"/>
  <c r="Q560" i="3" s="1"/>
  <c r="N561" i="3"/>
  <c r="Q561" i="3" s="1"/>
  <c r="N562" i="3"/>
  <c r="Q562" i="3" s="1"/>
  <c r="N563" i="3"/>
  <c r="Q563" i="3" s="1"/>
  <c r="N564" i="3"/>
  <c r="Q564" i="3" s="1"/>
  <c r="N565" i="3"/>
  <c r="Q565" i="3" s="1"/>
  <c r="N566" i="3"/>
  <c r="Q566" i="3" s="1"/>
  <c r="N567" i="3"/>
  <c r="Q567" i="3" s="1"/>
  <c r="N568" i="3"/>
  <c r="Q568" i="3" s="1"/>
  <c r="N569" i="3"/>
  <c r="Q569" i="3" s="1"/>
  <c r="N570" i="3"/>
  <c r="Q570" i="3" s="1"/>
  <c r="N571" i="3"/>
  <c r="Q571" i="3" s="1"/>
  <c r="N572" i="3"/>
  <c r="Q572" i="3" s="1"/>
  <c r="N573" i="3"/>
  <c r="Q573" i="3" s="1"/>
  <c r="N574" i="3"/>
  <c r="Q574" i="3" s="1"/>
  <c r="N575" i="3"/>
  <c r="Q575" i="3" s="1"/>
  <c r="N576" i="3"/>
  <c r="Q576" i="3" s="1"/>
  <c r="N577" i="3"/>
  <c r="Q577" i="3" s="1"/>
  <c r="N578" i="3"/>
  <c r="Q578" i="3" s="1"/>
  <c r="N579" i="3"/>
  <c r="Q579" i="3" s="1"/>
  <c r="N580" i="3"/>
  <c r="Q580" i="3" s="1"/>
  <c r="N581" i="3"/>
  <c r="Q581" i="3" s="1"/>
  <c r="N582" i="3"/>
  <c r="Q582" i="3" s="1"/>
  <c r="N583" i="3"/>
  <c r="Q583" i="3" s="1"/>
  <c r="N584" i="3"/>
  <c r="Q584" i="3" s="1"/>
  <c r="N585" i="3"/>
  <c r="Q585" i="3" s="1"/>
  <c r="N586" i="3"/>
  <c r="Q586" i="3" s="1"/>
  <c r="N587" i="3"/>
  <c r="Q587" i="3" s="1"/>
  <c r="N588" i="3"/>
  <c r="Q588" i="3" s="1"/>
  <c r="N589" i="3"/>
  <c r="Q589" i="3" s="1"/>
  <c r="N590" i="3"/>
  <c r="Q590" i="3" s="1"/>
  <c r="N591" i="3"/>
  <c r="Q591" i="3" s="1"/>
  <c r="N592" i="3"/>
  <c r="Q592" i="3" s="1"/>
  <c r="N593" i="3"/>
  <c r="Q593" i="3" s="1"/>
  <c r="N594" i="3"/>
  <c r="Q594" i="3" s="1"/>
  <c r="N595" i="3"/>
  <c r="Q595" i="3" s="1"/>
  <c r="N596" i="3"/>
  <c r="Q596" i="3" s="1"/>
  <c r="N597" i="3"/>
  <c r="Q597" i="3" s="1"/>
  <c r="N598" i="3"/>
  <c r="Q598" i="3" s="1"/>
  <c r="N599" i="3"/>
  <c r="Q599" i="3" s="1"/>
  <c r="N600" i="3"/>
  <c r="Q600" i="3" s="1"/>
  <c r="N601" i="3"/>
  <c r="Q601" i="3" s="1"/>
  <c r="N602" i="3"/>
  <c r="Q602" i="3" s="1"/>
  <c r="N603" i="3"/>
  <c r="Q603" i="3" s="1"/>
  <c r="N604" i="3"/>
  <c r="Q604" i="3" s="1"/>
  <c r="N605" i="3"/>
  <c r="Q605" i="3" s="1"/>
  <c r="N606" i="3"/>
  <c r="Q606" i="3" s="1"/>
  <c r="N607" i="3"/>
  <c r="Q607" i="3" s="1"/>
  <c r="N608" i="3"/>
  <c r="Q608" i="3" s="1"/>
  <c r="N609" i="3"/>
  <c r="Q609" i="3" s="1"/>
  <c r="N610" i="3"/>
  <c r="Q610" i="3" s="1"/>
  <c r="N611" i="3"/>
  <c r="Q611" i="3" s="1"/>
  <c r="N612" i="3"/>
  <c r="Q612" i="3" s="1"/>
  <c r="N613" i="3"/>
  <c r="Q613" i="3" s="1"/>
  <c r="N614" i="3"/>
  <c r="Q614" i="3" s="1"/>
  <c r="N615" i="3"/>
  <c r="Q615" i="3" s="1"/>
  <c r="N616" i="3"/>
  <c r="Q616" i="3" s="1"/>
  <c r="N617" i="3"/>
  <c r="Q617" i="3" s="1"/>
  <c r="N618" i="3"/>
  <c r="Q618" i="3" s="1"/>
  <c r="N619" i="3"/>
  <c r="Q619" i="3" s="1"/>
  <c r="N620" i="3"/>
  <c r="Q620" i="3" s="1"/>
  <c r="N621" i="3"/>
  <c r="Q621" i="3" s="1"/>
  <c r="N622" i="3"/>
  <c r="Q622" i="3" s="1"/>
  <c r="N623" i="3"/>
  <c r="Q623" i="3" s="1"/>
  <c r="N624" i="3"/>
  <c r="Q624" i="3" s="1"/>
  <c r="N625" i="3"/>
  <c r="Q625" i="3" s="1"/>
  <c r="N626" i="3"/>
  <c r="Q626" i="3" s="1"/>
  <c r="N627" i="3"/>
  <c r="Q627" i="3" s="1"/>
  <c r="N628" i="3"/>
  <c r="Q628" i="3" s="1"/>
  <c r="N629" i="3"/>
  <c r="Q629" i="3" s="1"/>
  <c r="N630" i="3"/>
  <c r="Q630" i="3" s="1"/>
  <c r="N631" i="3"/>
  <c r="Q631" i="3" s="1"/>
  <c r="N632" i="3"/>
  <c r="Q632" i="3" s="1"/>
  <c r="N633" i="3"/>
  <c r="Q633" i="3" s="1"/>
  <c r="N634" i="3"/>
  <c r="Q634" i="3" s="1"/>
  <c r="N635" i="3"/>
  <c r="Q635" i="3" s="1"/>
  <c r="N636" i="3"/>
  <c r="Q636" i="3" s="1"/>
  <c r="N637" i="3"/>
  <c r="Q637" i="3" s="1"/>
  <c r="N638" i="3"/>
  <c r="Q638" i="3" s="1"/>
  <c r="N639" i="3"/>
  <c r="Q639" i="3" s="1"/>
  <c r="N640" i="3"/>
  <c r="Q640" i="3" s="1"/>
  <c r="N641" i="3"/>
  <c r="Q641" i="3" s="1"/>
  <c r="N642" i="3"/>
  <c r="Q642" i="3" s="1"/>
  <c r="N643" i="3"/>
  <c r="Q643" i="3" s="1"/>
  <c r="N644" i="3"/>
  <c r="Q644" i="3" s="1"/>
  <c r="N645" i="3"/>
  <c r="Q645" i="3" s="1"/>
  <c r="N646" i="3"/>
  <c r="Q646" i="3" s="1"/>
  <c r="N647" i="3"/>
  <c r="Q647" i="3" s="1"/>
  <c r="N648" i="3"/>
  <c r="Q648" i="3" s="1"/>
  <c r="N649" i="3"/>
  <c r="Q649" i="3" s="1"/>
  <c r="N650" i="3"/>
  <c r="Q650" i="3" s="1"/>
  <c r="N651" i="3"/>
  <c r="Q651" i="3" s="1"/>
  <c r="N652" i="3"/>
  <c r="Q652" i="3" s="1"/>
  <c r="N653" i="3"/>
  <c r="Q653" i="3" s="1"/>
  <c r="N654" i="3"/>
  <c r="Q654" i="3" s="1"/>
  <c r="N655" i="3"/>
  <c r="Q655" i="3" s="1"/>
  <c r="N656" i="3"/>
  <c r="Q656" i="3" s="1"/>
  <c r="N657" i="3"/>
  <c r="Q657" i="3" s="1"/>
  <c r="N658" i="3"/>
  <c r="Q658" i="3" s="1"/>
  <c r="N659" i="3"/>
  <c r="Q659" i="3" s="1"/>
  <c r="N660" i="3"/>
  <c r="Q660" i="3" s="1"/>
  <c r="N661" i="3"/>
  <c r="Q661" i="3" s="1"/>
  <c r="N662" i="3"/>
  <c r="Q662" i="3" s="1"/>
  <c r="N663" i="3"/>
  <c r="Q663" i="3" s="1"/>
  <c r="N664" i="3"/>
  <c r="Q664" i="3" s="1"/>
  <c r="N665" i="3"/>
  <c r="Q665" i="3" s="1"/>
  <c r="N666" i="3"/>
  <c r="Q666" i="3" s="1"/>
  <c r="N667" i="3"/>
  <c r="Q667" i="3" s="1"/>
  <c r="N668" i="3"/>
  <c r="Q668" i="3" s="1"/>
  <c r="N669" i="3"/>
  <c r="Q669" i="3" s="1"/>
  <c r="N670" i="3"/>
  <c r="Q670" i="3" s="1"/>
  <c r="N671" i="3"/>
  <c r="Q671" i="3" s="1"/>
  <c r="N672" i="3"/>
  <c r="Q672" i="3" s="1"/>
  <c r="N673" i="3"/>
  <c r="Q673" i="3" s="1"/>
  <c r="N674" i="3"/>
  <c r="Q674" i="3" s="1"/>
  <c r="N675" i="3"/>
  <c r="Q675" i="3" s="1"/>
  <c r="N676" i="3"/>
  <c r="Q676" i="3" s="1"/>
  <c r="N677" i="3"/>
  <c r="Q677" i="3" s="1"/>
  <c r="N678" i="3"/>
  <c r="Q678" i="3" s="1"/>
  <c r="N679" i="3"/>
  <c r="Q679" i="3" s="1"/>
  <c r="N680" i="3"/>
  <c r="Q680" i="3" s="1"/>
  <c r="N681" i="3"/>
  <c r="Q681" i="3" s="1"/>
  <c r="N682" i="3"/>
  <c r="Q682" i="3" s="1"/>
  <c r="N683" i="3"/>
  <c r="Q683" i="3" s="1"/>
  <c r="N684" i="3"/>
  <c r="Q684" i="3" s="1"/>
  <c r="N685" i="3"/>
  <c r="Q685" i="3" s="1"/>
  <c r="N686" i="3"/>
  <c r="Q686" i="3" s="1"/>
  <c r="N687" i="3"/>
  <c r="Q687" i="3" s="1"/>
  <c r="N688" i="3"/>
  <c r="Q688" i="3" s="1"/>
  <c r="N689" i="3"/>
  <c r="Q689" i="3" s="1"/>
  <c r="N690" i="3"/>
  <c r="Q690" i="3" s="1"/>
  <c r="N691" i="3"/>
  <c r="Q691" i="3" s="1"/>
  <c r="N692" i="3"/>
  <c r="Q692" i="3" s="1"/>
  <c r="N693" i="3"/>
  <c r="Q693" i="3" s="1"/>
  <c r="N694" i="3"/>
  <c r="Q694" i="3" s="1"/>
  <c r="N695" i="3"/>
  <c r="Q695" i="3" s="1"/>
  <c r="N696" i="3"/>
  <c r="Q696" i="3" s="1"/>
  <c r="N697" i="3"/>
  <c r="Q697" i="3" s="1"/>
  <c r="N698" i="3"/>
  <c r="Q698" i="3" s="1"/>
  <c r="N699" i="3"/>
  <c r="Q699" i="3" s="1"/>
  <c r="N700" i="3"/>
  <c r="Q700" i="3" s="1"/>
  <c r="N701" i="3"/>
  <c r="Q701" i="3" s="1"/>
  <c r="N702" i="3"/>
  <c r="Q702" i="3" s="1"/>
  <c r="N703" i="3"/>
  <c r="Q703" i="3" s="1"/>
  <c r="N704" i="3"/>
  <c r="Q704" i="3" s="1"/>
  <c r="N705" i="3"/>
  <c r="Q705" i="3" s="1"/>
  <c r="N706" i="3"/>
  <c r="Q706" i="3" s="1"/>
  <c r="N707" i="3"/>
  <c r="Q707" i="3" s="1"/>
  <c r="N708" i="3"/>
  <c r="Q708" i="3" s="1"/>
  <c r="N709" i="3"/>
  <c r="Q709" i="3" s="1"/>
  <c r="N710" i="3"/>
  <c r="Q710" i="3" s="1"/>
  <c r="N711" i="3"/>
  <c r="Q711" i="3" s="1"/>
  <c r="N712" i="3"/>
  <c r="Q712" i="3" s="1"/>
  <c r="N713" i="3"/>
  <c r="Q713" i="3" s="1"/>
  <c r="N714" i="3"/>
  <c r="Q714" i="3" s="1"/>
  <c r="N715" i="3"/>
  <c r="Q715" i="3" s="1"/>
  <c r="N716" i="3"/>
  <c r="Q716" i="3" s="1"/>
  <c r="N717" i="3"/>
  <c r="Q717" i="3" s="1"/>
  <c r="N718" i="3"/>
  <c r="Q718" i="3" s="1"/>
  <c r="N719" i="3"/>
  <c r="Q719" i="3" s="1"/>
  <c r="N720" i="3"/>
  <c r="Q720" i="3" s="1"/>
  <c r="N721" i="3"/>
  <c r="Q721" i="3" s="1"/>
  <c r="N722" i="3"/>
  <c r="Q722" i="3" s="1"/>
  <c r="N723" i="3"/>
  <c r="Q723" i="3" s="1"/>
  <c r="N724" i="3"/>
  <c r="Q724" i="3" s="1"/>
  <c r="N725" i="3"/>
  <c r="Q725" i="3" s="1"/>
  <c r="N726" i="3"/>
  <c r="Q726" i="3" s="1"/>
  <c r="N727" i="3"/>
  <c r="Q727" i="3" s="1"/>
  <c r="N728" i="3"/>
  <c r="Q728" i="3" s="1"/>
  <c r="N729" i="3"/>
  <c r="Q729" i="3" s="1"/>
  <c r="N730" i="3"/>
  <c r="Q730" i="3" s="1"/>
  <c r="N731" i="3"/>
  <c r="Q731" i="3" s="1"/>
  <c r="N732" i="3"/>
  <c r="Q732" i="3" s="1"/>
  <c r="N733" i="3"/>
  <c r="Q733" i="3" s="1"/>
  <c r="N734" i="3"/>
  <c r="Q734" i="3" s="1"/>
  <c r="N735" i="3"/>
  <c r="Q735" i="3" s="1"/>
  <c r="N736" i="3"/>
  <c r="Q736" i="3" s="1"/>
  <c r="N737" i="3"/>
  <c r="Q737" i="3" s="1"/>
  <c r="N738" i="3"/>
  <c r="Q738" i="3" s="1"/>
  <c r="N739" i="3"/>
  <c r="Q739" i="3" s="1"/>
  <c r="N740" i="3"/>
  <c r="Q740" i="3" s="1"/>
  <c r="N741" i="3"/>
  <c r="Q741" i="3" s="1"/>
  <c r="N742" i="3"/>
  <c r="Q742" i="3" s="1"/>
  <c r="N743" i="3"/>
  <c r="Q743" i="3" s="1"/>
  <c r="N744" i="3"/>
  <c r="Q744" i="3" s="1"/>
  <c r="N745" i="3"/>
  <c r="Q745" i="3" s="1"/>
  <c r="N746" i="3"/>
  <c r="Q746" i="3" s="1"/>
  <c r="N747" i="3"/>
  <c r="Q747" i="3" s="1"/>
  <c r="N748" i="3"/>
  <c r="Q748" i="3" s="1"/>
  <c r="N749" i="3"/>
  <c r="Q749" i="3" s="1"/>
  <c r="N750" i="3"/>
  <c r="Q750" i="3" s="1"/>
  <c r="N751" i="3"/>
  <c r="Q751" i="3" s="1"/>
  <c r="N752" i="3"/>
  <c r="Q752" i="3" s="1"/>
  <c r="N753" i="3"/>
  <c r="Q753" i="3" s="1"/>
  <c r="N754" i="3"/>
  <c r="Q754" i="3" s="1"/>
  <c r="N755" i="3"/>
  <c r="Q755" i="3" s="1"/>
  <c r="N756" i="3"/>
  <c r="Q756" i="3" s="1"/>
  <c r="N757" i="3"/>
  <c r="Q757" i="3" s="1"/>
  <c r="N758" i="3"/>
  <c r="Q758" i="3" s="1"/>
  <c r="N759" i="3"/>
  <c r="Q759" i="3" s="1"/>
  <c r="N760" i="3"/>
  <c r="Q760" i="3" s="1"/>
  <c r="N761" i="3"/>
  <c r="Q761" i="3" s="1"/>
  <c r="N762" i="3"/>
  <c r="Q762" i="3" s="1"/>
  <c r="N763" i="3"/>
  <c r="Q763" i="3" s="1"/>
  <c r="N764" i="3"/>
  <c r="Q764" i="3" s="1"/>
  <c r="N765" i="3"/>
  <c r="Q765" i="3" s="1"/>
  <c r="N766" i="3"/>
  <c r="Q766" i="3" s="1"/>
  <c r="N767" i="3"/>
  <c r="Q767" i="3" s="1"/>
  <c r="N768" i="3"/>
  <c r="Q768" i="3" s="1"/>
  <c r="N769" i="3"/>
  <c r="Q769" i="3" s="1"/>
  <c r="N770" i="3"/>
  <c r="Q770" i="3" s="1"/>
  <c r="N771" i="3"/>
  <c r="Q771" i="3" s="1"/>
  <c r="N772" i="3"/>
  <c r="Q772" i="3" s="1"/>
  <c r="N773" i="3"/>
  <c r="Q773" i="3" s="1"/>
  <c r="N774" i="3"/>
  <c r="Q774" i="3" s="1"/>
  <c r="N775" i="3"/>
  <c r="Q775" i="3" s="1"/>
  <c r="N776" i="3"/>
  <c r="Q776" i="3" s="1"/>
  <c r="N777" i="3"/>
  <c r="Q777" i="3" s="1"/>
  <c r="N778" i="3"/>
  <c r="Q778" i="3" s="1"/>
  <c r="N779" i="3"/>
  <c r="Q779" i="3" s="1"/>
  <c r="N780" i="3"/>
  <c r="Q780" i="3" s="1"/>
  <c r="N781" i="3"/>
  <c r="Q781" i="3" s="1"/>
  <c r="N782" i="3"/>
  <c r="Q782" i="3" s="1"/>
  <c r="N783" i="3"/>
  <c r="Q783" i="3" s="1"/>
  <c r="N784" i="3"/>
  <c r="Q784" i="3" s="1"/>
  <c r="N785" i="3"/>
  <c r="Q785" i="3" s="1"/>
  <c r="N786" i="3"/>
  <c r="Q786" i="3" s="1"/>
  <c r="N787" i="3"/>
  <c r="Q787" i="3" s="1"/>
  <c r="N788" i="3"/>
  <c r="Q788" i="3" s="1"/>
  <c r="N789" i="3"/>
  <c r="Q789" i="3" s="1"/>
  <c r="N790" i="3"/>
  <c r="Q790" i="3" s="1"/>
  <c r="N791" i="3"/>
  <c r="Q791" i="3" s="1"/>
  <c r="N792" i="3"/>
  <c r="Q792" i="3" s="1"/>
  <c r="N793" i="3"/>
  <c r="Q793" i="3" s="1"/>
  <c r="N794" i="3"/>
  <c r="Q794" i="3" s="1"/>
  <c r="N795" i="3"/>
  <c r="Q795" i="3" s="1"/>
  <c r="N796" i="3"/>
  <c r="Q796" i="3" s="1"/>
  <c r="N797" i="3"/>
  <c r="Q797" i="3" s="1"/>
  <c r="N798" i="3"/>
  <c r="Q798" i="3" s="1"/>
  <c r="N799" i="3"/>
  <c r="Q799" i="3" s="1"/>
  <c r="N800" i="3"/>
  <c r="Q800" i="3" s="1"/>
  <c r="N801" i="3"/>
  <c r="Q801" i="3" s="1"/>
  <c r="N802" i="3"/>
  <c r="Q802" i="3" s="1"/>
  <c r="N803" i="3"/>
  <c r="Q803" i="3" s="1"/>
  <c r="N804" i="3"/>
  <c r="Q804" i="3" s="1"/>
  <c r="N805" i="3"/>
  <c r="Q805" i="3" s="1"/>
  <c r="N806" i="3"/>
  <c r="Q806" i="3" s="1"/>
  <c r="N807" i="3"/>
  <c r="Q807" i="3" s="1"/>
  <c r="N808" i="3"/>
  <c r="Q808" i="3" s="1"/>
  <c r="N809" i="3"/>
  <c r="Q809" i="3" s="1"/>
  <c r="N810" i="3"/>
  <c r="Q810" i="3" s="1"/>
  <c r="N811" i="3"/>
  <c r="Q811" i="3" s="1"/>
  <c r="N812" i="3"/>
  <c r="Q812" i="3" s="1"/>
  <c r="N813" i="3"/>
  <c r="Q813" i="3" s="1"/>
  <c r="N814" i="3"/>
  <c r="Q814" i="3" s="1"/>
  <c r="N815" i="3"/>
  <c r="Q815" i="3" s="1"/>
  <c r="N816" i="3"/>
  <c r="Q816" i="3" s="1"/>
  <c r="N817" i="3"/>
  <c r="Q817" i="3" s="1"/>
  <c r="N818" i="3"/>
  <c r="Q818" i="3" s="1"/>
  <c r="N819" i="3"/>
  <c r="Q819" i="3" s="1"/>
  <c r="N820" i="3"/>
  <c r="Q820" i="3" s="1"/>
  <c r="N821" i="3"/>
  <c r="Q821" i="3" s="1"/>
  <c r="N822" i="3"/>
  <c r="Q822" i="3" s="1"/>
  <c r="N823" i="3"/>
  <c r="Q823" i="3" s="1"/>
  <c r="N824" i="3"/>
  <c r="Q824" i="3" s="1"/>
  <c r="N825" i="3"/>
  <c r="Q825" i="3" s="1"/>
  <c r="N826" i="3"/>
  <c r="Q826" i="3" s="1"/>
  <c r="N827" i="3"/>
  <c r="Q827" i="3" s="1"/>
  <c r="N828" i="3"/>
  <c r="Q828" i="3" s="1"/>
  <c r="N829" i="3"/>
  <c r="Q829" i="3" s="1"/>
  <c r="N830" i="3"/>
  <c r="Q830" i="3" s="1"/>
  <c r="N831" i="3"/>
  <c r="Q831" i="3" s="1"/>
  <c r="N832" i="3"/>
  <c r="Q832" i="3" s="1"/>
  <c r="N833" i="3"/>
  <c r="Q833" i="3" s="1"/>
  <c r="N834" i="3"/>
  <c r="Q834" i="3" s="1"/>
  <c r="N835" i="3"/>
  <c r="Q835" i="3" s="1"/>
  <c r="N836" i="3"/>
  <c r="Q836" i="3" s="1"/>
  <c r="N837" i="3"/>
  <c r="Q837" i="3" s="1"/>
  <c r="N838" i="3"/>
  <c r="Q838" i="3" s="1"/>
  <c r="N839" i="3"/>
  <c r="Q839" i="3" s="1"/>
  <c r="N840" i="3"/>
  <c r="Q840" i="3" s="1"/>
  <c r="N841" i="3"/>
  <c r="Q841" i="3" s="1"/>
  <c r="N842" i="3"/>
  <c r="Q842" i="3" s="1"/>
  <c r="N843" i="3"/>
  <c r="Q843" i="3" s="1"/>
  <c r="N844" i="3"/>
  <c r="Q844" i="3" s="1"/>
  <c r="N845" i="3"/>
  <c r="Q845" i="3" s="1"/>
  <c r="N846" i="3"/>
  <c r="Q846" i="3" s="1"/>
  <c r="N847" i="3"/>
  <c r="Q847" i="3" s="1"/>
  <c r="N848" i="3"/>
  <c r="Q848" i="3" s="1"/>
  <c r="N849" i="3"/>
  <c r="Q849" i="3" s="1"/>
  <c r="N850" i="3"/>
  <c r="Q850" i="3" s="1"/>
  <c r="N851" i="3"/>
  <c r="Q851" i="3" s="1"/>
  <c r="N852" i="3"/>
  <c r="Q852" i="3" s="1"/>
  <c r="N853" i="3"/>
  <c r="Q853" i="3" s="1"/>
  <c r="N854" i="3"/>
  <c r="Q854" i="3" s="1"/>
  <c r="N855" i="3"/>
  <c r="Q855" i="3" s="1"/>
  <c r="N856" i="3"/>
  <c r="Q856" i="3" s="1"/>
  <c r="N857" i="3"/>
  <c r="Q857" i="3" s="1"/>
  <c r="N858" i="3"/>
  <c r="Q858" i="3" s="1"/>
  <c r="N859" i="3"/>
  <c r="Q859" i="3" s="1"/>
  <c r="N860" i="3"/>
  <c r="Q860" i="3" s="1"/>
  <c r="N861" i="3"/>
  <c r="Q861" i="3" s="1"/>
  <c r="N862" i="3"/>
  <c r="Q862" i="3" s="1"/>
  <c r="N863" i="3"/>
  <c r="Q863" i="3" s="1"/>
  <c r="N864" i="3"/>
  <c r="Q864" i="3" s="1"/>
  <c r="N865" i="3"/>
  <c r="Q865" i="3" s="1"/>
  <c r="N866" i="3"/>
  <c r="Q866" i="3" s="1"/>
  <c r="N867" i="3"/>
  <c r="Q867" i="3" s="1"/>
  <c r="N868" i="3"/>
  <c r="Q868" i="3" s="1"/>
  <c r="N869" i="3"/>
  <c r="Q869" i="3" s="1"/>
  <c r="N870" i="3"/>
  <c r="Q870" i="3" s="1"/>
  <c r="N871" i="3"/>
  <c r="Q871" i="3" s="1"/>
  <c r="N872" i="3"/>
  <c r="Q872" i="3" s="1"/>
  <c r="N873" i="3"/>
  <c r="Q873" i="3" s="1"/>
  <c r="N874" i="3"/>
  <c r="Q874" i="3" s="1"/>
  <c r="N875" i="3"/>
  <c r="Q875" i="3" s="1"/>
  <c r="N876" i="3"/>
  <c r="Q876" i="3" s="1"/>
  <c r="N877" i="3"/>
  <c r="Q877" i="3" s="1"/>
  <c r="N878" i="3"/>
  <c r="Q878" i="3" s="1"/>
  <c r="N879" i="3"/>
  <c r="Q879" i="3" s="1"/>
  <c r="N880" i="3"/>
  <c r="Q880" i="3" s="1"/>
  <c r="N881" i="3"/>
  <c r="Q881" i="3" s="1"/>
  <c r="N882" i="3"/>
  <c r="Q882" i="3" s="1"/>
  <c r="N883" i="3"/>
  <c r="Q883" i="3" s="1"/>
  <c r="N884" i="3"/>
  <c r="Q884" i="3" s="1"/>
  <c r="N885" i="3"/>
  <c r="Q885" i="3" s="1"/>
  <c r="N886" i="3"/>
  <c r="Q886" i="3" s="1"/>
  <c r="N887" i="3"/>
  <c r="Q887" i="3" s="1"/>
  <c r="N888" i="3"/>
  <c r="Q888" i="3" s="1"/>
  <c r="N889" i="3"/>
  <c r="Q889" i="3" s="1"/>
  <c r="N890" i="3"/>
  <c r="Q890" i="3" s="1"/>
  <c r="N891" i="3"/>
  <c r="Q891" i="3" s="1"/>
  <c r="N892" i="3"/>
  <c r="Q892" i="3" s="1"/>
  <c r="N893" i="3"/>
  <c r="Q893" i="3" s="1"/>
  <c r="N894" i="3"/>
  <c r="Q894" i="3" s="1"/>
  <c r="N895" i="3"/>
  <c r="Q895" i="3" s="1"/>
  <c r="N896" i="3"/>
  <c r="Q896" i="3" s="1"/>
  <c r="N897" i="3"/>
  <c r="Q897" i="3" s="1"/>
  <c r="N898" i="3"/>
  <c r="Q898" i="3" s="1"/>
  <c r="N899" i="3"/>
  <c r="Q899" i="3" s="1"/>
  <c r="N900" i="3"/>
  <c r="Q900" i="3" s="1"/>
  <c r="N901" i="3"/>
  <c r="Q901" i="3" s="1"/>
  <c r="N902" i="3"/>
  <c r="Q902" i="3" s="1"/>
  <c r="N903" i="3"/>
  <c r="Q903" i="3" s="1"/>
  <c r="N904" i="3"/>
  <c r="Q904" i="3" s="1"/>
  <c r="N905" i="3"/>
  <c r="Q905" i="3" s="1"/>
  <c r="N906" i="3"/>
  <c r="Q906" i="3" s="1"/>
  <c r="N907" i="3"/>
  <c r="Q907" i="3" s="1"/>
  <c r="N908" i="3"/>
  <c r="Q908" i="3" s="1"/>
  <c r="N909" i="3"/>
  <c r="Q909" i="3" s="1"/>
  <c r="N910" i="3"/>
  <c r="Q910" i="3" s="1"/>
  <c r="N911" i="3"/>
  <c r="Q911" i="3" s="1"/>
  <c r="N912" i="3"/>
  <c r="Q912" i="3" s="1"/>
  <c r="N913" i="3"/>
  <c r="Q913" i="3" s="1"/>
  <c r="N914" i="3"/>
  <c r="Q914" i="3" s="1"/>
  <c r="N915" i="3"/>
  <c r="Q915" i="3" s="1"/>
  <c r="N916" i="3"/>
  <c r="Q916" i="3" s="1"/>
  <c r="N917" i="3"/>
  <c r="Q917" i="3" s="1"/>
  <c r="N918" i="3"/>
  <c r="Q918" i="3" s="1"/>
  <c r="N919" i="3"/>
  <c r="Q919" i="3" s="1"/>
  <c r="N920" i="3"/>
  <c r="Q920" i="3" s="1"/>
  <c r="N921" i="3"/>
  <c r="Q921" i="3" s="1"/>
  <c r="N922" i="3"/>
  <c r="Q922" i="3" s="1"/>
  <c r="N923" i="3"/>
  <c r="Q923" i="3" s="1"/>
  <c r="N924" i="3"/>
  <c r="Q924" i="3" s="1"/>
  <c r="N925" i="3"/>
  <c r="Q925" i="3" s="1"/>
  <c r="N926" i="3"/>
  <c r="Q926" i="3" s="1"/>
  <c r="N927" i="3"/>
  <c r="Q927" i="3" s="1"/>
  <c r="N928" i="3"/>
  <c r="Q928" i="3" s="1"/>
  <c r="N929" i="3"/>
  <c r="Q929" i="3" s="1"/>
  <c r="N930" i="3"/>
  <c r="Q930" i="3" s="1"/>
  <c r="N931" i="3"/>
  <c r="Q931" i="3" s="1"/>
  <c r="N932" i="3"/>
  <c r="Q932" i="3" s="1"/>
  <c r="N933" i="3"/>
  <c r="Q933" i="3" s="1"/>
  <c r="N934" i="3"/>
  <c r="Q934" i="3" s="1"/>
  <c r="N935" i="3"/>
  <c r="Q935" i="3" s="1"/>
  <c r="N936" i="3"/>
  <c r="Q936" i="3" s="1"/>
  <c r="N937" i="3"/>
  <c r="Q937" i="3" s="1"/>
  <c r="N938" i="3"/>
  <c r="Q938" i="3" s="1"/>
  <c r="N939" i="3"/>
  <c r="Q939" i="3" s="1"/>
  <c r="N940" i="3"/>
  <c r="Q940" i="3" s="1"/>
  <c r="N941" i="3"/>
  <c r="Q941" i="3" s="1"/>
  <c r="N942" i="3"/>
  <c r="Q942" i="3" s="1"/>
  <c r="N943" i="3"/>
  <c r="Q943" i="3" s="1"/>
  <c r="N944" i="3"/>
  <c r="Q944" i="3" s="1"/>
  <c r="N945" i="3"/>
  <c r="Q945" i="3" s="1"/>
  <c r="N946" i="3"/>
  <c r="Q946" i="3" s="1"/>
  <c r="N947" i="3"/>
  <c r="Q947" i="3" s="1"/>
  <c r="N948" i="3"/>
  <c r="Q948" i="3" s="1"/>
  <c r="N949" i="3"/>
  <c r="Q949" i="3" s="1"/>
  <c r="N950" i="3"/>
  <c r="Q950" i="3" s="1"/>
  <c r="N951" i="3"/>
  <c r="Q951" i="3" s="1"/>
  <c r="N952" i="3"/>
  <c r="Q952" i="3" s="1"/>
  <c r="N953" i="3"/>
  <c r="Q953" i="3" s="1"/>
  <c r="N954" i="3"/>
  <c r="Q954" i="3" s="1"/>
  <c r="N955" i="3"/>
  <c r="Q955" i="3" s="1"/>
  <c r="N956" i="3"/>
  <c r="Q956" i="3" s="1"/>
  <c r="N957" i="3"/>
  <c r="Q957" i="3" s="1"/>
  <c r="N958" i="3"/>
  <c r="Q958" i="3" s="1"/>
  <c r="N959" i="3"/>
  <c r="Q959" i="3" s="1"/>
  <c r="N960" i="3"/>
  <c r="Q960" i="3" s="1"/>
  <c r="N961" i="3"/>
  <c r="Q961" i="3" s="1"/>
  <c r="N962" i="3"/>
  <c r="Q962" i="3" s="1"/>
  <c r="N963" i="3"/>
  <c r="Q963" i="3" s="1"/>
  <c r="N964" i="3"/>
  <c r="Q964" i="3" s="1"/>
  <c r="N965" i="3"/>
  <c r="Q965" i="3" s="1"/>
  <c r="N966" i="3"/>
  <c r="Q966" i="3" s="1"/>
  <c r="N967" i="3"/>
  <c r="Q967" i="3" s="1"/>
  <c r="N968" i="3"/>
  <c r="Q968" i="3" s="1"/>
  <c r="N969" i="3"/>
  <c r="Q969" i="3" s="1"/>
  <c r="N970" i="3"/>
  <c r="Q970" i="3" s="1"/>
  <c r="N971" i="3"/>
  <c r="Q971" i="3" s="1"/>
  <c r="N972" i="3"/>
  <c r="Q972" i="3" s="1"/>
  <c r="N973" i="3"/>
  <c r="Q973" i="3" s="1"/>
  <c r="N974" i="3"/>
  <c r="Q974" i="3" s="1"/>
  <c r="N975" i="3"/>
  <c r="Q975" i="3" s="1"/>
  <c r="N976" i="3"/>
  <c r="Q976" i="3" s="1"/>
  <c r="N977" i="3"/>
  <c r="Q977" i="3" s="1"/>
  <c r="N978" i="3"/>
  <c r="Q978" i="3" s="1"/>
  <c r="N979" i="3"/>
  <c r="Q979" i="3" s="1"/>
  <c r="N980" i="3"/>
  <c r="Q980" i="3" s="1"/>
  <c r="N981" i="3"/>
  <c r="Q981" i="3" s="1"/>
  <c r="N982" i="3"/>
  <c r="Q982" i="3" s="1"/>
  <c r="N983" i="3"/>
  <c r="Q983" i="3" s="1"/>
  <c r="N984" i="3"/>
  <c r="Q984" i="3" s="1"/>
  <c r="N985" i="3"/>
  <c r="Q985" i="3" s="1"/>
  <c r="N986" i="3"/>
  <c r="Q986" i="3" s="1"/>
  <c r="N987" i="3"/>
  <c r="Q987" i="3" s="1"/>
  <c r="N988" i="3"/>
  <c r="Q988" i="3" s="1"/>
  <c r="N989" i="3"/>
  <c r="Q989" i="3" s="1"/>
  <c r="N990" i="3"/>
  <c r="Q990" i="3" s="1"/>
  <c r="N991" i="3"/>
  <c r="Q991" i="3" s="1"/>
  <c r="N992" i="3"/>
  <c r="Q992" i="3" s="1"/>
  <c r="N993" i="3"/>
  <c r="Q993" i="3" s="1"/>
  <c r="N994" i="3"/>
  <c r="Q994" i="3" s="1"/>
  <c r="N995" i="3"/>
  <c r="Q995" i="3" s="1"/>
  <c r="N996" i="3"/>
  <c r="Q996" i="3" s="1"/>
  <c r="N997" i="3"/>
  <c r="Q997" i="3" s="1"/>
  <c r="N998" i="3"/>
  <c r="Q998" i="3" s="1"/>
  <c r="N999" i="3"/>
  <c r="Q999" i="3" s="1"/>
  <c r="N1000" i="3"/>
  <c r="Q1000" i="3" s="1"/>
  <c r="N1001" i="3"/>
  <c r="Q1001" i="3" s="1"/>
  <c r="N1002" i="3"/>
  <c r="Q1002" i="3" s="1"/>
  <c r="N1003" i="3"/>
  <c r="Q1003" i="3" s="1"/>
  <c r="N1004" i="3"/>
  <c r="Q1004" i="3" s="1"/>
  <c r="N1005" i="3"/>
  <c r="Q1005" i="3" s="1"/>
  <c r="N1006" i="3"/>
  <c r="Q1006" i="3" s="1"/>
  <c r="N1007" i="3"/>
  <c r="Q1007" i="3" s="1"/>
  <c r="N1008" i="3"/>
  <c r="Q1008" i="3" s="1"/>
  <c r="N1009" i="3"/>
  <c r="Q1009" i="3" s="1"/>
  <c r="N1010" i="3"/>
  <c r="Q1010" i="3" s="1"/>
  <c r="N1011" i="3"/>
  <c r="Q1011" i="3" s="1"/>
  <c r="N1012" i="3"/>
  <c r="Q1012" i="3" s="1"/>
  <c r="N1013" i="3"/>
  <c r="Q1013" i="3" s="1"/>
  <c r="N1014" i="3"/>
  <c r="Q1014" i="3" s="1"/>
  <c r="N1015" i="3"/>
  <c r="Q1015" i="3" s="1"/>
  <c r="N1016" i="3"/>
  <c r="Q1016" i="3" s="1"/>
  <c r="N1017" i="3"/>
  <c r="Q1017" i="3" s="1"/>
  <c r="N1018" i="3"/>
  <c r="Q1018" i="3" s="1"/>
  <c r="N1019" i="3"/>
  <c r="Q1019" i="3" s="1"/>
  <c r="N1020" i="3"/>
  <c r="Q1020" i="3" s="1"/>
  <c r="N1021" i="3"/>
  <c r="Q1021" i="3" s="1"/>
  <c r="N1022" i="3"/>
  <c r="Q1022" i="3" s="1"/>
  <c r="N1023" i="3"/>
  <c r="Q1023" i="3" s="1"/>
  <c r="N1024" i="3"/>
  <c r="Q1024" i="3" s="1"/>
  <c r="N1025" i="3"/>
  <c r="Q1025" i="3" s="1"/>
  <c r="N1026" i="3"/>
  <c r="Q1026" i="3" s="1"/>
  <c r="N1027" i="3"/>
  <c r="Q1027" i="3" s="1"/>
  <c r="N1028" i="3"/>
  <c r="Q1028" i="3" s="1"/>
  <c r="N1029" i="3"/>
  <c r="Q1029" i="3" s="1"/>
  <c r="N1030" i="3"/>
  <c r="Q1030" i="3" s="1"/>
  <c r="N1031" i="3"/>
  <c r="Q1031" i="3" s="1"/>
  <c r="N1032" i="3"/>
  <c r="Q1032" i="3" s="1"/>
  <c r="N1033" i="3"/>
  <c r="Q1033" i="3" s="1"/>
  <c r="N1034" i="3"/>
  <c r="Q1034" i="3" s="1"/>
  <c r="N1035" i="3"/>
  <c r="Q1035" i="3" s="1"/>
  <c r="N1036" i="3"/>
  <c r="Q1036" i="3" s="1"/>
  <c r="N1037" i="3"/>
  <c r="Q1037" i="3" s="1"/>
  <c r="N1038" i="3"/>
  <c r="Q1038" i="3" s="1"/>
  <c r="N1039" i="3"/>
  <c r="Q1039" i="3" s="1"/>
  <c r="N1040" i="3"/>
  <c r="Q1040" i="3" s="1"/>
  <c r="N1041" i="3"/>
  <c r="Q1041" i="3" s="1"/>
  <c r="N1042" i="3"/>
  <c r="Q1042" i="3" s="1"/>
  <c r="N1043" i="3"/>
  <c r="Q1043" i="3" s="1"/>
  <c r="N1044" i="3"/>
  <c r="Q1044" i="3" s="1"/>
  <c r="N1045" i="3"/>
  <c r="Q1045" i="3" s="1"/>
  <c r="N1046" i="3"/>
  <c r="Q1046" i="3" s="1"/>
  <c r="N1047" i="3"/>
  <c r="Q1047" i="3" s="1"/>
  <c r="N1048" i="3"/>
  <c r="Q1048" i="3" s="1"/>
  <c r="N1049" i="3"/>
  <c r="Q1049" i="3" s="1"/>
  <c r="N1050" i="3"/>
  <c r="Q1050" i="3" s="1"/>
  <c r="N1051" i="3"/>
  <c r="Q1051" i="3" s="1"/>
  <c r="N1052" i="3"/>
  <c r="Q1052" i="3" s="1"/>
  <c r="N1053" i="3"/>
  <c r="Q1053" i="3" s="1"/>
  <c r="N1054" i="3"/>
  <c r="Q1054" i="3" s="1"/>
  <c r="N1055" i="3"/>
  <c r="Q1055" i="3" s="1"/>
  <c r="N1056" i="3"/>
  <c r="Q1056" i="3" s="1"/>
  <c r="N1057" i="3"/>
  <c r="Q1057" i="3" s="1"/>
  <c r="N1058" i="3"/>
  <c r="Q1058" i="3" s="1"/>
  <c r="N1059" i="3"/>
  <c r="Q1059" i="3" s="1"/>
  <c r="N1060" i="3"/>
  <c r="Q1060" i="3" s="1"/>
  <c r="N1061" i="3"/>
  <c r="Q1061" i="3" s="1"/>
  <c r="N1062" i="3"/>
  <c r="Q1062" i="3" s="1"/>
  <c r="N1063" i="3"/>
  <c r="Q1063" i="3" s="1"/>
  <c r="N1064" i="3"/>
  <c r="Q1064" i="3" s="1"/>
  <c r="N1065" i="3"/>
  <c r="Q1065" i="3" s="1"/>
  <c r="N1066" i="3"/>
  <c r="Q1066" i="3" s="1"/>
  <c r="N1067" i="3"/>
  <c r="Q1067" i="3" s="1"/>
  <c r="N1068" i="3"/>
  <c r="Q1068" i="3" s="1"/>
  <c r="N1069" i="3"/>
  <c r="Q1069" i="3" s="1"/>
  <c r="N1070" i="3"/>
  <c r="Q1070" i="3" s="1"/>
  <c r="N1071" i="3"/>
  <c r="Q1071" i="3" s="1"/>
  <c r="N1072" i="3"/>
  <c r="Q1072" i="3" s="1"/>
  <c r="N1073" i="3"/>
  <c r="Q1073" i="3" s="1"/>
  <c r="N1074" i="3"/>
  <c r="Q1074" i="3" s="1"/>
  <c r="N1075" i="3"/>
  <c r="Q1075" i="3" s="1"/>
  <c r="N1076" i="3"/>
  <c r="Q1076" i="3" s="1"/>
  <c r="N1077" i="3"/>
  <c r="Q1077" i="3" s="1"/>
  <c r="N1078" i="3"/>
  <c r="Q1078" i="3" s="1"/>
  <c r="N1079" i="3"/>
  <c r="Q1079" i="3" s="1"/>
  <c r="N1080" i="3"/>
  <c r="Q1080" i="3" s="1"/>
  <c r="N1081" i="3"/>
  <c r="Q1081" i="3" s="1"/>
  <c r="N1082" i="3"/>
  <c r="Q1082" i="3" s="1"/>
  <c r="N1083" i="3"/>
  <c r="Q1083" i="3" s="1"/>
  <c r="N1084" i="3"/>
  <c r="Q1084" i="3" s="1"/>
  <c r="N1085" i="3"/>
  <c r="Q1085" i="3" s="1"/>
  <c r="N1086" i="3"/>
  <c r="Q1086" i="3" s="1"/>
  <c r="N1087" i="3"/>
  <c r="Q1087" i="3" s="1"/>
  <c r="N1088" i="3"/>
  <c r="Q1088" i="3" s="1"/>
  <c r="N1089" i="3"/>
  <c r="Q1089" i="3" s="1"/>
  <c r="N1090" i="3"/>
  <c r="Q1090" i="3" s="1"/>
  <c r="N1091" i="3"/>
  <c r="Q1091" i="3" s="1"/>
  <c r="N1092" i="3"/>
  <c r="Q1092" i="3" s="1"/>
  <c r="N1093" i="3"/>
  <c r="Q1093" i="3" s="1"/>
  <c r="N1094" i="3"/>
  <c r="Q1094" i="3" s="1"/>
  <c r="N1095" i="3"/>
  <c r="Q1095" i="3" s="1"/>
  <c r="N1096" i="3"/>
  <c r="Q1096" i="3" s="1"/>
  <c r="N1097" i="3"/>
  <c r="Q1097" i="3" s="1"/>
  <c r="N1098" i="3"/>
  <c r="Q1098" i="3" s="1"/>
  <c r="N1099" i="3"/>
  <c r="Q1099" i="3" s="1"/>
  <c r="N1100" i="3"/>
  <c r="Q1100" i="3" s="1"/>
  <c r="N1101" i="3"/>
  <c r="Q1101" i="3" s="1"/>
  <c r="N1102" i="3"/>
  <c r="Q1102" i="3" s="1"/>
  <c r="N1103" i="3"/>
  <c r="Q1103" i="3" s="1"/>
  <c r="N1104" i="3"/>
  <c r="Q1104" i="3" s="1"/>
  <c r="N1105" i="3"/>
  <c r="Q1105" i="3" s="1"/>
  <c r="N1106" i="3"/>
  <c r="Q1106" i="3" s="1"/>
  <c r="N1107" i="3"/>
  <c r="Q1107" i="3" s="1"/>
  <c r="N1108" i="3"/>
  <c r="Q1108" i="3" s="1"/>
  <c r="N1109" i="3"/>
  <c r="Q1109" i="3" s="1"/>
  <c r="N1110" i="3"/>
  <c r="Q1110" i="3" s="1"/>
  <c r="N1111" i="3"/>
  <c r="Q1111" i="3" s="1"/>
  <c r="N1112" i="3"/>
  <c r="Q1112" i="3" s="1"/>
  <c r="N1113" i="3"/>
  <c r="Q1113" i="3" s="1"/>
  <c r="N1114" i="3"/>
  <c r="Q1114" i="3" s="1"/>
  <c r="N1115" i="3"/>
  <c r="Q1115" i="3" s="1"/>
  <c r="N1116" i="3"/>
  <c r="Q1116" i="3" s="1"/>
  <c r="N1117" i="3"/>
  <c r="Q1117" i="3" s="1"/>
  <c r="N1118" i="3"/>
  <c r="Q1118" i="3" s="1"/>
  <c r="N1119" i="3"/>
  <c r="Q1119" i="3" s="1"/>
  <c r="N1120" i="3"/>
  <c r="Q1120" i="3" s="1"/>
  <c r="N1121" i="3"/>
  <c r="Q1121" i="3" s="1"/>
  <c r="N1122" i="3"/>
  <c r="Q1122" i="3" s="1"/>
  <c r="N1123" i="3"/>
  <c r="Q1123" i="3" s="1"/>
  <c r="N1124" i="3"/>
  <c r="Q1124" i="3" s="1"/>
  <c r="N1125" i="3"/>
  <c r="Q1125" i="3" s="1"/>
  <c r="N1126" i="3"/>
  <c r="Q1126" i="3" s="1"/>
  <c r="N1127" i="3"/>
  <c r="Q1127" i="3" s="1"/>
  <c r="N1128" i="3"/>
  <c r="Q1128" i="3" s="1"/>
  <c r="N1129" i="3"/>
  <c r="Q1129" i="3" s="1"/>
  <c r="N1130" i="3"/>
  <c r="Q1130" i="3" s="1"/>
  <c r="N1131" i="3"/>
  <c r="Q1131" i="3" s="1"/>
  <c r="N1132" i="3"/>
  <c r="Q1132" i="3" s="1"/>
  <c r="N1133" i="3"/>
  <c r="Q1133" i="3" s="1"/>
  <c r="N1134" i="3"/>
  <c r="Q1134" i="3" s="1"/>
  <c r="N1135" i="3"/>
  <c r="Q1135" i="3" s="1"/>
  <c r="N1136" i="3"/>
  <c r="Q1136" i="3" s="1"/>
  <c r="N1137" i="3"/>
  <c r="Q1137" i="3" s="1"/>
  <c r="N1138" i="3"/>
  <c r="Q1138" i="3" s="1"/>
  <c r="N1139" i="3"/>
  <c r="Q1139" i="3" s="1"/>
  <c r="N1140" i="3"/>
  <c r="Q1140" i="3" s="1"/>
  <c r="N1141" i="3"/>
  <c r="Q1141" i="3" s="1"/>
  <c r="N1142" i="3"/>
  <c r="Q1142" i="3" s="1"/>
  <c r="N1143" i="3"/>
  <c r="Q1143" i="3" s="1"/>
  <c r="N1144" i="3"/>
  <c r="Q1144" i="3" s="1"/>
  <c r="N1145" i="3"/>
  <c r="Q1145" i="3" s="1"/>
  <c r="N1146" i="3"/>
  <c r="Q1146" i="3" s="1"/>
  <c r="N1147" i="3"/>
  <c r="Q1147" i="3" s="1"/>
  <c r="N1148" i="3"/>
  <c r="Q1148" i="3" s="1"/>
  <c r="N1149" i="3"/>
  <c r="Q1149" i="3" s="1"/>
  <c r="N1150" i="3"/>
  <c r="Q1150" i="3" s="1"/>
  <c r="N1151" i="3"/>
  <c r="Q1151" i="3" s="1"/>
  <c r="N1152" i="3"/>
  <c r="Q1152" i="3" s="1"/>
  <c r="N1153" i="3"/>
  <c r="Q1153" i="3" s="1"/>
  <c r="N1154" i="3"/>
  <c r="Q1154" i="3" s="1"/>
  <c r="N1155" i="3"/>
  <c r="Q1155" i="3" s="1"/>
  <c r="N1156" i="3"/>
  <c r="Q1156" i="3" s="1"/>
  <c r="N1157" i="3"/>
  <c r="Q1157" i="3" s="1"/>
  <c r="N1158" i="3"/>
  <c r="Q1158" i="3" s="1"/>
  <c r="N1159" i="3"/>
  <c r="Q1159" i="3" s="1"/>
  <c r="N1160" i="3"/>
  <c r="Q1160" i="3" s="1"/>
  <c r="N1161" i="3"/>
  <c r="Q1161" i="3" s="1"/>
  <c r="N1162" i="3"/>
  <c r="Q1162" i="3" s="1"/>
  <c r="N1163" i="3"/>
  <c r="Q1163" i="3" s="1"/>
  <c r="N1164" i="3"/>
  <c r="Q1164" i="3" s="1"/>
  <c r="N1165" i="3"/>
  <c r="Q1165" i="3" s="1"/>
  <c r="N1166" i="3"/>
  <c r="Q1166" i="3" s="1"/>
  <c r="N1167" i="3"/>
  <c r="Q1167" i="3" s="1"/>
  <c r="N1168" i="3"/>
  <c r="Q1168" i="3" s="1"/>
  <c r="N1169" i="3"/>
  <c r="Q1169" i="3" s="1"/>
  <c r="N1170" i="3"/>
  <c r="Q1170" i="3" s="1"/>
  <c r="N1171" i="3"/>
  <c r="Q1171" i="3" s="1"/>
  <c r="N1172" i="3"/>
  <c r="Q1172" i="3" s="1"/>
  <c r="N1173" i="3"/>
  <c r="Q1173" i="3" s="1"/>
  <c r="N1174" i="3"/>
  <c r="Q1174" i="3" s="1"/>
  <c r="N1175" i="3"/>
  <c r="Q1175" i="3" s="1"/>
  <c r="N1176" i="3"/>
  <c r="Q1176" i="3" s="1"/>
  <c r="N1177" i="3"/>
  <c r="Q1177" i="3" s="1"/>
  <c r="N1178" i="3"/>
  <c r="Q1178" i="3" s="1"/>
  <c r="N1179" i="3"/>
  <c r="Q1179" i="3" s="1"/>
  <c r="N1180" i="3"/>
  <c r="Q1180" i="3" s="1"/>
  <c r="N1181" i="3"/>
  <c r="Q1181" i="3" s="1"/>
  <c r="N1182" i="3"/>
  <c r="Q1182" i="3" s="1"/>
  <c r="N1183" i="3"/>
  <c r="Q1183" i="3" s="1"/>
  <c r="N1184" i="3"/>
  <c r="Q1184" i="3" s="1"/>
  <c r="N1185" i="3"/>
  <c r="Q1185" i="3" s="1"/>
  <c r="N1186" i="3"/>
  <c r="Q1186" i="3" s="1"/>
  <c r="N1187" i="3"/>
  <c r="Q1187" i="3" s="1"/>
  <c r="N1188" i="3"/>
  <c r="Q1188" i="3" s="1"/>
  <c r="N1189" i="3"/>
  <c r="Q1189" i="3" s="1"/>
  <c r="N1190" i="3"/>
  <c r="Q1190" i="3" s="1"/>
  <c r="N1191" i="3"/>
  <c r="Q1191" i="3" s="1"/>
  <c r="N1192" i="3"/>
  <c r="Q1192" i="3" s="1"/>
  <c r="N1193" i="3"/>
  <c r="Q1193" i="3" s="1"/>
  <c r="N1194" i="3"/>
  <c r="Q1194" i="3" s="1"/>
  <c r="N1195" i="3"/>
  <c r="Q1195" i="3" s="1"/>
  <c r="N1196" i="3"/>
  <c r="Q1196" i="3" s="1"/>
  <c r="N1197" i="3"/>
  <c r="Q1197" i="3" s="1"/>
  <c r="N1198" i="3"/>
  <c r="Q1198" i="3" s="1"/>
  <c r="N1199" i="3"/>
  <c r="Q1199" i="3" s="1"/>
  <c r="N1200" i="3"/>
  <c r="Q1200" i="3" s="1"/>
  <c r="N1201" i="3"/>
  <c r="Q1201" i="3" s="1"/>
  <c r="N1202" i="3"/>
  <c r="Q1202" i="3" s="1"/>
  <c r="N1203" i="3"/>
  <c r="Q1203" i="3" s="1"/>
  <c r="N1204" i="3"/>
  <c r="Q1204" i="3" s="1"/>
  <c r="N1205" i="3"/>
  <c r="Q1205" i="3" s="1"/>
  <c r="N1206" i="3"/>
  <c r="Q1206" i="3" s="1"/>
  <c r="N1207" i="3"/>
  <c r="Q1207" i="3" s="1"/>
  <c r="N1208" i="3"/>
  <c r="Q1208" i="3" s="1"/>
  <c r="N1209" i="3"/>
  <c r="Q1209" i="3" s="1"/>
  <c r="N1210" i="3"/>
  <c r="Q1210" i="3" s="1"/>
  <c r="N1211" i="3"/>
  <c r="Q1211" i="3" s="1"/>
  <c r="N1212" i="3"/>
  <c r="Q1212" i="3" s="1"/>
  <c r="N1213" i="3"/>
  <c r="Q1213" i="3" s="1"/>
  <c r="N1214" i="3"/>
  <c r="Q1214" i="3" s="1"/>
  <c r="N1215" i="3"/>
  <c r="Q1215" i="3" s="1"/>
  <c r="N1216" i="3"/>
  <c r="Q1216" i="3" s="1"/>
  <c r="N1217" i="3"/>
  <c r="Q1217" i="3" s="1"/>
  <c r="N1218" i="3"/>
  <c r="Q1218" i="3" s="1"/>
  <c r="N1219" i="3"/>
  <c r="Q1219" i="3" s="1"/>
  <c r="N1220" i="3"/>
  <c r="Q1220" i="3" s="1"/>
  <c r="N1221" i="3"/>
  <c r="Q1221" i="3" s="1"/>
  <c r="N1222" i="3"/>
  <c r="Q1222" i="3" s="1"/>
  <c r="N1223" i="3"/>
  <c r="Q1223" i="3" s="1"/>
  <c r="N1224" i="3"/>
  <c r="Q1224" i="3" s="1"/>
  <c r="N1225" i="3"/>
  <c r="Q1225" i="3" s="1"/>
  <c r="N1226" i="3"/>
  <c r="Q1226" i="3" s="1"/>
  <c r="N1227" i="3"/>
  <c r="Q1227" i="3" s="1"/>
  <c r="N1228" i="3"/>
  <c r="Q1228" i="3" s="1"/>
  <c r="N1229" i="3"/>
  <c r="Q1229" i="3" s="1"/>
  <c r="N1230" i="3"/>
  <c r="Q1230" i="3" s="1"/>
  <c r="N1231" i="3"/>
  <c r="Q1231" i="3" s="1"/>
  <c r="N1232" i="3"/>
  <c r="Q1232" i="3" s="1"/>
  <c r="N1233" i="3"/>
  <c r="Q1233" i="3" s="1"/>
  <c r="N1234" i="3"/>
  <c r="Q1234" i="3" s="1"/>
  <c r="N1235" i="3"/>
  <c r="Q1235" i="3" s="1"/>
  <c r="N1236" i="3"/>
  <c r="Q1236" i="3" s="1"/>
  <c r="N1237" i="3"/>
  <c r="Q1237" i="3" s="1"/>
  <c r="N1238" i="3"/>
  <c r="Q1238" i="3" s="1"/>
  <c r="N1239" i="3"/>
  <c r="Q1239" i="3" s="1"/>
  <c r="N1240" i="3"/>
  <c r="Q1240" i="3" s="1"/>
  <c r="N1241" i="3"/>
  <c r="Q1241" i="3" s="1"/>
  <c r="N1242" i="3"/>
  <c r="Q1242" i="3" s="1"/>
  <c r="N1243" i="3"/>
  <c r="Q1243" i="3" s="1"/>
  <c r="N1244" i="3"/>
  <c r="Q1244" i="3" s="1"/>
  <c r="N1245" i="3"/>
  <c r="Q1245" i="3" s="1"/>
  <c r="N1246" i="3"/>
  <c r="Q1246" i="3" s="1"/>
  <c r="N1247" i="3"/>
  <c r="Q1247" i="3" s="1"/>
  <c r="N1248" i="3"/>
  <c r="Q1248" i="3" s="1"/>
  <c r="N1249" i="3"/>
  <c r="Q1249" i="3" s="1"/>
  <c r="N1250" i="3"/>
  <c r="Q1250" i="3" s="1"/>
  <c r="N1251" i="3"/>
  <c r="Q1251" i="3" s="1"/>
  <c r="N1252" i="3"/>
  <c r="Q1252" i="3" s="1"/>
  <c r="N1253" i="3"/>
  <c r="Q1253" i="3" s="1"/>
  <c r="N1254" i="3"/>
  <c r="Q1254" i="3" s="1"/>
  <c r="N1255" i="3"/>
  <c r="Q1255" i="3" s="1"/>
  <c r="N1256" i="3"/>
  <c r="Q1256" i="3" s="1"/>
  <c r="N1257" i="3"/>
  <c r="Q1257" i="3" s="1"/>
  <c r="N1258" i="3"/>
  <c r="Q1258" i="3" s="1"/>
  <c r="N1259" i="3"/>
  <c r="Q1259" i="3" s="1"/>
  <c r="N1260" i="3"/>
  <c r="Q1260" i="3" s="1"/>
  <c r="N1261" i="3"/>
  <c r="Q1261" i="3" s="1"/>
  <c r="N1262" i="3"/>
  <c r="Q1262" i="3" s="1"/>
  <c r="N1263" i="3"/>
  <c r="Q1263" i="3" s="1"/>
  <c r="N1264" i="3"/>
  <c r="Q1264" i="3" s="1"/>
  <c r="N1265" i="3"/>
  <c r="Q1265" i="3" s="1"/>
  <c r="N1266" i="3"/>
  <c r="Q1266" i="3" s="1"/>
  <c r="N1267" i="3"/>
  <c r="Q1267" i="3" s="1"/>
  <c r="N1268" i="3"/>
  <c r="Q1268" i="3" s="1"/>
  <c r="N1269" i="3"/>
  <c r="Q1269" i="3" s="1"/>
  <c r="N1270" i="3"/>
  <c r="Q1270" i="3" s="1"/>
  <c r="N1271" i="3"/>
  <c r="Q1271" i="3" s="1"/>
  <c r="N1272" i="3"/>
  <c r="Q1272" i="3" s="1"/>
  <c r="N1273" i="3"/>
  <c r="Q1273" i="3" s="1"/>
  <c r="N1274" i="3"/>
  <c r="Q1274" i="3" s="1"/>
  <c r="N1275" i="3"/>
  <c r="Q1275" i="3" s="1"/>
  <c r="N1276" i="3"/>
  <c r="Q1276" i="3" s="1"/>
  <c r="N1277" i="3"/>
  <c r="Q1277" i="3" s="1"/>
  <c r="N1278" i="3"/>
  <c r="Q1278" i="3" s="1"/>
  <c r="N1279" i="3"/>
  <c r="Q1279" i="3" s="1"/>
  <c r="N1280" i="3"/>
  <c r="Q1280" i="3" s="1"/>
  <c r="N1281" i="3"/>
  <c r="Q1281" i="3" s="1"/>
  <c r="N1282" i="3"/>
  <c r="Q1282" i="3" s="1"/>
  <c r="N1283" i="3"/>
  <c r="Q1283" i="3" s="1"/>
  <c r="N1284" i="3"/>
  <c r="Q1284" i="3" s="1"/>
  <c r="N1285" i="3"/>
  <c r="Q1285" i="3" s="1"/>
  <c r="N1286" i="3"/>
  <c r="Q1286" i="3" s="1"/>
  <c r="N1287" i="3"/>
  <c r="Q1287" i="3" s="1"/>
  <c r="N1288" i="3"/>
  <c r="Q1288" i="3" s="1"/>
  <c r="N1289" i="3"/>
  <c r="Q1289" i="3" s="1"/>
  <c r="N1290" i="3"/>
  <c r="Q1290" i="3" s="1"/>
  <c r="N1291" i="3"/>
  <c r="Q1291" i="3" s="1"/>
  <c r="N1292" i="3"/>
  <c r="Q1292" i="3" s="1"/>
  <c r="N1293" i="3"/>
  <c r="Q1293" i="3" s="1"/>
  <c r="N1294" i="3"/>
  <c r="Q1294" i="3" s="1"/>
  <c r="N1295" i="3"/>
  <c r="Q1295" i="3" s="1"/>
  <c r="N1296" i="3"/>
  <c r="Q1296" i="3" s="1"/>
  <c r="N1297" i="3"/>
  <c r="Q1297" i="3" s="1"/>
  <c r="N1298" i="3"/>
  <c r="Q1298" i="3" s="1"/>
  <c r="N1299" i="3"/>
  <c r="Q1299" i="3" s="1"/>
  <c r="N1300" i="3"/>
  <c r="Q1300" i="3" s="1"/>
  <c r="N1301" i="3"/>
  <c r="Q1301" i="3" s="1"/>
  <c r="N1302" i="3"/>
  <c r="Q1302" i="3" s="1"/>
  <c r="N1303" i="3"/>
  <c r="Q1303" i="3" s="1"/>
  <c r="N1304" i="3"/>
  <c r="Q1304" i="3" s="1"/>
  <c r="N1305" i="3"/>
  <c r="Q1305" i="3" s="1"/>
  <c r="N1306" i="3"/>
  <c r="Q1306" i="3" s="1"/>
  <c r="N1307" i="3"/>
  <c r="Q1307" i="3" s="1"/>
  <c r="N1308" i="3"/>
  <c r="Q1308" i="3" s="1"/>
  <c r="N1309" i="3"/>
  <c r="Q1309" i="3" s="1"/>
  <c r="N1310" i="3"/>
  <c r="Q1310" i="3" s="1"/>
  <c r="N1311" i="3"/>
  <c r="Q1311" i="3" s="1"/>
  <c r="N1312" i="3"/>
  <c r="Q1312" i="3" s="1"/>
  <c r="N1313" i="3"/>
  <c r="Q1313" i="3" s="1"/>
  <c r="N1314" i="3"/>
  <c r="Q1314" i="3" s="1"/>
  <c r="N1315" i="3"/>
  <c r="Q1315" i="3" s="1"/>
  <c r="N1316" i="3"/>
  <c r="Q1316" i="3" s="1"/>
  <c r="N1317" i="3"/>
  <c r="Q1317" i="3" s="1"/>
  <c r="N1318" i="3"/>
  <c r="Q1318" i="3" s="1"/>
  <c r="N1319" i="3"/>
  <c r="Q1319" i="3" s="1"/>
  <c r="N1320" i="3"/>
  <c r="Q1320" i="3" s="1"/>
  <c r="N1321" i="3"/>
  <c r="Q1321" i="3" s="1"/>
  <c r="N1322" i="3"/>
  <c r="Q1322" i="3" s="1"/>
  <c r="N1323" i="3"/>
  <c r="Q1323" i="3" s="1"/>
  <c r="N1324" i="3"/>
  <c r="Q1324" i="3" s="1"/>
  <c r="N1325" i="3"/>
  <c r="Q1325" i="3" s="1"/>
  <c r="N1326" i="3"/>
  <c r="Q1326" i="3" s="1"/>
  <c r="N1327" i="3"/>
  <c r="Q1327" i="3" s="1"/>
  <c r="N1328" i="3"/>
  <c r="Q1328" i="3" s="1"/>
  <c r="N1329" i="3"/>
  <c r="Q1329" i="3" s="1"/>
  <c r="N1330" i="3"/>
  <c r="Q1330" i="3" s="1"/>
  <c r="N1331" i="3"/>
  <c r="Q1331" i="3" s="1"/>
  <c r="N1332" i="3"/>
  <c r="Q1332" i="3" s="1"/>
  <c r="N1333" i="3"/>
  <c r="Q1333" i="3" s="1"/>
  <c r="N1334" i="3"/>
  <c r="Q1334" i="3" s="1"/>
  <c r="N1335" i="3"/>
  <c r="Q1335" i="3" s="1"/>
  <c r="N1336" i="3"/>
  <c r="Q1336" i="3" s="1"/>
  <c r="N1337" i="3"/>
  <c r="Q1337" i="3" s="1"/>
  <c r="N1338" i="3"/>
  <c r="Q1338" i="3" s="1"/>
  <c r="N1339" i="3"/>
  <c r="Q1339" i="3" s="1"/>
  <c r="N1340" i="3"/>
  <c r="Q1340" i="3" s="1"/>
  <c r="N1341" i="3"/>
  <c r="Q1341" i="3" s="1"/>
  <c r="N1342" i="3"/>
  <c r="Q1342" i="3" s="1"/>
  <c r="N1343" i="3"/>
  <c r="Q1343" i="3" s="1"/>
  <c r="N1344" i="3"/>
  <c r="Q1344" i="3" s="1"/>
  <c r="N1345" i="3"/>
  <c r="Q1345" i="3" s="1"/>
  <c r="N1346" i="3"/>
  <c r="Q1346" i="3" s="1"/>
  <c r="N1347" i="3"/>
  <c r="Q1347" i="3" s="1"/>
  <c r="N1348" i="3"/>
  <c r="Q1348" i="3" s="1"/>
  <c r="N1349" i="3"/>
  <c r="Q1349" i="3" s="1"/>
  <c r="N1350" i="3"/>
  <c r="Q1350" i="3" s="1"/>
  <c r="N1351" i="3"/>
  <c r="Q1351" i="3" s="1"/>
  <c r="N1352" i="3"/>
  <c r="Q1352" i="3" s="1"/>
  <c r="N1353" i="3"/>
  <c r="Q1353" i="3" s="1"/>
  <c r="N1354" i="3"/>
  <c r="Q1354" i="3" s="1"/>
  <c r="N1355" i="3"/>
  <c r="Q1355" i="3" s="1"/>
  <c r="N1356" i="3"/>
  <c r="Q1356" i="3" s="1"/>
  <c r="N1357" i="3"/>
  <c r="Q1357" i="3" s="1"/>
  <c r="N1358" i="3"/>
  <c r="Q1358" i="3" s="1"/>
  <c r="N1359" i="3"/>
  <c r="Q1359" i="3" s="1"/>
  <c r="N1360" i="3"/>
  <c r="Q1360" i="3" s="1"/>
  <c r="N1361" i="3"/>
  <c r="Q1361" i="3" s="1"/>
  <c r="N1362" i="3"/>
  <c r="Q1362" i="3" s="1"/>
  <c r="N1363" i="3"/>
  <c r="Q1363" i="3" s="1"/>
  <c r="N1364" i="3"/>
  <c r="Q1364" i="3" s="1"/>
  <c r="N1365" i="3"/>
  <c r="Q1365" i="3" s="1"/>
  <c r="N1366" i="3"/>
  <c r="Q1366" i="3" s="1"/>
  <c r="N1367" i="3"/>
  <c r="Q1367" i="3" s="1"/>
  <c r="N1368" i="3"/>
  <c r="Q1368" i="3" s="1"/>
  <c r="N1369" i="3"/>
  <c r="Q1369" i="3" s="1"/>
  <c r="N1370" i="3"/>
  <c r="Q1370" i="3" s="1"/>
  <c r="N1371" i="3"/>
  <c r="Q1371" i="3" s="1"/>
  <c r="N1372" i="3"/>
  <c r="Q1372" i="3" s="1"/>
  <c r="N1373" i="3"/>
  <c r="Q1373" i="3" s="1"/>
  <c r="N1374" i="3"/>
  <c r="Q1374" i="3" s="1"/>
  <c r="N1375" i="3"/>
  <c r="Q1375" i="3" s="1"/>
  <c r="N1376" i="3"/>
  <c r="Q1376" i="3" s="1"/>
  <c r="N1377" i="3"/>
  <c r="Q1377" i="3" s="1"/>
  <c r="N1378" i="3"/>
  <c r="Q1378" i="3" s="1"/>
  <c r="N1379" i="3"/>
  <c r="Q1379" i="3" s="1"/>
  <c r="N1380" i="3"/>
  <c r="Q1380" i="3" s="1"/>
  <c r="N1381" i="3"/>
  <c r="Q1381" i="3" s="1"/>
  <c r="N1382" i="3"/>
  <c r="Q1382" i="3" s="1"/>
  <c r="N1383" i="3"/>
  <c r="Q1383" i="3" s="1"/>
  <c r="N1384" i="3"/>
  <c r="Q1384" i="3" s="1"/>
  <c r="N1385" i="3"/>
  <c r="Q1385" i="3" s="1"/>
  <c r="N1386" i="3"/>
  <c r="Q1386" i="3" s="1"/>
  <c r="N1387" i="3"/>
  <c r="Q1387" i="3" s="1"/>
  <c r="N1388" i="3"/>
  <c r="Q1388" i="3" s="1"/>
  <c r="N1389" i="3"/>
  <c r="Q1389" i="3" s="1"/>
  <c r="N1390" i="3"/>
  <c r="Q1390" i="3" s="1"/>
  <c r="N1391" i="3"/>
  <c r="Q1391" i="3" s="1"/>
  <c r="N1392" i="3"/>
  <c r="Q1392" i="3" s="1"/>
  <c r="N1393" i="3"/>
  <c r="Q1393" i="3" s="1"/>
  <c r="N1394" i="3"/>
  <c r="Q1394" i="3" s="1"/>
  <c r="N1395" i="3"/>
  <c r="Q1395" i="3" s="1"/>
  <c r="N1396" i="3"/>
  <c r="Q1396" i="3" s="1"/>
  <c r="N1397" i="3"/>
  <c r="Q1397" i="3" s="1"/>
  <c r="N1398" i="3"/>
  <c r="Q1398" i="3" s="1"/>
  <c r="N1399" i="3"/>
  <c r="Q1399" i="3" s="1"/>
  <c r="N1400" i="3"/>
  <c r="Q1400" i="3" s="1"/>
  <c r="N1401" i="3"/>
  <c r="Q1401" i="3" s="1"/>
  <c r="N1402" i="3"/>
  <c r="Q1402" i="3" s="1"/>
  <c r="N1403" i="3"/>
  <c r="Q1403" i="3" s="1"/>
  <c r="N1404" i="3"/>
  <c r="Q1404" i="3" s="1"/>
  <c r="N1405" i="3"/>
  <c r="Q1405" i="3" s="1"/>
  <c r="N1406" i="3"/>
  <c r="Q1406" i="3" s="1"/>
  <c r="N1407" i="3"/>
  <c r="Q1407" i="3" s="1"/>
  <c r="N1408" i="3"/>
  <c r="Q1408" i="3" s="1"/>
  <c r="N1409" i="3"/>
  <c r="Q1409" i="3" s="1"/>
  <c r="N1410" i="3"/>
  <c r="Q1410" i="3" s="1"/>
  <c r="N1411" i="3"/>
  <c r="Q1411" i="3" s="1"/>
  <c r="N1412" i="3"/>
  <c r="Q1412" i="3" s="1"/>
  <c r="N1413" i="3"/>
  <c r="Q1413" i="3" s="1"/>
  <c r="N1414" i="3"/>
  <c r="Q1414" i="3" s="1"/>
  <c r="N1415" i="3"/>
  <c r="Q1415" i="3" s="1"/>
  <c r="N1416" i="3"/>
  <c r="Q1416" i="3" s="1"/>
  <c r="N1417" i="3"/>
  <c r="Q1417" i="3" s="1"/>
  <c r="N1418" i="3"/>
  <c r="Q1418" i="3" s="1"/>
  <c r="N1419" i="3"/>
  <c r="Q1419" i="3" s="1"/>
  <c r="N1420" i="3"/>
  <c r="Q1420" i="3" s="1"/>
  <c r="N1421" i="3"/>
  <c r="Q1421" i="3" s="1"/>
  <c r="N1422" i="3"/>
  <c r="Q1422" i="3" s="1"/>
  <c r="N1423" i="3"/>
  <c r="Q1423" i="3" s="1"/>
  <c r="N1424" i="3"/>
  <c r="Q1424" i="3" s="1"/>
  <c r="N1425" i="3"/>
  <c r="Q1425" i="3" s="1"/>
  <c r="N1426" i="3"/>
  <c r="Q1426" i="3" s="1"/>
  <c r="N1427" i="3"/>
  <c r="Q1427" i="3" s="1"/>
  <c r="N1428" i="3"/>
  <c r="Q1428" i="3" s="1"/>
  <c r="N1429" i="3"/>
  <c r="Q1429" i="3" s="1"/>
  <c r="N1430" i="3"/>
  <c r="Q1430" i="3" s="1"/>
  <c r="N1431" i="3"/>
  <c r="Q1431" i="3" s="1"/>
  <c r="N1432" i="3"/>
  <c r="Q1432" i="3" s="1"/>
  <c r="N1433" i="3"/>
  <c r="Q1433" i="3" s="1"/>
  <c r="N1434" i="3"/>
  <c r="Q1434" i="3" s="1"/>
  <c r="N1435" i="3"/>
  <c r="Q1435" i="3" s="1"/>
  <c r="N1436" i="3"/>
  <c r="Q1436" i="3" s="1"/>
  <c r="N1437" i="3"/>
  <c r="Q1437" i="3" s="1"/>
  <c r="N1438" i="3"/>
  <c r="Q1438" i="3" s="1"/>
  <c r="N1439" i="3"/>
  <c r="Q1439" i="3" s="1"/>
  <c r="N1440" i="3"/>
  <c r="Q1440" i="3" s="1"/>
  <c r="N1441" i="3"/>
  <c r="Q1441" i="3" s="1"/>
  <c r="N1442" i="3"/>
  <c r="Q1442" i="3" s="1"/>
  <c r="N1443" i="3"/>
  <c r="Q1443" i="3" s="1"/>
  <c r="N1444" i="3"/>
  <c r="Q1444" i="3" s="1"/>
  <c r="N1445" i="3"/>
  <c r="Q1445" i="3" s="1"/>
  <c r="N1446" i="3"/>
  <c r="Q1446" i="3" s="1"/>
  <c r="N1447" i="3"/>
  <c r="Q1447" i="3" s="1"/>
  <c r="N1448" i="3"/>
  <c r="Q1448" i="3" s="1"/>
  <c r="N1449" i="3"/>
  <c r="Q1449" i="3" s="1"/>
  <c r="N1450" i="3"/>
  <c r="Q1450" i="3" s="1"/>
  <c r="N1451" i="3"/>
  <c r="Q1451" i="3" s="1"/>
  <c r="N1452" i="3"/>
  <c r="Q1452" i="3" s="1"/>
  <c r="N1453" i="3"/>
  <c r="Q1453" i="3" s="1"/>
  <c r="N1454" i="3"/>
  <c r="Q1454" i="3" s="1"/>
  <c r="N1455" i="3"/>
  <c r="Q1455" i="3" s="1"/>
  <c r="N1456" i="3"/>
  <c r="Q1456" i="3" s="1"/>
  <c r="N1457" i="3"/>
  <c r="Q1457" i="3" s="1"/>
  <c r="N1458" i="3"/>
  <c r="Q1458" i="3" s="1"/>
  <c r="N1459" i="3"/>
  <c r="Q1459" i="3" s="1"/>
  <c r="N1460" i="3"/>
  <c r="Q1460" i="3" s="1"/>
  <c r="N1461" i="3"/>
  <c r="Q1461" i="3" s="1"/>
  <c r="N1462" i="3"/>
  <c r="Q1462" i="3" s="1"/>
  <c r="N1463" i="3"/>
  <c r="Q1463" i="3" s="1"/>
  <c r="N1464" i="3"/>
  <c r="Q1464" i="3" s="1"/>
  <c r="N1465" i="3"/>
  <c r="Q1465" i="3" s="1"/>
  <c r="N1466" i="3"/>
  <c r="Q1466" i="3" s="1"/>
  <c r="N1467" i="3"/>
  <c r="Q1467" i="3" s="1"/>
  <c r="N1468" i="3"/>
  <c r="Q1468" i="3" s="1"/>
  <c r="N1469" i="3"/>
  <c r="Q1469" i="3" s="1"/>
  <c r="N1470" i="3"/>
  <c r="Q1470" i="3" s="1"/>
  <c r="N1471" i="3"/>
  <c r="Q1471" i="3" s="1"/>
  <c r="N1472" i="3"/>
  <c r="Q1472" i="3" s="1"/>
  <c r="N1473" i="3"/>
  <c r="Q1473" i="3" s="1"/>
  <c r="N1474" i="3"/>
  <c r="Q1474" i="3" s="1"/>
  <c r="N1475" i="3"/>
  <c r="Q1475" i="3" s="1"/>
  <c r="N1476" i="3"/>
  <c r="Q1476" i="3" s="1"/>
  <c r="N1477" i="3"/>
  <c r="Q1477" i="3" s="1"/>
  <c r="N1478" i="3"/>
  <c r="Q1478" i="3" s="1"/>
  <c r="N1479" i="3"/>
  <c r="Q1479" i="3" s="1"/>
  <c r="N1480" i="3"/>
  <c r="Q1480" i="3" s="1"/>
  <c r="N1481" i="3"/>
  <c r="Q1481" i="3" s="1"/>
  <c r="N1482" i="3"/>
  <c r="Q1482" i="3" s="1"/>
  <c r="N1483" i="3"/>
  <c r="Q1483" i="3" s="1"/>
  <c r="N1484" i="3"/>
  <c r="Q1484" i="3" s="1"/>
  <c r="N1485" i="3"/>
  <c r="Q1485" i="3" s="1"/>
  <c r="N1486" i="3"/>
  <c r="Q1486" i="3" s="1"/>
  <c r="N1487" i="3"/>
  <c r="Q1487" i="3" s="1"/>
  <c r="N1488" i="3"/>
  <c r="Q1488" i="3" s="1"/>
  <c r="N1489" i="3"/>
  <c r="Q1489" i="3" s="1"/>
  <c r="N1490" i="3"/>
  <c r="Q1490" i="3" s="1"/>
  <c r="N1491" i="3"/>
  <c r="Q1491" i="3" s="1"/>
  <c r="N1492" i="3"/>
  <c r="Q1492" i="3" s="1"/>
  <c r="N1493" i="3"/>
  <c r="Q1493" i="3" s="1"/>
  <c r="N1494" i="3"/>
  <c r="Q1494" i="3" s="1"/>
  <c r="N1495" i="3"/>
  <c r="Q1495" i="3" s="1"/>
  <c r="N1496" i="3"/>
  <c r="Q1496" i="3" s="1"/>
  <c r="N1497" i="3"/>
  <c r="Q1497" i="3" s="1"/>
  <c r="N1498" i="3"/>
  <c r="Q1498" i="3" s="1"/>
  <c r="N1499" i="3"/>
  <c r="Q1499" i="3" s="1"/>
  <c r="N1500" i="3"/>
  <c r="Q1500" i="3" s="1"/>
  <c r="N1501" i="3"/>
  <c r="Q1501" i="3" s="1"/>
  <c r="N1502" i="3"/>
  <c r="Q1502" i="3" s="1"/>
  <c r="N1503" i="3"/>
  <c r="Q1503" i="3" s="1"/>
  <c r="N1504" i="3"/>
  <c r="Q1504" i="3" s="1"/>
  <c r="N1505" i="3"/>
  <c r="Q1505" i="3" s="1"/>
  <c r="N1506" i="3"/>
  <c r="Q1506" i="3" s="1"/>
  <c r="N1507" i="3"/>
  <c r="Q1507" i="3" s="1"/>
  <c r="N1508" i="3"/>
  <c r="Q1508" i="3" s="1"/>
  <c r="N1509" i="3"/>
  <c r="Q1509" i="3" s="1"/>
  <c r="N1510" i="3"/>
  <c r="Q1510" i="3" s="1"/>
  <c r="N1511" i="3"/>
  <c r="Q1511" i="3" s="1"/>
  <c r="N1512" i="3"/>
  <c r="Q1512" i="3" s="1"/>
  <c r="N1513" i="3"/>
  <c r="Q1513" i="3" s="1"/>
  <c r="N1514" i="3"/>
  <c r="Q1514" i="3" s="1"/>
  <c r="N1515" i="3"/>
  <c r="Q1515" i="3" s="1"/>
  <c r="N1516" i="3"/>
  <c r="Q1516" i="3" s="1"/>
  <c r="N1517" i="3"/>
  <c r="Q1517" i="3" s="1"/>
  <c r="N1518" i="3"/>
  <c r="Q1518" i="3" s="1"/>
  <c r="N1519" i="3"/>
  <c r="Q1519" i="3" s="1"/>
  <c r="N1520" i="3"/>
  <c r="Q1520" i="3" s="1"/>
  <c r="N1521" i="3"/>
  <c r="Q1521" i="3" s="1"/>
  <c r="N1522" i="3"/>
  <c r="Q1522" i="3" s="1"/>
  <c r="N1523" i="3"/>
  <c r="Q1523" i="3" s="1"/>
  <c r="N1524" i="3"/>
  <c r="Q1524" i="3" s="1"/>
  <c r="N1525" i="3"/>
  <c r="Q1525" i="3" s="1"/>
  <c r="N1526" i="3"/>
  <c r="Q1526" i="3" s="1"/>
  <c r="N1527" i="3"/>
  <c r="Q1527" i="3" s="1"/>
  <c r="N1528" i="3"/>
  <c r="Q1528" i="3" s="1"/>
  <c r="N1529" i="3"/>
  <c r="Q1529" i="3" s="1"/>
  <c r="N1530" i="3"/>
  <c r="Q1530" i="3" s="1"/>
  <c r="N1531" i="3"/>
  <c r="Q1531" i="3" s="1"/>
  <c r="N1532" i="3"/>
  <c r="Q1532" i="3" s="1"/>
  <c r="N1533" i="3"/>
  <c r="Q1533" i="3" s="1"/>
  <c r="N1534" i="3"/>
  <c r="Q1534" i="3" s="1"/>
  <c r="N1535" i="3"/>
  <c r="Q1535" i="3" s="1"/>
  <c r="N1536" i="3"/>
  <c r="Q1536" i="3" s="1"/>
  <c r="N1537" i="3"/>
  <c r="Q1537" i="3" s="1"/>
  <c r="N1538" i="3"/>
  <c r="Q1538" i="3" s="1"/>
  <c r="N1539" i="3"/>
  <c r="Q1539" i="3" s="1"/>
  <c r="N1540" i="3"/>
  <c r="Q1540" i="3" s="1"/>
  <c r="N1541" i="3"/>
  <c r="Q1541" i="3" s="1"/>
  <c r="N1542" i="3"/>
  <c r="Q1542" i="3" s="1"/>
  <c r="N1543" i="3"/>
  <c r="Q1543" i="3" s="1"/>
  <c r="N1544" i="3"/>
  <c r="Q1544" i="3" s="1"/>
  <c r="N1545" i="3"/>
  <c r="Q1545" i="3" s="1"/>
  <c r="N1546" i="3"/>
  <c r="Q1546" i="3" s="1"/>
  <c r="N1547" i="3"/>
  <c r="Q1547" i="3" s="1"/>
  <c r="N1548" i="3"/>
  <c r="Q1548" i="3" s="1"/>
  <c r="N1549" i="3"/>
  <c r="Q1549" i="3" s="1"/>
  <c r="N1550" i="3"/>
  <c r="Q1550" i="3" s="1"/>
  <c r="N1551" i="3"/>
  <c r="Q1551" i="3" s="1"/>
  <c r="N1552" i="3"/>
  <c r="Q1552" i="3" s="1"/>
  <c r="N1553" i="3"/>
  <c r="Q1553" i="3" s="1"/>
  <c r="N1554" i="3"/>
  <c r="Q1554" i="3" s="1"/>
  <c r="N1555" i="3"/>
  <c r="Q1555" i="3" s="1"/>
  <c r="N1556" i="3"/>
  <c r="Q1556" i="3" s="1"/>
  <c r="N1557" i="3"/>
  <c r="Q1557" i="3" s="1"/>
  <c r="N1558" i="3"/>
  <c r="Q1558" i="3" s="1"/>
  <c r="N1559" i="3"/>
  <c r="Q1559" i="3" s="1"/>
  <c r="N1560" i="3"/>
  <c r="Q1560" i="3" s="1"/>
  <c r="N1561" i="3"/>
  <c r="Q1561" i="3" s="1"/>
  <c r="N1562" i="3"/>
  <c r="Q1562" i="3" s="1"/>
  <c r="N1563" i="3"/>
  <c r="Q1563" i="3" s="1"/>
  <c r="N1564" i="3"/>
  <c r="Q1564" i="3" s="1"/>
  <c r="N1565" i="3"/>
  <c r="Q1565" i="3" s="1"/>
  <c r="N1566" i="3"/>
  <c r="Q1566" i="3" s="1"/>
  <c r="N1567" i="3"/>
  <c r="Q1567" i="3" s="1"/>
  <c r="N1568" i="3"/>
  <c r="Q1568" i="3" s="1"/>
  <c r="N1569" i="3"/>
  <c r="Q1569" i="3" s="1"/>
  <c r="N1570" i="3"/>
  <c r="Q1570" i="3" s="1"/>
  <c r="N1571" i="3"/>
  <c r="Q1571" i="3" s="1"/>
  <c r="N1572" i="3"/>
  <c r="Q1572" i="3" s="1"/>
  <c r="N1573" i="3"/>
  <c r="Q1573" i="3" s="1"/>
  <c r="N1574" i="3"/>
  <c r="Q1574" i="3" s="1"/>
  <c r="N1575" i="3"/>
  <c r="Q1575" i="3" s="1"/>
  <c r="N1576" i="3"/>
  <c r="Q1576" i="3" s="1"/>
  <c r="N1577" i="3"/>
  <c r="Q1577" i="3" s="1"/>
  <c r="N1578" i="3"/>
  <c r="Q1578" i="3" s="1"/>
  <c r="N1579" i="3"/>
  <c r="Q1579" i="3" s="1"/>
  <c r="N1580" i="3"/>
  <c r="Q1580" i="3" s="1"/>
  <c r="N1581" i="3"/>
  <c r="Q1581" i="3" s="1"/>
  <c r="N1582" i="3"/>
  <c r="Q1582" i="3" s="1"/>
  <c r="N1583" i="3"/>
  <c r="Q1583" i="3" s="1"/>
  <c r="N1584" i="3"/>
  <c r="Q1584" i="3" s="1"/>
  <c r="N1585" i="3"/>
  <c r="Q1585" i="3" s="1"/>
  <c r="N1586" i="3"/>
  <c r="Q1586" i="3" s="1"/>
  <c r="N1587" i="3"/>
  <c r="Q1587" i="3" s="1"/>
  <c r="N1588" i="3"/>
  <c r="Q1588" i="3" s="1"/>
  <c r="N1589" i="3"/>
  <c r="Q1589" i="3" s="1"/>
  <c r="N1590" i="3"/>
  <c r="Q1590" i="3" s="1"/>
  <c r="N1591" i="3"/>
  <c r="Q1591" i="3" s="1"/>
  <c r="N1592" i="3"/>
  <c r="Q1592" i="3" s="1"/>
  <c r="N1593" i="3"/>
  <c r="Q1593" i="3" s="1"/>
  <c r="N1594" i="3"/>
  <c r="Q1594" i="3" s="1"/>
  <c r="N1595" i="3"/>
  <c r="Q1595" i="3" s="1"/>
  <c r="N1596" i="3"/>
  <c r="Q1596" i="3" s="1"/>
  <c r="N1597" i="3"/>
  <c r="Q1597" i="3" s="1"/>
  <c r="N1598" i="3"/>
  <c r="Q1598" i="3" s="1"/>
  <c r="N1599" i="3"/>
  <c r="Q1599" i="3" s="1"/>
  <c r="N1600" i="3"/>
  <c r="Q1600" i="3" s="1"/>
  <c r="N1601" i="3"/>
  <c r="Q1601" i="3" s="1"/>
  <c r="N1602" i="3"/>
  <c r="Q1602" i="3" s="1"/>
  <c r="N1603" i="3"/>
  <c r="Q1603" i="3" s="1"/>
  <c r="N1604" i="3"/>
  <c r="Q1604" i="3" s="1"/>
  <c r="N1605" i="3"/>
  <c r="Q1605" i="3" s="1"/>
  <c r="N1606" i="3"/>
  <c r="Q1606" i="3" s="1"/>
  <c r="N1607" i="3"/>
  <c r="Q1607" i="3" s="1"/>
  <c r="N1608" i="3"/>
  <c r="Q1608" i="3" s="1"/>
  <c r="N1609" i="3"/>
  <c r="Q1609" i="3" s="1"/>
  <c r="N1610" i="3"/>
  <c r="Q1610" i="3" s="1"/>
  <c r="N1611" i="3"/>
  <c r="Q1611" i="3" s="1"/>
  <c r="N1612" i="3"/>
  <c r="Q1612" i="3" s="1"/>
  <c r="N1613" i="3"/>
  <c r="Q1613" i="3" s="1"/>
  <c r="N1614" i="3"/>
  <c r="Q1614" i="3" s="1"/>
  <c r="N1615" i="3"/>
  <c r="Q1615" i="3" s="1"/>
  <c r="N1616" i="3"/>
  <c r="Q1616" i="3" s="1"/>
  <c r="N1617" i="3"/>
  <c r="Q1617" i="3" s="1"/>
  <c r="N1618" i="3"/>
  <c r="Q1618" i="3" s="1"/>
  <c r="N1619" i="3"/>
  <c r="Q1619" i="3" s="1"/>
  <c r="N1620" i="3"/>
  <c r="Q1620" i="3" s="1"/>
  <c r="N1621" i="3"/>
  <c r="Q1621" i="3" s="1"/>
  <c r="N1622" i="3"/>
  <c r="Q1622" i="3" s="1"/>
  <c r="N1623" i="3"/>
  <c r="Q1623" i="3" s="1"/>
  <c r="N1624" i="3"/>
  <c r="Q1624" i="3" s="1"/>
  <c r="N1625" i="3"/>
  <c r="Q1625" i="3" s="1"/>
  <c r="N1626" i="3"/>
  <c r="Q1626" i="3" s="1"/>
  <c r="N1627" i="3"/>
  <c r="Q1627" i="3" s="1"/>
  <c r="N1628" i="3"/>
  <c r="Q1628" i="3" s="1"/>
  <c r="N1629" i="3"/>
  <c r="Q1629" i="3" s="1"/>
  <c r="N1630" i="3"/>
  <c r="Q1630" i="3" s="1"/>
  <c r="N1631" i="3"/>
  <c r="Q1631" i="3" s="1"/>
  <c r="N1632" i="3"/>
  <c r="Q1632" i="3" s="1"/>
  <c r="N1633" i="3"/>
  <c r="Q1633" i="3" s="1"/>
  <c r="N1634" i="3"/>
  <c r="Q1634" i="3" s="1"/>
  <c r="N1635" i="3"/>
  <c r="Q1635" i="3" s="1"/>
  <c r="N1636" i="3"/>
  <c r="Q1636" i="3" s="1"/>
  <c r="N1637" i="3"/>
  <c r="Q1637" i="3" s="1"/>
  <c r="N1638" i="3"/>
  <c r="Q1638" i="3" s="1"/>
  <c r="N1639" i="3"/>
  <c r="Q1639" i="3" s="1"/>
  <c r="N1640" i="3"/>
  <c r="Q1640" i="3" s="1"/>
  <c r="N1641" i="3"/>
  <c r="Q1641" i="3" s="1"/>
  <c r="N1642" i="3"/>
  <c r="Q1642" i="3" s="1"/>
  <c r="N1643" i="3"/>
  <c r="Q1643" i="3" s="1"/>
  <c r="N1644" i="3"/>
  <c r="Q1644" i="3" s="1"/>
  <c r="N1645" i="3"/>
  <c r="Q1645" i="3" s="1"/>
  <c r="N1646" i="3"/>
  <c r="Q1646" i="3" s="1"/>
  <c r="N1647" i="3"/>
  <c r="Q1647" i="3" s="1"/>
  <c r="N1648" i="3"/>
  <c r="Q1648" i="3" s="1"/>
  <c r="N1649" i="3"/>
  <c r="Q1649" i="3" s="1"/>
  <c r="N1650" i="3"/>
  <c r="Q1650" i="3" s="1"/>
  <c r="N1651" i="3"/>
  <c r="Q1651" i="3" s="1"/>
  <c r="N1652" i="3"/>
  <c r="Q1652" i="3" s="1"/>
  <c r="N1653" i="3"/>
  <c r="Q1653" i="3" s="1"/>
  <c r="N1654" i="3"/>
  <c r="Q1654" i="3" s="1"/>
  <c r="N1655" i="3"/>
  <c r="Q1655" i="3" s="1"/>
  <c r="N1656" i="3"/>
  <c r="Q1656" i="3" s="1"/>
  <c r="N1657" i="3"/>
  <c r="Q1657" i="3" s="1"/>
  <c r="N1658" i="3"/>
  <c r="Q1658" i="3" s="1"/>
  <c r="N1659" i="3"/>
  <c r="Q1659" i="3" s="1"/>
  <c r="N1660" i="3"/>
  <c r="Q1660" i="3" s="1"/>
  <c r="N1661" i="3"/>
  <c r="Q1661" i="3" s="1"/>
  <c r="N1662" i="3"/>
  <c r="Q1662" i="3" s="1"/>
  <c r="N1663" i="3"/>
  <c r="Q1663" i="3" s="1"/>
  <c r="N1664" i="3"/>
  <c r="Q1664" i="3" s="1"/>
  <c r="N1665" i="3"/>
  <c r="Q1665" i="3" s="1"/>
  <c r="N1666" i="3"/>
  <c r="Q1666" i="3" s="1"/>
  <c r="N1667" i="3"/>
  <c r="Q1667" i="3" s="1"/>
  <c r="N1668" i="3"/>
  <c r="Q1668" i="3" s="1"/>
  <c r="N1669" i="3"/>
  <c r="Q1669" i="3" s="1"/>
  <c r="N1670" i="3"/>
  <c r="Q1670" i="3" s="1"/>
  <c r="N1671" i="3"/>
  <c r="Q1671" i="3" s="1"/>
  <c r="N1672" i="3"/>
  <c r="Q1672" i="3" s="1"/>
  <c r="N1673" i="3"/>
  <c r="Q1673" i="3" s="1"/>
  <c r="N1674" i="3"/>
  <c r="Q1674" i="3" s="1"/>
  <c r="N1675" i="3"/>
  <c r="Q1675" i="3" s="1"/>
  <c r="N1676" i="3"/>
  <c r="Q1676" i="3" s="1"/>
  <c r="N1677" i="3"/>
  <c r="Q1677" i="3" s="1"/>
  <c r="N1678" i="3"/>
  <c r="Q1678" i="3" s="1"/>
  <c r="N1679" i="3"/>
  <c r="Q1679" i="3" s="1"/>
  <c r="N1680" i="3"/>
  <c r="Q1680" i="3" s="1"/>
  <c r="N1681" i="3"/>
  <c r="Q1681" i="3" s="1"/>
  <c r="N1682" i="3"/>
  <c r="Q1682" i="3" s="1"/>
  <c r="N1683" i="3"/>
  <c r="Q1683" i="3" s="1"/>
  <c r="N1684" i="3"/>
  <c r="Q1684" i="3" s="1"/>
  <c r="N1685" i="3"/>
  <c r="Q1685" i="3" s="1"/>
  <c r="N1686" i="3"/>
  <c r="Q1686" i="3" s="1"/>
  <c r="N1687" i="3"/>
  <c r="Q1687" i="3" s="1"/>
  <c r="N1688" i="3"/>
  <c r="Q1688" i="3" s="1"/>
  <c r="N1689" i="3"/>
  <c r="Q1689" i="3" s="1"/>
  <c r="N1690" i="3"/>
  <c r="Q1690" i="3" s="1"/>
  <c r="N1691" i="3"/>
  <c r="Q1691" i="3" s="1"/>
  <c r="N1692" i="3"/>
  <c r="Q1692" i="3" s="1"/>
  <c r="N1693" i="3"/>
  <c r="Q1693" i="3" s="1"/>
  <c r="N1694" i="3"/>
  <c r="Q1694" i="3" s="1"/>
  <c r="N1695" i="3"/>
  <c r="Q1695" i="3" s="1"/>
  <c r="N1696" i="3"/>
  <c r="Q1696" i="3" s="1"/>
  <c r="N1697" i="3"/>
  <c r="Q1697" i="3" s="1"/>
  <c r="N1698" i="3"/>
  <c r="Q1698" i="3" s="1"/>
  <c r="N1699" i="3"/>
  <c r="Q1699" i="3" s="1"/>
  <c r="N1700" i="3"/>
  <c r="Q1700" i="3" s="1"/>
  <c r="N1701" i="3"/>
  <c r="Q1701" i="3" s="1"/>
  <c r="N1702" i="3"/>
  <c r="Q1702" i="3" s="1"/>
  <c r="N1703" i="3"/>
  <c r="Q1703" i="3" s="1"/>
  <c r="N1704" i="3"/>
  <c r="Q1704" i="3" s="1"/>
  <c r="N1705" i="3"/>
  <c r="Q1705" i="3" s="1"/>
  <c r="N1706" i="3"/>
  <c r="Q1706" i="3" s="1"/>
  <c r="N1707" i="3"/>
  <c r="Q1707" i="3" s="1"/>
  <c r="N1708" i="3"/>
  <c r="Q1708" i="3" s="1"/>
  <c r="N1709" i="3"/>
  <c r="Q1709" i="3" s="1"/>
  <c r="N1710" i="3"/>
  <c r="Q1710" i="3" s="1"/>
  <c r="N1711" i="3"/>
  <c r="Q1711" i="3" s="1"/>
  <c r="N1712" i="3"/>
  <c r="Q1712" i="3" s="1"/>
  <c r="N1713" i="3"/>
  <c r="Q1713" i="3" s="1"/>
  <c r="N1714" i="3"/>
  <c r="Q1714" i="3" s="1"/>
  <c r="N1715" i="3"/>
  <c r="Q1715" i="3" s="1"/>
  <c r="N1716" i="3"/>
  <c r="Q1716" i="3" s="1"/>
  <c r="N1717" i="3"/>
  <c r="Q1717" i="3" s="1"/>
  <c r="N1718" i="3"/>
  <c r="Q1718" i="3" s="1"/>
  <c r="N1719" i="3"/>
  <c r="Q1719" i="3" s="1"/>
  <c r="N1720" i="3"/>
  <c r="Q1720" i="3" s="1"/>
  <c r="N1721" i="3"/>
  <c r="Q1721" i="3" s="1"/>
  <c r="N1722" i="3"/>
  <c r="Q1722" i="3" s="1"/>
  <c r="N1723" i="3"/>
  <c r="Q1723" i="3" s="1"/>
  <c r="N1724" i="3"/>
  <c r="Q1724" i="3" s="1"/>
  <c r="N1725" i="3"/>
  <c r="Q1725" i="3" s="1"/>
  <c r="N1726" i="3"/>
  <c r="Q1726" i="3" s="1"/>
  <c r="N1727" i="3"/>
  <c r="Q1727" i="3" s="1"/>
  <c r="N1728" i="3"/>
  <c r="Q1728" i="3" s="1"/>
  <c r="N1729" i="3"/>
  <c r="Q1729" i="3" s="1"/>
  <c r="N1730" i="3"/>
  <c r="Q1730" i="3" s="1"/>
  <c r="N1731" i="3"/>
  <c r="Q1731" i="3" s="1"/>
  <c r="N1732" i="3"/>
  <c r="Q1732" i="3" s="1"/>
  <c r="N1733" i="3"/>
  <c r="Q1733" i="3" s="1"/>
  <c r="N1734" i="3"/>
  <c r="Q1734" i="3" s="1"/>
  <c r="N1735" i="3"/>
  <c r="Q1735" i="3" s="1"/>
  <c r="N1736" i="3"/>
  <c r="Q1736" i="3" s="1"/>
  <c r="N1737" i="3"/>
  <c r="Q1737" i="3" s="1"/>
  <c r="N1738" i="3"/>
  <c r="Q1738" i="3" s="1"/>
  <c r="N1739" i="3"/>
  <c r="Q1739" i="3" s="1"/>
  <c r="N1740" i="3"/>
  <c r="Q1740" i="3" s="1"/>
  <c r="N1741" i="3"/>
  <c r="Q1741" i="3" s="1"/>
  <c r="N1742" i="3"/>
  <c r="Q1742" i="3" s="1"/>
  <c r="N1743" i="3"/>
  <c r="Q1743" i="3" s="1"/>
  <c r="N1744" i="3"/>
  <c r="Q1744" i="3" s="1"/>
  <c r="N1745" i="3"/>
  <c r="Q1745" i="3" s="1"/>
  <c r="N1746" i="3"/>
  <c r="Q1746" i="3" s="1"/>
  <c r="N1747" i="3"/>
  <c r="Q1747" i="3" s="1"/>
  <c r="N1748" i="3"/>
  <c r="Q1748" i="3" s="1"/>
  <c r="N1749" i="3"/>
  <c r="Q1749" i="3" s="1"/>
  <c r="N1750" i="3"/>
  <c r="Q1750" i="3" s="1"/>
  <c r="N1751" i="3"/>
  <c r="Q1751" i="3" s="1"/>
  <c r="N1752" i="3"/>
  <c r="Q1752" i="3" s="1"/>
  <c r="N1753" i="3"/>
  <c r="Q1753" i="3" s="1"/>
  <c r="N1754" i="3"/>
  <c r="Q1754" i="3" s="1"/>
  <c r="N1755" i="3"/>
  <c r="Q1755" i="3" s="1"/>
  <c r="N1756" i="3"/>
  <c r="Q1756" i="3" s="1"/>
  <c r="N1757" i="3"/>
  <c r="Q1757" i="3" s="1"/>
  <c r="N1758" i="3"/>
  <c r="Q1758" i="3" s="1"/>
  <c r="N1759" i="3"/>
  <c r="Q1759" i="3" s="1"/>
  <c r="N1760" i="3"/>
  <c r="Q1760" i="3" s="1"/>
  <c r="N1761" i="3"/>
  <c r="Q1761" i="3" s="1"/>
  <c r="N1762" i="3"/>
  <c r="Q1762" i="3" s="1"/>
  <c r="N1763" i="3"/>
  <c r="Q1763" i="3" s="1"/>
  <c r="N1764" i="3"/>
  <c r="Q1764" i="3" s="1"/>
  <c r="N1765" i="3"/>
  <c r="Q1765" i="3" s="1"/>
  <c r="N1766" i="3"/>
  <c r="Q1766" i="3" s="1"/>
  <c r="N1767" i="3"/>
  <c r="Q1767" i="3" s="1"/>
  <c r="N1768" i="3"/>
  <c r="Q1768" i="3" s="1"/>
  <c r="N1769" i="3"/>
  <c r="Q1769" i="3" s="1"/>
  <c r="N1770" i="3"/>
  <c r="Q1770" i="3" s="1"/>
  <c r="N1771" i="3"/>
  <c r="Q1771" i="3" s="1"/>
  <c r="N1772" i="3"/>
  <c r="Q1772" i="3" s="1"/>
  <c r="N1773" i="3"/>
  <c r="Q1773" i="3" s="1"/>
  <c r="N1774" i="3"/>
  <c r="Q1774" i="3" s="1"/>
  <c r="N1775" i="3"/>
  <c r="Q1775" i="3" s="1"/>
  <c r="N1776" i="3"/>
  <c r="Q1776" i="3" s="1"/>
  <c r="N1777" i="3"/>
  <c r="Q1777" i="3" s="1"/>
  <c r="N1778" i="3"/>
  <c r="Q1778" i="3" s="1"/>
  <c r="N1779" i="3"/>
  <c r="Q1779" i="3" s="1"/>
  <c r="N1780" i="3"/>
  <c r="Q1780" i="3" s="1"/>
  <c r="N1781" i="3"/>
  <c r="Q1781" i="3" s="1"/>
  <c r="N1782" i="3"/>
  <c r="Q1782" i="3" s="1"/>
  <c r="N1783" i="3"/>
  <c r="Q1783" i="3" s="1"/>
  <c r="N1784" i="3"/>
  <c r="Q1784" i="3" s="1"/>
  <c r="N1785" i="3"/>
  <c r="Q1785" i="3" s="1"/>
  <c r="N1786" i="3"/>
  <c r="Q1786" i="3" s="1"/>
  <c r="N1787" i="3"/>
  <c r="Q1787" i="3" s="1"/>
  <c r="N1788" i="3"/>
  <c r="Q1788" i="3" s="1"/>
  <c r="N1789" i="3"/>
  <c r="Q1789" i="3" s="1"/>
  <c r="N1790" i="3"/>
  <c r="Q1790" i="3" s="1"/>
  <c r="N1791" i="3"/>
  <c r="Q1791" i="3" s="1"/>
  <c r="N1792" i="3"/>
  <c r="Q1792" i="3" s="1"/>
  <c r="N1793" i="3"/>
  <c r="Q1793" i="3" s="1"/>
  <c r="N1794" i="3"/>
  <c r="Q1794" i="3" s="1"/>
  <c r="N1795" i="3"/>
  <c r="Q1795" i="3" s="1"/>
  <c r="N1796" i="3"/>
  <c r="Q1796" i="3" s="1"/>
  <c r="N1797" i="3"/>
  <c r="Q1797" i="3" s="1"/>
  <c r="N1798" i="3"/>
  <c r="Q1798" i="3" s="1"/>
  <c r="N1799" i="3"/>
  <c r="Q1799" i="3" s="1"/>
  <c r="N1800" i="3"/>
  <c r="Q1800" i="3" s="1"/>
  <c r="N1801" i="3"/>
  <c r="Q1801" i="3" s="1"/>
  <c r="N1802" i="3"/>
  <c r="Q1802" i="3" s="1"/>
  <c r="N1803" i="3"/>
  <c r="Q1803" i="3" s="1"/>
  <c r="N1804" i="3"/>
  <c r="Q1804" i="3" s="1"/>
  <c r="N1805" i="3"/>
  <c r="Q1805" i="3" s="1"/>
  <c r="N1806" i="3"/>
  <c r="Q1806" i="3" s="1"/>
  <c r="N1807" i="3"/>
  <c r="Q1807" i="3" s="1"/>
  <c r="N1808" i="3"/>
  <c r="Q1808" i="3" s="1"/>
  <c r="N1809" i="3"/>
  <c r="Q1809" i="3" s="1"/>
  <c r="N1810" i="3"/>
  <c r="Q1810" i="3" s="1"/>
  <c r="N1811" i="3"/>
  <c r="Q1811" i="3" s="1"/>
  <c r="N1812" i="3"/>
  <c r="Q1812" i="3" s="1"/>
  <c r="N1813" i="3"/>
  <c r="Q1813" i="3" s="1"/>
  <c r="N1814" i="3"/>
  <c r="Q1814" i="3" s="1"/>
  <c r="N1815" i="3"/>
  <c r="Q1815" i="3" s="1"/>
  <c r="N1816" i="3"/>
  <c r="Q1816" i="3" s="1"/>
  <c r="N1817" i="3"/>
  <c r="Q1817" i="3" s="1"/>
  <c r="N1818" i="3"/>
  <c r="Q1818" i="3" s="1"/>
  <c r="N1819" i="3"/>
  <c r="Q1819" i="3" s="1"/>
  <c r="N1820" i="3"/>
  <c r="Q1820" i="3" s="1"/>
  <c r="N1821" i="3"/>
  <c r="Q1821" i="3" s="1"/>
  <c r="N1822" i="3"/>
  <c r="Q1822" i="3" s="1"/>
  <c r="N1823" i="3"/>
  <c r="Q1823" i="3" s="1"/>
  <c r="N1824" i="3"/>
  <c r="Q1824" i="3" s="1"/>
  <c r="N1825" i="3"/>
  <c r="Q1825" i="3" s="1"/>
  <c r="N1826" i="3"/>
  <c r="Q1826" i="3" s="1"/>
  <c r="N1827" i="3"/>
  <c r="Q1827" i="3" s="1"/>
  <c r="N1828" i="3"/>
  <c r="Q1828" i="3" s="1"/>
  <c r="N1829" i="3"/>
  <c r="Q1829" i="3" s="1"/>
  <c r="N1830" i="3"/>
  <c r="Q1830" i="3" s="1"/>
  <c r="N1831" i="3"/>
  <c r="Q1831" i="3" s="1"/>
  <c r="N1832" i="3"/>
  <c r="Q1832" i="3" s="1"/>
  <c r="N1833" i="3"/>
  <c r="Q1833" i="3" s="1"/>
  <c r="N1834" i="3"/>
  <c r="Q1834" i="3" s="1"/>
  <c r="N1835" i="3"/>
  <c r="Q1835" i="3" s="1"/>
  <c r="N1836" i="3"/>
  <c r="Q1836" i="3" s="1"/>
  <c r="N1837" i="3"/>
  <c r="Q1837" i="3" s="1"/>
  <c r="N1838" i="3"/>
  <c r="Q1838" i="3" s="1"/>
  <c r="N1839" i="3"/>
  <c r="Q1839" i="3" s="1"/>
  <c r="N1840" i="3"/>
  <c r="Q1840" i="3" s="1"/>
  <c r="N1841" i="3"/>
  <c r="Q1841" i="3" s="1"/>
  <c r="N1842" i="3"/>
  <c r="Q1842" i="3" s="1"/>
  <c r="N1843" i="3"/>
  <c r="Q1843" i="3" s="1"/>
  <c r="N1844" i="3"/>
  <c r="Q1844" i="3" s="1"/>
  <c r="N1845" i="3"/>
  <c r="Q1845" i="3" s="1"/>
  <c r="N1846" i="3"/>
  <c r="Q1846" i="3" s="1"/>
  <c r="N1847" i="3"/>
  <c r="Q1847" i="3" s="1"/>
  <c r="N1848" i="3"/>
  <c r="Q1848" i="3" s="1"/>
  <c r="N1849" i="3"/>
  <c r="Q1849" i="3" s="1"/>
  <c r="N1850" i="3"/>
  <c r="Q1850" i="3" s="1"/>
  <c r="N1851" i="3"/>
  <c r="Q1851" i="3" s="1"/>
  <c r="N1852" i="3"/>
  <c r="Q1852" i="3" s="1"/>
  <c r="N1853" i="3"/>
  <c r="Q1853" i="3" s="1"/>
  <c r="N1854" i="3"/>
  <c r="Q1854" i="3" s="1"/>
  <c r="N1855" i="3"/>
  <c r="Q1855" i="3" s="1"/>
  <c r="N1856" i="3"/>
  <c r="Q1856" i="3" s="1"/>
  <c r="N1857" i="3"/>
  <c r="Q1857" i="3" s="1"/>
  <c r="N1858" i="3"/>
  <c r="Q1858" i="3" s="1"/>
  <c r="N1859" i="3"/>
  <c r="Q1859" i="3" s="1"/>
  <c r="N1860" i="3"/>
  <c r="Q1860" i="3" s="1"/>
  <c r="N1861" i="3"/>
  <c r="Q1861" i="3" s="1"/>
  <c r="N1862" i="3"/>
  <c r="Q1862" i="3" s="1"/>
  <c r="N1863" i="3"/>
  <c r="Q1863" i="3" s="1"/>
  <c r="N1864" i="3"/>
  <c r="Q1864" i="3" s="1"/>
  <c r="N1865" i="3"/>
  <c r="Q1865" i="3" s="1"/>
  <c r="N1866" i="3"/>
  <c r="Q1866" i="3" s="1"/>
  <c r="N1867" i="3"/>
  <c r="Q1867" i="3" s="1"/>
  <c r="N1868" i="3"/>
  <c r="Q1868" i="3" s="1"/>
  <c r="N1869" i="3"/>
  <c r="Q1869" i="3" s="1"/>
  <c r="N1870" i="3"/>
  <c r="Q1870" i="3" s="1"/>
  <c r="N1871" i="3"/>
  <c r="Q1871" i="3" s="1"/>
  <c r="N1872" i="3"/>
  <c r="Q1872" i="3" s="1"/>
  <c r="N1873" i="3"/>
  <c r="Q1873" i="3" s="1"/>
  <c r="N1874" i="3"/>
  <c r="Q1874" i="3" s="1"/>
  <c r="N1875" i="3"/>
  <c r="Q1875" i="3" s="1"/>
  <c r="N1876" i="3"/>
  <c r="Q1876" i="3" s="1"/>
  <c r="N1877" i="3"/>
  <c r="Q1877" i="3" s="1"/>
  <c r="N1878" i="3"/>
  <c r="Q1878" i="3" s="1"/>
  <c r="N1879" i="3"/>
  <c r="Q1879" i="3" s="1"/>
  <c r="N1880" i="3"/>
  <c r="Q1880" i="3" s="1"/>
  <c r="N1881" i="3"/>
  <c r="Q1881" i="3" s="1"/>
  <c r="N1882" i="3"/>
  <c r="Q1882" i="3" s="1"/>
  <c r="N1883" i="3"/>
  <c r="Q1883" i="3" s="1"/>
  <c r="N1884" i="3"/>
  <c r="Q1884" i="3" s="1"/>
  <c r="N1885" i="3"/>
  <c r="Q1885" i="3" s="1"/>
  <c r="N1886" i="3"/>
  <c r="Q1886" i="3" s="1"/>
  <c r="N1887" i="3"/>
  <c r="Q1887" i="3" s="1"/>
  <c r="N1888" i="3"/>
  <c r="Q1888" i="3" s="1"/>
  <c r="N1889" i="3"/>
  <c r="Q1889" i="3" s="1"/>
  <c r="N1890" i="3"/>
  <c r="Q1890" i="3" s="1"/>
  <c r="N1891" i="3"/>
  <c r="Q1891" i="3" s="1"/>
  <c r="N1892" i="3"/>
  <c r="Q1892" i="3" s="1"/>
  <c r="N1893" i="3"/>
  <c r="Q1893" i="3" s="1"/>
  <c r="N1894" i="3"/>
  <c r="Q1894" i="3" s="1"/>
  <c r="N1895" i="3"/>
  <c r="Q1895" i="3" s="1"/>
  <c r="N1896" i="3"/>
  <c r="Q1896" i="3" s="1"/>
  <c r="N1897" i="3"/>
  <c r="Q1897" i="3" s="1"/>
  <c r="N1898" i="3"/>
  <c r="Q1898" i="3" s="1"/>
  <c r="N1899" i="3"/>
  <c r="Q1899" i="3" s="1"/>
  <c r="N1900" i="3"/>
  <c r="Q1900" i="3" s="1"/>
  <c r="N1901" i="3"/>
  <c r="Q1901" i="3" s="1"/>
  <c r="N1902" i="3"/>
  <c r="Q1902" i="3" s="1"/>
  <c r="N1903" i="3"/>
  <c r="Q1903" i="3" s="1"/>
  <c r="N1904" i="3"/>
  <c r="Q1904" i="3" s="1"/>
  <c r="N1905" i="3"/>
  <c r="Q1905" i="3" s="1"/>
  <c r="N1906" i="3"/>
  <c r="Q1906" i="3" s="1"/>
  <c r="N1907" i="3"/>
  <c r="Q1907" i="3" s="1"/>
  <c r="N1908" i="3"/>
  <c r="Q1908" i="3" s="1"/>
  <c r="N1909" i="3"/>
  <c r="Q1909" i="3" s="1"/>
  <c r="N1910" i="3"/>
  <c r="Q1910" i="3" s="1"/>
  <c r="N1911" i="3"/>
  <c r="Q1911" i="3" s="1"/>
  <c r="N1912" i="3"/>
  <c r="Q1912" i="3" s="1"/>
  <c r="N1913" i="3"/>
  <c r="Q1913" i="3" s="1"/>
  <c r="N1914" i="3"/>
  <c r="Q1914" i="3" s="1"/>
  <c r="N1915" i="3"/>
  <c r="Q1915" i="3" s="1"/>
  <c r="N1916" i="3"/>
  <c r="Q1916" i="3" s="1"/>
  <c r="N1917" i="3"/>
  <c r="Q1917" i="3" s="1"/>
  <c r="N1918" i="3"/>
  <c r="Q1918" i="3" s="1"/>
  <c r="N1919" i="3"/>
  <c r="Q1919" i="3" s="1"/>
  <c r="N1920" i="3"/>
  <c r="Q1920" i="3" s="1"/>
  <c r="N1921" i="3"/>
  <c r="Q1921" i="3" s="1"/>
  <c r="N1922" i="3"/>
  <c r="Q1922" i="3" s="1"/>
  <c r="N1923" i="3"/>
  <c r="Q1923" i="3" s="1"/>
  <c r="N1924" i="3"/>
  <c r="Q1924" i="3" s="1"/>
  <c r="N1925" i="3"/>
  <c r="Q1925" i="3" s="1"/>
  <c r="N1926" i="3"/>
  <c r="Q1926" i="3" s="1"/>
  <c r="N1927" i="3"/>
  <c r="Q1927" i="3" s="1"/>
  <c r="N1928" i="3"/>
  <c r="Q1928" i="3" s="1"/>
  <c r="N1929" i="3"/>
  <c r="Q1929" i="3" s="1"/>
  <c r="N1930" i="3"/>
  <c r="Q1930" i="3" s="1"/>
  <c r="N1931" i="3"/>
  <c r="Q1931" i="3" s="1"/>
  <c r="N1932" i="3"/>
  <c r="Q1932" i="3" s="1"/>
  <c r="N1933" i="3"/>
  <c r="Q1933" i="3" s="1"/>
  <c r="N1934" i="3"/>
  <c r="Q1934" i="3" s="1"/>
  <c r="N1935" i="3"/>
  <c r="Q1935" i="3" s="1"/>
  <c r="N1936" i="3"/>
  <c r="Q1936" i="3" s="1"/>
  <c r="N1937" i="3"/>
  <c r="Q1937" i="3" s="1"/>
  <c r="N1938" i="3"/>
  <c r="Q1938" i="3" s="1"/>
  <c r="N1939" i="3"/>
  <c r="Q1939" i="3" s="1"/>
  <c r="N1940" i="3"/>
  <c r="Q1940" i="3" s="1"/>
  <c r="N1941" i="3"/>
  <c r="Q1941" i="3" s="1"/>
  <c r="N1942" i="3"/>
  <c r="Q1942" i="3" s="1"/>
  <c r="N1943" i="3"/>
  <c r="Q1943" i="3" s="1"/>
  <c r="N1944" i="3"/>
  <c r="Q1944" i="3" s="1"/>
  <c r="N1945" i="3"/>
  <c r="Q1945" i="3" s="1"/>
  <c r="N1946" i="3"/>
  <c r="Q1946" i="3" s="1"/>
  <c r="N1947" i="3"/>
  <c r="Q1947" i="3" s="1"/>
  <c r="N1948" i="3"/>
  <c r="Q1948" i="3" s="1"/>
  <c r="N1949" i="3"/>
  <c r="Q1949" i="3" s="1"/>
  <c r="N1950" i="3"/>
  <c r="Q1950" i="3" s="1"/>
  <c r="N1951" i="3"/>
  <c r="Q1951" i="3" s="1"/>
  <c r="N1952" i="3"/>
  <c r="Q1952" i="3" s="1"/>
  <c r="N1953" i="3"/>
  <c r="Q1953" i="3" s="1"/>
  <c r="N1954" i="3"/>
  <c r="Q1954" i="3" s="1"/>
  <c r="N1955" i="3"/>
  <c r="Q1955" i="3" s="1"/>
  <c r="N1956" i="3"/>
  <c r="Q1956" i="3" s="1"/>
  <c r="N1957" i="3"/>
  <c r="Q1957" i="3" s="1"/>
  <c r="N1958" i="3"/>
  <c r="Q1958" i="3" s="1"/>
  <c r="N1959" i="3"/>
  <c r="Q1959" i="3" s="1"/>
  <c r="N1960" i="3"/>
  <c r="Q1960" i="3" s="1"/>
  <c r="N1961" i="3"/>
  <c r="Q1961" i="3" s="1"/>
  <c r="N1962" i="3"/>
  <c r="Q1962" i="3" s="1"/>
  <c r="N1963" i="3"/>
  <c r="Q1963" i="3" s="1"/>
  <c r="N1964" i="3"/>
  <c r="Q1964" i="3" s="1"/>
  <c r="N1965" i="3"/>
  <c r="Q1965" i="3" s="1"/>
  <c r="N1966" i="3"/>
  <c r="Q1966" i="3" s="1"/>
  <c r="N1967" i="3"/>
  <c r="Q1967" i="3" s="1"/>
  <c r="N1968" i="3"/>
  <c r="Q1968" i="3" s="1"/>
  <c r="N1969" i="3"/>
  <c r="Q1969" i="3" s="1"/>
  <c r="N1970" i="3"/>
  <c r="Q1970" i="3" s="1"/>
  <c r="N1971" i="3"/>
  <c r="Q1971" i="3" s="1"/>
  <c r="N1972" i="3"/>
  <c r="Q1972" i="3" s="1"/>
  <c r="N1973" i="3"/>
  <c r="Q1973" i="3" s="1"/>
  <c r="N1974" i="3"/>
  <c r="Q1974" i="3" s="1"/>
  <c r="N1975" i="3"/>
  <c r="Q1975" i="3" s="1"/>
  <c r="N1976" i="3"/>
  <c r="Q1976" i="3" s="1"/>
  <c r="N1977" i="3"/>
  <c r="Q1977" i="3" s="1"/>
  <c r="N1978" i="3"/>
  <c r="Q1978" i="3" s="1"/>
  <c r="N1979" i="3"/>
  <c r="Q1979" i="3" s="1"/>
  <c r="N1980" i="3"/>
  <c r="Q1980" i="3" s="1"/>
  <c r="N1981" i="3"/>
  <c r="Q1981" i="3" s="1"/>
  <c r="N1982" i="3"/>
  <c r="Q1982" i="3" s="1"/>
  <c r="N1983" i="3"/>
  <c r="Q1983" i="3" s="1"/>
  <c r="N1984" i="3"/>
  <c r="Q1984" i="3" s="1"/>
  <c r="N1985" i="3"/>
  <c r="Q1985" i="3" s="1"/>
  <c r="N1986" i="3"/>
  <c r="Q1986" i="3" s="1"/>
  <c r="N1987" i="3"/>
  <c r="Q1987" i="3" s="1"/>
  <c r="N1988" i="3"/>
  <c r="Q1988" i="3" s="1"/>
  <c r="N1989" i="3"/>
  <c r="Q1989" i="3" s="1"/>
  <c r="N1990" i="3"/>
  <c r="Q1990" i="3" s="1"/>
  <c r="N1991" i="3"/>
  <c r="Q1991" i="3" s="1"/>
  <c r="N1992" i="3"/>
  <c r="Q1992" i="3" s="1"/>
  <c r="N1993" i="3"/>
  <c r="Q1993" i="3" s="1"/>
  <c r="N1994" i="3"/>
  <c r="Q1994" i="3" s="1"/>
  <c r="N1995" i="3"/>
  <c r="Q1995" i="3" s="1"/>
  <c r="N1996" i="3"/>
  <c r="Q1996" i="3" s="1"/>
  <c r="N1997" i="3"/>
  <c r="Q1997" i="3" s="1"/>
  <c r="N1998" i="3"/>
  <c r="Q1998" i="3" s="1"/>
  <c r="N1999" i="3"/>
  <c r="Q1999" i="3" s="1"/>
  <c r="N2000" i="3"/>
  <c r="Q2000" i="3" s="1"/>
  <c r="N2001" i="3"/>
  <c r="Q2001" i="3" s="1"/>
  <c r="N2002" i="3"/>
  <c r="Q2002" i="3" s="1"/>
  <c r="N2003" i="3"/>
  <c r="Q2003" i="3" s="1"/>
  <c r="N2004" i="3"/>
  <c r="Q2004" i="3" s="1"/>
  <c r="N2005" i="3"/>
  <c r="Q2005" i="3" s="1"/>
  <c r="N2006" i="3"/>
  <c r="Q2006" i="3" s="1"/>
  <c r="N2007" i="3"/>
  <c r="Q2007" i="3" s="1"/>
  <c r="N2008" i="3"/>
  <c r="Q2008" i="3" s="1"/>
  <c r="N2009" i="3"/>
  <c r="Q2009" i="3" s="1"/>
  <c r="N2010" i="3"/>
  <c r="Q2010" i="3" s="1"/>
  <c r="N2011" i="3"/>
  <c r="Q2011" i="3" s="1"/>
  <c r="N2012" i="3"/>
  <c r="Q2012" i="3" s="1"/>
  <c r="N2013" i="3"/>
  <c r="Q2013" i="3" s="1"/>
  <c r="N2014" i="3"/>
  <c r="Q2014" i="3" s="1"/>
  <c r="N2015" i="3"/>
  <c r="Q2015" i="3" s="1"/>
  <c r="N2016" i="3"/>
  <c r="Q2016" i="3" s="1"/>
  <c r="N2017" i="3"/>
  <c r="Q2017" i="3" s="1"/>
  <c r="N2018" i="3"/>
  <c r="Q2018" i="3" s="1"/>
  <c r="N2019" i="3"/>
  <c r="Q2019" i="3" s="1"/>
  <c r="N2020" i="3"/>
  <c r="Q2020" i="3" s="1"/>
  <c r="N2021" i="3"/>
  <c r="Q2021" i="3" s="1"/>
  <c r="N2022" i="3"/>
  <c r="Q2022" i="3" s="1"/>
  <c r="N2023" i="3"/>
  <c r="Q2023" i="3" s="1"/>
  <c r="N2024" i="3"/>
  <c r="Q2024" i="3" s="1"/>
  <c r="N2025" i="3"/>
  <c r="Q2025" i="3" s="1"/>
  <c r="N2026" i="3"/>
  <c r="Q2026" i="3" s="1"/>
  <c r="N2027" i="3"/>
  <c r="Q2027" i="3" s="1"/>
  <c r="N2028" i="3"/>
  <c r="Q2028" i="3" s="1"/>
  <c r="N2029" i="3"/>
  <c r="Q2029" i="3" s="1"/>
  <c r="N2030" i="3"/>
  <c r="Q2030" i="3" s="1"/>
  <c r="N2031" i="3"/>
  <c r="Q2031" i="3" s="1"/>
  <c r="N2032" i="3"/>
  <c r="Q2032" i="3" s="1"/>
  <c r="N2033" i="3"/>
  <c r="Q2033" i="3" s="1"/>
  <c r="N2034" i="3"/>
  <c r="Q2034" i="3" s="1"/>
  <c r="N2035" i="3"/>
  <c r="Q2035" i="3" s="1"/>
  <c r="N2036" i="3"/>
  <c r="Q2036" i="3" s="1"/>
  <c r="N2037" i="3"/>
  <c r="Q2037" i="3" s="1"/>
  <c r="N2038" i="3"/>
  <c r="Q2038" i="3" s="1"/>
  <c r="N2039" i="3"/>
  <c r="Q2039" i="3" s="1"/>
  <c r="N2040" i="3"/>
  <c r="Q2040" i="3" s="1"/>
  <c r="N2041" i="3"/>
  <c r="Q2041" i="3" s="1"/>
  <c r="N2042" i="3"/>
  <c r="Q2042" i="3" s="1"/>
  <c r="N2043" i="3"/>
  <c r="Q2043" i="3" s="1"/>
  <c r="N2044" i="3"/>
  <c r="Q2044" i="3" s="1"/>
  <c r="N2045" i="3"/>
  <c r="Q2045" i="3" s="1"/>
  <c r="N2046" i="3"/>
  <c r="Q2046" i="3" s="1"/>
  <c r="N2047" i="3"/>
  <c r="Q2047" i="3" s="1"/>
  <c r="N2048" i="3"/>
  <c r="Q2048" i="3" s="1"/>
  <c r="N2049" i="3"/>
  <c r="Q2049" i="3" s="1"/>
  <c r="N2050" i="3"/>
  <c r="Q2050" i="3" s="1"/>
  <c r="N2051" i="3"/>
  <c r="Q2051" i="3" s="1"/>
  <c r="N2052" i="3"/>
  <c r="Q2052" i="3" s="1"/>
  <c r="N2053" i="3"/>
  <c r="Q2053" i="3" s="1"/>
  <c r="N2054" i="3"/>
  <c r="Q2054" i="3" s="1"/>
  <c r="N2055" i="3"/>
  <c r="Q2055" i="3" s="1"/>
  <c r="N2056" i="3"/>
  <c r="Q2056" i="3" s="1"/>
  <c r="N2057" i="3"/>
  <c r="Q2057" i="3" s="1"/>
  <c r="N2058" i="3"/>
  <c r="Q2058" i="3" s="1"/>
  <c r="N2059" i="3"/>
  <c r="Q2059" i="3" s="1"/>
  <c r="N2060" i="3"/>
  <c r="Q2060" i="3" s="1"/>
  <c r="N2061" i="3"/>
  <c r="Q2061" i="3" s="1"/>
  <c r="N2062" i="3"/>
  <c r="Q2062" i="3" s="1"/>
  <c r="N2063" i="3"/>
  <c r="Q2063" i="3" s="1"/>
  <c r="N2064" i="3"/>
  <c r="Q2064" i="3" s="1"/>
  <c r="N2065" i="3"/>
  <c r="Q2065" i="3" s="1"/>
  <c r="N2066" i="3"/>
  <c r="Q2066" i="3" s="1"/>
  <c r="N2067" i="3"/>
  <c r="Q2067" i="3" s="1"/>
  <c r="N2068" i="3"/>
  <c r="Q2068" i="3" s="1"/>
  <c r="N2069" i="3"/>
  <c r="Q2069" i="3" s="1"/>
  <c r="N2070" i="3"/>
  <c r="Q2070" i="3" s="1"/>
  <c r="N2071" i="3"/>
  <c r="Q2071" i="3" s="1"/>
  <c r="N2072" i="3"/>
  <c r="Q2072" i="3" s="1"/>
  <c r="N2073" i="3"/>
  <c r="Q2073" i="3" s="1"/>
  <c r="N2074" i="3"/>
  <c r="Q2074" i="3" s="1"/>
  <c r="N2075" i="3"/>
  <c r="Q2075" i="3" s="1"/>
  <c r="N2076" i="3"/>
  <c r="Q2076" i="3" s="1"/>
  <c r="N2077" i="3"/>
  <c r="Q2077" i="3" s="1"/>
  <c r="N2078" i="3"/>
  <c r="Q2078" i="3" s="1"/>
  <c r="N2079" i="3"/>
  <c r="Q2079" i="3" s="1"/>
  <c r="N2080" i="3"/>
  <c r="Q2080" i="3" s="1"/>
  <c r="N2081" i="3"/>
  <c r="Q2081" i="3" s="1"/>
  <c r="N2082" i="3"/>
  <c r="Q2082" i="3" s="1"/>
  <c r="N2083" i="3"/>
  <c r="Q2083" i="3" s="1"/>
  <c r="N2084" i="3"/>
  <c r="Q2084" i="3" s="1"/>
  <c r="N2085" i="3"/>
  <c r="Q2085" i="3" s="1"/>
  <c r="N2086" i="3"/>
  <c r="Q2086" i="3" s="1"/>
  <c r="N2087" i="3"/>
  <c r="Q2087" i="3" s="1"/>
  <c r="N2088" i="3"/>
  <c r="Q2088" i="3" s="1"/>
  <c r="N2089" i="3"/>
  <c r="Q2089" i="3" s="1"/>
  <c r="N2090" i="3"/>
  <c r="Q2090" i="3" s="1"/>
  <c r="N2091" i="3"/>
  <c r="Q2091" i="3" s="1"/>
  <c r="N2092" i="3"/>
  <c r="Q2092" i="3" s="1"/>
  <c r="N2093" i="3"/>
  <c r="Q2093" i="3" s="1"/>
  <c r="N2094" i="3"/>
  <c r="Q2094" i="3" s="1"/>
  <c r="N2095" i="3"/>
  <c r="Q2095" i="3" s="1"/>
  <c r="N2096" i="3"/>
  <c r="Q2096" i="3" s="1"/>
  <c r="N2097" i="3"/>
  <c r="Q2097" i="3" s="1"/>
  <c r="N2098" i="3"/>
  <c r="Q2098" i="3" s="1"/>
  <c r="N2099" i="3"/>
  <c r="Q2099" i="3" s="1"/>
  <c r="N2100" i="3"/>
  <c r="Q2100" i="3" s="1"/>
  <c r="N2101" i="3"/>
  <c r="Q2101" i="3" s="1"/>
  <c r="N2102" i="3"/>
  <c r="Q2102" i="3" s="1"/>
  <c r="N2103" i="3"/>
  <c r="Q2103" i="3" s="1"/>
  <c r="N2104" i="3"/>
  <c r="Q2104" i="3" s="1"/>
  <c r="N2105" i="3"/>
  <c r="Q2105" i="3" s="1"/>
  <c r="N2106" i="3"/>
  <c r="Q2106" i="3" s="1"/>
  <c r="N2107" i="3"/>
  <c r="Q2107" i="3" s="1"/>
  <c r="N2108" i="3"/>
  <c r="Q2108" i="3" s="1"/>
  <c r="N2109" i="3"/>
  <c r="Q2109" i="3" s="1"/>
  <c r="N2110" i="3"/>
  <c r="Q2110" i="3" s="1"/>
  <c r="N2111" i="3"/>
  <c r="Q2111" i="3" s="1"/>
  <c r="N2112" i="3"/>
  <c r="Q2112" i="3" s="1"/>
  <c r="N2113" i="3"/>
  <c r="Q2113" i="3" s="1"/>
  <c r="N2114" i="3"/>
  <c r="Q2114" i="3" s="1"/>
  <c r="N2115" i="3"/>
  <c r="Q2115" i="3" s="1"/>
  <c r="N2116" i="3"/>
  <c r="Q2116" i="3" s="1"/>
  <c r="N2117" i="3"/>
  <c r="Q2117" i="3" s="1"/>
  <c r="N2118" i="3"/>
  <c r="Q2118" i="3" s="1"/>
  <c r="N2119" i="3"/>
  <c r="Q2119" i="3" s="1"/>
  <c r="N2120" i="3"/>
  <c r="Q2120" i="3" s="1"/>
  <c r="N2121" i="3"/>
  <c r="Q2121" i="3" s="1"/>
  <c r="N2122" i="3"/>
  <c r="Q2122" i="3" s="1"/>
  <c r="N2123" i="3"/>
  <c r="Q2123" i="3" s="1"/>
  <c r="N2124" i="3"/>
  <c r="Q2124" i="3" s="1"/>
  <c r="N2125" i="3"/>
  <c r="Q2125" i="3" s="1"/>
  <c r="N2126" i="3"/>
  <c r="Q2126" i="3" s="1"/>
  <c r="N2127" i="3"/>
  <c r="Q2127" i="3" s="1"/>
  <c r="N2128" i="3"/>
  <c r="Q2128" i="3" s="1"/>
  <c r="N2129" i="3"/>
  <c r="Q2129" i="3" s="1"/>
  <c r="N2130" i="3"/>
  <c r="Q2130" i="3" s="1"/>
  <c r="N2131" i="3"/>
  <c r="Q2131" i="3" s="1"/>
  <c r="N2132" i="3"/>
  <c r="Q2132" i="3" s="1"/>
  <c r="N2133" i="3"/>
  <c r="Q2133" i="3" s="1"/>
  <c r="N2134" i="3"/>
  <c r="Q2134" i="3" s="1"/>
  <c r="N2135" i="3"/>
  <c r="Q2135" i="3" s="1"/>
  <c r="N2136" i="3"/>
  <c r="Q2136" i="3" s="1"/>
  <c r="N2137" i="3"/>
  <c r="Q2137" i="3" s="1"/>
  <c r="N2138" i="3"/>
  <c r="Q2138" i="3" s="1"/>
  <c r="N2139" i="3"/>
  <c r="Q2139" i="3" s="1"/>
  <c r="N2140" i="3"/>
  <c r="Q2140" i="3" s="1"/>
  <c r="N2141" i="3"/>
  <c r="Q2141" i="3" s="1"/>
  <c r="N2142" i="3"/>
  <c r="Q2142" i="3" s="1"/>
  <c r="N2143" i="3"/>
  <c r="Q2143" i="3" s="1"/>
  <c r="N2144" i="3"/>
  <c r="Q2144" i="3" s="1"/>
  <c r="N2145" i="3"/>
  <c r="Q2145" i="3" s="1"/>
  <c r="N2146" i="3"/>
  <c r="Q2146" i="3" s="1"/>
  <c r="N2147" i="3"/>
  <c r="Q2147" i="3" s="1"/>
  <c r="N2148" i="3"/>
  <c r="Q2148" i="3" s="1"/>
  <c r="N2149" i="3"/>
  <c r="Q2149" i="3" s="1"/>
  <c r="N2150" i="3"/>
  <c r="Q2150" i="3" s="1"/>
  <c r="N2151" i="3"/>
  <c r="Q2151" i="3" s="1"/>
  <c r="N2152" i="3"/>
  <c r="Q2152" i="3" s="1"/>
  <c r="N2153" i="3"/>
  <c r="Q2153" i="3" s="1"/>
  <c r="N2154" i="3"/>
  <c r="Q2154" i="3" s="1"/>
  <c r="N2155" i="3"/>
  <c r="Q2155" i="3" s="1"/>
  <c r="N2156" i="3"/>
  <c r="Q2156" i="3" s="1"/>
  <c r="N2157" i="3"/>
  <c r="Q2157" i="3" s="1"/>
  <c r="N2158" i="3"/>
  <c r="Q2158" i="3" s="1"/>
  <c r="N2159" i="3"/>
  <c r="Q2159" i="3" s="1"/>
  <c r="N2160" i="3"/>
  <c r="Q2160" i="3" s="1"/>
  <c r="N2161" i="3"/>
  <c r="Q2161" i="3" s="1"/>
  <c r="N2162" i="3"/>
  <c r="Q2162" i="3" s="1"/>
  <c r="N2163" i="3"/>
  <c r="Q2163" i="3" s="1"/>
  <c r="N2164" i="3"/>
  <c r="Q2164" i="3" s="1"/>
  <c r="N2165" i="3"/>
  <c r="Q2165" i="3" s="1"/>
  <c r="N2166" i="3"/>
  <c r="Q2166" i="3" s="1"/>
  <c r="N2167" i="3"/>
  <c r="Q2167" i="3" s="1"/>
  <c r="N2168" i="3"/>
  <c r="Q2168" i="3" s="1"/>
  <c r="N2169" i="3"/>
  <c r="Q2169" i="3" s="1"/>
  <c r="N2170" i="3"/>
  <c r="Q2170" i="3" s="1"/>
  <c r="N2171" i="3"/>
  <c r="Q2171" i="3" s="1"/>
  <c r="N2172" i="3"/>
  <c r="Q2172" i="3" s="1"/>
  <c r="N2173" i="3"/>
  <c r="Q2173" i="3" s="1"/>
  <c r="N2174" i="3"/>
  <c r="Q2174" i="3" s="1"/>
  <c r="N2175" i="3"/>
  <c r="Q2175" i="3" s="1"/>
  <c r="N2176" i="3"/>
  <c r="Q2176" i="3" s="1"/>
  <c r="N2177" i="3"/>
  <c r="Q2177" i="3" s="1"/>
  <c r="N2178" i="3"/>
  <c r="Q2178" i="3" s="1"/>
  <c r="N2179" i="3"/>
  <c r="Q2179" i="3" s="1"/>
  <c r="N2180" i="3"/>
  <c r="Q2180" i="3" s="1"/>
  <c r="N2181" i="3"/>
  <c r="Q2181" i="3" s="1"/>
  <c r="N2182" i="3"/>
  <c r="Q2182" i="3" s="1"/>
  <c r="N2183" i="3"/>
  <c r="Q2183" i="3" s="1"/>
  <c r="N2184" i="3"/>
  <c r="Q2184" i="3" s="1"/>
  <c r="N2185" i="3"/>
  <c r="Q2185" i="3" s="1"/>
  <c r="N2186" i="3"/>
  <c r="Q2186" i="3" s="1"/>
  <c r="N2187" i="3"/>
  <c r="Q2187" i="3" s="1"/>
  <c r="N2188" i="3"/>
  <c r="Q2188" i="3" s="1"/>
  <c r="N2189" i="3"/>
  <c r="Q2189" i="3" s="1"/>
  <c r="N2190" i="3"/>
  <c r="Q2190" i="3" s="1"/>
  <c r="N2191" i="3"/>
  <c r="Q2191" i="3" s="1"/>
  <c r="N2192" i="3"/>
  <c r="Q2192" i="3" s="1"/>
  <c r="N2193" i="3"/>
  <c r="Q2193" i="3" s="1"/>
  <c r="N2194" i="3"/>
  <c r="Q2194" i="3" s="1"/>
  <c r="N2195" i="3"/>
  <c r="Q2195" i="3" s="1"/>
  <c r="N2196" i="3"/>
  <c r="Q2196" i="3" s="1"/>
  <c r="N2197" i="3"/>
  <c r="Q2197" i="3" s="1"/>
  <c r="N2198" i="3"/>
  <c r="Q2198" i="3" s="1"/>
  <c r="N2199" i="3"/>
  <c r="Q2199" i="3" s="1"/>
  <c r="N2200" i="3"/>
  <c r="Q2200" i="3" s="1"/>
  <c r="N2201" i="3"/>
  <c r="Q2201" i="3" s="1"/>
  <c r="N2202" i="3"/>
  <c r="Q2202" i="3" s="1"/>
  <c r="N2203" i="3"/>
  <c r="Q2203" i="3" s="1"/>
  <c r="N2204" i="3"/>
  <c r="Q2204" i="3" s="1"/>
  <c r="N2205" i="3"/>
  <c r="Q2205" i="3" s="1"/>
  <c r="N2206" i="3"/>
  <c r="Q2206" i="3" s="1"/>
  <c r="N2207" i="3"/>
  <c r="Q2207" i="3" s="1"/>
  <c r="N2208" i="3"/>
  <c r="Q2208" i="3" s="1"/>
  <c r="N2209" i="3"/>
  <c r="Q2209" i="3" s="1"/>
  <c r="N2210" i="3"/>
  <c r="Q2210" i="3" s="1"/>
  <c r="N2211" i="3"/>
  <c r="Q2211" i="3" s="1"/>
  <c r="N2212" i="3"/>
  <c r="Q2212" i="3" s="1"/>
  <c r="O2" i="3"/>
  <c r="R2" i="3" s="1"/>
  <c r="O3" i="3"/>
  <c r="R3" i="3" s="1"/>
  <c r="O4" i="3"/>
  <c r="R4" i="3" s="1"/>
  <c r="O5" i="3"/>
  <c r="R5" i="3" s="1"/>
  <c r="O6" i="3"/>
  <c r="R6" i="3" s="1"/>
  <c r="O7" i="3"/>
  <c r="R7" i="3" s="1"/>
  <c r="O8" i="3"/>
  <c r="R8" i="3" s="1"/>
  <c r="O9" i="3"/>
  <c r="R9" i="3" s="1"/>
  <c r="O10" i="3"/>
  <c r="R10" i="3" s="1"/>
  <c r="O11" i="3"/>
  <c r="R11" i="3" s="1"/>
  <c r="O12" i="3"/>
  <c r="R12" i="3" s="1"/>
  <c r="O13" i="3"/>
  <c r="R13" i="3" s="1"/>
  <c r="O14" i="3"/>
  <c r="R14" i="3" s="1"/>
  <c r="O15" i="3"/>
  <c r="R15" i="3" s="1"/>
  <c r="O16" i="3"/>
  <c r="R16" i="3" s="1"/>
  <c r="O17" i="3"/>
  <c r="R17" i="3" s="1"/>
  <c r="O18" i="3"/>
  <c r="R18" i="3" s="1"/>
  <c r="O19" i="3"/>
  <c r="R19" i="3" s="1"/>
  <c r="O20" i="3"/>
  <c r="R20" i="3" s="1"/>
  <c r="O21" i="3"/>
  <c r="R21" i="3" s="1"/>
  <c r="O22" i="3"/>
  <c r="R22" i="3" s="1"/>
  <c r="O23" i="3"/>
  <c r="R23" i="3" s="1"/>
  <c r="O24" i="3"/>
  <c r="R24" i="3" s="1"/>
  <c r="O25" i="3"/>
  <c r="R25" i="3" s="1"/>
  <c r="O26" i="3"/>
  <c r="R26" i="3" s="1"/>
  <c r="O27" i="3"/>
  <c r="R27" i="3" s="1"/>
  <c r="O28" i="3"/>
  <c r="R28" i="3" s="1"/>
  <c r="O29" i="3"/>
  <c r="R29" i="3" s="1"/>
  <c r="O30" i="3"/>
  <c r="R30" i="3" s="1"/>
  <c r="O31" i="3"/>
  <c r="R31" i="3" s="1"/>
  <c r="O32" i="3"/>
  <c r="R32" i="3" s="1"/>
  <c r="O33" i="3"/>
  <c r="R33" i="3" s="1"/>
  <c r="O34" i="3"/>
  <c r="R34" i="3" s="1"/>
  <c r="O35" i="3"/>
  <c r="R35" i="3" s="1"/>
  <c r="O36" i="3"/>
  <c r="R36" i="3" s="1"/>
  <c r="O37" i="3"/>
  <c r="R37" i="3" s="1"/>
  <c r="O38" i="3"/>
  <c r="R38" i="3" s="1"/>
  <c r="O39" i="3"/>
  <c r="R39" i="3" s="1"/>
  <c r="O40" i="3"/>
  <c r="R40" i="3" s="1"/>
  <c r="O41" i="3"/>
  <c r="R41" i="3" s="1"/>
  <c r="O42" i="3"/>
  <c r="R42" i="3" s="1"/>
  <c r="O43" i="3"/>
  <c r="R43" i="3" s="1"/>
  <c r="O44" i="3"/>
  <c r="R44" i="3" s="1"/>
  <c r="O45" i="3"/>
  <c r="R45" i="3" s="1"/>
  <c r="O46" i="3"/>
  <c r="R46" i="3" s="1"/>
  <c r="O47" i="3"/>
  <c r="R47" i="3" s="1"/>
  <c r="O48" i="3"/>
  <c r="R48" i="3" s="1"/>
  <c r="O49" i="3"/>
  <c r="R49" i="3" s="1"/>
  <c r="O50" i="3"/>
  <c r="R50" i="3" s="1"/>
  <c r="O51" i="3"/>
  <c r="R51" i="3" s="1"/>
  <c r="O52" i="3"/>
  <c r="R52" i="3" s="1"/>
  <c r="O53" i="3"/>
  <c r="R53" i="3" s="1"/>
  <c r="O54" i="3"/>
  <c r="R54" i="3" s="1"/>
  <c r="O55" i="3"/>
  <c r="R55" i="3" s="1"/>
  <c r="O56" i="3"/>
  <c r="R56" i="3" s="1"/>
  <c r="O57" i="3"/>
  <c r="R57" i="3" s="1"/>
  <c r="O58" i="3"/>
  <c r="R58" i="3" s="1"/>
  <c r="O59" i="3"/>
  <c r="R59" i="3" s="1"/>
  <c r="O60" i="3"/>
  <c r="R60" i="3" s="1"/>
  <c r="O61" i="3"/>
  <c r="R61" i="3" s="1"/>
  <c r="O62" i="3"/>
  <c r="R62" i="3" s="1"/>
  <c r="O63" i="3"/>
  <c r="R63" i="3" s="1"/>
  <c r="O64" i="3"/>
  <c r="R64" i="3" s="1"/>
  <c r="O65" i="3"/>
  <c r="R65" i="3" s="1"/>
  <c r="O66" i="3"/>
  <c r="R66" i="3" s="1"/>
  <c r="O67" i="3"/>
  <c r="R67" i="3" s="1"/>
  <c r="O68" i="3"/>
  <c r="R68" i="3" s="1"/>
  <c r="O69" i="3"/>
  <c r="R69" i="3" s="1"/>
  <c r="O70" i="3"/>
  <c r="R70" i="3" s="1"/>
  <c r="O71" i="3"/>
  <c r="R71" i="3" s="1"/>
  <c r="O72" i="3"/>
  <c r="R72" i="3" s="1"/>
  <c r="O73" i="3"/>
  <c r="R73" i="3" s="1"/>
  <c r="O74" i="3"/>
  <c r="R74" i="3" s="1"/>
  <c r="O75" i="3"/>
  <c r="R75" i="3" s="1"/>
  <c r="O76" i="3"/>
  <c r="R76" i="3" s="1"/>
  <c r="O77" i="3"/>
  <c r="R77" i="3" s="1"/>
  <c r="O78" i="3"/>
  <c r="R78" i="3" s="1"/>
  <c r="O79" i="3"/>
  <c r="R79" i="3" s="1"/>
  <c r="O80" i="3"/>
  <c r="R80" i="3" s="1"/>
  <c r="O81" i="3"/>
  <c r="R81" i="3" s="1"/>
  <c r="O82" i="3"/>
  <c r="R82" i="3" s="1"/>
  <c r="O83" i="3"/>
  <c r="R83" i="3" s="1"/>
  <c r="O84" i="3"/>
  <c r="R84" i="3" s="1"/>
  <c r="O85" i="3"/>
  <c r="R85" i="3" s="1"/>
  <c r="O86" i="3"/>
  <c r="R86" i="3" s="1"/>
  <c r="O87" i="3"/>
  <c r="R87" i="3" s="1"/>
  <c r="O88" i="3"/>
  <c r="R88" i="3" s="1"/>
  <c r="O89" i="3"/>
  <c r="R89" i="3" s="1"/>
  <c r="O90" i="3"/>
  <c r="R90" i="3" s="1"/>
  <c r="O91" i="3"/>
  <c r="R91" i="3" s="1"/>
  <c r="O92" i="3"/>
  <c r="R92" i="3" s="1"/>
  <c r="O93" i="3"/>
  <c r="R93" i="3" s="1"/>
  <c r="O94" i="3"/>
  <c r="R94" i="3" s="1"/>
  <c r="O95" i="3"/>
  <c r="R95" i="3" s="1"/>
  <c r="O96" i="3"/>
  <c r="R96" i="3" s="1"/>
  <c r="O97" i="3"/>
  <c r="R97" i="3" s="1"/>
  <c r="O98" i="3"/>
  <c r="R98" i="3" s="1"/>
  <c r="O99" i="3"/>
  <c r="R99" i="3" s="1"/>
  <c r="O100" i="3"/>
  <c r="R100" i="3" s="1"/>
  <c r="O101" i="3"/>
  <c r="R101" i="3" s="1"/>
  <c r="O102" i="3"/>
  <c r="R102" i="3" s="1"/>
  <c r="O103" i="3"/>
  <c r="R103" i="3" s="1"/>
  <c r="O104" i="3"/>
  <c r="R104" i="3" s="1"/>
  <c r="O105" i="3"/>
  <c r="R105" i="3" s="1"/>
  <c r="O106" i="3"/>
  <c r="R106" i="3" s="1"/>
  <c r="O107" i="3"/>
  <c r="R107" i="3" s="1"/>
  <c r="O108" i="3"/>
  <c r="R108" i="3" s="1"/>
  <c r="O109" i="3"/>
  <c r="R109" i="3" s="1"/>
  <c r="O110" i="3"/>
  <c r="R110" i="3" s="1"/>
  <c r="O111" i="3"/>
  <c r="R111" i="3" s="1"/>
  <c r="O112" i="3"/>
  <c r="R112" i="3" s="1"/>
  <c r="O113" i="3"/>
  <c r="R113" i="3" s="1"/>
  <c r="O114" i="3"/>
  <c r="R114" i="3" s="1"/>
  <c r="O115" i="3"/>
  <c r="R115" i="3" s="1"/>
  <c r="O116" i="3"/>
  <c r="R116" i="3" s="1"/>
  <c r="O117" i="3"/>
  <c r="R117" i="3" s="1"/>
  <c r="O118" i="3"/>
  <c r="R118" i="3" s="1"/>
  <c r="O119" i="3"/>
  <c r="R119" i="3" s="1"/>
  <c r="O120" i="3"/>
  <c r="R120" i="3" s="1"/>
  <c r="O121" i="3"/>
  <c r="R121" i="3" s="1"/>
  <c r="O122" i="3"/>
  <c r="R122" i="3" s="1"/>
  <c r="O123" i="3"/>
  <c r="R123" i="3" s="1"/>
  <c r="O124" i="3"/>
  <c r="R124" i="3" s="1"/>
  <c r="O125" i="3"/>
  <c r="R125" i="3" s="1"/>
  <c r="O126" i="3"/>
  <c r="R126" i="3" s="1"/>
  <c r="O127" i="3"/>
  <c r="R127" i="3" s="1"/>
  <c r="O128" i="3"/>
  <c r="R128" i="3" s="1"/>
  <c r="O129" i="3"/>
  <c r="R129" i="3" s="1"/>
  <c r="O130" i="3"/>
  <c r="R130" i="3" s="1"/>
  <c r="O131" i="3"/>
  <c r="R131" i="3" s="1"/>
  <c r="O132" i="3"/>
  <c r="R132" i="3" s="1"/>
  <c r="O133" i="3"/>
  <c r="R133" i="3" s="1"/>
  <c r="O134" i="3"/>
  <c r="R134" i="3" s="1"/>
  <c r="O135" i="3"/>
  <c r="R135" i="3" s="1"/>
  <c r="O136" i="3"/>
  <c r="R136" i="3" s="1"/>
  <c r="O137" i="3"/>
  <c r="R137" i="3" s="1"/>
  <c r="O138" i="3"/>
  <c r="R138" i="3" s="1"/>
  <c r="O139" i="3"/>
  <c r="R139" i="3" s="1"/>
  <c r="O140" i="3"/>
  <c r="R140" i="3" s="1"/>
  <c r="O141" i="3"/>
  <c r="R141" i="3" s="1"/>
  <c r="O142" i="3"/>
  <c r="R142" i="3" s="1"/>
  <c r="O143" i="3"/>
  <c r="R143" i="3" s="1"/>
  <c r="O144" i="3"/>
  <c r="R144" i="3" s="1"/>
  <c r="O145" i="3"/>
  <c r="R145" i="3" s="1"/>
  <c r="O146" i="3"/>
  <c r="R146" i="3" s="1"/>
  <c r="O147" i="3"/>
  <c r="R147" i="3" s="1"/>
  <c r="O148" i="3"/>
  <c r="R148" i="3" s="1"/>
  <c r="O149" i="3"/>
  <c r="R149" i="3" s="1"/>
  <c r="O150" i="3"/>
  <c r="R150" i="3" s="1"/>
  <c r="O151" i="3"/>
  <c r="R151" i="3" s="1"/>
  <c r="O152" i="3"/>
  <c r="R152" i="3" s="1"/>
  <c r="O153" i="3"/>
  <c r="R153" i="3" s="1"/>
  <c r="O154" i="3"/>
  <c r="R154" i="3" s="1"/>
  <c r="O155" i="3"/>
  <c r="R155" i="3" s="1"/>
  <c r="O156" i="3"/>
  <c r="R156" i="3" s="1"/>
  <c r="O157" i="3"/>
  <c r="R157" i="3" s="1"/>
  <c r="O158" i="3"/>
  <c r="R158" i="3" s="1"/>
  <c r="O159" i="3"/>
  <c r="R159" i="3" s="1"/>
  <c r="O160" i="3"/>
  <c r="R160" i="3" s="1"/>
  <c r="O161" i="3"/>
  <c r="R161" i="3" s="1"/>
  <c r="O162" i="3"/>
  <c r="R162" i="3" s="1"/>
  <c r="O163" i="3"/>
  <c r="R163" i="3" s="1"/>
  <c r="O164" i="3"/>
  <c r="R164" i="3" s="1"/>
  <c r="O165" i="3"/>
  <c r="R165" i="3" s="1"/>
  <c r="O166" i="3"/>
  <c r="R166" i="3" s="1"/>
  <c r="O167" i="3"/>
  <c r="R167" i="3" s="1"/>
  <c r="O168" i="3"/>
  <c r="R168" i="3" s="1"/>
  <c r="O169" i="3"/>
  <c r="R169" i="3" s="1"/>
  <c r="O170" i="3"/>
  <c r="R170" i="3" s="1"/>
  <c r="O171" i="3"/>
  <c r="R171" i="3" s="1"/>
  <c r="O172" i="3"/>
  <c r="R172" i="3" s="1"/>
  <c r="O173" i="3"/>
  <c r="R173" i="3" s="1"/>
  <c r="O174" i="3"/>
  <c r="R174" i="3" s="1"/>
  <c r="O175" i="3"/>
  <c r="R175" i="3" s="1"/>
  <c r="O176" i="3"/>
  <c r="R176" i="3" s="1"/>
  <c r="O177" i="3"/>
  <c r="R177" i="3" s="1"/>
  <c r="O178" i="3"/>
  <c r="R178" i="3" s="1"/>
  <c r="O179" i="3"/>
  <c r="R179" i="3" s="1"/>
  <c r="O180" i="3"/>
  <c r="R180" i="3" s="1"/>
  <c r="O181" i="3"/>
  <c r="R181" i="3" s="1"/>
  <c r="O182" i="3"/>
  <c r="R182" i="3" s="1"/>
  <c r="O183" i="3"/>
  <c r="R183" i="3" s="1"/>
  <c r="O184" i="3"/>
  <c r="R184" i="3" s="1"/>
  <c r="O185" i="3"/>
  <c r="R185" i="3" s="1"/>
  <c r="O186" i="3"/>
  <c r="R186" i="3" s="1"/>
  <c r="O187" i="3"/>
  <c r="R187" i="3" s="1"/>
  <c r="O188" i="3"/>
  <c r="R188" i="3" s="1"/>
  <c r="O189" i="3"/>
  <c r="R189" i="3" s="1"/>
  <c r="O190" i="3"/>
  <c r="R190" i="3" s="1"/>
  <c r="O191" i="3"/>
  <c r="R191" i="3" s="1"/>
  <c r="O192" i="3"/>
  <c r="R192" i="3" s="1"/>
  <c r="O193" i="3"/>
  <c r="R193" i="3" s="1"/>
  <c r="O194" i="3"/>
  <c r="R194" i="3" s="1"/>
  <c r="O195" i="3"/>
  <c r="R195" i="3" s="1"/>
  <c r="O196" i="3"/>
  <c r="R196" i="3" s="1"/>
  <c r="O197" i="3"/>
  <c r="R197" i="3" s="1"/>
  <c r="O198" i="3"/>
  <c r="R198" i="3" s="1"/>
  <c r="O199" i="3"/>
  <c r="R199" i="3" s="1"/>
  <c r="O200" i="3"/>
  <c r="R200" i="3" s="1"/>
  <c r="O201" i="3"/>
  <c r="R201" i="3" s="1"/>
  <c r="O202" i="3"/>
  <c r="R202" i="3" s="1"/>
  <c r="O203" i="3"/>
  <c r="R203" i="3" s="1"/>
  <c r="O204" i="3"/>
  <c r="R204" i="3" s="1"/>
  <c r="O205" i="3"/>
  <c r="R205" i="3" s="1"/>
  <c r="O206" i="3"/>
  <c r="R206" i="3" s="1"/>
  <c r="O207" i="3"/>
  <c r="R207" i="3" s="1"/>
  <c r="O208" i="3"/>
  <c r="R208" i="3" s="1"/>
  <c r="O209" i="3"/>
  <c r="R209" i="3" s="1"/>
  <c r="O210" i="3"/>
  <c r="R210" i="3" s="1"/>
  <c r="O211" i="3"/>
  <c r="R211" i="3" s="1"/>
  <c r="O212" i="3"/>
  <c r="R212" i="3" s="1"/>
  <c r="O213" i="3"/>
  <c r="R213" i="3" s="1"/>
  <c r="O214" i="3"/>
  <c r="R214" i="3" s="1"/>
  <c r="O215" i="3"/>
  <c r="R215" i="3" s="1"/>
  <c r="O216" i="3"/>
  <c r="R216" i="3" s="1"/>
  <c r="O217" i="3"/>
  <c r="R217" i="3" s="1"/>
  <c r="O218" i="3"/>
  <c r="R218" i="3" s="1"/>
  <c r="O219" i="3"/>
  <c r="R219" i="3" s="1"/>
  <c r="O220" i="3"/>
  <c r="R220" i="3" s="1"/>
  <c r="O221" i="3"/>
  <c r="R221" i="3" s="1"/>
  <c r="O222" i="3"/>
  <c r="R222" i="3" s="1"/>
  <c r="O223" i="3"/>
  <c r="R223" i="3" s="1"/>
  <c r="O224" i="3"/>
  <c r="R224" i="3" s="1"/>
  <c r="O225" i="3"/>
  <c r="R225" i="3" s="1"/>
  <c r="O226" i="3"/>
  <c r="R226" i="3" s="1"/>
  <c r="O227" i="3"/>
  <c r="R227" i="3" s="1"/>
  <c r="O228" i="3"/>
  <c r="R228" i="3" s="1"/>
  <c r="O229" i="3"/>
  <c r="R229" i="3" s="1"/>
  <c r="O230" i="3"/>
  <c r="R230" i="3" s="1"/>
  <c r="O231" i="3"/>
  <c r="R231" i="3" s="1"/>
  <c r="O232" i="3"/>
  <c r="R232" i="3" s="1"/>
  <c r="O233" i="3"/>
  <c r="R233" i="3" s="1"/>
  <c r="O234" i="3"/>
  <c r="R234" i="3" s="1"/>
  <c r="O235" i="3"/>
  <c r="R235" i="3" s="1"/>
  <c r="O236" i="3"/>
  <c r="R236" i="3" s="1"/>
  <c r="O237" i="3"/>
  <c r="R237" i="3" s="1"/>
  <c r="O238" i="3"/>
  <c r="R238" i="3" s="1"/>
  <c r="O239" i="3"/>
  <c r="R239" i="3" s="1"/>
  <c r="O240" i="3"/>
  <c r="R240" i="3" s="1"/>
  <c r="O241" i="3"/>
  <c r="R241" i="3" s="1"/>
  <c r="O242" i="3"/>
  <c r="R242" i="3" s="1"/>
  <c r="O243" i="3"/>
  <c r="R243" i="3" s="1"/>
  <c r="O244" i="3"/>
  <c r="R244" i="3" s="1"/>
  <c r="O245" i="3"/>
  <c r="R245" i="3" s="1"/>
  <c r="O246" i="3"/>
  <c r="R246" i="3" s="1"/>
  <c r="O247" i="3"/>
  <c r="R247" i="3" s="1"/>
  <c r="O248" i="3"/>
  <c r="R248" i="3" s="1"/>
  <c r="O249" i="3"/>
  <c r="R249" i="3" s="1"/>
  <c r="O250" i="3"/>
  <c r="R250" i="3" s="1"/>
  <c r="O251" i="3"/>
  <c r="R251" i="3" s="1"/>
  <c r="O252" i="3"/>
  <c r="R252" i="3" s="1"/>
  <c r="O253" i="3"/>
  <c r="R253" i="3" s="1"/>
  <c r="O254" i="3"/>
  <c r="R254" i="3" s="1"/>
  <c r="O255" i="3"/>
  <c r="R255" i="3" s="1"/>
  <c r="O256" i="3"/>
  <c r="R256" i="3" s="1"/>
  <c r="O257" i="3"/>
  <c r="R257" i="3" s="1"/>
  <c r="O258" i="3"/>
  <c r="R258" i="3" s="1"/>
  <c r="O259" i="3"/>
  <c r="R259" i="3" s="1"/>
  <c r="O260" i="3"/>
  <c r="R260" i="3" s="1"/>
  <c r="O261" i="3"/>
  <c r="R261" i="3" s="1"/>
  <c r="O262" i="3"/>
  <c r="R262" i="3" s="1"/>
  <c r="O263" i="3"/>
  <c r="R263" i="3" s="1"/>
  <c r="O264" i="3"/>
  <c r="R264" i="3" s="1"/>
  <c r="O265" i="3"/>
  <c r="R265" i="3" s="1"/>
  <c r="O266" i="3"/>
  <c r="R266" i="3" s="1"/>
  <c r="O267" i="3"/>
  <c r="R267" i="3" s="1"/>
  <c r="O268" i="3"/>
  <c r="R268" i="3" s="1"/>
  <c r="O269" i="3"/>
  <c r="R269" i="3" s="1"/>
  <c r="O270" i="3"/>
  <c r="R270" i="3" s="1"/>
  <c r="O271" i="3"/>
  <c r="R271" i="3" s="1"/>
  <c r="O272" i="3"/>
  <c r="R272" i="3" s="1"/>
  <c r="O273" i="3"/>
  <c r="R273" i="3" s="1"/>
  <c r="O274" i="3"/>
  <c r="R274" i="3" s="1"/>
  <c r="O275" i="3"/>
  <c r="R275" i="3" s="1"/>
  <c r="O276" i="3"/>
  <c r="R276" i="3" s="1"/>
  <c r="O277" i="3"/>
  <c r="R277" i="3" s="1"/>
  <c r="O278" i="3"/>
  <c r="R278" i="3" s="1"/>
  <c r="O279" i="3"/>
  <c r="R279" i="3" s="1"/>
  <c r="O280" i="3"/>
  <c r="R280" i="3" s="1"/>
  <c r="O281" i="3"/>
  <c r="R281" i="3" s="1"/>
  <c r="O282" i="3"/>
  <c r="R282" i="3" s="1"/>
  <c r="O283" i="3"/>
  <c r="R283" i="3" s="1"/>
  <c r="O284" i="3"/>
  <c r="R284" i="3" s="1"/>
  <c r="O285" i="3"/>
  <c r="R285" i="3" s="1"/>
  <c r="O286" i="3"/>
  <c r="R286" i="3" s="1"/>
  <c r="O287" i="3"/>
  <c r="R287" i="3" s="1"/>
  <c r="O288" i="3"/>
  <c r="R288" i="3" s="1"/>
  <c r="O289" i="3"/>
  <c r="R289" i="3" s="1"/>
  <c r="O290" i="3"/>
  <c r="R290" i="3" s="1"/>
  <c r="O291" i="3"/>
  <c r="R291" i="3" s="1"/>
  <c r="O292" i="3"/>
  <c r="R292" i="3" s="1"/>
  <c r="O293" i="3"/>
  <c r="R293" i="3" s="1"/>
  <c r="O294" i="3"/>
  <c r="R294" i="3" s="1"/>
  <c r="O295" i="3"/>
  <c r="R295" i="3" s="1"/>
  <c r="O296" i="3"/>
  <c r="R296" i="3" s="1"/>
  <c r="O297" i="3"/>
  <c r="R297" i="3" s="1"/>
  <c r="O298" i="3"/>
  <c r="R298" i="3" s="1"/>
  <c r="O299" i="3"/>
  <c r="R299" i="3" s="1"/>
  <c r="O300" i="3"/>
  <c r="R300" i="3" s="1"/>
  <c r="O301" i="3"/>
  <c r="R301" i="3" s="1"/>
  <c r="O302" i="3"/>
  <c r="R302" i="3" s="1"/>
  <c r="O303" i="3"/>
  <c r="R303" i="3" s="1"/>
  <c r="O304" i="3"/>
  <c r="R304" i="3" s="1"/>
  <c r="O305" i="3"/>
  <c r="R305" i="3" s="1"/>
  <c r="O306" i="3"/>
  <c r="R306" i="3" s="1"/>
  <c r="O307" i="3"/>
  <c r="R307" i="3" s="1"/>
  <c r="O308" i="3"/>
  <c r="R308" i="3" s="1"/>
  <c r="O309" i="3"/>
  <c r="R309" i="3" s="1"/>
  <c r="O310" i="3"/>
  <c r="R310" i="3" s="1"/>
  <c r="O311" i="3"/>
  <c r="R311" i="3" s="1"/>
  <c r="O312" i="3"/>
  <c r="R312" i="3" s="1"/>
  <c r="O313" i="3"/>
  <c r="R313" i="3" s="1"/>
  <c r="O314" i="3"/>
  <c r="R314" i="3" s="1"/>
  <c r="O315" i="3"/>
  <c r="R315" i="3" s="1"/>
  <c r="O316" i="3"/>
  <c r="R316" i="3" s="1"/>
  <c r="O317" i="3"/>
  <c r="R317" i="3" s="1"/>
  <c r="O318" i="3"/>
  <c r="R318" i="3" s="1"/>
  <c r="O319" i="3"/>
  <c r="R319" i="3" s="1"/>
  <c r="O320" i="3"/>
  <c r="R320" i="3" s="1"/>
  <c r="O321" i="3"/>
  <c r="R321" i="3" s="1"/>
  <c r="O322" i="3"/>
  <c r="R322" i="3" s="1"/>
  <c r="O323" i="3"/>
  <c r="R323" i="3" s="1"/>
  <c r="O324" i="3"/>
  <c r="R324" i="3" s="1"/>
  <c r="O325" i="3"/>
  <c r="R325" i="3" s="1"/>
  <c r="O326" i="3"/>
  <c r="R326" i="3" s="1"/>
  <c r="O327" i="3"/>
  <c r="R327" i="3" s="1"/>
  <c r="O328" i="3"/>
  <c r="R328" i="3" s="1"/>
  <c r="O329" i="3"/>
  <c r="R329" i="3" s="1"/>
  <c r="O330" i="3"/>
  <c r="R330" i="3" s="1"/>
  <c r="O331" i="3"/>
  <c r="R331" i="3" s="1"/>
  <c r="O332" i="3"/>
  <c r="R332" i="3" s="1"/>
  <c r="O333" i="3"/>
  <c r="R333" i="3" s="1"/>
  <c r="O334" i="3"/>
  <c r="R334" i="3" s="1"/>
  <c r="O335" i="3"/>
  <c r="R335" i="3" s="1"/>
  <c r="O336" i="3"/>
  <c r="R336" i="3" s="1"/>
  <c r="O337" i="3"/>
  <c r="R337" i="3" s="1"/>
  <c r="O338" i="3"/>
  <c r="R338" i="3" s="1"/>
  <c r="O339" i="3"/>
  <c r="R339" i="3" s="1"/>
  <c r="O340" i="3"/>
  <c r="R340" i="3" s="1"/>
  <c r="O341" i="3"/>
  <c r="R341" i="3" s="1"/>
  <c r="O342" i="3"/>
  <c r="R342" i="3" s="1"/>
  <c r="O343" i="3"/>
  <c r="R343" i="3" s="1"/>
  <c r="O344" i="3"/>
  <c r="R344" i="3" s="1"/>
  <c r="O345" i="3"/>
  <c r="R345" i="3" s="1"/>
  <c r="O346" i="3"/>
  <c r="R346" i="3" s="1"/>
  <c r="O347" i="3"/>
  <c r="R347" i="3" s="1"/>
  <c r="O348" i="3"/>
  <c r="R348" i="3" s="1"/>
  <c r="O349" i="3"/>
  <c r="R349" i="3" s="1"/>
  <c r="O350" i="3"/>
  <c r="R350" i="3" s="1"/>
  <c r="O351" i="3"/>
  <c r="R351" i="3" s="1"/>
  <c r="O352" i="3"/>
  <c r="R352" i="3" s="1"/>
  <c r="O353" i="3"/>
  <c r="R353" i="3" s="1"/>
  <c r="O354" i="3"/>
  <c r="R354" i="3" s="1"/>
  <c r="O355" i="3"/>
  <c r="R355" i="3" s="1"/>
  <c r="O356" i="3"/>
  <c r="R356" i="3" s="1"/>
  <c r="O357" i="3"/>
  <c r="R357" i="3" s="1"/>
  <c r="O358" i="3"/>
  <c r="R358" i="3" s="1"/>
  <c r="O359" i="3"/>
  <c r="R359" i="3" s="1"/>
  <c r="O360" i="3"/>
  <c r="R360" i="3" s="1"/>
  <c r="O361" i="3"/>
  <c r="R361" i="3" s="1"/>
  <c r="O362" i="3"/>
  <c r="R362" i="3" s="1"/>
  <c r="O363" i="3"/>
  <c r="R363" i="3" s="1"/>
  <c r="O364" i="3"/>
  <c r="R364" i="3" s="1"/>
  <c r="O365" i="3"/>
  <c r="R365" i="3" s="1"/>
  <c r="O366" i="3"/>
  <c r="R366" i="3" s="1"/>
  <c r="O367" i="3"/>
  <c r="R367" i="3" s="1"/>
  <c r="O368" i="3"/>
  <c r="R368" i="3" s="1"/>
  <c r="O369" i="3"/>
  <c r="R369" i="3" s="1"/>
  <c r="O370" i="3"/>
  <c r="R370" i="3" s="1"/>
  <c r="O371" i="3"/>
  <c r="R371" i="3" s="1"/>
  <c r="O372" i="3"/>
  <c r="R372" i="3" s="1"/>
  <c r="O373" i="3"/>
  <c r="R373" i="3" s="1"/>
  <c r="O374" i="3"/>
  <c r="R374" i="3" s="1"/>
  <c r="O375" i="3"/>
  <c r="R375" i="3" s="1"/>
  <c r="O376" i="3"/>
  <c r="R376" i="3" s="1"/>
  <c r="O377" i="3"/>
  <c r="R377" i="3" s="1"/>
  <c r="O378" i="3"/>
  <c r="R378" i="3" s="1"/>
  <c r="O379" i="3"/>
  <c r="R379" i="3" s="1"/>
  <c r="O380" i="3"/>
  <c r="R380" i="3" s="1"/>
  <c r="O381" i="3"/>
  <c r="R381" i="3" s="1"/>
  <c r="O382" i="3"/>
  <c r="R382" i="3" s="1"/>
  <c r="O383" i="3"/>
  <c r="R383" i="3" s="1"/>
  <c r="O384" i="3"/>
  <c r="R384" i="3" s="1"/>
  <c r="O385" i="3"/>
  <c r="R385" i="3" s="1"/>
  <c r="O386" i="3"/>
  <c r="R386" i="3" s="1"/>
  <c r="O387" i="3"/>
  <c r="R387" i="3" s="1"/>
  <c r="O388" i="3"/>
  <c r="R388" i="3" s="1"/>
  <c r="O389" i="3"/>
  <c r="R389" i="3" s="1"/>
  <c r="O390" i="3"/>
  <c r="R390" i="3" s="1"/>
  <c r="O391" i="3"/>
  <c r="R391" i="3" s="1"/>
  <c r="O392" i="3"/>
  <c r="R392" i="3" s="1"/>
  <c r="O393" i="3"/>
  <c r="R393" i="3" s="1"/>
  <c r="O394" i="3"/>
  <c r="R394" i="3" s="1"/>
  <c r="O395" i="3"/>
  <c r="R395" i="3" s="1"/>
  <c r="O396" i="3"/>
  <c r="R396" i="3" s="1"/>
  <c r="O397" i="3"/>
  <c r="R397" i="3" s="1"/>
  <c r="O398" i="3"/>
  <c r="R398" i="3" s="1"/>
  <c r="O399" i="3"/>
  <c r="R399" i="3" s="1"/>
  <c r="O400" i="3"/>
  <c r="R400" i="3" s="1"/>
  <c r="O401" i="3"/>
  <c r="R401" i="3" s="1"/>
  <c r="O402" i="3"/>
  <c r="R402" i="3" s="1"/>
  <c r="O403" i="3"/>
  <c r="R403" i="3" s="1"/>
  <c r="O404" i="3"/>
  <c r="R404" i="3" s="1"/>
  <c r="O405" i="3"/>
  <c r="R405" i="3" s="1"/>
  <c r="O406" i="3"/>
  <c r="R406" i="3" s="1"/>
  <c r="O407" i="3"/>
  <c r="R407" i="3" s="1"/>
  <c r="O408" i="3"/>
  <c r="R408" i="3" s="1"/>
  <c r="O409" i="3"/>
  <c r="R409" i="3" s="1"/>
  <c r="O410" i="3"/>
  <c r="R410" i="3" s="1"/>
  <c r="O411" i="3"/>
  <c r="R411" i="3" s="1"/>
  <c r="O412" i="3"/>
  <c r="R412" i="3" s="1"/>
  <c r="O413" i="3"/>
  <c r="R413" i="3" s="1"/>
  <c r="O414" i="3"/>
  <c r="R414" i="3" s="1"/>
  <c r="O415" i="3"/>
  <c r="R415" i="3" s="1"/>
  <c r="O416" i="3"/>
  <c r="R416" i="3" s="1"/>
  <c r="O417" i="3"/>
  <c r="R417" i="3" s="1"/>
  <c r="O418" i="3"/>
  <c r="R418" i="3" s="1"/>
  <c r="O419" i="3"/>
  <c r="R419" i="3" s="1"/>
  <c r="O420" i="3"/>
  <c r="R420" i="3" s="1"/>
  <c r="O421" i="3"/>
  <c r="R421" i="3" s="1"/>
  <c r="O422" i="3"/>
  <c r="R422" i="3" s="1"/>
  <c r="O423" i="3"/>
  <c r="R423" i="3" s="1"/>
  <c r="O424" i="3"/>
  <c r="R424" i="3" s="1"/>
  <c r="O425" i="3"/>
  <c r="R425" i="3" s="1"/>
  <c r="O426" i="3"/>
  <c r="R426" i="3" s="1"/>
  <c r="O427" i="3"/>
  <c r="R427" i="3" s="1"/>
  <c r="O428" i="3"/>
  <c r="R428" i="3" s="1"/>
  <c r="O429" i="3"/>
  <c r="R429" i="3" s="1"/>
  <c r="O430" i="3"/>
  <c r="R430" i="3" s="1"/>
  <c r="O431" i="3"/>
  <c r="R431" i="3" s="1"/>
  <c r="O432" i="3"/>
  <c r="R432" i="3" s="1"/>
  <c r="O433" i="3"/>
  <c r="R433" i="3" s="1"/>
  <c r="O434" i="3"/>
  <c r="R434" i="3" s="1"/>
  <c r="O435" i="3"/>
  <c r="R435" i="3" s="1"/>
  <c r="O436" i="3"/>
  <c r="R436" i="3" s="1"/>
  <c r="O437" i="3"/>
  <c r="R437" i="3" s="1"/>
  <c r="O438" i="3"/>
  <c r="R438" i="3" s="1"/>
  <c r="O439" i="3"/>
  <c r="R439" i="3" s="1"/>
  <c r="O440" i="3"/>
  <c r="R440" i="3" s="1"/>
  <c r="O441" i="3"/>
  <c r="R441" i="3" s="1"/>
  <c r="O442" i="3"/>
  <c r="R442" i="3" s="1"/>
  <c r="O443" i="3"/>
  <c r="R443" i="3" s="1"/>
  <c r="O444" i="3"/>
  <c r="R444" i="3" s="1"/>
  <c r="O445" i="3"/>
  <c r="R445" i="3" s="1"/>
  <c r="O446" i="3"/>
  <c r="R446" i="3" s="1"/>
  <c r="O447" i="3"/>
  <c r="R447" i="3" s="1"/>
  <c r="O448" i="3"/>
  <c r="R448" i="3" s="1"/>
  <c r="O449" i="3"/>
  <c r="R449" i="3" s="1"/>
  <c r="O450" i="3"/>
  <c r="R450" i="3" s="1"/>
  <c r="O451" i="3"/>
  <c r="R451" i="3" s="1"/>
  <c r="O452" i="3"/>
  <c r="R452" i="3" s="1"/>
  <c r="O453" i="3"/>
  <c r="R453" i="3" s="1"/>
  <c r="O454" i="3"/>
  <c r="R454" i="3" s="1"/>
  <c r="O455" i="3"/>
  <c r="R455" i="3" s="1"/>
  <c r="O456" i="3"/>
  <c r="R456" i="3" s="1"/>
  <c r="O457" i="3"/>
  <c r="R457" i="3" s="1"/>
  <c r="O458" i="3"/>
  <c r="R458" i="3" s="1"/>
  <c r="O459" i="3"/>
  <c r="R459" i="3" s="1"/>
  <c r="O460" i="3"/>
  <c r="R460" i="3" s="1"/>
  <c r="O461" i="3"/>
  <c r="R461" i="3" s="1"/>
  <c r="O462" i="3"/>
  <c r="R462" i="3" s="1"/>
  <c r="O463" i="3"/>
  <c r="R463" i="3" s="1"/>
  <c r="O464" i="3"/>
  <c r="R464" i="3" s="1"/>
  <c r="O465" i="3"/>
  <c r="R465" i="3" s="1"/>
  <c r="O466" i="3"/>
  <c r="R466" i="3" s="1"/>
  <c r="O467" i="3"/>
  <c r="R467" i="3" s="1"/>
  <c r="O468" i="3"/>
  <c r="R468" i="3" s="1"/>
  <c r="O469" i="3"/>
  <c r="R469" i="3" s="1"/>
  <c r="O470" i="3"/>
  <c r="R470" i="3" s="1"/>
  <c r="O471" i="3"/>
  <c r="R471" i="3" s="1"/>
  <c r="O472" i="3"/>
  <c r="R472" i="3" s="1"/>
  <c r="O473" i="3"/>
  <c r="R473" i="3" s="1"/>
  <c r="O474" i="3"/>
  <c r="R474" i="3" s="1"/>
  <c r="O475" i="3"/>
  <c r="R475" i="3" s="1"/>
  <c r="O476" i="3"/>
  <c r="R476" i="3" s="1"/>
  <c r="O477" i="3"/>
  <c r="R477" i="3" s="1"/>
  <c r="O478" i="3"/>
  <c r="R478" i="3" s="1"/>
  <c r="O479" i="3"/>
  <c r="R479" i="3" s="1"/>
  <c r="O480" i="3"/>
  <c r="R480" i="3" s="1"/>
  <c r="O481" i="3"/>
  <c r="R481" i="3" s="1"/>
  <c r="O482" i="3"/>
  <c r="R482" i="3" s="1"/>
  <c r="O483" i="3"/>
  <c r="R483" i="3" s="1"/>
  <c r="O484" i="3"/>
  <c r="R484" i="3" s="1"/>
  <c r="O485" i="3"/>
  <c r="R485" i="3" s="1"/>
  <c r="O486" i="3"/>
  <c r="R486" i="3" s="1"/>
  <c r="O487" i="3"/>
  <c r="R487" i="3" s="1"/>
  <c r="O488" i="3"/>
  <c r="R488" i="3" s="1"/>
  <c r="O489" i="3"/>
  <c r="R489" i="3" s="1"/>
  <c r="O490" i="3"/>
  <c r="R490" i="3" s="1"/>
  <c r="O491" i="3"/>
  <c r="R491" i="3" s="1"/>
  <c r="O492" i="3"/>
  <c r="R492" i="3" s="1"/>
  <c r="O493" i="3"/>
  <c r="R493" i="3" s="1"/>
  <c r="O494" i="3"/>
  <c r="R494" i="3" s="1"/>
  <c r="O495" i="3"/>
  <c r="R495" i="3" s="1"/>
  <c r="O496" i="3"/>
  <c r="R496" i="3" s="1"/>
  <c r="O497" i="3"/>
  <c r="R497" i="3" s="1"/>
  <c r="O498" i="3"/>
  <c r="R498" i="3" s="1"/>
  <c r="O499" i="3"/>
  <c r="R499" i="3" s="1"/>
  <c r="O500" i="3"/>
  <c r="R500" i="3" s="1"/>
  <c r="O501" i="3"/>
  <c r="R501" i="3" s="1"/>
  <c r="O502" i="3"/>
  <c r="R502" i="3" s="1"/>
  <c r="O503" i="3"/>
  <c r="R503" i="3" s="1"/>
  <c r="O504" i="3"/>
  <c r="R504" i="3" s="1"/>
  <c r="O505" i="3"/>
  <c r="R505" i="3" s="1"/>
  <c r="O506" i="3"/>
  <c r="R506" i="3" s="1"/>
  <c r="O507" i="3"/>
  <c r="R507" i="3" s="1"/>
  <c r="O508" i="3"/>
  <c r="R508" i="3" s="1"/>
  <c r="O509" i="3"/>
  <c r="R509" i="3" s="1"/>
  <c r="O510" i="3"/>
  <c r="R510" i="3" s="1"/>
  <c r="O511" i="3"/>
  <c r="R511" i="3" s="1"/>
  <c r="O512" i="3"/>
  <c r="R512" i="3" s="1"/>
  <c r="O513" i="3"/>
  <c r="R513" i="3" s="1"/>
  <c r="O514" i="3"/>
  <c r="R514" i="3" s="1"/>
  <c r="O515" i="3"/>
  <c r="R515" i="3" s="1"/>
  <c r="O516" i="3"/>
  <c r="R516" i="3" s="1"/>
  <c r="O517" i="3"/>
  <c r="R517" i="3" s="1"/>
  <c r="O518" i="3"/>
  <c r="R518" i="3" s="1"/>
  <c r="O519" i="3"/>
  <c r="R519" i="3" s="1"/>
  <c r="O520" i="3"/>
  <c r="R520" i="3" s="1"/>
  <c r="O521" i="3"/>
  <c r="R521" i="3" s="1"/>
  <c r="O522" i="3"/>
  <c r="R522" i="3" s="1"/>
  <c r="O523" i="3"/>
  <c r="R523" i="3" s="1"/>
  <c r="O524" i="3"/>
  <c r="R524" i="3" s="1"/>
  <c r="O525" i="3"/>
  <c r="R525" i="3" s="1"/>
  <c r="O526" i="3"/>
  <c r="R526" i="3" s="1"/>
  <c r="O527" i="3"/>
  <c r="R527" i="3" s="1"/>
  <c r="O528" i="3"/>
  <c r="R528" i="3" s="1"/>
  <c r="O529" i="3"/>
  <c r="R529" i="3" s="1"/>
  <c r="O530" i="3"/>
  <c r="R530" i="3" s="1"/>
  <c r="O531" i="3"/>
  <c r="R531" i="3" s="1"/>
  <c r="O532" i="3"/>
  <c r="R532" i="3" s="1"/>
  <c r="O533" i="3"/>
  <c r="R533" i="3" s="1"/>
  <c r="O534" i="3"/>
  <c r="R534" i="3" s="1"/>
  <c r="O535" i="3"/>
  <c r="R535" i="3" s="1"/>
  <c r="O536" i="3"/>
  <c r="R536" i="3" s="1"/>
  <c r="O537" i="3"/>
  <c r="R537" i="3" s="1"/>
  <c r="O538" i="3"/>
  <c r="R538" i="3" s="1"/>
  <c r="O539" i="3"/>
  <c r="R539" i="3" s="1"/>
  <c r="O540" i="3"/>
  <c r="R540" i="3" s="1"/>
  <c r="O541" i="3"/>
  <c r="R541" i="3" s="1"/>
  <c r="O542" i="3"/>
  <c r="R542" i="3" s="1"/>
  <c r="O543" i="3"/>
  <c r="R543" i="3" s="1"/>
  <c r="O544" i="3"/>
  <c r="R544" i="3" s="1"/>
  <c r="O545" i="3"/>
  <c r="R545" i="3" s="1"/>
  <c r="O546" i="3"/>
  <c r="R546" i="3" s="1"/>
  <c r="O547" i="3"/>
  <c r="R547" i="3" s="1"/>
  <c r="O548" i="3"/>
  <c r="R548" i="3" s="1"/>
  <c r="O549" i="3"/>
  <c r="R549" i="3" s="1"/>
  <c r="O550" i="3"/>
  <c r="R550" i="3" s="1"/>
  <c r="O551" i="3"/>
  <c r="R551" i="3" s="1"/>
  <c r="O552" i="3"/>
  <c r="R552" i="3" s="1"/>
  <c r="O553" i="3"/>
  <c r="R553" i="3" s="1"/>
  <c r="O554" i="3"/>
  <c r="R554" i="3" s="1"/>
  <c r="O555" i="3"/>
  <c r="R555" i="3" s="1"/>
  <c r="O556" i="3"/>
  <c r="R556" i="3" s="1"/>
  <c r="O557" i="3"/>
  <c r="R557" i="3" s="1"/>
  <c r="O558" i="3"/>
  <c r="R558" i="3" s="1"/>
  <c r="O559" i="3"/>
  <c r="R559" i="3" s="1"/>
  <c r="O560" i="3"/>
  <c r="R560" i="3" s="1"/>
  <c r="O561" i="3"/>
  <c r="R561" i="3" s="1"/>
  <c r="O562" i="3"/>
  <c r="R562" i="3" s="1"/>
  <c r="O563" i="3"/>
  <c r="R563" i="3" s="1"/>
  <c r="O564" i="3"/>
  <c r="R564" i="3" s="1"/>
  <c r="O565" i="3"/>
  <c r="R565" i="3" s="1"/>
  <c r="O566" i="3"/>
  <c r="R566" i="3" s="1"/>
  <c r="O567" i="3"/>
  <c r="R567" i="3" s="1"/>
  <c r="O568" i="3"/>
  <c r="R568" i="3" s="1"/>
  <c r="O569" i="3"/>
  <c r="R569" i="3" s="1"/>
  <c r="O570" i="3"/>
  <c r="R570" i="3" s="1"/>
  <c r="O571" i="3"/>
  <c r="R571" i="3" s="1"/>
  <c r="O572" i="3"/>
  <c r="R572" i="3" s="1"/>
  <c r="O573" i="3"/>
  <c r="R573" i="3" s="1"/>
  <c r="O574" i="3"/>
  <c r="R574" i="3" s="1"/>
  <c r="O575" i="3"/>
  <c r="R575" i="3" s="1"/>
  <c r="O576" i="3"/>
  <c r="R576" i="3" s="1"/>
  <c r="O577" i="3"/>
  <c r="R577" i="3" s="1"/>
  <c r="O578" i="3"/>
  <c r="R578" i="3" s="1"/>
  <c r="O579" i="3"/>
  <c r="R579" i="3" s="1"/>
  <c r="O580" i="3"/>
  <c r="R580" i="3" s="1"/>
  <c r="O581" i="3"/>
  <c r="R581" i="3" s="1"/>
  <c r="O582" i="3"/>
  <c r="R582" i="3" s="1"/>
  <c r="O583" i="3"/>
  <c r="R583" i="3" s="1"/>
  <c r="O584" i="3"/>
  <c r="R584" i="3" s="1"/>
  <c r="O585" i="3"/>
  <c r="R585" i="3" s="1"/>
  <c r="O586" i="3"/>
  <c r="R586" i="3" s="1"/>
  <c r="O587" i="3"/>
  <c r="R587" i="3" s="1"/>
  <c r="O588" i="3"/>
  <c r="R588" i="3" s="1"/>
  <c r="O589" i="3"/>
  <c r="R589" i="3" s="1"/>
  <c r="O590" i="3"/>
  <c r="R590" i="3" s="1"/>
  <c r="O591" i="3"/>
  <c r="R591" i="3" s="1"/>
  <c r="O592" i="3"/>
  <c r="R592" i="3" s="1"/>
  <c r="O593" i="3"/>
  <c r="R593" i="3" s="1"/>
  <c r="O594" i="3"/>
  <c r="R594" i="3" s="1"/>
  <c r="O595" i="3"/>
  <c r="R595" i="3" s="1"/>
  <c r="O596" i="3"/>
  <c r="R596" i="3" s="1"/>
  <c r="O597" i="3"/>
  <c r="R597" i="3" s="1"/>
  <c r="O598" i="3"/>
  <c r="R598" i="3" s="1"/>
  <c r="O599" i="3"/>
  <c r="R599" i="3" s="1"/>
  <c r="O600" i="3"/>
  <c r="R600" i="3" s="1"/>
  <c r="O601" i="3"/>
  <c r="R601" i="3" s="1"/>
  <c r="O602" i="3"/>
  <c r="R602" i="3" s="1"/>
  <c r="O603" i="3"/>
  <c r="R603" i="3" s="1"/>
  <c r="O604" i="3"/>
  <c r="R604" i="3" s="1"/>
  <c r="O605" i="3"/>
  <c r="R605" i="3" s="1"/>
  <c r="O606" i="3"/>
  <c r="R606" i="3" s="1"/>
  <c r="O607" i="3"/>
  <c r="R607" i="3" s="1"/>
  <c r="O608" i="3"/>
  <c r="R608" i="3" s="1"/>
  <c r="O609" i="3"/>
  <c r="R609" i="3" s="1"/>
  <c r="O610" i="3"/>
  <c r="R610" i="3" s="1"/>
  <c r="O611" i="3"/>
  <c r="R611" i="3" s="1"/>
  <c r="O612" i="3"/>
  <c r="R612" i="3" s="1"/>
  <c r="O613" i="3"/>
  <c r="R613" i="3" s="1"/>
  <c r="O614" i="3"/>
  <c r="R614" i="3" s="1"/>
  <c r="O615" i="3"/>
  <c r="R615" i="3" s="1"/>
  <c r="O616" i="3"/>
  <c r="R616" i="3" s="1"/>
  <c r="O617" i="3"/>
  <c r="R617" i="3" s="1"/>
  <c r="O618" i="3"/>
  <c r="R618" i="3" s="1"/>
  <c r="O619" i="3"/>
  <c r="R619" i="3" s="1"/>
  <c r="O620" i="3"/>
  <c r="R620" i="3" s="1"/>
  <c r="O621" i="3"/>
  <c r="R621" i="3" s="1"/>
  <c r="O622" i="3"/>
  <c r="R622" i="3" s="1"/>
  <c r="O623" i="3"/>
  <c r="R623" i="3" s="1"/>
  <c r="O624" i="3"/>
  <c r="R624" i="3" s="1"/>
  <c r="O625" i="3"/>
  <c r="R625" i="3" s="1"/>
  <c r="O626" i="3"/>
  <c r="R626" i="3" s="1"/>
  <c r="O627" i="3"/>
  <c r="R627" i="3" s="1"/>
  <c r="O628" i="3"/>
  <c r="R628" i="3" s="1"/>
  <c r="O629" i="3"/>
  <c r="R629" i="3" s="1"/>
  <c r="O630" i="3"/>
  <c r="R630" i="3" s="1"/>
  <c r="O631" i="3"/>
  <c r="R631" i="3" s="1"/>
  <c r="O632" i="3"/>
  <c r="R632" i="3" s="1"/>
  <c r="O633" i="3"/>
  <c r="R633" i="3" s="1"/>
  <c r="O634" i="3"/>
  <c r="R634" i="3" s="1"/>
  <c r="O635" i="3"/>
  <c r="R635" i="3" s="1"/>
  <c r="O636" i="3"/>
  <c r="R636" i="3" s="1"/>
  <c r="O637" i="3"/>
  <c r="R637" i="3" s="1"/>
  <c r="O638" i="3"/>
  <c r="R638" i="3" s="1"/>
  <c r="O639" i="3"/>
  <c r="R639" i="3" s="1"/>
  <c r="O640" i="3"/>
  <c r="R640" i="3" s="1"/>
  <c r="O641" i="3"/>
  <c r="R641" i="3" s="1"/>
  <c r="O642" i="3"/>
  <c r="R642" i="3" s="1"/>
  <c r="O643" i="3"/>
  <c r="R643" i="3" s="1"/>
  <c r="O644" i="3"/>
  <c r="R644" i="3" s="1"/>
  <c r="O645" i="3"/>
  <c r="R645" i="3" s="1"/>
  <c r="O646" i="3"/>
  <c r="R646" i="3" s="1"/>
  <c r="O647" i="3"/>
  <c r="R647" i="3" s="1"/>
  <c r="O648" i="3"/>
  <c r="R648" i="3" s="1"/>
  <c r="O649" i="3"/>
  <c r="R649" i="3" s="1"/>
  <c r="O650" i="3"/>
  <c r="R650" i="3" s="1"/>
  <c r="O651" i="3"/>
  <c r="R651" i="3" s="1"/>
  <c r="O652" i="3"/>
  <c r="R652" i="3" s="1"/>
  <c r="O653" i="3"/>
  <c r="R653" i="3" s="1"/>
  <c r="O654" i="3"/>
  <c r="R654" i="3" s="1"/>
  <c r="O655" i="3"/>
  <c r="R655" i="3" s="1"/>
  <c r="O656" i="3"/>
  <c r="R656" i="3" s="1"/>
  <c r="O657" i="3"/>
  <c r="R657" i="3" s="1"/>
  <c r="O658" i="3"/>
  <c r="R658" i="3" s="1"/>
  <c r="O659" i="3"/>
  <c r="R659" i="3" s="1"/>
  <c r="O660" i="3"/>
  <c r="R660" i="3" s="1"/>
  <c r="O661" i="3"/>
  <c r="R661" i="3" s="1"/>
  <c r="O662" i="3"/>
  <c r="R662" i="3" s="1"/>
  <c r="O663" i="3"/>
  <c r="R663" i="3" s="1"/>
  <c r="O664" i="3"/>
  <c r="R664" i="3" s="1"/>
  <c r="O665" i="3"/>
  <c r="R665" i="3" s="1"/>
  <c r="O666" i="3"/>
  <c r="R666" i="3" s="1"/>
  <c r="O667" i="3"/>
  <c r="R667" i="3" s="1"/>
  <c r="O668" i="3"/>
  <c r="R668" i="3" s="1"/>
  <c r="O669" i="3"/>
  <c r="R669" i="3" s="1"/>
  <c r="O670" i="3"/>
  <c r="R670" i="3" s="1"/>
  <c r="O671" i="3"/>
  <c r="R671" i="3" s="1"/>
  <c r="O672" i="3"/>
  <c r="R672" i="3" s="1"/>
  <c r="O673" i="3"/>
  <c r="R673" i="3" s="1"/>
  <c r="O674" i="3"/>
  <c r="R674" i="3" s="1"/>
  <c r="O675" i="3"/>
  <c r="R675" i="3" s="1"/>
  <c r="O676" i="3"/>
  <c r="R676" i="3" s="1"/>
  <c r="O677" i="3"/>
  <c r="R677" i="3" s="1"/>
  <c r="O678" i="3"/>
  <c r="R678" i="3" s="1"/>
  <c r="O679" i="3"/>
  <c r="R679" i="3" s="1"/>
  <c r="O680" i="3"/>
  <c r="R680" i="3" s="1"/>
  <c r="O681" i="3"/>
  <c r="R681" i="3" s="1"/>
  <c r="O682" i="3"/>
  <c r="R682" i="3" s="1"/>
  <c r="O683" i="3"/>
  <c r="R683" i="3" s="1"/>
  <c r="O684" i="3"/>
  <c r="R684" i="3" s="1"/>
  <c r="O685" i="3"/>
  <c r="R685" i="3" s="1"/>
  <c r="O686" i="3"/>
  <c r="R686" i="3" s="1"/>
  <c r="O687" i="3"/>
  <c r="R687" i="3" s="1"/>
  <c r="O688" i="3"/>
  <c r="R688" i="3" s="1"/>
  <c r="O689" i="3"/>
  <c r="R689" i="3" s="1"/>
  <c r="O690" i="3"/>
  <c r="R690" i="3" s="1"/>
  <c r="O691" i="3"/>
  <c r="R691" i="3" s="1"/>
  <c r="O692" i="3"/>
  <c r="R692" i="3" s="1"/>
  <c r="O693" i="3"/>
  <c r="R693" i="3" s="1"/>
  <c r="O694" i="3"/>
  <c r="R694" i="3" s="1"/>
  <c r="O695" i="3"/>
  <c r="R695" i="3" s="1"/>
  <c r="O696" i="3"/>
  <c r="R696" i="3" s="1"/>
  <c r="O697" i="3"/>
  <c r="R697" i="3" s="1"/>
  <c r="O698" i="3"/>
  <c r="R698" i="3" s="1"/>
  <c r="O699" i="3"/>
  <c r="R699" i="3" s="1"/>
  <c r="O700" i="3"/>
  <c r="R700" i="3" s="1"/>
  <c r="O701" i="3"/>
  <c r="R701" i="3" s="1"/>
  <c r="O702" i="3"/>
  <c r="R702" i="3" s="1"/>
  <c r="O703" i="3"/>
  <c r="R703" i="3" s="1"/>
  <c r="O704" i="3"/>
  <c r="R704" i="3" s="1"/>
  <c r="O705" i="3"/>
  <c r="R705" i="3" s="1"/>
  <c r="O706" i="3"/>
  <c r="R706" i="3" s="1"/>
  <c r="O707" i="3"/>
  <c r="R707" i="3" s="1"/>
  <c r="O708" i="3"/>
  <c r="R708" i="3" s="1"/>
  <c r="O709" i="3"/>
  <c r="R709" i="3" s="1"/>
  <c r="O710" i="3"/>
  <c r="R710" i="3" s="1"/>
  <c r="O711" i="3"/>
  <c r="R711" i="3" s="1"/>
  <c r="O712" i="3"/>
  <c r="R712" i="3" s="1"/>
  <c r="O713" i="3"/>
  <c r="R713" i="3" s="1"/>
  <c r="O714" i="3"/>
  <c r="R714" i="3" s="1"/>
  <c r="O715" i="3"/>
  <c r="R715" i="3" s="1"/>
  <c r="O716" i="3"/>
  <c r="R716" i="3" s="1"/>
  <c r="O717" i="3"/>
  <c r="R717" i="3" s="1"/>
  <c r="O718" i="3"/>
  <c r="R718" i="3" s="1"/>
  <c r="O719" i="3"/>
  <c r="R719" i="3" s="1"/>
  <c r="O720" i="3"/>
  <c r="R720" i="3" s="1"/>
  <c r="O721" i="3"/>
  <c r="R721" i="3" s="1"/>
  <c r="O722" i="3"/>
  <c r="R722" i="3" s="1"/>
  <c r="O723" i="3"/>
  <c r="R723" i="3" s="1"/>
  <c r="O724" i="3"/>
  <c r="R724" i="3" s="1"/>
  <c r="O725" i="3"/>
  <c r="R725" i="3" s="1"/>
  <c r="O726" i="3"/>
  <c r="R726" i="3" s="1"/>
  <c r="O727" i="3"/>
  <c r="R727" i="3" s="1"/>
  <c r="O728" i="3"/>
  <c r="R728" i="3" s="1"/>
  <c r="O729" i="3"/>
  <c r="R729" i="3" s="1"/>
  <c r="O730" i="3"/>
  <c r="R730" i="3" s="1"/>
  <c r="O731" i="3"/>
  <c r="R731" i="3" s="1"/>
  <c r="O732" i="3"/>
  <c r="R732" i="3" s="1"/>
  <c r="O733" i="3"/>
  <c r="R733" i="3" s="1"/>
  <c r="O734" i="3"/>
  <c r="R734" i="3" s="1"/>
  <c r="O735" i="3"/>
  <c r="R735" i="3" s="1"/>
  <c r="O736" i="3"/>
  <c r="R736" i="3" s="1"/>
  <c r="O737" i="3"/>
  <c r="R737" i="3" s="1"/>
  <c r="O738" i="3"/>
  <c r="R738" i="3" s="1"/>
  <c r="O739" i="3"/>
  <c r="R739" i="3" s="1"/>
  <c r="O740" i="3"/>
  <c r="R740" i="3" s="1"/>
  <c r="O741" i="3"/>
  <c r="R741" i="3" s="1"/>
  <c r="O742" i="3"/>
  <c r="R742" i="3" s="1"/>
  <c r="O743" i="3"/>
  <c r="R743" i="3" s="1"/>
  <c r="O744" i="3"/>
  <c r="R744" i="3" s="1"/>
  <c r="O745" i="3"/>
  <c r="R745" i="3" s="1"/>
  <c r="O746" i="3"/>
  <c r="R746" i="3" s="1"/>
  <c r="O747" i="3"/>
  <c r="R747" i="3" s="1"/>
  <c r="O748" i="3"/>
  <c r="R748" i="3" s="1"/>
  <c r="O749" i="3"/>
  <c r="R749" i="3" s="1"/>
  <c r="O750" i="3"/>
  <c r="R750" i="3" s="1"/>
  <c r="O751" i="3"/>
  <c r="R751" i="3" s="1"/>
  <c r="O752" i="3"/>
  <c r="R752" i="3" s="1"/>
  <c r="O753" i="3"/>
  <c r="R753" i="3" s="1"/>
  <c r="O754" i="3"/>
  <c r="R754" i="3" s="1"/>
  <c r="O755" i="3"/>
  <c r="R755" i="3" s="1"/>
  <c r="O756" i="3"/>
  <c r="R756" i="3" s="1"/>
  <c r="O757" i="3"/>
  <c r="R757" i="3" s="1"/>
  <c r="O758" i="3"/>
  <c r="R758" i="3" s="1"/>
  <c r="O759" i="3"/>
  <c r="R759" i="3" s="1"/>
  <c r="O760" i="3"/>
  <c r="R760" i="3" s="1"/>
  <c r="O761" i="3"/>
  <c r="R761" i="3" s="1"/>
  <c r="O762" i="3"/>
  <c r="R762" i="3" s="1"/>
  <c r="O763" i="3"/>
  <c r="R763" i="3" s="1"/>
  <c r="O764" i="3"/>
  <c r="R764" i="3" s="1"/>
  <c r="O765" i="3"/>
  <c r="R765" i="3" s="1"/>
  <c r="O766" i="3"/>
  <c r="R766" i="3" s="1"/>
  <c r="O767" i="3"/>
  <c r="R767" i="3" s="1"/>
  <c r="O768" i="3"/>
  <c r="R768" i="3" s="1"/>
  <c r="O769" i="3"/>
  <c r="R769" i="3" s="1"/>
  <c r="O770" i="3"/>
  <c r="R770" i="3" s="1"/>
  <c r="O771" i="3"/>
  <c r="R771" i="3" s="1"/>
  <c r="O772" i="3"/>
  <c r="R772" i="3" s="1"/>
  <c r="O773" i="3"/>
  <c r="R773" i="3" s="1"/>
  <c r="O774" i="3"/>
  <c r="R774" i="3" s="1"/>
  <c r="O775" i="3"/>
  <c r="R775" i="3" s="1"/>
  <c r="O776" i="3"/>
  <c r="R776" i="3" s="1"/>
  <c r="O777" i="3"/>
  <c r="R777" i="3" s="1"/>
  <c r="O778" i="3"/>
  <c r="R778" i="3" s="1"/>
  <c r="O779" i="3"/>
  <c r="R779" i="3" s="1"/>
  <c r="O780" i="3"/>
  <c r="R780" i="3" s="1"/>
  <c r="O781" i="3"/>
  <c r="R781" i="3" s="1"/>
  <c r="O782" i="3"/>
  <c r="R782" i="3" s="1"/>
  <c r="O783" i="3"/>
  <c r="R783" i="3" s="1"/>
  <c r="O784" i="3"/>
  <c r="R784" i="3" s="1"/>
  <c r="O785" i="3"/>
  <c r="R785" i="3" s="1"/>
  <c r="O786" i="3"/>
  <c r="R786" i="3" s="1"/>
  <c r="O787" i="3"/>
  <c r="R787" i="3" s="1"/>
  <c r="O788" i="3"/>
  <c r="R788" i="3" s="1"/>
  <c r="O789" i="3"/>
  <c r="R789" i="3" s="1"/>
  <c r="O790" i="3"/>
  <c r="R790" i="3" s="1"/>
  <c r="O791" i="3"/>
  <c r="R791" i="3" s="1"/>
  <c r="O792" i="3"/>
  <c r="R792" i="3" s="1"/>
  <c r="O793" i="3"/>
  <c r="R793" i="3" s="1"/>
  <c r="O794" i="3"/>
  <c r="R794" i="3" s="1"/>
  <c r="O795" i="3"/>
  <c r="R795" i="3" s="1"/>
  <c r="O796" i="3"/>
  <c r="R796" i="3" s="1"/>
  <c r="O797" i="3"/>
  <c r="R797" i="3" s="1"/>
  <c r="O798" i="3"/>
  <c r="R798" i="3" s="1"/>
  <c r="O799" i="3"/>
  <c r="R799" i="3" s="1"/>
  <c r="O800" i="3"/>
  <c r="R800" i="3" s="1"/>
  <c r="O801" i="3"/>
  <c r="R801" i="3" s="1"/>
  <c r="O802" i="3"/>
  <c r="R802" i="3" s="1"/>
  <c r="O803" i="3"/>
  <c r="R803" i="3" s="1"/>
  <c r="O804" i="3"/>
  <c r="R804" i="3" s="1"/>
  <c r="O805" i="3"/>
  <c r="R805" i="3" s="1"/>
  <c r="O806" i="3"/>
  <c r="R806" i="3" s="1"/>
  <c r="O807" i="3"/>
  <c r="R807" i="3" s="1"/>
  <c r="O808" i="3"/>
  <c r="R808" i="3" s="1"/>
  <c r="O809" i="3"/>
  <c r="R809" i="3" s="1"/>
  <c r="O810" i="3"/>
  <c r="R810" i="3" s="1"/>
  <c r="O811" i="3"/>
  <c r="R811" i="3" s="1"/>
  <c r="O812" i="3"/>
  <c r="R812" i="3" s="1"/>
  <c r="O813" i="3"/>
  <c r="R813" i="3" s="1"/>
  <c r="O814" i="3"/>
  <c r="R814" i="3" s="1"/>
  <c r="O815" i="3"/>
  <c r="R815" i="3" s="1"/>
  <c r="O816" i="3"/>
  <c r="R816" i="3" s="1"/>
  <c r="O817" i="3"/>
  <c r="R817" i="3" s="1"/>
  <c r="O818" i="3"/>
  <c r="R818" i="3" s="1"/>
  <c r="O819" i="3"/>
  <c r="R819" i="3" s="1"/>
  <c r="O820" i="3"/>
  <c r="R820" i="3" s="1"/>
  <c r="O821" i="3"/>
  <c r="R821" i="3" s="1"/>
  <c r="O822" i="3"/>
  <c r="R822" i="3" s="1"/>
  <c r="O823" i="3"/>
  <c r="R823" i="3" s="1"/>
  <c r="O824" i="3"/>
  <c r="R824" i="3" s="1"/>
  <c r="O825" i="3"/>
  <c r="R825" i="3" s="1"/>
  <c r="O826" i="3"/>
  <c r="R826" i="3" s="1"/>
  <c r="O827" i="3"/>
  <c r="R827" i="3" s="1"/>
  <c r="O828" i="3"/>
  <c r="R828" i="3" s="1"/>
  <c r="O829" i="3"/>
  <c r="R829" i="3" s="1"/>
  <c r="O830" i="3"/>
  <c r="R830" i="3" s="1"/>
  <c r="O831" i="3"/>
  <c r="R831" i="3" s="1"/>
  <c r="O832" i="3"/>
  <c r="R832" i="3" s="1"/>
  <c r="O833" i="3"/>
  <c r="R833" i="3" s="1"/>
  <c r="O834" i="3"/>
  <c r="R834" i="3" s="1"/>
  <c r="O835" i="3"/>
  <c r="R835" i="3" s="1"/>
  <c r="O836" i="3"/>
  <c r="R836" i="3" s="1"/>
  <c r="O837" i="3"/>
  <c r="R837" i="3" s="1"/>
  <c r="O838" i="3"/>
  <c r="R838" i="3" s="1"/>
  <c r="O839" i="3"/>
  <c r="R839" i="3" s="1"/>
  <c r="O840" i="3"/>
  <c r="R840" i="3" s="1"/>
  <c r="O841" i="3"/>
  <c r="R841" i="3" s="1"/>
  <c r="O842" i="3"/>
  <c r="R842" i="3" s="1"/>
  <c r="O843" i="3"/>
  <c r="R843" i="3" s="1"/>
  <c r="O844" i="3"/>
  <c r="R844" i="3" s="1"/>
  <c r="O845" i="3"/>
  <c r="R845" i="3" s="1"/>
  <c r="O846" i="3"/>
  <c r="R846" i="3" s="1"/>
  <c r="O847" i="3"/>
  <c r="R847" i="3" s="1"/>
  <c r="O848" i="3"/>
  <c r="R848" i="3" s="1"/>
  <c r="O849" i="3"/>
  <c r="R849" i="3" s="1"/>
  <c r="O850" i="3"/>
  <c r="R850" i="3" s="1"/>
  <c r="O851" i="3"/>
  <c r="R851" i="3" s="1"/>
  <c r="O852" i="3"/>
  <c r="R852" i="3" s="1"/>
  <c r="O853" i="3"/>
  <c r="R853" i="3" s="1"/>
  <c r="O854" i="3"/>
  <c r="R854" i="3" s="1"/>
  <c r="O855" i="3"/>
  <c r="R855" i="3" s="1"/>
  <c r="O856" i="3"/>
  <c r="R856" i="3" s="1"/>
  <c r="O857" i="3"/>
  <c r="R857" i="3" s="1"/>
  <c r="O858" i="3"/>
  <c r="R858" i="3" s="1"/>
  <c r="O859" i="3"/>
  <c r="R859" i="3" s="1"/>
  <c r="O860" i="3"/>
  <c r="R860" i="3" s="1"/>
  <c r="O861" i="3"/>
  <c r="R861" i="3" s="1"/>
  <c r="O862" i="3"/>
  <c r="R862" i="3" s="1"/>
  <c r="O863" i="3"/>
  <c r="R863" i="3" s="1"/>
  <c r="O864" i="3"/>
  <c r="R864" i="3" s="1"/>
  <c r="O865" i="3"/>
  <c r="R865" i="3" s="1"/>
  <c r="O866" i="3"/>
  <c r="R866" i="3" s="1"/>
  <c r="O867" i="3"/>
  <c r="R867" i="3" s="1"/>
  <c r="O868" i="3"/>
  <c r="R868" i="3" s="1"/>
  <c r="O869" i="3"/>
  <c r="R869" i="3" s="1"/>
  <c r="O870" i="3"/>
  <c r="R870" i="3" s="1"/>
  <c r="O871" i="3"/>
  <c r="R871" i="3" s="1"/>
  <c r="O872" i="3"/>
  <c r="R872" i="3" s="1"/>
  <c r="O873" i="3"/>
  <c r="R873" i="3" s="1"/>
  <c r="O874" i="3"/>
  <c r="R874" i="3" s="1"/>
  <c r="O875" i="3"/>
  <c r="R875" i="3" s="1"/>
  <c r="O876" i="3"/>
  <c r="R876" i="3" s="1"/>
  <c r="O877" i="3"/>
  <c r="R877" i="3" s="1"/>
  <c r="O878" i="3"/>
  <c r="R878" i="3" s="1"/>
  <c r="O879" i="3"/>
  <c r="R879" i="3" s="1"/>
  <c r="O880" i="3"/>
  <c r="R880" i="3" s="1"/>
  <c r="O881" i="3"/>
  <c r="R881" i="3" s="1"/>
  <c r="O882" i="3"/>
  <c r="R882" i="3" s="1"/>
  <c r="O883" i="3"/>
  <c r="R883" i="3" s="1"/>
  <c r="O884" i="3"/>
  <c r="R884" i="3" s="1"/>
  <c r="O885" i="3"/>
  <c r="R885" i="3" s="1"/>
  <c r="O886" i="3"/>
  <c r="R886" i="3" s="1"/>
  <c r="O887" i="3"/>
  <c r="R887" i="3" s="1"/>
  <c r="O888" i="3"/>
  <c r="R888" i="3" s="1"/>
  <c r="O889" i="3"/>
  <c r="R889" i="3" s="1"/>
  <c r="O890" i="3"/>
  <c r="R890" i="3" s="1"/>
  <c r="O891" i="3"/>
  <c r="R891" i="3" s="1"/>
  <c r="O892" i="3"/>
  <c r="R892" i="3" s="1"/>
  <c r="O893" i="3"/>
  <c r="R893" i="3" s="1"/>
  <c r="O894" i="3"/>
  <c r="R894" i="3" s="1"/>
  <c r="O895" i="3"/>
  <c r="R895" i="3" s="1"/>
  <c r="O896" i="3"/>
  <c r="R896" i="3" s="1"/>
  <c r="O897" i="3"/>
  <c r="R897" i="3" s="1"/>
  <c r="O898" i="3"/>
  <c r="R898" i="3" s="1"/>
  <c r="O899" i="3"/>
  <c r="R899" i="3" s="1"/>
  <c r="O900" i="3"/>
  <c r="R900" i="3" s="1"/>
  <c r="O901" i="3"/>
  <c r="R901" i="3" s="1"/>
  <c r="O902" i="3"/>
  <c r="R902" i="3" s="1"/>
  <c r="O903" i="3"/>
  <c r="R903" i="3" s="1"/>
  <c r="O904" i="3"/>
  <c r="R904" i="3" s="1"/>
  <c r="O905" i="3"/>
  <c r="R905" i="3" s="1"/>
  <c r="O906" i="3"/>
  <c r="R906" i="3" s="1"/>
  <c r="O907" i="3"/>
  <c r="R907" i="3" s="1"/>
  <c r="O908" i="3"/>
  <c r="R908" i="3" s="1"/>
  <c r="O909" i="3"/>
  <c r="R909" i="3" s="1"/>
  <c r="O910" i="3"/>
  <c r="R910" i="3" s="1"/>
  <c r="O911" i="3"/>
  <c r="R911" i="3" s="1"/>
  <c r="O912" i="3"/>
  <c r="R912" i="3" s="1"/>
  <c r="O913" i="3"/>
  <c r="R913" i="3" s="1"/>
  <c r="O914" i="3"/>
  <c r="R914" i="3" s="1"/>
  <c r="O915" i="3"/>
  <c r="R915" i="3" s="1"/>
  <c r="O916" i="3"/>
  <c r="R916" i="3" s="1"/>
  <c r="O917" i="3"/>
  <c r="R917" i="3" s="1"/>
  <c r="O918" i="3"/>
  <c r="R918" i="3" s="1"/>
  <c r="O919" i="3"/>
  <c r="R919" i="3" s="1"/>
  <c r="O920" i="3"/>
  <c r="R920" i="3" s="1"/>
  <c r="O921" i="3"/>
  <c r="R921" i="3" s="1"/>
  <c r="O922" i="3"/>
  <c r="R922" i="3" s="1"/>
  <c r="O923" i="3"/>
  <c r="R923" i="3" s="1"/>
  <c r="O924" i="3"/>
  <c r="R924" i="3" s="1"/>
  <c r="O925" i="3"/>
  <c r="R925" i="3" s="1"/>
  <c r="O926" i="3"/>
  <c r="R926" i="3" s="1"/>
  <c r="O927" i="3"/>
  <c r="R927" i="3" s="1"/>
  <c r="O928" i="3"/>
  <c r="R928" i="3" s="1"/>
  <c r="O929" i="3"/>
  <c r="R929" i="3" s="1"/>
  <c r="O930" i="3"/>
  <c r="R930" i="3" s="1"/>
  <c r="O931" i="3"/>
  <c r="R931" i="3" s="1"/>
  <c r="O932" i="3"/>
  <c r="R932" i="3" s="1"/>
  <c r="O933" i="3"/>
  <c r="R933" i="3" s="1"/>
  <c r="O934" i="3"/>
  <c r="R934" i="3" s="1"/>
  <c r="O935" i="3"/>
  <c r="R935" i="3" s="1"/>
  <c r="O936" i="3"/>
  <c r="R936" i="3" s="1"/>
  <c r="O937" i="3"/>
  <c r="R937" i="3" s="1"/>
  <c r="O938" i="3"/>
  <c r="R938" i="3" s="1"/>
  <c r="O939" i="3"/>
  <c r="R939" i="3" s="1"/>
  <c r="O940" i="3"/>
  <c r="R940" i="3" s="1"/>
  <c r="O941" i="3"/>
  <c r="R941" i="3" s="1"/>
  <c r="O942" i="3"/>
  <c r="R942" i="3" s="1"/>
  <c r="O943" i="3"/>
  <c r="R943" i="3" s="1"/>
  <c r="O944" i="3"/>
  <c r="R944" i="3" s="1"/>
  <c r="O945" i="3"/>
  <c r="R945" i="3" s="1"/>
  <c r="O946" i="3"/>
  <c r="R946" i="3" s="1"/>
  <c r="O947" i="3"/>
  <c r="R947" i="3" s="1"/>
  <c r="O948" i="3"/>
  <c r="R948" i="3" s="1"/>
  <c r="O949" i="3"/>
  <c r="R949" i="3" s="1"/>
  <c r="O950" i="3"/>
  <c r="R950" i="3" s="1"/>
  <c r="O951" i="3"/>
  <c r="R951" i="3" s="1"/>
  <c r="O952" i="3"/>
  <c r="R952" i="3" s="1"/>
  <c r="O953" i="3"/>
  <c r="R953" i="3" s="1"/>
  <c r="O954" i="3"/>
  <c r="R954" i="3" s="1"/>
  <c r="O955" i="3"/>
  <c r="R955" i="3" s="1"/>
  <c r="O956" i="3"/>
  <c r="R956" i="3" s="1"/>
  <c r="O957" i="3"/>
  <c r="R957" i="3" s="1"/>
  <c r="O958" i="3"/>
  <c r="R958" i="3" s="1"/>
  <c r="O959" i="3"/>
  <c r="R959" i="3" s="1"/>
  <c r="O960" i="3"/>
  <c r="R960" i="3" s="1"/>
  <c r="O961" i="3"/>
  <c r="R961" i="3" s="1"/>
  <c r="O962" i="3"/>
  <c r="R962" i="3" s="1"/>
  <c r="O963" i="3"/>
  <c r="R963" i="3" s="1"/>
  <c r="O964" i="3"/>
  <c r="R964" i="3" s="1"/>
  <c r="O965" i="3"/>
  <c r="R965" i="3" s="1"/>
  <c r="O966" i="3"/>
  <c r="R966" i="3" s="1"/>
  <c r="O967" i="3"/>
  <c r="R967" i="3" s="1"/>
  <c r="O968" i="3"/>
  <c r="R968" i="3" s="1"/>
  <c r="O969" i="3"/>
  <c r="R969" i="3" s="1"/>
  <c r="O970" i="3"/>
  <c r="R970" i="3" s="1"/>
  <c r="O971" i="3"/>
  <c r="R971" i="3" s="1"/>
  <c r="O972" i="3"/>
  <c r="R972" i="3" s="1"/>
  <c r="O973" i="3"/>
  <c r="R973" i="3" s="1"/>
  <c r="O974" i="3"/>
  <c r="R974" i="3" s="1"/>
  <c r="O975" i="3"/>
  <c r="R975" i="3" s="1"/>
  <c r="O976" i="3"/>
  <c r="R976" i="3" s="1"/>
  <c r="O977" i="3"/>
  <c r="R977" i="3" s="1"/>
  <c r="O978" i="3"/>
  <c r="R978" i="3" s="1"/>
  <c r="O979" i="3"/>
  <c r="R979" i="3" s="1"/>
  <c r="O980" i="3"/>
  <c r="R980" i="3" s="1"/>
  <c r="O981" i="3"/>
  <c r="R981" i="3" s="1"/>
  <c r="O982" i="3"/>
  <c r="R982" i="3" s="1"/>
  <c r="O983" i="3"/>
  <c r="R983" i="3" s="1"/>
  <c r="O984" i="3"/>
  <c r="R984" i="3" s="1"/>
  <c r="O985" i="3"/>
  <c r="R985" i="3" s="1"/>
  <c r="O986" i="3"/>
  <c r="R986" i="3" s="1"/>
  <c r="O987" i="3"/>
  <c r="R987" i="3" s="1"/>
  <c r="O988" i="3"/>
  <c r="R988" i="3" s="1"/>
  <c r="O989" i="3"/>
  <c r="R989" i="3" s="1"/>
  <c r="O990" i="3"/>
  <c r="R990" i="3" s="1"/>
  <c r="O991" i="3"/>
  <c r="R991" i="3" s="1"/>
  <c r="O992" i="3"/>
  <c r="R992" i="3" s="1"/>
  <c r="O993" i="3"/>
  <c r="R993" i="3" s="1"/>
  <c r="O994" i="3"/>
  <c r="R994" i="3" s="1"/>
  <c r="O995" i="3"/>
  <c r="R995" i="3" s="1"/>
  <c r="O996" i="3"/>
  <c r="R996" i="3" s="1"/>
  <c r="O997" i="3"/>
  <c r="R997" i="3" s="1"/>
  <c r="O998" i="3"/>
  <c r="R998" i="3" s="1"/>
  <c r="O999" i="3"/>
  <c r="R999" i="3" s="1"/>
  <c r="O1000" i="3"/>
  <c r="R1000" i="3" s="1"/>
  <c r="O1001" i="3"/>
  <c r="R1001" i="3" s="1"/>
  <c r="O1002" i="3"/>
  <c r="R1002" i="3" s="1"/>
  <c r="O1003" i="3"/>
  <c r="R1003" i="3" s="1"/>
  <c r="O1004" i="3"/>
  <c r="R1004" i="3" s="1"/>
  <c r="O1005" i="3"/>
  <c r="R1005" i="3" s="1"/>
  <c r="O1006" i="3"/>
  <c r="R1006" i="3" s="1"/>
  <c r="O1007" i="3"/>
  <c r="R1007" i="3" s="1"/>
  <c r="O1008" i="3"/>
  <c r="R1008" i="3" s="1"/>
  <c r="O1009" i="3"/>
  <c r="R1009" i="3" s="1"/>
  <c r="O1010" i="3"/>
  <c r="R1010" i="3" s="1"/>
  <c r="O1011" i="3"/>
  <c r="R1011" i="3" s="1"/>
  <c r="O1012" i="3"/>
  <c r="R1012" i="3" s="1"/>
  <c r="O1013" i="3"/>
  <c r="R1013" i="3" s="1"/>
  <c r="O1014" i="3"/>
  <c r="R1014" i="3" s="1"/>
  <c r="O1015" i="3"/>
  <c r="R1015" i="3" s="1"/>
  <c r="O1016" i="3"/>
  <c r="R1016" i="3" s="1"/>
  <c r="O1017" i="3"/>
  <c r="R1017" i="3" s="1"/>
  <c r="O1018" i="3"/>
  <c r="R1018" i="3" s="1"/>
  <c r="O1019" i="3"/>
  <c r="R1019" i="3" s="1"/>
  <c r="O1020" i="3"/>
  <c r="R1020" i="3" s="1"/>
  <c r="O1021" i="3"/>
  <c r="R1021" i="3" s="1"/>
  <c r="O1022" i="3"/>
  <c r="R1022" i="3" s="1"/>
  <c r="O1023" i="3"/>
  <c r="R1023" i="3" s="1"/>
  <c r="O1024" i="3"/>
  <c r="R1024" i="3" s="1"/>
  <c r="O1025" i="3"/>
  <c r="R1025" i="3" s="1"/>
  <c r="O1026" i="3"/>
  <c r="R1026" i="3" s="1"/>
  <c r="O1027" i="3"/>
  <c r="R1027" i="3" s="1"/>
  <c r="O1028" i="3"/>
  <c r="R1028" i="3" s="1"/>
  <c r="O1029" i="3"/>
  <c r="R1029" i="3" s="1"/>
  <c r="O1030" i="3"/>
  <c r="R1030" i="3" s="1"/>
  <c r="O1031" i="3"/>
  <c r="R1031" i="3" s="1"/>
  <c r="O1032" i="3"/>
  <c r="R1032" i="3" s="1"/>
  <c r="O1033" i="3"/>
  <c r="R1033" i="3" s="1"/>
  <c r="O1034" i="3"/>
  <c r="R1034" i="3" s="1"/>
  <c r="O1035" i="3"/>
  <c r="R1035" i="3" s="1"/>
  <c r="O1036" i="3"/>
  <c r="R1036" i="3" s="1"/>
  <c r="O1037" i="3"/>
  <c r="R1037" i="3" s="1"/>
  <c r="O1038" i="3"/>
  <c r="R1038" i="3" s="1"/>
  <c r="O1039" i="3"/>
  <c r="R1039" i="3" s="1"/>
  <c r="O1040" i="3"/>
  <c r="R1040" i="3" s="1"/>
  <c r="O1041" i="3"/>
  <c r="R1041" i="3" s="1"/>
  <c r="O1042" i="3"/>
  <c r="R1042" i="3" s="1"/>
  <c r="O1043" i="3"/>
  <c r="R1043" i="3" s="1"/>
  <c r="O1044" i="3"/>
  <c r="R1044" i="3" s="1"/>
  <c r="O1045" i="3"/>
  <c r="R1045" i="3" s="1"/>
  <c r="O1046" i="3"/>
  <c r="R1046" i="3" s="1"/>
  <c r="O1047" i="3"/>
  <c r="R1047" i="3" s="1"/>
  <c r="O1048" i="3"/>
  <c r="R1048" i="3" s="1"/>
  <c r="O1049" i="3"/>
  <c r="R1049" i="3" s="1"/>
  <c r="O1050" i="3"/>
  <c r="R1050" i="3" s="1"/>
  <c r="O1051" i="3"/>
  <c r="R1051" i="3" s="1"/>
  <c r="O1052" i="3"/>
  <c r="R1052" i="3" s="1"/>
  <c r="O1053" i="3"/>
  <c r="R1053" i="3" s="1"/>
  <c r="O1054" i="3"/>
  <c r="R1054" i="3" s="1"/>
  <c r="O1055" i="3"/>
  <c r="R1055" i="3" s="1"/>
  <c r="O1056" i="3"/>
  <c r="R1056" i="3" s="1"/>
  <c r="O1057" i="3"/>
  <c r="R1057" i="3" s="1"/>
  <c r="O1058" i="3"/>
  <c r="R1058" i="3" s="1"/>
  <c r="O1059" i="3"/>
  <c r="R1059" i="3" s="1"/>
  <c r="O1060" i="3"/>
  <c r="R1060" i="3" s="1"/>
  <c r="O1061" i="3"/>
  <c r="R1061" i="3" s="1"/>
  <c r="O1062" i="3"/>
  <c r="R1062" i="3" s="1"/>
  <c r="O1063" i="3"/>
  <c r="R1063" i="3" s="1"/>
  <c r="O1064" i="3"/>
  <c r="R1064" i="3" s="1"/>
  <c r="O1065" i="3"/>
  <c r="R1065" i="3" s="1"/>
  <c r="O1066" i="3"/>
  <c r="R1066" i="3" s="1"/>
  <c r="O1067" i="3"/>
  <c r="R1067" i="3" s="1"/>
  <c r="O1068" i="3"/>
  <c r="R1068" i="3" s="1"/>
  <c r="O1069" i="3"/>
  <c r="R1069" i="3" s="1"/>
  <c r="O1070" i="3"/>
  <c r="R1070" i="3" s="1"/>
  <c r="O1071" i="3"/>
  <c r="R1071" i="3" s="1"/>
  <c r="O1072" i="3"/>
  <c r="R1072" i="3" s="1"/>
  <c r="O1073" i="3"/>
  <c r="R1073" i="3" s="1"/>
  <c r="O1074" i="3"/>
  <c r="R1074" i="3" s="1"/>
  <c r="O1075" i="3"/>
  <c r="R1075" i="3" s="1"/>
  <c r="O1076" i="3"/>
  <c r="R1076" i="3" s="1"/>
  <c r="O1077" i="3"/>
  <c r="R1077" i="3" s="1"/>
  <c r="O1078" i="3"/>
  <c r="R1078" i="3" s="1"/>
  <c r="O1079" i="3"/>
  <c r="R1079" i="3" s="1"/>
  <c r="O1080" i="3"/>
  <c r="R1080" i="3" s="1"/>
  <c r="O1081" i="3"/>
  <c r="R1081" i="3" s="1"/>
  <c r="O1082" i="3"/>
  <c r="R1082" i="3" s="1"/>
  <c r="O1083" i="3"/>
  <c r="R1083" i="3" s="1"/>
  <c r="O1084" i="3"/>
  <c r="R1084" i="3" s="1"/>
  <c r="O1085" i="3"/>
  <c r="R1085" i="3" s="1"/>
  <c r="O1086" i="3"/>
  <c r="R1086" i="3" s="1"/>
  <c r="O1087" i="3"/>
  <c r="R1087" i="3" s="1"/>
  <c r="O1088" i="3"/>
  <c r="R1088" i="3" s="1"/>
  <c r="O1089" i="3"/>
  <c r="R1089" i="3" s="1"/>
  <c r="O1090" i="3"/>
  <c r="R1090" i="3" s="1"/>
  <c r="O1091" i="3"/>
  <c r="R1091" i="3" s="1"/>
  <c r="O1092" i="3"/>
  <c r="R1092" i="3" s="1"/>
  <c r="O1093" i="3"/>
  <c r="R1093" i="3" s="1"/>
  <c r="O1094" i="3"/>
  <c r="R1094" i="3" s="1"/>
  <c r="O1095" i="3"/>
  <c r="R1095" i="3" s="1"/>
  <c r="O1096" i="3"/>
  <c r="R1096" i="3" s="1"/>
  <c r="O1097" i="3"/>
  <c r="R1097" i="3" s="1"/>
  <c r="O1098" i="3"/>
  <c r="R1098" i="3" s="1"/>
  <c r="O1099" i="3"/>
  <c r="R1099" i="3" s="1"/>
  <c r="O1100" i="3"/>
  <c r="R1100" i="3" s="1"/>
  <c r="O1101" i="3"/>
  <c r="R1101" i="3" s="1"/>
  <c r="O1102" i="3"/>
  <c r="R1102" i="3" s="1"/>
  <c r="O1103" i="3"/>
  <c r="R1103" i="3" s="1"/>
  <c r="O1104" i="3"/>
  <c r="R1104" i="3" s="1"/>
  <c r="O1105" i="3"/>
  <c r="R1105" i="3" s="1"/>
  <c r="O1106" i="3"/>
  <c r="R1106" i="3" s="1"/>
  <c r="O1107" i="3"/>
  <c r="R1107" i="3" s="1"/>
  <c r="O1108" i="3"/>
  <c r="R1108" i="3" s="1"/>
  <c r="O1109" i="3"/>
  <c r="R1109" i="3" s="1"/>
  <c r="O1110" i="3"/>
  <c r="R1110" i="3" s="1"/>
  <c r="O1111" i="3"/>
  <c r="R1111" i="3" s="1"/>
  <c r="O1112" i="3"/>
  <c r="R1112" i="3" s="1"/>
  <c r="O1113" i="3"/>
  <c r="R1113" i="3" s="1"/>
  <c r="O1114" i="3"/>
  <c r="R1114" i="3" s="1"/>
  <c r="O1115" i="3"/>
  <c r="R1115" i="3" s="1"/>
  <c r="O1116" i="3"/>
  <c r="R1116" i="3" s="1"/>
  <c r="O1117" i="3"/>
  <c r="R1117" i="3" s="1"/>
  <c r="O1118" i="3"/>
  <c r="R1118" i="3" s="1"/>
  <c r="O1119" i="3"/>
  <c r="R1119" i="3" s="1"/>
  <c r="O1120" i="3"/>
  <c r="R1120" i="3" s="1"/>
  <c r="O1121" i="3"/>
  <c r="R1121" i="3" s="1"/>
  <c r="O1122" i="3"/>
  <c r="R1122" i="3" s="1"/>
  <c r="O1123" i="3"/>
  <c r="R1123" i="3" s="1"/>
  <c r="O1124" i="3"/>
  <c r="R1124" i="3" s="1"/>
  <c r="O1125" i="3"/>
  <c r="R1125" i="3" s="1"/>
  <c r="O1126" i="3"/>
  <c r="R1126" i="3" s="1"/>
  <c r="O1127" i="3"/>
  <c r="R1127" i="3" s="1"/>
  <c r="O1128" i="3"/>
  <c r="R1128" i="3" s="1"/>
  <c r="O1129" i="3"/>
  <c r="R1129" i="3" s="1"/>
  <c r="O1130" i="3"/>
  <c r="R1130" i="3" s="1"/>
  <c r="O1131" i="3"/>
  <c r="R1131" i="3" s="1"/>
  <c r="O1132" i="3"/>
  <c r="R1132" i="3" s="1"/>
  <c r="O1133" i="3"/>
  <c r="R1133" i="3" s="1"/>
  <c r="O1134" i="3"/>
  <c r="R1134" i="3" s="1"/>
  <c r="O1135" i="3"/>
  <c r="R1135" i="3" s="1"/>
  <c r="O1136" i="3"/>
  <c r="R1136" i="3" s="1"/>
  <c r="O1137" i="3"/>
  <c r="R1137" i="3" s="1"/>
  <c r="O1138" i="3"/>
  <c r="R1138" i="3" s="1"/>
  <c r="O1139" i="3"/>
  <c r="R1139" i="3" s="1"/>
  <c r="O1140" i="3"/>
  <c r="R1140" i="3" s="1"/>
  <c r="O1141" i="3"/>
  <c r="R1141" i="3" s="1"/>
  <c r="O1142" i="3"/>
  <c r="R1142" i="3" s="1"/>
  <c r="O1143" i="3"/>
  <c r="R1143" i="3" s="1"/>
  <c r="O1144" i="3"/>
  <c r="R1144" i="3" s="1"/>
  <c r="O1145" i="3"/>
  <c r="R1145" i="3" s="1"/>
  <c r="O1146" i="3"/>
  <c r="R1146" i="3" s="1"/>
  <c r="O1147" i="3"/>
  <c r="R1147" i="3" s="1"/>
  <c r="O1148" i="3"/>
  <c r="R1148" i="3" s="1"/>
  <c r="O1149" i="3"/>
  <c r="R1149" i="3" s="1"/>
  <c r="O1150" i="3"/>
  <c r="R1150" i="3" s="1"/>
  <c r="O1151" i="3"/>
  <c r="R1151" i="3" s="1"/>
  <c r="O1152" i="3"/>
  <c r="R1152" i="3" s="1"/>
  <c r="O1153" i="3"/>
  <c r="R1153" i="3" s="1"/>
  <c r="O1154" i="3"/>
  <c r="R1154" i="3" s="1"/>
  <c r="O1155" i="3"/>
  <c r="R1155" i="3" s="1"/>
  <c r="O1156" i="3"/>
  <c r="R1156" i="3" s="1"/>
  <c r="O1157" i="3"/>
  <c r="R1157" i="3" s="1"/>
  <c r="O1158" i="3"/>
  <c r="R1158" i="3" s="1"/>
  <c r="O1159" i="3"/>
  <c r="R1159" i="3" s="1"/>
  <c r="O1160" i="3"/>
  <c r="R1160" i="3" s="1"/>
  <c r="O1161" i="3"/>
  <c r="R1161" i="3" s="1"/>
  <c r="O1162" i="3"/>
  <c r="R1162" i="3" s="1"/>
  <c r="O1163" i="3"/>
  <c r="R1163" i="3" s="1"/>
  <c r="O1164" i="3"/>
  <c r="R1164" i="3" s="1"/>
  <c r="O1165" i="3"/>
  <c r="R1165" i="3" s="1"/>
  <c r="O1166" i="3"/>
  <c r="R1166" i="3" s="1"/>
  <c r="O1167" i="3"/>
  <c r="R1167" i="3" s="1"/>
  <c r="O1168" i="3"/>
  <c r="R1168" i="3" s="1"/>
  <c r="O1169" i="3"/>
  <c r="R1169" i="3" s="1"/>
  <c r="O1170" i="3"/>
  <c r="R1170" i="3" s="1"/>
  <c r="O1171" i="3"/>
  <c r="R1171" i="3" s="1"/>
  <c r="O1172" i="3"/>
  <c r="R1172" i="3" s="1"/>
  <c r="O1173" i="3"/>
  <c r="R1173" i="3" s="1"/>
  <c r="O1174" i="3"/>
  <c r="R1174" i="3" s="1"/>
  <c r="O1175" i="3"/>
  <c r="R1175" i="3" s="1"/>
  <c r="O1176" i="3"/>
  <c r="R1176" i="3" s="1"/>
  <c r="O1177" i="3"/>
  <c r="R1177" i="3" s="1"/>
  <c r="O1178" i="3"/>
  <c r="R1178" i="3" s="1"/>
  <c r="O1179" i="3"/>
  <c r="R1179" i="3" s="1"/>
  <c r="O1180" i="3"/>
  <c r="R1180" i="3" s="1"/>
  <c r="O1181" i="3"/>
  <c r="R1181" i="3" s="1"/>
  <c r="O1182" i="3"/>
  <c r="R1182" i="3" s="1"/>
  <c r="O1183" i="3"/>
  <c r="R1183" i="3" s="1"/>
  <c r="O1184" i="3"/>
  <c r="R1184" i="3" s="1"/>
  <c r="O1185" i="3"/>
  <c r="R1185" i="3" s="1"/>
  <c r="O1186" i="3"/>
  <c r="R1186" i="3" s="1"/>
  <c r="O1187" i="3"/>
  <c r="R1187" i="3" s="1"/>
  <c r="O1188" i="3"/>
  <c r="R1188" i="3" s="1"/>
  <c r="O1189" i="3"/>
  <c r="R1189" i="3" s="1"/>
  <c r="O1190" i="3"/>
  <c r="R1190" i="3" s="1"/>
  <c r="O1191" i="3"/>
  <c r="R1191" i="3" s="1"/>
  <c r="O1192" i="3"/>
  <c r="R1192" i="3" s="1"/>
  <c r="O1193" i="3"/>
  <c r="R1193" i="3" s="1"/>
  <c r="O1194" i="3"/>
  <c r="R1194" i="3" s="1"/>
  <c r="O1195" i="3"/>
  <c r="R1195" i="3" s="1"/>
  <c r="O1196" i="3"/>
  <c r="R1196" i="3" s="1"/>
  <c r="O1197" i="3"/>
  <c r="R1197" i="3" s="1"/>
  <c r="O1198" i="3"/>
  <c r="R1198" i="3" s="1"/>
  <c r="O1199" i="3"/>
  <c r="R1199" i="3" s="1"/>
  <c r="O1200" i="3"/>
  <c r="R1200" i="3" s="1"/>
  <c r="O1201" i="3"/>
  <c r="R1201" i="3" s="1"/>
  <c r="O1202" i="3"/>
  <c r="R1202" i="3" s="1"/>
  <c r="O1203" i="3"/>
  <c r="R1203" i="3" s="1"/>
  <c r="O1204" i="3"/>
  <c r="R1204" i="3" s="1"/>
  <c r="O1205" i="3"/>
  <c r="R1205" i="3" s="1"/>
  <c r="O1206" i="3"/>
  <c r="R1206" i="3" s="1"/>
  <c r="O1207" i="3"/>
  <c r="R1207" i="3" s="1"/>
  <c r="O1208" i="3"/>
  <c r="R1208" i="3" s="1"/>
  <c r="O1209" i="3"/>
  <c r="R1209" i="3" s="1"/>
  <c r="O1210" i="3"/>
  <c r="R1210" i="3" s="1"/>
  <c r="O1211" i="3"/>
  <c r="R1211" i="3" s="1"/>
  <c r="O1212" i="3"/>
  <c r="R1212" i="3" s="1"/>
  <c r="O1213" i="3"/>
  <c r="R1213" i="3" s="1"/>
  <c r="O1214" i="3"/>
  <c r="R1214" i="3" s="1"/>
  <c r="O1215" i="3"/>
  <c r="R1215" i="3" s="1"/>
  <c r="O1216" i="3"/>
  <c r="R1216" i="3" s="1"/>
  <c r="O1217" i="3"/>
  <c r="R1217" i="3" s="1"/>
  <c r="O1218" i="3"/>
  <c r="R1218" i="3" s="1"/>
  <c r="O1219" i="3"/>
  <c r="R1219" i="3" s="1"/>
  <c r="O1220" i="3"/>
  <c r="R1220" i="3" s="1"/>
  <c r="O1221" i="3"/>
  <c r="R1221" i="3" s="1"/>
  <c r="O1222" i="3"/>
  <c r="R1222" i="3" s="1"/>
  <c r="O1223" i="3"/>
  <c r="R1223" i="3" s="1"/>
  <c r="O1224" i="3"/>
  <c r="R1224" i="3" s="1"/>
  <c r="O1225" i="3"/>
  <c r="R1225" i="3" s="1"/>
  <c r="O1226" i="3"/>
  <c r="R1226" i="3" s="1"/>
  <c r="O1227" i="3"/>
  <c r="R1227" i="3" s="1"/>
  <c r="O1228" i="3"/>
  <c r="R1228" i="3" s="1"/>
  <c r="O1229" i="3"/>
  <c r="R1229" i="3" s="1"/>
  <c r="O1230" i="3"/>
  <c r="R1230" i="3" s="1"/>
  <c r="O1231" i="3"/>
  <c r="R1231" i="3" s="1"/>
  <c r="O1232" i="3"/>
  <c r="R1232" i="3" s="1"/>
  <c r="O1233" i="3"/>
  <c r="R1233" i="3" s="1"/>
  <c r="O1234" i="3"/>
  <c r="R1234" i="3" s="1"/>
  <c r="O1235" i="3"/>
  <c r="R1235" i="3" s="1"/>
  <c r="O1236" i="3"/>
  <c r="R1236" i="3" s="1"/>
  <c r="O1237" i="3"/>
  <c r="R1237" i="3" s="1"/>
  <c r="O1238" i="3"/>
  <c r="R1238" i="3" s="1"/>
  <c r="O1239" i="3"/>
  <c r="R1239" i="3" s="1"/>
  <c r="O1240" i="3"/>
  <c r="R1240" i="3" s="1"/>
  <c r="O1241" i="3"/>
  <c r="R1241" i="3" s="1"/>
  <c r="O1242" i="3"/>
  <c r="R1242" i="3" s="1"/>
  <c r="O1243" i="3"/>
  <c r="R1243" i="3" s="1"/>
  <c r="O1244" i="3"/>
  <c r="R1244" i="3" s="1"/>
  <c r="O1245" i="3"/>
  <c r="R1245" i="3" s="1"/>
  <c r="O1246" i="3"/>
  <c r="R1246" i="3" s="1"/>
  <c r="O1247" i="3"/>
  <c r="R1247" i="3" s="1"/>
  <c r="O1248" i="3"/>
  <c r="R1248" i="3" s="1"/>
  <c r="O1249" i="3"/>
  <c r="R1249" i="3" s="1"/>
  <c r="O1250" i="3"/>
  <c r="R1250" i="3" s="1"/>
  <c r="O1251" i="3"/>
  <c r="R1251" i="3" s="1"/>
  <c r="O1252" i="3"/>
  <c r="R1252" i="3" s="1"/>
  <c r="O1253" i="3"/>
  <c r="R1253" i="3" s="1"/>
  <c r="O1254" i="3"/>
  <c r="R1254" i="3" s="1"/>
  <c r="O1255" i="3"/>
  <c r="R1255" i="3" s="1"/>
  <c r="O1256" i="3"/>
  <c r="R1256" i="3" s="1"/>
  <c r="O1257" i="3"/>
  <c r="R1257" i="3" s="1"/>
  <c r="O1258" i="3"/>
  <c r="R1258" i="3" s="1"/>
  <c r="O1259" i="3"/>
  <c r="R1259" i="3" s="1"/>
  <c r="O1260" i="3"/>
  <c r="R1260" i="3" s="1"/>
  <c r="O1261" i="3"/>
  <c r="R1261" i="3" s="1"/>
  <c r="O1262" i="3"/>
  <c r="R1262" i="3" s="1"/>
  <c r="O1263" i="3"/>
  <c r="R1263" i="3" s="1"/>
  <c r="O1264" i="3"/>
  <c r="R1264" i="3" s="1"/>
  <c r="O1265" i="3"/>
  <c r="R1265" i="3" s="1"/>
  <c r="O1266" i="3"/>
  <c r="R1266" i="3" s="1"/>
  <c r="O1267" i="3"/>
  <c r="R1267" i="3" s="1"/>
  <c r="O1268" i="3"/>
  <c r="R1268" i="3" s="1"/>
  <c r="O1269" i="3"/>
  <c r="R1269" i="3" s="1"/>
  <c r="O1270" i="3"/>
  <c r="R1270" i="3" s="1"/>
  <c r="O1271" i="3"/>
  <c r="R1271" i="3" s="1"/>
  <c r="O1272" i="3"/>
  <c r="R1272" i="3" s="1"/>
  <c r="O1273" i="3"/>
  <c r="R1273" i="3" s="1"/>
  <c r="O1274" i="3"/>
  <c r="R1274" i="3" s="1"/>
  <c r="O1275" i="3"/>
  <c r="R1275" i="3" s="1"/>
  <c r="O1276" i="3"/>
  <c r="R1276" i="3" s="1"/>
  <c r="O1277" i="3"/>
  <c r="R1277" i="3" s="1"/>
  <c r="O1278" i="3"/>
  <c r="R1278" i="3" s="1"/>
  <c r="O1279" i="3"/>
  <c r="R1279" i="3" s="1"/>
  <c r="O1280" i="3"/>
  <c r="R1280" i="3" s="1"/>
  <c r="O1281" i="3"/>
  <c r="R1281" i="3" s="1"/>
  <c r="O1282" i="3"/>
  <c r="R1282" i="3" s="1"/>
  <c r="O1283" i="3"/>
  <c r="R1283" i="3" s="1"/>
  <c r="O1284" i="3"/>
  <c r="R1284" i="3" s="1"/>
  <c r="O1285" i="3"/>
  <c r="R1285" i="3" s="1"/>
  <c r="O1286" i="3"/>
  <c r="R1286" i="3" s="1"/>
  <c r="O1287" i="3"/>
  <c r="R1287" i="3" s="1"/>
  <c r="O1288" i="3"/>
  <c r="R1288" i="3" s="1"/>
  <c r="O1289" i="3"/>
  <c r="R1289" i="3" s="1"/>
  <c r="O1290" i="3"/>
  <c r="R1290" i="3" s="1"/>
  <c r="O1291" i="3"/>
  <c r="R1291" i="3" s="1"/>
  <c r="O1292" i="3"/>
  <c r="R1292" i="3" s="1"/>
  <c r="O1293" i="3"/>
  <c r="R1293" i="3" s="1"/>
  <c r="O1294" i="3"/>
  <c r="R1294" i="3" s="1"/>
  <c r="O1295" i="3"/>
  <c r="R1295" i="3" s="1"/>
  <c r="O1296" i="3"/>
  <c r="R1296" i="3" s="1"/>
  <c r="O1297" i="3"/>
  <c r="R1297" i="3" s="1"/>
  <c r="O1298" i="3"/>
  <c r="R1298" i="3" s="1"/>
  <c r="O1299" i="3"/>
  <c r="R1299" i="3" s="1"/>
  <c r="O1300" i="3"/>
  <c r="R1300" i="3" s="1"/>
  <c r="O1301" i="3"/>
  <c r="R1301" i="3" s="1"/>
  <c r="O1302" i="3"/>
  <c r="R1302" i="3" s="1"/>
  <c r="O1303" i="3"/>
  <c r="R1303" i="3" s="1"/>
  <c r="O1304" i="3"/>
  <c r="R1304" i="3" s="1"/>
  <c r="O1305" i="3"/>
  <c r="R1305" i="3" s="1"/>
  <c r="O1306" i="3"/>
  <c r="R1306" i="3" s="1"/>
  <c r="O1307" i="3"/>
  <c r="R1307" i="3" s="1"/>
  <c r="O1308" i="3"/>
  <c r="R1308" i="3" s="1"/>
  <c r="O1309" i="3"/>
  <c r="R1309" i="3" s="1"/>
  <c r="O1310" i="3"/>
  <c r="R1310" i="3" s="1"/>
  <c r="O1311" i="3"/>
  <c r="R1311" i="3" s="1"/>
  <c r="O1312" i="3"/>
  <c r="R1312" i="3" s="1"/>
  <c r="O1313" i="3"/>
  <c r="R1313" i="3" s="1"/>
  <c r="O1314" i="3"/>
  <c r="R1314" i="3" s="1"/>
  <c r="O1315" i="3"/>
  <c r="R1315" i="3" s="1"/>
  <c r="O1316" i="3"/>
  <c r="R1316" i="3" s="1"/>
  <c r="O1317" i="3"/>
  <c r="R1317" i="3" s="1"/>
  <c r="O1318" i="3"/>
  <c r="R1318" i="3" s="1"/>
  <c r="O1319" i="3"/>
  <c r="R1319" i="3" s="1"/>
  <c r="O1320" i="3"/>
  <c r="R1320" i="3" s="1"/>
  <c r="O1321" i="3"/>
  <c r="R1321" i="3" s="1"/>
  <c r="O1322" i="3"/>
  <c r="R1322" i="3" s="1"/>
  <c r="O1323" i="3"/>
  <c r="R1323" i="3" s="1"/>
  <c r="O1324" i="3"/>
  <c r="R1324" i="3" s="1"/>
  <c r="O1325" i="3"/>
  <c r="R1325" i="3" s="1"/>
  <c r="O1326" i="3"/>
  <c r="R1326" i="3" s="1"/>
  <c r="O1327" i="3"/>
  <c r="R1327" i="3" s="1"/>
  <c r="O1328" i="3"/>
  <c r="R1328" i="3" s="1"/>
  <c r="O1329" i="3"/>
  <c r="R1329" i="3" s="1"/>
  <c r="O1330" i="3"/>
  <c r="R1330" i="3" s="1"/>
  <c r="O1331" i="3"/>
  <c r="R1331" i="3" s="1"/>
  <c r="O1332" i="3"/>
  <c r="R1332" i="3" s="1"/>
  <c r="O1333" i="3"/>
  <c r="R1333" i="3" s="1"/>
  <c r="O1334" i="3"/>
  <c r="R1334" i="3" s="1"/>
  <c r="O1335" i="3"/>
  <c r="R1335" i="3" s="1"/>
  <c r="O1336" i="3"/>
  <c r="R1336" i="3" s="1"/>
  <c r="O1337" i="3"/>
  <c r="R1337" i="3" s="1"/>
  <c r="O1338" i="3"/>
  <c r="R1338" i="3" s="1"/>
  <c r="O1339" i="3"/>
  <c r="R1339" i="3" s="1"/>
  <c r="O1340" i="3"/>
  <c r="R1340" i="3" s="1"/>
  <c r="O1341" i="3"/>
  <c r="R1341" i="3" s="1"/>
  <c r="O1342" i="3"/>
  <c r="R1342" i="3" s="1"/>
  <c r="O1343" i="3"/>
  <c r="R1343" i="3" s="1"/>
  <c r="O1344" i="3"/>
  <c r="R1344" i="3" s="1"/>
  <c r="O1345" i="3"/>
  <c r="R1345" i="3" s="1"/>
  <c r="O1346" i="3"/>
  <c r="R1346" i="3" s="1"/>
  <c r="O1347" i="3"/>
  <c r="R1347" i="3" s="1"/>
  <c r="O1348" i="3"/>
  <c r="R1348" i="3" s="1"/>
  <c r="O1349" i="3"/>
  <c r="R1349" i="3" s="1"/>
  <c r="O1350" i="3"/>
  <c r="R1350" i="3" s="1"/>
  <c r="O1351" i="3"/>
  <c r="R1351" i="3" s="1"/>
  <c r="O1352" i="3"/>
  <c r="R1352" i="3" s="1"/>
  <c r="O1353" i="3"/>
  <c r="R1353" i="3" s="1"/>
  <c r="O1354" i="3"/>
  <c r="R1354" i="3" s="1"/>
  <c r="O1355" i="3"/>
  <c r="R1355" i="3" s="1"/>
  <c r="O1356" i="3"/>
  <c r="R1356" i="3" s="1"/>
  <c r="O1357" i="3"/>
  <c r="R1357" i="3" s="1"/>
  <c r="O1358" i="3"/>
  <c r="R1358" i="3" s="1"/>
  <c r="O1359" i="3"/>
  <c r="R1359" i="3" s="1"/>
  <c r="O1360" i="3"/>
  <c r="R1360" i="3" s="1"/>
  <c r="O1361" i="3"/>
  <c r="R1361" i="3" s="1"/>
  <c r="O1362" i="3"/>
  <c r="R1362" i="3" s="1"/>
  <c r="O1363" i="3"/>
  <c r="R1363" i="3" s="1"/>
  <c r="O1364" i="3"/>
  <c r="R1364" i="3" s="1"/>
  <c r="O1365" i="3"/>
  <c r="R1365" i="3" s="1"/>
  <c r="O1366" i="3"/>
  <c r="R1366" i="3" s="1"/>
  <c r="O1367" i="3"/>
  <c r="R1367" i="3" s="1"/>
  <c r="O1368" i="3"/>
  <c r="R1368" i="3" s="1"/>
  <c r="O1369" i="3"/>
  <c r="R1369" i="3" s="1"/>
  <c r="O1370" i="3"/>
  <c r="R1370" i="3" s="1"/>
  <c r="O1371" i="3"/>
  <c r="R1371" i="3" s="1"/>
  <c r="O1372" i="3"/>
  <c r="R1372" i="3" s="1"/>
  <c r="O1373" i="3"/>
  <c r="R1373" i="3" s="1"/>
  <c r="O1374" i="3"/>
  <c r="R1374" i="3" s="1"/>
  <c r="O1375" i="3"/>
  <c r="R1375" i="3" s="1"/>
  <c r="O1376" i="3"/>
  <c r="R1376" i="3" s="1"/>
  <c r="O1377" i="3"/>
  <c r="R1377" i="3" s="1"/>
  <c r="O1378" i="3"/>
  <c r="R1378" i="3" s="1"/>
  <c r="O1379" i="3"/>
  <c r="R1379" i="3" s="1"/>
  <c r="O1380" i="3"/>
  <c r="R1380" i="3" s="1"/>
  <c r="O1381" i="3"/>
  <c r="R1381" i="3" s="1"/>
  <c r="O1382" i="3"/>
  <c r="R1382" i="3" s="1"/>
  <c r="O1383" i="3"/>
  <c r="R1383" i="3" s="1"/>
  <c r="O1384" i="3"/>
  <c r="R1384" i="3" s="1"/>
  <c r="O1385" i="3"/>
  <c r="R1385" i="3" s="1"/>
  <c r="O1386" i="3"/>
  <c r="R1386" i="3" s="1"/>
  <c r="O1387" i="3"/>
  <c r="R1387" i="3" s="1"/>
  <c r="O1388" i="3"/>
  <c r="R1388" i="3" s="1"/>
  <c r="O1389" i="3"/>
  <c r="R1389" i="3" s="1"/>
  <c r="O1390" i="3"/>
  <c r="R1390" i="3" s="1"/>
  <c r="O1391" i="3"/>
  <c r="R1391" i="3" s="1"/>
  <c r="O1392" i="3"/>
  <c r="R1392" i="3" s="1"/>
  <c r="O1393" i="3"/>
  <c r="R1393" i="3" s="1"/>
  <c r="O1394" i="3"/>
  <c r="R1394" i="3" s="1"/>
  <c r="O1395" i="3"/>
  <c r="R1395" i="3" s="1"/>
  <c r="O1396" i="3"/>
  <c r="R1396" i="3" s="1"/>
  <c r="O1397" i="3"/>
  <c r="R1397" i="3" s="1"/>
  <c r="O1398" i="3"/>
  <c r="R1398" i="3" s="1"/>
  <c r="O1399" i="3"/>
  <c r="R1399" i="3" s="1"/>
  <c r="O1400" i="3"/>
  <c r="R1400" i="3" s="1"/>
  <c r="O1401" i="3"/>
  <c r="R1401" i="3" s="1"/>
  <c r="O1402" i="3"/>
  <c r="R1402" i="3" s="1"/>
  <c r="O1403" i="3"/>
  <c r="R1403" i="3" s="1"/>
  <c r="O1404" i="3"/>
  <c r="R1404" i="3" s="1"/>
  <c r="O1405" i="3"/>
  <c r="R1405" i="3" s="1"/>
  <c r="O1406" i="3"/>
  <c r="R1406" i="3" s="1"/>
  <c r="O1407" i="3"/>
  <c r="R1407" i="3" s="1"/>
  <c r="O1408" i="3"/>
  <c r="R1408" i="3" s="1"/>
  <c r="O1409" i="3"/>
  <c r="R1409" i="3" s="1"/>
  <c r="O1410" i="3"/>
  <c r="R1410" i="3" s="1"/>
  <c r="O1411" i="3"/>
  <c r="R1411" i="3" s="1"/>
  <c r="O1412" i="3"/>
  <c r="R1412" i="3" s="1"/>
  <c r="O1413" i="3"/>
  <c r="R1413" i="3" s="1"/>
  <c r="O1414" i="3"/>
  <c r="R1414" i="3" s="1"/>
  <c r="O1415" i="3"/>
  <c r="R1415" i="3" s="1"/>
  <c r="O1416" i="3"/>
  <c r="R1416" i="3" s="1"/>
  <c r="O1417" i="3"/>
  <c r="R1417" i="3" s="1"/>
  <c r="O1418" i="3"/>
  <c r="R1418" i="3" s="1"/>
  <c r="O1419" i="3"/>
  <c r="R1419" i="3" s="1"/>
  <c r="O1420" i="3"/>
  <c r="R1420" i="3" s="1"/>
  <c r="O1421" i="3"/>
  <c r="R1421" i="3" s="1"/>
  <c r="O1422" i="3"/>
  <c r="R1422" i="3" s="1"/>
  <c r="O1423" i="3"/>
  <c r="R1423" i="3" s="1"/>
  <c r="O1424" i="3"/>
  <c r="R1424" i="3" s="1"/>
  <c r="O1425" i="3"/>
  <c r="R1425" i="3" s="1"/>
  <c r="O1426" i="3"/>
  <c r="R1426" i="3" s="1"/>
  <c r="O1427" i="3"/>
  <c r="R1427" i="3" s="1"/>
  <c r="O1428" i="3"/>
  <c r="R1428" i="3" s="1"/>
  <c r="O1429" i="3"/>
  <c r="R1429" i="3" s="1"/>
  <c r="O1430" i="3"/>
  <c r="R1430" i="3" s="1"/>
  <c r="O1431" i="3"/>
  <c r="R1431" i="3" s="1"/>
  <c r="O1432" i="3"/>
  <c r="R1432" i="3" s="1"/>
  <c r="O1433" i="3"/>
  <c r="R1433" i="3" s="1"/>
  <c r="O1434" i="3"/>
  <c r="R1434" i="3" s="1"/>
  <c r="O1435" i="3"/>
  <c r="R1435" i="3" s="1"/>
  <c r="O1436" i="3"/>
  <c r="R1436" i="3" s="1"/>
  <c r="O1437" i="3"/>
  <c r="R1437" i="3" s="1"/>
  <c r="O1438" i="3"/>
  <c r="R1438" i="3" s="1"/>
  <c r="O1439" i="3"/>
  <c r="R1439" i="3" s="1"/>
  <c r="O1440" i="3"/>
  <c r="R1440" i="3" s="1"/>
  <c r="O1441" i="3"/>
  <c r="R1441" i="3" s="1"/>
  <c r="O1442" i="3"/>
  <c r="R1442" i="3" s="1"/>
  <c r="O1443" i="3"/>
  <c r="R1443" i="3" s="1"/>
  <c r="O1444" i="3"/>
  <c r="R1444" i="3" s="1"/>
  <c r="O1445" i="3"/>
  <c r="R1445" i="3" s="1"/>
  <c r="O1446" i="3"/>
  <c r="R1446" i="3" s="1"/>
  <c r="O1447" i="3"/>
  <c r="R1447" i="3" s="1"/>
  <c r="O1448" i="3"/>
  <c r="R1448" i="3" s="1"/>
  <c r="O1449" i="3"/>
  <c r="R1449" i="3" s="1"/>
  <c r="O1450" i="3"/>
  <c r="R1450" i="3" s="1"/>
  <c r="O1451" i="3"/>
  <c r="R1451" i="3" s="1"/>
  <c r="O1452" i="3"/>
  <c r="R1452" i="3" s="1"/>
  <c r="O1453" i="3"/>
  <c r="R1453" i="3" s="1"/>
  <c r="O1454" i="3"/>
  <c r="R1454" i="3" s="1"/>
  <c r="O1455" i="3"/>
  <c r="R1455" i="3" s="1"/>
  <c r="O1456" i="3"/>
  <c r="R1456" i="3" s="1"/>
  <c r="O1457" i="3"/>
  <c r="R1457" i="3" s="1"/>
  <c r="O1458" i="3"/>
  <c r="R1458" i="3" s="1"/>
  <c r="O1459" i="3"/>
  <c r="R1459" i="3" s="1"/>
  <c r="O1460" i="3"/>
  <c r="R1460" i="3" s="1"/>
  <c r="O1461" i="3"/>
  <c r="R1461" i="3" s="1"/>
  <c r="O1462" i="3"/>
  <c r="R1462" i="3" s="1"/>
  <c r="O1463" i="3"/>
  <c r="R1463" i="3" s="1"/>
  <c r="O1464" i="3"/>
  <c r="R1464" i="3" s="1"/>
  <c r="O1465" i="3"/>
  <c r="R1465" i="3" s="1"/>
  <c r="O1466" i="3"/>
  <c r="R1466" i="3" s="1"/>
  <c r="O1467" i="3"/>
  <c r="R1467" i="3" s="1"/>
  <c r="O1468" i="3"/>
  <c r="R1468" i="3" s="1"/>
  <c r="O1469" i="3"/>
  <c r="R1469" i="3" s="1"/>
  <c r="O1470" i="3"/>
  <c r="R1470" i="3" s="1"/>
  <c r="O1471" i="3"/>
  <c r="R1471" i="3" s="1"/>
  <c r="O1472" i="3"/>
  <c r="R1472" i="3" s="1"/>
  <c r="O1473" i="3"/>
  <c r="R1473" i="3" s="1"/>
  <c r="O1474" i="3"/>
  <c r="R1474" i="3" s="1"/>
  <c r="O1475" i="3"/>
  <c r="R1475" i="3" s="1"/>
  <c r="O1476" i="3"/>
  <c r="R1476" i="3" s="1"/>
  <c r="O1477" i="3"/>
  <c r="R1477" i="3" s="1"/>
  <c r="O1478" i="3"/>
  <c r="R1478" i="3" s="1"/>
  <c r="O1479" i="3"/>
  <c r="R1479" i="3" s="1"/>
  <c r="O1480" i="3"/>
  <c r="R1480" i="3" s="1"/>
  <c r="O1481" i="3"/>
  <c r="R1481" i="3" s="1"/>
  <c r="O1482" i="3"/>
  <c r="R1482" i="3" s="1"/>
  <c r="O1483" i="3"/>
  <c r="R1483" i="3" s="1"/>
  <c r="O1484" i="3"/>
  <c r="R1484" i="3" s="1"/>
  <c r="O1485" i="3"/>
  <c r="R1485" i="3" s="1"/>
  <c r="O1486" i="3"/>
  <c r="R1486" i="3" s="1"/>
  <c r="O1487" i="3"/>
  <c r="R1487" i="3" s="1"/>
  <c r="O1488" i="3"/>
  <c r="R1488" i="3" s="1"/>
  <c r="O1489" i="3"/>
  <c r="R1489" i="3" s="1"/>
  <c r="O1490" i="3"/>
  <c r="R1490" i="3" s="1"/>
  <c r="O1491" i="3"/>
  <c r="R1491" i="3" s="1"/>
  <c r="O1492" i="3"/>
  <c r="R1492" i="3" s="1"/>
  <c r="O1493" i="3"/>
  <c r="R1493" i="3" s="1"/>
  <c r="O1494" i="3"/>
  <c r="R1494" i="3" s="1"/>
  <c r="O1495" i="3"/>
  <c r="R1495" i="3" s="1"/>
  <c r="O1496" i="3"/>
  <c r="R1496" i="3" s="1"/>
  <c r="O1497" i="3"/>
  <c r="R1497" i="3" s="1"/>
  <c r="O1498" i="3"/>
  <c r="R1498" i="3" s="1"/>
  <c r="O1499" i="3"/>
  <c r="R1499" i="3" s="1"/>
  <c r="O1500" i="3"/>
  <c r="R1500" i="3" s="1"/>
  <c r="O1501" i="3"/>
  <c r="R1501" i="3" s="1"/>
  <c r="O1502" i="3"/>
  <c r="R1502" i="3" s="1"/>
  <c r="O1503" i="3"/>
  <c r="R1503" i="3" s="1"/>
  <c r="O1504" i="3"/>
  <c r="R1504" i="3" s="1"/>
  <c r="O1505" i="3"/>
  <c r="R1505" i="3" s="1"/>
  <c r="O1506" i="3"/>
  <c r="R1506" i="3" s="1"/>
  <c r="O1507" i="3"/>
  <c r="R1507" i="3" s="1"/>
  <c r="O1508" i="3"/>
  <c r="R1508" i="3" s="1"/>
  <c r="O1509" i="3"/>
  <c r="R1509" i="3" s="1"/>
  <c r="O1510" i="3"/>
  <c r="R1510" i="3" s="1"/>
  <c r="O1511" i="3"/>
  <c r="R1511" i="3" s="1"/>
  <c r="O1512" i="3"/>
  <c r="R1512" i="3" s="1"/>
  <c r="O1513" i="3"/>
  <c r="R1513" i="3" s="1"/>
  <c r="O1514" i="3"/>
  <c r="R1514" i="3" s="1"/>
  <c r="O1515" i="3"/>
  <c r="R1515" i="3" s="1"/>
  <c r="O1516" i="3"/>
  <c r="R1516" i="3" s="1"/>
  <c r="O1517" i="3"/>
  <c r="R1517" i="3" s="1"/>
  <c r="O1518" i="3"/>
  <c r="R1518" i="3" s="1"/>
  <c r="O1519" i="3"/>
  <c r="R1519" i="3" s="1"/>
  <c r="O1520" i="3"/>
  <c r="R1520" i="3" s="1"/>
  <c r="O1521" i="3"/>
  <c r="R1521" i="3" s="1"/>
  <c r="O1522" i="3"/>
  <c r="R1522" i="3" s="1"/>
  <c r="O1523" i="3"/>
  <c r="R1523" i="3" s="1"/>
  <c r="O1524" i="3"/>
  <c r="R1524" i="3" s="1"/>
  <c r="O1525" i="3"/>
  <c r="R1525" i="3" s="1"/>
  <c r="O1526" i="3"/>
  <c r="R1526" i="3" s="1"/>
  <c r="O1527" i="3"/>
  <c r="R1527" i="3" s="1"/>
  <c r="O1528" i="3"/>
  <c r="R1528" i="3" s="1"/>
  <c r="O1529" i="3"/>
  <c r="R1529" i="3" s="1"/>
  <c r="O1530" i="3"/>
  <c r="R1530" i="3" s="1"/>
  <c r="O1531" i="3"/>
  <c r="R1531" i="3" s="1"/>
  <c r="O1532" i="3"/>
  <c r="R1532" i="3" s="1"/>
  <c r="O1533" i="3"/>
  <c r="R1533" i="3" s="1"/>
  <c r="O1534" i="3"/>
  <c r="R1534" i="3" s="1"/>
  <c r="O1535" i="3"/>
  <c r="R1535" i="3" s="1"/>
  <c r="O1536" i="3"/>
  <c r="R1536" i="3" s="1"/>
  <c r="O1537" i="3"/>
  <c r="R1537" i="3" s="1"/>
  <c r="O1538" i="3"/>
  <c r="R1538" i="3" s="1"/>
  <c r="O1539" i="3"/>
  <c r="R1539" i="3" s="1"/>
  <c r="O1540" i="3"/>
  <c r="R1540" i="3" s="1"/>
  <c r="O1541" i="3"/>
  <c r="R1541" i="3" s="1"/>
  <c r="O1542" i="3"/>
  <c r="R1542" i="3" s="1"/>
  <c r="O1543" i="3"/>
  <c r="R1543" i="3" s="1"/>
  <c r="O1544" i="3"/>
  <c r="R1544" i="3" s="1"/>
  <c r="O1545" i="3"/>
  <c r="R1545" i="3" s="1"/>
  <c r="O1546" i="3"/>
  <c r="R1546" i="3" s="1"/>
  <c r="O1547" i="3"/>
  <c r="R1547" i="3" s="1"/>
  <c r="O1548" i="3"/>
  <c r="R1548" i="3" s="1"/>
  <c r="O1549" i="3"/>
  <c r="R1549" i="3" s="1"/>
  <c r="O1550" i="3"/>
  <c r="R1550" i="3" s="1"/>
  <c r="O1551" i="3"/>
  <c r="R1551" i="3" s="1"/>
  <c r="O1552" i="3"/>
  <c r="R1552" i="3" s="1"/>
  <c r="O1553" i="3"/>
  <c r="R1553" i="3" s="1"/>
  <c r="O1554" i="3"/>
  <c r="R1554" i="3" s="1"/>
  <c r="O1555" i="3"/>
  <c r="R1555" i="3" s="1"/>
  <c r="O1556" i="3"/>
  <c r="R1556" i="3" s="1"/>
  <c r="O1557" i="3"/>
  <c r="R1557" i="3" s="1"/>
  <c r="O1558" i="3"/>
  <c r="R1558" i="3" s="1"/>
  <c r="O1559" i="3"/>
  <c r="R1559" i="3" s="1"/>
  <c r="O1560" i="3"/>
  <c r="R1560" i="3" s="1"/>
  <c r="O1561" i="3"/>
  <c r="R1561" i="3" s="1"/>
  <c r="O1562" i="3"/>
  <c r="R1562" i="3" s="1"/>
  <c r="O1563" i="3"/>
  <c r="R1563" i="3" s="1"/>
  <c r="O1564" i="3"/>
  <c r="R1564" i="3" s="1"/>
  <c r="O1565" i="3"/>
  <c r="R1565" i="3" s="1"/>
  <c r="O1566" i="3"/>
  <c r="R1566" i="3" s="1"/>
  <c r="O1567" i="3"/>
  <c r="R1567" i="3" s="1"/>
  <c r="O1568" i="3"/>
  <c r="R1568" i="3" s="1"/>
  <c r="O1569" i="3"/>
  <c r="R1569" i="3" s="1"/>
  <c r="O1570" i="3"/>
  <c r="R1570" i="3" s="1"/>
  <c r="O1571" i="3"/>
  <c r="R1571" i="3" s="1"/>
  <c r="O1572" i="3"/>
  <c r="R1572" i="3" s="1"/>
  <c r="O1573" i="3"/>
  <c r="R1573" i="3" s="1"/>
  <c r="O1574" i="3"/>
  <c r="R1574" i="3" s="1"/>
  <c r="O1575" i="3"/>
  <c r="R1575" i="3" s="1"/>
  <c r="O1576" i="3"/>
  <c r="R1576" i="3" s="1"/>
  <c r="O1577" i="3"/>
  <c r="R1577" i="3" s="1"/>
  <c r="O1578" i="3"/>
  <c r="R1578" i="3" s="1"/>
  <c r="O1579" i="3"/>
  <c r="R1579" i="3" s="1"/>
  <c r="O1580" i="3"/>
  <c r="R1580" i="3" s="1"/>
  <c r="O1581" i="3"/>
  <c r="R1581" i="3" s="1"/>
  <c r="O1582" i="3"/>
  <c r="R1582" i="3" s="1"/>
  <c r="O1583" i="3"/>
  <c r="R1583" i="3" s="1"/>
  <c r="O1584" i="3"/>
  <c r="R1584" i="3" s="1"/>
  <c r="O1585" i="3"/>
  <c r="R1585" i="3" s="1"/>
  <c r="O1586" i="3"/>
  <c r="R1586" i="3" s="1"/>
  <c r="O1587" i="3"/>
  <c r="R1587" i="3" s="1"/>
  <c r="O1588" i="3"/>
  <c r="R1588" i="3" s="1"/>
  <c r="O1589" i="3"/>
  <c r="R1589" i="3" s="1"/>
  <c r="O1590" i="3"/>
  <c r="R1590" i="3" s="1"/>
  <c r="O1591" i="3"/>
  <c r="R1591" i="3" s="1"/>
  <c r="O1592" i="3"/>
  <c r="R1592" i="3" s="1"/>
  <c r="O1593" i="3"/>
  <c r="R1593" i="3" s="1"/>
  <c r="O1594" i="3"/>
  <c r="R1594" i="3" s="1"/>
  <c r="O1595" i="3"/>
  <c r="R1595" i="3" s="1"/>
  <c r="O1596" i="3"/>
  <c r="R1596" i="3" s="1"/>
  <c r="O1597" i="3"/>
  <c r="R1597" i="3" s="1"/>
  <c r="O1598" i="3"/>
  <c r="R1598" i="3" s="1"/>
  <c r="O1599" i="3"/>
  <c r="R1599" i="3" s="1"/>
  <c r="O1600" i="3"/>
  <c r="R1600" i="3" s="1"/>
  <c r="O1601" i="3"/>
  <c r="R1601" i="3" s="1"/>
  <c r="O1602" i="3"/>
  <c r="R1602" i="3" s="1"/>
  <c r="O1603" i="3"/>
  <c r="R1603" i="3" s="1"/>
  <c r="O1604" i="3"/>
  <c r="R1604" i="3" s="1"/>
  <c r="O1605" i="3"/>
  <c r="R1605" i="3" s="1"/>
  <c r="O1606" i="3"/>
  <c r="R1606" i="3" s="1"/>
  <c r="O1607" i="3"/>
  <c r="R1607" i="3" s="1"/>
  <c r="O1608" i="3"/>
  <c r="R1608" i="3" s="1"/>
  <c r="O1609" i="3"/>
  <c r="R1609" i="3" s="1"/>
  <c r="O1610" i="3"/>
  <c r="R1610" i="3" s="1"/>
  <c r="O1611" i="3"/>
  <c r="R1611" i="3" s="1"/>
  <c r="O1612" i="3"/>
  <c r="R1612" i="3" s="1"/>
  <c r="O1613" i="3"/>
  <c r="R1613" i="3" s="1"/>
  <c r="O1614" i="3"/>
  <c r="R1614" i="3" s="1"/>
  <c r="O1615" i="3"/>
  <c r="R1615" i="3" s="1"/>
  <c r="O1616" i="3"/>
  <c r="R1616" i="3" s="1"/>
  <c r="O1617" i="3"/>
  <c r="R1617" i="3" s="1"/>
  <c r="O1618" i="3"/>
  <c r="R1618" i="3" s="1"/>
  <c r="O1619" i="3"/>
  <c r="R1619" i="3" s="1"/>
  <c r="O1620" i="3"/>
  <c r="R1620" i="3" s="1"/>
  <c r="O1621" i="3"/>
  <c r="R1621" i="3" s="1"/>
  <c r="O1622" i="3"/>
  <c r="R1622" i="3" s="1"/>
  <c r="O1623" i="3"/>
  <c r="R1623" i="3" s="1"/>
  <c r="O1624" i="3"/>
  <c r="R1624" i="3" s="1"/>
  <c r="O1625" i="3"/>
  <c r="R1625" i="3" s="1"/>
  <c r="O1626" i="3"/>
  <c r="R1626" i="3" s="1"/>
  <c r="O1627" i="3"/>
  <c r="R1627" i="3" s="1"/>
  <c r="O1628" i="3"/>
  <c r="R1628" i="3" s="1"/>
  <c r="O1629" i="3"/>
  <c r="R1629" i="3" s="1"/>
  <c r="O1630" i="3"/>
  <c r="R1630" i="3" s="1"/>
  <c r="O1631" i="3"/>
  <c r="R1631" i="3" s="1"/>
  <c r="O1632" i="3"/>
  <c r="R1632" i="3" s="1"/>
  <c r="O1633" i="3"/>
  <c r="R1633" i="3" s="1"/>
  <c r="O1634" i="3"/>
  <c r="R1634" i="3" s="1"/>
  <c r="O1635" i="3"/>
  <c r="R1635" i="3" s="1"/>
  <c r="O1636" i="3"/>
  <c r="R1636" i="3" s="1"/>
  <c r="O1637" i="3"/>
  <c r="R1637" i="3" s="1"/>
  <c r="O1638" i="3"/>
  <c r="R1638" i="3" s="1"/>
  <c r="O1639" i="3"/>
  <c r="R1639" i="3" s="1"/>
  <c r="O1640" i="3"/>
  <c r="R1640" i="3" s="1"/>
  <c r="O1641" i="3"/>
  <c r="R1641" i="3" s="1"/>
  <c r="O1642" i="3"/>
  <c r="R1642" i="3" s="1"/>
  <c r="O1643" i="3"/>
  <c r="R1643" i="3" s="1"/>
  <c r="O1644" i="3"/>
  <c r="R1644" i="3" s="1"/>
  <c r="O1645" i="3"/>
  <c r="R1645" i="3" s="1"/>
  <c r="O1646" i="3"/>
  <c r="R1646" i="3" s="1"/>
  <c r="O1647" i="3"/>
  <c r="R1647" i="3" s="1"/>
  <c r="O1648" i="3"/>
  <c r="R1648" i="3" s="1"/>
  <c r="O1649" i="3"/>
  <c r="R1649" i="3" s="1"/>
  <c r="O1650" i="3"/>
  <c r="R1650" i="3" s="1"/>
  <c r="O1651" i="3"/>
  <c r="R1651" i="3" s="1"/>
  <c r="O1652" i="3"/>
  <c r="R1652" i="3" s="1"/>
  <c r="O1653" i="3"/>
  <c r="R1653" i="3" s="1"/>
  <c r="O1654" i="3"/>
  <c r="R1654" i="3" s="1"/>
  <c r="O1655" i="3"/>
  <c r="R1655" i="3" s="1"/>
  <c r="O1656" i="3"/>
  <c r="R1656" i="3" s="1"/>
  <c r="O1657" i="3"/>
  <c r="R1657" i="3" s="1"/>
  <c r="O1658" i="3"/>
  <c r="R1658" i="3" s="1"/>
  <c r="O1659" i="3"/>
  <c r="R1659" i="3" s="1"/>
  <c r="O1660" i="3"/>
  <c r="R1660" i="3" s="1"/>
  <c r="O1661" i="3"/>
  <c r="R1661" i="3" s="1"/>
  <c r="O1662" i="3"/>
  <c r="R1662" i="3" s="1"/>
  <c r="O1663" i="3"/>
  <c r="R1663" i="3" s="1"/>
  <c r="O1664" i="3"/>
  <c r="R1664" i="3" s="1"/>
  <c r="O1665" i="3"/>
  <c r="R1665" i="3" s="1"/>
  <c r="O1666" i="3"/>
  <c r="R1666" i="3" s="1"/>
  <c r="O1667" i="3"/>
  <c r="R1667" i="3" s="1"/>
  <c r="O1668" i="3"/>
  <c r="R1668" i="3" s="1"/>
  <c r="O1669" i="3"/>
  <c r="R1669" i="3" s="1"/>
  <c r="O1670" i="3"/>
  <c r="R1670" i="3" s="1"/>
  <c r="O1671" i="3"/>
  <c r="R1671" i="3" s="1"/>
  <c r="O1672" i="3"/>
  <c r="R1672" i="3" s="1"/>
  <c r="O1673" i="3"/>
  <c r="R1673" i="3" s="1"/>
  <c r="O1674" i="3"/>
  <c r="R1674" i="3" s="1"/>
  <c r="O1675" i="3"/>
  <c r="R1675" i="3" s="1"/>
  <c r="O1676" i="3"/>
  <c r="R1676" i="3" s="1"/>
  <c r="O1677" i="3"/>
  <c r="R1677" i="3" s="1"/>
  <c r="O1678" i="3"/>
  <c r="R1678" i="3" s="1"/>
  <c r="O1679" i="3"/>
  <c r="R1679" i="3" s="1"/>
  <c r="O1680" i="3"/>
  <c r="R1680" i="3" s="1"/>
  <c r="O1681" i="3"/>
  <c r="R1681" i="3" s="1"/>
  <c r="O1682" i="3"/>
  <c r="R1682" i="3" s="1"/>
  <c r="O1683" i="3"/>
  <c r="R1683" i="3" s="1"/>
  <c r="O1684" i="3"/>
  <c r="R1684" i="3" s="1"/>
  <c r="O1685" i="3"/>
  <c r="R1685" i="3" s="1"/>
  <c r="O1686" i="3"/>
  <c r="R1686" i="3" s="1"/>
  <c r="O1687" i="3"/>
  <c r="R1687" i="3" s="1"/>
  <c r="O1688" i="3"/>
  <c r="R1688" i="3" s="1"/>
  <c r="O1689" i="3"/>
  <c r="R1689" i="3" s="1"/>
  <c r="O1690" i="3"/>
  <c r="R1690" i="3" s="1"/>
  <c r="O1691" i="3"/>
  <c r="R1691" i="3" s="1"/>
  <c r="O1692" i="3"/>
  <c r="R1692" i="3" s="1"/>
  <c r="O1693" i="3"/>
  <c r="R1693" i="3" s="1"/>
  <c r="O1694" i="3"/>
  <c r="R1694" i="3" s="1"/>
  <c r="O1695" i="3"/>
  <c r="R1695" i="3" s="1"/>
  <c r="O1696" i="3"/>
  <c r="R1696" i="3" s="1"/>
  <c r="O1697" i="3"/>
  <c r="R1697" i="3" s="1"/>
  <c r="O1698" i="3"/>
  <c r="R1698" i="3" s="1"/>
  <c r="O1699" i="3"/>
  <c r="R1699" i="3" s="1"/>
  <c r="O1700" i="3"/>
  <c r="R1700" i="3" s="1"/>
  <c r="O1701" i="3"/>
  <c r="R1701" i="3" s="1"/>
  <c r="O1702" i="3"/>
  <c r="R1702" i="3" s="1"/>
  <c r="O1703" i="3"/>
  <c r="R1703" i="3" s="1"/>
  <c r="O1704" i="3"/>
  <c r="R1704" i="3" s="1"/>
  <c r="O1705" i="3"/>
  <c r="R1705" i="3" s="1"/>
  <c r="O1706" i="3"/>
  <c r="R1706" i="3" s="1"/>
  <c r="O1707" i="3"/>
  <c r="R1707" i="3" s="1"/>
  <c r="O1708" i="3"/>
  <c r="R1708" i="3" s="1"/>
  <c r="O1709" i="3"/>
  <c r="R1709" i="3" s="1"/>
  <c r="O1710" i="3"/>
  <c r="R1710" i="3" s="1"/>
  <c r="O1711" i="3"/>
  <c r="R1711" i="3" s="1"/>
  <c r="O1712" i="3"/>
  <c r="R1712" i="3" s="1"/>
  <c r="O1713" i="3"/>
  <c r="R1713" i="3" s="1"/>
  <c r="O1714" i="3"/>
  <c r="R1714" i="3" s="1"/>
  <c r="O1715" i="3"/>
  <c r="R1715" i="3" s="1"/>
  <c r="O1716" i="3"/>
  <c r="R1716" i="3" s="1"/>
  <c r="O1717" i="3"/>
  <c r="R1717" i="3" s="1"/>
  <c r="O1718" i="3"/>
  <c r="R1718" i="3" s="1"/>
  <c r="O1719" i="3"/>
  <c r="R1719" i="3" s="1"/>
  <c r="O1720" i="3"/>
  <c r="R1720" i="3" s="1"/>
  <c r="O1721" i="3"/>
  <c r="R1721" i="3" s="1"/>
  <c r="O1722" i="3"/>
  <c r="R1722" i="3" s="1"/>
  <c r="O1723" i="3"/>
  <c r="R1723" i="3" s="1"/>
  <c r="O1724" i="3"/>
  <c r="R1724" i="3" s="1"/>
  <c r="O1725" i="3"/>
  <c r="R1725" i="3" s="1"/>
  <c r="O1726" i="3"/>
  <c r="R1726" i="3" s="1"/>
  <c r="O1727" i="3"/>
  <c r="R1727" i="3" s="1"/>
  <c r="O1728" i="3"/>
  <c r="R1728" i="3" s="1"/>
  <c r="O1729" i="3"/>
  <c r="R1729" i="3" s="1"/>
  <c r="O1730" i="3"/>
  <c r="R1730" i="3" s="1"/>
  <c r="O1731" i="3"/>
  <c r="R1731" i="3" s="1"/>
  <c r="O1732" i="3"/>
  <c r="R1732" i="3" s="1"/>
  <c r="O1733" i="3"/>
  <c r="R1733" i="3" s="1"/>
  <c r="O1734" i="3"/>
  <c r="R1734" i="3" s="1"/>
  <c r="O1735" i="3"/>
  <c r="R1735" i="3" s="1"/>
  <c r="O1736" i="3"/>
  <c r="R1736" i="3" s="1"/>
  <c r="O1737" i="3"/>
  <c r="R1737" i="3" s="1"/>
  <c r="O1738" i="3"/>
  <c r="R1738" i="3" s="1"/>
  <c r="O1739" i="3"/>
  <c r="R1739" i="3" s="1"/>
  <c r="O1740" i="3"/>
  <c r="R1740" i="3" s="1"/>
  <c r="O1741" i="3"/>
  <c r="R1741" i="3" s="1"/>
  <c r="O1742" i="3"/>
  <c r="R1742" i="3" s="1"/>
  <c r="O1743" i="3"/>
  <c r="R1743" i="3" s="1"/>
  <c r="O1744" i="3"/>
  <c r="R1744" i="3" s="1"/>
  <c r="O1745" i="3"/>
  <c r="R1745" i="3" s="1"/>
  <c r="O1746" i="3"/>
  <c r="R1746" i="3" s="1"/>
  <c r="O1747" i="3"/>
  <c r="R1747" i="3" s="1"/>
  <c r="O1748" i="3"/>
  <c r="R1748" i="3" s="1"/>
  <c r="O1749" i="3"/>
  <c r="R1749" i="3" s="1"/>
  <c r="O1750" i="3"/>
  <c r="R1750" i="3" s="1"/>
  <c r="O1751" i="3"/>
  <c r="R1751" i="3" s="1"/>
  <c r="O1752" i="3"/>
  <c r="R1752" i="3" s="1"/>
  <c r="O1753" i="3"/>
  <c r="R1753" i="3" s="1"/>
  <c r="O1754" i="3"/>
  <c r="R1754" i="3" s="1"/>
  <c r="O1755" i="3"/>
  <c r="R1755" i="3" s="1"/>
  <c r="O1756" i="3"/>
  <c r="R1756" i="3" s="1"/>
  <c r="O1757" i="3"/>
  <c r="R1757" i="3" s="1"/>
  <c r="O1758" i="3"/>
  <c r="R1758" i="3" s="1"/>
  <c r="O1759" i="3"/>
  <c r="R1759" i="3" s="1"/>
  <c r="O1760" i="3"/>
  <c r="R1760" i="3" s="1"/>
  <c r="O1761" i="3"/>
  <c r="R1761" i="3" s="1"/>
  <c r="O1762" i="3"/>
  <c r="R1762" i="3" s="1"/>
  <c r="O1763" i="3"/>
  <c r="R1763" i="3" s="1"/>
  <c r="O1764" i="3"/>
  <c r="R1764" i="3" s="1"/>
  <c r="O1765" i="3"/>
  <c r="R1765" i="3" s="1"/>
  <c r="O1766" i="3"/>
  <c r="R1766" i="3" s="1"/>
  <c r="O1767" i="3"/>
  <c r="R1767" i="3" s="1"/>
  <c r="O1768" i="3"/>
  <c r="R1768" i="3" s="1"/>
  <c r="O1769" i="3"/>
  <c r="R1769" i="3" s="1"/>
  <c r="O1770" i="3"/>
  <c r="R1770" i="3" s="1"/>
  <c r="O1771" i="3"/>
  <c r="R1771" i="3" s="1"/>
  <c r="O1772" i="3"/>
  <c r="R1772" i="3" s="1"/>
  <c r="O1773" i="3"/>
  <c r="R1773" i="3" s="1"/>
  <c r="O1774" i="3"/>
  <c r="R1774" i="3" s="1"/>
  <c r="O1775" i="3"/>
  <c r="R1775" i="3" s="1"/>
  <c r="O1776" i="3"/>
  <c r="R1776" i="3" s="1"/>
  <c r="O1777" i="3"/>
  <c r="R1777" i="3" s="1"/>
  <c r="O1778" i="3"/>
  <c r="R1778" i="3" s="1"/>
  <c r="O1779" i="3"/>
  <c r="R1779" i="3" s="1"/>
  <c r="O1780" i="3"/>
  <c r="R1780" i="3" s="1"/>
  <c r="O1781" i="3"/>
  <c r="R1781" i="3" s="1"/>
  <c r="O1782" i="3"/>
  <c r="R1782" i="3" s="1"/>
  <c r="O1783" i="3"/>
  <c r="R1783" i="3" s="1"/>
  <c r="O1784" i="3"/>
  <c r="R1784" i="3" s="1"/>
  <c r="O1785" i="3"/>
  <c r="R1785" i="3" s="1"/>
  <c r="O1786" i="3"/>
  <c r="R1786" i="3" s="1"/>
  <c r="O1787" i="3"/>
  <c r="R1787" i="3" s="1"/>
  <c r="O1788" i="3"/>
  <c r="R1788" i="3" s="1"/>
  <c r="O1789" i="3"/>
  <c r="R1789" i="3" s="1"/>
  <c r="O1790" i="3"/>
  <c r="R1790" i="3" s="1"/>
  <c r="O1791" i="3"/>
  <c r="R1791" i="3" s="1"/>
  <c r="O1792" i="3"/>
  <c r="R1792" i="3" s="1"/>
  <c r="O1793" i="3"/>
  <c r="R1793" i="3" s="1"/>
  <c r="O1794" i="3"/>
  <c r="R1794" i="3" s="1"/>
  <c r="O1795" i="3"/>
  <c r="R1795" i="3" s="1"/>
  <c r="O1796" i="3"/>
  <c r="R1796" i="3" s="1"/>
  <c r="O1797" i="3"/>
  <c r="R1797" i="3" s="1"/>
  <c r="O1798" i="3"/>
  <c r="R1798" i="3" s="1"/>
  <c r="O1799" i="3"/>
  <c r="R1799" i="3" s="1"/>
  <c r="O1800" i="3"/>
  <c r="R1800" i="3" s="1"/>
  <c r="O1801" i="3"/>
  <c r="R1801" i="3" s="1"/>
  <c r="O1802" i="3"/>
  <c r="R1802" i="3" s="1"/>
  <c r="O1803" i="3"/>
  <c r="R1803" i="3" s="1"/>
  <c r="O1804" i="3"/>
  <c r="R1804" i="3" s="1"/>
  <c r="O1805" i="3"/>
  <c r="R1805" i="3" s="1"/>
  <c r="O1806" i="3"/>
  <c r="R1806" i="3" s="1"/>
  <c r="O1807" i="3"/>
  <c r="R1807" i="3" s="1"/>
  <c r="O1808" i="3"/>
  <c r="R1808" i="3" s="1"/>
  <c r="O1809" i="3"/>
  <c r="R1809" i="3" s="1"/>
  <c r="O1810" i="3"/>
  <c r="R1810" i="3" s="1"/>
  <c r="O1811" i="3"/>
  <c r="R1811" i="3" s="1"/>
  <c r="O1812" i="3"/>
  <c r="R1812" i="3" s="1"/>
  <c r="O1813" i="3"/>
  <c r="R1813" i="3" s="1"/>
  <c r="O1814" i="3"/>
  <c r="R1814" i="3" s="1"/>
  <c r="O1815" i="3"/>
  <c r="R1815" i="3" s="1"/>
  <c r="O1816" i="3"/>
  <c r="R1816" i="3" s="1"/>
  <c r="O1817" i="3"/>
  <c r="R1817" i="3" s="1"/>
  <c r="O1818" i="3"/>
  <c r="R1818" i="3" s="1"/>
  <c r="O1819" i="3"/>
  <c r="R1819" i="3" s="1"/>
  <c r="O1820" i="3"/>
  <c r="R1820" i="3" s="1"/>
  <c r="O1821" i="3"/>
  <c r="R1821" i="3" s="1"/>
  <c r="O1822" i="3"/>
  <c r="R1822" i="3" s="1"/>
  <c r="O1823" i="3"/>
  <c r="R1823" i="3" s="1"/>
  <c r="O1824" i="3"/>
  <c r="R1824" i="3" s="1"/>
  <c r="O1825" i="3"/>
  <c r="R1825" i="3" s="1"/>
  <c r="O1826" i="3"/>
  <c r="R1826" i="3" s="1"/>
  <c r="O1827" i="3"/>
  <c r="R1827" i="3" s="1"/>
  <c r="O1828" i="3"/>
  <c r="R1828" i="3" s="1"/>
  <c r="O1829" i="3"/>
  <c r="R1829" i="3" s="1"/>
  <c r="O1830" i="3"/>
  <c r="R1830" i="3" s="1"/>
  <c r="O1831" i="3"/>
  <c r="R1831" i="3" s="1"/>
  <c r="O1832" i="3"/>
  <c r="R1832" i="3" s="1"/>
  <c r="O1833" i="3"/>
  <c r="R1833" i="3" s="1"/>
  <c r="O1834" i="3"/>
  <c r="R1834" i="3" s="1"/>
  <c r="O1835" i="3"/>
  <c r="R1835" i="3" s="1"/>
  <c r="O1836" i="3"/>
  <c r="R1836" i="3" s="1"/>
  <c r="O1837" i="3"/>
  <c r="R1837" i="3" s="1"/>
  <c r="O1838" i="3"/>
  <c r="R1838" i="3" s="1"/>
  <c r="O1839" i="3"/>
  <c r="R1839" i="3" s="1"/>
  <c r="O1840" i="3"/>
  <c r="R1840" i="3" s="1"/>
  <c r="O1841" i="3"/>
  <c r="R1841" i="3" s="1"/>
  <c r="O1842" i="3"/>
  <c r="R1842" i="3" s="1"/>
  <c r="O1843" i="3"/>
  <c r="R1843" i="3" s="1"/>
  <c r="O1844" i="3"/>
  <c r="R1844" i="3" s="1"/>
  <c r="O1845" i="3"/>
  <c r="R1845" i="3" s="1"/>
  <c r="O1846" i="3"/>
  <c r="R1846" i="3" s="1"/>
  <c r="O1847" i="3"/>
  <c r="R1847" i="3" s="1"/>
  <c r="O1848" i="3"/>
  <c r="R1848" i="3" s="1"/>
  <c r="O1849" i="3"/>
  <c r="R1849" i="3" s="1"/>
  <c r="O1850" i="3"/>
  <c r="R1850" i="3" s="1"/>
  <c r="O1851" i="3"/>
  <c r="R1851" i="3" s="1"/>
  <c r="O1852" i="3"/>
  <c r="R1852" i="3" s="1"/>
  <c r="O1853" i="3"/>
  <c r="R1853" i="3" s="1"/>
  <c r="O1854" i="3"/>
  <c r="R1854" i="3" s="1"/>
  <c r="O1855" i="3"/>
  <c r="R1855" i="3" s="1"/>
  <c r="O1856" i="3"/>
  <c r="R1856" i="3" s="1"/>
  <c r="O1857" i="3"/>
  <c r="R1857" i="3" s="1"/>
  <c r="O1858" i="3"/>
  <c r="R1858" i="3" s="1"/>
  <c r="O1859" i="3"/>
  <c r="R1859" i="3" s="1"/>
  <c r="O1860" i="3"/>
  <c r="R1860" i="3" s="1"/>
  <c r="O1861" i="3"/>
  <c r="R1861" i="3" s="1"/>
  <c r="O1862" i="3"/>
  <c r="R1862" i="3" s="1"/>
  <c r="O1863" i="3"/>
  <c r="R1863" i="3" s="1"/>
  <c r="O1864" i="3"/>
  <c r="R1864" i="3" s="1"/>
  <c r="O1865" i="3"/>
  <c r="R1865" i="3" s="1"/>
  <c r="O1866" i="3"/>
  <c r="R1866" i="3" s="1"/>
  <c r="O1867" i="3"/>
  <c r="R1867" i="3" s="1"/>
  <c r="O1868" i="3"/>
  <c r="R1868" i="3" s="1"/>
  <c r="O1869" i="3"/>
  <c r="R1869" i="3" s="1"/>
  <c r="O1870" i="3"/>
  <c r="R1870" i="3" s="1"/>
  <c r="O1871" i="3"/>
  <c r="R1871" i="3" s="1"/>
  <c r="O1872" i="3"/>
  <c r="R1872" i="3" s="1"/>
  <c r="O1873" i="3"/>
  <c r="R1873" i="3" s="1"/>
  <c r="O1874" i="3"/>
  <c r="R1874" i="3" s="1"/>
  <c r="O1875" i="3"/>
  <c r="R1875" i="3" s="1"/>
  <c r="O1876" i="3"/>
  <c r="R1876" i="3" s="1"/>
  <c r="O1877" i="3"/>
  <c r="R1877" i="3" s="1"/>
  <c r="O1878" i="3"/>
  <c r="R1878" i="3" s="1"/>
  <c r="O1879" i="3"/>
  <c r="R1879" i="3" s="1"/>
  <c r="O1880" i="3"/>
  <c r="R1880" i="3" s="1"/>
  <c r="O1881" i="3"/>
  <c r="R1881" i="3" s="1"/>
  <c r="O1882" i="3"/>
  <c r="R1882" i="3" s="1"/>
  <c r="O1883" i="3"/>
  <c r="R1883" i="3" s="1"/>
  <c r="O1884" i="3"/>
  <c r="R1884" i="3" s="1"/>
  <c r="O1885" i="3"/>
  <c r="R1885" i="3" s="1"/>
  <c r="O1886" i="3"/>
  <c r="R1886" i="3" s="1"/>
  <c r="O1887" i="3"/>
  <c r="R1887" i="3" s="1"/>
  <c r="O1888" i="3"/>
  <c r="R1888" i="3" s="1"/>
  <c r="O1889" i="3"/>
  <c r="R1889" i="3" s="1"/>
  <c r="O1890" i="3"/>
  <c r="R1890" i="3" s="1"/>
  <c r="O1891" i="3"/>
  <c r="R1891" i="3" s="1"/>
  <c r="O1892" i="3"/>
  <c r="R1892" i="3" s="1"/>
  <c r="O1893" i="3"/>
  <c r="R1893" i="3" s="1"/>
  <c r="O1894" i="3"/>
  <c r="R1894" i="3" s="1"/>
  <c r="O1895" i="3"/>
  <c r="R1895" i="3" s="1"/>
  <c r="O1896" i="3"/>
  <c r="R1896" i="3" s="1"/>
  <c r="O1897" i="3"/>
  <c r="R1897" i="3" s="1"/>
  <c r="O1898" i="3"/>
  <c r="R1898" i="3" s="1"/>
  <c r="O1899" i="3"/>
  <c r="R1899" i="3" s="1"/>
  <c r="O1900" i="3"/>
  <c r="R1900" i="3" s="1"/>
  <c r="O1901" i="3"/>
  <c r="R1901" i="3" s="1"/>
  <c r="O1902" i="3"/>
  <c r="R1902" i="3" s="1"/>
  <c r="O1903" i="3"/>
  <c r="R1903" i="3" s="1"/>
  <c r="O1904" i="3"/>
  <c r="R1904" i="3" s="1"/>
  <c r="O1905" i="3"/>
  <c r="R1905" i="3" s="1"/>
  <c r="O1906" i="3"/>
  <c r="R1906" i="3" s="1"/>
  <c r="O1907" i="3"/>
  <c r="R1907" i="3" s="1"/>
  <c r="O1908" i="3"/>
  <c r="R1908" i="3" s="1"/>
  <c r="O1909" i="3"/>
  <c r="R1909" i="3" s="1"/>
  <c r="O1910" i="3"/>
  <c r="R1910" i="3" s="1"/>
  <c r="O1911" i="3"/>
  <c r="R1911" i="3" s="1"/>
  <c r="O1912" i="3"/>
  <c r="R1912" i="3" s="1"/>
  <c r="O1913" i="3"/>
  <c r="R1913" i="3" s="1"/>
  <c r="O1914" i="3"/>
  <c r="R1914" i="3" s="1"/>
  <c r="O1915" i="3"/>
  <c r="R1915" i="3" s="1"/>
  <c r="O1916" i="3"/>
  <c r="R1916" i="3" s="1"/>
  <c r="O1917" i="3"/>
  <c r="R1917" i="3" s="1"/>
  <c r="O1918" i="3"/>
  <c r="R1918" i="3" s="1"/>
  <c r="O1919" i="3"/>
  <c r="R1919" i="3" s="1"/>
  <c r="O1920" i="3"/>
  <c r="R1920" i="3" s="1"/>
  <c r="O1921" i="3"/>
  <c r="R1921" i="3" s="1"/>
  <c r="O1922" i="3"/>
  <c r="R1922" i="3" s="1"/>
  <c r="O1923" i="3"/>
  <c r="R1923" i="3" s="1"/>
  <c r="O1924" i="3"/>
  <c r="R1924" i="3" s="1"/>
  <c r="O1925" i="3"/>
  <c r="R1925" i="3" s="1"/>
  <c r="O1926" i="3"/>
  <c r="R1926" i="3" s="1"/>
  <c r="O1927" i="3"/>
  <c r="R1927" i="3" s="1"/>
  <c r="O1928" i="3"/>
  <c r="R1928" i="3" s="1"/>
  <c r="O1929" i="3"/>
  <c r="R1929" i="3" s="1"/>
  <c r="O1930" i="3"/>
  <c r="R1930" i="3" s="1"/>
  <c r="O1931" i="3"/>
  <c r="R1931" i="3" s="1"/>
  <c r="O1932" i="3"/>
  <c r="R1932" i="3" s="1"/>
  <c r="O1933" i="3"/>
  <c r="R1933" i="3" s="1"/>
  <c r="O1934" i="3"/>
  <c r="R1934" i="3" s="1"/>
  <c r="O1935" i="3"/>
  <c r="R1935" i="3" s="1"/>
  <c r="O1936" i="3"/>
  <c r="R1936" i="3" s="1"/>
  <c r="O1937" i="3"/>
  <c r="R1937" i="3" s="1"/>
  <c r="O1938" i="3"/>
  <c r="R1938" i="3" s="1"/>
  <c r="O1939" i="3"/>
  <c r="R1939" i="3" s="1"/>
  <c r="O1940" i="3"/>
  <c r="R1940" i="3" s="1"/>
  <c r="O1941" i="3"/>
  <c r="R1941" i="3" s="1"/>
  <c r="O1942" i="3"/>
  <c r="R1942" i="3" s="1"/>
  <c r="O1943" i="3"/>
  <c r="R1943" i="3" s="1"/>
  <c r="O1944" i="3"/>
  <c r="R1944" i="3" s="1"/>
  <c r="O1945" i="3"/>
  <c r="R1945" i="3" s="1"/>
  <c r="O1946" i="3"/>
  <c r="R1946" i="3" s="1"/>
  <c r="O1947" i="3"/>
  <c r="R1947" i="3" s="1"/>
  <c r="O1948" i="3"/>
  <c r="R1948" i="3" s="1"/>
  <c r="O1949" i="3"/>
  <c r="R1949" i="3" s="1"/>
  <c r="O1950" i="3"/>
  <c r="R1950" i="3" s="1"/>
  <c r="O1951" i="3"/>
  <c r="R1951" i="3" s="1"/>
  <c r="O1952" i="3"/>
  <c r="R1952" i="3" s="1"/>
  <c r="O1953" i="3"/>
  <c r="R1953" i="3" s="1"/>
  <c r="O1954" i="3"/>
  <c r="R1954" i="3" s="1"/>
  <c r="O1955" i="3"/>
  <c r="R1955" i="3" s="1"/>
  <c r="O1956" i="3"/>
  <c r="R1956" i="3" s="1"/>
  <c r="O1957" i="3"/>
  <c r="R1957" i="3" s="1"/>
  <c r="O1958" i="3"/>
  <c r="R1958" i="3" s="1"/>
  <c r="O1959" i="3"/>
  <c r="R1959" i="3" s="1"/>
  <c r="O1960" i="3"/>
  <c r="R1960" i="3" s="1"/>
  <c r="O1961" i="3"/>
  <c r="R1961" i="3" s="1"/>
  <c r="O1962" i="3"/>
  <c r="R1962" i="3" s="1"/>
  <c r="O1963" i="3"/>
  <c r="R1963" i="3" s="1"/>
  <c r="O1964" i="3"/>
  <c r="R1964" i="3" s="1"/>
  <c r="O1965" i="3"/>
  <c r="R1965" i="3" s="1"/>
  <c r="O1966" i="3"/>
  <c r="R1966" i="3" s="1"/>
  <c r="O1967" i="3"/>
  <c r="R1967" i="3" s="1"/>
  <c r="O1968" i="3"/>
  <c r="R1968" i="3" s="1"/>
  <c r="O1969" i="3"/>
  <c r="R1969" i="3" s="1"/>
  <c r="O1970" i="3"/>
  <c r="R1970" i="3" s="1"/>
  <c r="O1971" i="3"/>
  <c r="R1971" i="3" s="1"/>
  <c r="O1972" i="3"/>
  <c r="R1972" i="3" s="1"/>
  <c r="O1973" i="3"/>
  <c r="R1973" i="3" s="1"/>
  <c r="O1974" i="3"/>
  <c r="R1974" i="3" s="1"/>
  <c r="O1975" i="3"/>
  <c r="R1975" i="3" s="1"/>
  <c r="O1976" i="3"/>
  <c r="R1976" i="3" s="1"/>
  <c r="O1977" i="3"/>
  <c r="R1977" i="3" s="1"/>
  <c r="O1978" i="3"/>
  <c r="R1978" i="3" s="1"/>
  <c r="O1979" i="3"/>
  <c r="R1979" i="3" s="1"/>
  <c r="O1980" i="3"/>
  <c r="R1980" i="3" s="1"/>
  <c r="O1981" i="3"/>
  <c r="R1981" i="3" s="1"/>
  <c r="O1982" i="3"/>
  <c r="R1982" i="3" s="1"/>
  <c r="O1983" i="3"/>
  <c r="R1983" i="3" s="1"/>
  <c r="O1984" i="3"/>
  <c r="R1984" i="3" s="1"/>
  <c r="O1985" i="3"/>
  <c r="R1985" i="3" s="1"/>
  <c r="O1986" i="3"/>
  <c r="R1986" i="3" s="1"/>
  <c r="O1987" i="3"/>
  <c r="R1987" i="3" s="1"/>
  <c r="O1988" i="3"/>
  <c r="R1988" i="3" s="1"/>
  <c r="O1989" i="3"/>
  <c r="R1989" i="3" s="1"/>
  <c r="O1990" i="3"/>
  <c r="R1990" i="3" s="1"/>
  <c r="O1991" i="3"/>
  <c r="R1991" i="3" s="1"/>
  <c r="O1992" i="3"/>
  <c r="R1992" i="3" s="1"/>
  <c r="O1993" i="3"/>
  <c r="R1993" i="3" s="1"/>
  <c r="O1994" i="3"/>
  <c r="R1994" i="3" s="1"/>
  <c r="O1995" i="3"/>
  <c r="R1995" i="3" s="1"/>
  <c r="O1996" i="3"/>
  <c r="R1996" i="3" s="1"/>
  <c r="O1997" i="3"/>
  <c r="R1997" i="3" s="1"/>
  <c r="O1998" i="3"/>
  <c r="R1998" i="3" s="1"/>
  <c r="O1999" i="3"/>
  <c r="R1999" i="3" s="1"/>
  <c r="O2000" i="3"/>
  <c r="R2000" i="3" s="1"/>
  <c r="O2001" i="3"/>
  <c r="R2001" i="3" s="1"/>
  <c r="O2002" i="3"/>
  <c r="R2002" i="3" s="1"/>
  <c r="O2003" i="3"/>
  <c r="R2003" i="3" s="1"/>
  <c r="O2004" i="3"/>
  <c r="R2004" i="3" s="1"/>
  <c r="O2005" i="3"/>
  <c r="R2005" i="3" s="1"/>
  <c r="O2006" i="3"/>
  <c r="R2006" i="3" s="1"/>
  <c r="O2007" i="3"/>
  <c r="R2007" i="3" s="1"/>
  <c r="O2008" i="3"/>
  <c r="R2008" i="3" s="1"/>
  <c r="O2009" i="3"/>
  <c r="R2009" i="3" s="1"/>
  <c r="O2010" i="3"/>
  <c r="R2010" i="3" s="1"/>
  <c r="O2011" i="3"/>
  <c r="R2011" i="3" s="1"/>
  <c r="O2012" i="3"/>
  <c r="R2012" i="3" s="1"/>
  <c r="O2013" i="3"/>
  <c r="R2013" i="3" s="1"/>
  <c r="O2014" i="3"/>
  <c r="R2014" i="3" s="1"/>
  <c r="O2015" i="3"/>
  <c r="R2015" i="3" s="1"/>
  <c r="O2016" i="3"/>
  <c r="R2016" i="3" s="1"/>
  <c r="O2017" i="3"/>
  <c r="R2017" i="3" s="1"/>
  <c r="O2018" i="3"/>
  <c r="R2018" i="3" s="1"/>
  <c r="O2019" i="3"/>
  <c r="R2019" i="3" s="1"/>
  <c r="O2020" i="3"/>
  <c r="R2020" i="3" s="1"/>
  <c r="O2021" i="3"/>
  <c r="R2021" i="3" s="1"/>
  <c r="O2022" i="3"/>
  <c r="R2022" i="3" s="1"/>
  <c r="O2023" i="3"/>
  <c r="R2023" i="3" s="1"/>
  <c r="O2024" i="3"/>
  <c r="R2024" i="3" s="1"/>
  <c r="O2025" i="3"/>
  <c r="R2025" i="3" s="1"/>
  <c r="O2026" i="3"/>
  <c r="R2026" i="3" s="1"/>
  <c r="O2027" i="3"/>
  <c r="R2027" i="3" s="1"/>
  <c r="O2028" i="3"/>
  <c r="R2028" i="3" s="1"/>
  <c r="O2029" i="3"/>
  <c r="R2029" i="3" s="1"/>
  <c r="O2030" i="3"/>
  <c r="R2030" i="3" s="1"/>
  <c r="O2031" i="3"/>
  <c r="R2031" i="3" s="1"/>
  <c r="O2032" i="3"/>
  <c r="R2032" i="3" s="1"/>
  <c r="O2033" i="3"/>
  <c r="R2033" i="3" s="1"/>
  <c r="O2034" i="3"/>
  <c r="R2034" i="3" s="1"/>
  <c r="O2035" i="3"/>
  <c r="R2035" i="3" s="1"/>
  <c r="O2036" i="3"/>
  <c r="R2036" i="3" s="1"/>
  <c r="O2037" i="3"/>
  <c r="R2037" i="3" s="1"/>
  <c r="O2038" i="3"/>
  <c r="R2038" i="3" s="1"/>
  <c r="O2039" i="3"/>
  <c r="R2039" i="3" s="1"/>
  <c r="O2040" i="3"/>
  <c r="R2040" i="3" s="1"/>
  <c r="O2041" i="3"/>
  <c r="R2041" i="3" s="1"/>
  <c r="O2042" i="3"/>
  <c r="R2042" i="3" s="1"/>
  <c r="O2043" i="3"/>
  <c r="R2043" i="3" s="1"/>
  <c r="O2044" i="3"/>
  <c r="R2044" i="3" s="1"/>
  <c r="O2045" i="3"/>
  <c r="R2045" i="3" s="1"/>
  <c r="O2046" i="3"/>
  <c r="R2046" i="3" s="1"/>
  <c r="O2047" i="3"/>
  <c r="R2047" i="3" s="1"/>
  <c r="O2048" i="3"/>
  <c r="R2048" i="3" s="1"/>
  <c r="O2049" i="3"/>
  <c r="R2049" i="3" s="1"/>
  <c r="O2050" i="3"/>
  <c r="R2050" i="3" s="1"/>
  <c r="O2051" i="3"/>
  <c r="R2051" i="3" s="1"/>
  <c r="O2052" i="3"/>
  <c r="R2052" i="3" s="1"/>
  <c r="O2053" i="3"/>
  <c r="R2053" i="3" s="1"/>
  <c r="O2054" i="3"/>
  <c r="R2054" i="3" s="1"/>
  <c r="O2055" i="3"/>
  <c r="R2055" i="3" s="1"/>
  <c r="O2056" i="3"/>
  <c r="R2056" i="3" s="1"/>
  <c r="O2057" i="3"/>
  <c r="R2057" i="3" s="1"/>
  <c r="O2058" i="3"/>
  <c r="R2058" i="3" s="1"/>
  <c r="O2059" i="3"/>
  <c r="R2059" i="3" s="1"/>
  <c r="O2060" i="3"/>
  <c r="R2060" i="3" s="1"/>
  <c r="O2061" i="3"/>
  <c r="R2061" i="3" s="1"/>
  <c r="O2062" i="3"/>
  <c r="R2062" i="3" s="1"/>
  <c r="O2063" i="3"/>
  <c r="R2063" i="3" s="1"/>
  <c r="O2064" i="3"/>
  <c r="R2064" i="3" s="1"/>
  <c r="O2065" i="3"/>
  <c r="R2065" i="3" s="1"/>
  <c r="O2066" i="3"/>
  <c r="R2066" i="3" s="1"/>
  <c r="O2067" i="3"/>
  <c r="R2067" i="3" s="1"/>
  <c r="O2068" i="3"/>
  <c r="R2068" i="3" s="1"/>
  <c r="O2069" i="3"/>
  <c r="R2069" i="3" s="1"/>
  <c r="O2070" i="3"/>
  <c r="R2070" i="3" s="1"/>
  <c r="O2071" i="3"/>
  <c r="R2071" i="3" s="1"/>
  <c r="O2072" i="3"/>
  <c r="R2072" i="3" s="1"/>
  <c r="O2073" i="3"/>
  <c r="R2073" i="3" s="1"/>
  <c r="O2074" i="3"/>
  <c r="R2074" i="3" s="1"/>
  <c r="O2075" i="3"/>
  <c r="R2075" i="3" s="1"/>
  <c r="O2076" i="3"/>
  <c r="R2076" i="3" s="1"/>
  <c r="O2077" i="3"/>
  <c r="R2077" i="3" s="1"/>
  <c r="O2078" i="3"/>
  <c r="R2078" i="3" s="1"/>
  <c r="O2079" i="3"/>
  <c r="R2079" i="3" s="1"/>
  <c r="O2080" i="3"/>
  <c r="R2080" i="3" s="1"/>
  <c r="O2081" i="3"/>
  <c r="R2081" i="3" s="1"/>
  <c r="O2082" i="3"/>
  <c r="R2082" i="3" s="1"/>
  <c r="O2083" i="3"/>
  <c r="R2083" i="3" s="1"/>
  <c r="O2084" i="3"/>
  <c r="R2084" i="3" s="1"/>
  <c r="O2085" i="3"/>
  <c r="R2085" i="3" s="1"/>
  <c r="O2086" i="3"/>
  <c r="R2086" i="3" s="1"/>
  <c r="O2087" i="3"/>
  <c r="R2087" i="3" s="1"/>
  <c r="O2088" i="3"/>
  <c r="R2088" i="3" s="1"/>
  <c r="O2089" i="3"/>
  <c r="R2089" i="3" s="1"/>
  <c r="O2090" i="3"/>
  <c r="R2090" i="3" s="1"/>
  <c r="O2091" i="3"/>
  <c r="R2091" i="3" s="1"/>
  <c r="O2092" i="3"/>
  <c r="R2092" i="3" s="1"/>
  <c r="O2093" i="3"/>
  <c r="R2093" i="3" s="1"/>
  <c r="O2094" i="3"/>
  <c r="R2094" i="3" s="1"/>
  <c r="O2095" i="3"/>
  <c r="R2095" i="3" s="1"/>
  <c r="O2096" i="3"/>
  <c r="R2096" i="3" s="1"/>
  <c r="O2097" i="3"/>
  <c r="R2097" i="3" s="1"/>
  <c r="O2098" i="3"/>
  <c r="R2098" i="3" s="1"/>
  <c r="O2099" i="3"/>
  <c r="R2099" i="3" s="1"/>
  <c r="O2100" i="3"/>
  <c r="R2100" i="3" s="1"/>
  <c r="O2101" i="3"/>
  <c r="R2101" i="3" s="1"/>
  <c r="O2102" i="3"/>
  <c r="R2102" i="3" s="1"/>
  <c r="O2103" i="3"/>
  <c r="R2103" i="3" s="1"/>
  <c r="O2104" i="3"/>
  <c r="R2104" i="3" s="1"/>
  <c r="O2105" i="3"/>
  <c r="R2105" i="3" s="1"/>
  <c r="O2106" i="3"/>
  <c r="R2106" i="3" s="1"/>
  <c r="O2107" i="3"/>
  <c r="R2107" i="3" s="1"/>
  <c r="O2108" i="3"/>
  <c r="R2108" i="3" s="1"/>
  <c r="O2109" i="3"/>
  <c r="R2109" i="3" s="1"/>
  <c r="O2110" i="3"/>
  <c r="R2110" i="3" s="1"/>
  <c r="O2111" i="3"/>
  <c r="R2111" i="3" s="1"/>
  <c r="O2112" i="3"/>
  <c r="R2112" i="3" s="1"/>
  <c r="O2113" i="3"/>
  <c r="R2113" i="3" s="1"/>
  <c r="O2114" i="3"/>
  <c r="R2114" i="3" s="1"/>
  <c r="O2115" i="3"/>
  <c r="R2115" i="3" s="1"/>
  <c r="O2116" i="3"/>
  <c r="R2116" i="3" s="1"/>
  <c r="O2117" i="3"/>
  <c r="R2117" i="3" s="1"/>
  <c r="O2118" i="3"/>
  <c r="R2118" i="3" s="1"/>
  <c r="O2119" i="3"/>
  <c r="R2119" i="3" s="1"/>
  <c r="O2120" i="3"/>
  <c r="R2120" i="3" s="1"/>
  <c r="O2121" i="3"/>
  <c r="R2121" i="3" s="1"/>
  <c r="O2122" i="3"/>
  <c r="R2122" i="3" s="1"/>
  <c r="O2123" i="3"/>
  <c r="R2123" i="3" s="1"/>
  <c r="O2124" i="3"/>
  <c r="R2124" i="3" s="1"/>
  <c r="O2125" i="3"/>
  <c r="R2125" i="3" s="1"/>
  <c r="O2126" i="3"/>
  <c r="R2126" i="3" s="1"/>
  <c r="O2127" i="3"/>
  <c r="R2127" i="3" s="1"/>
  <c r="O2128" i="3"/>
  <c r="R2128" i="3" s="1"/>
  <c r="O2129" i="3"/>
  <c r="R2129" i="3" s="1"/>
  <c r="O2130" i="3"/>
  <c r="R2130" i="3" s="1"/>
  <c r="O2131" i="3"/>
  <c r="R2131" i="3" s="1"/>
  <c r="O2132" i="3"/>
  <c r="R2132" i="3" s="1"/>
  <c r="O2133" i="3"/>
  <c r="R2133" i="3" s="1"/>
  <c r="O2134" i="3"/>
  <c r="R2134" i="3" s="1"/>
  <c r="O2135" i="3"/>
  <c r="R2135" i="3" s="1"/>
  <c r="O2136" i="3"/>
  <c r="R2136" i="3" s="1"/>
  <c r="O2137" i="3"/>
  <c r="R2137" i="3" s="1"/>
  <c r="O2138" i="3"/>
  <c r="R2138" i="3" s="1"/>
  <c r="O2139" i="3"/>
  <c r="R2139" i="3" s="1"/>
  <c r="O2140" i="3"/>
  <c r="R2140" i="3" s="1"/>
  <c r="O2141" i="3"/>
  <c r="R2141" i="3" s="1"/>
  <c r="O2142" i="3"/>
  <c r="R2142" i="3" s="1"/>
  <c r="O2143" i="3"/>
  <c r="R2143" i="3" s="1"/>
  <c r="O2144" i="3"/>
  <c r="R2144" i="3" s="1"/>
  <c r="O2145" i="3"/>
  <c r="R2145" i="3" s="1"/>
  <c r="O2146" i="3"/>
  <c r="R2146" i="3" s="1"/>
  <c r="O2147" i="3"/>
  <c r="R2147" i="3" s="1"/>
  <c r="O2148" i="3"/>
  <c r="R2148" i="3" s="1"/>
  <c r="O2149" i="3"/>
  <c r="R2149" i="3" s="1"/>
  <c r="O2150" i="3"/>
  <c r="R2150" i="3" s="1"/>
  <c r="O2151" i="3"/>
  <c r="R2151" i="3" s="1"/>
  <c r="O2152" i="3"/>
  <c r="R2152" i="3" s="1"/>
  <c r="O2153" i="3"/>
  <c r="R2153" i="3" s="1"/>
  <c r="O2154" i="3"/>
  <c r="R2154" i="3" s="1"/>
  <c r="O2155" i="3"/>
  <c r="R2155" i="3" s="1"/>
  <c r="O2156" i="3"/>
  <c r="R2156" i="3" s="1"/>
  <c r="O2157" i="3"/>
  <c r="R2157" i="3" s="1"/>
  <c r="O2158" i="3"/>
  <c r="R2158" i="3" s="1"/>
  <c r="O2159" i="3"/>
  <c r="R2159" i="3" s="1"/>
  <c r="O2160" i="3"/>
  <c r="R2160" i="3" s="1"/>
  <c r="O2161" i="3"/>
  <c r="R2161" i="3" s="1"/>
  <c r="O2162" i="3"/>
  <c r="R2162" i="3" s="1"/>
  <c r="O2163" i="3"/>
  <c r="R2163" i="3" s="1"/>
  <c r="O2164" i="3"/>
  <c r="R2164" i="3" s="1"/>
  <c r="O2165" i="3"/>
  <c r="R2165" i="3" s="1"/>
  <c r="O2166" i="3"/>
  <c r="R2166" i="3" s="1"/>
  <c r="O2167" i="3"/>
  <c r="R2167" i="3" s="1"/>
  <c r="O2168" i="3"/>
  <c r="R2168" i="3" s="1"/>
  <c r="O2169" i="3"/>
  <c r="R2169" i="3" s="1"/>
  <c r="O2170" i="3"/>
  <c r="R2170" i="3" s="1"/>
  <c r="O2171" i="3"/>
  <c r="R2171" i="3" s="1"/>
  <c r="O2172" i="3"/>
  <c r="R2172" i="3" s="1"/>
  <c r="O2173" i="3"/>
  <c r="R2173" i="3" s="1"/>
  <c r="O2174" i="3"/>
  <c r="R2174" i="3" s="1"/>
  <c r="O2175" i="3"/>
  <c r="R2175" i="3" s="1"/>
  <c r="O2176" i="3"/>
  <c r="R2176" i="3" s="1"/>
  <c r="O2177" i="3"/>
  <c r="R2177" i="3" s="1"/>
  <c r="O2178" i="3"/>
  <c r="R2178" i="3" s="1"/>
  <c r="O2179" i="3"/>
  <c r="R2179" i="3" s="1"/>
  <c r="O2180" i="3"/>
  <c r="R2180" i="3" s="1"/>
  <c r="O2181" i="3"/>
  <c r="R2181" i="3" s="1"/>
  <c r="O2182" i="3"/>
  <c r="R2182" i="3" s="1"/>
  <c r="O2183" i="3"/>
  <c r="R2183" i="3" s="1"/>
  <c r="O2184" i="3"/>
  <c r="R2184" i="3" s="1"/>
  <c r="O2185" i="3"/>
  <c r="R2185" i="3" s="1"/>
  <c r="O2186" i="3"/>
  <c r="R2186" i="3" s="1"/>
  <c r="O2187" i="3"/>
  <c r="R2187" i="3" s="1"/>
  <c r="O2188" i="3"/>
  <c r="R2188" i="3" s="1"/>
  <c r="O2189" i="3"/>
  <c r="R2189" i="3" s="1"/>
  <c r="O2190" i="3"/>
  <c r="R2190" i="3" s="1"/>
  <c r="O2191" i="3"/>
  <c r="R2191" i="3" s="1"/>
  <c r="O2192" i="3"/>
  <c r="R2192" i="3" s="1"/>
  <c r="O2193" i="3"/>
  <c r="R2193" i="3" s="1"/>
  <c r="O2194" i="3"/>
  <c r="R2194" i="3" s="1"/>
  <c r="O2195" i="3"/>
  <c r="R2195" i="3" s="1"/>
  <c r="O2196" i="3"/>
  <c r="R2196" i="3" s="1"/>
  <c r="O2197" i="3"/>
  <c r="R2197" i="3" s="1"/>
  <c r="O2198" i="3"/>
  <c r="R2198" i="3" s="1"/>
  <c r="O2199" i="3"/>
  <c r="R2199" i="3" s="1"/>
  <c r="O2200" i="3"/>
  <c r="R2200" i="3" s="1"/>
  <c r="O2201" i="3"/>
  <c r="R2201" i="3" s="1"/>
  <c r="O2202" i="3"/>
  <c r="R2202" i="3" s="1"/>
  <c r="O2203" i="3"/>
  <c r="R2203" i="3" s="1"/>
  <c r="O2204" i="3"/>
  <c r="R2204" i="3" s="1"/>
  <c r="O2205" i="3"/>
  <c r="R2205" i="3" s="1"/>
  <c r="O2206" i="3"/>
  <c r="R2206" i="3" s="1"/>
  <c r="O2207" i="3"/>
  <c r="R2207" i="3" s="1"/>
  <c r="O2208" i="3"/>
  <c r="R2208" i="3" s="1"/>
  <c r="O2209" i="3"/>
  <c r="R2209" i="3" s="1"/>
  <c r="O2210" i="3"/>
  <c r="R2210" i="3" s="1"/>
  <c r="O2211" i="3"/>
  <c r="R2211" i="3" s="1"/>
  <c r="O2212" i="3"/>
  <c r="R2212" i="3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L1987" i="3"/>
  <c r="L699" i="3"/>
  <c r="L865" i="3"/>
  <c r="L1084" i="3"/>
  <c r="L2047" i="3"/>
  <c r="L1336" i="3"/>
  <c r="L2190" i="3"/>
  <c r="L217" i="3"/>
  <c r="L1857" i="3"/>
  <c r="L2092" i="3"/>
  <c r="L1077" i="3"/>
  <c r="L2155" i="3"/>
  <c r="L682" i="3"/>
  <c r="L1835" i="3"/>
  <c r="L1997" i="3"/>
  <c r="L1273" i="3"/>
  <c r="L1349" i="3"/>
  <c r="L542" i="3"/>
  <c r="L360" i="3"/>
  <c r="L1525" i="3"/>
  <c r="L256" i="3"/>
  <c r="L1437" i="3"/>
  <c r="L1719" i="3"/>
  <c r="L12" i="3"/>
  <c r="L2096" i="3"/>
  <c r="L405" i="3"/>
  <c r="L797" i="3"/>
  <c r="L468" i="3"/>
  <c r="L53" i="3"/>
  <c r="L246" i="3"/>
  <c r="L1625" i="3"/>
  <c r="L2034" i="3"/>
  <c r="L2108" i="3"/>
  <c r="L500" i="3"/>
  <c r="L1489" i="3"/>
  <c r="L1576" i="3"/>
  <c r="L2005" i="3"/>
  <c r="L1873" i="3"/>
  <c r="L1891" i="3"/>
  <c r="L1555" i="3"/>
  <c r="L275" i="3"/>
  <c r="L1343" i="3"/>
  <c r="L433" i="3"/>
  <c r="L1354" i="3"/>
  <c r="L2156" i="3"/>
  <c r="L894" i="3"/>
  <c r="L1089" i="3"/>
  <c r="L1232" i="3"/>
  <c r="L469" i="3"/>
  <c r="L483" i="3"/>
  <c r="L864" i="3"/>
  <c r="L953" i="3"/>
  <c r="L552" i="3"/>
  <c r="L1618" i="3"/>
  <c r="L963" i="3"/>
  <c r="L837" i="3"/>
  <c r="L986" i="3"/>
  <c r="L1290" i="3"/>
  <c r="L1855" i="3"/>
  <c r="L1870" i="3"/>
  <c r="L971" i="3"/>
  <c r="L1826" i="3"/>
  <c r="L2142" i="3"/>
  <c r="L1200" i="3"/>
  <c r="L2140" i="3"/>
  <c r="L2158" i="3"/>
  <c r="L568" i="3"/>
  <c r="L997" i="3"/>
  <c r="L911" i="3"/>
  <c r="L671" i="3"/>
  <c r="L936" i="3"/>
  <c r="L250" i="3"/>
  <c r="L977" i="3"/>
  <c r="L604" i="3"/>
  <c r="L13" i="3"/>
  <c r="L908" i="3"/>
  <c r="L775" i="3"/>
  <c r="L1914" i="3"/>
  <c r="L2093" i="3"/>
  <c r="L802" i="3"/>
  <c r="L571" i="3"/>
  <c r="L1756" i="3"/>
  <c r="L1322" i="3"/>
  <c r="L1864" i="3"/>
  <c r="L1229" i="3"/>
  <c r="L156" i="3"/>
  <c r="L116" i="3"/>
  <c r="L194" i="3"/>
  <c r="L649" i="3"/>
  <c r="L858" i="3"/>
  <c r="L787" i="3"/>
  <c r="L1904" i="3"/>
  <c r="L1030" i="3"/>
  <c r="L2024" i="3"/>
  <c r="L1880" i="3"/>
  <c r="L639" i="3"/>
  <c r="L358" i="3"/>
  <c r="L1097" i="3"/>
  <c r="L1717" i="3"/>
  <c r="L1622" i="3"/>
  <c r="L7" i="3"/>
  <c r="L2073" i="3"/>
  <c r="L849" i="3"/>
  <c r="L1615" i="3"/>
  <c r="L874" i="3"/>
  <c r="L179" i="3"/>
  <c r="L1314" i="3"/>
  <c r="L2068" i="3"/>
  <c r="L1183" i="3"/>
  <c r="L987" i="3"/>
  <c r="L1568" i="3"/>
  <c r="L230" i="3"/>
  <c r="L907" i="3"/>
  <c r="L563" i="3"/>
  <c r="L144" i="3"/>
  <c r="L1841" i="3"/>
  <c r="L629" i="3"/>
  <c r="L1471" i="3"/>
  <c r="L709" i="3"/>
  <c r="L717" i="3"/>
  <c r="L867" i="3"/>
  <c r="L299" i="3"/>
  <c r="L1138" i="3"/>
  <c r="L1620" i="3"/>
  <c r="L321" i="3"/>
  <c r="L1556" i="3"/>
  <c r="L878" i="3"/>
  <c r="L755" i="3"/>
  <c r="L1651" i="3"/>
  <c r="L876" i="3"/>
  <c r="L386" i="3"/>
  <c r="L1943" i="3"/>
  <c r="L1977" i="3"/>
  <c r="L2027" i="3"/>
  <c r="L335" i="3"/>
  <c r="L1809" i="3"/>
  <c r="L1240" i="3"/>
  <c r="L1628" i="3"/>
  <c r="L213" i="3"/>
  <c r="L594" i="3"/>
  <c r="L216" i="3"/>
  <c r="L2080" i="3"/>
  <c r="L1619" i="3"/>
  <c r="L1531" i="3"/>
  <c r="L791" i="3"/>
  <c r="L2000" i="3"/>
  <c r="L1076" i="3"/>
  <c r="L1815" i="3"/>
  <c r="L151" i="3"/>
  <c r="L1810" i="3"/>
  <c r="L1109" i="3"/>
  <c r="L356" i="3"/>
  <c r="L399" i="3"/>
  <c r="L810" i="3"/>
  <c r="L473" i="3"/>
  <c r="L2004" i="3"/>
  <c r="L2163" i="3"/>
  <c r="L1007" i="3"/>
  <c r="L1540" i="3"/>
  <c r="L1259" i="3"/>
  <c r="L353" i="3"/>
  <c r="L1945" i="3"/>
  <c r="L27" i="3"/>
  <c r="L1162" i="3"/>
  <c r="L1561" i="3"/>
  <c r="L731" i="3"/>
  <c r="L1327" i="3"/>
  <c r="L2074" i="3"/>
  <c r="L1299" i="3"/>
  <c r="L1634" i="3"/>
  <c r="L1316" i="3"/>
  <c r="L888" i="3"/>
  <c r="L1842" i="3"/>
  <c r="L71" i="3"/>
  <c r="L1353" i="3"/>
  <c r="L1130" i="3"/>
  <c r="L46" i="3"/>
  <c r="L1640" i="3"/>
  <c r="L1364" i="3"/>
  <c r="L716" i="3"/>
  <c r="L1406" i="3"/>
  <c r="L1916" i="3"/>
  <c r="L466" i="3"/>
  <c r="L438" i="3"/>
  <c r="L1175" i="3"/>
  <c r="L249" i="3"/>
  <c r="L1193" i="3"/>
  <c r="L409" i="3"/>
  <c r="L1225" i="3"/>
  <c r="L567" i="3"/>
  <c r="L1443" i="3"/>
  <c r="L434" i="3"/>
  <c r="L1203" i="3"/>
  <c r="L361" i="3"/>
  <c r="L1439" i="3"/>
  <c r="L1789" i="3"/>
  <c r="L415" i="3"/>
  <c r="L1270" i="3"/>
  <c r="L1391" i="3"/>
  <c r="L1480" i="3"/>
  <c r="L117" i="3"/>
  <c r="L2194" i="3"/>
  <c r="L192" i="3"/>
  <c r="L1207" i="3"/>
  <c r="L2070" i="3"/>
  <c r="L198" i="3"/>
  <c r="L610" i="3"/>
  <c r="L947" i="3"/>
  <c r="L1426" i="3"/>
  <c r="L743" i="3"/>
  <c r="L1154" i="3"/>
  <c r="L2124" i="3"/>
  <c r="L1738" i="3"/>
  <c r="L527" i="3"/>
  <c r="L1447" i="3"/>
  <c r="L1452" i="3"/>
  <c r="L1985" i="3"/>
  <c r="L2122" i="3"/>
  <c r="L1392" i="3"/>
  <c r="L467" i="3"/>
  <c r="L1169" i="3"/>
  <c r="L1136" i="3"/>
  <c r="L436" i="3"/>
  <c r="L318" i="3"/>
  <c r="L661" i="3"/>
  <c r="L1463" i="3"/>
  <c r="L1096" i="3"/>
  <c r="L603" i="3"/>
  <c r="L1528" i="3"/>
  <c r="L2091" i="3"/>
  <c r="L841" i="3"/>
  <c r="L1146" i="3"/>
  <c r="L2131" i="3"/>
  <c r="L1265" i="3"/>
  <c r="L278" i="3"/>
  <c r="L260" i="3"/>
  <c r="L886" i="3"/>
  <c r="L1245" i="3"/>
  <c r="L831" i="3"/>
  <c r="L77" i="3"/>
  <c r="L1048" i="3"/>
  <c r="L872" i="3"/>
  <c r="L1352" i="3"/>
  <c r="L472" i="3"/>
  <c r="L320" i="3"/>
  <c r="L1681" i="3"/>
  <c r="L1539" i="3"/>
  <c r="L1246" i="3"/>
  <c r="L771" i="3"/>
  <c r="L1003" i="3"/>
  <c r="L296" i="3"/>
  <c r="L1303" i="3"/>
  <c r="L1676" i="3"/>
  <c r="L1133" i="3"/>
  <c r="L69" i="3"/>
  <c r="L710" i="3"/>
  <c r="L1078" i="3"/>
  <c r="L1550" i="3"/>
  <c r="L17" i="3"/>
  <c r="L1055" i="3"/>
  <c r="L2058" i="3"/>
  <c r="L328" i="3"/>
  <c r="L470" i="3"/>
  <c r="L1307" i="3"/>
  <c r="L531" i="3"/>
  <c r="L1497" i="3"/>
  <c r="L995" i="3"/>
  <c r="L234" i="3"/>
  <c r="L2008" i="3"/>
  <c r="L1206" i="3"/>
  <c r="L31" i="3"/>
  <c r="L1881" i="3"/>
  <c r="L698" i="3"/>
  <c r="L1947" i="3"/>
  <c r="L806" i="3"/>
  <c r="L1941" i="3"/>
  <c r="L76" i="3"/>
  <c r="L526" i="3"/>
  <c r="L367" i="3"/>
  <c r="L2139" i="3"/>
  <c r="L464" i="3"/>
  <c r="L338" i="3"/>
  <c r="L715" i="3"/>
  <c r="L1176" i="3"/>
  <c r="L2201" i="3"/>
  <c r="L82" i="3"/>
  <c r="L751" i="3"/>
  <c r="L577" i="3"/>
  <c r="L650" i="3"/>
  <c r="L1167" i="3"/>
  <c r="L565" i="3"/>
  <c r="L586" i="3"/>
  <c r="L121" i="3"/>
  <c r="L1194" i="3"/>
  <c r="L2121" i="3"/>
  <c r="L36" i="3"/>
  <c r="L340" i="3"/>
  <c r="L494" i="3"/>
  <c r="L736" i="3"/>
  <c r="L927" i="3"/>
  <c r="L2137" i="3"/>
  <c r="L1045" i="3"/>
  <c r="L651" i="3"/>
  <c r="L1134" i="3"/>
  <c r="L1607" i="3"/>
  <c r="L2052" i="3"/>
  <c r="L1483" i="3"/>
  <c r="L1537" i="3"/>
  <c r="L722" i="3"/>
  <c r="L2111" i="3"/>
  <c r="L1817" i="3"/>
  <c r="L555" i="3"/>
  <c r="L687" i="3"/>
  <c r="L1344" i="3"/>
  <c r="L1106" i="3"/>
  <c r="L1858" i="3"/>
  <c r="L349" i="3"/>
  <c r="L637" i="3"/>
  <c r="L1836" i="3"/>
  <c r="L1514" i="3"/>
  <c r="L1747" i="3"/>
  <c r="L3" i="3"/>
  <c r="L1278" i="3"/>
  <c r="L1953" i="3"/>
  <c r="L2130" i="3"/>
  <c r="L746" i="3"/>
  <c r="L1465" i="3"/>
  <c r="L785" i="3"/>
  <c r="L949" i="3"/>
  <c r="L1706" i="3"/>
  <c r="L1617" i="3"/>
  <c r="L1781" i="3"/>
  <c r="L1591" i="3"/>
  <c r="L123" i="3"/>
  <c r="L1266" i="3"/>
  <c r="L2048" i="3"/>
  <c r="L2148" i="3"/>
  <c r="L1502" i="3"/>
  <c r="L854" i="3"/>
  <c r="L378" i="3"/>
  <c r="L505" i="3"/>
  <c r="L394" i="3"/>
  <c r="L1186" i="3"/>
  <c r="L1575" i="3"/>
  <c r="L1927" i="3"/>
  <c r="L2117" i="3"/>
  <c r="L1041" i="3"/>
  <c r="L109" i="3"/>
  <c r="L1563" i="3"/>
  <c r="L2016" i="3"/>
  <c r="L2017" i="3"/>
  <c r="L1683" i="3"/>
  <c r="L1631" i="3"/>
  <c r="L2129" i="3"/>
  <c r="L1191" i="3"/>
  <c r="L1647" i="3"/>
  <c r="L1944" i="3"/>
  <c r="L566" i="3"/>
  <c r="L2165" i="3"/>
  <c r="L404" i="3"/>
  <c r="L1128" i="3"/>
  <c r="L705" i="3"/>
  <c r="L595" i="3"/>
  <c r="L632" i="3"/>
  <c r="L1185" i="3"/>
  <c r="L844" i="3"/>
  <c r="L420" i="3"/>
  <c r="L496" i="3"/>
  <c r="L1627" i="3"/>
  <c r="L457" i="3"/>
  <c r="L1371" i="3"/>
  <c r="L623" i="3"/>
  <c r="L1658" i="3"/>
  <c r="L1722" i="3"/>
  <c r="L633" i="3"/>
  <c r="L2147" i="3"/>
  <c r="L1063" i="3"/>
  <c r="L2065" i="3"/>
  <c r="L1931" i="3"/>
  <c r="L1730" i="3"/>
  <c r="L334" i="3"/>
  <c r="L696" i="3"/>
  <c r="L1630" i="3"/>
  <c r="L286" i="3"/>
  <c r="L1182" i="3"/>
  <c r="L1032" i="3"/>
  <c r="L1768" i="3"/>
  <c r="L1954" i="3"/>
  <c r="L1424" i="3"/>
  <c r="L1241" i="3"/>
  <c r="L488" i="3"/>
  <c r="L1788" i="3"/>
  <c r="L1092" i="3"/>
  <c r="L1166" i="3"/>
  <c r="L2123" i="3"/>
  <c r="L1875" i="3"/>
  <c r="L1346" i="3"/>
  <c r="L1581" i="3"/>
  <c r="L444" i="3"/>
  <c r="L1657" i="3"/>
  <c r="L1438" i="3"/>
  <c r="L1905" i="3"/>
  <c r="L819" i="3"/>
  <c r="L475" i="3"/>
  <c r="L1890" i="3"/>
  <c r="L129" i="3"/>
  <c r="L1445" i="3"/>
  <c r="L365" i="3"/>
  <c r="L1652" i="3"/>
  <c r="L1171" i="3"/>
  <c r="L1825" i="3"/>
  <c r="L1801" i="3"/>
  <c r="L1940" i="3"/>
  <c r="L147" i="3"/>
  <c r="L863" i="3"/>
  <c r="L1653" i="3"/>
  <c r="L1140" i="3"/>
  <c r="L1750" i="3"/>
  <c r="L1401" i="3"/>
  <c r="L1929" i="3"/>
  <c r="L110" i="3"/>
  <c r="L15" i="3"/>
  <c r="L1867" i="3"/>
  <c r="L665" i="3"/>
  <c r="L778" i="3"/>
  <c r="L309" i="3"/>
  <c r="L195" i="3"/>
  <c r="L2087" i="3"/>
  <c r="L540" i="3"/>
  <c r="L126" i="3"/>
  <c r="L2186" i="3"/>
  <c r="L1938" i="3"/>
  <c r="L1946" i="3"/>
  <c r="L1335" i="3"/>
  <c r="L750" i="3"/>
  <c r="L1560" i="3"/>
  <c r="L1235" i="3"/>
  <c r="L1804" i="3"/>
  <c r="L549" i="3"/>
  <c r="L118" i="3"/>
  <c r="L347" i="3"/>
  <c r="L1614" i="3"/>
  <c r="L413" i="3"/>
  <c r="L1691" i="3"/>
  <c r="L1740" i="3"/>
  <c r="L972" i="3"/>
  <c r="L317" i="3"/>
  <c r="L913" i="3"/>
  <c r="L881" i="3"/>
  <c r="L2007" i="3"/>
  <c r="L1984" i="3"/>
  <c r="L203" i="3"/>
  <c r="L1970" i="3"/>
  <c r="L1518" i="3"/>
  <c r="L282" i="3"/>
  <c r="L714" i="3"/>
  <c r="L678" i="3"/>
  <c r="L1347" i="3"/>
  <c r="L1863" i="3"/>
  <c r="L553" i="3"/>
  <c r="L1746" i="3"/>
  <c r="L719" i="3"/>
  <c r="L1408" i="3"/>
  <c r="L352" i="3"/>
  <c r="L2089" i="3"/>
  <c r="L304" i="3"/>
  <c r="L2157" i="3"/>
  <c r="L514" i="3"/>
  <c r="L753" i="3"/>
  <c r="L605" i="3"/>
  <c r="L2170" i="3"/>
  <c r="L2072" i="3"/>
  <c r="L292" i="3"/>
  <c r="L493" i="3"/>
  <c r="L943" i="3"/>
  <c r="L1896" i="3"/>
  <c r="L1582" i="3"/>
  <c r="L749" i="3"/>
  <c r="L448" i="3"/>
  <c r="L946" i="3"/>
  <c r="L1028" i="3"/>
  <c r="L84" i="3"/>
  <c r="L407" i="3"/>
  <c r="L133" i="3"/>
  <c r="L1190" i="3"/>
  <c r="L1473" i="3"/>
  <c r="L369" i="3"/>
  <c r="L379" i="3"/>
  <c r="L450" i="3"/>
  <c r="L1605" i="3"/>
  <c r="L1751" i="3"/>
  <c r="L1308" i="3"/>
  <c r="L759" i="3"/>
  <c r="L2012" i="3"/>
  <c r="L2060" i="3"/>
  <c r="L1145" i="3"/>
  <c r="L75" i="3"/>
  <c r="L1859" i="3"/>
  <c r="L326" i="3"/>
  <c r="L1432" i="3"/>
  <c r="L1959" i="3"/>
  <c r="L1764" i="3"/>
  <c r="L366" i="3"/>
  <c r="L674" i="3"/>
  <c r="L1767" i="3"/>
  <c r="L416" i="3"/>
  <c r="L521" i="3"/>
  <c r="L648" i="3"/>
  <c r="L474" i="3"/>
  <c r="L843" i="3"/>
  <c r="L1839" i="3"/>
  <c r="L1513" i="3"/>
  <c r="L59" i="3"/>
  <c r="L611" i="3"/>
  <c r="L1385" i="3"/>
  <c r="L1318" i="3"/>
  <c r="L251" i="3"/>
  <c r="L609" i="3"/>
  <c r="L57" i="3"/>
  <c r="L1201" i="3"/>
  <c r="L354" i="3"/>
  <c r="L1677" i="3"/>
  <c r="L1164" i="3"/>
  <c r="L909" i="3"/>
  <c r="L1192" i="3"/>
  <c r="L2063" i="3"/>
  <c r="L691" i="3"/>
  <c r="L272" i="3"/>
  <c r="L1748" i="3"/>
  <c r="L423" i="3"/>
  <c r="L2141" i="3"/>
  <c r="L1926" i="3"/>
  <c r="L2145" i="3"/>
  <c r="L1283" i="3"/>
  <c r="L1333" i="3"/>
  <c r="L2075" i="3"/>
  <c r="L635" i="3"/>
  <c r="L441" i="3"/>
  <c r="L332" i="3"/>
  <c r="L2011" i="3"/>
  <c r="L770" i="3"/>
  <c r="L1446" i="3"/>
  <c r="L1304" i="3"/>
  <c r="L471" i="3"/>
  <c r="L929" i="3"/>
  <c r="L1509" i="3"/>
  <c r="L154" i="3"/>
  <c r="L896" i="3"/>
  <c r="L1321" i="3"/>
  <c r="L860" i="3"/>
  <c r="L2133" i="3"/>
  <c r="L1529" i="3"/>
  <c r="L968" i="3"/>
  <c r="L541" i="3"/>
  <c r="L560" i="3"/>
  <c r="L6" i="3"/>
  <c r="L165" i="3"/>
  <c r="L730" i="3"/>
  <c r="L1661" i="3"/>
  <c r="L550" i="3"/>
  <c r="L615" i="3"/>
  <c r="L1542" i="3"/>
  <c r="L729" i="3"/>
  <c r="L425" i="3"/>
  <c r="L2200" i="3"/>
  <c r="L1720" i="3"/>
  <c r="L725" i="3"/>
  <c r="L1250" i="3"/>
  <c r="L1121" i="3"/>
  <c r="L2132" i="3"/>
  <c r="L1534" i="3"/>
  <c r="L1955" i="3"/>
  <c r="L1386" i="3"/>
  <c r="L95" i="3"/>
  <c r="L48" i="3"/>
  <c r="L255" i="3"/>
  <c r="L1417" i="3"/>
  <c r="L551" i="3"/>
  <c r="L2040" i="3"/>
  <c r="L2082" i="3"/>
  <c r="L1980" i="3"/>
  <c r="L1488" i="3"/>
  <c r="L1800" i="3"/>
  <c r="L1407" i="3"/>
  <c r="L427" i="3"/>
  <c r="L1632" i="3"/>
  <c r="L1762" i="3"/>
  <c r="L761" i="3"/>
  <c r="L138" i="3"/>
  <c r="L897" i="3"/>
  <c r="L1334" i="3"/>
  <c r="L1064" i="3"/>
  <c r="L224" i="3"/>
  <c r="L1723" i="3"/>
  <c r="L1807" i="3"/>
  <c r="L1427" i="3"/>
  <c r="L613" i="3"/>
  <c r="L1852" i="3"/>
  <c r="L1224" i="3"/>
  <c r="L640" i="3"/>
  <c r="L495" i="3"/>
  <c r="L382" i="3"/>
  <c r="L2051" i="3"/>
  <c r="L1260" i="3"/>
  <c r="L254" i="3"/>
  <c r="L1033" i="3"/>
  <c r="L1231" i="3"/>
  <c r="L782" i="3"/>
  <c r="L1326" i="3"/>
  <c r="L205" i="3"/>
  <c r="L377" i="3"/>
  <c r="L2136" i="3"/>
  <c r="L2056" i="3"/>
  <c r="L933" i="3"/>
  <c r="L1329" i="3"/>
  <c r="L381" i="3"/>
  <c r="L559" i="3"/>
  <c r="L1679" i="3"/>
  <c r="L1611" i="3"/>
  <c r="L1339" i="3"/>
  <c r="L1125" i="3"/>
  <c r="L1506" i="3"/>
  <c r="L1716" i="3"/>
  <c r="L692" i="3"/>
  <c r="L2151" i="3"/>
  <c r="L744" i="3"/>
  <c r="L1837" i="3"/>
  <c r="L1082" i="3"/>
  <c r="L829" i="3"/>
  <c r="L202" i="3"/>
  <c r="L654" i="3"/>
  <c r="L1530" i="3"/>
  <c r="L232" i="3"/>
  <c r="L1031" i="3"/>
  <c r="L1763" i="3"/>
  <c r="L85" i="3"/>
  <c r="L529" i="3"/>
  <c r="L2020" i="3"/>
  <c r="L1923" i="3"/>
  <c r="L1476" i="3"/>
  <c r="L617" i="3"/>
  <c r="L428" i="3"/>
  <c r="L981" i="3"/>
  <c r="L1578" i="3"/>
  <c r="L102" i="3"/>
  <c r="L2018" i="3"/>
  <c r="L1626" i="3"/>
  <c r="L209" i="3"/>
  <c r="L2107" i="3"/>
  <c r="L400" i="3"/>
  <c r="L1668" i="3"/>
  <c r="L772" i="3"/>
  <c r="L662" i="3"/>
  <c r="L89" i="3"/>
  <c r="L1403" i="3"/>
  <c r="L800" i="3"/>
  <c r="L266" i="3"/>
  <c r="L850" i="3"/>
  <c r="L1025" i="3"/>
  <c r="L1686" i="3"/>
  <c r="L956" i="3"/>
  <c r="L480" i="3"/>
  <c r="L172" i="3"/>
  <c r="L1258" i="3"/>
  <c r="L912" i="3"/>
  <c r="L1553" i="3"/>
  <c r="L1522" i="3"/>
  <c r="L1345" i="3"/>
  <c r="L1196" i="3"/>
  <c r="L1752" i="3"/>
  <c r="L1237" i="3"/>
  <c r="L364" i="3"/>
  <c r="L1249" i="3"/>
  <c r="L1188" i="3"/>
  <c r="L752" i="3"/>
  <c r="L119" i="3"/>
  <c r="L1118" i="3"/>
  <c r="L1338" i="3"/>
  <c r="L1289" i="3"/>
  <c r="L1819" i="3"/>
  <c r="L2144" i="3"/>
  <c r="L2015" i="3"/>
  <c r="L767" i="3"/>
  <c r="L1198" i="3"/>
  <c r="L1598" i="3"/>
  <c r="L1678" i="3"/>
  <c r="L112" i="3"/>
  <c r="L1351" i="3"/>
  <c r="L1710" i="3"/>
  <c r="L548" i="3"/>
  <c r="L1724" i="3"/>
  <c r="L1156" i="3"/>
  <c r="L1453" i="3"/>
  <c r="L90" i="3"/>
  <c r="L2202" i="3"/>
  <c r="L2090" i="3"/>
  <c r="L1792" i="3"/>
  <c r="L1295" i="3"/>
  <c r="L889" i="3"/>
  <c r="L270" i="3"/>
  <c r="L510" i="3"/>
  <c r="L818" i="3"/>
  <c r="L508" i="3"/>
  <c r="L1053" i="3"/>
  <c r="L1579" i="3"/>
  <c r="L1038" i="3"/>
  <c r="L2126" i="3"/>
  <c r="L81" i="3"/>
  <c r="L2113" i="3"/>
  <c r="L35" i="3"/>
  <c r="L1248" i="3"/>
  <c r="L1833" i="3"/>
  <c r="L336" i="3"/>
  <c r="L1897" i="3"/>
  <c r="L821" i="3"/>
  <c r="L1527" i="3"/>
  <c r="L851" i="3"/>
  <c r="L1773" i="3"/>
  <c r="L1705" i="3"/>
  <c r="L1519" i="3"/>
  <c r="L392" i="3"/>
  <c r="L1784" i="3"/>
  <c r="L1832" i="3"/>
  <c r="L181" i="3"/>
  <c r="L222" i="3"/>
  <c r="L169" i="3"/>
  <c r="L11" i="3"/>
  <c r="L989" i="3"/>
  <c r="L1291" i="3"/>
  <c r="L248" i="3"/>
  <c r="L439" i="3"/>
  <c r="L2106" i="3"/>
  <c r="L704" i="3"/>
  <c r="L1623" i="3"/>
  <c r="L2083" i="3"/>
  <c r="L398" i="3"/>
  <c r="L645" i="3"/>
  <c r="L1535" i="3"/>
  <c r="L1979" i="3"/>
  <c r="L1117" i="3"/>
  <c r="L1729" i="3"/>
  <c r="L107" i="3"/>
  <c r="L1373" i="3"/>
  <c r="L780" i="3"/>
  <c r="L310" i="3"/>
  <c r="L1924" i="3"/>
  <c r="L1253" i="3"/>
  <c r="L1375" i="3"/>
  <c r="L1378" i="3"/>
  <c r="L2032" i="3"/>
  <c r="L1517" i="3"/>
  <c r="L1687" i="3"/>
  <c r="L1776" i="3"/>
  <c r="L1799" i="3"/>
  <c r="L293" i="3"/>
  <c r="L1869" i="3"/>
  <c r="L403" i="3"/>
  <c r="L1217" i="3"/>
  <c r="L92" i="3"/>
  <c r="L634" i="3"/>
  <c r="L395" i="3"/>
  <c r="L606" i="3"/>
  <c r="L1828" i="3"/>
  <c r="L1660" i="3"/>
  <c r="L1269" i="3"/>
  <c r="L141" i="3"/>
  <c r="L1571" i="3"/>
  <c r="L728" i="3"/>
  <c r="L1843" i="3"/>
  <c r="L180" i="3"/>
  <c r="L904" i="3"/>
  <c r="L1413" i="3"/>
  <c r="L1046" i="3"/>
  <c r="L1181" i="3"/>
  <c r="L1992" i="3"/>
  <c r="L647" i="3"/>
  <c r="L1500" i="3"/>
  <c r="L786" i="3"/>
  <c r="L906" i="3"/>
  <c r="L663" i="3"/>
  <c r="L1212" i="3"/>
  <c r="L2177" i="3"/>
  <c r="L962" i="3"/>
  <c r="L892" i="3"/>
  <c r="L1939" i="3"/>
  <c r="L1105" i="3"/>
  <c r="L190" i="3"/>
  <c r="L748" i="3"/>
  <c r="L163" i="3"/>
  <c r="L1974" i="3"/>
  <c r="L146" i="3"/>
  <c r="L183" i="3"/>
  <c r="L1158" i="3"/>
  <c r="L503" i="3"/>
  <c r="L608" i="3"/>
  <c r="L370" i="3"/>
  <c r="L1964" i="3"/>
  <c r="L355" i="3"/>
  <c r="L482" i="3"/>
  <c r="L157" i="3"/>
  <c r="L371" i="3"/>
  <c r="L1228" i="3"/>
  <c r="L343" i="3"/>
  <c r="L460" i="3"/>
  <c r="L1062" i="3"/>
  <c r="L362" i="3"/>
  <c r="L1580" i="3"/>
  <c r="L100" i="3"/>
  <c r="L1903" i="3"/>
  <c r="L1150" i="3"/>
  <c r="L186" i="3"/>
  <c r="L1910" i="3"/>
  <c r="L45" i="3"/>
  <c r="L1485" i="3"/>
  <c r="L919" i="3"/>
  <c r="L1759" i="3"/>
  <c r="L681" i="3"/>
  <c r="L315" i="3"/>
  <c r="L1798" i="3"/>
  <c r="L1350" i="3"/>
  <c r="L1821" i="3"/>
  <c r="L1419" i="3"/>
  <c r="L1538" i="3"/>
  <c r="L1583" i="3"/>
  <c r="L1780" i="3"/>
  <c r="L735" i="3"/>
  <c r="L914" i="3"/>
  <c r="L1975" i="3"/>
  <c r="L1834" i="3"/>
  <c r="L724" i="3"/>
  <c r="L1638" i="3"/>
  <c r="L1898" i="3"/>
  <c r="L2009" i="3"/>
  <c r="L1999" i="3"/>
  <c r="L325" i="3"/>
  <c r="L1087" i="3"/>
  <c r="L2114" i="3"/>
  <c r="L1434" i="3"/>
  <c r="L857" i="3"/>
  <c r="L60" i="3"/>
  <c r="L1967" i="3"/>
  <c r="L37" i="3"/>
  <c r="L768" i="3"/>
  <c r="L1149" i="3"/>
  <c r="L311" i="3"/>
  <c r="L384" i="3"/>
  <c r="L2104" i="3"/>
  <c r="L1074" i="3"/>
  <c r="L98" i="3"/>
  <c r="L1222" i="3"/>
  <c r="L1287" i="3"/>
  <c r="L108" i="3"/>
  <c r="L1727" i="3"/>
  <c r="L1475" i="3"/>
  <c r="L757" i="3"/>
  <c r="L592" i="3"/>
  <c r="L805" i="3"/>
  <c r="L279" i="3"/>
  <c r="L132" i="3"/>
  <c r="L1587" i="3"/>
  <c r="L167" i="3"/>
  <c r="L408" i="3"/>
  <c r="L1557" i="3"/>
  <c r="L197" i="3"/>
  <c r="L884" i="3"/>
  <c r="L1584" i="3"/>
  <c r="L1982" i="3"/>
  <c r="L223" i="3"/>
  <c r="L796" i="3"/>
  <c r="L1670" i="3"/>
  <c r="L2086" i="3"/>
  <c r="L2054" i="3"/>
  <c r="L2128" i="3"/>
  <c r="L149" i="3"/>
  <c r="L1594" i="3"/>
  <c r="L375" i="3"/>
  <c r="L835" i="3"/>
  <c r="L2109" i="3"/>
  <c r="L2019" i="3"/>
  <c r="L1160" i="3"/>
  <c r="L2150" i="3"/>
  <c r="L1142" i="3"/>
  <c r="L2198" i="3"/>
  <c r="L838" i="3"/>
  <c r="L784" i="3"/>
  <c r="L627" i="3"/>
  <c r="L820" i="3"/>
  <c r="L1664" i="3"/>
  <c r="L1714" i="3"/>
  <c r="L942" i="3"/>
  <c r="L779" i="3"/>
  <c r="L111" i="3"/>
  <c r="L1499" i="3"/>
  <c r="L1170" i="3"/>
  <c r="L114" i="3"/>
  <c r="L939" i="3"/>
  <c r="L489" i="3"/>
  <c r="L1520" i="3"/>
  <c r="L139" i="3"/>
  <c r="L2021" i="3"/>
  <c r="L1526" i="3"/>
  <c r="L417" i="3"/>
  <c r="L2167" i="3"/>
  <c r="L1088" i="3"/>
  <c r="L957" i="3"/>
  <c r="L845" i="3"/>
  <c r="L1026" i="3"/>
  <c r="L120" i="3"/>
  <c r="L1699" i="3"/>
  <c r="L631" i="3"/>
  <c r="L1243" i="3"/>
  <c r="L1682" i="3"/>
  <c r="L329" i="3"/>
  <c r="L1208" i="3"/>
  <c r="L1704" i="3"/>
  <c r="L1449" i="3"/>
  <c r="L1496" i="3"/>
  <c r="L737" i="3"/>
  <c r="L498" i="3"/>
  <c r="L579" i="3"/>
  <c r="L783" i="3"/>
  <c r="L1633" i="3"/>
  <c r="L569" i="3"/>
  <c r="L597" i="3"/>
  <c r="L2098" i="3"/>
  <c r="L348" i="3"/>
  <c r="L1695" i="3"/>
  <c r="L1667" i="3"/>
  <c r="L1521" i="3"/>
  <c r="L765" i="3"/>
  <c r="L131" i="3"/>
  <c r="L1949" i="3"/>
  <c r="L619" i="3"/>
  <c r="L1655" i="3"/>
  <c r="L992" i="3"/>
  <c r="L1741" i="3"/>
  <c r="L890" i="3"/>
  <c r="L1357" i="3"/>
  <c r="L839" i="3"/>
  <c r="L83" i="3"/>
  <c r="L2138" i="3"/>
  <c r="L134" i="3"/>
  <c r="L1494" i="3"/>
  <c r="L1451" i="3"/>
  <c r="L657" i="3"/>
  <c r="L591" i="3"/>
  <c r="L918" i="3"/>
  <c r="L1925" i="3"/>
  <c r="L842" i="3"/>
  <c r="L456" i="3"/>
  <c r="L312" i="3"/>
  <c r="L1320" i="3"/>
  <c r="L1893" i="3"/>
  <c r="L2081" i="3"/>
  <c r="L1397" i="3"/>
  <c r="L261" i="3"/>
  <c r="L1368" i="3"/>
  <c r="L1895" i="3"/>
  <c r="L2191" i="3"/>
  <c r="L1108" i="3"/>
  <c r="L376" i="3"/>
  <c r="L1919" i="3"/>
  <c r="L1239" i="3"/>
  <c r="L1383" i="3"/>
  <c r="L1616" i="3"/>
  <c r="L543" i="3"/>
  <c r="L998" i="3"/>
  <c r="L513" i="3"/>
  <c r="L426" i="3"/>
  <c r="L1040" i="3"/>
  <c r="L930" i="3"/>
  <c r="L240" i="3"/>
  <c r="L1708" i="3"/>
  <c r="L1054" i="3"/>
  <c r="L1024" i="3"/>
  <c r="L1596" i="3"/>
  <c r="L1731" i="3"/>
  <c r="L803" i="3"/>
  <c r="L1423" i="3"/>
  <c r="L1998" i="3"/>
  <c r="L1996" i="3"/>
  <c r="L676" i="3"/>
  <c r="L766" i="3"/>
  <c r="L1219" i="3"/>
  <c r="L621" i="3"/>
  <c r="L1211" i="3"/>
  <c r="L807" i="3"/>
  <c r="L1387" i="3"/>
  <c r="L1039" i="3"/>
  <c r="L1981" i="3"/>
  <c r="L171" i="3"/>
  <c r="L1043" i="3"/>
  <c r="L1317" i="3"/>
  <c r="L1297" i="3"/>
  <c r="L106" i="3"/>
  <c r="L2116" i="3"/>
  <c r="L1672" i="3"/>
  <c r="L128" i="3"/>
  <c r="L432" i="3"/>
  <c r="L2099" i="3"/>
  <c r="L991" i="3"/>
  <c r="L1302" i="3"/>
  <c r="L994" i="3"/>
  <c r="L825" i="3"/>
  <c r="L1277" i="3"/>
  <c r="L1662" i="3"/>
  <c r="L93" i="3"/>
  <c r="L1284" i="3"/>
  <c r="L1876" i="3"/>
  <c r="L561" i="3"/>
  <c r="L300" i="3"/>
  <c r="L63" i="3"/>
  <c r="L1726" i="3"/>
  <c r="L1251" i="3"/>
  <c r="L105" i="3"/>
  <c r="L1470" i="3"/>
  <c r="L1564" i="3"/>
  <c r="L1990" i="3"/>
  <c r="L538" i="3"/>
  <c r="L523" i="3"/>
  <c r="L1242" i="3"/>
  <c r="L2069" i="3"/>
  <c r="L1601" i="3"/>
  <c r="L1600" i="3"/>
  <c r="L1095" i="3"/>
  <c r="L905" i="3"/>
  <c r="L1288" i="3"/>
  <c r="L237" i="3"/>
  <c r="L866" i="3"/>
  <c r="L1775" i="3"/>
  <c r="L401" i="3"/>
  <c r="L1337" i="3"/>
  <c r="L2207" i="3"/>
  <c r="L711" i="3"/>
  <c r="L41" i="3"/>
  <c r="L1021" i="3"/>
  <c r="L449" i="3"/>
  <c r="L1340" i="3"/>
  <c r="L24" i="3"/>
  <c r="L1694" i="3"/>
  <c r="L799" i="3"/>
  <c r="L1199" i="3"/>
  <c r="L1688" i="3"/>
  <c r="L42" i="3"/>
  <c r="L813" i="3"/>
  <c r="L2210" i="3"/>
  <c r="L2119" i="3"/>
  <c r="L2196" i="3"/>
  <c r="L1690" i="3"/>
  <c r="L231" i="3"/>
  <c r="L1159" i="3"/>
  <c r="L1100" i="3"/>
  <c r="L1466" i="3"/>
  <c r="L756" i="3"/>
  <c r="L1849" i="3"/>
  <c r="L515" i="3"/>
  <c r="L2181" i="3"/>
  <c r="L125" i="3"/>
  <c r="L1882" i="3"/>
  <c r="L2171" i="3"/>
  <c r="L1795" i="3"/>
  <c r="L1567" i="3"/>
  <c r="L924" i="3"/>
  <c r="L2026" i="3"/>
  <c r="L1361" i="3"/>
  <c r="L1114" i="3"/>
  <c r="L1932" i="3"/>
  <c r="L226" i="3"/>
  <c r="L1993" i="3"/>
  <c r="L2062" i="3"/>
  <c r="L1871" i="3"/>
  <c r="L738" i="3"/>
  <c r="L638" i="3"/>
  <c r="L1409" i="3"/>
  <c r="L1310" i="3"/>
  <c r="L267" i="3"/>
  <c r="L1786" i="3"/>
  <c r="L455" i="3"/>
  <c r="L1214" i="3"/>
  <c r="L1712" i="3"/>
  <c r="L1823" i="3"/>
  <c r="L1292" i="3"/>
  <c r="L723" i="3"/>
  <c r="L1976" i="3"/>
  <c r="L1771" i="3"/>
  <c r="L1395" i="3"/>
  <c r="L1610" i="3"/>
  <c r="L1477" i="3"/>
  <c r="L1305" i="3"/>
  <c r="L1501" i="3"/>
  <c r="L1370" i="3"/>
  <c r="L920" i="3"/>
  <c r="L2146" i="3"/>
  <c r="L235" i="3"/>
  <c r="L1831" i="3"/>
  <c r="L712" i="3"/>
  <c r="L612" i="3"/>
  <c r="L928" i="3"/>
  <c r="L1027" i="3"/>
  <c r="L204" i="3"/>
  <c r="L745" i="3"/>
  <c r="L1962" i="3"/>
  <c r="L1766" i="3"/>
  <c r="L2049" i="3"/>
  <c r="L1348" i="3"/>
  <c r="L1301" i="3"/>
  <c r="L115" i="3"/>
  <c r="L1110" i="3"/>
  <c r="L2014" i="3"/>
  <c r="L1994" i="3"/>
  <c r="L1585" i="3"/>
  <c r="L2050" i="3"/>
  <c r="L2205" i="3"/>
  <c r="L314" i="3"/>
  <c r="L1012" i="3"/>
  <c r="L440" i="3"/>
  <c r="L1812" i="3"/>
  <c r="L1172" i="3"/>
  <c r="L534" i="3"/>
  <c r="L815" i="3"/>
  <c r="L1936" i="3"/>
  <c r="L1400" i="3"/>
  <c r="L822" i="3"/>
  <c r="L79" i="3"/>
  <c r="L1252" i="3"/>
  <c r="L390" i="3"/>
  <c r="L670" i="3"/>
  <c r="L1558" i="3"/>
  <c r="L2037" i="3"/>
  <c r="L1787" i="3"/>
  <c r="L1216" i="3"/>
  <c r="L2188" i="3"/>
  <c r="L43" i="3"/>
  <c r="L1405" i="3"/>
  <c r="L961" i="3"/>
  <c r="L2127" i="3"/>
  <c r="L975" i="3"/>
  <c r="L1577" i="3"/>
  <c r="L1673" i="3"/>
  <c r="L411" i="3"/>
  <c r="L1770" i="3"/>
  <c r="L1450" i="3"/>
  <c r="L1515" i="3"/>
  <c r="L1958" i="3"/>
  <c r="L2045" i="3"/>
  <c r="L68" i="3"/>
  <c r="L159" i="3"/>
  <c r="L1656" i="3"/>
  <c r="L580" i="3"/>
  <c r="L1462" i="3"/>
  <c r="L229" i="3"/>
  <c r="L2043" i="3"/>
  <c r="L1602" i="3"/>
  <c r="L1641" i="3"/>
  <c r="L1498" i="3"/>
  <c r="L173" i="3"/>
  <c r="L1233" i="3"/>
  <c r="L1218" i="3"/>
  <c r="L1884" i="3"/>
  <c r="L308" i="3"/>
  <c r="L1711" i="3"/>
  <c r="L290" i="3"/>
  <c r="L452" i="3"/>
  <c r="L777" i="3"/>
  <c r="L1067" i="3"/>
  <c r="L960" i="3"/>
  <c r="L959" i="3"/>
  <c r="L1486" i="3"/>
  <c r="L200" i="3"/>
  <c r="L1285" i="3"/>
  <c r="L707" i="3"/>
  <c r="L824" i="3"/>
  <c r="L160" i="3"/>
  <c r="L1093" i="3"/>
  <c r="L630" i="3"/>
  <c r="L1294" i="3"/>
  <c r="L177" i="3"/>
  <c r="L1116" i="3"/>
  <c r="L1068" i="3"/>
  <c r="L703" i="3"/>
  <c r="L1132" i="3"/>
  <c r="L1675" i="3"/>
  <c r="L2153" i="3"/>
  <c r="L1173" i="3"/>
  <c r="L1541" i="3"/>
  <c r="L2118" i="3"/>
  <c r="L1586" i="3"/>
  <c r="L1887" i="3"/>
  <c r="L607" i="3"/>
  <c r="L443" i="3"/>
  <c r="L1505" i="3"/>
  <c r="L421" i="3"/>
  <c r="L1968" i="3"/>
  <c r="L1036" i="3"/>
  <c r="L564" i="3"/>
  <c r="L1844" i="3"/>
  <c r="L2088" i="3"/>
  <c r="L2031" i="3"/>
  <c r="L1119" i="3"/>
  <c r="L193" i="3"/>
  <c r="L1877" i="3"/>
  <c r="L1355" i="3"/>
  <c r="L2084" i="3"/>
  <c r="L2078" i="3"/>
  <c r="L1341" i="3"/>
  <c r="L1070" i="3"/>
  <c r="L1889" i="3"/>
  <c r="L1479" i="3"/>
  <c r="L258" i="3"/>
  <c r="L1152" i="3"/>
  <c r="L454" i="3"/>
  <c r="L291" i="3"/>
  <c r="L694" i="3"/>
  <c r="L1282" i="3"/>
  <c r="L1330" i="3"/>
  <c r="L215" i="3"/>
  <c r="L2055" i="3"/>
  <c r="L969" i="3"/>
  <c r="L1029" i="3"/>
  <c r="L103" i="3"/>
  <c r="L1005" i="3"/>
  <c r="L1044" i="3"/>
  <c r="L1777" i="3"/>
  <c r="L1915" i="3"/>
  <c r="L1230" i="3"/>
  <c r="L389" i="3"/>
  <c r="L319" i="3"/>
  <c r="L747" i="3"/>
  <c r="L1137" i="3"/>
  <c r="L893" i="3"/>
  <c r="L588" i="3"/>
  <c r="L2208" i="3"/>
  <c r="L1296" i="3"/>
  <c r="L1484" i="3"/>
  <c r="L794" i="3"/>
  <c r="L1492" i="3"/>
  <c r="L374" i="3"/>
  <c r="L965" i="3"/>
  <c r="L659" i="3"/>
  <c r="L1511" i="3"/>
  <c r="L87" i="3"/>
  <c r="L1588" i="3"/>
  <c r="L1286" i="3"/>
  <c r="L2172" i="3"/>
  <c r="L1642" i="3"/>
  <c r="L47" i="3"/>
  <c r="L1052" i="3"/>
  <c r="L1275" i="3"/>
  <c r="L2209" i="3"/>
  <c r="L1094" i="3"/>
  <c r="L1086" i="3"/>
  <c r="L2076" i="3"/>
  <c r="L718" i="3"/>
  <c r="L1523" i="3"/>
  <c r="L2022" i="3"/>
  <c r="L1698" i="3"/>
  <c r="L1255" i="3"/>
  <c r="L1280" i="3"/>
  <c r="L974" i="3"/>
  <c r="L1894" i="3"/>
  <c r="L383" i="3"/>
  <c r="L1779" i="3"/>
  <c r="L1165" i="3"/>
  <c r="L2100" i="3"/>
  <c r="L952" i="3"/>
  <c r="L2039" i="3"/>
  <c r="L1666" i="3"/>
  <c r="L1226" i="3"/>
  <c r="L690" i="3"/>
  <c r="L1256" i="3"/>
  <c r="L1739" i="3"/>
  <c r="L1215" i="3"/>
  <c r="L921" i="3"/>
  <c r="L641" i="3"/>
  <c r="L1743" i="3"/>
  <c r="L485" i="3"/>
  <c r="L1702" i="3"/>
  <c r="L372" i="3"/>
  <c r="L88" i="3"/>
  <c r="L1685" i="3"/>
  <c r="L1963" i="3"/>
  <c r="L187" i="3"/>
  <c r="L430" i="3"/>
  <c r="L895" i="3"/>
  <c r="L1547" i="3"/>
  <c r="L150" i="3"/>
  <c r="L1861" i="3"/>
  <c r="L923" i="3"/>
  <c r="L1701" i="3"/>
  <c r="L1593" i="3"/>
  <c r="L811" i="3"/>
  <c r="L1725" i="3"/>
  <c r="L502" i="3"/>
  <c r="L491" i="3"/>
  <c r="L1907" i="3"/>
  <c r="L9" i="3"/>
  <c r="L1257" i="3"/>
  <c r="L868" i="3"/>
  <c r="L188" i="3"/>
  <c r="L985" i="3"/>
  <c r="L1366" i="3"/>
  <c r="L931" i="3"/>
  <c r="L1989" i="3"/>
  <c r="L871" i="3"/>
  <c r="L1420" i="3"/>
  <c r="L2097" i="3"/>
  <c r="L1883" i="3"/>
  <c r="L40" i="3"/>
  <c r="L702" i="3"/>
  <c r="L1995" i="3"/>
  <c r="L1014" i="3"/>
  <c r="L1001" i="3"/>
  <c r="L1107" i="3"/>
  <c r="L2160" i="3"/>
  <c r="L614" i="3"/>
  <c r="L2203" i="3"/>
  <c r="L1457" i="3"/>
  <c r="L1742" i="3"/>
  <c r="L596" i="3"/>
  <c r="L1851" i="3"/>
  <c r="L713" i="3"/>
  <c r="L556" i="3"/>
  <c r="L247" i="3"/>
  <c r="L2094" i="3"/>
  <c r="L584" i="3"/>
  <c r="L49" i="3"/>
  <c r="L1917" i="3"/>
  <c r="L2029" i="3"/>
  <c r="L1261" i="3"/>
  <c r="L848" i="3"/>
  <c r="L1157" i="3"/>
  <c r="L1507" i="3"/>
  <c r="L887" i="3"/>
  <c r="L1715" i="3"/>
  <c r="L280" i="3"/>
  <c r="L52" i="3"/>
  <c r="L1101" i="3"/>
  <c r="L2178" i="3"/>
  <c r="L1389" i="3"/>
  <c r="L158" i="3"/>
  <c r="L1574" i="3"/>
  <c r="L519" i="3"/>
  <c r="L1791" i="3"/>
  <c r="L590" i="3"/>
  <c r="L1965" i="3"/>
  <c r="L18" i="3"/>
  <c r="L1761" i="3"/>
  <c r="L2025" i="3"/>
  <c r="L1758" i="3"/>
  <c r="L1700" i="3"/>
  <c r="L689" i="3"/>
  <c r="L1060" i="3"/>
  <c r="L1398" i="3"/>
  <c r="L655" i="3"/>
  <c r="L2166" i="3"/>
  <c r="L86" i="3"/>
  <c r="L740" i="3"/>
  <c r="L1604" i="3"/>
  <c r="L1103" i="3"/>
  <c r="L1358" i="3"/>
  <c r="L626" i="3"/>
  <c r="L29" i="3"/>
  <c r="L944" i="3"/>
  <c r="L184" i="3"/>
  <c r="L1002" i="3"/>
  <c r="L1011" i="3"/>
  <c r="L1306" i="3"/>
  <c r="L1464" i="3"/>
  <c r="L281" i="3"/>
  <c r="L583" i="3"/>
  <c r="L1178" i="3"/>
  <c r="L1050" i="3"/>
  <c r="L625" i="3"/>
  <c r="L1120" i="3"/>
  <c r="L458" i="3"/>
  <c r="L1644" i="3"/>
  <c r="L162" i="3"/>
  <c r="L1665" i="3"/>
  <c r="L669" i="3"/>
  <c r="L1017" i="3"/>
  <c r="L1020" i="3"/>
  <c r="L1621" i="3"/>
  <c r="L795" i="3"/>
  <c r="L1238" i="3"/>
  <c r="L1495" i="3"/>
  <c r="L1079" i="3"/>
  <c r="L2028" i="3"/>
  <c r="L5" i="3"/>
  <c r="L847" i="3"/>
  <c r="L1312" i="3"/>
  <c r="L368" i="3"/>
  <c r="L1202" i="3"/>
  <c r="L2134" i="3"/>
  <c r="L1139" i="3"/>
  <c r="L339" i="3"/>
  <c r="L1572" i="3"/>
  <c r="L589" i="3"/>
  <c r="L935" i="3"/>
  <c r="L832" i="3"/>
  <c r="L1421" i="3"/>
  <c r="L435" i="3"/>
  <c r="L1643" i="3"/>
  <c r="L1744" i="3"/>
  <c r="L492" i="3"/>
  <c r="L891" i="3"/>
  <c r="L182" i="3"/>
  <c r="L834" i="3"/>
  <c r="L855" i="3"/>
  <c r="L463" i="3"/>
  <c r="L859" i="3"/>
  <c r="L228" i="3"/>
  <c r="L196" i="3"/>
  <c r="L2033" i="3"/>
  <c r="L1749" i="3"/>
  <c r="L684" i="3"/>
  <c r="L478" i="3"/>
  <c r="L305" i="3"/>
  <c r="L1860" i="3"/>
  <c r="L585" i="3"/>
  <c r="L1099" i="3"/>
  <c r="L557" i="3"/>
  <c r="L210" i="3"/>
  <c r="L1300" i="3"/>
  <c r="L1732" i="3"/>
  <c r="L1180" i="3"/>
  <c r="L351" i="3"/>
  <c r="L1536" i="3"/>
  <c r="L1816" i="3"/>
  <c r="L2061" i="3"/>
  <c r="L2149" i="3"/>
  <c r="L535" i="3"/>
  <c r="L1204" i="3"/>
  <c r="L2006" i="3"/>
  <c r="L227" i="3"/>
  <c r="L288" i="3"/>
  <c r="L1388" i="3"/>
  <c r="L1811" i="3"/>
  <c r="L1279" i="3"/>
  <c r="L2036" i="3"/>
  <c r="L479" i="3"/>
  <c r="L978" i="3"/>
  <c r="L277" i="3"/>
  <c r="L1552" i="3"/>
  <c r="L185" i="3"/>
  <c r="L1866" i="3"/>
  <c r="L422" i="3"/>
  <c r="L1115" i="3"/>
  <c r="L1930" i="3"/>
  <c r="L2041" i="3"/>
  <c r="L316" i="3"/>
  <c r="L2162" i="3"/>
  <c r="L1274" i="3"/>
  <c r="L1410" i="3"/>
  <c r="L20" i="3"/>
  <c r="L1276" i="3"/>
  <c r="L1102" i="3"/>
  <c r="L1382" i="3"/>
  <c r="L1151" i="3"/>
  <c r="L30" i="3"/>
  <c r="L21" i="3"/>
  <c r="L1872" i="3"/>
  <c r="L486" i="3"/>
  <c r="L601" i="3"/>
  <c r="L1754" i="3"/>
  <c r="L1359" i="3"/>
  <c r="L298" i="3"/>
  <c r="L1412" i="3"/>
  <c r="L2192" i="3"/>
  <c r="L1734" i="3"/>
  <c r="L673" i="3"/>
  <c r="L96" i="3"/>
  <c r="L926" i="3"/>
  <c r="L2003" i="3"/>
  <c r="L628" i="3"/>
  <c r="L2204" i="3"/>
  <c r="L1639" i="3"/>
  <c r="L1444" i="3"/>
  <c r="L214" i="3"/>
  <c r="L1369" i="3"/>
  <c r="L385" i="3"/>
  <c r="L672" i="3"/>
  <c r="L1551" i="3"/>
  <c r="L1674" i="3"/>
  <c r="L830" i="3"/>
  <c r="L1474" i="3"/>
  <c r="L833" i="3"/>
  <c r="L554" i="3"/>
  <c r="L518" i="3"/>
  <c r="L680" i="3"/>
  <c r="L1441" i="3"/>
  <c r="L127" i="3"/>
  <c r="L344" i="3"/>
  <c r="L507" i="3"/>
  <c r="L1000" i="3"/>
  <c r="L1709" i="3"/>
  <c r="L2115" i="3"/>
  <c r="L10" i="3"/>
  <c r="L39" i="3"/>
  <c r="L1856" i="3"/>
  <c r="L1868" i="3"/>
  <c r="L1589" i="3"/>
  <c r="L74" i="3"/>
  <c r="L1155" i="3"/>
  <c r="L8" i="3"/>
  <c r="L175" i="3"/>
  <c r="L1972" i="3"/>
  <c r="L1271" i="3"/>
  <c r="L1404" i="3"/>
  <c r="L380" i="3"/>
  <c r="L122" i="3"/>
  <c r="L1111" i="3"/>
  <c r="L1461" i="3"/>
  <c r="L1472" i="3"/>
  <c r="L337" i="3"/>
  <c r="L1131" i="3"/>
  <c r="L622" i="3"/>
  <c r="L357" i="3"/>
  <c r="L327" i="3"/>
  <c r="L1148" i="3"/>
  <c r="L798" i="3"/>
  <c r="L245" i="3"/>
  <c r="L980" i="3"/>
  <c r="L253" i="3"/>
  <c r="L1365" i="3"/>
  <c r="L1645" i="3"/>
  <c r="L1692" i="3"/>
  <c r="L1293" i="3"/>
  <c r="L1009" i="3"/>
  <c r="L862" i="3"/>
  <c r="L1935" i="3"/>
  <c r="L1384" i="3"/>
  <c r="L990" i="3"/>
  <c r="L265" i="3"/>
  <c r="L170" i="3"/>
  <c r="L2101" i="3"/>
  <c r="L1380" i="3"/>
  <c r="L1753" i="3"/>
  <c r="L1650" i="3"/>
  <c r="L1065" i="3"/>
  <c r="L1805" i="3"/>
  <c r="L1590" i="3"/>
  <c r="L1331" i="3"/>
  <c r="L1920" i="3"/>
  <c r="L236" i="3"/>
  <c r="L925" i="3"/>
  <c r="L323" i="3"/>
  <c r="L1129" i="3"/>
  <c r="L732" i="3"/>
  <c r="L238" i="3"/>
  <c r="L922" i="3"/>
  <c r="L1663" i="3"/>
  <c r="L1733" i="3"/>
  <c r="L688" i="3"/>
  <c r="L2095" i="3"/>
  <c r="L701" i="3"/>
  <c r="L252" i="3"/>
  <c r="L1433" i="3"/>
  <c r="L1478" i="3"/>
  <c r="L1057" i="3"/>
  <c r="L346" i="3"/>
  <c r="L982" i="3"/>
  <c r="L137" i="3"/>
  <c r="L1422" i="3"/>
  <c r="L983" i="3"/>
  <c r="L1888" i="3"/>
  <c r="L1179" i="3"/>
  <c r="L1402" i="3"/>
  <c r="L487" i="3"/>
  <c r="L2085" i="3"/>
  <c r="L333" i="3"/>
  <c r="L263" i="3"/>
  <c r="L50" i="3"/>
  <c r="L429" i="3"/>
  <c r="L2064" i="3"/>
  <c r="L700" i="3"/>
  <c r="L1703" i="3"/>
  <c r="L1778" i="3"/>
  <c r="L999" i="3"/>
  <c r="L695" i="3"/>
  <c r="L402" i="3"/>
  <c r="L1760" i="3"/>
  <c r="L856" i="3"/>
  <c r="L283" i="3"/>
  <c r="L1901" i="3"/>
  <c r="L1363" i="3"/>
  <c r="L667" i="3"/>
  <c r="L2152" i="3"/>
  <c r="L741" i="3"/>
  <c r="L532" i="3"/>
  <c r="L668" i="3"/>
  <c r="L1942" i="3"/>
  <c r="L58" i="3"/>
  <c r="L1456" i="3"/>
  <c r="L2110" i="3"/>
  <c r="L898" i="3"/>
  <c r="L764" i="3"/>
  <c r="L2195" i="3"/>
  <c r="L136" i="3"/>
  <c r="L1221" i="3"/>
  <c r="L32" i="3"/>
  <c r="L1272" i="3"/>
  <c r="L359" i="3"/>
  <c r="L1442" i="3"/>
  <c r="L558" i="3"/>
  <c r="L142" i="3"/>
  <c r="L1104" i="3"/>
  <c r="L1961" i="3"/>
  <c r="L1460" i="3"/>
  <c r="L988" i="3"/>
  <c r="L178" i="3"/>
  <c r="L25" i="3"/>
  <c r="L1006" i="3"/>
  <c r="L1254" i="3"/>
  <c r="L1951" i="3"/>
  <c r="L1073" i="3"/>
  <c r="L1671" i="3"/>
  <c r="L964" i="3"/>
  <c r="L1960" i="3"/>
  <c r="L853" i="3"/>
  <c r="L1646" i="3"/>
  <c r="L916" i="3"/>
  <c r="L2035" i="3"/>
  <c r="L476" i="3"/>
  <c r="L2066" i="3"/>
  <c r="L22" i="3"/>
  <c r="L302" i="3"/>
  <c r="L1913" i="3"/>
  <c r="L932" i="3"/>
  <c r="L1637" i="3"/>
  <c r="L1411" i="3"/>
  <c r="L792" i="3"/>
  <c r="L973" i="3"/>
  <c r="L168" i="3"/>
  <c r="L1124" i="3"/>
  <c r="L1713" i="3"/>
  <c r="L1195" i="3"/>
  <c r="L727" i="3"/>
  <c r="L264" i="3"/>
  <c r="L788" i="3"/>
  <c r="L539" i="3"/>
  <c r="L793" i="3"/>
  <c r="L506" i="3"/>
  <c r="L19" i="3"/>
  <c r="L461" i="3"/>
  <c r="L664" i="3"/>
  <c r="L1783" i="3"/>
  <c r="L481" i="3"/>
  <c r="L1629" i="3"/>
  <c r="L814" i="3"/>
  <c r="L1112" i="3"/>
  <c r="L1818" i="3"/>
  <c r="L1908" i="3"/>
  <c r="L2120" i="3"/>
  <c r="L1874" i="3"/>
  <c r="L477" i="3"/>
  <c r="L1745" i="3"/>
  <c r="L2174" i="3"/>
  <c r="L616" i="3"/>
  <c r="L1415" i="3"/>
  <c r="L1015" i="3"/>
  <c r="L1785" i="3"/>
  <c r="L653" i="3"/>
  <c r="L547" i="3"/>
  <c r="L1971" i="3"/>
  <c r="L1956" i="3"/>
  <c r="L875" i="3"/>
  <c r="L1309" i="3"/>
  <c r="L950" i="3"/>
  <c r="L873" i="3"/>
  <c r="L1693" i="3"/>
  <c r="L201" i="3"/>
  <c r="L341" i="3"/>
  <c r="L2164" i="3"/>
  <c r="L1056" i="3"/>
  <c r="L1263" i="3"/>
  <c r="L1613" i="3"/>
  <c r="L618" i="3"/>
  <c r="L993" i="3"/>
  <c r="L1794" i="3"/>
  <c r="L66" i="3"/>
  <c r="L490" i="3"/>
  <c r="L1268" i="3"/>
  <c r="L1047" i="3"/>
  <c r="L1113" i="3"/>
  <c r="L1689" i="3"/>
  <c r="L1921" i="3"/>
  <c r="L1736" i="3"/>
  <c r="L1072" i="3"/>
  <c r="L1911" i="3"/>
  <c r="L1573" i="3"/>
  <c r="L882" i="3"/>
  <c r="L937" i="3"/>
  <c r="L574" i="3"/>
  <c r="L306" i="3"/>
  <c r="L1342" i="3"/>
  <c r="L1220" i="3"/>
  <c r="L2175" i="3"/>
  <c r="L2182" i="3"/>
  <c r="L2042" i="3"/>
  <c r="L2189" i="3"/>
  <c r="L497" i="3"/>
  <c r="L901" i="3"/>
  <c r="L658" i="3"/>
  <c r="L1004" i="3"/>
  <c r="L155" i="3"/>
  <c r="L1937" i="3"/>
  <c r="L2001" i="3"/>
  <c r="L1978" i="3"/>
  <c r="L1669" i="3"/>
  <c r="L397" i="3"/>
  <c r="L1491" i="3"/>
  <c r="L941" i="3"/>
  <c r="L976" i="3"/>
  <c r="L1510" i="3"/>
  <c r="L1213" i="3"/>
  <c r="L301" i="3"/>
  <c r="L1396" i="3"/>
  <c r="L101" i="3"/>
  <c r="L419" i="3"/>
  <c r="L1862" i="3"/>
  <c r="L241" i="3"/>
  <c r="L1906" i="3"/>
  <c r="L414" i="3"/>
  <c r="L576" i="3"/>
  <c r="L1566" i="3"/>
  <c r="L1765" i="3"/>
  <c r="L1545" i="3"/>
  <c r="L2057" i="3"/>
  <c r="L773" i="3"/>
  <c r="L2187" i="3"/>
  <c r="L1390" i="3"/>
  <c r="L324" i="3"/>
  <c r="L67" i="3"/>
  <c r="L70" i="3"/>
  <c r="L242" i="3"/>
  <c r="L2077" i="3"/>
  <c r="L1829" i="3"/>
  <c r="L38" i="3"/>
  <c r="L28" i="3"/>
  <c r="L1562" i="3"/>
  <c r="L1659" i="3"/>
  <c r="L706" i="3"/>
  <c r="L262" i="3"/>
  <c r="L685" i="3"/>
  <c r="L693" i="3"/>
  <c r="L900" i="3"/>
  <c r="L1481" i="3"/>
  <c r="L644" i="3"/>
  <c r="L1544" i="3"/>
  <c r="L1332" i="3"/>
  <c r="L1991" i="3"/>
  <c r="L145" i="3"/>
  <c r="L1319" i="3"/>
  <c r="L1399" i="3"/>
  <c r="L1624" i="3"/>
  <c r="L883" i="3"/>
  <c r="L1802" i="3"/>
  <c r="L1850" i="3"/>
  <c r="L1549" i="3"/>
  <c r="L1609" i="3"/>
  <c r="L23" i="3"/>
  <c r="L951" i="3"/>
  <c r="L1973" i="3"/>
  <c r="L1467" i="3"/>
  <c r="L660" i="3"/>
  <c r="L1854" i="3"/>
  <c r="L2135" i="3"/>
  <c r="L1468" i="3"/>
  <c r="L642" i="3"/>
  <c r="L152" i="3"/>
  <c r="L387" i="3"/>
  <c r="L1311" i="3"/>
  <c r="L1565" i="3"/>
  <c r="L1428" i="3"/>
  <c r="L762" i="3"/>
  <c r="L1083" i="3"/>
  <c r="L1440" i="3"/>
  <c r="L212" i="3"/>
  <c r="L219" i="3"/>
  <c r="L1543" i="3"/>
  <c r="L459" i="3"/>
  <c r="L393" i="3"/>
  <c r="L2179" i="3"/>
  <c r="L958" i="3"/>
  <c r="L587" i="3"/>
  <c r="L852" i="3"/>
  <c r="L1508" i="3"/>
  <c r="L2071" i="3"/>
  <c r="L1721" i="3"/>
  <c r="L2154" i="3"/>
  <c r="L870" i="3"/>
  <c r="L1928" i="3"/>
  <c r="L1153" i="3"/>
  <c r="L776" i="3"/>
  <c r="L1035" i="3"/>
  <c r="L1512" i="3"/>
  <c r="L54" i="3"/>
  <c r="L1362" i="3"/>
  <c r="L289" i="3"/>
  <c r="L97" i="3"/>
  <c r="L1684" i="3"/>
  <c r="L1042" i="3"/>
  <c r="L1569" i="3"/>
  <c r="L1418" i="3"/>
  <c r="L734" i="3"/>
  <c r="L297" i="3"/>
  <c r="L166" i="3"/>
  <c r="L257" i="3"/>
  <c r="L1772" i="3"/>
  <c r="L2161" i="3"/>
  <c r="L2079" i="3"/>
  <c r="L789" i="3"/>
  <c r="L1782" i="3"/>
  <c r="L1018" i="3"/>
  <c r="L1848" i="3"/>
  <c r="L342" i="3"/>
  <c r="L769" i="3"/>
  <c r="L570" i="3"/>
  <c r="L679" i="3"/>
  <c r="L446" i="3"/>
  <c r="L573" i="3"/>
  <c r="L1899" i="3"/>
  <c r="L1554" i="3"/>
  <c r="L445" i="3"/>
  <c r="L1912" i="3"/>
  <c r="L1934" i="3"/>
  <c r="L528" i="3"/>
  <c r="L1697" i="3"/>
  <c r="L643" i="3"/>
  <c r="L1490" i="3"/>
  <c r="L1649" i="3"/>
  <c r="L1066" i="3"/>
  <c r="L1313" i="3"/>
  <c r="L2112" i="3"/>
  <c r="L1454" i="3"/>
  <c r="L164" i="3"/>
  <c r="L954" i="3"/>
  <c r="L763" i="3"/>
  <c r="L2183" i="3"/>
  <c r="L836" i="3"/>
  <c r="L1184" i="3"/>
  <c r="L284" i="3"/>
  <c r="L1986" i="3"/>
  <c r="L1061" i="3"/>
  <c r="L1840" i="3"/>
  <c r="L1161" i="3"/>
  <c r="L1205" i="3"/>
  <c r="L451" i="3"/>
  <c r="L61" i="3"/>
  <c r="L294" i="3"/>
  <c r="L525" i="3"/>
  <c r="L2168" i="3"/>
  <c r="L1909" i="3"/>
  <c r="L1838" i="3"/>
  <c r="L51" i="3"/>
  <c r="L1774" i="3"/>
  <c r="L2199" i="3"/>
  <c r="L1127" i="3"/>
  <c r="L1049" i="3"/>
  <c r="L1878" i="3"/>
  <c r="L1234" i="3"/>
  <c r="L2067" i="3"/>
  <c r="L1948" i="3"/>
  <c r="L1814" i="3"/>
  <c r="L1315" i="3"/>
  <c r="L56" i="3"/>
  <c r="L1264" i="3"/>
  <c r="L1487" i="3"/>
  <c r="L1034" i="3"/>
  <c r="L1735" i="3"/>
  <c r="L2023" i="3"/>
  <c r="L91" i="3"/>
  <c r="L1372" i="3"/>
  <c r="L140" i="3"/>
  <c r="L1177" i="3"/>
  <c r="L652" i="3"/>
  <c r="L530" i="3"/>
  <c r="L1793" i="3"/>
  <c r="L273" i="3"/>
  <c r="L1755" i="3"/>
  <c r="L511" i="3"/>
  <c r="L44" i="3"/>
  <c r="L1458" i="3"/>
  <c r="L879" i="3"/>
  <c r="L581" i="3"/>
  <c r="L1886" i="3"/>
  <c r="L816" i="3"/>
  <c r="L1414" i="3"/>
  <c r="L239" i="3"/>
  <c r="L1377" i="3"/>
  <c r="L1210" i="3"/>
  <c r="L739" i="3"/>
  <c r="L1262" i="3"/>
  <c r="L220" i="3"/>
  <c r="L499" i="3"/>
  <c r="L602" i="3"/>
  <c r="L966" i="3"/>
  <c r="L208" i="3"/>
  <c r="L1950" i="3"/>
  <c r="L578" i="3"/>
  <c r="L191" i="3"/>
  <c r="L666" i="3"/>
  <c r="L1820" i="3"/>
  <c r="L1416" i="3"/>
  <c r="L1016" i="3"/>
  <c r="L536" i="3"/>
  <c r="L754" i="3"/>
  <c r="L2102" i="3"/>
  <c r="L2105" i="3"/>
  <c r="L447" i="3"/>
  <c r="L1168" i="3"/>
  <c r="L174" i="3"/>
  <c r="L484" i="3"/>
  <c r="L537" i="3"/>
  <c r="L1013" i="3"/>
  <c r="L1071" i="3"/>
  <c r="L984" i="3"/>
  <c r="L598" i="3"/>
  <c r="L1393" i="3"/>
  <c r="L1436" i="3"/>
  <c r="L207" i="3"/>
  <c r="L406" i="3"/>
  <c r="L520" i="3"/>
  <c r="L1830" i="3"/>
  <c r="L276" i="3"/>
  <c r="L1085" i="3"/>
  <c r="L1455" i="3"/>
  <c r="L899" i="3"/>
  <c r="L1267" i="3"/>
  <c r="L1376" i="3"/>
  <c r="L1757" i="3"/>
  <c r="L501" i="3"/>
  <c r="L143" i="3"/>
  <c r="L742" i="3"/>
  <c r="L221" i="3"/>
  <c r="L1123" i="3"/>
  <c r="L1143" i="3"/>
  <c r="L1448" i="3"/>
  <c r="L1135" i="3"/>
  <c r="L940" i="3"/>
  <c r="L73" i="3"/>
  <c r="L599" i="3"/>
  <c r="L846" i="3"/>
  <c r="L910" i="3"/>
  <c r="L512" i="3"/>
  <c r="L917" i="3"/>
  <c r="L269" i="3"/>
  <c r="L1019" i="3"/>
  <c r="L877" i="3"/>
  <c r="L1147" i="3"/>
  <c r="L431" i="3"/>
  <c r="L412" i="3"/>
  <c r="L1524" i="3"/>
  <c r="L1853" i="3"/>
  <c r="L295" i="3"/>
  <c r="L1328" i="3"/>
  <c r="L396" i="3"/>
  <c r="L758" i="3"/>
  <c r="L418" i="3"/>
  <c r="L1796" i="3"/>
  <c r="L1493" i="3"/>
  <c r="L562" i="3"/>
  <c r="L322" i="3"/>
  <c r="L2173" i="3"/>
  <c r="L2103" i="3"/>
  <c r="L1648" i="3"/>
  <c r="L1381" i="3"/>
  <c r="L1236" i="3"/>
  <c r="L1209" i="3"/>
  <c r="L1469" i="3"/>
  <c r="L1827" i="3"/>
  <c r="L350" i="3"/>
  <c r="L1769" i="3"/>
  <c r="L1374" i="3"/>
  <c r="L2038" i="3"/>
  <c r="L2180" i="3"/>
  <c r="L233" i="3"/>
  <c r="L442" i="3"/>
  <c r="L34" i="3"/>
  <c r="L683" i="3"/>
  <c r="L1595" i="3"/>
  <c r="L1098" i="3"/>
  <c r="L287" i="3"/>
  <c r="L2143" i="3"/>
  <c r="L1879" i="3"/>
  <c r="L1865" i="3"/>
  <c r="L1922" i="3"/>
  <c r="L78" i="3"/>
  <c r="L544" i="3"/>
  <c r="L1608" i="3"/>
  <c r="L1163" i="3"/>
  <c r="L509" i="3"/>
  <c r="L1969" i="3"/>
  <c r="L945" i="3"/>
  <c r="L2046" i="3"/>
  <c r="L1957" i="3"/>
  <c r="L760" i="3"/>
  <c r="L2193" i="3"/>
  <c r="L104" i="3"/>
  <c r="L593" i="3"/>
  <c r="L14" i="3"/>
  <c r="L801" i="3"/>
  <c r="L861" i="3"/>
  <c r="L1298" i="3"/>
  <c r="L1325" i="3"/>
  <c r="L1532" i="3"/>
  <c r="L2159" i="3"/>
  <c r="L1847" i="3"/>
  <c r="L1126" i="3"/>
  <c r="L840" i="3"/>
  <c r="L934" i="3"/>
  <c r="L826" i="3"/>
  <c r="L646" i="3"/>
  <c r="L827" i="3"/>
  <c r="L1037" i="3"/>
  <c r="L1281" i="3"/>
  <c r="L1808" i="3"/>
  <c r="L545" i="3"/>
  <c r="L2125" i="3"/>
  <c r="L243" i="3"/>
  <c r="L206" i="3"/>
  <c r="L99" i="3"/>
  <c r="L313" i="3"/>
  <c r="L33" i="3"/>
  <c r="L996" i="3"/>
  <c r="L582" i="3"/>
  <c r="L1197" i="3"/>
  <c r="L1435" i="3"/>
  <c r="L970" i="3"/>
  <c r="L1603" i="3"/>
  <c r="L2013" i="3"/>
  <c r="L465" i="3"/>
  <c r="L524" i="3"/>
  <c r="L1900" i="3"/>
  <c r="L2053" i="3"/>
  <c r="L462" i="3"/>
  <c r="L817" i="3"/>
  <c r="L575" i="3"/>
  <c r="L1367" i="3"/>
  <c r="L1718" i="3"/>
  <c r="L1051" i="3"/>
  <c r="L1091" i="3"/>
  <c r="L774" i="3"/>
  <c r="L1813" i="3"/>
  <c r="L124" i="3"/>
  <c r="L373" i="3"/>
  <c r="L697" i="3"/>
  <c r="L1504" i="3"/>
  <c r="L1394" i="3"/>
  <c r="L285" i="3"/>
  <c r="L225" i="3"/>
  <c r="L869" i="3"/>
  <c r="L1635" i="3"/>
  <c r="L1983" i="3"/>
  <c r="L271" i="3"/>
  <c r="L1080" i="3"/>
  <c r="L504" i="3"/>
  <c r="L790" i="3"/>
  <c r="L2176" i="3"/>
  <c r="L546" i="3"/>
  <c r="L345" i="3"/>
  <c r="L600" i="3"/>
  <c r="L516" i="3"/>
  <c r="L804" i="3"/>
  <c r="L1707" i="3"/>
  <c r="L979" i="3"/>
  <c r="L244" i="3"/>
  <c r="L65" i="3"/>
  <c r="L1187" i="3"/>
  <c r="L1081" i="3"/>
  <c r="L1570" i="3"/>
  <c r="L1918" i="3"/>
  <c r="L1503" i="3"/>
  <c r="L828" i="3"/>
  <c r="L2044" i="3"/>
  <c r="L1599" i="3"/>
  <c r="L781" i="3"/>
  <c r="L1845" i="3"/>
  <c r="L26" i="3"/>
  <c r="L720" i="3"/>
  <c r="L1379" i="3"/>
  <c r="L391" i="3"/>
  <c r="L1966" i="3"/>
  <c r="L388" i="3"/>
  <c r="L812" i="3"/>
  <c r="L130" i="3"/>
  <c r="L62" i="3"/>
  <c r="L410" i="3"/>
  <c r="L636" i="3"/>
  <c r="L437" i="3"/>
  <c r="L1425" i="3"/>
  <c r="L1597" i="3"/>
  <c r="L726" i="3"/>
  <c r="L55" i="3"/>
  <c r="L330" i="3"/>
  <c r="L1144" i="3"/>
  <c r="L1548" i="3"/>
  <c r="L259" i="3"/>
  <c r="L1737" i="3"/>
  <c r="L135" i="3"/>
  <c r="L1803" i="3"/>
  <c r="L809" i="3"/>
  <c r="L1174" i="3"/>
  <c r="L967" i="3"/>
  <c r="L1122" i="3"/>
  <c r="L72" i="3"/>
  <c r="L363" i="3"/>
  <c r="L148" i="3"/>
  <c r="L1090" i="3"/>
  <c r="L686" i="3"/>
  <c r="L1892" i="3"/>
  <c r="L1323" i="3"/>
  <c r="L1008" i="3"/>
  <c r="L1680" i="3"/>
  <c r="L1824" i="3"/>
  <c r="L1244" i="3"/>
  <c r="L1546" i="3"/>
  <c r="L620" i="3"/>
  <c r="L1059" i="3"/>
  <c r="L1069" i="3"/>
  <c r="L1516" i="3"/>
  <c r="L1952" i="3"/>
  <c r="L1058" i="3"/>
  <c r="L1429" i="3"/>
  <c r="L218" i="3"/>
  <c r="L1533" i="3"/>
  <c r="L1356" i="3"/>
  <c r="L4" i="3"/>
  <c r="L307" i="3"/>
  <c r="L955" i="3"/>
  <c r="L1189" i="3"/>
  <c r="L1227" i="3"/>
  <c r="L2002" i="3"/>
  <c r="L1010" i="3"/>
  <c r="L2059" i="3"/>
  <c r="L572" i="3"/>
  <c r="L2169" i="3"/>
  <c r="L268" i="3"/>
  <c r="L1902" i="3"/>
  <c r="L424" i="3"/>
  <c r="L2010" i="3"/>
  <c r="L2197" i="3"/>
  <c r="L1431" i="3"/>
  <c r="L656" i="3"/>
  <c r="L624" i="3"/>
  <c r="L176" i="3"/>
  <c r="L94" i="3"/>
  <c r="L1223" i="3"/>
  <c r="L453" i="3"/>
  <c r="L1459" i="3"/>
  <c r="L1846" i="3"/>
  <c r="L948" i="3"/>
  <c r="L1023" i="3"/>
  <c r="L189" i="3"/>
  <c r="L113" i="3"/>
  <c r="L2185" i="3"/>
  <c r="L677" i="3"/>
  <c r="L1806" i="3"/>
  <c r="L517" i="3"/>
  <c r="L1636" i="3"/>
  <c r="L1360" i="3"/>
  <c r="L733" i="3"/>
  <c r="L1612" i="3"/>
  <c r="L880" i="3"/>
  <c r="L153" i="3"/>
  <c r="L1822" i="3"/>
  <c r="L1141" i="3"/>
  <c r="L1075" i="3"/>
  <c r="L1654" i="3"/>
  <c r="L1247" i="3"/>
  <c r="L675" i="3"/>
  <c r="L303" i="3"/>
  <c r="L1797" i="3"/>
  <c r="L274" i="3"/>
  <c r="L1022" i="3"/>
  <c r="L522" i="3"/>
  <c r="L823" i="3"/>
  <c r="L80" i="3"/>
  <c r="L211" i="3"/>
  <c r="L1790" i="3"/>
  <c r="L1592" i="3"/>
  <c r="L16" i="3"/>
  <c r="K76" i="6" l="1"/>
  <c r="J76" i="6"/>
  <c r="K75" i="6"/>
  <c r="J75" i="6"/>
  <c r="S2209" i="3"/>
  <c r="S2197" i="3"/>
  <c r="S2185" i="3"/>
  <c r="S2173" i="3"/>
  <c r="S2161" i="3"/>
  <c r="S2149" i="3"/>
  <c r="S2137" i="3"/>
  <c r="S2125" i="3"/>
  <c r="S2113" i="3"/>
  <c r="S2101" i="3"/>
  <c r="S2089" i="3"/>
  <c r="S2077" i="3"/>
  <c r="S2065" i="3"/>
  <c r="S2053" i="3"/>
  <c r="S2041" i="3"/>
  <c r="S2029" i="3"/>
  <c r="S2017" i="3"/>
  <c r="S2005" i="3"/>
  <c r="S1993" i="3"/>
  <c r="S1981" i="3"/>
  <c r="S1969" i="3"/>
  <c r="S1957" i="3"/>
  <c r="S1945" i="3"/>
  <c r="S1933" i="3"/>
  <c r="S1921" i="3"/>
  <c r="S1909" i="3"/>
  <c r="S1897" i="3"/>
  <c r="S1885" i="3"/>
  <c r="S1873" i="3"/>
  <c r="S1861" i="3"/>
  <c r="S1849" i="3"/>
  <c r="S1837" i="3"/>
  <c r="S1825" i="3"/>
  <c r="S1813" i="3"/>
  <c r="S1801" i="3"/>
  <c r="S1789" i="3"/>
  <c r="S1777" i="3"/>
  <c r="S1765" i="3"/>
  <c r="S1753" i="3"/>
  <c r="S1741" i="3"/>
  <c r="S1729" i="3"/>
  <c r="S1717" i="3"/>
  <c r="S1705" i="3"/>
  <c r="S1693" i="3"/>
  <c r="S1681" i="3"/>
  <c r="S1669" i="3"/>
  <c r="S1657" i="3"/>
  <c r="S1645" i="3"/>
  <c r="S1633" i="3"/>
  <c r="S1621" i="3"/>
  <c r="S1609" i="3"/>
  <c r="S1597" i="3"/>
  <c r="S1585" i="3"/>
  <c r="S1573" i="3"/>
  <c r="S1561" i="3"/>
  <c r="S1549" i="3"/>
  <c r="S1537" i="3"/>
  <c r="S1525" i="3"/>
  <c r="S1513" i="3"/>
  <c r="S1501" i="3"/>
  <c r="S1489" i="3"/>
  <c r="S1477" i="3"/>
  <c r="S1465" i="3"/>
  <c r="S1453" i="3"/>
  <c r="S1441" i="3"/>
  <c r="S1429" i="3"/>
  <c r="S1417" i="3"/>
  <c r="S1405" i="3"/>
  <c r="S1393" i="3"/>
  <c r="S1381" i="3"/>
  <c r="S1369" i="3"/>
  <c r="S1357" i="3"/>
  <c r="S1345" i="3"/>
  <c r="S1333" i="3"/>
  <c r="S1321" i="3"/>
  <c r="S1309" i="3"/>
  <c r="S1297" i="3"/>
  <c r="S1285" i="3"/>
  <c r="S1273" i="3"/>
  <c r="S1261" i="3"/>
  <c r="S1249" i="3"/>
  <c r="S1237" i="3"/>
  <c r="S1225" i="3"/>
  <c r="S1213" i="3"/>
  <c r="S1201" i="3"/>
  <c r="S1189" i="3"/>
  <c r="S1177" i="3"/>
  <c r="S1165" i="3"/>
  <c r="S1153" i="3"/>
  <c r="S1141" i="3"/>
  <c r="S1129" i="3"/>
  <c r="S1117" i="3"/>
  <c r="S1105" i="3"/>
  <c r="S1093" i="3"/>
  <c r="S1081" i="3"/>
  <c r="S1069" i="3"/>
  <c r="S1057" i="3"/>
  <c r="S1045" i="3"/>
  <c r="S1033" i="3"/>
  <c r="S1021" i="3"/>
  <c r="S2207" i="3"/>
  <c r="S2195" i="3"/>
  <c r="S2183" i="3"/>
  <c r="S2171" i="3"/>
  <c r="S2159" i="3"/>
  <c r="S2147" i="3"/>
  <c r="S2135" i="3"/>
  <c r="S2123" i="3"/>
  <c r="S1009" i="3"/>
  <c r="S997" i="3"/>
  <c r="S985" i="3"/>
  <c r="S973" i="3"/>
  <c r="S961" i="3"/>
  <c r="S949" i="3"/>
  <c r="S937" i="3"/>
  <c r="S925" i="3"/>
  <c r="S913" i="3"/>
  <c r="S901" i="3"/>
  <c r="S889" i="3"/>
  <c r="S877" i="3"/>
  <c r="S865" i="3"/>
  <c r="S853" i="3"/>
  <c r="S841" i="3"/>
  <c r="S829" i="3"/>
  <c r="S817" i="3"/>
  <c r="S805" i="3"/>
  <c r="S793" i="3"/>
  <c r="S781" i="3"/>
  <c r="S769" i="3"/>
  <c r="S757" i="3"/>
  <c r="S745" i="3"/>
  <c r="S733" i="3"/>
  <c r="S721" i="3"/>
  <c r="S709" i="3"/>
  <c r="S697" i="3"/>
  <c r="S685" i="3"/>
  <c r="S673" i="3"/>
  <c r="S661" i="3"/>
  <c r="S649" i="3"/>
  <c r="S637" i="3"/>
  <c r="S625" i="3"/>
  <c r="S613" i="3"/>
  <c r="S601" i="3"/>
  <c r="S589" i="3"/>
  <c r="S577" i="3"/>
  <c r="S565" i="3"/>
  <c r="S553" i="3"/>
  <c r="S541" i="3"/>
  <c r="S529" i="3"/>
  <c r="S517" i="3"/>
  <c r="S505" i="3"/>
  <c r="S493" i="3"/>
  <c r="S481" i="3"/>
  <c r="S469" i="3"/>
  <c r="S457" i="3"/>
  <c r="S445" i="3"/>
  <c r="S433" i="3"/>
  <c r="S421" i="3"/>
  <c r="S409" i="3"/>
  <c r="S397" i="3"/>
  <c r="S385" i="3"/>
  <c r="S373" i="3"/>
  <c r="S361" i="3"/>
  <c r="S349" i="3"/>
  <c r="S337" i="3"/>
  <c r="S325" i="3"/>
  <c r="S313" i="3"/>
  <c r="S301" i="3"/>
  <c r="S289" i="3"/>
  <c r="S277" i="3"/>
  <c r="S265" i="3"/>
  <c r="S253" i="3"/>
  <c r="S241" i="3"/>
  <c r="S229" i="3"/>
  <c r="S217" i="3"/>
  <c r="S205" i="3"/>
  <c r="S193" i="3"/>
  <c r="S181" i="3"/>
  <c r="S169" i="3"/>
  <c r="S157" i="3"/>
  <c r="S145" i="3"/>
  <c r="S133" i="3"/>
  <c r="S121" i="3"/>
  <c r="S109" i="3"/>
  <c r="S97" i="3"/>
  <c r="S85" i="3"/>
  <c r="S73" i="3"/>
  <c r="S61" i="3"/>
  <c r="S49" i="3"/>
  <c r="S37" i="3"/>
  <c r="S25" i="3"/>
  <c r="S13" i="3"/>
  <c r="S2111" i="3"/>
  <c r="S2099" i="3"/>
  <c r="S2087" i="3"/>
  <c r="S2075" i="3"/>
  <c r="S2063" i="3"/>
  <c r="S2051" i="3"/>
  <c r="S2039" i="3"/>
  <c r="S2015" i="3"/>
  <c r="S1991" i="3"/>
  <c r="S1967" i="3"/>
  <c r="S1943" i="3"/>
  <c r="S1919" i="3"/>
  <c r="S1895" i="3"/>
  <c r="S1871" i="3"/>
  <c r="S1799" i="3"/>
  <c r="S1715" i="3"/>
  <c r="S1631" i="3"/>
  <c r="S1583" i="3"/>
  <c r="S1487" i="3"/>
  <c r="S1439" i="3"/>
  <c r="S1343" i="3"/>
  <c r="S1307" i="3"/>
  <c r="S1295" i="3"/>
  <c r="S1235" i="3"/>
  <c r="S1187" i="3"/>
  <c r="S1139" i="3"/>
  <c r="S1091" i="3"/>
  <c r="S1043" i="3"/>
  <c r="S995" i="3"/>
  <c r="S947" i="3"/>
  <c r="S923" i="3"/>
  <c r="S887" i="3"/>
  <c r="S851" i="3"/>
  <c r="S815" i="3"/>
  <c r="S779" i="3"/>
  <c r="S731" i="3"/>
  <c r="S707" i="3"/>
  <c r="S659" i="3"/>
  <c r="S623" i="3"/>
  <c r="S587" i="3"/>
  <c r="S551" i="3"/>
  <c r="S527" i="3"/>
  <c r="S491" i="3"/>
  <c r="S443" i="3"/>
  <c r="S419" i="3"/>
  <c r="S395" i="3"/>
  <c r="S371" i="3"/>
  <c r="S347" i="3"/>
  <c r="S323" i="3"/>
  <c r="S287" i="3"/>
  <c r="S263" i="3"/>
  <c r="S239" i="3"/>
  <c r="S203" i="3"/>
  <c r="S179" i="3"/>
  <c r="S143" i="3"/>
  <c r="S119" i="3"/>
  <c r="S95" i="3"/>
  <c r="S59" i="3"/>
  <c r="S35" i="3"/>
  <c r="S11" i="3"/>
  <c r="S2086" i="3"/>
  <c r="S2074" i="3"/>
  <c r="S2062" i="3"/>
  <c r="S2050" i="3"/>
  <c r="S2038" i="3"/>
  <c r="S2026" i="3"/>
  <c r="S2014" i="3"/>
  <c r="S2002" i="3"/>
  <c r="S1990" i="3"/>
  <c r="S1978" i="3"/>
  <c r="S1966" i="3"/>
  <c r="S1954" i="3"/>
  <c r="S1942" i="3"/>
  <c r="S1930" i="3"/>
  <c r="S1918" i="3"/>
  <c r="S1906" i="3"/>
  <c r="S1894" i="3"/>
  <c r="S1882" i="3"/>
  <c r="S1870" i="3"/>
  <c r="S1858" i="3"/>
  <c r="S1846" i="3"/>
  <c r="S1786" i="3"/>
  <c r="S1762" i="3"/>
  <c r="S1714" i="3"/>
  <c r="S1702" i="3"/>
  <c r="S1642" i="3"/>
  <c r="S1618" i="3"/>
  <c r="S1570" i="3"/>
  <c r="S1558" i="3"/>
  <c r="S1474" i="3"/>
  <c r="S1438" i="3"/>
  <c r="S1426" i="3"/>
  <c r="S1354" i="3"/>
  <c r="S1330" i="3"/>
  <c r="S1318" i="3"/>
  <c r="S1294" i="3"/>
  <c r="S1282" i="3"/>
  <c r="S1270" i="3"/>
  <c r="S1234" i="3"/>
  <c r="S1222" i="3"/>
  <c r="S1210" i="3"/>
  <c r="S1186" i="3"/>
  <c r="S1174" i="3"/>
  <c r="S1162" i="3"/>
  <c r="S1138" i="3"/>
  <c r="S1126" i="3"/>
  <c r="S1114" i="3"/>
  <c r="S1090" i="3"/>
  <c r="S1078" i="3"/>
  <c r="S1066" i="3"/>
  <c r="S1042" i="3"/>
  <c r="S1030" i="3"/>
  <c r="S1018" i="3"/>
  <c r="S982" i="3"/>
  <c r="S958" i="3"/>
  <c r="S946" i="3"/>
  <c r="S922" i="3"/>
  <c r="S910" i="3"/>
  <c r="S886" i="3"/>
  <c r="S874" i="3"/>
  <c r="S850" i="3"/>
  <c r="S838" i="3"/>
  <c r="S814" i="3"/>
  <c r="S802" i="3"/>
  <c r="S778" i="3"/>
  <c r="S766" i="3"/>
  <c r="S742" i="3"/>
  <c r="S730" i="3"/>
  <c r="S706" i="3"/>
  <c r="S694" i="3"/>
  <c r="S670" i="3"/>
  <c r="S658" i="3"/>
  <c r="S634" i="3"/>
  <c r="S622" i="3"/>
  <c r="S598" i="3"/>
  <c r="S586" i="3"/>
  <c r="S562" i="3"/>
  <c r="S550" i="3"/>
  <c r="S526" i="3"/>
  <c r="S514" i="3"/>
  <c r="S490" i="3"/>
  <c r="S478" i="3"/>
  <c r="S454" i="3"/>
  <c r="S442" i="3"/>
  <c r="S418" i="3"/>
  <c r="S406" i="3"/>
  <c r="S394" i="3"/>
  <c r="S382" i="3"/>
  <c r="S358" i="3"/>
  <c r="S334" i="3"/>
  <c r="S310" i="3"/>
  <c r="S286" i="3"/>
  <c r="S274" i="3"/>
  <c r="S262" i="3"/>
  <c r="S250" i="3"/>
  <c r="S238" i="3"/>
  <c r="S226" i="3"/>
  <c r="S214" i="3"/>
  <c r="S202" i="3"/>
  <c r="S190" i="3"/>
  <c r="S178" i="3"/>
  <c r="S166" i="3"/>
  <c r="S154" i="3"/>
  <c r="S130" i="3"/>
  <c r="S118" i="3"/>
  <c r="S106" i="3"/>
  <c r="S94" i="3"/>
  <c r="S82" i="3"/>
  <c r="S70" i="3"/>
  <c r="S58" i="3"/>
  <c r="S46" i="3"/>
  <c r="S34" i="3"/>
  <c r="S22" i="3"/>
  <c r="S10" i="3"/>
  <c r="S2027" i="3"/>
  <c r="S2003" i="3"/>
  <c r="S1979" i="3"/>
  <c r="S1955" i="3"/>
  <c r="S1931" i="3"/>
  <c r="S1907" i="3"/>
  <c r="S1883" i="3"/>
  <c r="S1859" i="3"/>
  <c r="S1775" i="3"/>
  <c r="S1727" i="3"/>
  <c r="S1655" i="3"/>
  <c r="S1571" i="3"/>
  <c r="S1511" i="3"/>
  <c r="S1451" i="3"/>
  <c r="S1427" i="3"/>
  <c r="S1367" i="3"/>
  <c r="S1331" i="3"/>
  <c r="S1283" i="3"/>
  <c r="S1247" i="3"/>
  <c r="S1223" i="3"/>
  <c r="S1175" i="3"/>
  <c r="S1127" i="3"/>
  <c r="S1079" i="3"/>
  <c r="S1031" i="3"/>
  <c r="S983" i="3"/>
  <c r="S959" i="3"/>
  <c r="S911" i="3"/>
  <c r="S875" i="3"/>
  <c r="S839" i="3"/>
  <c r="S803" i="3"/>
  <c r="S767" i="3"/>
  <c r="S743" i="3"/>
  <c r="S695" i="3"/>
  <c r="S671" i="3"/>
  <c r="S635" i="3"/>
  <c r="S599" i="3"/>
  <c r="S563" i="3"/>
  <c r="S515" i="3"/>
  <c r="S479" i="3"/>
  <c r="S455" i="3"/>
  <c r="S407" i="3"/>
  <c r="S383" i="3"/>
  <c r="S359" i="3"/>
  <c r="S335" i="3"/>
  <c r="S311" i="3"/>
  <c r="S275" i="3"/>
  <c r="S251" i="3"/>
  <c r="S227" i="3"/>
  <c r="S215" i="3"/>
  <c r="S191" i="3"/>
  <c r="S155" i="3"/>
  <c r="S131" i="3"/>
  <c r="S107" i="3"/>
  <c r="S83" i="3"/>
  <c r="S71" i="3"/>
  <c r="S47" i="3"/>
  <c r="S23" i="3"/>
  <c r="S2205" i="3"/>
  <c r="S2193" i="3"/>
  <c r="S2181" i="3"/>
  <c r="S2169" i="3"/>
  <c r="S2157" i="3"/>
  <c r="S2145" i="3"/>
  <c r="S2121" i="3"/>
  <c r="S2109" i="3"/>
  <c r="S2097" i="3"/>
  <c r="S2085" i="3"/>
  <c r="S2073" i="3"/>
  <c r="S2061" i="3"/>
  <c r="S2049" i="3"/>
  <c r="S2037" i="3"/>
  <c r="S2025" i="3"/>
  <c r="S2013" i="3"/>
  <c r="S2001" i="3"/>
  <c r="S1989" i="3"/>
  <c r="S1977" i="3"/>
  <c r="S1965" i="3"/>
  <c r="S1953" i="3"/>
  <c r="S1941" i="3"/>
  <c r="S1929" i="3"/>
  <c r="S1917" i="3"/>
  <c r="S1893" i="3"/>
  <c r="S1881" i="3"/>
  <c r="S1869" i="3"/>
  <c r="S1857" i="3"/>
  <c r="S1845" i="3"/>
  <c r="S1833" i="3"/>
  <c r="S1821" i="3"/>
  <c r="S1809" i="3"/>
  <c r="S1785" i="3"/>
  <c r="S1773" i="3"/>
  <c r="S1761" i="3"/>
  <c r="S1749" i="3"/>
  <c r="S1737" i="3"/>
  <c r="S1725" i="3"/>
  <c r="S1713" i="3"/>
  <c r="S1701" i="3"/>
  <c r="S1689" i="3"/>
  <c r="S1677" i="3"/>
  <c r="S1665" i="3"/>
  <c r="S1653" i="3"/>
  <c r="S1641" i="3"/>
  <c r="S1629" i="3"/>
  <c r="S1617" i="3"/>
  <c r="S1605" i="3"/>
  <c r="S1593" i="3"/>
  <c r="S1581" i="3"/>
  <c r="S1569" i="3"/>
  <c r="S1557" i="3"/>
  <c r="S1545" i="3"/>
  <c r="S1533" i="3"/>
  <c r="S1521" i="3"/>
  <c r="S1509" i="3"/>
  <c r="S1497" i="3"/>
  <c r="S1485" i="3"/>
  <c r="S1473" i="3"/>
  <c r="S1461" i="3"/>
  <c r="S1449" i="3"/>
  <c r="S1437" i="3"/>
  <c r="S1425" i="3"/>
  <c r="S1401" i="3"/>
  <c r="S1389" i="3"/>
  <c r="S1377" i="3"/>
  <c r="S1365" i="3"/>
  <c r="S1353" i="3"/>
  <c r="S1341" i="3"/>
  <c r="S1329" i="3"/>
  <c r="S1317" i="3"/>
  <c r="S1305" i="3"/>
  <c r="S1293" i="3"/>
  <c r="S1281" i="3"/>
  <c r="S1269" i="3"/>
  <c r="S1257" i="3"/>
  <c r="S1245" i="3"/>
  <c r="S1233" i="3"/>
  <c r="S1221" i="3"/>
  <c r="S1209" i="3"/>
  <c r="S1197" i="3"/>
  <c r="S1185" i="3"/>
  <c r="S1173" i="3"/>
  <c r="S1161" i="3"/>
  <c r="S1149" i="3"/>
  <c r="S1137" i="3"/>
  <c r="S1125" i="3"/>
  <c r="S1113" i="3"/>
  <c r="S1101" i="3"/>
  <c r="S1089" i="3"/>
  <c r="S1077" i="3"/>
  <c r="S1065" i="3"/>
  <c r="S1053" i="3"/>
  <c r="S1041" i="3"/>
  <c r="S1029" i="3"/>
  <c r="S1017" i="3"/>
  <c r="S1005" i="3"/>
  <c r="S993" i="3"/>
  <c r="S981" i="3"/>
  <c r="S969" i="3"/>
  <c r="S957" i="3"/>
  <c r="S945" i="3"/>
  <c r="S933" i="3"/>
  <c r="S921" i="3"/>
  <c r="S909" i="3"/>
  <c r="S897" i="3"/>
  <c r="S885" i="3"/>
  <c r="S873" i="3"/>
  <c r="S861" i="3"/>
  <c r="S849" i="3"/>
  <c r="S837" i="3"/>
  <c r="S825" i="3"/>
  <c r="S813" i="3"/>
  <c r="S801" i="3"/>
  <c r="S789" i="3"/>
  <c r="S777" i="3"/>
  <c r="S765" i="3"/>
  <c r="S753" i="3"/>
  <c r="S741" i="3"/>
  <c r="S729" i="3"/>
  <c r="S717" i="3"/>
  <c r="S705" i="3"/>
  <c r="S693" i="3"/>
  <c r="S681" i="3"/>
  <c r="S669" i="3"/>
  <c r="S657" i="3"/>
  <c r="S645" i="3"/>
  <c r="S633" i="3"/>
  <c r="S621" i="3"/>
  <c r="S609" i="3"/>
  <c r="S597" i="3"/>
  <c r="S585" i="3"/>
  <c r="S573" i="3"/>
  <c r="S561" i="3"/>
  <c r="S549" i="3"/>
  <c r="S537" i="3"/>
  <c r="S525" i="3"/>
  <c r="S513" i="3"/>
  <c r="S501" i="3"/>
  <c r="S489" i="3"/>
  <c r="S477" i="3"/>
  <c r="S465" i="3"/>
  <c r="S453" i="3"/>
  <c r="S441" i="3"/>
  <c r="S429" i="3"/>
  <c r="S417" i="3"/>
  <c r="S405" i="3"/>
  <c r="S393" i="3"/>
  <c r="S381" i="3"/>
  <c r="S369" i="3"/>
  <c r="S357" i="3"/>
  <c r="S345" i="3"/>
  <c r="S333" i="3"/>
  <c r="S321" i="3"/>
  <c r="S309" i="3"/>
  <c r="S297" i="3"/>
  <c r="S285" i="3"/>
  <c r="S273" i="3"/>
  <c r="S261" i="3"/>
  <c r="S249" i="3"/>
  <c r="S237" i="3"/>
  <c r="S225" i="3"/>
  <c r="S213" i="3"/>
  <c r="S201" i="3"/>
  <c r="S189" i="3"/>
  <c r="S177" i="3"/>
  <c r="S165" i="3"/>
  <c r="S153" i="3"/>
  <c r="S141" i="3"/>
  <c r="S129" i="3"/>
  <c r="S117" i="3"/>
  <c r="S105" i="3"/>
  <c r="S93" i="3"/>
  <c r="S81" i="3"/>
  <c r="S69" i="3"/>
  <c r="S57" i="3"/>
  <c r="S45" i="3"/>
  <c r="S33" i="3"/>
  <c r="S9" i="3"/>
  <c r="S2204" i="3"/>
  <c r="S2192" i="3"/>
  <c r="S2180" i="3"/>
  <c r="S2168" i="3"/>
  <c r="S2156" i="3"/>
  <c r="S2132" i="3"/>
  <c r="S2120" i="3"/>
  <c r="S2108" i="3"/>
  <c r="S2096" i="3"/>
  <c r="S2084" i="3"/>
  <c r="S2072" i="3"/>
  <c r="S2060" i="3"/>
  <c r="S2203" i="3"/>
  <c r="S2191" i="3"/>
  <c r="S2179" i="3"/>
  <c r="S2167" i="3"/>
  <c r="S2155" i="3"/>
  <c r="S2131" i="3"/>
  <c r="S2119" i="3"/>
  <c r="S2107" i="3"/>
  <c r="S2095" i="3"/>
  <c r="S2083" i="3"/>
  <c r="S2071" i="3"/>
  <c r="S2059" i="3"/>
  <c r="S2047" i="3"/>
  <c r="S2035" i="3"/>
  <c r="S2202" i="3"/>
  <c r="S2190" i="3"/>
  <c r="S2178" i="3"/>
  <c r="S2166" i="3"/>
  <c r="S2154" i="3"/>
  <c r="S2142" i="3"/>
  <c r="S2130" i="3"/>
  <c r="S2118" i="3"/>
  <c r="S2106" i="3"/>
  <c r="S2094" i="3"/>
  <c r="S2082" i="3"/>
  <c r="S2070" i="3"/>
  <c r="S2058" i="3"/>
  <c r="S2046" i="3"/>
  <c r="S2034" i="3"/>
  <c r="S2022" i="3"/>
  <c r="S2010" i="3"/>
  <c r="S1998" i="3"/>
  <c r="S1986" i="3"/>
  <c r="S1974" i="3"/>
  <c r="S1962" i="3"/>
  <c r="S1950" i="3"/>
  <c r="S1938" i="3"/>
  <c r="S1926" i="3"/>
  <c r="S1914" i="3"/>
  <c r="S1902" i="3"/>
  <c r="S1890" i="3"/>
  <c r="S1878" i="3"/>
  <c r="S1866" i="3"/>
  <c r="S1854" i="3"/>
  <c r="S2212" i="3"/>
  <c r="S2200" i="3"/>
  <c r="S2188" i="3"/>
  <c r="S2176" i="3"/>
  <c r="S2164" i="3"/>
  <c r="S2152" i="3"/>
  <c r="S2140" i="3"/>
  <c r="S2128" i="3"/>
  <c r="S2116" i="3"/>
  <c r="S2104" i="3"/>
  <c r="S2092" i="3"/>
  <c r="S2080" i="3"/>
  <c r="S2068" i="3"/>
  <c r="S2056" i="3"/>
  <c r="S2044" i="3"/>
  <c r="S2032" i="3"/>
  <c r="S2020" i="3"/>
  <c r="S2008" i="3"/>
  <c r="S1996" i="3"/>
  <c r="S1984" i="3"/>
  <c r="S1972" i="3"/>
  <c r="S1960" i="3"/>
  <c r="S1948" i="3"/>
  <c r="S1936" i="3"/>
  <c r="S1924" i="3"/>
  <c r="S1912" i="3"/>
  <c r="S1900" i="3"/>
  <c r="S1888" i="3"/>
  <c r="S1876" i="3"/>
  <c r="S1864" i="3"/>
  <c r="S1852" i="3"/>
  <c r="S1840" i="3"/>
  <c r="S1828" i="3"/>
  <c r="S2211" i="3"/>
  <c r="S2199" i="3"/>
  <c r="S2187" i="3"/>
  <c r="S2175" i="3"/>
  <c r="S2163" i="3"/>
  <c r="S2151" i="3"/>
  <c r="S2139" i="3"/>
  <c r="S2127" i="3"/>
  <c r="S2115" i="3"/>
  <c r="S2103" i="3"/>
  <c r="S2091" i="3"/>
  <c r="S2079" i="3"/>
  <c r="S2067" i="3"/>
  <c r="S2055" i="3"/>
  <c r="S2043" i="3"/>
  <c r="S2031" i="3"/>
  <c r="S2019" i="3"/>
  <c r="S2007" i="3"/>
  <c r="S1995" i="3"/>
  <c r="S1983" i="3"/>
  <c r="S1971" i="3"/>
  <c r="S1959" i="3"/>
  <c r="S1947" i="3"/>
  <c r="S1935" i="3"/>
  <c r="S1923" i="3"/>
  <c r="S1911" i="3"/>
  <c r="S1899" i="3"/>
  <c r="S1887" i="3"/>
  <c r="S1875" i="3"/>
  <c r="S1863" i="3"/>
  <c r="S1851" i="3"/>
  <c r="S1839" i="3"/>
  <c r="S1827" i="3"/>
  <c r="S1815" i="3"/>
  <c r="S1803" i="3"/>
  <c r="S1791" i="3"/>
  <c r="S1779" i="3"/>
  <c r="S1767" i="3"/>
  <c r="S1755" i="3"/>
  <c r="S1743" i="3"/>
  <c r="S1731" i="3"/>
  <c r="S1719" i="3"/>
  <c r="S1707" i="3"/>
  <c r="S1695" i="3"/>
  <c r="S1683" i="3"/>
  <c r="S1671" i="3"/>
  <c r="S1659" i="3"/>
  <c r="S1647" i="3"/>
  <c r="S1635" i="3"/>
  <c r="S1623" i="3"/>
  <c r="S1611" i="3"/>
  <c r="S2048" i="3"/>
  <c r="S2036" i="3"/>
  <c r="S2024" i="3"/>
  <c r="S2012" i="3"/>
  <c r="S2000" i="3"/>
  <c r="S1988" i="3"/>
  <c r="S1976" i="3"/>
  <c r="S1964" i="3"/>
  <c r="S1952" i="3"/>
  <c r="S1940" i="3"/>
  <c r="S1928" i="3"/>
  <c r="S1916" i="3"/>
  <c r="S1892" i="3"/>
  <c r="S1880" i="3"/>
  <c r="S1868" i="3"/>
  <c r="S1856" i="3"/>
  <c r="S1844" i="3"/>
  <c r="S1832" i="3"/>
  <c r="S1820" i="3"/>
  <c r="S1808" i="3"/>
  <c r="S1784" i="3"/>
  <c r="S1772" i="3"/>
  <c r="S1760" i="3"/>
  <c r="S1748" i="3"/>
  <c r="S1736" i="3"/>
  <c r="S1724" i="3"/>
  <c r="S1712" i="3"/>
  <c r="S1700" i="3"/>
  <c r="S1688" i="3"/>
  <c r="S1676" i="3"/>
  <c r="S1664" i="3"/>
  <c r="S1652" i="3"/>
  <c r="S1640" i="3"/>
  <c r="S1628" i="3"/>
  <c r="S1616" i="3"/>
  <c r="S1604" i="3"/>
  <c r="S1592" i="3"/>
  <c r="S1580" i="3"/>
  <c r="S1568" i="3"/>
  <c r="S1556" i="3"/>
  <c r="S1544" i="3"/>
  <c r="S1532" i="3"/>
  <c r="S1520" i="3"/>
  <c r="S1508" i="3"/>
  <c r="S1496" i="3"/>
  <c r="S1484" i="3"/>
  <c r="S1472" i="3"/>
  <c r="S1460" i="3"/>
  <c r="S1448" i="3"/>
  <c r="S1436" i="3"/>
  <c r="S1424" i="3"/>
  <c r="S1412" i="3"/>
  <c r="S1400" i="3"/>
  <c r="S1388" i="3"/>
  <c r="S1376" i="3"/>
  <c r="S1364" i="3"/>
  <c r="S1352" i="3"/>
  <c r="S1340" i="3"/>
  <c r="S1328" i="3"/>
  <c r="S1316" i="3"/>
  <c r="S1304" i="3"/>
  <c r="S1280" i="3"/>
  <c r="S1268" i="3"/>
  <c r="S1256" i="3"/>
  <c r="S1244" i="3"/>
  <c r="S1232" i="3"/>
  <c r="S1220" i="3"/>
  <c r="S1208" i="3"/>
  <c r="S1196" i="3"/>
  <c r="S1172" i="3"/>
  <c r="S1160" i="3"/>
  <c r="S1148" i="3"/>
  <c r="S1136" i="3"/>
  <c r="S1124" i="3"/>
  <c r="S1112" i="3"/>
  <c r="S1100" i="3"/>
  <c r="S1088" i="3"/>
  <c r="S1076" i="3"/>
  <c r="S1064" i="3"/>
  <c r="S1052" i="3"/>
  <c r="S1040" i="3"/>
  <c r="S1028" i="3"/>
  <c r="S2023" i="3"/>
  <c r="S2011" i="3"/>
  <c r="S1999" i="3"/>
  <c r="S1987" i="3"/>
  <c r="S1975" i="3"/>
  <c r="S1963" i="3"/>
  <c r="S1951" i="3"/>
  <c r="S1939" i="3"/>
  <c r="S1927" i="3"/>
  <c r="S1915" i="3"/>
  <c r="S1903" i="3"/>
  <c r="S1891" i="3"/>
  <c r="S1879" i="3"/>
  <c r="S1867" i="3"/>
  <c r="S1855" i="3"/>
  <c r="S1843" i="3"/>
  <c r="S1831" i="3"/>
  <c r="S1819" i="3"/>
  <c r="S1807" i="3"/>
  <c r="S1795" i="3"/>
  <c r="S1783" i="3"/>
  <c r="S1771" i="3"/>
  <c r="S1759" i="3"/>
  <c r="S1747" i="3"/>
  <c r="S1735" i="3"/>
  <c r="S1723" i="3"/>
  <c r="S1711" i="3"/>
  <c r="S1699" i="3"/>
  <c r="S1687" i="3"/>
  <c r="S1675" i="3"/>
  <c r="S1663" i="3"/>
  <c r="S1651" i="3"/>
  <c r="S1639" i="3"/>
  <c r="S1627" i="3"/>
  <c r="S1615" i="3"/>
  <c r="S1603" i="3"/>
  <c r="S1591" i="3"/>
  <c r="S1579" i="3"/>
  <c r="S1567" i="3"/>
  <c r="S1555" i="3"/>
  <c r="S1543" i="3"/>
  <c r="S1531" i="3"/>
  <c r="S1519" i="3"/>
  <c r="S1507" i="3"/>
  <c r="S1495" i="3"/>
  <c r="S1483" i="3"/>
  <c r="S1471" i="3"/>
  <c r="S1459" i="3"/>
  <c r="S1447" i="3"/>
  <c r="S1435" i="3"/>
  <c r="S1423" i="3"/>
  <c r="S1411" i="3"/>
  <c r="S1399" i="3"/>
  <c r="S1387" i="3"/>
  <c r="S1375" i="3"/>
  <c r="S1363" i="3"/>
  <c r="S1351" i="3"/>
  <c r="S1339" i="3"/>
  <c r="S1315" i="3"/>
  <c r="S1303" i="3"/>
  <c r="S1291" i="3"/>
  <c r="S1279" i="3"/>
  <c r="S1267" i="3"/>
  <c r="S1255" i="3"/>
  <c r="S1243" i="3"/>
  <c r="S1231" i="3"/>
  <c r="S1219" i="3"/>
  <c r="S1207" i="3"/>
  <c r="S1195" i="3"/>
  <c r="S1183" i="3"/>
  <c r="S1171" i="3"/>
  <c r="S1159" i="3"/>
  <c r="S1147" i="3"/>
  <c r="S1135" i="3"/>
  <c r="S1123" i="3"/>
  <c r="S1111" i="3"/>
  <c r="S1099" i="3"/>
  <c r="S1087" i="3"/>
  <c r="S1075" i="3"/>
  <c r="S1063" i="3"/>
  <c r="S1051" i="3"/>
  <c r="S1039" i="3"/>
  <c r="S1027" i="3"/>
  <c r="S1015" i="3"/>
  <c r="S1003" i="3"/>
  <c r="S1842" i="3"/>
  <c r="S1830" i="3"/>
  <c r="S1818" i="3"/>
  <c r="S1806" i="3"/>
  <c r="S1794" i="3"/>
  <c r="S1782" i="3"/>
  <c r="S1770" i="3"/>
  <c r="S1758" i="3"/>
  <c r="S1746" i="3"/>
  <c r="S1734" i="3"/>
  <c r="S1722" i="3"/>
  <c r="S1710" i="3"/>
  <c r="S1698" i="3"/>
  <c r="S1686" i="3"/>
  <c r="S1674" i="3"/>
  <c r="S1662" i="3"/>
  <c r="S1650" i="3"/>
  <c r="S1638" i="3"/>
  <c r="S1626" i="3"/>
  <c r="S1614" i="3"/>
  <c r="S1602" i="3"/>
  <c r="S1590" i="3"/>
  <c r="S1578" i="3"/>
  <c r="S1566" i="3"/>
  <c r="S1554" i="3"/>
  <c r="S1542" i="3"/>
  <c r="S1530" i="3"/>
  <c r="S1518" i="3"/>
  <c r="S1506" i="3"/>
  <c r="S1494" i="3"/>
  <c r="S1482" i="3"/>
  <c r="S1470" i="3"/>
  <c r="S1458" i="3"/>
  <c r="S1446" i="3"/>
  <c r="S1434" i="3"/>
  <c r="S1422" i="3"/>
  <c r="S1410" i="3"/>
  <c r="S1398" i="3"/>
  <c r="S1386" i="3"/>
  <c r="S1374" i="3"/>
  <c r="S1362" i="3"/>
  <c r="S1350" i="3"/>
  <c r="S1338" i="3"/>
  <c r="S1326" i="3"/>
  <c r="S1314" i="3"/>
  <c r="S1302" i="3"/>
  <c r="S1290" i="3"/>
  <c r="S1278" i="3"/>
  <c r="S1266" i="3"/>
  <c r="S1254" i="3"/>
  <c r="S1242" i="3"/>
  <c r="S1230" i="3"/>
  <c r="S1218" i="3"/>
  <c r="S1206" i="3"/>
  <c r="S1194" i="3"/>
  <c r="S1182" i="3"/>
  <c r="S1170" i="3"/>
  <c r="S1158" i="3"/>
  <c r="S1146" i="3"/>
  <c r="S1134" i="3"/>
  <c r="S1122" i="3"/>
  <c r="S1110" i="3"/>
  <c r="S1098" i="3"/>
  <c r="S1086" i="3"/>
  <c r="S1074" i="3"/>
  <c r="S1062" i="3"/>
  <c r="S1050" i="3"/>
  <c r="S2201" i="3"/>
  <c r="S2189" i="3"/>
  <c r="S2177" i="3"/>
  <c r="S2165" i="3"/>
  <c r="S2153" i="3"/>
  <c r="S2141" i="3"/>
  <c r="S2129" i="3"/>
  <c r="S2117" i="3"/>
  <c r="S2105" i="3"/>
  <c r="S2093" i="3"/>
  <c r="S2081" i="3"/>
  <c r="S2069" i="3"/>
  <c r="S2057" i="3"/>
  <c r="S2045" i="3"/>
  <c r="S2033" i="3"/>
  <c r="S2021" i="3"/>
  <c r="S2009" i="3"/>
  <c r="S1997" i="3"/>
  <c r="S1985" i="3"/>
  <c r="S1973" i="3"/>
  <c r="S1961" i="3"/>
  <c r="S1949" i="3"/>
  <c r="S1937" i="3"/>
  <c r="S1925" i="3"/>
  <c r="S1913" i="3"/>
  <c r="S1901" i="3"/>
  <c r="S1889" i="3"/>
  <c r="S1877" i="3"/>
  <c r="S1865" i="3"/>
  <c r="S1853" i="3"/>
  <c r="S1841" i="3"/>
  <c r="S1829" i="3"/>
  <c r="S1816" i="3"/>
  <c r="S1804" i="3"/>
  <c r="S1792" i="3"/>
  <c r="S1780" i="3"/>
  <c r="S1768" i="3"/>
  <c r="S1756" i="3"/>
  <c r="S1744" i="3"/>
  <c r="S1732" i="3"/>
  <c r="S1720" i="3"/>
  <c r="S1708" i="3"/>
  <c r="S1696" i="3"/>
  <c r="S1684" i="3"/>
  <c r="S1672" i="3"/>
  <c r="S1660" i="3"/>
  <c r="S1648" i="3"/>
  <c r="S1636" i="3"/>
  <c r="S1624" i="3"/>
  <c r="S1612" i="3"/>
  <c r="S1600" i="3"/>
  <c r="S1588" i="3"/>
  <c r="S1576" i="3"/>
  <c r="S1564" i="3"/>
  <c r="S1552" i="3"/>
  <c r="S1540" i="3"/>
  <c r="S1528" i="3"/>
  <c r="S1516" i="3"/>
  <c r="S1504" i="3"/>
  <c r="S1492" i="3"/>
  <c r="S1480" i="3"/>
  <c r="S1468" i="3"/>
  <c r="S1456" i="3"/>
  <c r="S1444" i="3"/>
  <c r="S1432" i="3"/>
  <c r="S1420" i="3"/>
  <c r="S1408" i="3"/>
  <c r="S1396" i="3"/>
  <c r="S1384" i="3"/>
  <c r="S1372" i="3"/>
  <c r="S1360" i="3"/>
  <c r="S1348" i="3"/>
  <c r="S1336" i="3"/>
  <c r="S1324" i="3"/>
  <c r="S1312" i="3"/>
  <c r="S1300" i="3"/>
  <c r="S1288" i="3"/>
  <c r="S1276" i="3"/>
  <c r="S1264" i="3"/>
  <c r="S1252" i="3"/>
  <c r="S1240" i="3"/>
  <c r="S1228" i="3"/>
  <c r="S1216" i="3"/>
  <c r="S1204" i="3"/>
  <c r="S1192" i="3"/>
  <c r="S1180" i="3"/>
  <c r="S1168" i="3"/>
  <c r="S1156" i="3"/>
  <c r="S1144" i="3"/>
  <c r="S1132" i="3"/>
  <c r="S1120" i="3"/>
  <c r="S1108" i="3"/>
  <c r="S1096" i="3"/>
  <c r="S1084" i="3"/>
  <c r="S1072" i="3"/>
  <c r="S1060" i="3"/>
  <c r="S1048" i="3"/>
  <c r="S1036" i="3"/>
  <c r="S1024" i="3"/>
  <c r="S1012" i="3"/>
  <c r="S1000" i="3"/>
  <c r="S1599" i="3"/>
  <c r="S1587" i="3"/>
  <c r="S1575" i="3"/>
  <c r="S1563" i="3"/>
  <c r="S1551" i="3"/>
  <c r="S1539" i="3"/>
  <c r="S1527" i="3"/>
  <c r="S1515" i="3"/>
  <c r="S1503" i="3"/>
  <c r="S1491" i="3"/>
  <c r="S1479" i="3"/>
  <c r="S1467" i="3"/>
  <c r="S1455" i="3"/>
  <c r="S1443" i="3"/>
  <c r="S1431" i="3"/>
  <c r="S1419" i="3"/>
  <c r="S1407" i="3"/>
  <c r="S1395" i="3"/>
  <c r="S1383" i="3"/>
  <c r="S1371" i="3"/>
  <c r="S1359" i="3"/>
  <c r="S1347" i="3"/>
  <c r="S1335" i="3"/>
  <c r="S1323" i="3"/>
  <c r="S1311" i="3"/>
  <c r="S1299" i="3"/>
  <c r="S1287" i="3"/>
  <c r="S1275" i="3"/>
  <c r="S1263" i="3"/>
  <c r="S1251" i="3"/>
  <c r="S1239" i="3"/>
  <c r="S1227" i="3"/>
  <c r="S1215" i="3"/>
  <c r="S1203" i="3"/>
  <c r="S1191" i="3"/>
  <c r="S1179" i="3"/>
  <c r="S1167" i="3"/>
  <c r="S1155" i="3"/>
  <c r="S1143" i="3"/>
  <c r="S1131" i="3"/>
  <c r="S1119" i="3"/>
  <c r="S1107" i="3"/>
  <c r="S1095" i="3"/>
  <c r="S1083" i="3"/>
  <c r="S1071" i="3"/>
  <c r="S1059" i="3"/>
  <c r="S1047" i="3"/>
  <c r="S1035" i="3"/>
  <c r="S1023" i="3"/>
  <c r="S1011" i="3"/>
  <c r="S999" i="3"/>
  <c r="S1016" i="3"/>
  <c r="S1004" i="3"/>
  <c r="S992" i="3"/>
  <c r="S980" i="3"/>
  <c r="S968" i="3"/>
  <c r="S956" i="3"/>
  <c r="S944" i="3"/>
  <c r="S932" i="3"/>
  <c r="S920" i="3"/>
  <c r="S908" i="3"/>
  <c r="S896" i="3"/>
  <c r="S884" i="3"/>
  <c r="S872" i="3"/>
  <c r="S860" i="3"/>
  <c r="S848" i="3"/>
  <c r="S836" i="3"/>
  <c r="S824" i="3"/>
  <c r="S812" i="3"/>
  <c r="S800" i="3"/>
  <c r="S788" i="3"/>
  <c r="S776" i="3"/>
  <c r="S764" i="3"/>
  <c r="S752" i="3"/>
  <c r="S740" i="3"/>
  <c r="S728" i="3"/>
  <c r="S716" i="3"/>
  <c r="S704" i="3"/>
  <c r="S692" i="3"/>
  <c r="S680" i="3"/>
  <c r="S668" i="3"/>
  <c r="S656" i="3"/>
  <c r="S644" i="3"/>
  <c r="S632" i="3"/>
  <c r="S620" i="3"/>
  <c r="S608" i="3"/>
  <c r="S596" i="3"/>
  <c r="S584" i="3"/>
  <c r="S572" i="3"/>
  <c r="S560" i="3"/>
  <c r="S548" i="3"/>
  <c r="S536" i="3"/>
  <c r="S524" i="3"/>
  <c r="S512" i="3"/>
  <c r="S500" i="3"/>
  <c r="S488" i="3"/>
  <c r="S476" i="3"/>
  <c r="S464" i="3"/>
  <c r="S452" i="3"/>
  <c r="S440" i="3"/>
  <c r="S428" i="3"/>
  <c r="S416" i="3"/>
  <c r="S404" i="3"/>
  <c r="S392" i="3"/>
  <c r="S380" i="3"/>
  <c r="S368" i="3"/>
  <c r="S356" i="3"/>
  <c r="S344" i="3"/>
  <c r="S332" i="3"/>
  <c r="S320" i="3"/>
  <c r="S308" i="3"/>
  <c r="S296" i="3"/>
  <c r="S284" i="3"/>
  <c r="S272" i="3"/>
  <c r="S260" i="3"/>
  <c r="S248" i="3"/>
  <c r="S236" i="3"/>
  <c r="S224" i="3"/>
  <c r="S212" i="3"/>
  <c r="S200" i="3"/>
  <c r="S188" i="3"/>
  <c r="S176" i="3"/>
  <c r="S164" i="3"/>
  <c r="S152" i="3"/>
  <c r="S140" i="3"/>
  <c r="S128" i="3"/>
  <c r="S116" i="3"/>
  <c r="S104" i="3"/>
  <c r="S92" i="3"/>
  <c r="S80" i="3"/>
  <c r="S68" i="3"/>
  <c r="S56" i="3"/>
  <c r="S44" i="3"/>
  <c r="S32" i="3"/>
  <c r="S20" i="3"/>
  <c r="S8" i="3"/>
  <c r="S991" i="3"/>
  <c r="S979" i="3"/>
  <c r="S967" i="3"/>
  <c r="S955" i="3"/>
  <c r="S943" i="3"/>
  <c r="S931" i="3"/>
  <c r="S919" i="3"/>
  <c r="S907" i="3"/>
  <c r="S895" i="3"/>
  <c r="S883" i="3"/>
  <c r="S871" i="3"/>
  <c r="S859" i="3"/>
  <c r="S847" i="3"/>
  <c r="S835" i="3"/>
  <c r="S823" i="3"/>
  <c r="S811" i="3"/>
  <c r="S799" i="3"/>
  <c r="S787" i="3"/>
  <c r="S775" i="3"/>
  <c r="S763" i="3"/>
  <c r="S751" i="3"/>
  <c r="S739" i="3"/>
  <c r="S727" i="3"/>
  <c r="S715" i="3"/>
  <c r="S703" i="3"/>
  <c r="S691" i="3"/>
  <c r="S679" i="3"/>
  <c r="S667" i="3"/>
  <c r="S655" i="3"/>
  <c r="S643" i="3"/>
  <c r="S631" i="3"/>
  <c r="S619" i="3"/>
  <c r="S607" i="3"/>
  <c r="S595" i="3"/>
  <c r="S583" i="3"/>
  <c r="S571" i="3"/>
  <c r="S559" i="3"/>
  <c r="S547" i="3"/>
  <c r="S535" i="3"/>
  <c r="S523" i="3"/>
  <c r="S511" i="3"/>
  <c r="S499" i="3"/>
  <c r="S487" i="3"/>
  <c r="S475" i="3"/>
  <c r="S463" i="3"/>
  <c r="S451" i="3"/>
  <c r="S439" i="3"/>
  <c r="S427" i="3"/>
  <c r="S415" i="3"/>
  <c r="S403" i="3"/>
  <c r="S391" i="3"/>
  <c r="S379" i="3"/>
  <c r="S367" i="3"/>
  <c r="S355" i="3"/>
  <c r="S343" i="3"/>
  <c r="S331" i="3"/>
  <c r="S319" i="3"/>
  <c r="S307" i="3"/>
  <c r="S295" i="3"/>
  <c r="S283" i="3"/>
  <c r="S271" i="3"/>
  <c r="S259" i="3"/>
  <c r="S247" i="3"/>
  <c r="S235" i="3"/>
  <c r="S223" i="3"/>
  <c r="S211" i="3"/>
  <c r="S199" i="3"/>
  <c r="S175" i="3"/>
  <c r="S151" i="3"/>
  <c r="S139" i="3"/>
  <c r="S127" i="3"/>
  <c r="S115" i="3"/>
  <c r="S103" i="3"/>
  <c r="S91" i="3"/>
  <c r="S79" i="3"/>
  <c r="S1817" i="3"/>
  <c r="S1805" i="3"/>
  <c r="S1793" i="3"/>
  <c r="S1781" i="3"/>
  <c r="S1769" i="3"/>
  <c r="S1757" i="3"/>
  <c r="S1745" i="3"/>
  <c r="S1733" i="3"/>
  <c r="S1721" i="3"/>
  <c r="S1709" i="3"/>
  <c r="S1697" i="3"/>
  <c r="S1685" i="3"/>
  <c r="S1673" i="3"/>
  <c r="S1661" i="3"/>
  <c r="S1649" i="3"/>
  <c r="S1637" i="3"/>
  <c r="S1625" i="3"/>
  <c r="S1613" i="3"/>
  <c r="S1601" i="3"/>
  <c r="S1589" i="3"/>
  <c r="S1577" i="3"/>
  <c r="S1565" i="3"/>
  <c r="S1553" i="3"/>
  <c r="S1541" i="3"/>
  <c r="S1529" i="3"/>
  <c r="S1517" i="3"/>
  <c r="S1505" i="3"/>
  <c r="S1493" i="3"/>
  <c r="S1481" i="3"/>
  <c r="S1469" i="3"/>
  <c r="S1457" i="3"/>
  <c r="S1445" i="3"/>
  <c r="S1433" i="3"/>
  <c r="S1421" i="3"/>
  <c r="S1409" i="3"/>
  <c r="S1397" i="3"/>
  <c r="S1385" i="3"/>
  <c r="S1373" i="3"/>
  <c r="S1361" i="3"/>
  <c r="S1349" i="3"/>
  <c r="S1337" i="3"/>
  <c r="S1325" i="3"/>
  <c r="S1313" i="3"/>
  <c r="S1301" i="3"/>
  <c r="S1289" i="3"/>
  <c r="S1277" i="3"/>
  <c r="S1265" i="3"/>
  <c r="S1253" i="3"/>
  <c r="S1241" i="3"/>
  <c r="S1229" i="3"/>
  <c r="S1217" i="3"/>
  <c r="S1205" i="3"/>
  <c r="S1193" i="3"/>
  <c r="S1181" i="3"/>
  <c r="S1169" i="3"/>
  <c r="S1157" i="3"/>
  <c r="S1145" i="3"/>
  <c r="S1133" i="3"/>
  <c r="S1121" i="3"/>
  <c r="S1109" i="3"/>
  <c r="S1097" i="3"/>
  <c r="S1085" i="3"/>
  <c r="S1073" i="3"/>
  <c r="S1061" i="3"/>
  <c r="S1049" i="3"/>
  <c r="S1037" i="3"/>
  <c r="S1025" i="3"/>
  <c r="S1013" i="3"/>
  <c r="S1001" i="3"/>
  <c r="S989" i="3"/>
  <c r="S977" i="3"/>
  <c r="S965" i="3"/>
  <c r="S953" i="3"/>
  <c r="S941" i="3"/>
  <c r="S988" i="3"/>
  <c r="S976" i="3"/>
  <c r="S964" i="3"/>
  <c r="S952" i="3"/>
  <c r="S940" i="3"/>
  <c r="S928" i="3"/>
  <c r="S916" i="3"/>
  <c r="S904" i="3"/>
  <c r="S892" i="3"/>
  <c r="S880" i="3"/>
  <c r="S868" i="3"/>
  <c r="S856" i="3"/>
  <c r="S844" i="3"/>
  <c r="S832" i="3"/>
  <c r="S820" i="3"/>
  <c r="S808" i="3"/>
  <c r="S796" i="3"/>
  <c r="S784" i="3"/>
  <c r="S772" i="3"/>
  <c r="S760" i="3"/>
  <c r="S748" i="3"/>
  <c r="S736" i="3"/>
  <c r="S724" i="3"/>
  <c r="S712" i="3"/>
  <c r="S700" i="3"/>
  <c r="S688" i="3"/>
  <c r="S676" i="3"/>
  <c r="S664" i="3"/>
  <c r="S652" i="3"/>
  <c r="S640" i="3"/>
  <c r="S628" i="3"/>
  <c r="S616" i="3"/>
  <c r="S604" i="3"/>
  <c r="S592" i="3"/>
  <c r="S580" i="3"/>
  <c r="S568" i="3"/>
  <c r="S556" i="3"/>
  <c r="S544" i="3"/>
  <c r="S532" i="3"/>
  <c r="S520" i="3"/>
  <c r="S508" i="3"/>
  <c r="S496" i="3"/>
  <c r="S484" i="3"/>
  <c r="S472" i="3"/>
  <c r="S460" i="3"/>
  <c r="S448" i="3"/>
  <c r="S436" i="3"/>
  <c r="S424" i="3"/>
  <c r="S412" i="3"/>
  <c r="S400" i="3"/>
  <c r="S388" i="3"/>
  <c r="S376" i="3"/>
  <c r="S364" i="3"/>
  <c r="S352" i="3"/>
  <c r="S340" i="3"/>
  <c r="S328" i="3"/>
  <c r="S316" i="3"/>
  <c r="S304" i="3"/>
  <c r="S292" i="3"/>
  <c r="S280" i="3"/>
  <c r="S268" i="3"/>
  <c r="S256" i="3"/>
  <c r="S244" i="3"/>
  <c r="S232" i="3"/>
  <c r="S220" i="3"/>
  <c r="S208" i="3"/>
  <c r="S196" i="3"/>
  <c r="S184" i="3"/>
  <c r="S172" i="3"/>
  <c r="S160" i="3"/>
  <c r="S148" i="3"/>
  <c r="S136" i="3"/>
  <c r="S124" i="3"/>
  <c r="S112" i="3"/>
  <c r="S88" i="3"/>
  <c r="S64" i="3"/>
  <c r="S52" i="3"/>
  <c r="S40" i="3"/>
  <c r="S28" i="3"/>
  <c r="S987" i="3"/>
  <c r="S975" i="3"/>
  <c r="S963" i="3"/>
  <c r="S951" i="3"/>
  <c r="S939" i="3"/>
  <c r="S927" i="3"/>
  <c r="S915" i="3"/>
  <c r="S903" i="3"/>
  <c r="S891" i="3"/>
  <c r="S879" i="3"/>
  <c r="S867" i="3"/>
  <c r="S855" i="3"/>
  <c r="S843" i="3"/>
  <c r="S831" i="3"/>
  <c r="S819" i="3"/>
  <c r="S807" i="3"/>
  <c r="S795" i="3"/>
  <c r="S783" i="3"/>
  <c r="S771" i="3"/>
  <c r="S759" i="3"/>
  <c r="S747" i="3"/>
  <c r="S735" i="3"/>
  <c r="S723" i="3"/>
  <c r="S711" i="3"/>
  <c r="S699" i="3"/>
  <c r="S687" i="3"/>
  <c r="S675" i="3"/>
  <c r="S663" i="3"/>
  <c r="S651" i="3"/>
  <c r="S639" i="3"/>
  <c r="S627" i="3"/>
  <c r="S615" i="3"/>
  <c r="S603" i="3"/>
  <c r="S591" i="3"/>
  <c r="S579" i="3"/>
  <c r="S567" i="3"/>
  <c r="S555" i="3"/>
  <c r="S543" i="3"/>
  <c r="S531" i="3"/>
  <c r="S519" i="3"/>
  <c r="S507" i="3"/>
  <c r="S495" i="3"/>
  <c r="S483" i="3"/>
  <c r="S471" i="3"/>
  <c r="S459" i="3"/>
  <c r="S447" i="3"/>
  <c r="S435" i="3"/>
  <c r="S423" i="3"/>
  <c r="S411" i="3"/>
  <c r="S399" i="3"/>
  <c r="S387" i="3"/>
  <c r="S375" i="3"/>
  <c r="S363" i="3"/>
  <c r="S351" i="3"/>
  <c r="S339" i="3"/>
  <c r="S327" i="3"/>
  <c r="S315" i="3"/>
  <c r="S303" i="3"/>
  <c r="S291" i="3"/>
  <c r="S279" i="3"/>
  <c r="S267" i="3"/>
  <c r="S255" i="3"/>
  <c r="S243" i="3"/>
  <c r="S231" i="3"/>
  <c r="S219" i="3"/>
  <c r="S207" i="3"/>
  <c r="S195" i="3"/>
  <c r="S183" i="3"/>
  <c r="S67" i="3"/>
  <c r="S43" i="3"/>
  <c r="S19" i="3"/>
  <c r="S7" i="3"/>
  <c r="S1038" i="3"/>
  <c r="S1026" i="3"/>
  <c r="S1014" i="3"/>
  <c r="S1002" i="3"/>
  <c r="S990" i="3"/>
  <c r="S978" i="3"/>
  <c r="S966" i="3"/>
  <c r="S954" i="3"/>
  <c r="S942" i="3"/>
  <c r="S930" i="3"/>
  <c r="S918" i="3"/>
  <c r="S906" i="3"/>
  <c r="S894" i="3"/>
  <c r="S882" i="3"/>
  <c r="S870" i="3"/>
  <c r="S858" i="3"/>
  <c r="S846" i="3"/>
  <c r="S834" i="3"/>
  <c r="S822" i="3"/>
  <c r="S810" i="3"/>
  <c r="S798" i="3"/>
  <c r="S786" i="3"/>
  <c r="S774" i="3"/>
  <c r="S762" i="3"/>
  <c r="S750" i="3"/>
  <c r="S738" i="3"/>
  <c r="S726" i="3"/>
  <c r="S714" i="3"/>
  <c r="S702" i="3"/>
  <c r="S690" i="3"/>
  <c r="S678" i="3"/>
  <c r="S666" i="3"/>
  <c r="S654" i="3"/>
  <c r="S642" i="3"/>
  <c r="S630" i="3"/>
  <c r="S618" i="3"/>
  <c r="S606" i="3"/>
  <c r="S594" i="3"/>
  <c r="S582" i="3"/>
  <c r="S570" i="3"/>
  <c r="S558" i="3"/>
  <c r="S546" i="3"/>
  <c r="S534" i="3"/>
  <c r="S522" i="3"/>
  <c r="S510" i="3"/>
  <c r="S498" i="3"/>
  <c r="S486" i="3"/>
  <c r="S474" i="3"/>
  <c r="S462" i="3"/>
  <c r="S450" i="3"/>
  <c r="S438" i="3"/>
  <c r="S426" i="3"/>
  <c r="S414" i="3"/>
  <c r="S402" i="3"/>
  <c r="S390" i="3"/>
  <c r="S378" i="3"/>
  <c r="S366" i="3"/>
  <c r="S354" i="3"/>
  <c r="S342" i="3"/>
  <c r="S330" i="3"/>
  <c r="S318" i="3"/>
  <c r="S306" i="3"/>
  <c r="S294" i="3"/>
  <c r="S282" i="3"/>
  <c r="S270" i="3"/>
  <c r="S258" i="3"/>
  <c r="S246" i="3"/>
  <c r="S234" i="3"/>
  <c r="S222" i="3"/>
  <c r="S210" i="3"/>
  <c r="S198" i="3"/>
  <c r="S186" i="3"/>
  <c r="S174" i="3"/>
  <c r="S162" i="3"/>
  <c r="S150" i="3"/>
  <c r="S138" i="3"/>
  <c r="S126" i="3"/>
  <c r="S114" i="3"/>
  <c r="S102" i="3"/>
  <c r="S90" i="3"/>
  <c r="S78" i="3"/>
  <c r="S66" i="3"/>
  <c r="S42" i="3"/>
  <c r="S18" i="3"/>
  <c r="S6" i="3"/>
  <c r="S929" i="3"/>
  <c r="S917" i="3"/>
  <c r="S905" i="3"/>
  <c r="S893" i="3"/>
  <c r="S881" i="3"/>
  <c r="S869" i="3"/>
  <c r="S857" i="3"/>
  <c r="S845" i="3"/>
  <c r="S833" i="3"/>
  <c r="S821" i="3"/>
  <c r="S809" i="3"/>
  <c r="S797" i="3"/>
  <c r="S785" i="3"/>
  <c r="S773" i="3"/>
  <c r="S761" i="3"/>
  <c r="S749" i="3"/>
  <c r="S737" i="3"/>
  <c r="S725" i="3"/>
  <c r="S713" i="3"/>
  <c r="S701" i="3"/>
  <c r="S689" i="3"/>
  <c r="S677" i="3"/>
  <c r="S665" i="3"/>
  <c r="S653" i="3"/>
  <c r="S641" i="3"/>
  <c r="S629" i="3"/>
  <c r="S617" i="3"/>
  <c r="S605" i="3"/>
  <c r="S593" i="3"/>
  <c r="S581" i="3"/>
  <c r="S569" i="3"/>
  <c r="S557" i="3"/>
  <c r="S545" i="3"/>
  <c r="S533" i="3"/>
  <c r="S521" i="3"/>
  <c r="S509" i="3"/>
  <c r="S497" i="3"/>
  <c r="S485" i="3"/>
  <c r="S473" i="3"/>
  <c r="S461" i="3"/>
  <c r="S449" i="3"/>
  <c r="S437" i="3"/>
  <c r="S425" i="3"/>
  <c r="S413" i="3"/>
  <c r="S401" i="3"/>
  <c r="S389" i="3"/>
  <c r="S377" i="3"/>
  <c r="S365" i="3"/>
  <c r="S353" i="3"/>
  <c r="S341" i="3"/>
  <c r="S329" i="3"/>
  <c r="S317" i="3"/>
  <c r="S305" i="3"/>
  <c r="S293" i="3"/>
  <c r="S281" i="3"/>
  <c r="S269" i="3"/>
  <c r="S257" i="3"/>
  <c r="S245" i="3"/>
  <c r="S233" i="3"/>
  <c r="S221" i="3"/>
  <c r="S209" i="3"/>
  <c r="S197" i="3"/>
  <c r="S185" i="3"/>
  <c r="S173" i="3"/>
  <c r="S161" i="3"/>
  <c r="S149" i="3"/>
  <c r="S16" i="3"/>
  <c r="S2208" i="3"/>
  <c r="S2196" i="3"/>
  <c r="S2184" i="3"/>
  <c r="S2172" i="3"/>
  <c r="S2160" i="3"/>
  <c r="S2148" i="3"/>
  <c r="S2136" i="3"/>
  <c r="S2124" i="3"/>
  <c r="S2112" i="3"/>
  <c r="S2100" i="3"/>
  <c r="S2088" i="3"/>
  <c r="S2076" i="3"/>
  <c r="S2064" i="3"/>
  <c r="S2052" i="3"/>
  <c r="S2040" i="3"/>
  <c r="S2028" i="3"/>
  <c r="S2016" i="3"/>
  <c r="S2004" i="3"/>
  <c r="S1992" i="3"/>
  <c r="S1980" i="3"/>
  <c r="S1968" i="3"/>
  <c r="S1956" i="3"/>
  <c r="S1944" i="3"/>
  <c r="S1932" i="3"/>
  <c r="S1920" i="3"/>
  <c r="S1908" i="3"/>
  <c r="S1896" i="3"/>
  <c r="S1884" i="3"/>
  <c r="S1872" i="3"/>
  <c r="S1860" i="3"/>
  <c r="S1848" i="3"/>
  <c r="S1836" i="3"/>
  <c r="S1824" i="3"/>
  <c r="S1812" i="3"/>
  <c r="S1800" i="3"/>
  <c r="S1788" i="3"/>
  <c r="S1776" i="3"/>
  <c r="S1764" i="3"/>
  <c r="S1752" i="3"/>
  <c r="S1740" i="3"/>
  <c r="S1728" i="3"/>
  <c r="S1716" i="3"/>
  <c r="S1704" i="3"/>
  <c r="S1692" i="3"/>
  <c r="S1680" i="3"/>
  <c r="S1668" i="3"/>
  <c r="S1656" i="3"/>
  <c r="S1644" i="3"/>
  <c r="S1632" i="3"/>
  <c r="S1620" i="3"/>
  <c r="S1608" i="3"/>
  <c r="S1596" i="3"/>
  <c r="S1584" i="3"/>
  <c r="S1572" i="3"/>
  <c r="S1560" i="3"/>
  <c r="S1548" i="3"/>
  <c r="S1536" i="3"/>
  <c r="S1524" i="3"/>
  <c r="S1512" i="3"/>
  <c r="S1500" i="3"/>
  <c r="S1488" i="3"/>
  <c r="S1476" i="3"/>
  <c r="S1464" i="3"/>
  <c r="S1452" i="3"/>
  <c r="S1440" i="3"/>
  <c r="S1428" i="3"/>
  <c r="S1416" i="3"/>
  <c r="S1404" i="3"/>
  <c r="S1392" i="3"/>
  <c r="S1380" i="3"/>
  <c r="S1368" i="3"/>
  <c r="S1356" i="3"/>
  <c r="S1344" i="3"/>
  <c r="S1332" i="3"/>
  <c r="S1320" i="3"/>
  <c r="S1308" i="3"/>
  <c r="S1296" i="3"/>
  <c r="S1284" i="3"/>
  <c r="S1272" i="3"/>
  <c r="S1260" i="3"/>
  <c r="S1248" i="3"/>
  <c r="S1236" i="3"/>
  <c r="S1224" i="3"/>
  <c r="S1212" i="3"/>
  <c r="S1200" i="3"/>
  <c r="S1188" i="3"/>
  <c r="S1176" i="3"/>
  <c r="S1164" i="3"/>
  <c r="S1152" i="3"/>
  <c r="S1140" i="3"/>
  <c r="S1128" i="3"/>
  <c r="S1116" i="3"/>
  <c r="S1104" i="3"/>
  <c r="S1092" i="3"/>
  <c r="S1080" i="3"/>
  <c r="S1068" i="3"/>
  <c r="S1056" i="3"/>
  <c r="S1044" i="3"/>
  <c r="S1032" i="3"/>
  <c r="S1020" i="3"/>
  <c r="S1008" i="3"/>
  <c r="S996" i="3"/>
  <c r="S984" i="3"/>
  <c r="S972" i="3"/>
  <c r="S960" i="3"/>
  <c r="S948" i="3"/>
  <c r="S936" i="3"/>
  <c r="S924" i="3"/>
  <c r="S912" i="3"/>
  <c r="S900" i="3"/>
  <c r="S888" i="3"/>
  <c r="S876" i="3"/>
  <c r="S864" i="3"/>
  <c r="S852" i="3"/>
  <c r="S840" i="3"/>
  <c r="S828" i="3"/>
  <c r="S816" i="3"/>
  <c r="S804" i="3"/>
  <c r="S792" i="3"/>
  <c r="S780" i="3"/>
  <c r="S768" i="3"/>
  <c r="S756" i="3"/>
  <c r="S744" i="3"/>
  <c r="S732" i="3"/>
  <c r="S720" i="3"/>
  <c r="S708" i="3"/>
  <c r="S696" i="3"/>
  <c r="S684" i="3"/>
  <c r="S672" i="3"/>
  <c r="S660" i="3"/>
  <c r="S648" i="3"/>
  <c r="S636" i="3"/>
  <c r="S624" i="3"/>
  <c r="S612" i="3"/>
  <c r="S600" i="3"/>
  <c r="S588" i="3"/>
  <c r="S576" i="3"/>
  <c r="S564" i="3"/>
  <c r="S552" i="3"/>
  <c r="S540" i="3"/>
  <c r="S528" i="3"/>
  <c r="S516" i="3"/>
  <c r="S504" i="3"/>
  <c r="S492" i="3"/>
  <c r="S480" i="3"/>
  <c r="S468" i="3"/>
  <c r="S456" i="3"/>
  <c r="S1847" i="3"/>
  <c r="S1835" i="3"/>
  <c r="S1823" i="3"/>
  <c r="S1811" i="3"/>
  <c r="S1787" i="3"/>
  <c r="S1763" i="3"/>
  <c r="S1751" i="3"/>
  <c r="S1739" i="3"/>
  <c r="S1703" i="3"/>
  <c r="S1691" i="3"/>
  <c r="S1679" i="3"/>
  <c r="S1667" i="3"/>
  <c r="S1643" i="3"/>
  <c r="S1619" i="3"/>
  <c r="S1607" i="3"/>
  <c r="S1595" i="3"/>
  <c r="S1559" i="3"/>
  <c r="S1547" i="3"/>
  <c r="S1535" i="3"/>
  <c r="S1523" i="3"/>
  <c r="S1499" i="3"/>
  <c r="S1475" i="3"/>
  <c r="S1463" i="3"/>
  <c r="S1415" i="3"/>
  <c r="S1403" i="3"/>
  <c r="S1391" i="3"/>
  <c r="S1379" i="3"/>
  <c r="S1355" i="3"/>
  <c r="S1319" i="3"/>
  <c r="S1271" i="3"/>
  <c r="S1259" i="3"/>
  <c r="S1211" i="3"/>
  <c r="S1199" i="3"/>
  <c r="S1163" i="3"/>
  <c r="S1151" i="3"/>
  <c r="S1115" i="3"/>
  <c r="S1103" i="3"/>
  <c r="S1067" i="3"/>
  <c r="S1055" i="3"/>
  <c r="S1019" i="3"/>
  <c r="S1007" i="3"/>
  <c r="S971" i="3"/>
  <c r="S935" i="3"/>
  <c r="S899" i="3"/>
  <c r="S863" i="3"/>
  <c r="S827" i="3"/>
  <c r="S791" i="3"/>
  <c r="S755" i="3"/>
  <c r="S719" i="3"/>
  <c r="S683" i="3"/>
  <c r="S647" i="3"/>
  <c r="S611" i="3"/>
  <c r="S575" i="3"/>
  <c r="S539" i="3"/>
  <c r="S503" i="3"/>
  <c r="S467" i="3"/>
  <c r="S431" i="3"/>
  <c r="S299" i="3"/>
  <c r="S167" i="3"/>
  <c r="S2206" i="3"/>
  <c r="S2133" i="3"/>
  <c r="S1905" i="3"/>
  <c r="S1797" i="3"/>
  <c r="S1413" i="3"/>
  <c r="S21" i="3"/>
  <c r="S2144" i="3"/>
  <c r="S1904" i="3"/>
  <c r="S1796" i="3"/>
  <c r="S1292" i="3"/>
  <c r="S1184" i="3"/>
  <c r="S2143" i="3"/>
  <c r="S1327" i="3"/>
  <c r="S171" i="3"/>
  <c r="S187" i="3"/>
  <c r="S163" i="3"/>
  <c r="S55" i="3"/>
  <c r="S31" i="3"/>
  <c r="S54" i="3"/>
  <c r="S30" i="3"/>
  <c r="S137" i="3"/>
  <c r="S125" i="3"/>
  <c r="S113" i="3"/>
  <c r="S101" i="3"/>
  <c r="S89" i="3"/>
  <c r="S77" i="3"/>
  <c r="S65" i="3"/>
  <c r="S53" i="3"/>
  <c r="S41" i="3"/>
  <c r="S29" i="3"/>
  <c r="S17" i="3"/>
  <c r="S5" i="3"/>
  <c r="S100" i="3"/>
  <c r="S76" i="3"/>
  <c r="S4" i="3"/>
  <c r="S159" i="3"/>
  <c r="S147" i="3"/>
  <c r="S135" i="3"/>
  <c r="S123" i="3"/>
  <c r="S111" i="3"/>
  <c r="S99" i="3"/>
  <c r="S87" i="3"/>
  <c r="S75" i="3"/>
  <c r="S63" i="3"/>
  <c r="S51" i="3"/>
  <c r="S39" i="3"/>
  <c r="S27" i="3"/>
  <c r="S15" i="3"/>
  <c r="S3" i="3"/>
  <c r="S2210" i="3"/>
  <c r="S2198" i="3"/>
  <c r="S2186" i="3"/>
  <c r="S2174" i="3"/>
  <c r="S2162" i="3"/>
  <c r="S2150" i="3"/>
  <c r="S2138" i="3"/>
  <c r="S2126" i="3"/>
  <c r="S2114" i="3"/>
  <c r="S2102" i="3"/>
  <c r="S2090" i="3"/>
  <c r="S2078" i="3"/>
  <c r="S2066" i="3"/>
  <c r="S2054" i="3"/>
  <c r="S2042" i="3"/>
  <c r="S2030" i="3"/>
  <c r="S2018" i="3"/>
  <c r="S2006" i="3"/>
  <c r="S1994" i="3"/>
  <c r="S1982" i="3"/>
  <c r="S1970" i="3"/>
  <c r="S1958" i="3"/>
  <c r="S1946" i="3"/>
  <c r="S1934" i="3"/>
  <c r="S1922" i="3"/>
  <c r="S1910" i="3"/>
  <c r="S1898" i="3"/>
  <c r="S1886" i="3"/>
  <c r="S1874" i="3"/>
  <c r="S1862" i="3"/>
  <c r="S1850" i="3"/>
  <c r="S1838" i="3"/>
  <c r="S1826" i="3"/>
  <c r="S1814" i="3"/>
  <c r="S1802" i="3"/>
  <c r="S1790" i="3"/>
  <c r="S1778" i="3"/>
  <c r="S1766" i="3"/>
  <c r="S1754" i="3"/>
  <c r="S1742" i="3"/>
  <c r="S1730" i="3"/>
  <c r="S1718" i="3"/>
  <c r="S1706" i="3"/>
  <c r="S1694" i="3"/>
  <c r="S1682" i="3"/>
  <c r="S1670" i="3"/>
  <c r="S1658" i="3"/>
  <c r="S1646" i="3"/>
  <c r="S1634" i="3"/>
  <c r="S1622" i="3"/>
  <c r="S1610" i="3"/>
  <c r="S1598" i="3"/>
  <c r="S1586" i="3"/>
  <c r="S1574" i="3"/>
  <c r="S1562" i="3"/>
  <c r="S1550" i="3"/>
  <c r="S1538" i="3"/>
  <c r="S1526" i="3"/>
  <c r="S1514" i="3"/>
  <c r="S1502" i="3"/>
  <c r="S1490" i="3"/>
  <c r="S1478" i="3"/>
  <c r="S1466" i="3"/>
  <c r="S1454" i="3"/>
  <c r="S1442" i="3"/>
  <c r="S1430" i="3"/>
  <c r="S1418" i="3"/>
  <c r="S1406" i="3"/>
  <c r="S1394" i="3"/>
  <c r="S1382" i="3"/>
  <c r="S1370" i="3"/>
  <c r="S1358" i="3"/>
  <c r="S1346" i="3"/>
  <c r="S1334" i="3"/>
  <c r="S1322" i="3"/>
  <c r="S1310" i="3"/>
  <c r="S1298" i="3"/>
  <c r="S1286" i="3"/>
  <c r="S1274" i="3"/>
  <c r="S1262" i="3"/>
  <c r="S1250" i="3"/>
  <c r="S1238" i="3"/>
  <c r="S1226" i="3"/>
  <c r="S1214" i="3"/>
  <c r="S1202" i="3"/>
  <c r="S1190" i="3"/>
  <c r="S1178" i="3"/>
  <c r="S1166" i="3"/>
  <c r="S1154" i="3"/>
  <c r="S1142" i="3"/>
  <c r="S1130" i="3"/>
  <c r="S1118" i="3"/>
  <c r="S1106" i="3"/>
  <c r="S1094" i="3"/>
  <c r="S1082" i="3"/>
  <c r="S1070" i="3"/>
  <c r="S1058" i="3"/>
  <c r="S1046" i="3"/>
  <c r="S1034" i="3"/>
  <c r="S1022" i="3"/>
  <c r="S1010" i="3"/>
  <c r="S998" i="3"/>
  <c r="S986" i="3"/>
  <c r="S974" i="3"/>
  <c r="S962" i="3"/>
  <c r="S950" i="3"/>
  <c r="S938" i="3"/>
  <c r="S926" i="3"/>
  <c r="S914" i="3"/>
  <c r="S902" i="3"/>
  <c r="S890" i="3"/>
  <c r="S878" i="3"/>
  <c r="S866" i="3"/>
  <c r="S854" i="3"/>
  <c r="S842" i="3"/>
  <c r="S830" i="3"/>
  <c r="S818" i="3"/>
  <c r="S806" i="3"/>
  <c r="S794" i="3"/>
  <c r="S782" i="3"/>
  <c r="S770" i="3"/>
  <c r="S758" i="3"/>
  <c r="S746" i="3"/>
  <c r="S734" i="3"/>
  <c r="S722" i="3"/>
  <c r="S710" i="3"/>
  <c r="S698" i="3"/>
  <c r="S686" i="3"/>
  <c r="S674" i="3"/>
  <c r="S662" i="3"/>
  <c r="S650" i="3"/>
  <c r="S638" i="3"/>
  <c r="S626" i="3"/>
  <c r="S614" i="3"/>
  <c r="S602" i="3"/>
  <c r="S590" i="3"/>
  <c r="S578" i="3"/>
  <c r="S566" i="3"/>
  <c r="S554" i="3"/>
  <c r="S542" i="3"/>
  <c r="S530" i="3"/>
  <c r="S518" i="3"/>
  <c r="S506" i="3"/>
  <c r="S494" i="3"/>
  <c r="S482" i="3"/>
  <c r="S470" i="3"/>
  <c r="S458" i="3"/>
  <c r="S446" i="3"/>
  <c r="S434" i="3"/>
  <c r="S422" i="3"/>
  <c r="S410" i="3"/>
  <c r="S398" i="3"/>
  <c r="S386" i="3"/>
  <c r="S374" i="3"/>
  <c r="S362" i="3"/>
  <c r="S350" i="3"/>
  <c r="S338" i="3"/>
  <c r="S326" i="3"/>
  <c r="S314" i="3"/>
  <c r="S302" i="3"/>
  <c r="S290" i="3"/>
  <c r="S278" i="3"/>
  <c r="S266" i="3"/>
  <c r="S254" i="3"/>
  <c r="S242" i="3"/>
  <c r="S230" i="3"/>
  <c r="S218" i="3"/>
  <c r="S206" i="3"/>
  <c r="S194" i="3"/>
  <c r="S182" i="3"/>
  <c r="S170" i="3"/>
  <c r="S158" i="3"/>
  <c r="S146" i="3"/>
  <c r="S134" i="3"/>
  <c r="S122" i="3"/>
  <c r="S110" i="3"/>
  <c r="S98" i="3"/>
  <c r="S86" i="3"/>
  <c r="S74" i="3"/>
  <c r="S62" i="3"/>
  <c r="S50" i="3"/>
  <c r="S38" i="3"/>
  <c r="S26" i="3"/>
  <c r="S14" i="3"/>
  <c r="S2" i="3"/>
  <c r="S444" i="3"/>
  <c r="S432" i="3"/>
  <c r="S420" i="3"/>
  <c r="S408" i="3"/>
  <c r="S396" i="3"/>
  <c r="S384" i="3"/>
  <c r="S372" i="3"/>
  <c r="S360" i="3"/>
  <c r="S348" i="3"/>
  <c r="S336" i="3"/>
  <c r="S324" i="3"/>
  <c r="S312" i="3"/>
  <c r="S300" i="3"/>
  <c r="S288" i="3"/>
  <c r="S276" i="3"/>
  <c r="S264" i="3"/>
  <c r="S252" i="3"/>
  <c r="S240" i="3"/>
  <c r="S228" i="3"/>
  <c r="S216" i="3"/>
  <c r="S204" i="3"/>
  <c r="S192" i="3"/>
  <c r="S180" i="3"/>
  <c r="S168" i="3"/>
  <c r="S156" i="3"/>
  <c r="S144" i="3"/>
  <c r="S132" i="3"/>
  <c r="S120" i="3"/>
  <c r="S108" i="3"/>
  <c r="S96" i="3"/>
  <c r="S84" i="3"/>
  <c r="S72" i="3"/>
  <c r="S60" i="3"/>
  <c r="S48" i="3"/>
  <c r="S36" i="3"/>
  <c r="S24" i="3"/>
  <c r="S12" i="3"/>
  <c r="S2194" i="3"/>
  <c r="S2182" i="3"/>
  <c r="S2170" i="3"/>
  <c r="S2158" i="3"/>
  <c r="S2146" i="3"/>
  <c r="S2134" i="3"/>
  <c r="S2122" i="3"/>
  <c r="S2110" i="3"/>
  <c r="S2098" i="3"/>
  <c r="S1834" i="3"/>
  <c r="S1822" i="3"/>
  <c r="S1810" i="3"/>
  <c r="S1798" i="3"/>
  <c r="S1774" i="3"/>
  <c r="S1750" i="3"/>
  <c r="S1738" i="3"/>
  <c r="S1726" i="3"/>
  <c r="S1690" i="3"/>
  <c r="S1678" i="3"/>
  <c r="S1666" i="3"/>
  <c r="S1654" i="3"/>
  <c r="S1630" i="3"/>
  <c r="S1606" i="3"/>
  <c r="S1594" i="3"/>
  <c r="S1582" i="3"/>
  <c r="S1546" i="3"/>
  <c r="S1534" i="3"/>
  <c r="S1522" i="3"/>
  <c r="S1510" i="3"/>
  <c r="S1498" i="3"/>
  <c r="S1486" i="3"/>
  <c r="S1462" i="3"/>
  <c r="S1450" i="3"/>
  <c r="S1414" i="3"/>
  <c r="S1402" i="3"/>
  <c r="S1390" i="3"/>
  <c r="S1378" i="3"/>
  <c r="S1366" i="3"/>
  <c r="S1342" i="3"/>
  <c r="S1306" i="3"/>
  <c r="S1258" i="3"/>
  <c r="S1246" i="3"/>
  <c r="S1198" i="3"/>
  <c r="S1150" i="3"/>
  <c r="S1102" i="3"/>
  <c r="S1054" i="3"/>
  <c r="S1006" i="3"/>
  <c r="S994" i="3"/>
  <c r="S970" i="3"/>
  <c r="S934" i="3"/>
  <c r="S898" i="3"/>
  <c r="S862" i="3"/>
  <c r="S826" i="3"/>
  <c r="S790" i="3"/>
  <c r="S754" i="3"/>
  <c r="S718" i="3"/>
  <c r="S682" i="3"/>
  <c r="S646" i="3"/>
  <c r="S610" i="3"/>
  <c r="S574" i="3"/>
  <c r="S538" i="3"/>
  <c r="S502" i="3"/>
  <c r="S466" i="3"/>
  <c r="S430" i="3"/>
  <c r="S370" i="3"/>
  <c r="S346" i="3"/>
  <c r="S322" i="3"/>
  <c r="S298" i="3"/>
  <c r="S142" i="3"/>
  <c r="J42" i="6" l="1"/>
  <c r="J41" i="6"/>
  <c r="J39" i="6"/>
  <c r="J40" i="6"/>
  <c r="M38" i="6" l="1"/>
  <c r="K39" i="6" s="1"/>
  <c r="K40" i="6" l="1"/>
  <c r="K42" i="6"/>
  <c r="K4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2010F-31C9-4885-86CA-AA99862BBFAF}" keepAlive="1" name="Requête - marketing_campaign" description="Connexion à la requête « marketing_campaign » dans le classeur." type="5" refreshedVersion="8" background="1" saveData="1">
    <dbPr connection="Provider=Microsoft.Mashup.OleDb.1;Data Source=$Workbook$;Location=marketing_campaign;Extended Properties=&quot;&quot;" command="SELECT * FROM [marketing_campaign]"/>
  </connection>
  <connection id="2" xr16:uid="{366A6052-9F11-4277-B480-5EB81C5F9EE3}" keepAlive="1" name="Requête - marketing_campaign (2)" description="Connexion à la requête « marketing_campaign (2) » dans le classeur." type="5" refreshedVersion="8" background="1" saveData="1">
    <dbPr connection="Provider=Microsoft.Mashup.OleDb.1;Data Source=$Workbook$;Location=&quot;marketing_campaign (2)&quot;;Extended Properties=&quot;&quot;" command="SELECT * FROM [marketing_campaign (2)]"/>
  </connection>
  <connection id="3" xr16:uid="{386E1B23-91BC-42C9-83E8-4838D561071C}" keepAlive="1" name="Requête - marketing_campaign (3)" description="Connexion à la requête « marketing_campaign (3) » dans le classeur." type="5" refreshedVersion="8" background="1" saveData="1">
    <dbPr connection="Provider=Microsoft.Mashup.OleDb.1;Data Source=$Workbook$;Location=&quot;marketing_campaign (3)&quot;;Extended Properties=&quot;&quot;" command="SELECT * FROM [marketing_campaign (3)]"/>
  </connection>
  <connection id="4" xr16:uid="{26A0929E-5A66-4612-BEF4-AA700981AA03}" keepAlive="1" name="Requête - superstore_dataset_Marketing" description="Connexion à la requête « superstore_dataset_Marketing » dans le classeur." type="5" refreshedVersion="8" background="1" saveData="1">
    <dbPr connection="Provider=Microsoft.Mashup.OleDb.1;Data Source=$Workbook$;Location=superstore_dataset_Marketing;Extended Properties=&quot;&quot;" command="SELECT * FROM [superstore_dataset_Marketing]"/>
  </connection>
  <connection id="5" xr16:uid="{AA878718-CED2-4C5A-90EA-424F23B587DC}" keepAlive="1" name="Requête - superstore_dataset_Marketing (2)" description="Connexion à la requête « superstore_dataset_Marketing (2) » dans le classeur." type="5" refreshedVersion="8" background="1" saveData="1">
    <dbPr connection="Provider=Microsoft.Mashup.OleDb.1;Data Source=$Workbook$;Location=&quot;superstore_dataset_Marketing (2)&quot;;Extended Properties=&quot;&quot;" command="SELECT * FROM [superstore_dataset_Marketing (2)]"/>
  </connection>
</connections>
</file>

<file path=xl/sharedStrings.xml><?xml version="1.0" encoding="utf-8"?>
<sst xmlns="http://schemas.openxmlformats.org/spreadsheetml/2006/main" count="13551" uniqueCount="852">
  <si>
    <t>Education</t>
  </si>
  <si>
    <t>Graduation</t>
  </si>
  <si>
    <t>Divorced</t>
  </si>
  <si>
    <t>Single</t>
  </si>
  <si>
    <t>Married</t>
  </si>
  <si>
    <t>Together</t>
  </si>
  <si>
    <t>PhD</t>
  </si>
  <si>
    <t>2n Cycle</t>
  </si>
  <si>
    <t>Master</t>
  </si>
  <si>
    <t>Widow</t>
  </si>
  <si>
    <t>Basic</t>
  </si>
  <si>
    <t>YOLO</t>
  </si>
  <si>
    <t>Alone</t>
  </si>
  <si>
    <t>Absurd</t>
  </si>
  <si>
    <t>ID</t>
  </si>
  <si>
    <t>Revenus</t>
  </si>
  <si>
    <t>Réclamation</t>
  </si>
  <si>
    <t>04-09-2012</t>
  </si>
  <si>
    <t>08-03-2014</t>
  </si>
  <si>
    <t>21-08-2013</t>
  </si>
  <si>
    <t>10-02-2014</t>
  </si>
  <si>
    <t>19-01-2014</t>
  </si>
  <si>
    <t>09-09-2013</t>
  </si>
  <si>
    <t>13-11-2012</t>
  </si>
  <si>
    <t>08-05-2013</t>
  </si>
  <si>
    <t>06-06-2013</t>
  </si>
  <si>
    <t>13-03-2014</t>
  </si>
  <si>
    <t>15-11-2013</t>
  </si>
  <si>
    <t>10-10-2012</t>
  </si>
  <si>
    <t>24-11-2012</t>
  </si>
  <si>
    <t>24-12-2012</t>
  </si>
  <si>
    <t>31-08-2012</t>
  </si>
  <si>
    <t>28-03-2013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</si>
  <si>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</si>
  <si>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</si>
  <si>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</si>
  <si>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</si>
  <si>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</si>
  <si>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</si>
  <si>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</si>
  <si>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</si>
  <si>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</si>
  <si>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</si>
  <si>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</si>
  <si>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</si>
  <si>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</si>
  <si>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</si>
  <si>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</si>
  <si>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</si>
  <si>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</si>
  <si>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</si>
  <si>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</si>
  <si>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</si>
  <si>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</si>
  <si>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</si>
  <si>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</si>
  <si>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</si>
  <si>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</si>
  <si>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</si>
  <si>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</si>
  <si>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</si>
  <si>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</si>
  <si>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</si>
  <si>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</si>
  <si>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</si>
  <si>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</si>
  <si>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</si>
  <si>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</si>
  <si>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</si>
  <si>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</si>
  <si>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</si>
  <si>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</si>
  <si>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</si>
  <si>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</si>
  <si>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</si>
  <si>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</si>
  <si>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</si>
  <si>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</si>
  <si>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</si>
  <si>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</si>
  <si>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</si>
  <si>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</si>
  <si>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</si>
  <si>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</si>
  <si>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</si>
  <si>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</si>
  <si>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</si>
  <si>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</si>
  <si>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</si>
  <si>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</si>
  <si>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</si>
  <si>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</si>
  <si>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</si>
  <si>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</si>
  <si>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</si>
  <si>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</si>
  <si>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</si>
  <si>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</si>
  <si>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</si>
  <si>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</si>
  <si>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</si>
  <si>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</si>
  <si>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</si>
  <si>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</si>
  <si>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</si>
  <si>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</si>
  <si>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</si>
  <si>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</si>
  <si>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</si>
  <si>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</si>
  <si>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</si>
  <si>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</si>
  <si>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</si>
  <si>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</si>
  <si>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</si>
  <si>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</si>
  <si>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</si>
  <si>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</si>
  <si>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</si>
  <si>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</si>
  <si>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</si>
  <si>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</si>
  <si>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</si>
  <si>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</si>
  <si>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</si>
  <si>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</si>
  <si>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</si>
  <si>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</si>
  <si>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</si>
  <si>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</si>
  <si>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</si>
  <si>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</si>
  <si>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</si>
  <si>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</si>
  <si>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</si>
  <si>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</si>
  <si>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</si>
  <si>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</si>
  <si>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</si>
  <si>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</si>
  <si>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</si>
  <si>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</si>
  <si>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</si>
  <si>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</si>
  <si>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</si>
  <si>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</si>
  <si>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</si>
  <si>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</si>
  <si>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</si>
  <si>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</si>
  <si>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</si>
  <si>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</si>
  <si>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</si>
  <si>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</si>
  <si>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</si>
  <si>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</si>
  <si>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</si>
  <si>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</si>
  <si>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</si>
  <si>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</si>
  <si>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</si>
  <si>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</si>
  <si>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</si>
  <si>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</si>
  <si>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</si>
  <si>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</si>
  <si>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</si>
  <si>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</si>
  <si>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</si>
  <si>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</si>
  <si>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</si>
  <si>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</si>
  <si>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</si>
  <si>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</si>
  <si>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</si>
  <si>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</si>
  <si>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</si>
  <si>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</si>
  <si>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</si>
  <si>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</si>
  <si>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</si>
  <si>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</si>
  <si>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</si>
  <si>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</si>
  <si>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</si>
  <si>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</si>
  <si>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</si>
  <si>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</si>
  <si>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</si>
  <si>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</si>
  <si>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</si>
  <si>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</si>
  <si>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</si>
  <si>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</si>
  <si>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</si>
  <si>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</si>
  <si>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</si>
  <si>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</si>
  <si>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</si>
  <si>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</si>
  <si>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</si>
  <si>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</si>
  <si>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</si>
  <si>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</si>
  <si>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</si>
  <si>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</si>
  <si>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</si>
  <si>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</si>
  <si>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</si>
  <si>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</si>
  <si>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</si>
  <si>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</si>
  <si>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</si>
  <si>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</si>
  <si>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</si>
  <si>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</si>
  <si>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</si>
  <si>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</si>
  <si>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</si>
  <si>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</si>
  <si>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</si>
  <si>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</si>
  <si>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</si>
  <si>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</si>
  <si>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</si>
  <si>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</si>
  <si>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</si>
  <si>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</si>
  <si>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</si>
  <si>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</si>
  <si>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</si>
  <si>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</si>
  <si>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</si>
  <si>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</si>
  <si>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</si>
  <si>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</si>
  <si>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</si>
  <si>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</si>
  <si>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</si>
  <si>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</si>
  <si>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</si>
  <si>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</si>
  <si>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</si>
  <si>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</si>
  <si>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</si>
  <si>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</si>
  <si>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</si>
  <si>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</si>
  <si>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</si>
  <si>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</si>
  <si>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</si>
  <si>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</si>
  <si>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</si>
  <si>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</si>
  <si>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</si>
  <si>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</si>
  <si>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</si>
  <si>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</si>
  <si>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</si>
  <si>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</si>
  <si>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</si>
  <si>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</si>
  <si>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</si>
  <si>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</si>
  <si>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</si>
  <si>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</si>
  <si>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</si>
  <si>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</si>
  <si>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</si>
  <si>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</si>
  <si>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</si>
  <si>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</si>
  <si>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</si>
  <si>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</si>
  <si>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</si>
  <si>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</si>
  <si>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</si>
  <si>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</si>
  <si>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</si>
  <si>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</si>
  <si>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</si>
  <si>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</si>
  <si>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</si>
  <si>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</si>
  <si>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</si>
  <si>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</si>
  <si>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</si>
  <si>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</si>
  <si>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</si>
  <si>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</si>
  <si>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</si>
  <si>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</si>
  <si>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</si>
  <si>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</si>
  <si>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</si>
  <si>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</si>
  <si>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</si>
  <si>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</si>
  <si>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</si>
  <si>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</si>
  <si>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</si>
  <si>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</si>
  <si>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</si>
  <si>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</si>
  <si>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</si>
  <si>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</si>
  <si>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</si>
  <si>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</si>
  <si>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</si>
  <si>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</si>
  <si>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</si>
  <si>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</si>
  <si>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</si>
  <si>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</si>
  <si>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</si>
  <si>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</si>
  <si>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</si>
  <si>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</si>
  <si>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</si>
  <si>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</si>
  <si>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</si>
  <si>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</si>
  <si>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</si>
  <si>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</si>
  <si>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</si>
  <si>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</si>
  <si>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</si>
  <si>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</si>
  <si>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</si>
  <si>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</si>
  <si>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</si>
  <si>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</si>
  <si>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</si>
  <si>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</si>
  <si>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</si>
  <si>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</si>
  <si>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</si>
  <si>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</si>
  <si>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</si>
  <si>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</si>
  <si>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</si>
  <si>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</si>
  <si>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</si>
  <si>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</si>
  <si>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</si>
  <si>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</si>
  <si>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</si>
  <si>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</si>
  <si>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</si>
  <si>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</si>
  <si>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</si>
  <si>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</si>
  <si>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</si>
  <si>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</si>
  <si>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</si>
  <si>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</si>
  <si>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</si>
  <si>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</si>
  <si>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</si>
  <si>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</si>
  <si>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</si>
  <si>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</si>
  <si>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</si>
  <si>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</si>
  <si>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</si>
  <si>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</si>
  <si>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</si>
  <si>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</si>
  <si>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</si>
  <si>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</si>
  <si>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</si>
  <si>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</si>
  <si>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</si>
  <si>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</si>
  <si>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</si>
  <si>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</si>
  <si>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</si>
  <si>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</si>
  <si>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</si>
  <si>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</si>
  <si>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</si>
  <si>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</si>
  <si>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</si>
  <si>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</si>
  <si>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</si>
  <si>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</si>
  <si>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</si>
  <si>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</si>
  <si>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</si>
  <si>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</si>
  <si>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</si>
  <si>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</si>
  <si>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</si>
  <si>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</si>
  <si>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</si>
  <si>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</si>
  <si>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</si>
  <si>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</si>
  <si>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</si>
  <si>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</si>
  <si>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</si>
  <si>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</si>
  <si>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</si>
  <si>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</si>
  <si>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</si>
  <si>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</si>
  <si>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</si>
  <si>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</si>
  <si>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</si>
  <si>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</si>
  <si>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</si>
  <si>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</si>
  <si>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</si>
  <si>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</si>
  <si>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</si>
  <si>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</si>
  <si>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</si>
  <si>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</si>
  <si>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</si>
  <si>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</si>
  <si>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</si>
  <si>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</si>
  <si>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</si>
  <si>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</si>
  <si>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</si>
  <si>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</si>
  <si>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</si>
  <si>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</si>
  <si>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</si>
  <si>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</si>
  <si>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</si>
  <si>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</si>
  <si>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</si>
  <si>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</si>
  <si>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</si>
  <si>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</si>
  <si>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</si>
  <si>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</si>
  <si>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</si>
  <si>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</si>
  <si>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</si>
  <si>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</si>
  <si>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</si>
  <si>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</si>
  <si>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</si>
  <si>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</si>
  <si>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</si>
  <si>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</si>
  <si>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</si>
  <si>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</si>
  <si>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</si>
  <si>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</si>
  <si>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</si>
  <si>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</si>
  <si>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</si>
  <si>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</si>
  <si>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</si>
  <si>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</si>
  <si>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</si>
  <si>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</si>
  <si>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</si>
  <si>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</si>
  <si>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</si>
  <si>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</si>
  <si>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</si>
  <si>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</si>
  <si>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</si>
  <si>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</si>
  <si>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</si>
  <si>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</si>
  <si>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</si>
  <si>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</si>
  <si>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</si>
  <si>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</si>
  <si>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</si>
  <si>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</si>
  <si>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</si>
  <si>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</si>
  <si>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</si>
  <si>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</si>
  <si>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</si>
  <si>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</si>
  <si>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</si>
  <si>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</si>
  <si>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</si>
  <si>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</si>
  <si>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</si>
  <si>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</si>
  <si>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</si>
  <si>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</si>
  <si>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</si>
  <si>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</si>
  <si>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</si>
  <si>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</si>
  <si>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</si>
  <si>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</si>
  <si>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</si>
  <si>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</si>
  <si>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</si>
  <si>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</si>
  <si>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</si>
  <si>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</si>
  <si>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</si>
  <si>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</si>
  <si>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</si>
  <si>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</si>
  <si>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</si>
  <si>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</si>
  <si>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</si>
  <si>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</si>
  <si>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</si>
  <si>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</si>
  <si>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</si>
  <si>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</si>
  <si>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</si>
  <si>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</si>
  <si>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</si>
  <si>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</si>
  <si>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</si>
  <si>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</si>
  <si>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</si>
  <si>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</si>
  <si>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</si>
  <si>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</si>
  <si>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</si>
  <si>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</si>
  <si>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</si>
  <si>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</si>
  <si>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</si>
  <si>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</si>
  <si>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</si>
  <si>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</si>
  <si>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</si>
  <si>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</si>
  <si>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</si>
  <si>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</si>
  <si>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</si>
  <si>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</si>
  <si>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</si>
  <si>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</si>
  <si>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</si>
  <si>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</si>
  <si>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</si>
  <si>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</si>
  <si>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</si>
  <si>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</si>
  <si>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</si>
  <si>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</si>
  <si>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</si>
  <si>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</si>
  <si>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</si>
  <si>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</si>
  <si>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</si>
  <si>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</si>
  <si>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</si>
  <si>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</si>
  <si>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</si>
  <si>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</si>
  <si>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</si>
  <si>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</si>
  <si>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</si>
  <si>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</si>
  <si>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</si>
  <si>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</si>
  <si>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</si>
  <si>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</si>
  <si>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</si>
  <si>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</si>
  <si>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</si>
  <si>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</si>
  <si>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</si>
  <si>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</si>
  <si>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</si>
  <si>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</si>
  <si>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</si>
  <si>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</si>
  <si>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</si>
  <si>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</si>
  <si>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</si>
  <si>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</si>
  <si>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</si>
  <si>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</si>
  <si>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</si>
  <si>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</si>
  <si>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</si>
  <si>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</si>
  <si>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</si>
  <si>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</si>
  <si>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</si>
  <si>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</si>
  <si>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</si>
  <si>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</si>
  <si>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</si>
  <si>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</si>
  <si>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</si>
  <si>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</si>
  <si>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</si>
  <si>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</si>
  <si>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</si>
  <si>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</si>
  <si>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</si>
  <si>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</si>
  <si>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</si>
  <si>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</si>
  <si>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</si>
  <si>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</si>
  <si>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</si>
  <si>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</si>
  <si>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</si>
  <si>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</si>
  <si>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</si>
  <si>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</si>
  <si>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</si>
  <si>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</si>
  <si>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</si>
  <si>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</si>
  <si>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</si>
  <si>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</si>
  <si>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</si>
  <si>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</si>
  <si>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</si>
  <si>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</si>
  <si>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</si>
  <si>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</si>
  <si>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</si>
  <si>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</si>
  <si>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</si>
  <si>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</si>
  <si>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</si>
  <si>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</si>
  <si>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</si>
  <si>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</si>
  <si>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</si>
  <si>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</si>
  <si>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</si>
  <si>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</si>
  <si>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</si>
  <si>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</si>
  <si>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</si>
  <si>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</si>
  <si>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</si>
  <si>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</si>
  <si>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</si>
  <si>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</si>
  <si>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</si>
  <si>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</si>
  <si>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</si>
  <si>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</si>
  <si>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</si>
  <si>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</si>
  <si>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</si>
  <si>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</si>
  <si>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</si>
  <si>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</si>
  <si>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</si>
  <si>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</si>
  <si>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</si>
  <si>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</si>
  <si>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</si>
  <si>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</si>
  <si>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</si>
  <si>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</si>
  <si>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</si>
  <si>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</si>
  <si>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</si>
  <si>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</si>
  <si>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</si>
  <si>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</si>
  <si>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</si>
  <si>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</si>
  <si>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</si>
  <si>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</si>
  <si>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17-09-2012</t>
  </si>
  <si>
    <t>02-06-2013</t>
  </si>
  <si>
    <t>21-12-2012</t>
  </si>
  <si>
    <t>01-11-2013</t>
  </si>
  <si>
    <t>10-08-2013</t>
  </si>
  <si>
    <t>11-10-2012</t>
  </si>
  <si>
    <t>20-12-2012</t>
  </si>
  <si>
    <t>09-01-2014</t>
  </si>
  <si>
    <t>Année de naissance</t>
  </si>
  <si>
    <t>Enfantmaison</t>
  </si>
  <si>
    <t>AdoMaison</t>
  </si>
  <si>
    <t>Récence</t>
  </si>
  <si>
    <t>NbrAchatsRemise</t>
  </si>
  <si>
    <t>NbrAchatWeb</t>
  </si>
  <si>
    <t>NbrAchatCatalogue</t>
  </si>
  <si>
    <t>NbrAchatMagasin</t>
  </si>
  <si>
    <t>Campagne3Acceptée</t>
  </si>
  <si>
    <t>Campagne4Acceptée</t>
  </si>
  <si>
    <t>Campagne5Acceptée</t>
  </si>
  <si>
    <t>Campagne1Acceptée</t>
  </si>
  <si>
    <t>Campagne2Acceptée</t>
  </si>
  <si>
    <t>Nbr de visite web (last month)</t>
  </si>
  <si>
    <t>Coût contact client</t>
  </si>
  <si>
    <t xml:space="preserve">Revenue client </t>
  </si>
  <si>
    <t>Date_inscription client</t>
  </si>
  <si>
    <t>Statut_marital</t>
  </si>
  <si>
    <t>Réponse dernière campagne</t>
  </si>
  <si>
    <t>Âge</t>
  </si>
  <si>
    <t>Tranche_âge</t>
  </si>
  <si>
    <t>Enfant_total</t>
  </si>
  <si>
    <t>Montant_Vin_2ans</t>
  </si>
  <si>
    <t>Montant_Fruits_2ans</t>
  </si>
  <si>
    <t>Montant_Viande_2ans</t>
  </si>
  <si>
    <t>Montant_Poisson_2ans</t>
  </si>
  <si>
    <t>Montant_Sucreries_2ans</t>
  </si>
  <si>
    <t>Montant_Or_2ans</t>
  </si>
  <si>
    <t>Ancienneté client</t>
  </si>
  <si>
    <t>Célibataire</t>
  </si>
  <si>
    <t>Marié</t>
  </si>
  <si>
    <t>Divorcé</t>
  </si>
  <si>
    <t>Veuf</t>
  </si>
  <si>
    <t>Conjoint</t>
  </si>
  <si>
    <t>Doctorat</t>
  </si>
  <si>
    <t>BAC ou études secondaires</t>
  </si>
  <si>
    <t>BAC+3</t>
  </si>
  <si>
    <t>BAC+5</t>
  </si>
  <si>
    <t>CA TOTAL</t>
  </si>
  <si>
    <t>KPI'S</t>
  </si>
  <si>
    <t>Étiquettes de lignes</t>
  </si>
  <si>
    <t>Total général</t>
  </si>
  <si>
    <t>Étiquettes de colonnes</t>
  </si>
  <si>
    <t>Nombre de ID</t>
  </si>
  <si>
    <t>Segmentation client (profil démographique)</t>
  </si>
  <si>
    <t xml:space="preserve">Insight 1 : Chez les 18-29 ans, 50% des consommateurs sont de niveaux BAC ou études secondaires tandis que les 50% restants sont actuellement en BAC+5. </t>
  </si>
  <si>
    <t>Pour les 30-44, 45-59 et 60 et +, le niveaux d'études des clients qui prime est le BAC+3 avec une moyenne de 55%. Les BAC+5 representent quant à eux un peu moins d'un tiers du total,, contre peu de doctarant,</t>
  </si>
  <si>
    <t>Dépenses par catégorie de produits</t>
  </si>
  <si>
    <t>R_Récence</t>
  </si>
  <si>
    <t>TERCILES 1,2,3</t>
  </si>
  <si>
    <t>Modèle RFM</t>
  </si>
  <si>
    <t>J’ai conçu un modèle RFM simple dans Excel pour segmenter la base client selon la récence, la fréquence et le montant d’achat.</t>
  </si>
  <si>
    <t>Cela m’a permis d’identifier les segments les plus rentables et de formuler des recommandations marketing concrètes.</t>
  </si>
  <si>
    <t>Ce projet illustre ma capacité à relier la donnée à la stratégie business.</t>
  </si>
  <si>
    <t>TYPE</t>
  </si>
  <si>
    <t>1ère BORNE</t>
  </si>
  <si>
    <t>2ème BORNE</t>
  </si>
  <si>
    <t>Calcul des seuils R, F, M via PERCENTILE.INC pour définir 3 segments clients (1 = faible, 3 = élevé)</t>
  </si>
  <si>
    <t>R_SCORE</t>
  </si>
  <si>
    <t>F_SCORE</t>
  </si>
  <si>
    <t>M_SCORE</t>
  </si>
  <si>
    <t>RFM_SCORE</t>
  </si>
  <si>
    <t>F_TOTAL_achat</t>
  </si>
  <si>
    <t>M_TOTAL_dépensé</t>
  </si>
  <si>
    <t>Total_DÉPENSÉ</t>
  </si>
  <si>
    <t>Total_Achat</t>
  </si>
  <si>
    <t>RFM_Score</t>
  </si>
  <si>
    <t>Interprétation marketing</t>
  </si>
  <si>
    <r>
      <t xml:space="preserve">Client </t>
    </r>
    <r>
      <rPr>
        <i/>
        <sz val="11"/>
        <color theme="1"/>
        <rFont val="Aptos Narrow"/>
        <family val="2"/>
        <scheme val="minor"/>
      </rPr>
      <t>idéal</t>
    </r>
    <r>
      <rPr>
        <sz val="11"/>
        <color theme="1"/>
        <rFont val="Aptos Narrow"/>
        <family val="2"/>
        <scheme val="minor"/>
      </rPr>
      <t xml:space="preserve"> : récent, fidèle, dépensier 🏆</t>
    </r>
  </si>
  <si>
    <t>331 / 323</t>
  </si>
  <si>
    <t>Client fidèle et régulier, dépense correcte 👍</t>
  </si>
  <si>
    <t>311 / 312</t>
  </si>
  <si>
    <t>Client fidèle mais ancien, à surveiller 👀</t>
  </si>
  <si>
    <t>133 / 123</t>
  </si>
  <si>
    <t>Nouveau client prometteur 🌱</t>
  </si>
  <si>
    <t>Client inactif ou à réactiver 💤</t>
  </si>
  <si>
    <t>Segment_RFM</t>
  </si>
  <si>
    <t>Position</t>
  </si>
  <si>
    <t>Signifie</t>
  </si>
  <si>
    <t>Exemple (333)</t>
  </si>
  <si>
    <t>1er chiffre</t>
  </si>
  <si>
    <r>
      <t>R</t>
    </r>
    <r>
      <rPr>
        <sz val="11"/>
        <color theme="1"/>
        <rFont val="Aptos Narrow"/>
        <family val="2"/>
        <scheme val="minor"/>
      </rPr>
      <t xml:space="preserve"> = Récence</t>
    </r>
  </si>
  <si>
    <t>3 → client récent</t>
  </si>
  <si>
    <t>2e chiffre</t>
  </si>
  <si>
    <r>
      <t>F</t>
    </r>
    <r>
      <rPr>
        <sz val="11"/>
        <color theme="1"/>
        <rFont val="Aptos Narrow"/>
        <family val="2"/>
        <scheme val="minor"/>
      </rPr>
      <t xml:space="preserve"> = Fréquence</t>
    </r>
  </si>
  <si>
    <t>3 → achète souvent</t>
  </si>
  <si>
    <t>3e chiffre</t>
  </si>
  <si>
    <r>
      <t>M</t>
    </r>
    <r>
      <rPr>
        <sz val="11"/>
        <color theme="1"/>
        <rFont val="Aptos Narrow"/>
        <family val="2"/>
        <scheme val="minor"/>
      </rPr>
      <t xml:space="preserve"> = Montant</t>
    </r>
  </si>
  <si>
    <t>3 → dépense beaucoup</t>
  </si>
  <si>
    <t>Nombre de clients</t>
  </si>
  <si>
    <r>
      <t xml:space="preserve">• </t>
    </r>
    <r>
      <rPr>
        <b/>
        <sz val="11"/>
        <color theme="1"/>
        <rFont val="Aptos Narrow"/>
        <family val="2"/>
        <scheme val="minor"/>
      </rPr>
      <t>Les À réactiver</t>
    </r>
    <r>
      <rPr>
        <sz val="11"/>
        <color theme="1"/>
        <rFont val="Aptos Narrow"/>
        <family val="2"/>
        <scheme val="minor"/>
      </rPr>
      <t xml:space="preserve"> – une large base dormante (34 % du CA, 733 clients) qui représente un levier de croissance sous-exploité.</t>
    </r>
  </si>
  <si>
    <r>
      <t xml:space="preserve">En parallèle, le segment </t>
    </r>
    <r>
      <rPr>
        <b/>
        <sz val="11"/>
        <color theme="1"/>
        <rFont val="Aptos Narrow"/>
        <family val="2"/>
        <scheme val="minor"/>
      </rPr>
      <t>VIP 333</t>
    </r>
    <r>
      <rPr>
        <sz val="11"/>
        <color theme="1"/>
        <rFont val="Aptos Narrow"/>
        <family val="2"/>
        <scheme val="minor"/>
      </rPr>
      <t xml:space="preserve"> (seulement 154 clients) affiche un pouvoir d’achat exceptionnel : chaque VIP dépense en moyenne 2,5 fois plus qu’un client standard.</t>
    </r>
  </si>
  <si>
    <r>
      <t xml:space="preserve">Ces résultats invitent à concentrer les efforts marketing sur la </t>
    </r>
    <r>
      <rPr>
        <b/>
        <sz val="11"/>
        <color theme="1"/>
        <rFont val="Aptos Narrow"/>
        <family val="2"/>
        <scheme val="minor"/>
      </rPr>
      <t>fidélisation des Premiums</t>
    </r>
    <r>
      <rPr>
        <sz val="11"/>
        <color theme="1"/>
        <rFont val="Aptos Narrow"/>
        <family val="2"/>
        <scheme val="minor"/>
      </rPr>
      <t xml:space="preserve"> et la </t>
    </r>
    <r>
      <rPr>
        <b/>
        <sz val="11"/>
        <color theme="1"/>
        <rFont val="Aptos Narrow"/>
        <family val="2"/>
        <scheme val="minor"/>
      </rPr>
      <t>réactivation ciblée des dormants à fort potentiel.</t>
    </r>
  </si>
  <si>
    <r>
      <t xml:space="preserve">Insight 3 : </t>
    </r>
    <r>
      <rPr>
        <b/>
        <i/>
        <sz val="11"/>
        <color theme="1"/>
        <rFont val="Aptos Narrow"/>
        <family val="2"/>
        <scheme val="minor"/>
      </rPr>
      <t>70 % du CA est généré par moins d’un tiers des clients — priorité à la fidélisation et à la réactivation sélective.</t>
    </r>
  </si>
  <si>
    <t>Les “Fidèles Premium” et “VIP 333”, bien que minoritaires (26 %), concentrent la clientèle la plus engagée.</t>
  </si>
  <si>
    <t>Objectif : transformer les nouveaux clients en fidèles, tout en réactivant les inactifs.</t>
  </si>
  <si>
    <t>Insight 3 bis : Les segments “À réactiver” (33 %) et “Nouveaux prometteurs” (27 %) représentent la majorité des clients.</t>
  </si>
  <si>
    <t>La base client montre un profil en évolution :</t>
  </si>
  <si>
    <t>un grand nombre de clients à réengager (33 %) coexiste avec une proportion prometteuse de nouveaux entrants (27 %).</t>
  </si>
  <si>
    <t>Les segments à forte valeur — “Fidèles Premium” et “VIP 333” — ne représentent qu’un quart de la clientèle, mais constituent le moteur futur du chiffre d’affaires.</t>
  </si>
  <si>
    <r>
      <t xml:space="preserve">L’enjeu marketing est double : </t>
    </r>
    <r>
      <rPr>
        <b/>
        <sz val="11"/>
        <color theme="1"/>
        <rFont val="Aptos Narrow"/>
        <family val="2"/>
        <scheme val="minor"/>
      </rPr>
      <t>réactiver les anciens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fidéliser les récents</t>
    </r>
    <r>
      <rPr>
        <sz val="11"/>
        <color theme="1"/>
        <rFont val="Aptos Narrow"/>
        <family val="2"/>
        <scheme val="minor"/>
      </rPr>
      <t>.</t>
    </r>
  </si>
  <si>
    <t>Analyse RFM — Structure et rentabilité des segments clients - Fidélité &amp; valeur client (RFM simplifié)</t>
  </si>
  <si>
    <t xml:space="preserve">Campagne marketing </t>
  </si>
  <si>
    <t>Réponses positives</t>
  </si>
  <si>
    <t>Campagnes</t>
  </si>
  <si>
    <t>Cmp1</t>
  </si>
  <si>
    <t>Cmp2</t>
  </si>
  <si>
    <t>Cmp3</t>
  </si>
  <si>
    <t>Cmp4</t>
  </si>
  <si>
    <t>Cmp5</t>
  </si>
  <si>
    <t>Réponse à la dernière cmp</t>
  </si>
  <si>
    <t>Insight 4 : La dernière campagne (“Response”) affiche le meilleur taux de conversion (34 %), signe d’une amélioration continue des performances marketing.</t>
  </si>
  <si>
    <t>45-59 ans</t>
  </si>
  <si>
    <t>30-44 ans</t>
  </si>
  <si>
    <t>60 ans et +</t>
  </si>
  <si>
    <t>18-29 ans</t>
  </si>
  <si>
    <t>VIANDES</t>
  </si>
  <si>
    <t>VINS</t>
  </si>
  <si>
    <t>SUCRERIES</t>
  </si>
  <si>
    <t>POISSONS</t>
  </si>
  <si>
    <t>OR</t>
  </si>
  <si>
    <t>FRUITS</t>
  </si>
  <si>
    <t>% de répondants</t>
  </si>
  <si>
    <r>
      <t xml:space="preserve">Les </t>
    </r>
    <r>
      <rPr>
        <b/>
        <sz val="11"/>
        <color theme="1"/>
        <rFont val="Aptos Narrow"/>
        <family val="2"/>
        <scheme val="minor"/>
      </rPr>
      <t>18–29 ans</t>
    </r>
    <r>
      <rPr>
        <sz val="11"/>
        <color theme="1"/>
        <rFont val="Aptos Narrow"/>
        <family val="2"/>
        <scheme val="minor"/>
      </rPr>
      <t xml:space="preserve">, quasi absents, représentent un </t>
    </r>
    <r>
      <rPr>
        <b/>
        <sz val="11"/>
        <color theme="1"/>
        <rFont val="Aptos Narrow"/>
        <family val="2"/>
        <scheme val="minor"/>
      </rPr>
      <t>segment à conquérir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</si>
  <si>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 xml:space="preserve">45–59 ans </t>
    </r>
    <r>
      <rPr>
        <sz val="11"/>
        <color theme="1"/>
        <rFont val="Aptos Narrow"/>
        <family val="2"/>
        <scheme val="minor"/>
      </rPr>
      <t>présentent un profil similaire, tandis que les 30–44 ans dépensent davantage dans les produits du quotidien.</t>
    </r>
  </si>
  <si>
    <r>
      <rPr>
        <b/>
        <i/>
        <u/>
        <sz val="11"/>
        <color theme="1"/>
        <rFont val="Aptos Narrow"/>
        <family val="2"/>
        <scheme val="minor"/>
      </rPr>
      <t>Insight 3</t>
    </r>
    <r>
      <rPr>
        <sz val="11"/>
        <color theme="1"/>
        <rFont val="Aptos Narrow"/>
        <family val="2"/>
        <scheme val="minor"/>
      </rPr>
      <t xml:space="preserve"> : Les </t>
    </r>
    <r>
      <rPr>
        <b/>
        <sz val="11"/>
        <color theme="1"/>
        <rFont val="Aptos Narrow"/>
        <family val="2"/>
        <scheme val="minor"/>
      </rPr>
      <t>60 ans et +</t>
    </r>
    <r>
      <rPr>
        <sz val="11"/>
        <color theme="1"/>
        <rFont val="Aptos Narrow"/>
        <family val="2"/>
        <scheme val="minor"/>
      </rPr>
      <t xml:space="preserve"> concentrent la majorité du chiffre d’affaires, dominé par le vin (47 %) et les produits de luxe (43 %).</t>
    </r>
  </si>
  <si>
    <t>Répartition du chiffre d’affaires total par tranche d’âge (%)</t>
  </si>
  <si>
    <t>Tranche d'âge</t>
  </si>
  <si>
    <t>Total CA</t>
  </si>
  <si>
    <t>% du Total CA</t>
  </si>
  <si>
    <t>18–29 ans</t>
  </si>
  <si>
    <t>30–44 ans</t>
  </si>
  <si>
    <t>45–59 ans</t>
  </si>
  <si>
    <t>Year_Birth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</si>
  <si>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</si>
  <si>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</si>
  <si>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</si>
  <si>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</si>
  <si>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</si>
  <si>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</si>
  <si>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</si>
  <si>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</si>
  <si>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</si>
  <si>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</si>
  <si>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</si>
  <si>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</si>
  <si>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</si>
  <si>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</si>
  <si>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</si>
  <si>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</si>
  <si>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</si>
  <si>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</si>
  <si>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</si>
  <si>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</si>
  <si>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</si>
  <si>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</si>
  <si>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</si>
  <si>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</si>
  <si>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</si>
  <si>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</si>
  <si>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Nombre de client</t>
  </si>
  <si>
    <t>Panier moyen</t>
  </si>
  <si>
    <t>Nbr de visite web moyenne (mois dernier)</t>
  </si>
  <si>
    <t>Moyenne de Réponse dernière campagne</t>
  </si>
  <si>
    <t>Inactifs</t>
  </si>
  <si>
    <t>Récents prometteurs</t>
  </si>
  <si>
    <t>Fidèles rentables</t>
  </si>
  <si>
    <t>Occasionnels</t>
  </si>
  <si>
    <t>Les Fidèles Premium – clients réguliers et à forte valeur, véritable moteur du chiffre d’affaires (31 %).</t>
  </si>
  <si>
    <t>Clients élites</t>
  </si>
  <si>
    <t xml:space="preserve">    </t>
  </si>
  <si>
    <t>% du CA / nombre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</si>
</sst>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$&quot;"/>
    <numFmt numFmtId="165" formatCode="#,##0\ [$€-40C]"/>
    <numFmt numFmtId="166" formatCode="#,##0.00\ &quot;$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1"/>
      <color theme="1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3" borderId="2" xfId="0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4" fillId="4" borderId="0" xfId="0" applyFont="1" applyFill="1"/>
    <xf numFmtId="0" fontId="0" fillId="4" borderId="0" xfId="0" applyFill="1"/>
    <xf numFmtId="9" fontId="0" fillId="0" borderId="0" xfId="0" applyNumberFormat="1"/>
    <xf numFmtId="0" fontId="0" fillId="5" borderId="0" xfId="0" applyFill="1"/>
    <xf numFmtId="0" fontId="5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6" borderId="5" xfId="0" applyFont="1" applyFill="1" applyBorder="1"/>
    <xf numFmtId="0" fontId="2" fillId="2" borderId="6" xfId="0" applyFont="1" applyFill="1" applyBorder="1"/>
    <xf numFmtId="1" fontId="0" fillId="3" borderId="4" xfId="0" applyNumberFormat="1" applyFill="1" applyBorder="1"/>
    <xf numFmtId="49" fontId="0" fillId="3" borderId="5" xfId="0" applyNumberFormat="1" applyFill="1" applyBorder="1"/>
    <xf numFmtId="1" fontId="0" fillId="3" borderId="5" xfId="0" applyNumberFormat="1" applyFill="1" applyBorder="1"/>
    <xf numFmtId="164" fontId="0" fillId="3" borderId="5" xfId="0" applyNumberFormat="1" applyFill="1" applyBorder="1"/>
    <xf numFmtId="14" fontId="0" fillId="3" borderId="5" xfId="0" applyNumberFormat="1" applyFill="1" applyBorder="1"/>
    <xf numFmtId="165" fontId="0" fillId="3" borderId="5" xfId="0" applyNumberFormat="1" applyFill="1" applyBorder="1"/>
    <xf numFmtId="1" fontId="0" fillId="3" borderId="6" xfId="0" applyNumberFormat="1" applyFill="1" applyBorder="1"/>
    <xf numFmtId="1" fontId="0" fillId="0" borderId="4" xfId="0" applyNumberFormat="1" applyBorder="1"/>
    <xf numFmtId="49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14" fontId="0" fillId="0" borderId="5" xfId="0" applyNumberFormat="1" applyBorder="1"/>
    <xf numFmtId="165" fontId="0" fillId="0" borderId="5" xfId="0" applyNumberFormat="1" applyBorder="1"/>
    <xf numFmtId="1" fontId="0" fillId="0" borderId="6" xfId="0" applyNumberFormat="1" applyBorder="1"/>
    <xf numFmtId="1" fontId="0" fillId="3" borderId="1" xfId="0" applyNumberFormat="1" applyFill="1" applyBorder="1"/>
    <xf numFmtId="49" fontId="0" fillId="3" borderId="2" xfId="0" applyNumberFormat="1" applyFill="1" applyBorder="1"/>
    <xf numFmtId="1" fontId="0" fillId="3" borderId="2" xfId="0" applyNumberFormat="1" applyFill="1" applyBorder="1"/>
    <xf numFmtId="164" fontId="0" fillId="3" borderId="2" xfId="0" applyNumberFormat="1" applyFill="1" applyBorder="1"/>
    <xf numFmtId="14" fontId="0" fillId="3" borderId="2" xfId="0" applyNumberFormat="1" applyFill="1" applyBorder="1"/>
    <xf numFmtId="165" fontId="0" fillId="3" borderId="2" xfId="0" applyNumberFormat="1" applyFill="1" applyBorder="1"/>
    <xf numFmtId="1" fontId="0" fillId="3" borderId="3" xfId="0" applyNumberFormat="1" applyFill="1" applyBorder="1"/>
    <xf numFmtId="0" fontId="7" fillId="7" borderId="7" xfId="0" applyFont="1" applyFill="1" applyBorder="1" applyAlignment="1">
      <alignment horizontal="center" vertical="center" wrapText="1"/>
    </xf>
    <xf numFmtId="49" fontId="7" fillId="7" borderId="7" xfId="0" applyNumberFormat="1" applyFont="1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10" fillId="0" borderId="0" xfId="0" applyFont="1"/>
    <xf numFmtId="166" fontId="0" fillId="8" borderId="8" xfId="0" applyNumberFormat="1" applyFill="1" applyBorder="1"/>
    <xf numFmtId="9" fontId="0" fillId="0" borderId="0" xfId="0" applyNumberForma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165" fontId="0" fillId="0" borderId="7" xfId="0" applyNumberFormat="1" applyBorder="1"/>
    <xf numFmtId="1" fontId="0" fillId="0" borderId="7" xfId="0" applyNumberFormat="1" applyBorder="1"/>
    <xf numFmtId="0" fontId="11" fillId="0" borderId="0" xfId="0" applyFont="1"/>
    <xf numFmtId="9" fontId="0" fillId="0" borderId="7" xfId="0" applyNumberFormat="1" applyBorder="1"/>
    <xf numFmtId="0" fontId="0" fillId="0" borderId="7" xfId="0" applyBorder="1"/>
  </cellXfs>
  <cellStyles count="2">
    <cellStyle name="Normal" xfId="0" builtinId="0"/>
    <cellStyle name="Pourcentage" xfId="1" builtinId="5"/>
  </cellStyles>
  <dxfs count="42">
    <dxf>
      <numFmt numFmtId="13" formatCode="0%"/>
      <alignment horizontal="general" vertical="center" textRotation="0" wrapText="1" indent="0" justifyLastLine="0" shrinkToFit="0" readingOrder="0"/>
    </dxf>
    <dxf>
      <numFmt numFmtId="166" formatCode="#,##0.00\ &quot;$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3" formatCode="0%"/>
    </dxf>
    <dxf>
      <numFmt numFmtId="13" formatCode="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" formatCode="0"/>
    </dxf>
    <dxf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font>
        <b/>
        <i/>
        <u val="none"/>
        <sz val="10"/>
        <color theme="1"/>
      </font>
      <fill>
        <patternFill>
          <bgColor theme="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</dxfs>
  <tableStyles count="2" defaultTableStyle="TableStyleMedium2" defaultPivotStyle="PivotStyleMedium9">
    <tableStyle name="Style de segment 1" pivot="0" table="0" count="1" xr9:uid="{85C10A0C-A46C-431F-AF4E-41BD4B8A1776}">
      <tableStyleElement type="wholeTable" dxfId="41"/>
    </tableStyle>
    <tableStyle name="Style de segment 2" pivot="0" table="0" count="6" xr9:uid="{36AA4854-A47A-47FC-9A41-161BFA2F51F4}">
      <tableStyleElement type="wholeTable" dxfId="40"/>
      <tableStyleElement type="headerRow" dxfId="39"/>
    </tableStyle>
  </tableStyles>
  <colors>
    <mruColors>
      <color rgb="FFF9F9F9"/>
      <color rgb="FFEFF9EB"/>
      <color rgb="FFD9D9D9"/>
      <color rgb="FFE7F0F9"/>
      <color rgb="FFEAF2FA"/>
      <color rgb="FF98C1FE"/>
      <color rgb="FFF7F0FE"/>
      <color rgb="FFF46CC7"/>
      <color rgb="FFFAC2E7"/>
      <color rgb="FFEBB7B7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color theme="1"/>
          </font>
          <fill>
            <patternFill>
              <bgColor theme="3" tint="0.499984740745262"/>
            </patternFill>
          </fill>
        </dxf>
        <dxf>
          <font>
            <b/>
            <i val="0"/>
          </font>
          <fill>
            <patternFill>
              <bgColor theme="3" tint="0.749961851863155"/>
            </patternFill>
          </fill>
        </dxf>
        <dxf>
          <font>
            <b/>
            <i val="0"/>
            <sz val="10"/>
            <color theme="1"/>
          </font>
          <fill>
            <patternFill>
              <bgColor theme="3" tint="0.749961851863155"/>
            </patternFill>
          </fill>
        </dxf>
        <dxf>
          <font>
            <b/>
            <i val="0"/>
            <color theme="1"/>
          </font>
          <fill>
            <patternFill>
              <bgColor theme="3" tint="0.74996185186315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/>
        <x14:slicerStyle name="Style de segment 2">
          <x14:slicerStyleElements>
            <x14:slicerStyleElement type="unselectedItemWith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[2-Erwanna_Projet2_Excel_Marketing.xlsx]PIVOT!Segmentation_client_(profil_démographique)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CA" sz="1400" b="1" i="1" u="sng" strike="noStrike" baseline="0">
                <a:solidFill>
                  <a:schemeClr val="tx1"/>
                </a:solidFill>
              </a:rPr>
              <a:t>Segmentation client (profil démographique)</a:t>
            </a:r>
            <a:endParaRPr lang="fr-CA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885879392657936"/>
          <c:y val="4.689256416169736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2245479486059E-2"/>
              <c:y val="-4.56140313070287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5677708623690004E-2"/>
              <c:y val="-4.10526281763260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866763616880823E-2"/>
          <c:y val="0.1799163179916318"/>
          <c:w val="0.63443174098984889"/>
          <c:h val="0.7233545283826969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PIVOT!$B$8:$B$9</c:f>
              <c:strCache>
                <c:ptCount val="1"/>
                <c:pt idx="0">
                  <c:v>BAC ou études secondaires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6-4FDD-8D6A-B4F1C9AF0F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E6-4FDD-8D6A-B4F1C9AF0FAB}"/>
              </c:ext>
            </c:extLst>
          </c:dPt>
          <c:dLbls>
            <c:dLbl>
              <c:idx val="0"/>
              <c:layout>
                <c:manualLayout>
                  <c:x val="6.5677708623690004E-2"/>
                  <c:y val="-4.10526281763260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E6-4FDD-8D6A-B4F1C9AF0FAB}"/>
                </c:ext>
              </c:extLst>
            </c:dLbl>
            <c:dLbl>
              <c:idx val="2"/>
              <c:layout>
                <c:manualLayout>
                  <c:x val="7.2245479486059E-2"/>
                  <c:y val="-4.561403130702876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E6-4FDD-8D6A-B4F1C9AF0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PIVOT!$A$10:$A$14</c:f>
              <c:strCache>
                <c:ptCount val="4"/>
                <c:pt idx="0">
                  <c:v>45-59 ans</c:v>
                </c:pt>
                <c:pt idx="1">
                  <c:v>30-44 ans</c:v>
                </c:pt>
                <c:pt idx="2">
                  <c:v>60 ans et +</c:v>
                </c:pt>
                <c:pt idx="3">
                  <c:v>18-29 ans</c:v>
                </c:pt>
              </c:strCache>
            </c:strRef>
          </c:cat>
          <c:val>
            <c:numRef>
              <c:f>PIVOT!$B$10:$B$14</c:f>
              <c:numCache>
                <c:formatCode>0%</c:formatCode>
                <c:ptCount val="4"/>
                <c:pt idx="0">
                  <c:v>2.3302938196555219E-2</c:v>
                </c:pt>
                <c:pt idx="1">
                  <c:v>5.5702917771883291E-2</c:v>
                </c:pt>
                <c:pt idx="2">
                  <c:v>1.0650887573964497E-2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4-4214-8384-C454FA2C1294}"/>
            </c:ext>
          </c:extLst>
        </c:ser>
        <c:ser>
          <c:idx val="1"/>
          <c:order val="1"/>
          <c:tx>
            <c:strRef>
              <c:f>PIVOT!$C$8:$C$9</c:f>
              <c:strCache>
                <c:ptCount val="1"/>
                <c:pt idx="0">
                  <c:v>BAC+3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6-4FDD-8D6A-B4F1C9AF0FA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E6-4FDD-8D6A-B4F1C9AF0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PIVOT!$A$10:$A$14</c:f>
              <c:strCache>
                <c:ptCount val="4"/>
                <c:pt idx="0">
                  <c:v>45-59 ans</c:v>
                </c:pt>
                <c:pt idx="1">
                  <c:v>30-44 ans</c:v>
                </c:pt>
                <c:pt idx="2">
                  <c:v>60 ans et +</c:v>
                </c:pt>
                <c:pt idx="3">
                  <c:v>18-29 ans</c:v>
                </c:pt>
              </c:strCache>
            </c:strRef>
          </c:cat>
          <c:val>
            <c:numRef>
              <c:f>PIVOT!$C$10:$C$14</c:f>
              <c:numCache>
                <c:formatCode>0%</c:formatCode>
                <c:ptCount val="4"/>
                <c:pt idx="0">
                  <c:v>0.52077001013171231</c:v>
                </c:pt>
                <c:pt idx="1">
                  <c:v>0.5305039787798409</c:v>
                </c:pt>
                <c:pt idx="2">
                  <c:v>0.47455621301775147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84-4214-8384-C454FA2C1294}"/>
            </c:ext>
          </c:extLst>
        </c:ser>
        <c:ser>
          <c:idx val="2"/>
          <c:order val="2"/>
          <c:tx>
            <c:strRef>
              <c:f>PIVOT!$D$8:$D$9</c:f>
              <c:strCache>
                <c:ptCount val="1"/>
                <c:pt idx="0">
                  <c:v>BAC+5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PIVOT!$A$10:$A$14</c:f>
              <c:strCache>
                <c:ptCount val="4"/>
                <c:pt idx="0">
                  <c:v>45-59 ans</c:v>
                </c:pt>
                <c:pt idx="1">
                  <c:v>30-44 ans</c:v>
                </c:pt>
                <c:pt idx="2">
                  <c:v>60 ans et +</c:v>
                </c:pt>
                <c:pt idx="3">
                  <c:v>18-29 ans</c:v>
                </c:pt>
              </c:strCache>
            </c:strRef>
          </c:cat>
          <c:val>
            <c:numRef>
              <c:f>PIVOT!$D$10:$D$14</c:f>
              <c:numCache>
                <c:formatCode>0%</c:formatCode>
                <c:ptCount val="4"/>
                <c:pt idx="0">
                  <c:v>0.25025329280648428</c:v>
                </c:pt>
                <c:pt idx="1">
                  <c:v>0.259946949602122</c:v>
                </c:pt>
                <c:pt idx="2">
                  <c:v>0.25562130177514791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84-4214-8384-C454FA2C1294}"/>
            </c:ext>
          </c:extLst>
        </c:ser>
        <c:ser>
          <c:idx val="3"/>
          <c:order val="3"/>
          <c:tx>
            <c:strRef>
              <c:f>PIVOT!$E$8:$E$9</c:f>
              <c:strCache>
                <c:ptCount val="1"/>
                <c:pt idx="0">
                  <c:v>Doctorat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EE6-4FDD-8D6A-B4F1C9AF0FA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E6-4FDD-8D6A-B4F1C9AF0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PIVOT!$A$10:$A$14</c:f>
              <c:strCache>
                <c:ptCount val="4"/>
                <c:pt idx="0">
                  <c:v>45-59 ans</c:v>
                </c:pt>
                <c:pt idx="1">
                  <c:v>30-44 ans</c:v>
                </c:pt>
                <c:pt idx="2">
                  <c:v>60 ans et +</c:v>
                </c:pt>
                <c:pt idx="3">
                  <c:v>18-29 ans</c:v>
                </c:pt>
              </c:strCache>
            </c:strRef>
          </c:cat>
          <c:val>
            <c:numRef>
              <c:f>PIVOT!$E$10:$E$14</c:f>
              <c:numCache>
                <c:formatCode>0%</c:formatCode>
                <c:ptCount val="4"/>
                <c:pt idx="0">
                  <c:v>0.20567375886524822</c:v>
                </c:pt>
                <c:pt idx="1">
                  <c:v>0.15384615384615385</c:v>
                </c:pt>
                <c:pt idx="2">
                  <c:v>0.25917159763313607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84-4214-8384-C454FA2C12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38023120"/>
        <c:axId val="1038021200"/>
      </c:barChart>
      <c:catAx>
        <c:axId val="10380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8021200"/>
        <c:crosses val="autoZero"/>
        <c:auto val="1"/>
        <c:lblAlgn val="ctr"/>
        <c:lblOffset val="100"/>
        <c:noMultiLvlLbl val="0"/>
      </c:catAx>
      <c:valAx>
        <c:axId val="10380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80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15574217524326"/>
          <c:y val="0.30438555472662571"/>
          <c:w val="0.25726352025040378"/>
          <c:h val="0.46235190810538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[2-Erwanna_Projet2_Excel_Marketing.xlsx]PIVOT!Répartition_clients_segments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CA" sz="1400" b="1" i="1" u="sng" strike="noStrike" kern="1200" spc="0" baseline="0">
                <a:solidFill>
                  <a:schemeClr val="tx1"/>
                </a:solidFill>
              </a:rPr>
              <a:t>Répartition </a:t>
            </a:r>
            <a:r>
              <a:rPr lang="fr-CA" sz="1400" b="1" i="1" u="sng">
                <a:solidFill>
                  <a:schemeClr val="tx1"/>
                </a:solidFill>
              </a:rPr>
              <a:t>des </a:t>
            </a:r>
            <a:r>
              <a:rPr lang="fr-CA"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clients</a:t>
            </a:r>
            <a:r>
              <a:rPr lang="fr-CA" sz="1400" b="1" i="1" u="sng">
                <a:solidFill>
                  <a:schemeClr val="tx1"/>
                </a:solidFill>
              </a:rPr>
              <a:t> par segment</a:t>
            </a:r>
            <a:endParaRPr lang="fr-CA" sz="1400" b="1" u="sng">
              <a:solidFill>
                <a:schemeClr val="tx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fr-CA" sz="1400" b="1" i="1" u="sng" strike="noStrike" kern="1200" spc="0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155228777008064"/>
          <c:y val="5.0104608681839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461C952-9FEF-4A62-9766-A3E420FA4736}" type="VALUE">
                  <a:rPr lang="en-US" sz="1100">
                    <a:solidFill>
                      <a:schemeClr val="bg1"/>
                    </a:solidFill>
                  </a:rPr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599360659200005"/>
          <c:y val="0.17478363475458938"/>
          <c:w val="0.43356720719385949"/>
          <c:h val="0.8021616102021828"/>
        </c:manualLayout>
      </c:layout>
      <c:pieChart>
        <c:varyColors val="1"/>
        <c:ser>
          <c:idx val="0"/>
          <c:order val="0"/>
          <c:tx>
            <c:strRef>
              <c:f>PIVOT!$B$101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7-42ED-8D43-4AB34616C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37-4240-AB36-1F8494B77B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37-42ED-8D43-4AB34616C0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37-42ED-8D43-4AB34616C0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37-42ED-8D43-4AB34616C0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PIVOT!$A$102:$A$107</c:f>
              <c:strCache>
                <c:ptCount val="5"/>
                <c:pt idx="0">
                  <c:v>Inactifs</c:v>
                </c:pt>
                <c:pt idx="1">
                  <c:v>Récents prometteurs</c:v>
                </c:pt>
                <c:pt idx="2">
                  <c:v>Fidèles rentables</c:v>
                </c:pt>
                <c:pt idx="3">
                  <c:v>Occasionnels</c:v>
                </c:pt>
                <c:pt idx="4">
                  <c:v>Clients élites</c:v>
                </c:pt>
              </c:strCache>
            </c:strRef>
          </c:cat>
          <c:val>
            <c:numRef>
              <c:f>PIVOT!$B$102:$B$107</c:f>
              <c:numCache>
                <c:formatCode>0%</c:formatCode>
                <c:ptCount val="5"/>
                <c:pt idx="0">
                  <c:v>0.33152419719583898</c:v>
                </c:pt>
                <c:pt idx="1">
                  <c:v>0.27227498869289912</c:v>
                </c:pt>
                <c:pt idx="2">
                  <c:v>0.19448213478064225</c:v>
                </c:pt>
                <c:pt idx="3">
                  <c:v>0.1320669380370873</c:v>
                </c:pt>
                <c:pt idx="4">
                  <c:v>6.965174129353234E-2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7-4240-AB36-1F8494B77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[2-Erwanna_Projet2_Excel_Marketing.xlsx]PIVOT!Analyse_RFM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400" b="1" i="1" u="sng" strike="noStrike" baseline="0">
                <a:solidFill>
                  <a:schemeClr val="tx1"/>
                </a:solidFill>
              </a:rPr>
              <a:t>Part du chiffre d’affaires par segment</a:t>
            </a:r>
            <a:endParaRPr lang="fr-CA" b="1" i="1" u="sng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917877334930397"/>
          <c:y val="0.14694482048433938"/>
          <c:w val="0.52032759466948353"/>
          <c:h val="0.735913465739274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Nombre de clients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D55-48A9-A587-4D3844E6777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D55-48A9-A587-4D3844E6777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D55-48A9-A587-4D3844E6777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D55-48A9-A587-4D3844E6777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1F9-4CA0-A47F-5BA86E6E0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PIVOT!$A$74:$A$79</c:f>
              <c:strCache>
                <c:ptCount val="5"/>
                <c:pt idx="0">
                  <c:v>Inactifs</c:v>
                </c:pt>
                <c:pt idx="1">
                  <c:v>Récents prometteurs</c:v>
                </c:pt>
                <c:pt idx="2">
                  <c:v>Fidèles rentables</c:v>
                </c:pt>
                <c:pt idx="3">
                  <c:v>Occasionnels</c:v>
                </c:pt>
                <c:pt idx="4">
                  <c:v>Clients élites</c:v>
                </c:pt>
              </c:strCache>
            </c:strRef>
          </c:cat>
          <c:val>
            <c:numRef>
              <c:f>PIVOT!$B$74:$B$79</c:f>
              <c:numCache>
                <c:formatCode>General</c:formatCode>
                <c:ptCount val="5"/>
                <c:pt idx="0">
                  <c:v>733</c:v>
                </c:pt>
                <c:pt idx="1">
                  <c:v>602</c:v>
                </c:pt>
                <c:pt idx="2">
                  <c:v>430</c:v>
                </c:pt>
                <c:pt idx="3">
                  <c:v>292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5-48A9-A587-4D3844E6777C}"/>
            </c:ext>
          </c:extLst>
        </c:ser>
        <c:ser>
          <c:idx val="1"/>
          <c:order val="1"/>
          <c:tx>
            <c:strRef>
              <c:f>PIVOT!$C$73</c:f>
              <c:strCache>
                <c:ptCount val="1"/>
                <c:pt idx="0">
                  <c:v>% du CA / nombre clients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Lbls>
            <c:spPr>
              <a:solidFill>
                <a:schemeClr val="tx2">
                  <a:lumMod val="10000"/>
                  <a:lumOff val="9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PIVOT!$A$74:$A$79</c:f>
              <c:strCache>
                <c:ptCount val="5"/>
                <c:pt idx="0">
                  <c:v>Inactifs</c:v>
                </c:pt>
                <c:pt idx="1">
                  <c:v>Récents prometteurs</c:v>
                </c:pt>
                <c:pt idx="2">
                  <c:v>Fidèles rentables</c:v>
                </c:pt>
                <c:pt idx="3">
                  <c:v>Occasionnels</c:v>
                </c:pt>
                <c:pt idx="4">
                  <c:v>Clients élites</c:v>
                </c:pt>
              </c:strCache>
            </c:strRef>
          </c:cat>
          <c:val>
            <c:numRef>
              <c:f>PIVOT!$C$74:$C$79</c:f>
              <c:numCache>
                <c:formatCode>0%</c:formatCode>
                <c:ptCount val="5"/>
                <c:pt idx="0">
                  <c:v>0.33658648991688006</c:v>
                </c:pt>
                <c:pt idx="1">
                  <c:v>0.18609363184717745</c:v>
                </c:pt>
                <c:pt idx="2">
                  <c:v>0.30622004930817909</c:v>
                </c:pt>
                <c:pt idx="3">
                  <c:v>1.9569649667326397E-2</c:v>
                </c:pt>
                <c:pt idx="4">
                  <c:v>0.15153017926043696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5-48A9-A587-4D3844E677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868336"/>
        <c:axId val="96885136"/>
      </c:barChart>
      <c:catAx>
        <c:axId val="9686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885136"/>
        <c:crosses val="autoZero"/>
        <c:auto val="1"/>
        <c:lblAlgn val="ctr"/>
        <c:lblOffset val="100"/>
        <c:noMultiLvlLbl val="0"/>
      </c:catAx>
      <c:valAx>
        <c:axId val="968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86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[2-Erwanna_Projet2_Excel_Marketing.xlsx]PIVOT!Dépenses_par_categ_produit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400" b="1" i="1" u="sng" strike="noStrike" baseline="0">
                <a:solidFill>
                  <a:schemeClr val="tx1"/>
                </a:solidFill>
              </a:rPr>
              <a:t>Structure des dépenses globales par âge et par catégorie (%) vue micro</a:t>
            </a:r>
            <a:endParaRPr lang="fr-CA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5121138019528371"/>
          <c:y val="8.757787463839346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890053328996063E-2"/>
              <c:y val="-6.68593674916652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5009D3C-4576-4933-9CB1-584C0109B546}" type="VALUE">
                  <a:rPr lang="en-US" b="1">
                    <a:solidFill>
                      <a:schemeClr val="tx1"/>
                    </a:solidFill>
                  </a:rPr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0587148580029691E-2"/>
          <c:y val="0.19837373216535145"/>
          <c:w val="0.70799229390256846"/>
          <c:h val="0.694851485954185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PIVOT!$B$38</c:f>
              <c:strCache>
                <c:ptCount val="1"/>
                <c:pt idx="0">
                  <c:v>VINS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94A-4E04-8355-3CBB70097D5F}"/>
              </c:ext>
            </c:extLst>
          </c:dPt>
          <c:dLbls>
            <c:dLbl>
              <c:idx val="0"/>
              <c:layout>
                <c:manualLayout>
                  <c:x val="-2.1890053328996063E-2"/>
                  <c:y val="-6.6859367491665239E-2"/>
                </c:manualLayout>
              </c:layout>
              <c:tx>
                <c:rich>
                  <a:bodyPr/>
                  <a:lstStyle/>
                  <a:p>
                    <a:fld id="{05009D3C-4576-4933-9CB1-584C0109B546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endParaRPr lang="fr-CA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B94A-4E04-8355-3CBB70097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PIVOT!$B$39:$B$43</c:f>
              <c:numCache>
                <c:formatCode>0%</c:formatCode>
                <c:ptCount val="4"/>
                <c:pt idx="0">
                  <c:v>4.4471193043519505E-6</c:v>
                </c:pt>
                <c:pt idx="1">
                  <c:v>0.1424590197956104</c:v>
                </c:pt>
                <c:pt idx="2">
                  <c:v>0.38880571128708524</c:v>
                </c:pt>
                <c:pt idx="3">
                  <c:v>0.46873082179799996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A-4E04-8355-3CBB70097D5F}"/>
            </c:ext>
          </c:extLst>
        </c:ser>
        <c:ser>
          <c:idx val="1"/>
          <c:order val="1"/>
          <c:tx>
            <c:strRef>
              <c:f>PIVOT!$C$38</c:f>
              <c:strCache>
                <c:ptCount val="1"/>
                <c:pt idx="0">
                  <c:v>SUCRERIES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4A-4E04-8355-3CBB70097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4A-4E04-8355-3CBB70097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PIVOT!$C$39:$C$43</c:f>
              <c:numCache>
                <c:formatCode>0%</c:formatCode>
                <c:ptCount val="4"/>
                <c:pt idx="0">
                  <c:v>4.182910301671491E-4</c:v>
                </c:pt>
                <c:pt idx="1">
                  <c:v>0.17680325263105057</c:v>
                </c:pt>
                <c:pt idx="2">
                  <c:v>0.40962404002208574</c:v>
                </c:pt>
                <c:pt idx="3">
                  <c:v>0.41315441631669653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A-4E04-8355-3CBB70097D5F}"/>
            </c:ext>
          </c:extLst>
        </c:ser>
        <c:ser>
          <c:idx val="2"/>
          <c:order val="2"/>
          <c:tx>
            <c:strRef>
              <c:f>PIVOT!$D$38</c:f>
              <c:strCache>
                <c:ptCount val="1"/>
                <c:pt idx="0">
                  <c:v>VIANDES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94A-4E04-8355-3CBB70097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4A-4E04-8355-3CBB70097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PIVOT!$D$39:$D$43</c:f>
              <c:numCache>
                <c:formatCode>0%</c:formatCode>
                <c:ptCount val="4"/>
                <c:pt idx="0">
                  <c:v>4.3376538172709108E-5</c:v>
                </c:pt>
                <c:pt idx="1">
                  <c:v>0.19124444576983868</c:v>
                </c:pt>
                <c:pt idx="2">
                  <c:v>0.39074398896067103</c:v>
                </c:pt>
                <c:pt idx="3">
                  <c:v>0.41796818873131758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A-4E04-8355-3CBB70097D5F}"/>
            </c:ext>
          </c:extLst>
        </c:ser>
        <c:ser>
          <c:idx val="3"/>
          <c:order val="3"/>
          <c:tx>
            <c:strRef>
              <c:f>PIVOT!$E$38</c:f>
              <c:strCache>
                <c:ptCount val="1"/>
                <c:pt idx="0">
                  <c:v>POISSONS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4A-4E04-8355-3CBB70097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4A-4E04-8355-3CBB70097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PIVOT!$E$39:$E$43</c:f>
              <c:numCache>
                <c:formatCode>0%</c:formatCode>
                <c:ptCount val="4"/>
                <c:pt idx="0">
                  <c:v>2.1719194941840822E-4</c:v>
                </c:pt>
                <c:pt idx="1">
                  <c:v>0.18263429702205705</c:v>
                </c:pt>
                <c:pt idx="2">
                  <c:v>0.39323809064144022</c:v>
                </c:pt>
                <c:pt idx="3">
                  <c:v>0.42391042038708432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4A-4E04-8355-3CBB70097D5F}"/>
            </c:ext>
          </c:extLst>
        </c:ser>
        <c:ser>
          <c:idx val="4"/>
          <c:order val="4"/>
          <c:tx>
            <c:strRef>
              <c:f>PIVOT!$F$38</c:f>
              <c:strCache>
                <c:ptCount val="1"/>
                <c:pt idx="0">
                  <c:v>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4A-4E04-8355-3CBB70097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4A-4E04-8355-3CBB70097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PIVOT!$F$39:$F$43</c:f>
              <c:numCache>
                <c:formatCode>0%</c:formatCode>
                <c:ptCount val="4"/>
                <c:pt idx="0">
                  <c:v>5.9937169312169309E-4</c:v>
                </c:pt>
                <c:pt idx="1">
                  <c:v>0.16382481812169311</c:v>
                </c:pt>
                <c:pt idx="2">
                  <c:v>0.40790343915343913</c:v>
                </c:pt>
                <c:pt idx="3">
                  <c:v>0.42767237103174605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4A-4E04-8355-3CBB70097D5F}"/>
            </c:ext>
          </c:extLst>
        </c:ser>
        <c:ser>
          <c:idx val="5"/>
          <c:order val="5"/>
          <c:tx>
            <c:strRef>
              <c:f>PIVOT!$G$38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4A-4E04-8355-3CBB70097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4A-4E04-8355-3CBB70097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PIVOT!$G$39:$G$43</c:f>
              <c:numCache>
                <c:formatCode>0%</c:formatCode>
                <c:ptCount val="4"/>
                <c:pt idx="0">
                  <c:v>3.0988534242330339E-4</c:v>
                </c:pt>
                <c:pt idx="1">
                  <c:v>0.18508762868849638</c:v>
                </c:pt>
                <c:pt idx="2">
                  <c:v>0.40254105980787108</c:v>
                </c:pt>
                <c:pt idx="3">
                  <c:v>0.41206142616120922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4A-4E04-8355-3CBB70097D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36553727"/>
        <c:axId val="1537714127"/>
      </c:barChart>
      <c:catAx>
        <c:axId val="4365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7714127"/>
        <c:crosses val="autoZero"/>
        <c:auto val="1"/>
        <c:lblAlgn val="ctr"/>
        <c:lblOffset val="100"/>
        <c:noMultiLvlLbl val="0"/>
      </c:catAx>
      <c:valAx>
        <c:axId val="1537714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365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49725349533796"/>
          <c:y val="0.35053403137629247"/>
          <c:w val="0.13850550803599654"/>
          <c:h val="0.38509955541845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[2-Erwanna_Projet2_Excel_Marketing.xlsx]PIVOT!Campagnes_marketing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CA" sz="1400" b="1" i="1" u="sng" strike="noStrike" kern="1200" spc="0" baseline="0">
                <a:solidFill>
                  <a:schemeClr val="tx1"/>
                </a:solidFill>
              </a:rPr>
              <a:t>Performance des campagnes marketing</a:t>
            </a:r>
            <a:endParaRPr lang="en-US" sz="1400" b="1" i="1" u="sng" strike="noStrike" kern="1200" spc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471303761529782E-2"/>
          <c:y val="0.18946887155914494"/>
          <c:w val="0.6276908035023494"/>
          <c:h val="0.56801386225722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PIVOT!$A$136:$A$142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Réponse à la dernière cmp</c:v>
                </c:pt>
              </c:strCache>
            </c:strRef>
          </c:cat>
          <c:val>
            <c:numRef>
              <c:f>PIVOT!$B$136:$B$142</c:f>
              <c:numCache>
                <c:formatCode>0%</c:formatCode>
                <c:ptCount val="6"/>
                <c:pt idx="0">
                  <c:v>0.14242424242424243</c:v>
                </c:pt>
                <c:pt idx="1">
                  <c:v>3.0303030303030304E-2</c:v>
                </c:pt>
                <c:pt idx="2">
                  <c:v>0.16464646464646465</c:v>
                </c:pt>
                <c:pt idx="3">
                  <c:v>0.16565656565656567</c:v>
                </c:pt>
                <c:pt idx="4">
                  <c:v>0.16161616161616163</c:v>
                </c:pt>
                <c:pt idx="5">
                  <c:v>0.33535353535353535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C-431D-9718-C9CF46BFF4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4609295"/>
        <c:axId val="1016201743"/>
      </c:barChart>
      <c:catAx>
        <c:axId val="3946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201743"/>
        <c:crosses val="autoZero"/>
        <c:auto val="1"/>
        <c:lblAlgn val="ctr"/>
        <c:lblOffset val="100"/>
        <c:noMultiLvlLbl val="0"/>
      </c:catAx>
      <c:valAx>
        <c:axId val="10162017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46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71005761767262"/>
          <c:y val="0.52531025494736128"/>
          <c:w val="0.11631154900961763"/>
          <c:h val="0.14763425060632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200" b="1" i="1" u="sng">
                <a:solidFill>
                  <a:schemeClr val="tx1"/>
                </a:solidFill>
              </a:rPr>
              <a:t>Répartition du chiffre d’affaires total par tranche d’âge (%) vue macro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0036674414525041"/>
          <c:y val="0.17984021034937225"/>
          <c:w val="0.59468409827694169"/>
          <c:h val="0.62913299561445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PIVOT!$J$38</c:f>
              <c:strCache>
                <c:ptCount val="1"/>
                <c:pt idx="0">
                  <c:v>Total 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PIVOT!$I$39:$I$42</c:f>
              <c:strCache>
                <c:ptCount val="4"/>
                <c:pt idx="0">
                  <c:v>18–29 ans</c:v>
                </c:pt>
                <c:pt idx="1">
                  <c:v>30–44 ans</c:v>
                </c:pt>
                <c:pt idx="2">
                  <c:v>45–59 ans</c:v>
                </c:pt>
                <c:pt idx="3">
                  <c:v>60 ans et +</c:v>
                </c:pt>
              </c:strCache>
            </c:strRef>
          </c:cat>
          <c:val>
            <c:numRef>
              <c:f>PIVOT!$J$39:$J$42</c:f>
              <c:numCache>
                <c:formatCode>#\ ##0.00\ "$"</c:formatCode>
                <c:ptCount val="4"/>
                <c:pt idx="0">
                  <c:v>138</c:v>
                </c:pt>
                <c:pt idx="1">
                  <c:v>218952</c:v>
                </c:pt>
                <c:pt idx="2">
                  <c:v>526343</c:v>
                </c:pt>
                <c:pt idx="3">
                  <c:v>595521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2-4AFE-A006-1E05AC5342F4}"/>
            </c:ext>
          </c:extLst>
        </c:ser>
        <c:ser>
          <c:idx val="1"/>
          <c:order val="1"/>
          <c:tx>
            <c:strRef>
              <c:f>PIVOT!$K$38</c:f>
              <c:strCache>
                <c:ptCount val="1"/>
                <c:pt idx="0">
                  <c:v>% du Total 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195207618624029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12-4AFE-A006-1E05AC5342F4}"/>
                </c:ext>
              </c:extLst>
            </c:dLbl>
            <c:dLbl>
              <c:idx val="2"/>
              <c:layout>
                <c:manualLayout>
                  <c:x val="-3.4810542934830277E-3"/>
                  <c:y val="-0.465175601827475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12-4AFE-A006-1E05AC5342F4}"/>
                </c:ext>
              </c:extLst>
            </c:dLbl>
            <c:dLbl>
              <c:idx val="3"/>
              <c:layout>
                <c:manualLayout>
                  <c:x val="-1.2763718295208184E-16"/>
                  <c:y val="-0.531629259231400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12-4AFE-A006-1E05AC5342F4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PIVOT!$I$39:$I$42</c:f>
              <c:strCache>
                <c:ptCount val="4"/>
                <c:pt idx="0">
                  <c:v>18–29 ans</c:v>
                </c:pt>
                <c:pt idx="1">
                  <c:v>30–44 ans</c:v>
                </c:pt>
                <c:pt idx="2">
                  <c:v>45–59 ans</c:v>
                </c:pt>
                <c:pt idx="3">
                  <c:v>60 ans et +</c:v>
                </c:pt>
              </c:strCache>
            </c:strRef>
          </c:cat>
          <c:val>
            <c:numRef>
              <c:f>PIVOT!$K$39:$K$42</c:f>
              <c:numCache>
                <c:formatCode>0%</c:formatCode>
                <c:ptCount val="4"/>
                <c:pt idx="0">
                  <c:v>1.0291180756386871E-4</c:v>
                </c:pt>
                <c:pt idx="1">
                  <c:v>0.16328076876611725</c:v>
                </c:pt>
                <c:pt idx="2">
                  <c:v>0.39251383716369093</c:v>
                </c:pt>
                <c:pt idx="3">
                  <c:v>0.44410248226262794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2-4AFE-A006-1E05AC5342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3953167"/>
        <c:axId val="1683955087"/>
      </c:barChart>
      <c:catAx>
        <c:axId val="16839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3955087"/>
        <c:crosses val="autoZero"/>
        <c:auto val="1"/>
        <c:lblAlgn val="ctr"/>
        <c:lblOffset val="100"/>
        <c:noMultiLvlLbl val="0"/>
      </c:catAx>
      <c:valAx>
        <c:axId val="16839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$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39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77299359705289006"/>
          <c:y val="0.52190844962178318"/>
          <c:w val="0.21492087399577631"/>
          <c:h val="0.13219430367976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100" b="1" i="1" u="sng">
                <a:solidFill>
                  <a:schemeClr val="tx1"/>
                </a:solidFill>
              </a:rPr>
              <a:t>Répartition du chiffre d’affaires total par tranche d’âge (%)</a:t>
            </a:r>
          </a:p>
        </c:rich>
      </c:tx>
      <c:layout>
        <c:manualLayout>
          <c:xMode val="edge"/>
          <c:yMode val="edge"/>
          <c:x val="9.0089149693570666E-2"/>
          <c:y val="5.087354798471973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0911578030596971E-2"/>
          <c:y val="0.22762141850705225"/>
          <c:w val="0.72085633523425363"/>
          <c:h val="0.66759490393198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PIVOT!$J$38</c:f>
              <c:strCache>
                <c:ptCount val="1"/>
                <c:pt idx="0">
                  <c:v>Total 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PIVOT!$I$39:$I$42</c:f>
              <c:strCache>
                <c:ptCount val="4"/>
                <c:pt idx="0">
                  <c:v>18–29 ans</c:v>
                </c:pt>
                <c:pt idx="1">
                  <c:v>30–44 ans</c:v>
                </c:pt>
                <c:pt idx="2">
                  <c:v>45–59 ans</c:v>
                </c:pt>
                <c:pt idx="3">
                  <c:v>60 ans et +</c:v>
                </c:pt>
              </c:strCache>
            </c:strRef>
          </c:cat>
          <c:val>
            <c:numRef>
              <c:f>PIVOT!$J$39:$J$42</c:f>
              <c:numCache>
                <c:formatCode>#\ ##0.00\ "$"</c:formatCode>
                <c:ptCount val="4"/>
                <c:pt idx="0">
                  <c:v>138</c:v>
                </c:pt>
                <c:pt idx="1">
                  <c:v>218952</c:v>
                </c:pt>
                <c:pt idx="2">
                  <c:v>526343</c:v>
                </c:pt>
                <c:pt idx="3">
                  <c:v>595521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7-4698-B481-3487067599D0}"/>
            </c:ext>
          </c:extLst>
        </c:ser>
        <c:ser>
          <c:idx val="1"/>
          <c:order val="1"/>
          <c:tx>
            <c:strRef>
              <c:f>PIVOT!$K$38</c:f>
              <c:strCache>
                <c:ptCount val="1"/>
                <c:pt idx="0">
                  <c:v>% du Total CA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195207618624029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B7-4698-B481-3487067599D0}"/>
                </c:ext>
              </c:extLst>
            </c:dLbl>
            <c:dLbl>
              <c:idx val="2"/>
              <c:layout>
                <c:manualLayout>
                  <c:x val="-3.4810542934830277E-3"/>
                  <c:y val="-0.465175601827475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B7-4698-B481-3487067599D0}"/>
                </c:ext>
              </c:extLst>
            </c:dLbl>
            <c:dLbl>
              <c:idx val="3"/>
              <c:layout>
                <c:manualLayout>
                  <c:x val="-1.2763718295208184E-16"/>
                  <c:y val="-0.531629259231400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B7-4698-B481-3487067599D0}"/>
                </c:ext>
              </c:extLst>
            </c:dLbl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PIVOT!$I$39:$I$42</c:f>
              <c:strCache>
                <c:ptCount val="4"/>
                <c:pt idx="0">
                  <c:v>18–29 ans</c:v>
                </c:pt>
                <c:pt idx="1">
                  <c:v>30–44 ans</c:v>
                </c:pt>
                <c:pt idx="2">
                  <c:v>45–59 ans</c:v>
                </c:pt>
                <c:pt idx="3">
                  <c:v>60 ans et +</c:v>
                </c:pt>
              </c:strCache>
            </c:strRef>
          </c:cat>
          <c:val>
            <c:numRef>
              <c:f>PIVOT!$K$39:$K$42</c:f>
              <c:numCache>
                <c:formatCode>0%</c:formatCode>
                <c:ptCount val="4"/>
                <c:pt idx="0">
                  <c:v>1.0291180756386871E-4</c:v>
                </c:pt>
                <c:pt idx="1">
                  <c:v>0.16328076876611725</c:v>
                </c:pt>
                <c:pt idx="2">
                  <c:v>0.39251383716369093</c:v>
                </c:pt>
                <c:pt idx="3">
                  <c:v>0.44410248226262794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B7-4698-B481-3487067599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3953167"/>
        <c:axId val="1683955087"/>
      </c:barChart>
      <c:catAx>
        <c:axId val="16839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3955087"/>
        <c:crosses val="autoZero"/>
        <c:auto val="1"/>
        <c:lblAlgn val="ctr"/>
        <c:lblOffset val="100"/>
        <c:noMultiLvlLbl val="0"/>
      </c:catAx>
      <c:valAx>
        <c:axId val="1683955087"/>
        <c:scaling>
          <c:orientation val="minMax"/>
        </c:scaling>
        <c:delete val="1"/>
        <c:axPos val="l"/>
        <c:numFmt formatCode="#\ ##0.00\ &quot;$&quot;" sourceLinked="1"/>
        <c:majorTickMark val="none"/>
        <c:minorTickMark val="none"/>
        <c:tickLblPos val="nextTo"/>
        <c:crossAx val="16839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77980123548465385"/>
          <c:y val="0.65681898040970266"/>
          <c:w val="0.21492087399577631"/>
          <c:h val="0.13219430367976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[2-Erwanna_Projet2_Excel_Marketing.xlsx]PIVOT!Répartition_clients_segments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200" b="1" i="1" u="sng" strike="noStrike" kern="1200" spc="0" baseline="0">
                <a:solidFill>
                  <a:schemeClr val="tx1"/>
                </a:solidFill>
              </a:rPr>
              <a:t>Répartition des clients par segment RFM</a:t>
            </a:r>
            <a:endParaRPr lang="fr-CA" sz="1200" b="1" i="0" u="sng" strike="noStrike" kern="1200" spc="0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167930216901327"/>
          <c:y val="3.3100059620484776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461C952-9FEF-4A62-9766-A3E420FA4736}" type="VALUE">
                  <a:rPr lang="en-US" sz="1100">
                    <a:solidFill>
                      <a:schemeClr val="bg1"/>
                    </a:solidFill>
                  </a:rPr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461C952-9FEF-4A62-9766-A3E420FA4736}" type="VALUE">
                  <a:rPr lang="en-US" sz="1100">
                    <a:solidFill>
                      <a:schemeClr val="bg1"/>
                    </a:solidFill>
                  </a:rPr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9806052137307"/>
              <c:y val="8.0280073817905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461C952-9FEF-4A62-9766-A3E420FA4736}" type="VALUE">
                  <a:rPr lang="en-US" sz="1000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9806052137307"/>
              <c:y val="8.0280073817905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461C952-9FEF-4A62-9766-A3E420FA4736}" type="VALUE">
                  <a:rPr lang="en-US" sz="1000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79806052137307"/>
              <c:y val="8.0280073817905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461C952-9FEF-4A62-9766-A3E420FA4736}" type="VALUE">
                  <a:rPr lang="en-US" sz="1000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655392507754712"/>
          <c:y val="0.16080605327678454"/>
          <c:w val="0.37742843337919313"/>
          <c:h val="0.72869196487690968"/>
        </c:manualLayout>
      </c:layout>
      <c:pieChart>
        <c:varyColors val="1"/>
        <c:ser>
          <c:idx val="0"/>
          <c:order val="0"/>
          <c:tx>
            <c:strRef>
              <c:f>PIVOT!$B$101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FF-48D6-A1DA-425516733B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FF-48D6-A1DA-425516733B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FF-48D6-A1DA-425516733B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FF-48D6-A1DA-425516733B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FF-48D6-A1DA-425516733B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PIVOT!$A$102:$A$107</c:f>
              <c:strCache>
                <c:ptCount val="5"/>
                <c:pt idx="0">
                  <c:v>Inactifs</c:v>
                </c:pt>
                <c:pt idx="1">
                  <c:v>Récents prometteurs</c:v>
                </c:pt>
                <c:pt idx="2">
                  <c:v>Fidèles rentables</c:v>
                </c:pt>
                <c:pt idx="3">
                  <c:v>Occasionnels</c:v>
                </c:pt>
                <c:pt idx="4">
                  <c:v>Clients élites</c:v>
                </c:pt>
              </c:strCache>
            </c:strRef>
          </c:cat>
          <c:val>
            <c:numRef>
              <c:f>PIVOT!$B$102:$B$107</c:f>
              <c:numCache>
                <c:formatCode>0%</c:formatCode>
                <c:ptCount val="5"/>
                <c:pt idx="0">
                  <c:v>0.33152419719583898</c:v>
                </c:pt>
                <c:pt idx="1">
                  <c:v>0.27227498869289912</c:v>
                </c:pt>
                <c:pt idx="2">
                  <c:v>0.19448213478064225</c:v>
                </c:pt>
                <c:pt idx="3">
                  <c:v>0.1320669380370873</c:v>
                </c:pt>
                <c:pt idx="4">
                  <c:v>6.965174129353234E-2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FF-48D6-A1DA-42551673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692864930215237"/>
          <c:y val="0.2286978205270265"/>
          <c:w val="0.3552827705460434"/>
          <c:h val="0.696734030961534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[2-Erwanna_Projet2_Excel_Marketing.xlsx]PIVOT!Analyse_RFM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200" b="1" i="1" u="sng" strike="noStrike" baseline="0">
                <a:solidFill>
                  <a:schemeClr val="tx1"/>
                </a:solidFill>
              </a:rPr>
              <a:t>Part du chiffre d’affaires par segment et par nombre de clients</a:t>
            </a:r>
            <a:endParaRPr lang="fr-CA" sz="1200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23293364925129"/>
          <c:y val="4.723505286318376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</c:pivotFmt>
      <c:pivotFmt>
        <c:idx val="33"/>
        <c:spPr>
          <a:solidFill>
            <a:srgbClr val="00B0F0"/>
          </a:solidFill>
          <a:ln>
            <a:noFill/>
          </a:ln>
          <a:effectLst/>
        </c:spPr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</c:pivotFmt>
      <c:pivotFmt>
        <c:idx val="35"/>
        <c:dLbl>
          <c:idx val="0"/>
          <c:layout>
            <c:manualLayout>
              <c:x val="-6.7055431100272697E-6"/>
              <c:y val="-7.1823204419889611E-2"/>
            </c:manualLayout>
          </c:layout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0994475138121546"/>
            </c:manualLayout>
          </c:layout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5911602209944754"/>
            </c:manualLayout>
          </c:layout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0.51381215469613262"/>
            </c:manualLayout>
          </c:layout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1098052950762433E-17"/>
              <c:y val="-0.6353591160220996"/>
            </c:manualLayout>
          </c:layout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583864349223308E-2"/>
          <c:y val="8.002025287024013E-2"/>
          <c:w val="0.8708942697349753"/>
          <c:h val="0.75780790376199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Nombre de clients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CFE-4C32-9EC4-9F3CDC43C8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FE-4C32-9EC4-9F3CDC43C8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FE-4C32-9EC4-9F3CDC43C80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FE-4C32-9EC4-9F3CDC43C80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CFE-4C32-9EC4-9F3CDC43C8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PIVOT!$A$74:$A$79</c:f>
              <c:strCache>
                <c:ptCount val="5"/>
                <c:pt idx="0">
                  <c:v>Inactifs</c:v>
                </c:pt>
                <c:pt idx="1">
                  <c:v>Récents prometteurs</c:v>
                </c:pt>
                <c:pt idx="2">
                  <c:v>Fidèles rentables</c:v>
                </c:pt>
                <c:pt idx="3">
                  <c:v>Occasionnels</c:v>
                </c:pt>
                <c:pt idx="4">
                  <c:v>Clients élites</c:v>
                </c:pt>
              </c:strCache>
            </c:strRef>
          </c:cat>
          <c:val>
            <c:numRef>
              <c:f>PIVOT!$B$74:$B$79</c:f>
              <c:numCache>
                <c:formatCode>General</c:formatCode>
                <c:ptCount val="5"/>
                <c:pt idx="0">
                  <c:v>733</c:v>
                </c:pt>
                <c:pt idx="1">
                  <c:v>602</c:v>
                </c:pt>
                <c:pt idx="2">
                  <c:v>430</c:v>
                </c:pt>
                <c:pt idx="3">
                  <c:v>292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FE-4C32-9EC4-9F3CDC43C80B}"/>
            </c:ext>
          </c:extLst>
        </c:ser>
        <c:ser>
          <c:idx val="1"/>
          <c:order val="1"/>
          <c:tx>
            <c:strRef>
              <c:f>PIVOT!$C$73</c:f>
              <c:strCache>
                <c:ptCount val="1"/>
                <c:pt idx="0">
                  <c:v>% du CA / nombre clients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005E-41CB-B197-55763372C2D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005E-41CB-B197-55763372C2D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05E-41CB-B197-55763372C2D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005E-41CB-B197-55763372C2D8}"/>
              </c:ext>
            </c:extLst>
          </c:dPt>
          <c:dLbls>
            <c:dLbl>
              <c:idx val="0"/>
              <c:layout>
                <c:manualLayout>
                  <c:x val="-2.1098052950762433E-17"/>
                  <c:y val="-0.63535911602209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5E-41CB-B197-55763372C2D8}"/>
                </c:ext>
              </c:extLst>
            </c:dLbl>
            <c:dLbl>
              <c:idx val="1"/>
              <c:layout>
                <c:manualLayout>
                  <c:x val="0"/>
                  <c:y val="-0.5138121546961326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5E-41CB-B197-55763372C2D8}"/>
                </c:ext>
              </c:extLst>
            </c:dLbl>
            <c:dLbl>
              <c:idx val="2"/>
              <c:layout>
                <c:manualLayout>
                  <c:x val="0"/>
                  <c:y val="-0.359116022099447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5E-41CB-B197-55763372C2D8}"/>
                </c:ext>
              </c:extLst>
            </c:dLbl>
            <c:dLbl>
              <c:idx val="3"/>
              <c:layout>
                <c:manualLayout>
                  <c:x val="0"/>
                  <c:y val="-0.209944751381215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5E-41CB-B197-55763372C2D8}"/>
                </c:ext>
              </c:extLst>
            </c:dLbl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PIVOT!$A$74:$A$79</c:f>
              <c:strCache>
                <c:ptCount val="5"/>
                <c:pt idx="0">
                  <c:v>Inactifs</c:v>
                </c:pt>
                <c:pt idx="1">
                  <c:v>Récents prometteurs</c:v>
                </c:pt>
                <c:pt idx="2">
                  <c:v>Fidèles rentables</c:v>
                </c:pt>
                <c:pt idx="3">
                  <c:v>Occasionnels</c:v>
                </c:pt>
                <c:pt idx="4">
                  <c:v>Clients élites</c:v>
                </c:pt>
              </c:strCache>
            </c:strRef>
          </c:cat>
          <c:val>
            <c:numRef>
              <c:f>PIVOT!$C$74:$C$79</c:f>
              <c:numCache>
                <c:formatCode>0%</c:formatCode>
                <c:ptCount val="5"/>
                <c:pt idx="0">
                  <c:v>0.33658648991688006</c:v>
                </c:pt>
                <c:pt idx="1">
                  <c:v>0.18609363184717745</c:v>
                </c:pt>
                <c:pt idx="2">
                  <c:v>0.30622004930817909</c:v>
                </c:pt>
                <c:pt idx="3">
                  <c:v>1.9569649667326397E-2</c:v>
                </c:pt>
                <c:pt idx="4">
                  <c:v>0.15153017926043696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FE-4C32-9EC4-9F3CDC43C8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868336"/>
        <c:axId val="96885136"/>
      </c:barChart>
      <c:catAx>
        <c:axId val="9686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885136"/>
        <c:crosses val="autoZero"/>
        <c:auto val="1"/>
        <c:lblAlgn val="ctr"/>
        <c:lblOffset val="100"/>
        <c:noMultiLvlLbl val="0"/>
      </c:catAx>
      <c:valAx>
        <c:axId val="9688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86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8513254992062165"/>
          <c:y val="0.21640201912436707"/>
          <c:w val="0.19166809901886195"/>
          <c:h val="0.3348311940459497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[2-Erwanna_Projet2_Excel_Marketing.xlsx]PIVOT!Dépenses_par_categ_produit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200" b="1" i="1" u="sng" strike="noStrike" baseline="0">
                <a:solidFill>
                  <a:schemeClr val="tx1"/>
                </a:solidFill>
              </a:rPr>
              <a:t>Dépenses globales par âge et par catégorie (%)</a:t>
            </a:r>
            <a:endParaRPr lang="fr-CA" sz="1200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5426412553537697"/>
          <c:y val="4.812254547586018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890053328996063E-2"/>
              <c:y val="-6.68593674916652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5009D3C-4576-4933-9CB1-584C0109B546}" type="VALUE">
                  <a:rPr lang="en-US" b="1">
                    <a:solidFill>
                      <a:schemeClr val="tx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890053328996063E-2"/>
              <c:y val="-6.68593674916652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5009D3C-4576-4933-9CB1-584C0109B546}" type="VALUE">
                  <a:rPr lang="en-US" b="1">
                    <a:solidFill>
                      <a:schemeClr val="tx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890053328996063E-2"/>
              <c:y val="-6.68593674916652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5009D3C-4576-4933-9CB1-584C0109B546}" type="VALUE">
                  <a:rPr lang="en-US" sz="900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890053328996063E-2"/>
              <c:y val="-6.68593674916652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5009D3C-4576-4933-9CB1-584C0109B546}" type="VALUE">
                  <a:rPr lang="en-US" sz="900" b="1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1890053328996063E-2"/>
              <c:y val="-6.685936749166523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5009D3C-4576-4933-9CB1-584C0109B546}" type="VALUE">
                  <a:rPr lang="en-US" sz="900" b="1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bg1"/>
                      </a:solidFill>
                    </a:defRPr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895656451485759E-4"/>
          <c:y val="3.2722020456776822E-2"/>
          <c:w val="0.7866849040378816"/>
          <c:h val="0.865528704158616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PIVOT!$B$38</c:f>
              <c:strCache>
                <c:ptCount val="1"/>
                <c:pt idx="0">
                  <c:v>VINS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0-4836-8FA1-48831A5B92A1}"/>
              </c:ext>
            </c:extLst>
          </c:dPt>
          <c:dLbls>
            <c:dLbl>
              <c:idx val="0"/>
              <c:layout>
                <c:manualLayout>
                  <c:x val="-2.1890053328996063E-2"/>
                  <c:y val="-6.6859367491665239E-2"/>
                </c:manualLayout>
              </c:layout>
              <c:tx>
                <c:rich>
                  <a:bodyPr/>
                  <a:lstStyle/>
                  <a:p>
                    <a:fld id="{05009D3C-4576-4933-9CB1-584C0109B546}" type="VALUE">
                      <a:rPr lang="en-US" sz="900" b="1">
                        <a:solidFill>
                          <a:schemeClr val="tx1"/>
                        </a:solidFill>
                      </a:rPr>
                      <a:pPr/>
                      <a:t>[VALEUR]</a:t>
                    </a:fld>
                    <a:endParaRPr lang="fr-CA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960-4836-8FA1-48831A5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PIVOT!$B$39:$B$43</c:f>
              <c:numCache>
                <c:formatCode>0%</c:formatCode>
                <c:ptCount val="4"/>
                <c:pt idx="0">
                  <c:v>4.4471193043519505E-6</c:v>
                </c:pt>
                <c:pt idx="1">
                  <c:v>0.1424590197956104</c:v>
                </c:pt>
                <c:pt idx="2">
                  <c:v>0.38880571128708524</c:v>
                </c:pt>
                <c:pt idx="3">
                  <c:v>0.46873082179799996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0-4836-8FA1-48831A5B92A1}"/>
            </c:ext>
          </c:extLst>
        </c:ser>
        <c:ser>
          <c:idx val="1"/>
          <c:order val="1"/>
          <c:tx>
            <c:strRef>
              <c:f>PIVOT!$C$38</c:f>
              <c:strCache>
                <c:ptCount val="1"/>
                <c:pt idx="0">
                  <c:v>SUCRERIES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60-4836-8FA1-48831A5B92A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60-4836-8FA1-48831A5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PIVOT!$C$39:$C$43</c:f>
              <c:numCache>
                <c:formatCode>0%</c:formatCode>
                <c:ptCount val="4"/>
                <c:pt idx="0">
                  <c:v>4.182910301671491E-4</c:v>
                </c:pt>
                <c:pt idx="1">
                  <c:v>0.17680325263105057</c:v>
                </c:pt>
                <c:pt idx="2">
                  <c:v>0.40962404002208574</c:v>
                </c:pt>
                <c:pt idx="3">
                  <c:v>0.41315441631669653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60-4836-8FA1-48831A5B92A1}"/>
            </c:ext>
          </c:extLst>
        </c:ser>
        <c:ser>
          <c:idx val="2"/>
          <c:order val="2"/>
          <c:tx>
            <c:strRef>
              <c:f>PIVOT!$D$38</c:f>
              <c:strCache>
                <c:ptCount val="1"/>
                <c:pt idx="0">
                  <c:v>VIANDES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60-4836-8FA1-48831A5B92A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60-4836-8FA1-48831A5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PIVOT!$D$39:$D$43</c:f>
              <c:numCache>
                <c:formatCode>0%</c:formatCode>
                <c:ptCount val="4"/>
                <c:pt idx="0">
                  <c:v>4.3376538172709108E-5</c:v>
                </c:pt>
                <c:pt idx="1">
                  <c:v>0.19124444576983868</c:v>
                </c:pt>
                <c:pt idx="2">
                  <c:v>0.39074398896067103</c:v>
                </c:pt>
                <c:pt idx="3">
                  <c:v>0.41796818873131758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60-4836-8FA1-48831A5B92A1}"/>
            </c:ext>
          </c:extLst>
        </c:ser>
        <c:ser>
          <c:idx val="3"/>
          <c:order val="3"/>
          <c:tx>
            <c:strRef>
              <c:f>PIVOT!$E$38</c:f>
              <c:strCache>
                <c:ptCount val="1"/>
                <c:pt idx="0">
                  <c:v>POISSONS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960-4836-8FA1-48831A5B92A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60-4836-8FA1-48831A5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PIVOT!$E$39:$E$43</c:f>
              <c:numCache>
                <c:formatCode>0%</c:formatCode>
                <c:ptCount val="4"/>
                <c:pt idx="0">
                  <c:v>2.1719194941840822E-4</c:v>
                </c:pt>
                <c:pt idx="1">
                  <c:v>0.18263429702205705</c:v>
                </c:pt>
                <c:pt idx="2">
                  <c:v>0.39323809064144022</c:v>
                </c:pt>
                <c:pt idx="3">
                  <c:v>0.42391042038708432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60-4836-8FA1-48831A5B92A1}"/>
            </c:ext>
          </c:extLst>
        </c:ser>
        <c:ser>
          <c:idx val="4"/>
          <c:order val="4"/>
          <c:tx>
            <c:strRef>
              <c:f>PIVOT!$F$38</c:f>
              <c:strCache>
                <c:ptCount val="1"/>
                <c:pt idx="0">
                  <c:v>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960-4836-8FA1-48831A5B92A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60-4836-8FA1-48831A5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PIVOT!$F$39:$F$43</c:f>
              <c:numCache>
                <c:formatCode>0%</c:formatCode>
                <c:ptCount val="4"/>
                <c:pt idx="0">
                  <c:v>5.9937169312169309E-4</c:v>
                </c:pt>
                <c:pt idx="1">
                  <c:v>0.16382481812169311</c:v>
                </c:pt>
                <c:pt idx="2">
                  <c:v>0.40790343915343913</c:v>
                </c:pt>
                <c:pt idx="3">
                  <c:v>0.42767237103174605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60-4836-8FA1-48831A5B92A1}"/>
            </c:ext>
          </c:extLst>
        </c:ser>
        <c:ser>
          <c:idx val="5"/>
          <c:order val="5"/>
          <c:tx>
            <c:strRef>
              <c:f>PIVOT!$G$38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960-4836-8FA1-48831A5B92A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60-4836-8FA1-48831A5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PIVOT!$A$39:$A$43</c:f>
              <c:strCache>
                <c:ptCount val="4"/>
                <c:pt idx="0">
                  <c:v>18-29 ans</c:v>
                </c:pt>
                <c:pt idx="1">
                  <c:v>30-44 ans</c:v>
                </c:pt>
                <c:pt idx="2">
                  <c:v>45-59 ans</c:v>
                </c:pt>
                <c:pt idx="3">
                  <c:v>60 ans et +</c:v>
                </c:pt>
              </c:strCache>
            </c:strRef>
          </c:cat>
          <c:val>
            <c:numRef>
              <c:f>PIVOT!$G$39:$G$43</c:f>
              <c:numCache>
                <c:formatCode>0%</c:formatCode>
                <c:ptCount val="4"/>
                <c:pt idx="0">
                  <c:v>3.0988534242330339E-4</c:v>
                </c:pt>
                <c:pt idx="1">
                  <c:v>0.18508762868849638</c:v>
                </c:pt>
                <c:pt idx="2">
                  <c:v>0.40254105980787108</c:v>
                </c:pt>
                <c:pt idx="3">
                  <c:v>0.41206142616120922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60-4836-8FA1-48831A5B92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36553727"/>
        <c:axId val="1537714127"/>
      </c:barChart>
      <c:catAx>
        <c:axId val="4365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7714127"/>
        <c:crosses val="autoZero"/>
        <c:auto val="1"/>
        <c:lblAlgn val="ctr"/>
        <c:lblOffset val="100"/>
        <c:noMultiLvlLbl val="0"/>
      </c:catAx>
      <c:valAx>
        <c:axId val="15377141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365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12573754651426"/>
          <c:y val="0.29777294021140599"/>
          <c:w val="0.19767472369137001"/>
          <c:h val="0.524196350474130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[2-Erwanna_Projet2_Excel_Marketing.xlsx]PIVOT!Campagnes_marketing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CA" sz="1200" b="1" i="1" u="sng" strike="noStrike" kern="1200" spc="0" baseline="0">
                <a:solidFill>
                  <a:schemeClr val="tx1"/>
                </a:solidFill>
              </a:rPr>
              <a:t>Performance des campagnes marketing</a:t>
            </a:r>
            <a:endParaRPr lang="en-US" sz="1200" b="1" i="1" u="sng" strike="noStrike" kern="1200" spc="0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8.0168280956030943E-2"/>
          <c:y val="3.7777692836939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4B5DB3-6DAA-435B-A5CD-9593C987CBD3}" type="VALUE">
                  <a:rPr lang="en-US" sz="1050"/>
                  <a:pPr>
                    <a:defRPr b="1"/>
                  </a:pPr>
                  <a:t>[VALEUR]</a:t>
                </a:fld>
                <a:endParaRPr lang="fr-C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6772468658808951E-2"/>
          <c:y val="3.52001774426084E-2"/>
          <c:w val="0.84741559478978168"/>
          <c:h val="0.70808561605855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2D-4AA4-97C6-4A9A1DFCE1C0}"/>
              </c:ext>
            </c:extLst>
          </c:dPt>
          <c:dLbls>
            <c:dLbl>
              <c:idx val="5"/>
              <c:tx>
                <c:rich>
                  <a:bodyPr/>
                  <a:lstStyle/>
                  <a:p>
                    <a:fld id="{CE4B5DB3-6DAA-435B-A5CD-9593C987CBD3}" type="VALUE">
                      <a:rPr lang="en-US" sz="1050"/>
                      <a:pPr/>
                      <a:t>[VALEUR]</a:t>
                    </a:fld>
                    <a:endParaRPr lang="fr-CA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B2D-4AA4-97C6-4A9A1DFCE1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PIVOT!$A$136:$A$142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Réponse à la dernière cmp</c:v>
                </c:pt>
              </c:strCache>
            </c:strRef>
          </c:cat>
          <c:val>
            <c:numRef>
              <c:f>PIVOT!$B$136:$B$142</c:f>
              <c:numCache>
                <c:formatCode>0%</c:formatCode>
                <c:ptCount val="6"/>
                <c:pt idx="0">
                  <c:v>0.14242424242424243</c:v>
                </c:pt>
                <c:pt idx="1">
                  <c:v>3.0303030303030304E-2</c:v>
                </c:pt>
                <c:pt idx="2">
                  <c:v>0.16464646464646465</c:v>
                </c:pt>
                <c:pt idx="3">
                  <c:v>0.16565656565656567</c:v>
                </c:pt>
                <c:pt idx="4">
                  <c:v>0.16161616161616163</c:v>
                </c:pt>
                <c:pt idx="5">
                  <c:v>0.33535353535353535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2D-4AA4-97C6-4A9A1DFCE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4609295"/>
        <c:axId val="1016201743"/>
      </c:barChart>
      <c:catAx>
        <c:axId val="3946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201743"/>
        <c:crosses val="autoZero"/>
        <c:auto val="1"/>
        <c:lblAlgn val="ctr"/>
        <c:lblOffset val="100"/>
        <c:noMultiLvlLbl val="0"/>
      </c:catAx>
      <c:valAx>
        <c:axId val="101620174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9460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14</xdr:row>
      <xdr:rowOff>63500</xdr:rowOff>
    </xdr:from>
    <xdr:to>
      <xdr:col>7</xdr:col>
      <xdr:colOff>152400</xdr:colOff>
      <xdr:row>29</xdr:row>
      <xdr:rowOff>63500</xdr:rowOff>
    </xdr:to>
    <xdr:graphicFrame macro="">
      <xdr:nvGraphicFramePr>
        <xdr:cNvPr id="2" name="Segmentation client (profil démographique)">
          <a:extLst>
            <a:ext uri="{FF2B5EF4-FFF2-40B4-BE49-F238E27FC236}">
              <a16:creationId xmlns:a16="http://schemas.microsoft.com/office/drawing/2014/main" id="{5F8AD183-5EF9-1F7D-E43F-B11D42250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81057</xdr:colOff>
      <xdr:row>107</xdr:row>
      <xdr:rowOff>109443</xdr:rowOff>
    </xdr:from>
    <xdr:to>
      <xdr:col>3</xdr:col>
      <xdr:colOff>844177</xdr:colOff>
      <xdr:row>119</xdr:row>
      <xdr:rowOff>103093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E0AE0A8-FD2A-BE9D-9C83-13E708561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66487</xdr:colOff>
      <xdr:row>79</xdr:row>
      <xdr:rowOff>86659</xdr:rowOff>
    </xdr:from>
    <xdr:to>
      <xdr:col>7</xdr:col>
      <xdr:colOff>53415</xdr:colOff>
      <xdr:row>93</xdr:row>
      <xdr:rowOff>117662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BD6BFAB-B267-0BEB-AEE3-EBEE9BFA8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33330</xdr:colOff>
      <xdr:row>43</xdr:row>
      <xdr:rowOff>161192</xdr:rowOff>
    </xdr:from>
    <xdr:to>
      <xdr:col>6</xdr:col>
      <xdr:colOff>480647</xdr:colOff>
      <xdr:row>62</xdr:row>
      <xdr:rowOff>1437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7AE3767-14C9-ED44-5B8B-F147800CB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119671</xdr:colOff>
      <xdr:row>142</xdr:row>
      <xdr:rowOff>66917</xdr:rowOff>
    </xdr:from>
    <xdr:to>
      <xdr:col>5</xdr:col>
      <xdr:colOff>180730</xdr:colOff>
      <xdr:row>154</xdr:row>
      <xdr:rowOff>151422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481F219-2CFA-8868-0AC2-CB014EBC3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229576</xdr:colOff>
      <xdr:row>43</xdr:row>
      <xdr:rowOff>161190</xdr:rowOff>
    </xdr:from>
    <xdr:to>
      <xdr:col>12</xdr:col>
      <xdr:colOff>203200</xdr:colOff>
      <xdr:row>61</xdr:row>
      <xdr:rowOff>88899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4678655-26DE-7E38-6AA8-400C82F4E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793750</xdr:colOff>
      <xdr:row>49</xdr:row>
      <xdr:rowOff>148211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D2DC0E-C4E7-465C-AA95-0CF9A3EA51D9}"/>
            </a:ext>
          </a:extLst>
        </xdr:cNvPr>
        <xdr:cNvSpPr/>
      </xdr:nvSpPr>
      <xdr:spPr>
        <a:xfrm>
          <a:off x="0" y="0"/>
          <a:ext cx="13985875" cy="909377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357841</xdr:colOff>
      <xdr:row>5</xdr:row>
      <xdr:rowOff>39688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9E2C9DC-7051-4EE9-B54D-1A312F38CC44}"/>
            </a:ext>
          </a:extLst>
        </xdr:cNvPr>
        <xdr:cNvSpPr/>
      </xdr:nvSpPr>
      <xdr:spPr>
        <a:xfrm>
          <a:off x="0" y="0"/>
          <a:ext cx="10859154" cy="95250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57150"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A" sz="2800" b="1" i="1" u="sng">
              <a:solidFill>
                <a:srgbClr val="002060"/>
              </a:solidFill>
              <a:latin typeface="+mj-lt"/>
            </a:rPr>
            <a:t>Projet d’analyse marketing clients</a:t>
          </a:r>
        </a:p>
        <a:p>
          <a:pPr algn="ctr"/>
          <a:endParaRPr lang="fr-CA" sz="100" b="1" i="1">
            <a:solidFill>
              <a:srgbClr val="002060"/>
            </a:solidFill>
            <a:latin typeface="+mj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100" b="1" i="1">
              <a:solidFill>
                <a:srgbClr val="002060"/>
              </a:solidFill>
              <a:latin typeface="+mj-lt"/>
            </a:rPr>
            <a:t>Objectif : Identifier les segments à forte valeur et comprendre la structure du chiffre d’affaires client </a:t>
          </a:r>
          <a:r>
            <a:rPr lang="fr-CA" sz="1100" b="1" i="1" baseline="0">
              <a:solidFill>
                <a:srgbClr val="002060"/>
              </a:solidFill>
              <a:latin typeface="+mj-lt"/>
            </a:rPr>
            <a:t> : </a:t>
          </a:r>
          <a:r>
            <a:rPr lang="fr-CA" sz="1100" b="1" i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RFM, comportement d’achat et campagnes.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i="1">
              <a:solidFill>
                <a:srgbClr val="002060"/>
              </a:solidFill>
            </a:rPr>
            <a:t>(Tableau de bord interactif réalisé sous Excel à partir d’un dataset marketing fictif.)</a:t>
          </a:r>
          <a:endParaRPr lang="fr-CA" b="1" i="1"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0</xdr:col>
      <xdr:colOff>54350</xdr:colOff>
      <xdr:row>4</xdr:row>
      <xdr:rowOff>177801</xdr:rowOff>
    </xdr:from>
    <xdr:to>
      <xdr:col>11</xdr:col>
      <xdr:colOff>215900</xdr:colOff>
      <xdr:row>8</xdr:row>
      <xdr:rowOff>100467</xdr:rowOff>
    </xdr:to>
    <xdr:grpSp>
      <xdr:nvGrpSpPr>
        <xdr:cNvPr id="15" name="Groupe 14">
          <a:extLst>
            <a:ext uri="{FF2B5EF4-FFF2-40B4-BE49-F238E27FC236}">
              <a16:creationId xmlns:a16="http://schemas.microsoft.com/office/drawing/2014/main" id="{A325E6B2-9621-4AEA-B526-2DDACF523EB7}"/>
            </a:ext>
          </a:extLst>
        </xdr:cNvPr>
        <xdr:cNvGrpSpPr/>
      </xdr:nvGrpSpPr>
      <xdr:grpSpPr>
        <a:xfrm>
          <a:off x="54350" y="911579"/>
          <a:ext cx="10653161" cy="656444"/>
          <a:chOff x="60699" y="1124657"/>
          <a:chExt cx="5577848" cy="498583"/>
        </a:xfrm>
        <a:solidFill>
          <a:schemeClr val="bg1"/>
        </a:solidFill>
      </xdr:grpSpPr>
      <xdr:grpSp>
        <xdr:nvGrpSpPr>
          <xdr:cNvPr id="16" name="Groupe 15">
            <a:extLst>
              <a:ext uri="{FF2B5EF4-FFF2-40B4-BE49-F238E27FC236}">
                <a16:creationId xmlns:a16="http://schemas.microsoft.com/office/drawing/2014/main" id="{8229A5ED-CF20-6B44-8EA7-4761F72A743F}"/>
              </a:ext>
            </a:extLst>
          </xdr:cNvPr>
          <xdr:cNvGrpSpPr/>
        </xdr:nvGrpSpPr>
        <xdr:grpSpPr>
          <a:xfrm>
            <a:off x="1585505" y="1132278"/>
            <a:ext cx="1461720" cy="479946"/>
            <a:chOff x="1558368" y="1217351"/>
            <a:chExt cx="1462479" cy="493686"/>
          </a:xfrm>
          <a:grpFill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C5F18D1A-EA22-3AC7-6461-CEDB106BCC20}"/>
                </a:ext>
              </a:extLst>
            </xdr:cNvPr>
            <xdr:cNvSpPr/>
          </xdr:nvSpPr>
          <xdr:spPr>
            <a:xfrm>
              <a:off x="1558423" y="1381031"/>
              <a:ext cx="1461901" cy="330006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CA" sz="1050">
                  <a:solidFill>
                    <a:srgbClr val="002060"/>
                  </a:solidFill>
                </a:rPr>
                <a:t>💰 </a:t>
              </a:r>
              <a:r>
                <a:rPr lang="en-US" sz="1050" b="0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t>Chiffre d'affaires</a:t>
              </a:r>
            </a:p>
          </xdr:txBody>
        </xdr:sp>
        <xdr:sp macro="" textlink="PIVOT!D4">
          <xdr:nvSpPr>
            <xdr:cNvPr id="27" name="Rectangle 26">
              <a:extLst>
                <a:ext uri="{FF2B5EF4-FFF2-40B4-BE49-F238E27FC236}">
                  <a16:creationId xmlns:a16="http://schemas.microsoft.com/office/drawing/2014/main" id="{1EA69687-4C64-3485-DFEC-79360EC7B221}"/>
                </a:ext>
              </a:extLst>
            </xdr:cNvPr>
            <xdr:cNvSpPr/>
          </xdr:nvSpPr>
          <xdr:spPr>
            <a:xfrm>
              <a:off x="1558368" y="1217351"/>
              <a:ext cx="1462479" cy="270784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1B86500-6BE9-487D-90A3-D053CC155B94}" type="TxLink">
                <a:rPr lang="en-US" sz="1800" b="1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1 340 954 €</a:t>
              </a:fld>
              <a:endParaRPr lang="en-US" sz="1800" b="1">
                <a:solidFill>
                  <a:srgbClr val="002060"/>
                </a:solidFill>
                <a:latin typeface="+mj-lt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  <xdr:grpSp>
        <xdr:nvGrpSpPr>
          <xdr:cNvPr id="17" name="Groupe 16">
            <a:extLst>
              <a:ext uri="{FF2B5EF4-FFF2-40B4-BE49-F238E27FC236}">
                <a16:creationId xmlns:a16="http://schemas.microsoft.com/office/drawing/2014/main" id="{19A30794-0D09-B266-A6E3-2632C5B03B61}"/>
              </a:ext>
            </a:extLst>
          </xdr:cNvPr>
          <xdr:cNvGrpSpPr/>
        </xdr:nvGrpSpPr>
        <xdr:grpSpPr>
          <a:xfrm>
            <a:off x="3078802" y="1139930"/>
            <a:ext cx="1055488" cy="479625"/>
            <a:chOff x="3039120" y="1213010"/>
            <a:chExt cx="1487107" cy="503608"/>
          </a:xfrm>
          <a:grpFill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93726874-BE4A-705A-52C1-3C6B83325F60}"/>
                </a:ext>
              </a:extLst>
            </xdr:cNvPr>
            <xdr:cNvSpPr/>
          </xdr:nvSpPr>
          <xdr:spPr>
            <a:xfrm>
              <a:off x="3041723" y="1386612"/>
              <a:ext cx="1484504" cy="330006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CA" sz="1050">
                  <a:solidFill>
                    <a:srgbClr val="002060"/>
                  </a:solidFill>
                </a:rPr>
                <a:t>🛒 </a:t>
              </a:r>
              <a:r>
                <a:rPr lang="en-US" sz="1050" b="0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t>Panier moyen</a:t>
              </a:r>
            </a:p>
          </xdr:txBody>
        </xdr:sp>
        <xdr:sp macro="" textlink="PIVOT!F4">
          <xdr:nvSpPr>
            <xdr:cNvPr id="25" name="Rectangle 24">
              <a:extLst>
                <a:ext uri="{FF2B5EF4-FFF2-40B4-BE49-F238E27FC236}">
                  <a16:creationId xmlns:a16="http://schemas.microsoft.com/office/drawing/2014/main" id="{62D3A8BF-D0C1-B936-A0CF-AFD89AECDDA3}"/>
                </a:ext>
              </a:extLst>
            </xdr:cNvPr>
            <xdr:cNvSpPr/>
          </xdr:nvSpPr>
          <xdr:spPr>
            <a:xfrm>
              <a:off x="3039120" y="1213010"/>
              <a:ext cx="1483586" cy="270784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00114B-A339-406E-97AB-93B7D11E2A3E}" type="TxLink">
                <a:rPr lang="en-US" sz="1800" b="1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606 €</a:t>
              </a:fld>
              <a:endParaRPr lang="en-US" sz="1800" b="1">
                <a:solidFill>
                  <a:srgbClr val="002060"/>
                </a:solidFill>
                <a:latin typeface="+mj-lt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  <xdr:grpSp>
        <xdr:nvGrpSpPr>
          <xdr:cNvPr id="18" name="Groupe 17">
            <a:extLst>
              <a:ext uri="{FF2B5EF4-FFF2-40B4-BE49-F238E27FC236}">
                <a16:creationId xmlns:a16="http://schemas.microsoft.com/office/drawing/2014/main" id="{8F8AA9A9-8E15-077D-A1B9-0E401888B9E6}"/>
              </a:ext>
            </a:extLst>
          </xdr:cNvPr>
          <xdr:cNvGrpSpPr/>
        </xdr:nvGrpSpPr>
        <xdr:grpSpPr>
          <a:xfrm>
            <a:off x="60699" y="1124657"/>
            <a:ext cx="1490959" cy="482198"/>
            <a:chOff x="37905" y="1223635"/>
            <a:chExt cx="1488517" cy="483533"/>
          </a:xfrm>
          <a:grpFill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550BCBCF-2B7A-ECD7-4C6D-06DA6BB7F034}"/>
                </a:ext>
              </a:extLst>
            </xdr:cNvPr>
            <xdr:cNvSpPr/>
          </xdr:nvSpPr>
          <xdr:spPr>
            <a:xfrm>
              <a:off x="37905" y="1376782"/>
              <a:ext cx="1488515" cy="330386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CA" sz="1050">
                  <a:solidFill>
                    <a:srgbClr val="002060"/>
                  </a:solidFill>
                </a:rPr>
                <a:t>👥 </a:t>
              </a:r>
              <a:r>
                <a:rPr lang="en-US" sz="1050" b="0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t>Nombre de clients</a:t>
              </a:r>
            </a:p>
          </xdr:txBody>
        </xdr:sp>
        <xdr:sp macro="" textlink="PIVOT!B4">
          <xdr:nvSpPr>
            <xdr:cNvPr id="23" name="Rectangle 22">
              <a:extLst>
                <a:ext uri="{FF2B5EF4-FFF2-40B4-BE49-F238E27FC236}">
                  <a16:creationId xmlns:a16="http://schemas.microsoft.com/office/drawing/2014/main" id="{4615FF1B-95F0-0CFD-E678-0DA0951A5B1F}"/>
                </a:ext>
              </a:extLst>
            </xdr:cNvPr>
            <xdr:cNvSpPr/>
          </xdr:nvSpPr>
          <xdr:spPr>
            <a:xfrm>
              <a:off x="38537" y="1223635"/>
              <a:ext cx="1487885" cy="270974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9D469BD-D6C7-4F13-8929-C91C22EAE651}" type="TxLink">
                <a:rPr lang="en-US" sz="1800" b="1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2211</a:t>
              </a:fld>
              <a:endParaRPr lang="en-US" sz="1800" b="1">
                <a:solidFill>
                  <a:srgbClr val="002060"/>
                </a:solidFill>
                <a:latin typeface="+mj-lt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  <xdr:grpSp>
        <xdr:nvGrpSpPr>
          <xdr:cNvPr id="19" name="Groupe 18">
            <a:extLst>
              <a:ext uri="{FF2B5EF4-FFF2-40B4-BE49-F238E27FC236}">
                <a16:creationId xmlns:a16="http://schemas.microsoft.com/office/drawing/2014/main" id="{80EF6FC6-2E65-BB0E-788A-5986100B3D83}"/>
              </a:ext>
            </a:extLst>
          </xdr:cNvPr>
          <xdr:cNvGrpSpPr/>
        </xdr:nvGrpSpPr>
        <xdr:grpSpPr>
          <a:xfrm>
            <a:off x="4169344" y="1137474"/>
            <a:ext cx="1469203" cy="485766"/>
            <a:chOff x="4523922" y="1216232"/>
            <a:chExt cx="1586268" cy="496155"/>
          </a:xfrm>
          <a:grpFill/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42B13108-8353-34E2-0F4C-78B7DF015A8C}"/>
                </a:ext>
              </a:extLst>
            </xdr:cNvPr>
            <xdr:cNvSpPr/>
          </xdr:nvSpPr>
          <xdr:spPr>
            <a:xfrm>
              <a:off x="4523922" y="1382191"/>
              <a:ext cx="1585920" cy="330196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fr-CA" sz="1050">
                  <a:solidFill>
                    <a:srgbClr val="002060"/>
                  </a:solidFill>
                </a:rPr>
                <a:t>💌 </a:t>
              </a:r>
              <a:r>
                <a:rPr lang="en-US" sz="1050" b="0" i="0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t>Taux de réponse </a:t>
              </a:r>
              <a:r>
                <a:rPr lang="en-US" sz="800" b="0" i="1" u="none" strike="noStrike">
                  <a:solidFill>
                    <a:srgbClr val="002060"/>
                  </a:solidFill>
                  <a:latin typeface="+mj-lt"/>
                  <a:ea typeface="ADLaM Display" panose="02010000000000000000" pitchFamily="2" charset="0"/>
                  <a:cs typeface="ADLaM Display" panose="02010000000000000000" pitchFamily="2" charset="0"/>
                </a:rPr>
                <a:t>(à la dernière campagne)</a:t>
              </a:r>
            </a:p>
          </xdr:txBody>
        </xdr:sp>
        <xdr:sp macro="" textlink="PIVOT!J4">
          <xdr:nvSpPr>
            <xdr:cNvPr id="21" name="Rectangle 20">
              <a:extLst>
                <a:ext uri="{FF2B5EF4-FFF2-40B4-BE49-F238E27FC236}">
                  <a16:creationId xmlns:a16="http://schemas.microsoft.com/office/drawing/2014/main" id="{2F803819-E7FF-CA02-3A18-A2A47D8D0519}"/>
                </a:ext>
              </a:extLst>
            </xdr:cNvPr>
            <xdr:cNvSpPr/>
          </xdr:nvSpPr>
          <xdr:spPr>
            <a:xfrm>
              <a:off x="4524211" y="1216232"/>
              <a:ext cx="1585979" cy="271164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76EC4A7-A289-459E-B87A-70DFBCEDE30D}" type="TxLink">
                <a:rPr lang="en-US" sz="1800" b="1" i="0" u="none" strike="noStrike">
                  <a:solidFill>
                    <a:srgbClr val="002060"/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15%</a:t>
              </a:fld>
              <a:endParaRPr lang="en-US" sz="3200" b="1">
                <a:solidFill>
                  <a:srgbClr val="002060"/>
                </a:solidFill>
                <a:latin typeface="+mj-lt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</xdr:grpSp>
    <xdr:clientData/>
  </xdr:twoCellAnchor>
  <xdr:twoCellAnchor>
    <xdr:from>
      <xdr:col>0</xdr:col>
      <xdr:colOff>93844</xdr:colOff>
      <xdr:row>9</xdr:row>
      <xdr:rowOff>86686</xdr:rowOff>
    </xdr:from>
    <xdr:to>
      <xdr:col>6</xdr:col>
      <xdr:colOff>508000</xdr:colOff>
      <xdr:row>23</xdr:row>
      <xdr:rowOff>885</xdr:rowOff>
    </xdr:to>
    <xdr:grpSp>
      <xdr:nvGrpSpPr>
        <xdr:cNvPr id="38" name="Groupe 37">
          <a:extLst>
            <a:ext uri="{FF2B5EF4-FFF2-40B4-BE49-F238E27FC236}">
              <a16:creationId xmlns:a16="http://schemas.microsoft.com/office/drawing/2014/main" id="{C0521BCC-E6C6-58BE-1C98-06972D01A33B}"/>
            </a:ext>
          </a:extLst>
        </xdr:cNvPr>
        <xdr:cNvGrpSpPr/>
      </xdr:nvGrpSpPr>
      <xdr:grpSpPr>
        <a:xfrm>
          <a:off x="93844" y="1737686"/>
          <a:ext cx="4986156" cy="2482421"/>
          <a:chOff x="93844" y="1680532"/>
          <a:chExt cx="5221106" cy="2490712"/>
        </a:xfrm>
      </xdr:grpSpPr>
      <xdr:graphicFrame macro="">
        <xdr:nvGraphicFramePr>
          <xdr:cNvPr id="5" name="Graphique 4">
            <a:extLst>
              <a:ext uri="{FF2B5EF4-FFF2-40B4-BE49-F238E27FC236}">
                <a16:creationId xmlns:a16="http://schemas.microsoft.com/office/drawing/2014/main" id="{62AFA8AC-045C-4097-AA90-601B9867DA44}"/>
              </a:ext>
            </a:extLst>
          </xdr:cNvPr>
          <xdr:cNvGraphicFramePr>
            <a:graphicFrameLocks/>
          </xdr:cNvGraphicFramePr>
        </xdr:nvGraphicFramePr>
        <xdr:xfrm>
          <a:off x="93844" y="1680532"/>
          <a:ext cx="5221106" cy="2490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9" name="ZoneTexte 28">
            <a:extLst>
              <a:ext uri="{FF2B5EF4-FFF2-40B4-BE49-F238E27FC236}">
                <a16:creationId xmlns:a16="http://schemas.microsoft.com/office/drawing/2014/main" id="{2146B2BE-ED07-0E89-262E-FF35DBF134FC}"/>
              </a:ext>
            </a:extLst>
          </xdr:cNvPr>
          <xdr:cNvSpPr txBox="1"/>
        </xdr:nvSpPr>
        <xdr:spPr>
          <a:xfrm>
            <a:off x="4406825" y="1710568"/>
            <a:ext cx="883846" cy="241606"/>
          </a:xfrm>
          <a:prstGeom prst="rect">
            <a:avLst/>
          </a:prstGeom>
          <a:solidFill>
            <a:schemeClr val="tx2">
              <a:lumMod val="25000"/>
              <a:lumOff val="75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fr-CA" sz="1000" b="1" i="1"/>
              <a:t>(vue macro</a:t>
            </a:r>
            <a:r>
              <a:rPr lang="fr-CA" sz="1000"/>
              <a:t>)</a:t>
            </a:r>
          </a:p>
        </xdr:txBody>
      </xdr:sp>
    </xdr:grpSp>
    <xdr:clientData/>
  </xdr:twoCellAnchor>
  <xdr:twoCellAnchor>
    <xdr:from>
      <xdr:col>11</xdr:col>
      <xdr:colOff>246530</xdr:colOff>
      <xdr:row>0</xdr:row>
      <xdr:rowOff>57151</xdr:rowOff>
    </xdr:from>
    <xdr:to>
      <xdr:col>13</xdr:col>
      <xdr:colOff>666750</xdr:colOff>
      <xdr:row>13</xdr:row>
      <xdr:rowOff>111125</xdr:rowOff>
    </xdr:to>
    <xdr:grpSp>
      <xdr:nvGrpSpPr>
        <xdr:cNvPr id="40" name="Groupe 39">
          <a:extLst>
            <a:ext uri="{FF2B5EF4-FFF2-40B4-BE49-F238E27FC236}">
              <a16:creationId xmlns:a16="http://schemas.microsoft.com/office/drawing/2014/main" id="{2A373C28-D832-D5B8-35BE-55BD02440711}"/>
            </a:ext>
          </a:extLst>
        </xdr:cNvPr>
        <xdr:cNvGrpSpPr/>
      </xdr:nvGrpSpPr>
      <xdr:grpSpPr>
        <a:xfrm>
          <a:off x="10738141" y="57151"/>
          <a:ext cx="3101331" cy="2438752"/>
          <a:chOff x="10801351" y="-283603"/>
          <a:chExt cx="2889249" cy="2271153"/>
        </a:xfrm>
      </xdr:grpSpPr>
      <xdr:grpSp>
        <xdr:nvGrpSpPr>
          <xdr:cNvPr id="30" name="Groupe 29">
            <a:extLst>
              <a:ext uri="{FF2B5EF4-FFF2-40B4-BE49-F238E27FC236}">
                <a16:creationId xmlns:a16="http://schemas.microsoft.com/office/drawing/2014/main" id="{46EDF2E5-F680-5995-CFE5-8FCBE83A95C0}"/>
              </a:ext>
            </a:extLst>
          </xdr:cNvPr>
          <xdr:cNvGrpSpPr/>
        </xdr:nvGrpSpPr>
        <xdr:grpSpPr>
          <a:xfrm>
            <a:off x="10801351" y="44452"/>
            <a:ext cx="2889249" cy="1943098"/>
            <a:chOff x="13296901" y="19794"/>
            <a:chExt cx="2889249" cy="2170127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2" name="Education 1">
                  <a:extLst>
                    <a:ext uri="{FF2B5EF4-FFF2-40B4-BE49-F238E27FC236}">
                      <a16:creationId xmlns:a16="http://schemas.microsoft.com/office/drawing/2014/main" id="{07B8A1FD-BFA2-E5C0-CE46-7E2C235ACA94}"/>
                    </a:ext>
                  </a:extLst>
                </xdr:cNvPr>
                <xdr:cNvGraphicFramePr/>
              </xdr:nvGraphicFramePr>
              <xdr:xfrm>
                <a:off x="14684127" y="19794"/>
                <a:ext cx="1484568" cy="1432567"/>
              </xdr:xfrm>
              <a:graphic>
                <a:graphicData uri="http://schemas.microsoft.com/office/drawing/2010/slicer">
                  <sle:slicer xmlns:sle="http://schemas.microsoft.com/office/drawing/2010/slicer" name="Education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2235745" y="415649"/>
                  <a:ext cx="1597806" cy="1401732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CA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3" name="Segment_RFM 1">
                  <a:extLst>
                    <a:ext uri="{FF2B5EF4-FFF2-40B4-BE49-F238E27FC236}">
                      <a16:creationId xmlns:a16="http://schemas.microsoft.com/office/drawing/2014/main" id="{ADAA3CE3-891E-E33D-797F-5C4459C473F8}"/>
                    </a:ext>
                  </a:extLst>
                </xdr:cNvPr>
                <xdr:cNvGraphicFramePr/>
              </xdr:nvGraphicFramePr>
              <xdr:xfrm>
                <a:off x="13296901" y="20806"/>
                <a:ext cx="1405479" cy="1445739"/>
              </xdr:xfrm>
              <a:graphic>
                <a:graphicData uri="http://schemas.microsoft.com/office/drawing/2010/slicer">
                  <sle:slicer xmlns:sle="http://schemas.microsoft.com/office/drawing/2010/slicer" name="Segment_RFM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0742706" y="416639"/>
                  <a:ext cx="1512685" cy="141462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CA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Tranche_âge 1">
                  <a:extLst>
                    <a:ext uri="{FF2B5EF4-FFF2-40B4-BE49-F238E27FC236}">
                      <a16:creationId xmlns:a16="http://schemas.microsoft.com/office/drawing/2014/main" id="{D1A0862E-8D45-01D5-50FA-6F0AE1486E37}"/>
                    </a:ext>
                  </a:extLst>
                </xdr:cNvPr>
                <xdr:cNvGraphicFramePr/>
              </xdr:nvGraphicFramePr>
              <xdr:xfrm>
                <a:off x="13322300" y="1358069"/>
                <a:ext cx="2863850" cy="831852"/>
              </xdr:xfrm>
              <a:graphic>
                <a:graphicData uri="http://schemas.microsoft.com/office/drawing/2010/slicer">
                  <sle:slicer xmlns:sle="http://schemas.microsoft.com/office/drawing/2010/slicer" name="Tranche_âge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0770042" y="1725119"/>
                  <a:ext cx="3082296" cy="81394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fr-CA" sz="1100"/>
  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  </a:r>
                </a:p>
              </xdr:txBody>
            </xdr:sp>
          </mc:Fallback>
        </mc:AlternateContent>
      </xdr:grp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1959DB9A-9003-E45A-9A70-68965CBCAD47}"/>
              </a:ext>
            </a:extLst>
          </xdr:cNvPr>
          <xdr:cNvSpPr/>
        </xdr:nvSpPr>
        <xdr:spPr>
          <a:xfrm>
            <a:off x="10819602" y="-283603"/>
            <a:ext cx="2870998" cy="2239403"/>
          </a:xfrm>
          <a:prstGeom prst="rect">
            <a:avLst/>
          </a:prstGeom>
          <a:noFill/>
          <a:ln w="57150">
            <a:solidFill>
              <a:schemeClr val="tx2">
                <a:lumMod val="25000"/>
                <a:lumOff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CA" sz="1100"/>
          </a:p>
        </xdr:txBody>
      </xdr:sp>
    </xdr:grpSp>
    <xdr:clientData/>
  </xdr:twoCellAnchor>
  <xdr:twoCellAnchor>
    <xdr:from>
      <xdr:col>11</xdr:col>
      <xdr:colOff>325438</xdr:colOff>
      <xdr:row>33</xdr:row>
      <xdr:rowOff>94069</xdr:rowOff>
    </xdr:from>
    <xdr:to>
      <xdr:col>13</xdr:col>
      <xdr:colOff>642938</xdr:colOff>
      <xdr:row>42</xdr:row>
      <xdr:rowOff>141355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816E576A-BA6C-6200-8031-387D0162659B}"/>
            </a:ext>
          </a:extLst>
        </xdr:cNvPr>
        <xdr:cNvSpPr txBox="1">
          <a:spLocks noChangeArrowheads="1"/>
        </xdr:cNvSpPr>
      </xdr:nvSpPr>
      <xdr:spPr bwMode="auto">
        <a:xfrm>
          <a:off x="10826751" y="6118632"/>
          <a:ext cx="3008312" cy="1690348"/>
        </a:xfrm>
        <a:prstGeom prst="rect">
          <a:avLst/>
        </a:prstGeom>
        <a:solidFill>
          <a:srgbClr val="F9F9F9"/>
        </a:solidFill>
        <a:ln w="38100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ctr" rtl="0">
            <a:defRPr sz="1000"/>
          </a:pPr>
          <a:r>
            <a:rPr lang="fr-CA" sz="1200"/>
            <a:t>🎯</a:t>
          </a:r>
          <a:r>
            <a:rPr lang="fr-CA" sz="1200" b="1" i="0" u="sng" strike="noStrike" baseline="0">
              <a:solidFill>
                <a:srgbClr val="002060"/>
              </a:solidFill>
              <a:latin typeface="Aptos Narrow"/>
            </a:rPr>
            <a:t>RECOMMANDATIONS MARKETING</a:t>
          </a:r>
        </a:p>
        <a:p>
          <a:pPr algn="l" rtl="0">
            <a:defRPr sz="1000"/>
          </a:pPr>
          <a:endParaRPr lang="fr-CA" sz="1200" b="0" i="0" u="none" strike="noStrike" baseline="0">
            <a:solidFill>
              <a:srgbClr val="002060"/>
            </a:solidFill>
            <a:latin typeface="Aptos Narrow"/>
          </a:endParaRPr>
        </a:p>
        <a:p>
          <a:pPr algn="l" rtl="0">
            <a:defRPr sz="1000"/>
          </a:pPr>
          <a:r>
            <a:rPr lang="fr-CA" sz="1200" b="0" i="0" u="none" strike="noStrike" baseline="0">
              <a:solidFill>
                <a:srgbClr val="002060"/>
              </a:solidFill>
              <a:latin typeface="Aptos Narrow"/>
            </a:rPr>
            <a:t>*Cibler les 45–60 ans via des </a:t>
          </a:r>
          <a:r>
            <a:rPr lang="fr-CA" sz="1200" b="1" i="0" u="none" strike="noStrike" baseline="0">
              <a:solidFill>
                <a:srgbClr val="002060"/>
              </a:solidFill>
              <a:latin typeface="Aptos Narrow"/>
            </a:rPr>
            <a:t>offres fidélité</a:t>
          </a:r>
        </a:p>
        <a:p>
          <a:pPr algn="l" rtl="0">
            <a:defRPr sz="1000"/>
          </a:pPr>
          <a:endParaRPr lang="fr-CA" sz="1200" b="0" i="0" u="none" strike="noStrike" baseline="0">
            <a:solidFill>
              <a:srgbClr val="002060"/>
            </a:solidFill>
            <a:latin typeface="Aptos Narrow"/>
          </a:endParaRPr>
        </a:p>
        <a:p>
          <a:pPr algn="l" rtl="0">
            <a:defRPr sz="1000"/>
          </a:pPr>
          <a:r>
            <a:rPr lang="fr-CA" sz="1200" b="0" i="0" u="none" strike="noStrike" baseline="0">
              <a:solidFill>
                <a:srgbClr val="002060"/>
              </a:solidFill>
              <a:latin typeface="Aptos Narrow"/>
            </a:rPr>
            <a:t>*Relancer </a:t>
          </a:r>
          <a:r>
            <a:rPr lang="fr-CA" sz="1200" b="1" i="0" u="none" strike="noStrike" baseline="0">
              <a:solidFill>
                <a:srgbClr val="002060"/>
              </a:solidFill>
              <a:latin typeface="Aptos Narrow"/>
            </a:rPr>
            <a:t>les inactifs </a:t>
          </a:r>
          <a:r>
            <a:rPr lang="fr-CA" sz="1200" b="0" i="0" u="none" strike="noStrike" baseline="0">
              <a:solidFill>
                <a:srgbClr val="002060"/>
              </a:solidFill>
              <a:latin typeface="Aptos Narrow"/>
            </a:rPr>
            <a:t>à fort panier moyen</a:t>
          </a:r>
        </a:p>
        <a:p>
          <a:pPr algn="l" rtl="0">
            <a:defRPr sz="1000"/>
          </a:pPr>
          <a:endParaRPr lang="fr-CA" sz="1200" b="0" i="0" u="none" strike="noStrike" baseline="0">
            <a:solidFill>
              <a:srgbClr val="002060"/>
            </a:solidFill>
            <a:latin typeface="Aptos Narrow"/>
          </a:endParaRPr>
        </a:p>
        <a:p>
          <a:pPr algn="l" rtl="0">
            <a:defRPr sz="1000"/>
          </a:pPr>
          <a:r>
            <a:rPr lang="fr-CA" sz="1200" b="0" i="0" u="none" strike="noStrike" baseline="0">
              <a:solidFill>
                <a:srgbClr val="002060"/>
              </a:solidFill>
              <a:latin typeface="Aptos Narrow"/>
            </a:rPr>
            <a:t>*Activer des </a:t>
          </a:r>
          <a:r>
            <a:rPr lang="fr-CA" sz="1200" b="1" i="0" u="none" strike="noStrike" baseline="0">
              <a:solidFill>
                <a:srgbClr val="002060"/>
              </a:solidFill>
              <a:latin typeface="Aptos Narrow"/>
            </a:rPr>
            <a:t>campagnes jeunes </a:t>
          </a:r>
          <a:r>
            <a:rPr lang="fr-CA" sz="1200" b="0" i="0" u="none" strike="noStrike" baseline="0">
              <a:solidFill>
                <a:srgbClr val="002060"/>
              </a:solidFill>
              <a:latin typeface="Aptos Narrow"/>
            </a:rPr>
            <a:t>axées sur le </a:t>
          </a:r>
          <a:r>
            <a:rPr lang="fr-CA" sz="1200" b="1" i="0" u="none" strike="noStrike" baseline="0">
              <a:solidFill>
                <a:srgbClr val="002060"/>
              </a:solidFill>
              <a:latin typeface="Aptos Narrow"/>
            </a:rPr>
            <a:t>digital</a:t>
          </a:r>
        </a:p>
      </xdr:txBody>
    </xdr:sp>
    <xdr:clientData/>
  </xdr:twoCellAnchor>
  <xdr:twoCellAnchor>
    <xdr:from>
      <xdr:col>11</xdr:col>
      <xdr:colOff>247650</xdr:colOff>
      <xdr:row>0</xdr:row>
      <xdr:rowOff>57150</xdr:rowOff>
    </xdr:from>
    <xdr:to>
      <xdr:col>13</xdr:col>
      <xdr:colOff>590550</xdr:colOff>
      <xdr:row>1</xdr:row>
      <xdr:rowOff>158750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E5F6E047-FF4A-06EF-E7EF-D60665E425DD}"/>
            </a:ext>
          </a:extLst>
        </xdr:cNvPr>
        <xdr:cNvSpPr txBox="1">
          <a:spLocks noChangeArrowheads="1"/>
        </xdr:cNvSpPr>
      </xdr:nvSpPr>
      <xdr:spPr bwMode="auto">
        <a:xfrm>
          <a:off x="10744200" y="57150"/>
          <a:ext cx="30289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fr-CA" sz="1100" b="1" i="1" u="none" strike="noStrike" baseline="0">
              <a:solidFill>
                <a:srgbClr val="002060"/>
              </a:solidFill>
              <a:latin typeface="Aptos Narrow"/>
            </a:rPr>
            <a:t> </a:t>
          </a:r>
          <a:r>
            <a:rPr lang="fr-CA" sz="1400" b="1" i="1" u="none" strike="noStrike" baseline="0">
              <a:solidFill>
                <a:srgbClr val="002060"/>
              </a:solidFill>
              <a:latin typeface="Aptos Narrow"/>
            </a:rPr>
            <a:t>Filtres interactifs</a:t>
          </a:r>
          <a:endParaRPr lang="fr-CA" sz="1100" b="1" i="1" u="none" strike="noStrike" baseline="0">
            <a:solidFill>
              <a:srgbClr val="002060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102304</xdr:colOff>
      <xdr:row>27</xdr:row>
      <xdr:rowOff>65628</xdr:rowOff>
    </xdr:from>
    <xdr:to>
      <xdr:col>5</xdr:col>
      <xdr:colOff>578555</xdr:colOff>
      <xdr:row>43</xdr:row>
      <xdr:rowOff>121430</xdr:rowOff>
    </xdr:to>
    <xdr:grpSp>
      <xdr:nvGrpSpPr>
        <xdr:cNvPr id="51" name="Groupe 50">
          <a:extLst>
            <a:ext uri="{FF2B5EF4-FFF2-40B4-BE49-F238E27FC236}">
              <a16:creationId xmlns:a16="http://schemas.microsoft.com/office/drawing/2014/main" id="{31F892B8-ED47-53FA-74A2-C8AC69260E0C}"/>
            </a:ext>
          </a:extLst>
        </xdr:cNvPr>
        <xdr:cNvGrpSpPr/>
      </xdr:nvGrpSpPr>
      <xdr:grpSpPr>
        <a:xfrm>
          <a:off x="102304" y="5018628"/>
          <a:ext cx="4286251" cy="2990913"/>
          <a:chOff x="102304" y="4787300"/>
          <a:chExt cx="4286251" cy="3017208"/>
        </a:xfrm>
      </xdr:grpSpPr>
      <xdr:grpSp>
        <xdr:nvGrpSpPr>
          <xdr:cNvPr id="35" name="Groupe 34">
            <a:extLst>
              <a:ext uri="{FF2B5EF4-FFF2-40B4-BE49-F238E27FC236}">
                <a16:creationId xmlns:a16="http://schemas.microsoft.com/office/drawing/2014/main" id="{12017CC4-648D-ED01-1072-BFDF21B8D761}"/>
              </a:ext>
            </a:extLst>
          </xdr:cNvPr>
          <xdr:cNvGrpSpPr/>
        </xdr:nvGrpSpPr>
        <xdr:grpSpPr>
          <a:xfrm>
            <a:off x="102304" y="4787300"/>
            <a:ext cx="4286251" cy="3017208"/>
            <a:chOff x="102304" y="4764615"/>
            <a:chExt cx="4286251" cy="3002756"/>
          </a:xfrm>
        </xdr:grpSpPr>
        <xdr:graphicFrame macro="">
          <xdr:nvGraphicFramePr>
            <xdr:cNvPr id="8" name="Graphique 7">
              <a:extLst>
                <a:ext uri="{FF2B5EF4-FFF2-40B4-BE49-F238E27FC236}">
                  <a16:creationId xmlns:a16="http://schemas.microsoft.com/office/drawing/2014/main" id="{5206E012-9393-1B38-B236-AA2F5A901BE3}"/>
                </a:ext>
              </a:extLst>
            </xdr:cNvPr>
            <xdr:cNvGraphicFramePr>
              <a:graphicFrameLocks/>
            </xdr:cNvGraphicFramePr>
          </xdr:nvGraphicFramePr>
          <xdr:xfrm>
            <a:off x="102304" y="4764615"/>
            <a:ext cx="4286251" cy="223943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3074" name="Text Box 2">
              <a:extLst>
                <a:ext uri="{FF2B5EF4-FFF2-40B4-BE49-F238E27FC236}">
                  <a16:creationId xmlns:a16="http://schemas.microsoft.com/office/drawing/2014/main" id="{F8ED530E-32A5-FD43-A55E-6005429D3F8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1356" y="7107128"/>
              <a:ext cx="4259438" cy="660243"/>
            </a:xfrm>
            <a:prstGeom prst="rect">
              <a:avLst/>
            </a:prstGeom>
            <a:solidFill>
              <a:srgbClr val="F9F9F9"/>
            </a:solidFill>
            <a:ln w="28575">
              <a:solidFill>
                <a:schemeClr val="bg1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0" anchor="t" upright="1"/>
            <a:lstStyle/>
            <a:p>
              <a:pPr algn="l" rtl="0">
                <a:defRPr sz="1000"/>
              </a:pPr>
              <a:r>
                <a:rPr lang="fr-CA" sz="1100"/>
                <a:t>💡</a:t>
              </a:r>
              <a:r>
                <a:rPr lang="fr-CA" sz="1100" b="1" u="none">
                  <a:solidFill>
                    <a:srgbClr val="002060"/>
                  </a:solidFill>
                </a:rPr>
                <a:t> Insight</a:t>
              </a:r>
              <a:r>
                <a:rPr lang="fr-CA" sz="1100" b="0" u="none">
                  <a:solidFill>
                    <a:srgbClr val="002060"/>
                  </a:solidFill>
                </a:rPr>
                <a:t> </a:t>
              </a:r>
              <a:r>
                <a:rPr lang="fr-CA" sz="1000">
                  <a:effectLst/>
                  <a:latin typeface="+mn-lt"/>
                  <a:ea typeface="+mn-ea"/>
                  <a:cs typeface="+mn-cs"/>
                </a:rPr>
                <a:t>—  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La majorité des clients sont inactifs ou récents (</a:t>
              </a:r>
              <a:r>
                <a:rPr lang="fr-CA" sz="1100" b="1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60 %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).</a:t>
              </a:r>
              <a:b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</a:b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Les segments à forte valeur  *</a:t>
              </a:r>
              <a:r>
                <a:rPr lang="fr-CA" sz="1100" b="0" i="1" u="sng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Fidèles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 et *</a:t>
              </a:r>
              <a:r>
                <a:rPr lang="fr-CA" sz="1100" b="0" i="1" u="sng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Élites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  ne représentent qu’un quart de la base, mais génèrent la majeure partie du chiffre d’affaires.</a:t>
              </a:r>
            </a:p>
          </xdr:txBody>
        </xdr:sp>
      </xdr:grpSp>
      <xdr:cxnSp macro="">
        <xdr:nvCxnSpPr>
          <xdr:cNvPr id="43" name="Connecteur droit 42">
            <a:extLst>
              <a:ext uri="{FF2B5EF4-FFF2-40B4-BE49-F238E27FC236}">
                <a16:creationId xmlns:a16="http://schemas.microsoft.com/office/drawing/2014/main" id="{954775FC-8FAB-BC45-1180-8072BA27A116}"/>
              </a:ext>
            </a:extLst>
          </xdr:cNvPr>
          <xdr:cNvCxnSpPr/>
        </xdr:nvCxnSpPr>
        <xdr:spPr>
          <a:xfrm>
            <a:off x="106947" y="7113124"/>
            <a:ext cx="3342" cy="678830"/>
          </a:xfrm>
          <a:prstGeom prst="line">
            <a:avLst/>
          </a:prstGeom>
          <a:ln>
            <a:solidFill>
              <a:srgbClr val="00B050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754063</xdr:colOff>
      <xdr:row>27</xdr:row>
      <xdr:rowOff>59977</xdr:rowOff>
    </xdr:from>
    <xdr:to>
      <xdr:col>11</xdr:col>
      <xdr:colOff>127000</xdr:colOff>
      <xdr:row>43</xdr:row>
      <xdr:rowOff>113447</xdr:rowOff>
    </xdr:to>
    <xdr:grpSp>
      <xdr:nvGrpSpPr>
        <xdr:cNvPr id="52" name="Groupe 51">
          <a:extLst>
            <a:ext uri="{FF2B5EF4-FFF2-40B4-BE49-F238E27FC236}">
              <a16:creationId xmlns:a16="http://schemas.microsoft.com/office/drawing/2014/main" id="{B8562456-61EF-807B-2F73-0E6C0FC86F14}"/>
            </a:ext>
          </a:extLst>
        </xdr:cNvPr>
        <xdr:cNvGrpSpPr/>
      </xdr:nvGrpSpPr>
      <xdr:grpSpPr>
        <a:xfrm>
          <a:off x="4564063" y="5012977"/>
          <a:ext cx="6054548" cy="2988581"/>
          <a:chOff x="4457031" y="4781652"/>
          <a:chExt cx="6254738" cy="3014804"/>
        </a:xfrm>
      </xdr:grpSpPr>
      <xdr:grpSp>
        <xdr:nvGrpSpPr>
          <xdr:cNvPr id="33" name="Groupe 32">
            <a:extLst>
              <a:ext uri="{FF2B5EF4-FFF2-40B4-BE49-F238E27FC236}">
                <a16:creationId xmlns:a16="http://schemas.microsoft.com/office/drawing/2014/main" id="{B7614A84-EDCA-D35F-D50C-860BE524B3CD}"/>
              </a:ext>
            </a:extLst>
          </xdr:cNvPr>
          <xdr:cNvGrpSpPr/>
        </xdr:nvGrpSpPr>
        <xdr:grpSpPr>
          <a:xfrm>
            <a:off x="4459109" y="4781652"/>
            <a:ext cx="6252660" cy="3014804"/>
            <a:chOff x="4459109" y="4758973"/>
            <a:chExt cx="6251753" cy="3000302"/>
          </a:xfrm>
        </xdr:grpSpPr>
        <xdr:graphicFrame macro="">
          <xdr:nvGraphicFramePr>
            <xdr:cNvPr id="7" name="Graphique 6">
              <a:extLst>
                <a:ext uri="{FF2B5EF4-FFF2-40B4-BE49-F238E27FC236}">
                  <a16:creationId xmlns:a16="http://schemas.microsoft.com/office/drawing/2014/main" id="{99A6DE7B-9CC5-0DB4-4D3F-D09FF2318D74}"/>
                </a:ext>
              </a:extLst>
            </xdr:cNvPr>
            <xdr:cNvGraphicFramePr>
              <a:graphicFrameLocks/>
            </xdr:cNvGraphicFramePr>
          </xdr:nvGraphicFramePr>
          <xdr:xfrm>
            <a:off x="4459109" y="4758973"/>
            <a:ext cx="6251753" cy="22514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3073" name="Text Box 1">
              <a:extLst>
                <a:ext uri="{FF2B5EF4-FFF2-40B4-BE49-F238E27FC236}">
                  <a16:creationId xmlns:a16="http://schemas.microsoft.com/office/drawing/2014/main" id="{8E699192-55A4-0A06-E9E6-33CB2D41AB8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471103" y="7120285"/>
              <a:ext cx="6222297" cy="638990"/>
            </a:xfrm>
            <a:prstGeom prst="rect">
              <a:avLst/>
            </a:prstGeom>
            <a:solidFill>
              <a:srgbClr val="F9F9F9"/>
            </a:solidFill>
            <a:ln w="28575">
              <a:solidFill>
                <a:schemeClr val="bg1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0" anchor="t" upright="1"/>
            <a:lstStyle/>
            <a:p>
              <a:pPr algn="l" rtl="0">
                <a:defRPr sz="1000"/>
              </a:pPr>
              <a:r>
                <a:rPr lang="fr-CA" sz="1100" b="1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💡 </a:t>
              </a:r>
              <a:r>
                <a:rPr lang="fr-CA" sz="1100" b="1" i="0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Insight 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—  Les clients à forte valeur sont minoritaires mais génèrent </a:t>
              </a:r>
              <a:r>
                <a:rPr lang="fr-CA" sz="1100" b="1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70 %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 du chiffre d’affaires.</a:t>
              </a:r>
              <a:b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</a:b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Les segments Fidèles rentables et Élites concentrent la valeur, tandis que les Inactifs à relancer représentent un fort potentiel de croissance. </a:t>
              </a:r>
              <a:r>
                <a:rPr lang="fr-CA" sz="1100" b="1" i="1" u="sng" strike="noStrike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rPr>
                <a:t>Priorité : fidéliser les premiers, réactiver les seconds</a:t>
              </a:r>
            </a:p>
          </xdr:txBody>
        </xdr:sp>
      </xdr:grpSp>
      <xdr:cxnSp macro="">
        <xdr:nvCxnSpPr>
          <xdr:cNvPr id="44" name="Connecteur droit 43">
            <a:extLst>
              <a:ext uri="{FF2B5EF4-FFF2-40B4-BE49-F238E27FC236}">
                <a16:creationId xmlns:a16="http://schemas.microsoft.com/office/drawing/2014/main" id="{37BB34C4-226B-4B33-8B8A-B2EF52FCB1CD}"/>
              </a:ext>
            </a:extLst>
          </xdr:cNvPr>
          <xdr:cNvCxnSpPr/>
        </xdr:nvCxnSpPr>
        <xdr:spPr>
          <a:xfrm>
            <a:off x="4457031" y="7138524"/>
            <a:ext cx="9740" cy="650756"/>
          </a:xfrm>
          <a:prstGeom prst="line">
            <a:avLst/>
          </a:prstGeom>
          <a:ln>
            <a:solidFill>
              <a:srgbClr val="00B050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79625</xdr:colOff>
      <xdr:row>9</xdr:row>
      <xdr:rowOff>86182</xdr:rowOff>
    </xdr:from>
    <xdr:to>
      <xdr:col>11</xdr:col>
      <xdr:colOff>79374</xdr:colOff>
      <xdr:row>26</xdr:row>
      <xdr:rowOff>52648</xdr:rowOff>
    </xdr:to>
    <xdr:grpSp>
      <xdr:nvGrpSpPr>
        <xdr:cNvPr id="53" name="Groupe 52">
          <a:extLst>
            <a:ext uri="{FF2B5EF4-FFF2-40B4-BE49-F238E27FC236}">
              <a16:creationId xmlns:a16="http://schemas.microsoft.com/office/drawing/2014/main" id="{3F0D1B21-E36E-F8E4-0DF8-79A6CED121B4}"/>
            </a:ext>
          </a:extLst>
        </xdr:cNvPr>
        <xdr:cNvGrpSpPr/>
      </xdr:nvGrpSpPr>
      <xdr:grpSpPr>
        <a:xfrm>
          <a:off x="79625" y="1737182"/>
          <a:ext cx="10491360" cy="3085022"/>
          <a:chOff x="79628" y="1676380"/>
          <a:chExt cx="10497558" cy="3089393"/>
        </a:xfrm>
      </xdr:grpSpPr>
      <xdr:grpSp>
        <xdr:nvGrpSpPr>
          <xdr:cNvPr id="36" name="Groupe 35">
            <a:extLst>
              <a:ext uri="{FF2B5EF4-FFF2-40B4-BE49-F238E27FC236}">
                <a16:creationId xmlns:a16="http://schemas.microsoft.com/office/drawing/2014/main" id="{E2A1F9FE-90EA-C573-EDFC-8B33F0700C77}"/>
              </a:ext>
            </a:extLst>
          </xdr:cNvPr>
          <xdr:cNvGrpSpPr/>
        </xdr:nvGrpSpPr>
        <xdr:grpSpPr>
          <a:xfrm>
            <a:off x="95250" y="1676380"/>
            <a:ext cx="10481936" cy="3083198"/>
            <a:chOff x="95250" y="1680028"/>
            <a:chExt cx="10480736" cy="3089853"/>
          </a:xfrm>
        </xdr:grpSpPr>
        <xdr:sp macro="" textlink="">
          <xdr:nvSpPr>
            <xdr:cNvPr id="7169" name="Text Box 1">
              <a:extLst>
                <a:ext uri="{FF2B5EF4-FFF2-40B4-BE49-F238E27FC236}">
                  <a16:creationId xmlns:a16="http://schemas.microsoft.com/office/drawing/2014/main" id="{045F269F-BFA0-CE4B-EBAD-7C20644F1C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5250" y="4319736"/>
              <a:ext cx="10480736" cy="450145"/>
            </a:xfrm>
            <a:prstGeom prst="rect">
              <a:avLst/>
            </a:prstGeom>
            <a:solidFill>
              <a:srgbClr val="F9F9F9"/>
            </a:solidFill>
            <a:ln w="28575">
              <a:solidFill>
                <a:schemeClr val="bg1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0" anchor="t" upright="1"/>
            <a:lstStyle/>
            <a:p>
              <a:pPr rtl="0"/>
              <a:r>
                <a:rPr lang="fr-CA"/>
                <a:t>💡</a:t>
              </a:r>
              <a:r>
                <a:rPr lang="fr-CA" sz="1100" b="1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 Insight</a:t>
              </a:r>
              <a:r>
                <a:rPr lang="fr-CA" sz="1100" b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fr-CA"/>
                <a:t>—  </a:t>
              </a:r>
              <a:r>
                <a:rPr lang="fr-CA" sz="1100" b="0" i="1" baseline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Les 60 ans et plus génèrent la majorité du chiffre d’affaires, dominé par le vin (</a:t>
              </a:r>
              <a:r>
                <a:rPr lang="fr-CA" sz="1100" b="1" i="1" baseline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47 %</a:t>
              </a:r>
              <a:r>
                <a:rPr lang="fr-CA" sz="1100" b="0" i="1" baseline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) et les produits de luxe (</a:t>
              </a:r>
              <a:r>
                <a:rPr lang="fr-CA" sz="1100" b="1" i="1" baseline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43 %</a:t>
              </a:r>
              <a:r>
                <a:rPr lang="fr-CA" sz="1100" b="0" i="1" baseline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). Les 45–59 ans présentent un comportement similaire, tandis que les 30–44 ans dépensent davantage dans les produits du quotidien. Les 18–29 ans, presque absents, représentent un segment stratégique à conquérir.</a:t>
              </a:r>
              <a:endParaRPr lang="fr-CA" b="0" i="1">
                <a:solidFill>
                  <a:srgbClr val="002060"/>
                </a:solidFill>
                <a:effectLst/>
              </a:endParaRPr>
            </a:p>
          </xdr:txBody>
        </xdr:sp>
        <xdr:graphicFrame macro="">
          <xdr:nvGraphicFramePr>
            <xdr:cNvPr id="4" name="Dépenses_par_categ_produit">
              <a:extLst>
                <a:ext uri="{FF2B5EF4-FFF2-40B4-BE49-F238E27FC236}">
                  <a16:creationId xmlns:a16="http://schemas.microsoft.com/office/drawing/2014/main" id="{68AEDE89-DB17-4EEC-AA78-E39B282947BC}"/>
                </a:ext>
              </a:extLst>
            </xdr:cNvPr>
            <xdr:cNvGraphicFramePr>
              <a:graphicFrameLocks/>
            </xdr:cNvGraphicFramePr>
          </xdr:nvGraphicFramePr>
          <xdr:xfrm>
            <a:off x="5252310" y="1680028"/>
            <a:ext cx="5323674" cy="249192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cxnSp macro="">
        <xdr:nvCxnSpPr>
          <xdr:cNvPr id="45" name="Connecteur droit 44">
            <a:extLst>
              <a:ext uri="{FF2B5EF4-FFF2-40B4-BE49-F238E27FC236}">
                <a16:creationId xmlns:a16="http://schemas.microsoft.com/office/drawing/2014/main" id="{A1A9FDAC-97DA-4E4F-9CA6-0D7E06462418}"/>
              </a:ext>
            </a:extLst>
          </xdr:cNvPr>
          <xdr:cNvCxnSpPr/>
        </xdr:nvCxnSpPr>
        <xdr:spPr>
          <a:xfrm>
            <a:off x="79628" y="4298690"/>
            <a:ext cx="6016" cy="467083"/>
          </a:xfrm>
          <a:prstGeom prst="line">
            <a:avLst/>
          </a:prstGeom>
          <a:ln>
            <a:solidFill>
              <a:srgbClr val="00B0F0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262617</xdr:colOff>
      <xdr:row>14</xdr:row>
      <xdr:rowOff>28351</xdr:rowOff>
    </xdr:from>
    <xdr:to>
      <xdr:col>13</xdr:col>
      <xdr:colOff>706438</xdr:colOff>
      <xdr:row>30</xdr:row>
      <xdr:rowOff>122621</xdr:rowOff>
    </xdr:to>
    <xdr:grpSp>
      <xdr:nvGrpSpPr>
        <xdr:cNvPr id="50" name="Groupe 49">
          <a:extLst>
            <a:ext uri="{FF2B5EF4-FFF2-40B4-BE49-F238E27FC236}">
              <a16:creationId xmlns:a16="http://schemas.microsoft.com/office/drawing/2014/main" id="{E9A08DCB-8B0B-A4AF-5C81-1B1760872123}"/>
            </a:ext>
          </a:extLst>
        </xdr:cNvPr>
        <xdr:cNvGrpSpPr/>
      </xdr:nvGrpSpPr>
      <xdr:grpSpPr>
        <a:xfrm>
          <a:off x="10754228" y="2596573"/>
          <a:ext cx="3124932" cy="3029381"/>
          <a:chOff x="10767331" y="2398486"/>
          <a:chExt cx="3029106" cy="3058099"/>
        </a:xfrm>
      </xdr:grpSpPr>
      <xdr:grpSp>
        <xdr:nvGrpSpPr>
          <xdr:cNvPr id="32" name="Groupe 31">
            <a:extLst>
              <a:ext uri="{FF2B5EF4-FFF2-40B4-BE49-F238E27FC236}">
                <a16:creationId xmlns:a16="http://schemas.microsoft.com/office/drawing/2014/main" id="{1AF92397-5109-0B76-CAFB-C0CAE417C443}"/>
              </a:ext>
            </a:extLst>
          </xdr:cNvPr>
          <xdr:cNvGrpSpPr/>
        </xdr:nvGrpSpPr>
        <xdr:grpSpPr>
          <a:xfrm>
            <a:off x="10767331" y="2398486"/>
            <a:ext cx="3029106" cy="3033739"/>
            <a:chOff x="10766425" y="1974850"/>
            <a:chExt cx="3030009" cy="3428037"/>
          </a:xfrm>
        </xdr:grpSpPr>
        <xdr:sp macro="" textlink="">
          <xdr:nvSpPr>
            <xdr:cNvPr id="3076" name="Text Box 4">
              <a:extLst>
                <a:ext uri="{FF2B5EF4-FFF2-40B4-BE49-F238E27FC236}">
                  <a16:creationId xmlns:a16="http://schemas.microsoft.com/office/drawing/2014/main" id="{C9365429-1520-A55A-A966-6E97668969F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782978" y="4700254"/>
              <a:ext cx="2998329" cy="702633"/>
            </a:xfrm>
            <a:prstGeom prst="rect">
              <a:avLst/>
            </a:prstGeom>
            <a:solidFill>
              <a:srgbClr val="F9F9F9"/>
            </a:solidFill>
            <a:ln w="28575">
              <a:solidFill>
                <a:schemeClr val="bg1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0" anchor="t" upright="1"/>
            <a:lstStyle/>
            <a:p>
              <a:pPr algn="l" rtl="0">
                <a:defRPr sz="1000"/>
              </a:pPr>
              <a:r>
                <a:rPr lang="fr-CA" sz="1100" b="1" i="1" u="none" strike="noStrike" baseline="0">
                  <a:solidFill>
                    <a:srgbClr val="002060"/>
                  </a:solidFill>
                  <a:latin typeface="+mn-lt"/>
                </a:rPr>
                <a:t> </a:t>
              </a:r>
              <a:r>
                <a:rPr lang="fr-CA" sz="105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💡</a:t>
              </a:r>
              <a:r>
                <a:rPr lang="fr-CA" sz="1050" b="1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 Insight</a:t>
              </a:r>
              <a:r>
                <a:rPr lang="fr-CA" sz="1050" b="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fr-CA" sz="1050">
                  <a:solidFill>
                    <a:srgbClr val="002060"/>
                  </a:solidFill>
                  <a:effectLst/>
                  <a:latin typeface="+mn-lt"/>
                  <a:ea typeface="+mn-ea"/>
                  <a:cs typeface="+mn-cs"/>
                </a:rPr>
                <a:t>—  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</a:rPr>
                <a:t>La dernière campagne se distingue avec </a:t>
              </a:r>
              <a:r>
                <a:rPr lang="fr-CA" sz="1100" b="1" i="1" u="none" strike="noStrike" baseline="0">
                  <a:solidFill>
                    <a:srgbClr val="002060"/>
                  </a:solidFill>
                  <a:latin typeface="+mn-lt"/>
                </a:rPr>
                <a:t>34 %</a:t>
              </a:r>
              <a:r>
                <a:rPr lang="fr-CA" sz="1100" b="0" i="1" u="none" strike="noStrike" baseline="0">
                  <a:solidFill>
                    <a:srgbClr val="002060"/>
                  </a:solidFill>
                  <a:latin typeface="+mn-lt"/>
                </a:rPr>
                <a:t> de taux de conversion, marquant une progression notable des performances marketing.</a:t>
              </a:r>
            </a:p>
          </xdr:txBody>
        </xdr:sp>
        <xdr:graphicFrame macro="">
          <xdr:nvGraphicFramePr>
            <xdr:cNvPr id="9" name="Graphique 8">
              <a:extLst>
                <a:ext uri="{FF2B5EF4-FFF2-40B4-BE49-F238E27FC236}">
                  <a16:creationId xmlns:a16="http://schemas.microsoft.com/office/drawing/2014/main" id="{C850F40A-35D7-4F9F-BB66-3E2A5D2A0A91}"/>
                </a:ext>
              </a:extLst>
            </xdr:cNvPr>
            <xdr:cNvGraphicFramePr>
              <a:graphicFrameLocks/>
            </xdr:cNvGraphicFramePr>
          </xdr:nvGraphicFramePr>
          <xdr:xfrm>
            <a:off x="10766425" y="1974850"/>
            <a:ext cx="3030009" cy="265510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cxnSp macro="">
        <xdr:nvCxnSpPr>
          <xdr:cNvPr id="47" name="Connecteur droit 46">
            <a:extLst>
              <a:ext uri="{FF2B5EF4-FFF2-40B4-BE49-F238E27FC236}">
                <a16:creationId xmlns:a16="http://schemas.microsoft.com/office/drawing/2014/main" id="{46AE55A3-D342-48A2-B22F-E5FC30621307}"/>
              </a:ext>
            </a:extLst>
          </xdr:cNvPr>
          <xdr:cNvCxnSpPr/>
        </xdr:nvCxnSpPr>
        <xdr:spPr>
          <a:xfrm>
            <a:off x="10771709" y="4812798"/>
            <a:ext cx="8480" cy="643787"/>
          </a:xfrm>
          <a:prstGeom prst="line">
            <a:avLst/>
          </a:prstGeom>
          <a:ln>
            <a:solidFill>
              <a:schemeClr val="accent2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1826582</xdr:colOff>
      <xdr:row>9</xdr:row>
      <xdr:rowOff>130953</xdr:rowOff>
    </xdr:from>
    <xdr:to>
      <xdr:col>11</xdr:col>
      <xdr:colOff>48653</xdr:colOff>
      <xdr:row>11</xdr:row>
      <xdr:rowOff>12917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E35DC6B6-910D-4458-A749-660354FCE0A4}"/>
            </a:ext>
          </a:extLst>
        </xdr:cNvPr>
        <xdr:cNvSpPr txBox="1"/>
      </xdr:nvSpPr>
      <xdr:spPr>
        <a:xfrm>
          <a:off x="9684707" y="1774016"/>
          <a:ext cx="865259" cy="247089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CA" sz="1000" b="1" i="1"/>
            <a:t>(vue micro</a:t>
          </a:r>
          <a:r>
            <a:rPr lang="fr-CA" sz="1000"/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0</xdr:row>
      <xdr:rowOff>127000</xdr:rowOff>
    </xdr:from>
    <xdr:to>
      <xdr:col>9</xdr:col>
      <xdr:colOff>139700</xdr:colOff>
      <xdr:row>18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E51B20-31F1-8CF8-EFD0-0E3FE7F03787}"/>
            </a:ext>
          </a:extLst>
        </xdr:cNvPr>
        <xdr:cNvSpPr/>
      </xdr:nvSpPr>
      <xdr:spPr>
        <a:xfrm>
          <a:off x="146050" y="127000"/>
          <a:ext cx="6851650" cy="3206750"/>
        </a:xfrm>
        <a:prstGeom prst="rect">
          <a:avLst/>
        </a:prstGeom>
        <a:solidFill>
          <a:srgbClr val="F9F9F9"/>
        </a:solidFill>
        <a:ln w="38100"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CA" sz="1400" b="1">
              <a:solidFill>
                <a:srgbClr val="002060"/>
              </a:solidFill>
            </a:rPr>
            <a:t>🧾 </a:t>
          </a:r>
          <a:r>
            <a:rPr lang="fr-CA" sz="1400" b="1" u="sng">
              <a:solidFill>
                <a:srgbClr val="002060"/>
              </a:solidFill>
            </a:rPr>
            <a:t>Résumé du projet</a:t>
          </a:r>
        </a:p>
        <a:p>
          <a:r>
            <a:rPr lang="fr-CA" sz="1400">
              <a:solidFill>
                <a:srgbClr val="002060"/>
              </a:solidFill>
            </a:rPr>
            <a:t>Ce tableau de bord interactif Excel a été conçu à partir d’un dataset marketing fictif (plus de 2000 clients).</a:t>
          </a:r>
          <a:br>
            <a:rPr lang="fr-CA" sz="1400">
              <a:solidFill>
                <a:srgbClr val="002060"/>
              </a:solidFill>
            </a:rPr>
          </a:br>
          <a:r>
            <a:rPr lang="fr-CA" sz="1400">
              <a:solidFill>
                <a:srgbClr val="002060"/>
              </a:solidFill>
            </a:rPr>
            <a:t>L’objectif : identifier les segments de clients à forte valeur et analyser la performance des campagnes marketing.</a:t>
          </a:r>
        </a:p>
        <a:p>
          <a:r>
            <a:rPr lang="fr-CA" sz="1400">
              <a:solidFill>
                <a:srgbClr val="002060"/>
              </a:solidFill>
            </a:rPr>
            <a:t>L’analyse met en évidence que 70 % du chiffre d’affaires est généré par moins d’un tiers des clients, principalement les segments “Fidèles rentables” et “Élites”.</a:t>
          </a:r>
          <a:br>
            <a:rPr lang="fr-CA" sz="1400">
              <a:solidFill>
                <a:srgbClr val="002060"/>
              </a:solidFill>
            </a:rPr>
          </a:br>
          <a:r>
            <a:rPr lang="fr-CA" sz="1400">
              <a:solidFill>
                <a:srgbClr val="002060"/>
              </a:solidFill>
            </a:rPr>
            <a:t>Les 60 ans et + concentrent 47 % des ventes, dominées par le vin et les produits de luxe.</a:t>
          </a:r>
          <a:br>
            <a:rPr lang="fr-CA" sz="1400">
              <a:solidFill>
                <a:srgbClr val="002060"/>
              </a:solidFill>
            </a:rPr>
          </a:br>
          <a:r>
            <a:rPr lang="fr-CA" sz="1400">
              <a:solidFill>
                <a:srgbClr val="002060"/>
              </a:solidFill>
            </a:rPr>
            <a:t>Enfin, la dernière campagne enregistre un taux de conversion record de 34 %, signe d’une amélioration continue.                                                                                                                                                                  </a:t>
          </a:r>
        </a:p>
        <a:p>
          <a:r>
            <a:rPr lang="fr-CA" sz="1400">
              <a:solidFill>
                <a:srgbClr val="002060"/>
              </a:solidFill>
            </a:rPr>
            <a:t>🎯 </a:t>
          </a:r>
          <a:r>
            <a:rPr lang="fr-CA" sz="1400" b="1">
              <a:solidFill>
                <a:srgbClr val="002060"/>
              </a:solidFill>
            </a:rPr>
            <a:t>Recommandations :</a:t>
          </a:r>
          <a:r>
            <a:rPr lang="fr-CA" sz="1400">
              <a:solidFill>
                <a:srgbClr val="002060"/>
              </a:solidFill>
            </a:rPr>
            <a:t> fidéliser les clients rentables, réactiver les dormants et cibler les jeunes actifs via des campagnes digitales.</a:t>
          </a:r>
        </a:p>
        <a:p>
          <a:pPr algn="l"/>
          <a:endParaRPr lang="fr-CA" sz="1100">
            <a:solidFill>
              <a:srgbClr val="00206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wanna Menguy" refreshedDate="45959.648563310184" createdVersion="8" refreshedVersion="8" minRefreshableVersion="3" recordCount="2211" xr:uid="{4F1304FB-29AB-415A-A1EE-5D12225EB4A4}">
  <cacheSource type="worksheet">
    <worksheetSource ref="A1:AN2212" sheet="CLEAN"/>
  </cacheSource>
  <cacheFields count="40">
    <cacheField name="ID" numFmtId="1">
      <sharedItems containsSemiMixedTypes="0" containsString="0" containsNumber="1" containsInteger="1" minValue="0" maxValue="11191"/>
    </cacheField>
    <cacheField name="Année de naissance" numFmtId="49">
      <sharedItems containsSemiMixedTypes="0" containsString="0" containsNumber="1" containsInteger="1" minValue="1940" maxValue="1996"/>
    </cacheField>
    <cacheField name="Âge" numFmtId="1">
      <sharedItems containsSemiMixedTypes="0" containsString="0" containsNumber="1" containsInteger="1" minValue="29" maxValue="85"/>
    </cacheField>
    <cacheField name="Tranche_âge" numFmtId="1">
      <sharedItems containsBlank="1" count="9">
        <s v="45-59 ans"/>
        <s v="30-44 ans"/>
        <s v="60 ans et +"/>
        <s v="18-29 ans"/>
        <s v="45-59" u="1"/>
        <s v="30-44" u="1"/>
        <s v="60+" u="1"/>
        <m u="1"/>
        <s v="18-29" u="1"/>
      </sharedItems>
    </cacheField>
    <cacheField name="Education" numFmtId="49">
      <sharedItems count="4">
        <s v="BAC+3"/>
        <s v="Doctorat"/>
        <s v="BAC+5"/>
        <s v="BAC ou études secondaires"/>
      </sharedItems>
    </cacheField>
    <cacheField name="Statut_marital" numFmtId="49">
      <sharedItems/>
    </cacheField>
    <cacheField name="Revenus" numFmtId="164">
      <sharedItems containsSemiMixedTypes="0" containsString="0" containsNumber="1" containsInteger="1" minValue="1730" maxValue="666666"/>
    </cacheField>
    <cacheField name="Enfantmaison" numFmtId="1">
      <sharedItems containsSemiMixedTypes="0" containsString="0" containsNumber="1" containsInteger="1" minValue="0" maxValue="2"/>
    </cacheField>
    <cacheField name="AdoMaison" numFmtId="1">
      <sharedItems containsSemiMixedTypes="0" containsString="0" containsNumber="1" containsInteger="1" minValue="0" maxValue="2"/>
    </cacheField>
    <cacheField name="Enfant_total" numFmtId="1">
      <sharedItems containsSemiMixedTypes="0" containsString="0" containsNumber="1" containsInteger="1" minValue="0" maxValue="3"/>
    </cacheField>
    <cacheField name="Date_inscription client" numFmtId="14">
      <sharedItems containsSemiMixedTypes="0" containsNonDate="0" containsDate="1" containsString="0" minDate="2012-07-30T00:00:00" maxDate="2014-06-30T00:00:00"/>
    </cacheField>
    <cacheField name="Ancienneté client" numFmtId="0">
      <sharedItems containsString="0" containsBlank="1" containsNumber="1" containsInteger="1" minValue="11" maxValue="13"/>
    </cacheField>
    <cacheField name="R_Récence" numFmtId="1">
      <sharedItems containsSemiMixedTypes="0" containsString="0" containsNumber="1" containsInteger="1" minValue="0" maxValue="99"/>
    </cacheField>
    <cacheField name="F_TOTAL_achat" numFmtId="1">
      <sharedItems containsSemiMixedTypes="0" containsString="0" containsNumber="1" containsInteger="1" minValue="0" maxValue="38"/>
    </cacheField>
    <cacheField name="M_TOTAL_dépensé" numFmtId="165">
      <sharedItems containsSemiMixedTypes="0" containsString="0" containsNumber="1" containsInteger="1" minValue="5" maxValue="2525"/>
    </cacheField>
    <cacheField name="R_SCORE" numFmtId="1">
      <sharedItems containsSemiMixedTypes="0" containsString="0" containsNumber="1" containsInteger="1" minValue="1" maxValue="3"/>
    </cacheField>
    <cacheField name="F_SCORE" numFmtId="1">
      <sharedItems containsSemiMixedTypes="0" containsString="0" containsNumber="1" containsInteger="1" minValue="1" maxValue="3"/>
    </cacheField>
    <cacheField name="M_SCORE" numFmtId="1">
      <sharedItems containsSemiMixedTypes="0" containsString="0" containsNumber="1" containsInteger="1" minValue="1" maxValue="3"/>
    </cacheField>
    <cacheField name="RFM_SCORE" numFmtId="1">
      <sharedItems/>
    </cacheField>
    <cacheField name="Segment_RFM" numFmtId="1">
      <sharedItems/>
    </cacheField>
    <cacheField name="Montant_Vin_2ans" numFmtId="165">
      <sharedItems containsSemiMixedTypes="0" containsString="0" containsNumber="1" containsInteger="1" minValue="0" maxValue="1493"/>
    </cacheField>
    <cacheField name="Montant_Fruits_2ans" numFmtId="165">
      <sharedItems containsSemiMixedTypes="0" containsString="0" containsNumber="1" containsInteger="1" minValue="0" maxValue="199"/>
    </cacheField>
    <cacheField name="Montant_Viande_2ans" numFmtId="165">
      <sharedItems containsSemiMixedTypes="0" containsString="0" containsNumber="1" containsInteger="1" minValue="0" maxValue="1725"/>
    </cacheField>
    <cacheField name="Montant_Poisson_2ans" numFmtId="165">
      <sharedItems containsSemiMixedTypes="0" containsString="0" containsNumber="1" containsInteger="1" minValue="0" maxValue="259"/>
    </cacheField>
    <cacheField name="Montant_Sucreries_2ans" numFmtId="165">
      <sharedItems containsSemiMixedTypes="0" containsString="0" containsNumber="1" containsInteger="1" minValue="0" maxValue="262"/>
    </cacheField>
    <cacheField name="Montant_Or_2ans" numFmtId="165">
      <sharedItems containsSemiMixedTypes="0" containsString="0" containsNumber="1" containsInteger="1" minValue="0" maxValue="321"/>
    </cacheField>
    <cacheField name="NbrAchatsRemise" numFmtId="1">
      <sharedItems containsSemiMixedTypes="0" containsString="0" containsNumber="1" containsInteger="1" minValue="0" maxValue="15"/>
    </cacheField>
    <cacheField name="NbrAchatWeb" numFmtId="1">
      <sharedItems containsSemiMixedTypes="0" containsString="0" containsNumber="1" containsInteger="1" minValue="0" maxValue="27"/>
    </cacheField>
    <cacheField name="NbrAchatCatalogue" numFmtId="1">
      <sharedItems containsSemiMixedTypes="0" containsString="0" containsNumber="1" containsInteger="1" minValue="0" maxValue="28"/>
    </cacheField>
    <cacheField name="NbrAchatMagasin" numFmtId="1">
      <sharedItems containsSemiMixedTypes="0" containsString="0" containsNumber="1" containsInteger="1" minValue="0" maxValue="13"/>
    </cacheField>
    <cacheField name="Nbr de visite web (last month)" numFmtId="1">
      <sharedItems containsSemiMixedTypes="0" containsString="0" containsNumber="1" containsInteger="1" minValue="0" maxValue="20"/>
    </cacheField>
    <cacheField name="Campagne3Acceptée" numFmtId="1">
      <sharedItems containsSemiMixedTypes="0" containsString="0" containsNumber="1" containsInteger="1" minValue="0" maxValue="1"/>
    </cacheField>
    <cacheField name="Campagne4Acceptée" numFmtId="1">
      <sharedItems containsSemiMixedTypes="0" containsString="0" containsNumber="1" containsInteger="1" minValue="0" maxValue="1"/>
    </cacheField>
    <cacheField name="Campagne5Acceptée" numFmtId="1">
      <sharedItems containsSemiMixedTypes="0" containsString="0" containsNumber="1" containsInteger="1" minValue="0" maxValue="1"/>
    </cacheField>
    <cacheField name="Campagne1Acceptée" numFmtId="1">
      <sharedItems containsSemiMixedTypes="0" containsString="0" containsNumber="1" containsInteger="1" minValue="0" maxValue="1"/>
    </cacheField>
    <cacheField name="Campagne2Acceptée" numFmtId="1">
      <sharedItems containsSemiMixedTypes="0" containsString="0" containsNumber="1" containsInteger="1" minValue="0" maxValue="1"/>
    </cacheField>
    <cacheField name="Réclamation" numFmtId="1">
      <sharedItems containsSemiMixedTypes="0" containsString="0" containsNumber="1" containsInteger="1" minValue="0" maxValue="1"/>
    </cacheField>
    <cacheField name="Coût contact client" numFmtId="1">
      <sharedItems containsSemiMixedTypes="0" containsString="0" containsNumber="1" containsInteger="1" minValue="3" maxValue="3"/>
    </cacheField>
    <cacheField name="Revenue client " numFmtId="1">
      <sharedItems containsSemiMixedTypes="0" containsString="0" containsNumber="1" containsInteger="1" minValue="11" maxValue="11"/>
    </cacheField>
    <cacheField name="Réponse dernière campagne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98889256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wanna Menguy" refreshedDate="45959.648564814815" createdVersion="8" refreshedVersion="8" minRefreshableVersion="3" recordCount="6" xr:uid="{32222990-8FF2-4116-A7DC-960CE0EDBA73}">
  <cacheSource type="worksheet">
    <worksheetSource name="Réponses_campagnes"/>
  </cacheSource>
  <cacheFields count="2">
    <cacheField name="Campagnes" numFmtId="0">
      <sharedItems count="18">
        <s v="Cmp1"/>
        <s v="Cmp2"/>
        <s v="Cmp3"/>
        <s v="Cmp4"/>
        <s v="Cmp5"/>
        <s v="Réponse à la dernière cmp"/>
        <s v="RepLastCmp" u="1"/>
        <s v="Cmp1Accept" u="1"/>
        <s v="Cmp2Accept" u="1"/>
        <s v="Cmp3Accept" u="1"/>
        <s v="Cmp4Accept" u="1"/>
        <s v="Cmp5Accept" u="1"/>
        <s v="Campagne1Acceptée" u="1"/>
        <s v="Campagne2Acceptée" u="1"/>
        <s v="Campagne3Acceptée" u="1"/>
        <s v="Campagne4Acceptée" u="1"/>
        <s v="Campagne5Acceptée" u="1"/>
        <s v="RéponseDernièreCampagne" u="1"/>
      </sharedItems>
    </cacheField>
    <cacheField name="Réponses positives" numFmtId="0">
      <sharedItems containsSemiMixedTypes="0" containsString="0" containsNumber="1" containsInteger="1" minValue="30" maxValue="332" count="6">
        <n v="141"/>
        <n v="30"/>
        <n v="163"/>
        <n v="164"/>
        <n v="160"/>
        <n v="3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wanna Menguy" refreshedDate="45961.651806250004" createdVersion="8" refreshedVersion="8" minRefreshableVersion="3" recordCount="2211" xr:uid="{032A2344-3825-48C8-8AC5-220659DD4A84}">
  <cacheSource type="worksheet">
    <worksheetSource name="Table_Market"/>
  </cacheSource>
  <cacheFields count="40">
    <cacheField name="ID" numFmtId="1">
      <sharedItems containsSemiMixedTypes="0" containsString="0" containsNumber="1" containsInteger="1" minValue="0" maxValue="11191"/>
    </cacheField>
    <cacheField name="Année de naissance" numFmtId="49">
      <sharedItems containsSemiMixedTypes="0" containsString="0" containsNumber="1" containsInteger="1" minValue="1940" maxValue="1996"/>
    </cacheField>
    <cacheField name="Âge" numFmtId="1">
      <sharedItems containsSemiMixedTypes="0" containsString="0" containsNumber="1" containsInteger="1" minValue="29" maxValue="85"/>
    </cacheField>
    <cacheField name="Tranche_âge" numFmtId="1">
      <sharedItems containsBlank="1" count="9">
        <s v="45-59 ans"/>
        <s v="30-44 ans"/>
        <s v="60 ans et +"/>
        <s v="18-29 ans"/>
        <s v="45-59" u="1"/>
        <s v="30-44" u="1"/>
        <s v="60+" u="1"/>
        <m u="1"/>
        <s v="18-29" u="1"/>
      </sharedItems>
    </cacheField>
    <cacheField name="Education" numFmtId="49">
      <sharedItems count="4">
        <s v="BAC+3"/>
        <s v="Doctorat"/>
        <s v="BAC+5"/>
        <s v="BAC ou études secondaires"/>
      </sharedItems>
    </cacheField>
    <cacheField name="Statut_marital" numFmtId="49">
      <sharedItems/>
    </cacheField>
    <cacheField name="Revenus" numFmtId="164">
      <sharedItems containsSemiMixedTypes="0" containsString="0" containsNumber="1" containsInteger="1" minValue="1730" maxValue="666666"/>
    </cacheField>
    <cacheField name="Enfantmaison" numFmtId="1">
      <sharedItems containsSemiMixedTypes="0" containsString="0" containsNumber="1" containsInteger="1" minValue="0" maxValue="2"/>
    </cacheField>
    <cacheField name="AdoMaison" numFmtId="1">
      <sharedItems containsSemiMixedTypes="0" containsString="0" containsNumber="1" containsInteger="1" minValue="0" maxValue="2"/>
    </cacheField>
    <cacheField name="Enfant_total" numFmtId="1">
      <sharedItems containsSemiMixedTypes="0" containsString="0" containsNumber="1" containsInteger="1" minValue="0" maxValue="3"/>
    </cacheField>
    <cacheField name="Date_inscription client" numFmtId="14">
      <sharedItems containsSemiMixedTypes="0" containsNonDate="0" containsDate="1" containsString="0" minDate="2012-07-30T00:00:00" maxDate="2014-06-30T00:00:00"/>
    </cacheField>
    <cacheField name="Ancienneté client" numFmtId="0">
      <sharedItems containsString="0" containsBlank="1" containsNumber="1" containsInteger="1" minValue="11" maxValue="13"/>
    </cacheField>
    <cacheField name="R_Récence" numFmtId="1">
      <sharedItems containsSemiMixedTypes="0" containsString="0" containsNumber="1" containsInteger="1" minValue="0" maxValue="99"/>
    </cacheField>
    <cacheField name="F_TOTAL_achat" numFmtId="1">
      <sharedItems containsSemiMixedTypes="0" containsString="0" containsNumber="1" containsInteger="1" minValue="0" maxValue="38"/>
    </cacheField>
    <cacheField name="M_TOTAL_dépensé" numFmtId="165">
      <sharedItems containsSemiMixedTypes="0" containsString="0" containsNumber="1" containsInteger="1" minValue="5" maxValue="2525"/>
    </cacheField>
    <cacheField name="R_SCORE" numFmtId="1">
      <sharedItems containsSemiMixedTypes="0" containsString="0" containsNumber="1" containsInteger="1" minValue="1" maxValue="3"/>
    </cacheField>
    <cacheField name="F_SCORE" numFmtId="1">
      <sharedItems containsSemiMixedTypes="0" containsString="0" containsNumber="1" containsInteger="1" minValue="1" maxValue="3"/>
    </cacheField>
    <cacheField name="M_SCORE" numFmtId="1">
      <sharedItems containsSemiMixedTypes="0" containsString="0" containsNumber="1" containsInteger="1" minValue="1" maxValue="3"/>
    </cacheField>
    <cacheField name="RFM_SCORE" numFmtId="1">
      <sharedItems/>
    </cacheField>
    <cacheField name="Segment_RFM" numFmtId="1">
      <sharedItems count="11">
        <s v="Récents prometteurs"/>
        <s v="Clients élites"/>
        <s v="Occasionnels"/>
        <s v="Inactifs"/>
        <s v="Fidèles rentables"/>
        <s v="Clients élite" u="1"/>
        <s v="Nouveaux prometteurs" u="1"/>
        <s v="VIP 333" u="1"/>
        <s v="Autres" u="1"/>
        <s v="À réactiver" u="1"/>
        <s v="Fidèles Premium" u="1"/>
      </sharedItems>
    </cacheField>
    <cacheField name="Montant_Vin_2ans" numFmtId="165">
      <sharedItems containsSemiMixedTypes="0" containsString="0" containsNumber="1" containsInteger="1" minValue="0" maxValue="1493"/>
    </cacheField>
    <cacheField name="Montant_Fruits_2ans" numFmtId="165">
      <sharedItems containsSemiMixedTypes="0" containsString="0" containsNumber="1" containsInteger="1" minValue="0" maxValue="199"/>
    </cacheField>
    <cacheField name="Montant_Viande_2ans" numFmtId="165">
      <sharedItems containsSemiMixedTypes="0" containsString="0" containsNumber="1" containsInteger="1" minValue="0" maxValue="1725"/>
    </cacheField>
    <cacheField name="Montant_Poisson_2ans" numFmtId="165">
      <sharedItems containsSemiMixedTypes="0" containsString="0" containsNumber="1" containsInteger="1" minValue="0" maxValue="259"/>
    </cacheField>
    <cacheField name="Montant_Sucreries_2ans" numFmtId="165">
      <sharedItems containsSemiMixedTypes="0" containsString="0" containsNumber="1" containsInteger="1" minValue="0" maxValue="262"/>
    </cacheField>
    <cacheField name="Montant_Or_2ans" numFmtId="165">
      <sharedItems containsSemiMixedTypes="0" containsString="0" containsNumber="1" containsInteger="1" minValue="0" maxValue="321"/>
    </cacheField>
    <cacheField name="NbrAchatsRemise" numFmtId="1">
      <sharedItems containsSemiMixedTypes="0" containsString="0" containsNumber="1" containsInteger="1" minValue="0" maxValue="15"/>
    </cacheField>
    <cacheField name="NbrAchatWeb" numFmtId="1">
      <sharedItems containsSemiMixedTypes="0" containsString="0" containsNumber="1" containsInteger="1" minValue="0" maxValue="27"/>
    </cacheField>
    <cacheField name="NbrAchatCatalogue" numFmtId="1">
      <sharedItems containsSemiMixedTypes="0" containsString="0" containsNumber="1" containsInteger="1" minValue="0" maxValue="28"/>
    </cacheField>
    <cacheField name="NbrAchatMagasin" numFmtId="1">
      <sharedItems containsSemiMixedTypes="0" containsString="0" containsNumber="1" containsInteger="1" minValue="0" maxValue="13"/>
    </cacheField>
    <cacheField name="Nbr de visite web (last month)" numFmtId="1">
      <sharedItems containsSemiMixedTypes="0" containsString="0" containsNumber="1" containsInteger="1" minValue="0" maxValue="20"/>
    </cacheField>
    <cacheField name="Campagne3Acceptée" numFmtId="1">
      <sharedItems containsSemiMixedTypes="0" containsString="0" containsNumber="1" containsInteger="1" minValue="0" maxValue="1"/>
    </cacheField>
    <cacheField name="Campagne4Acceptée" numFmtId="1">
      <sharedItems containsSemiMixedTypes="0" containsString="0" containsNumber="1" containsInteger="1" minValue="0" maxValue="1"/>
    </cacheField>
    <cacheField name="Campagne5Acceptée" numFmtId="1">
      <sharedItems containsSemiMixedTypes="0" containsString="0" containsNumber="1" containsInteger="1" minValue="0" maxValue="1"/>
    </cacheField>
    <cacheField name="Campagne1Acceptée" numFmtId="1">
      <sharedItems containsSemiMixedTypes="0" containsString="0" containsNumber="1" containsInteger="1" minValue="0" maxValue="1"/>
    </cacheField>
    <cacheField name="Campagne2Acceptée" numFmtId="1">
      <sharedItems containsSemiMixedTypes="0" containsString="0" containsNumber="1" containsInteger="1" minValue="0" maxValue="1"/>
    </cacheField>
    <cacheField name="Réclamation" numFmtId="1">
      <sharedItems containsSemiMixedTypes="0" containsString="0" containsNumber="1" containsInteger="1" minValue="0" maxValue="1"/>
    </cacheField>
    <cacheField name="Coût contact client" numFmtId="1">
      <sharedItems containsSemiMixedTypes="0" containsString="0" containsNumber="1" containsInteger="1" minValue="3" maxValue="3"/>
    </cacheField>
    <cacheField name="Revenue client " numFmtId="1">
      <sharedItems containsSemiMixedTypes="0" containsString="0" containsNumber="1" containsInteger="1" minValue="11" maxValue="11"/>
    </cacheField>
    <cacheField name="Réponse dernière campagne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9927826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1">
  <r>
    <n v="9432"/>
    <n v="1977"/>
    <n v="48"/>
    <x v="0"/>
    <x v="0"/>
    <s v="Conjoint"/>
    <n v="666666"/>
    <n v="1"/>
    <n v="0"/>
    <n v="1"/>
    <d v="2013-06-02T00:00:00"/>
    <n v="12"/>
    <n v="23"/>
    <n v="13"/>
    <n v="62"/>
    <n v="3"/>
    <n v="1"/>
    <n v="1"/>
    <s v="311"/>
    <s v="Nouveaux prometteurs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</r>
  <r>
    <n v="1503"/>
    <n v="1976"/>
    <n v="49"/>
    <x v="0"/>
    <x v="1"/>
    <s v="Conjoint"/>
    <n v="162397"/>
    <n v="1"/>
    <n v="1"/>
    <n v="2"/>
    <d v="2013-06-03T00:00:00"/>
    <n v="12"/>
    <n v="31"/>
    <n v="2"/>
    <n v="107"/>
    <n v="3"/>
    <n v="1"/>
    <n v="1"/>
    <s v="311"/>
    <s v="Nouveaux prometteurs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</r>
  <r>
    <n v="1501"/>
    <n v="1982"/>
    <n v="43"/>
    <x v="1"/>
    <x v="1"/>
    <s v="Marié"/>
    <n v="160803"/>
    <n v="0"/>
    <n v="0"/>
    <n v="0"/>
    <d v="2012-08-04T00:00:00"/>
    <n v="13"/>
    <n v="21"/>
    <n v="29"/>
    <n v="1717"/>
    <n v="3"/>
    <n v="3"/>
    <n v="3"/>
    <s v="333"/>
    <s v="VIP 333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</r>
  <r>
    <n v="5336"/>
    <n v="1971"/>
    <n v="54"/>
    <x v="0"/>
    <x v="2"/>
    <s v="Conjoint"/>
    <n v="157733"/>
    <n v="1"/>
    <n v="0"/>
    <n v="1"/>
    <d v="2013-06-04T00:00:00"/>
    <n v="12"/>
    <n v="37"/>
    <n v="3"/>
    <n v="59"/>
    <n v="2"/>
    <n v="1"/>
    <n v="1"/>
    <s v="211"/>
    <s v="Autres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</r>
  <r>
    <n v="8475"/>
    <n v="1973"/>
    <n v="52"/>
    <x v="0"/>
    <x v="1"/>
    <s v="Marié"/>
    <n v="157243"/>
    <n v="0"/>
    <n v="1"/>
    <n v="1"/>
    <d v="2014-03-01T00:00:00"/>
    <n v="11"/>
    <n v="98"/>
    <n v="22"/>
    <n v="1608"/>
    <n v="1"/>
    <n v="3"/>
    <n v="3"/>
    <s v="133"/>
    <s v="À réactiver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</r>
  <r>
    <n v="4931"/>
    <n v="1977"/>
    <n v="48"/>
    <x v="0"/>
    <x v="0"/>
    <s v="Conjoint"/>
    <n v="157146"/>
    <n v="0"/>
    <n v="0"/>
    <n v="0"/>
    <d v="2013-04-29T00:00:00"/>
    <n v="12"/>
    <n v="13"/>
    <n v="29"/>
    <n v="1730"/>
    <n v="3"/>
    <n v="3"/>
    <n v="3"/>
    <s v="333"/>
    <s v="VIP 33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</r>
  <r>
    <n v="11181"/>
    <n v="1949"/>
    <n v="76"/>
    <x v="2"/>
    <x v="1"/>
    <s v="Marié"/>
    <n v="156924"/>
    <n v="0"/>
    <n v="0"/>
    <n v="0"/>
    <d v="2013-08-29T00:00:00"/>
    <n v="12"/>
    <n v="85"/>
    <n v="0"/>
    <n v="8"/>
    <n v="1"/>
    <n v="1"/>
    <n v="1"/>
    <s v="111"/>
    <s v="À réactiver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</r>
  <r>
    <n v="5555"/>
    <n v="1975"/>
    <n v="50"/>
    <x v="0"/>
    <x v="0"/>
    <s v="Divorcé"/>
    <n v="153924"/>
    <n v="0"/>
    <n v="0"/>
    <n v="0"/>
    <d v="2014-02-07T00:00:00"/>
    <n v="11"/>
    <n v="81"/>
    <n v="0"/>
    <n v="6"/>
    <n v="1"/>
    <n v="1"/>
    <n v="1"/>
    <s v="111"/>
    <s v="À réactiver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</r>
  <r>
    <n v="4619"/>
    <n v="1945"/>
    <n v="80"/>
    <x v="2"/>
    <x v="1"/>
    <s v="Célibataire"/>
    <n v="113734"/>
    <n v="0"/>
    <n v="0"/>
    <n v="0"/>
    <d v="2014-05-28T00:00:00"/>
    <n v="11"/>
    <n v="9"/>
    <n v="28"/>
    <n v="277"/>
    <n v="3"/>
    <n v="3"/>
    <n v="2"/>
    <s v="332"/>
    <s v="Nouveaux prometteurs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</r>
  <r>
    <n v="4611"/>
    <n v="1970"/>
    <n v="55"/>
    <x v="0"/>
    <x v="0"/>
    <s v="Conjoint"/>
    <n v="105471"/>
    <n v="0"/>
    <n v="0"/>
    <n v="0"/>
    <d v="2013-01-21T00:00:00"/>
    <n v="12"/>
    <n v="36"/>
    <n v="33"/>
    <n v="1724"/>
    <n v="2"/>
    <n v="3"/>
    <n v="3"/>
    <s v="233"/>
    <s v="Fidèles Premium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</r>
  <r>
    <n v="10089"/>
    <n v="1974"/>
    <n v="51"/>
    <x v="0"/>
    <x v="0"/>
    <s v="Divorcé"/>
    <n v="102692"/>
    <n v="0"/>
    <n v="0"/>
    <n v="0"/>
    <d v="2013-04-05T00:00:00"/>
    <n v="12"/>
    <n v="5"/>
    <n v="30"/>
    <n v="1112"/>
    <n v="3"/>
    <n v="3"/>
    <n v="3"/>
    <s v="333"/>
    <s v="VIP 333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</r>
  <r>
    <n v="2798"/>
    <n v="1977"/>
    <n v="48"/>
    <x v="0"/>
    <x v="1"/>
    <s v="Conjoint"/>
    <n v="102160"/>
    <n v="0"/>
    <n v="0"/>
    <n v="0"/>
    <d v="2012-11-02T00:00:00"/>
    <n v="13"/>
    <n v="54"/>
    <n v="30"/>
    <n v="1240"/>
    <n v="2"/>
    <n v="3"/>
    <n v="3"/>
    <s v="233"/>
    <s v="Fidèles Premium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</r>
  <r>
    <n v="7215"/>
    <n v="1983"/>
    <n v="42"/>
    <x v="1"/>
    <x v="0"/>
    <s v="Célibataire"/>
    <n v="101970"/>
    <n v="0"/>
    <n v="0"/>
    <n v="0"/>
    <d v="2013-03-12T00:00:00"/>
    <n v="12"/>
    <n v="69"/>
    <n v="29"/>
    <n v="1135"/>
    <n v="1"/>
    <n v="3"/>
    <n v="3"/>
    <s v="133"/>
    <s v="À réactiver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</r>
  <r>
    <n v="4248"/>
    <n v="1960"/>
    <n v="65"/>
    <x v="2"/>
    <x v="2"/>
    <s v="Célibataire"/>
    <n v="98777"/>
    <n v="0"/>
    <n v="0"/>
    <n v="0"/>
    <d v="2014-02-17T00:00:00"/>
    <n v="11"/>
    <n v="23"/>
    <n v="20"/>
    <n v="2008"/>
    <n v="3"/>
    <n v="2"/>
    <n v="3"/>
    <s v="323"/>
    <s v="Nouveaux prometteurs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</r>
  <r>
    <n v="7451"/>
    <n v="1960"/>
    <n v="65"/>
    <x v="2"/>
    <x v="2"/>
    <s v="Célibataire"/>
    <n v="98777"/>
    <n v="0"/>
    <n v="0"/>
    <n v="0"/>
    <d v="2014-02-17T00:00:00"/>
    <n v="11"/>
    <n v="23"/>
    <n v="20"/>
    <n v="2008"/>
    <n v="3"/>
    <n v="2"/>
    <n v="3"/>
    <s v="323"/>
    <s v="Nouveaux prometteurs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</r>
  <r>
    <n v="500"/>
    <n v="1977"/>
    <n v="48"/>
    <x v="0"/>
    <x v="0"/>
    <s v="Conjoint"/>
    <n v="96876"/>
    <n v="0"/>
    <n v="0"/>
    <n v="0"/>
    <d v="2013-08-06T00:00:00"/>
    <n v="12"/>
    <n v="79"/>
    <n v="25"/>
    <n v="1941"/>
    <n v="1"/>
    <n v="3"/>
    <n v="3"/>
    <s v="133"/>
    <s v="À réactiver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</r>
  <r>
    <n v="2109"/>
    <n v="1990"/>
    <n v="35"/>
    <x v="1"/>
    <x v="0"/>
    <s v="Célibataire"/>
    <n v="96843"/>
    <n v="0"/>
    <n v="0"/>
    <n v="0"/>
    <d v="2013-04-23T00:00:00"/>
    <n v="12"/>
    <n v="60"/>
    <n v="29"/>
    <n v="1544"/>
    <n v="2"/>
    <n v="3"/>
    <n v="3"/>
    <s v="233"/>
    <s v="Fidèles Premium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</r>
  <r>
    <n v="6815"/>
    <n v="1980"/>
    <n v="45"/>
    <x v="0"/>
    <x v="2"/>
    <s v="Marié"/>
    <n v="96547"/>
    <n v="0"/>
    <n v="0"/>
    <n v="0"/>
    <d v="2014-05-23T00:00:00"/>
    <n v="11"/>
    <n v="4"/>
    <n v="23"/>
    <n v="809"/>
    <n v="3"/>
    <n v="3"/>
    <n v="2"/>
    <s v="332"/>
    <s v="Nouveaux prometteurs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</r>
  <r>
    <n v="10619"/>
    <n v="1994"/>
    <n v="31"/>
    <x v="1"/>
    <x v="0"/>
    <s v="Célibataire"/>
    <n v="95529"/>
    <n v="0"/>
    <n v="0"/>
    <n v="0"/>
    <d v="2012-12-03T00:00:00"/>
    <n v="13"/>
    <n v="29"/>
    <n v="20"/>
    <n v="1990"/>
    <n v="3"/>
    <n v="2"/>
    <n v="3"/>
    <s v="323"/>
    <s v="Nouveaux prometteurs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</r>
  <r>
    <n v="7962"/>
    <n v="1987"/>
    <n v="38"/>
    <x v="1"/>
    <x v="1"/>
    <s v="Célibataire"/>
    <n v="95169"/>
    <n v="0"/>
    <n v="0"/>
    <n v="0"/>
    <d v="2013-10-09T00:00:00"/>
    <n v="12"/>
    <n v="1"/>
    <n v="12"/>
    <n v="1901"/>
    <n v="3"/>
    <n v="1"/>
    <n v="3"/>
    <s v="313"/>
    <s v="Nouveaux prometteurs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</r>
  <r>
    <n v="4070"/>
    <n v="1969"/>
    <n v="56"/>
    <x v="0"/>
    <x v="1"/>
    <s v="Marié"/>
    <n v="94871"/>
    <n v="0"/>
    <n v="2"/>
    <n v="2"/>
    <d v="2012-09-01T00:00:00"/>
    <n v="13"/>
    <n v="99"/>
    <n v="24"/>
    <n v="1078"/>
    <n v="1"/>
    <n v="3"/>
    <n v="3"/>
    <s v="133"/>
    <s v="À réactiver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</r>
  <r>
    <n v="3334"/>
    <n v="1951"/>
    <n v="74"/>
    <x v="2"/>
    <x v="0"/>
    <s v="Marié"/>
    <n v="94642"/>
    <n v="0"/>
    <n v="0"/>
    <n v="0"/>
    <d v="2014-02-12T00:00:00"/>
    <n v="11"/>
    <n v="35"/>
    <n v="22"/>
    <n v="2211"/>
    <n v="2"/>
    <n v="3"/>
    <n v="3"/>
    <s v="233"/>
    <s v="Fidèles Premium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</r>
  <r>
    <n v="10164"/>
    <n v="1958"/>
    <n v="67"/>
    <x v="2"/>
    <x v="0"/>
    <s v="Célibataire"/>
    <n v="94472"/>
    <n v="0"/>
    <n v="1"/>
    <n v="1"/>
    <d v="2014-04-03T00:00:00"/>
    <n v="11"/>
    <n v="75"/>
    <n v="20"/>
    <n v="1691"/>
    <n v="1"/>
    <n v="2"/>
    <n v="3"/>
    <s v="123"/>
    <s v="À réactiver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</r>
  <r>
    <n v="5386"/>
    <n v="1953"/>
    <n v="72"/>
    <x v="2"/>
    <x v="0"/>
    <s v="Conjoint"/>
    <n v="94384"/>
    <n v="0"/>
    <n v="0"/>
    <n v="0"/>
    <d v="2013-03-04T00:00:00"/>
    <n v="12"/>
    <n v="62"/>
    <n v="20"/>
    <n v="2302"/>
    <n v="2"/>
    <n v="2"/>
    <n v="3"/>
    <s v="223"/>
    <s v="Fidèles Premium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</r>
  <r>
    <n v="6024"/>
    <n v="1953"/>
    <n v="72"/>
    <x v="2"/>
    <x v="0"/>
    <s v="Conjoint"/>
    <n v="94384"/>
    <n v="0"/>
    <n v="0"/>
    <n v="0"/>
    <d v="2013-03-04T00:00:00"/>
    <n v="12"/>
    <n v="62"/>
    <n v="20"/>
    <n v="2302"/>
    <n v="2"/>
    <n v="2"/>
    <n v="3"/>
    <s v="223"/>
    <s v="Fidèles Premium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</r>
  <r>
    <n v="10133"/>
    <n v="1970"/>
    <n v="55"/>
    <x v="0"/>
    <x v="0"/>
    <s v="Célibataire"/>
    <n v="93790"/>
    <n v="0"/>
    <n v="0"/>
    <n v="0"/>
    <d v="2014-02-12T00:00:00"/>
    <n v="11"/>
    <n v="16"/>
    <n v="27"/>
    <n v="2349"/>
    <n v="3"/>
    <n v="3"/>
    <n v="3"/>
    <s v="333"/>
    <s v="VIP 333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</r>
  <r>
    <n v="9499"/>
    <n v="1954"/>
    <n v="71"/>
    <x v="2"/>
    <x v="0"/>
    <s v="Marié"/>
    <n v="93404"/>
    <n v="1"/>
    <n v="2"/>
    <n v="3"/>
    <d v="2013-05-07T00:00:00"/>
    <n v="12"/>
    <n v="97"/>
    <n v="19"/>
    <n v="1616"/>
    <n v="1"/>
    <n v="2"/>
    <n v="3"/>
    <s v="123"/>
    <s v="À réactiver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</r>
  <r>
    <n v="6932"/>
    <n v="1941"/>
    <n v="84"/>
    <x v="2"/>
    <x v="1"/>
    <s v="Marié"/>
    <n v="93027"/>
    <n v="0"/>
    <n v="0"/>
    <n v="0"/>
    <d v="2013-04-13T00:00:00"/>
    <n v="12"/>
    <n v="77"/>
    <n v="24"/>
    <n v="2119"/>
    <n v="1"/>
    <n v="3"/>
    <n v="3"/>
    <s v="133"/>
    <s v="À réactiver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</r>
  <r>
    <n v="10489"/>
    <n v="1973"/>
    <n v="52"/>
    <x v="0"/>
    <x v="0"/>
    <s v="Marié"/>
    <n v="92955"/>
    <n v="0"/>
    <n v="0"/>
    <n v="0"/>
    <d v="2013-08-19T00:00:00"/>
    <n v="12"/>
    <n v="35"/>
    <n v="24"/>
    <n v="1778"/>
    <n v="2"/>
    <n v="3"/>
    <n v="3"/>
    <s v="233"/>
    <s v="Fidèles Premium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</r>
  <r>
    <n v="1340"/>
    <n v="1986"/>
    <n v="39"/>
    <x v="1"/>
    <x v="0"/>
    <s v="Marié"/>
    <n v="92910"/>
    <n v="0"/>
    <n v="0"/>
    <n v="0"/>
    <d v="2014-04-24T00:00:00"/>
    <n v="11"/>
    <n v="42"/>
    <n v="27"/>
    <n v="1795"/>
    <n v="2"/>
    <n v="3"/>
    <n v="3"/>
    <s v="233"/>
    <s v="Fidèles Premium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</r>
  <r>
    <n v="821"/>
    <n v="1992"/>
    <n v="33"/>
    <x v="1"/>
    <x v="2"/>
    <s v="Célibataire"/>
    <n v="92859"/>
    <n v="0"/>
    <n v="0"/>
    <n v="0"/>
    <d v="2012-10-19T00:00:00"/>
    <n v="13"/>
    <n v="46"/>
    <n v="23"/>
    <n v="2077"/>
    <n v="2"/>
    <n v="3"/>
    <n v="3"/>
    <s v="233"/>
    <s v="Fidèles Premium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</r>
  <r>
    <n v="5832"/>
    <n v="1960"/>
    <n v="65"/>
    <x v="2"/>
    <x v="2"/>
    <s v="Conjoint"/>
    <n v="92556"/>
    <n v="0"/>
    <n v="0"/>
    <n v="0"/>
    <d v="2014-04-20T00:00:00"/>
    <n v="11"/>
    <n v="32"/>
    <n v="21"/>
    <n v="1263"/>
    <n v="3"/>
    <n v="2"/>
    <n v="3"/>
    <s v="323"/>
    <s v="Nouveaux prometteurs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</r>
  <r>
    <n v="9349"/>
    <n v="1985"/>
    <n v="40"/>
    <x v="1"/>
    <x v="0"/>
    <s v="Marié"/>
    <n v="92533"/>
    <n v="0"/>
    <n v="0"/>
    <n v="0"/>
    <d v="2013-12-19T00:00:00"/>
    <n v="12"/>
    <n v="84"/>
    <n v="24"/>
    <n v="1131"/>
    <n v="1"/>
    <n v="3"/>
    <n v="3"/>
    <s v="133"/>
    <s v="À réactiver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</r>
  <r>
    <n v="1172"/>
    <n v="1983"/>
    <n v="42"/>
    <x v="1"/>
    <x v="1"/>
    <s v="Marié"/>
    <n v="92491"/>
    <n v="0"/>
    <n v="0"/>
    <n v="0"/>
    <d v="2013-05-01T00:00:00"/>
    <n v="12"/>
    <n v="71"/>
    <n v="27"/>
    <n v="2034"/>
    <n v="1"/>
    <n v="3"/>
    <n v="3"/>
    <s v="133"/>
    <s v="À réactiver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</r>
  <r>
    <n v="10909"/>
    <n v="1948"/>
    <n v="77"/>
    <x v="2"/>
    <x v="0"/>
    <s v="Marié"/>
    <n v="92344"/>
    <n v="0"/>
    <n v="0"/>
    <n v="0"/>
    <d v="2014-01-15T00:00:00"/>
    <n v="11"/>
    <n v="9"/>
    <n v="21"/>
    <n v="1899"/>
    <n v="3"/>
    <n v="2"/>
    <n v="3"/>
    <s v="323"/>
    <s v="Nouveaux prometteurs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</r>
  <r>
    <n v="7627"/>
    <n v="1975"/>
    <n v="50"/>
    <x v="0"/>
    <x v="2"/>
    <s v="Marié"/>
    <n v="92163"/>
    <n v="0"/>
    <n v="0"/>
    <n v="0"/>
    <d v="2012-12-12T00:00:00"/>
    <n v="13"/>
    <n v="25"/>
    <n v="23"/>
    <n v="2086"/>
    <n v="3"/>
    <n v="3"/>
    <n v="3"/>
    <s v="333"/>
    <s v="VIP 333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</r>
  <r>
    <n v="6303"/>
    <n v="1986"/>
    <n v="39"/>
    <x v="1"/>
    <x v="1"/>
    <s v="Conjoint"/>
    <n v="91820"/>
    <n v="0"/>
    <n v="0"/>
    <n v="0"/>
    <d v="2013-11-23T00:00:00"/>
    <n v="12"/>
    <n v="72"/>
    <n v="23"/>
    <n v="1497"/>
    <n v="1"/>
    <n v="3"/>
    <n v="3"/>
    <s v="133"/>
    <s v="À réactiver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</r>
  <r>
    <n v="6248"/>
    <n v="1947"/>
    <n v="78"/>
    <x v="2"/>
    <x v="2"/>
    <s v="Célibataire"/>
    <n v="91712"/>
    <n v="0"/>
    <n v="0"/>
    <n v="0"/>
    <d v="2013-10-17T00:00:00"/>
    <n v="12"/>
    <n v="47"/>
    <n v="30"/>
    <n v="2217"/>
    <n v="2"/>
    <n v="3"/>
    <n v="3"/>
    <s v="233"/>
    <s v="Fidèles Premium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</r>
  <r>
    <n v="9220"/>
    <n v="1971"/>
    <n v="54"/>
    <x v="0"/>
    <x v="0"/>
    <s v="Célibataire"/>
    <n v="91700"/>
    <n v="0"/>
    <n v="0"/>
    <n v="0"/>
    <d v="2013-01-17T00:00:00"/>
    <n v="12"/>
    <n v="58"/>
    <n v="22"/>
    <n v="1968"/>
    <n v="2"/>
    <n v="3"/>
    <n v="3"/>
    <s v="233"/>
    <s v="Fidèles Premium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</r>
  <r>
    <n v="3138"/>
    <n v="1956"/>
    <n v="69"/>
    <x v="2"/>
    <x v="0"/>
    <s v="Célibataire"/>
    <n v="91249"/>
    <n v="0"/>
    <n v="0"/>
    <n v="0"/>
    <d v="2012-10-20T00:00:00"/>
    <n v="13"/>
    <n v="84"/>
    <n v="26"/>
    <n v="1676"/>
    <n v="1"/>
    <n v="3"/>
    <n v="3"/>
    <s v="133"/>
    <s v="À réactiver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</r>
  <r>
    <n v="3520"/>
    <n v="1990"/>
    <n v="35"/>
    <x v="1"/>
    <x v="2"/>
    <s v="Célibataire"/>
    <n v="91172"/>
    <n v="0"/>
    <n v="0"/>
    <n v="0"/>
    <d v="2013-03-27T00:00:00"/>
    <n v="12"/>
    <n v="94"/>
    <n v="17"/>
    <n v="1092"/>
    <n v="1"/>
    <n v="2"/>
    <n v="3"/>
    <s v="123"/>
    <s v="À réactiver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</r>
  <r>
    <n v="4216"/>
    <n v="1981"/>
    <n v="44"/>
    <x v="1"/>
    <x v="0"/>
    <s v="Célibataire"/>
    <n v="91065"/>
    <n v="0"/>
    <n v="0"/>
    <n v="0"/>
    <d v="2013-02-22T00:00:00"/>
    <n v="12"/>
    <n v="33"/>
    <n v="28"/>
    <n v="1474"/>
    <n v="2"/>
    <n v="3"/>
    <n v="3"/>
    <s v="233"/>
    <s v="Fidèles Premium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</r>
  <r>
    <n v="5558"/>
    <n v="1954"/>
    <n v="71"/>
    <x v="2"/>
    <x v="1"/>
    <s v="Célibataire"/>
    <n v="90933"/>
    <n v="0"/>
    <n v="0"/>
    <n v="0"/>
    <d v="2014-03-31T00:00:00"/>
    <n v="11"/>
    <n v="90"/>
    <n v="15"/>
    <n v="1685"/>
    <n v="1"/>
    <n v="2"/>
    <n v="3"/>
    <s v="123"/>
    <s v="À réactiver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</r>
  <r>
    <n v="5147"/>
    <n v="1948"/>
    <n v="77"/>
    <x v="2"/>
    <x v="0"/>
    <s v="Célibataire"/>
    <n v="90842"/>
    <n v="0"/>
    <n v="0"/>
    <n v="0"/>
    <d v="2013-07-29T00:00:00"/>
    <n v="12"/>
    <n v="57"/>
    <n v="27"/>
    <n v="1424"/>
    <n v="2"/>
    <n v="3"/>
    <n v="3"/>
    <s v="233"/>
    <s v="Fidèles Premium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</r>
  <r>
    <n v="1592"/>
    <n v="1970"/>
    <n v="55"/>
    <x v="0"/>
    <x v="0"/>
    <s v="Marié"/>
    <n v="90765"/>
    <n v="0"/>
    <n v="0"/>
    <n v="0"/>
    <d v="2014-01-24T00:00:00"/>
    <n v="11"/>
    <n v="25"/>
    <n v="16"/>
    <n v="1724"/>
    <n v="3"/>
    <n v="2"/>
    <n v="3"/>
    <s v="323"/>
    <s v="Nouveaux prometteurs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</r>
  <r>
    <n v="3979"/>
    <n v="1983"/>
    <n v="42"/>
    <x v="1"/>
    <x v="1"/>
    <s v="Divorcé"/>
    <n v="90687"/>
    <n v="0"/>
    <n v="0"/>
    <n v="0"/>
    <d v="2013-05-22T00:00:00"/>
    <n v="12"/>
    <n v="98"/>
    <n v="18"/>
    <n v="1779"/>
    <n v="1"/>
    <n v="2"/>
    <n v="3"/>
    <s v="123"/>
    <s v="À réactiver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</r>
  <r>
    <n v="5735"/>
    <n v="1991"/>
    <n v="34"/>
    <x v="1"/>
    <x v="2"/>
    <s v="Célibataire"/>
    <n v="90638"/>
    <n v="0"/>
    <n v="0"/>
    <n v="0"/>
    <d v="2014-02-13T00:00:00"/>
    <n v="11"/>
    <n v="29"/>
    <n v="18"/>
    <n v="2525"/>
    <n v="3"/>
    <n v="2"/>
    <n v="3"/>
    <s v="323"/>
    <s v="Nouveaux prometteurs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</r>
  <r>
    <n v="5350"/>
    <n v="1991"/>
    <n v="34"/>
    <x v="1"/>
    <x v="2"/>
    <s v="Célibataire"/>
    <n v="90638"/>
    <n v="0"/>
    <n v="0"/>
    <n v="0"/>
    <d v="2014-02-13T00:00:00"/>
    <n v="11"/>
    <n v="29"/>
    <n v="18"/>
    <n v="2525"/>
    <n v="3"/>
    <n v="2"/>
    <n v="3"/>
    <s v="323"/>
    <s v="Nouveaux prometteurs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</r>
  <r>
    <n v="1619"/>
    <n v="1956"/>
    <n v="69"/>
    <x v="2"/>
    <x v="0"/>
    <s v="Marié"/>
    <n v="90369"/>
    <n v="0"/>
    <n v="0"/>
    <n v="0"/>
    <d v="2014-04-28T00:00:00"/>
    <n v="11"/>
    <n v="2"/>
    <n v="17"/>
    <n v="1588"/>
    <n v="3"/>
    <n v="2"/>
    <n v="3"/>
    <s v="323"/>
    <s v="Nouveaux prometteurs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</r>
  <r>
    <n v="8318"/>
    <n v="1979"/>
    <n v="46"/>
    <x v="0"/>
    <x v="0"/>
    <s v="Conjoint"/>
    <n v="90300"/>
    <n v="0"/>
    <n v="0"/>
    <n v="0"/>
    <d v="2014-01-03T00:00:00"/>
    <n v="11"/>
    <n v="7"/>
    <n v="20"/>
    <n v="1738"/>
    <n v="3"/>
    <n v="2"/>
    <n v="3"/>
    <s v="323"/>
    <s v="Nouveaux prometteurs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</r>
  <r>
    <n v="569"/>
    <n v="1991"/>
    <n v="34"/>
    <x v="1"/>
    <x v="0"/>
    <s v="Célibataire"/>
    <n v="90273"/>
    <n v="0"/>
    <n v="0"/>
    <n v="0"/>
    <d v="2013-12-14T00:00:00"/>
    <n v="12"/>
    <n v="32"/>
    <n v="20"/>
    <n v="1991"/>
    <n v="3"/>
    <n v="2"/>
    <n v="3"/>
    <s v="323"/>
    <s v="Nouveaux prometteurs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</r>
  <r>
    <n v="8029"/>
    <n v="1988"/>
    <n v="37"/>
    <x v="1"/>
    <x v="2"/>
    <s v="Célibataire"/>
    <n v="90247"/>
    <n v="0"/>
    <n v="0"/>
    <n v="0"/>
    <d v="2014-04-29T00:00:00"/>
    <n v="11"/>
    <n v="27"/>
    <n v="15"/>
    <n v="1621"/>
    <n v="3"/>
    <n v="2"/>
    <n v="3"/>
    <s v="323"/>
    <s v="Nouveaux prometteurs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</r>
  <r>
    <n v="5453"/>
    <n v="1956"/>
    <n v="69"/>
    <x v="2"/>
    <x v="2"/>
    <s v="Marié"/>
    <n v="90226"/>
    <n v="0"/>
    <n v="0"/>
    <n v="0"/>
    <d v="2012-09-26T00:00:00"/>
    <n v="13"/>
    <n v="26"/>
    <n v="25"/>
    <n v="2352"/>
    <n v="3"/>
    <n v="3"/>
    <n v="3"/>
    <s v="333"/>
    <s v="VIP 333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</r>
  <r>
    <n v="10394"/>
    <n v="1984"/>
    <n v="41"/>
    <x v="1"/>
    <x v="0"/>
    <s v="Marié"/>
    <n v="90000"/>
    <n v="0"/>
    <n v="0"/>
    <n v="0"/>
    <d v="2013-12-23T00:00:00"/>
    <n v="12"/>
    <n v="91"/>
    <n v="18"/>
    <n v="1479"/>
    <n v="1"/>
    <n v="2"/>
    <n v="3"/>
    <s v="123"/>
    <s v="À réactiver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</r>
  <r>
    <n v="11101"/>
    <n v="1991"/>
    <n v="34"/>
    <x v="1"/>
    <x v="0"/>
    <s v="Conjoint"/>
    <n v="89891"/>
    <n v="0"/>
    <n v="0"/>
    <n v="0"/>
    <d v="2013-04-15T00:00:00"/>
    <n v="12"/>
    <n v="17"/>
    <n v="29"/>
    <n v="836"/>
    <n v="3"/>
    <n v="3"/>
    <n v="3"/>
    <s v="333"/>
    <s v="VIP 333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</r>
  <r>
    <n v="10430"/>
    <n v="1973"/>
    <n v="52"/>
    <x v="0"/>
    <x v="0"/>
    <s v="Divorcé"/>
    <n v="89694"/>
    <n v="1"/>
    <n v="1"/>
    <n v="2"/>
    <d v="2013-10-09T00:00:00"/>
    <n v="12"/>
    <n v="22"/>
    <n v="16"/>
    <n v="1472"/>
    <n v="3"/>
    <n v="2"/>
    <n v="3"/>
    <s v="323"/>
    <s v="Nouveaux prometteurs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</r>
  <r>
    <n v="4418"/>
    <n v="1983"/>
    <n v="42"/>
    <x v="1"/>
    <x v="2"/>
    <s v="Célibataire"/>
    <n v="89616"/>
    <n v="0"/>
    <n v="0"/>
    <n v="0"/>
    <d v="2013-02-25T00:00:00"/>
    <n v="12"/>
    <n v="36"/>
    <n v="26"/>
    <n v="1644"/>
    <n v="2"/>
    <n v="3"/>
    <n v="3"/>
    <s v="233"/>
    <s v="Fidèles Premium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</r>
  <r>
    <n v="4947"/>
    <n v="1966"/>
    <n v="59"/>
    <x v="0"/>
    <x v="2"/>
    <s v="Célibataire"/>
    <n v="89572"/>
    <n v="0"/>
    <n v="0"/>
    <n v="0"/>
    <d v="2012-09-15T00:00:00"/>
    <n v="13"/>
    <n v="44"/>
    <n v="27"/>
    <n v="2059"/>
    <n v="2"/>
    <n v="3"/>
    <n v="3"/>
    <s v="233"/>
    <s v="Fidèles Premium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</r>
  <r>
    <n v="6036"/>
    <n v="1959"/>
    <n v="66"/>
    <x v="2"/>
    <x v="2"/>
    <s v="Conjoint"/>
    <n v="89120"/>
    <n v="0"/>
    <n v="0"/>
    <n v="0"/>
    <d v="2014-03-17T00:00:00"/>
    <n v="11"/>
    <n v="78"/>
    <n v="19"/>
    <n v="1924"/>
    <n v="1"/>
    <n v="2"/>
    <n v="3"/>
    <s v="123"/>
    <s v="À réactiver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</r>
  <r>
    <n v="10991"/>
    <n v="1960"/>
    <n v="65"/>
    <x v="2"/>
    <x v="2"/>
    <s v="Marié"/>
    <n v="89058"/>
    <n v="0"/>
    <n v="0"/>
    <n v="0"/>
    <d v="2012-12-07T00:00:00"/>
    <n v="13"/>
    <n v="18"/>
    <n v="15"/>
    <n v="850"/>
    <n v="3"/>
    <n v="2"/>
    <n v="3"/>
    <s v="323"/>
    <s v="Nouveaux prometteurs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</r>
  <r>
    <n v="3010"/>
    <n v="1989"/>
    <n v="36"/>
    <x v="1"/>
    <x v="2"/>
    <s v="Conjoint"/>
    <n v="88420"/>
    <n v="0"/>
    <n v="0"/>
    <n v="0"/>
    <d v="2014-05-02T00:00:00"/>
    <n v="11"/>
    <n v="87"/>
    <n v="20"/>
    <n v="2069"/>
    <n v="1"/>
    <n v="2"/>
    <n v="3"/>
    <s v="123"/>
    <s v="À réactiver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</r>
  <r>
    <n v="6421"/>
    <n v="1961"/>
    <n v="64"/>
    <x v="2"/>
    <x v="0"/>
    <s v="Conjoint"/>
    <n v="88347"/>
    <n v="0"/>
    <n v="0"/>
    <n v="0"/>
    <d v="2013-07-03T00:00:00"/>
    <n v="12"/>
    <n v="32"/>
    <n v="21"/>
    <n v="2116"/>
    <n v="3"/>
    <n v="2"/>
    <n v="3"/>
    <s v="323"/>
    <s v="Nouveaux prometteurs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</r>
  <r>
    <n v="10469"/>
    <n v="1981"/>
    <n v="44"/>
    <x v="1"/>
    <x v="0"/>
    <s v="Conjoint"/>
    <n v="88325"/>
    <n v="0"/>
    <n v="0"/>
    <n v="0"/>
    <d v="2014-02-05T00:00:00"/>
    <m/>
    <n v="42"/>
    <n v="19"/>
    <n v="1623"/>
    <n v="2"/>
    <n v="2"/>
    <n v="3"/>
    <s v="223"/>
    <s v="Fidèles Premium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</r>
  <r>
    <n v="9369"/>
    <n v="1979"/>
    <n v="46"/>
    <x v="0"/>
    <x v="2"/>
    <s v="Célibataire"/>
    <n v="88194"/>
    <n v="0"/>
    <n v="1"/>
    <n v="1"/>
    <d v="2014-03-19T00:00:00"/>
    <n v="11"/>
    <n v="19"/>
    <n v="36"/>
    <n v="1274"/>
    <n v="3"/>
    <n v="3"/>
    <n v="3"/>
    <s v="333"/>
    <s v="VIP 333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</r>
  <r>
    <n v="2535"/>
    <n v="1978"/>
    <n v="47"/>
    <x v="0"/>
    <x v="2"/>
    <s v="Marié"/>
    <n v="88097"/>
    <n v="1"/>
    <n v="0"/>
    <n v="1"/>
    <d v="2012-08-18T00:00:00"/>
    <n v="13"/>
    <n v="24"/>
    <n v="28"/>
    <n v="844"/>
    <n v="3"/>
    <n v="3"/>
    <n v="3"/>
    <s v="333"/>
    <s v="VIP 333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</r>
  <r>
    <n v="3174"/>
    <n v="1959"/>
    <n v="66"/>
    <x v="2"/>
    <x v="0"/>
    <s v="Conjoint"/>
    <n v="87771"/>
    <n v="0"/>
    <n v="1"/>
    <n v="1"/>
    <d v="2013-05-22T00:00:00"/>
    <n v="12"/>
    <n v="61"/>
    <n v="25"/>
    <n v="1957"/>
    <n v="2"/>
    <n v="3"/>
    <n v="3"/>
    <s v="233"/>
    <s v="Fidèles Premium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</r>
  <r>
    <n v="5536"/>
    <n v="1959"/>
    <n v="66"/>
    <x v="2"/>
    <x v="0"/>
    <s v="Conjoint"/>
    <n v="87771"/>
    <n v="0"/>
    <n v="1"/>
    <n v="1"/>
    <d v="2013-05-22T00:00:00"/>
    <n v="12"/>
    <n v="61"/>
    <n v="25"/>
    <n v="1957"/>
    <n v="2"/>
    <n v="3"/>
    <n v="3"/>
    <s v="233"/>
    <s v="Fidèles Premium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</r>
  <r>
    <n v="1763"/>
    <n v="1988"/>
    <n v="37"/>
    <x v="1"/>
    <x v="0"/>
    <s v="Conjoint"/>
    <n v="87679"/>
    <n v="0"/>
    <n v="0"/>
    <n v="0"/>
    <d v="2013-07-27T00:00:00"/>
    <n v="12"/>
    <n v="62"/>
    <n v="32"/>
    <n v="2524"/>
    <n v="2"/>
    <n v="3"/>
    <n v="3"/>
    <s v="233"/>
    <s v="Fidèles Premium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</r>
  <r>
    <n v="3619"/>
    <n v="1960"/>
    <n v="65"/>
    <x v="2"/>
    <x v="2"/>
    <s v="Divorcé"/>
    <n v="87305"/>
    <n v="0"/>
    <n v="0"/>
    <n v="0"/>
    <d v="2012-09-23T00:00:00"/>
    <n v="13"/>
    <n v="19"/>
    <n v="18"/>
    <n v="1152"/>
    <n v="3"/>
    <n v="2"/>
    <n v="3"/>
    <s v="323"/>
    <s v="Nouveaux prometteurs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</r>
  <r>
    <n v="8908"/>
    <n v="1959"/>
    <n v="66"/>
    <x v="2"/>
    <x v="0"/>
    <s v="Marié"/>
    <n v="87195"/>
    <n v="0"/>
    <n v="0"/>
    <n v="0"/>
    <d v="2014-05-08T00:00:00"/>
    <n v="11"/>
    <n v="35"/>
    <n v="20"/>
    <n v="1097"/>
    <n v="2"/>
    <n v="2"/>
    <n v="3"/>
    <s v="223"/>
    <s v="Fidèles Premium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</r>
  <r>
    <n v="4278"/>
    <n v="1983"/>
    <n v="42"/>
    <x v="1"/>
    <x v="1"/>
    <s v="Célibataire"/>
    <n v="87188"/>
    <n v="0"/>
    <n v="0"/>
    <n v="0"/>
    <d v="2013-06-03T00:00:00"/>
    <n v="12"/>
    <n v="73"/>
    <n v="21"/>
    <n v="1923"/>
    <n v="1"/>
    <n v="2"/>
    <n v="3"/>
    <s v="123"/>
    <s v="À réactiver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</r>
  <r>
    <n v="4207"/>
    <n v="1981"/>
    <n v="44"/>
    <x v="1"/>
    <x v="1"/>
    <s v="Marié"/>
    <n v="87171"/>
    <n v="0"/>
    <n v="0"/>
    <n v="0"/>
    <d v="2013-05-01T00:00:00"/>
    <n v="12"/>
    <n v="27"/>
    <n v="26"/>
    <n v="1298"/>
    <n v="3"/>
    <n v="3"/>
    <n v="3"/>
    <s v="333"/>
    <s v="VIP 333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</r>
  <r>
    <n v="2802"/>
    <n v="1992"/>
    <n v="33"/>
    <x v="1"/>
    <x v="2"/>
    <s v="Marié"/>
    <n v="87000"/>
    <n v="0"/>
    <n v="0"/>
    <n v="0"/>
    <d v="2012-12-15T00:00:00"/>
    <n v="13"/>
    <n v="61"/>
    <n v="19"/>
    <n v="961"/>
    <n v="2"/>
    <n v="2"/>
    <n v="3"/>
    <s v="223"/>
    <s v="Fidèles Premium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</r>
  <r>
    <n v="5113"/>
    <n v="1971"/>
    <n v="54"/>
    <x v="0"/>
    <x v="1"/>
    <s v="Divorcé"/>
    <n v="86979"/>
    <n v="0"/>
    <n v="0"/>
    <n v="0"/>
    <d v="2013-11-07T00:00:00"/>
    <n v="12"/>
    <n v="67"/>
    <n v="17"/>
    <n v="1702"/>
    <n v="1"/>
    <n v="2"/>
    <n v="3"/>
    <s v="123"/>
    <s v="À réactiver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</r>
  <r>
    <n v="9826"/>
    <n v="1972"/>
    <n v="53"/>
    <x v="0"/>
    <x v="1"/>
    <s v="Célibataire"/>
    <n v="86857"/>
    <n v="0"/>
    <n v="0"/>
    <n v="0"/>
    <d v="2012-09-12T00:00:00"/>
    <n v="13"/>
    <n v="96"/>
    <n v="23"/>
    <n v="2114"/>
    <n v="1"/>
    <n v="3"/>
    <n v="3"/>
    <s v="133"/>
    <s v="À réactiver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</r>
  <r>
    <n v="5830"/>
    <n v="1972"/>
    <n v="53"/>
    <x v="0"/>
    <x v="1"/>
    <s v="Célibataire"/>
    <n v="86857"/>
    <n v="0"/>
    <n v="0"/>
    <n v="0"/>
    <d v="2012-09-12T00:00:00"/>
    <n v="13"/>
    <n v="96"/>
    <n v="23"/>
    <n v="2114"/>
    <n v="1"/>
    <n v="3"/>
    <n v="3"/>
    <s v="133"/>
    <s v="À réactiver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</r>
  <r>
    <n v="7872"/>
    <n v="1975"/>
    <n v="50"/>
    <x v="0"/>
    <x v="1"/>
    <s v="Marié"/>
    <n v="86836"/>
    <n v="0"/>
    <n v="0"/>
    <n v="0"/>
    <d v="2012-09-12T00:00:00"/>
    <n v="13"/>
    <n v="7"/>
    <n v="27"/>
    <n v="557"/>
    <n v="3"/>
    <n v="3"/>
    <n v="2"/>
    <s v="332"/>
    <s v="Nouveaux prometteurs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</r>
  <r>
    <n v="6422"/>
    <n v="1954"/>
    <n v="71"/>
    <x v="2"/>
    <x v="0"/>
    <s v="Marié"/>
    <n v="86718"/>
    <n v="0"/>
    <n v="0"/>
    <n v="0"/>
    <d v="2013-01-17T00:00:00"/>
    <n v="12"/>
    <n v="20"/>
    <n v="18"/>
    <n v="1270"/>
    <n v="3"/>
    <n v="2"/>
    <n v="3"/>
    <s v="323"/>
    <s v="Nouveaux prometteurs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</r>
  <r>
    <n v="1964"/>
    <n v="1951"/>
    <n v="74"/>
    <x v="2"/>
    <x v="0"/>
    <s v="Conjoint"/>
    <n v="86610"/>
    <n v="0"/>
    <n v="0"/>
    <n v="0"/>
    <d v="2013-09-05T00:00:00"/>
    <n v="12"/>
    <n v="66"/>
    <n v="19"/>
    <n v="1603"/>
    <n v="1"/>
    <n v="2"/>
    <n v="3"/>
    <s v="123"/>
    <s v="À réactiver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</r>
  <r>
    <n v="10742"/>
    <n v="1983"/>
    <n v="42"/>
    <x v="1"/>
    <x v="1"/>
    <s v="Marié"/>
    <n v="86580"/>
    <n v="0"/>
    <n v="0"/>
    <n v="0"/>
    <d v="2013-02-27T00:00:00"/>
    <n v="12"/>
    <n v="72"/>
    <n v="12"/>
    <n v="746"/>
    <n v="1"/>
    <n v="1"/>
    <n v="2"/>
    <s v="112"/>
    <s v="À réactiver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</r>
  <r>
    <n v="10150"/>
    <n v="1961"/>
    <n v="64"/>
    <x v="2"/>
    <x v="0"/>
    <s v="Célibataire"/>
    <n v="86429"/>
    <n v="0"/>
    <n v="0"/>
    <n v="0"/>
    <d v="2013-11-21T00:00:00"/>
    <n v="12"/>
    <n v="10"/>
    <n v="20"/>
    <n v="1449"/>
    <n v="3"/>
    <n v="2"/>
    <n v="3"/>
    <s v="323"/>
    <s v="Nouveaux prometteurs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</r>
  <r>
    <n v="1446"/>
    <n v="1956"/>
    <n v="69"/>
    <x v="2"/>
    <x v="2"/>
    <s v="Célibataire"/>
    <n v="86424"/>
    <n v="0"/>
    <n v="0"/>
    <n v="0"/>
    <d v="2014-04-05T00:00:00"/>
    <n v="11"/>
    <n v="12"/>
    <n v="28"/>
    <n v="1226"/>
    <n v="3"/>
    <n v="3"/>
    <n v="3"/>
    <s v="333"/>
    <s v="VIP 333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</r>
  <r>
    <n v="6749"/>
    <n v="1966"/>
    <n v="59"/>
    <x v="0"/>
    <x v="0"/>
    <s v="Célibataire"/>
    <n v="86358"/>
    <n v="1"/>
    <n v="1"/>
    <n v="2"/>
    <d v="2012-08-08T00:00:00"/>
    <n v="13"/>
    <n v="78"/>
    <n v="22"/>
    <n v="1722"/>
    <n v="1"/>
    <n v="3"/>
    <n v="3"/>
    <s v="133"/>
    <s v="À réactiver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</r>
  <r>
    <n v="8690"/>
    <n v="1962"/>
    <n v="63"/>
    <x v="2"/>
    <x v="0"/>
    <s v="Marié"/>
    <n v="86111"/>
    <n v="0"/>
    <n v="0"/>
    <n v="0"/>
    <d v="2013-04-19T00:00:00"/>
    <n v="12"/>
    <n v="73"/>
    <n v="24"/>
    <n v="1385"/>
    <n v="1"/>
    <n v="3"/>
    <n v="3"/>
    <s v="133"/>
    <s v="À réactiver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</r>
  <r>
    <n v="999"/>
    <n v="1991"/>
    <n v="34"/>
    <x v="1"/>
    <x v="0"/>
    <s v="Célibataire"/>
    <n v="86037"/>
    <n v="0"/>
    <n v="0"/>
    <n v="0"/>
    <d v="2013-01-02T00:00:00"/>
    <n v="12"/>
    <n v="95"/>
    <n v="27"/>
    <n v="730"/>
    <n v="1"/>
    <n v="3"/>
    <n v="2"/>
    <s v="132"/>
    <s v="À réactiver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</r>
  <r>
    <n v="1127"/>
    <n v="1973"/>
    <n v="52"/>
    <x v="0"/>
    <x v="1"/>
    <s v="Marié"/>
    <n v="85844"/>
    <n v="0"/>
    <n v="0"/>
    <n v="0"/>
    <d v="2014-05-29T00:00:00"/>
    <n v="11"/>
    <n v="62"/>
    <n v="21"/>
    <n v="1958"/>
    <n v="2"/>
    <n v="2"/>
    <n v="3"/>
    <s v="223"/>
    <s v="Fidèles Premium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</r>
  <r>
    <n v="4331"/>
    <n v="1978"/>
    <n v="47"/>
    <x v="0"/>
    <x v="2"/>
    <s v="Conjoint"/>
    <n v="85738"/>
    <n v="0"/>
    <n v="0"/>
    <n v="0"/>
    <d v="2014-01-23T00:00:00"/>
    <n v="11"/>
    <n v="41"/>
    <n v="21"/>
    <n v="1371"/>
    <n v="2"/>
    <n v="2"/>
    <n v="3"/>
    <s v="223"/>
    <s v="Fidèles Premium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</r>
  <r>
    <n v="1031"/>
    <n v="1989"/>
    <n v="36"/>
    <x v="1"/>
    <x v="2"/>
    <s v="Marié"/>
    <n v="85710"/>
    <n v="0"/>
    <n v="0"/>
    <n v="0"/>
    <d v="2013-05-05T00:00:00"/>
    <n v="12"/>
    <n v="5"/>
    <n v="27"/>
    <n v="1062"/>
    <n v="3"/>
    <n v="3"/>
    <n v="3"/>
    <s v="333"/>
    <s v="VIP 333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</r>
  <r>
    <n v="8015"/>
    <n v="1962"/>
    <n v="63"/>
    <x v="2"/>
    <x v="1"/>
    <s v="Divorcé"/>
    <n v="85696"/>
    <n v="0"/>
    <n v="0"/>
    <n v="0"/>
    <d v="2013-05-03T00:00:00"/>
    <n v="12"/>
    <n v="88"/>
    <n v="20"/>
    <n v="1313"/>
    <n v="1"/>
    <n v="2"/>
    <n v="3"/>
    <s v="123"/>
    <s v="À réactiver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</r>
  <r>
    <n v="1745"/>
    <n v="1962"/>
    <n v="63"/>
    <x v="2"/>
    <x v="1"/>
    <s v="Divorcé"/>
    <n v="85696"/>
    <n v="0"/>
    <n v="0"/>
    <n v="0"/>
    <d v="2013-05-03T00:00:00"/>
    <n v="12"/>
    <n v="88"/>
    <n v="20"/>
    <n v="1313"/>
    <n v="1"/>
    <n v="2"/>
    <n v="3"/>
    <s v="123"/>
    <s v="À réactiver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</r>
  <r>
    <n v="4518"/>
    <n v="1979"/>
    <n v="46"/>
    <x v="0"/>
    <x v="0"/>
    <s v="Conjoint"/>
    <n v="85693"/>
    <n v="0"/>
    <n v="1"/>
    <n v="1"/>
    <d v="2013-04-20T00:00:00"/>
    <n v="12"/>
    <n v="59"/>
    <n v="30"/>
    <n v="1169"/>
    <n v="2"/>
    <n v="3"/>
    <n v="3"/>
    <s v="233"/>
    <s v="Fidèles Premium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</r>
  <r>
    <n v="8545"/>
    <n v="1954"/>
    <n v="71"/>
    <x v="2"/>
    <x v="0"/>
    <s v="Divorcé"/>
    <n v="85683"/>
    <n v="0"/>
    <n v="0"/>
    <n v="0"/>
    <d v="2014-03-21T00:00:00"/>
    <n v="11"/>
    <n v="6"/>
    <n v="17"/>
    <n v="1789"/>
    <n v="3"/>
    <n v="2"/>
    <n v="3"/>
    <s v="323"/>
    <s v="Nouveaux prometteurs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</r>
  <r>
    <n v="10955"/>
    <n v="1964"/>
    <n v="61"/>
    <x v="2"/>
    <x v="0"/>
    <s v="Veuf"/>
    <n v="85620"/>
    <n v="0"/>
    <n v="0"/>
    <n v="0"/>
    <d v="2014-01-07T00:00:00"/>
    <n v="11"/>
    <n v="68"/>
    <n v="14"/>
    <n v="1600"/>
    <n v="1"/>
    <n v="1"/>
    <n v="3"/>
    <s v="113"/>
    <s v="À réactiver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</r>
  <r>
    <n v="2975"/>
    <n v="1976"/>
    <n v="49"/>
    <x v="0"/>
    <x v="0"/>
    <s v="Conjoint"/>
    <n v="85606"/>
    <n v="0"/>
    <n v="1"/>
    <n v="1"/>
    <d v="2012-11-12T00:00:00"/>
    <n v="13"/>
    <n v="89"/>
    <n v="25"/>
    <n v="1956"/>
    <n v="1"/>
    <n v="3"/>
    <n v="3"/>
    <s v="133"/>
    <s v="À réactiver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</r>
  <r>
    <n v="9400"/>
    <n v="1958"/>
    <n v="67"/>
    <x v="2"/>
    <x v="2"/>
    <s v="Célibataire"/>
    <n v="85485"/>
    <n v="0"/>
    <n v="0"/>
    <n v="0"/>
    <d v="2014-06-21T00:00:00"/>
    <n v="11"/>
    <n v="73"/>
    <n v="20"/>
    <n v="1383"/>
    <n v="1"/>
    <n v="2"/>
    <n v="3"/>
    <s v="123"/>
    <s v="À réactiver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</r>
  <r>
    <n v="8584"/>
    <n v="1952"/>
    <n v="73"/>
    <x v="2"/>
    <x v="1"/>
    <s v="Conjoint"/>
    <n v="85431"/>
    <n v="0"/>
    <n v="0"/>
    <n v="0"/>
    <d v="2013-06-08T00:00:00"/>
    <n v="12"/>
    <n v="54"/>
    <n v="16"/>
    <n v="1165"/>
    <n v="2"/>
    <n v="2"/>
    <n v="3"/>
    <s v="223"/>
    <s v="Fidèles Premium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</r>
  <r>
    <n v="11074"/>
    <n v="1977"/>
    <n v="48"/>
    <x v="0"/>
    <x v="0"/>
    <s v="Célibataire"/>
    <n v="85072"/>
    <n v="0"/>
    <n v="0"/>
    <n v="0"/>
    <d v="2014-04-09T00:00:00"/>
    <n v="11"/>
    <n v="94"/>
    <n v="17"/>
    <n v="1423"/>
    <n v="1"/>
    <n v="2"/>
    <n v="3"/>
    <s v="123"/>
    <s v="À réactiver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</r>
  <r>
    <n v="6906"/>
    <n v="1953"/>
    <n v="72"/>
    <x v="2"/>
    <x v="2"/>
    <s v="Veuf"/>
    <n v="84953"/>
    <n v="0"/>
    <n v="0"/>
    <n v="0"/>
    <d v="2013-06-03T00:00:00"/>
    <n v="12"/>
    <n v="73"/>
    <n v="19"/>
    <n v="1024"/>
    <n v="1"/>
    <n v="2"/>
    <n v="3"/>
    <s v="123"/>
    <s v="À réactiver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</r>
  <r>
    <n v="9757"/>
    <n v="1972"/>
    <n v="53"/>
    <x v="0"/>
    <x v="0"/>
    <s v="Conjoint"/>
    <n v="84906"/>
    <n v="0"/>
    <n v="0"/>
    <n v="0"/>
    <d v="2013-10-04T00:00:00"/>
    <n v="12"/>
    <n v="98"/>
    <n v="25"/>
    <n v="1631"/>
    <n v="1"/>
    <n v="3"/>
    <n v="3"/>
    <s v="133"/>
    <s v="À réactiver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</r>
  <r>
    <n v="2088"/>
    <n v="1972"/>
    <n v="53"/>
    <x v="0"/>
    <x v="0"/>
    <s v="Conjoint"/>
    <n v="84906"/>
    <n v="0"/>
    <n v="0"/>
    <n v="0"/>
    <d v="2013-10-04T00:00:00"/>
    <n v="12"/>
    <n v="98"/>
    <n v="25"/>
    <n v="1631"/>
    <n v="1"/>
    <n v="3"/>
    <n v="3"/>
    <s v="133"/>
    <s v="À réactiver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</r>
  <r>
    <n v="3725"/>
    <n v="1961"/>
    <n v="64"/>
    <x v="2"/>
    <x v="1"/>
    <s v="Célibataire"/>
    <n v="84865"/>
    <n v="0"/>
    <n v="0"/>
    <n v="0"/>
    <d v="2013-05-09T00:00:00"/>
    <n v="12"/>
    <n v="1"/>
    <n v="19"/>
    <n v="1688"/>
    <n v="3"/>
    <n v="2"/>
    <n v="3"/>
    <s v="323"/>
    <s v="Nouveaux prometteurs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</r>
  <r>
    <n v="1826"/>
    <n v="1970"/>
    <n v="55"/>
    <x v="0"/>
    <x v="0"/>
    <s v="Divorcé"/>
    <n v="84835"/>
    <n v="0"/>
    <n v="0"/>
    <n v="0"/>
    <d v="2014-06-16T00:00:00"/>
    <n v="11"/>
    <n v="0"/>
    <n v="15"/>
    <n v="1190"/>
    <n v="3"/>
    <n v="2"/>
    <n v="3"/>
    <s v="323"/>
    <s v="Nouveaux prometteurs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</r>
  <r>
    <n v="1966"/>
    <n v="1965"/>
    <n v="60"/>
    <x v="2"/>
    <x v="1"/>
    <s v="Marié"/>
    <n v="84618"/>
    <n v="0"/>
    <n v="0"/>
    <n v="0"/>
    <d v="2013-11-22T00:00:00"/>
    <n v="12"/>
    <n v="96"/>
    <n v="27"/>
    <n v="1672"/>
    <n v="1"/>
    <n v="3"/>
    <n v="3"/>
    <s v="133"/>
    <s v="À réactiver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</r>
  <r>
    <n v="7789"/>
    <n v="1965"/>
    <n v="60"/>
    <x v="2"/>
    <x v="1"/>
    <s v="Marié"/>
    <n v="84618"/>
    <n v="0"/>
    <n v="0"/>
    <n v="0"/>
    <d v="2013-11-22T00:00:00"/>
    <n v="12"/>
    <n v="96"/>
    <n v="27"/>
    <n v="1672"/>
    <n v="1"/>
    <n v="3"/>
    <n v="3"/>
    <s v="133"/>
    <s v="À réactiver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</r>
  <r>
    <n v="6945"/>
    <n v="1952"/>
    <n v="73"/>
    <x v="2"/>
    <x v="0"/>
    <s v="Célibataire"/>
    <n v="84574"/>
    <n v="0"/>
    <n v="0"/>
    <n v="0"/>
    <d v="2013-06-04T00:00:00"/>
    <n v="12"/>
    <n v="72"/>
    <n v="36"/>
    <n v="1375"/>
    <n v="1"/>
    <n v="3"/>
    <n v="3"/>
    <s v="133"/>
    <s v="À réactiver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</r>
  <r>
    <n v="1509"/>
    <n v="1958"/>
    <n v="67"/>
    <x v="2"/>
    <x v="1"/>
    <s v="Conjoint"/>
    <n v="84460"/>
    <n v="0"/>
    <n v="0"/>
    <n v="0"/>
    <d v="2013-01-04T00:00:00"/>
    <n v="12"/>
    <n v="80"/>
    <n v="27"/>
    <n v="523"/>
    <n v="1"/>
    <n v="3"/>
    <n v="2"/>
    <s v="132"/>
    <s v="À réactiver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</r>
  <r>
    <n v="10981"/>
    <n v="1988"/>
    <n v="37"/>
    <x v="1"/>
    <x v="0"/>
    <s v="Marié"/>
    <n v="84219"/>
    <n v="0"/>
    <n v="0"/>
    <n v="0"/>
    <d v="2014-02-02T00:00:00"/>
    <n v="11"/>
    <n v="27"/>
    <n v="18"/>
    <n v="1198"/>
    <n v="3"/>
    <n v="2"/>
    <n v="3"/>
    <s v="323"/>
    <s v="Nouveaux prometteurs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</r>
  <r>
    <n v="486"/>
    <n v="1988"/>
    <n v="37"/>
    <x v="1"/>
    <x v="0"/>
    <s v="Marié"/>
    <n v="84219"/>
    <n v="0"/>
    <n v="0"/>
    <n v="0"/>
    <d v="2014-02-02T00:00:00"/>
    <n v="11"/>
    <n v="27"/>
    <n v="18"/>
    <n v="1198"/>
    <n v="3"/>
    <n v="2"/>
    <n v="3"/>
    <s v="323"/>
    <s v="Nouveaux prometteurs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</r>
  <r>
    <n v="10156"/>
    <n v="1975"/>
    <n v="50"/>
    <x v="0"/>
    <x v="0"/>
    <s v="Célibataire"/>
    <n v="84196"/>
    <n v="0"/>
    <n v="1"/>
    <n v="1"/>
    <d v="2013-06-03T00:00:00"/>
    <n v="12"/>
    <n v="56"/>
    <n v="22"/>
    <n v="1237"/>
    <n v="2"/>
    <n v="3"/>
    <n v="3"/>
    <s v="233"/>
    <s v="Fidèles Premium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</r>
  <r>
    <n v="5547"/>
    <n v="1982"/>
    <n v="43"/>
    <x v="1"/>
    <x v="1"/>
    <s v="Marié"/>
    <n v="84169"/>
    <n v="0"/>
    <n v="0"/>
    <n v="0"/>
    <d v="2013-08-07T00:00:00"/>
    <n v="12"/>
    <n v="9"/>
    <n v="22"/>
    <n v="1919"/>
    <n v="3"/>
    <n v="3"/>
    <n v="3"/>
    <s v="333"/>
    <s v="VIP 333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</r>
  <r>
    <n v="8362"/>
    <n v="1982"/>
    <n v="43"/>
    <x v="1"/>
    <x v="1"/>
    <s v="Marié"/>
    <n v="84169"/>
    <n v="0"/>
    <n v="0"/>
    <n v="0"/>
    <d v="2013-08-07T00:00:00"/>
    <n v="12"/>
    <n v="9"/>
    <n v="22"/>
    <n v="1919"/>
    <n v="3"/>
    <n v="3"/>
    <n v="3"/>
    <s v="333"/>
    <s v="VIP 333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</r>
  <r>
    <n v="5721"/>
    <n v="1956"/>
    <n v="69"/>
    <x v="2"/>
    <x v="1"/>
    <s v="Marié"/>
    <n v="84117"/>
    <n v="0"/>
    <n v="0"/>
    <n v="0"/>
    <d v="2014-05-11T00:00:00"/>
    <n v="11"/>
    <n v="60"/>
    <n v="25"/>
    <n v="1566"/>
    <n v="2"/>
    <n v="3"/>
    <n v="3"/>
    <s v="233"/>
    <s v="Fidèles Premium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</r>
  <r>
    <n v="8923"/>
    <n v="1973"/>
    <n v="52"/>
    <x v="0"/>
    <x v="0"/>
    <s v="Célibataire"/>
    <n v="83917"/>
    <n v="0"/>
    <n v="0"/>
    <n v="0"/>
    <d v="2013-04-18T00:00:00"/>
    <n v="12"/>
    <n v="12"/>
    <n v="23"/>
    <n v="1587"/>
    <n v="3"/>
    <n v="3"/>
    <n v="3"/>
    <s v="333"/>
    <s v="VIP 333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</r>
  <r>
    <n v="2495"/>
    <n v="1974"/>
    <n v="51"/>
    <x v="0"/>
    <x v="2"/>
    <s v="Marié"/>
    <n v="83891"/>
    <n v="0"/>
    <n v="1"/>
    <n v="1"/>
    <d v="2014-06-20T00:00:00"/>
    <n v="11"/>
    <n v="24"/>
    <n v="22"/>
    <n v="816"/>
    <n v="3"/>
    <n v="3"/>
    <n v="2"/>
    <s v="332"/>
    <s v="Nouveaux prometteurs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</r>
  <r>
    <n v="3560"/>
    <n v="1952"/>
    <n v="73"/>
    <x v="2"/>
    <x v="0"/>
    <s v="Conjoint"/>
    <n v="83844"/>
    <n v="0"/>
    <n v="0"/>
    <n v="0"/>
    <d v="2013-05-12T00:00:00"/>
    <n v="12"/>
    <n v="57"/>
    <n v="20"/>
    <n v="1574"/>
    <n v="2"/>
    <n v="2"/>
    <n v="3"/>
    <s v="223"/>
    <s v="Fidèles Premium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241"/>
    <n v="1952"/>
    <n v="73"/>
    <x v="2"/>
    <x v="0"/>
    <s v="Conjoint"/>
    <n v="83844"/>
    <n v="0"/>
    <n v="0"/>
    <n v="0"/>
    <d v="2013-05-12T00:00:00"/>
    <n v="12"/>
    <n v="57"/>
    <n v="20"/>
    <n v="1574"/>
    <n v="2"/>
    <n v="2"/>
    <n v="3"/>
    <s v="223"/>
    <s v="Fidèles Premium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7521"/>
    <n v="1952"/>
    <n v="73"/>
    <x v="2"/>
    <x v="0"/>
    <s v="Conjoint"/>
    <n v="83844"/>
    <n v="0"/>
    <n v="0"/>
    <n v="0"/>
    <d v="2013-05-12T00:00:00"/>
    <n v="12"/>
    <n v="57"/>
    <n v="20"/>
    <n v="1574"/>
    <n v="2"/>
    <n v="2"/>
    <n v="3"/>
    <s v="223"/>
    <s v="Fidèles Premium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10314"/>
    <n v="1948"/>
    <n v="77"/>
    <x v="2"/>
    <x v="1"/>
    <s v="Marié"/>
    <n v="83837"/>
    <n v="0"/>
    <n v="0"/>
    <n v="0"/>
    <d v="2012-12-16T00:00:00"/>
    <n v="13"/>
    <n v="79"/>
    <n v="28"/>
    <n v="1318"/>
    <n v="1"/>
    <n v="3"/>
    <n v="3"/>
    <s v="133"/>
    <s v="À réactiver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</r>
  <r>
    <n v="5538"/>
    <n v="1975"/>
    <n v="50"/>
    <x v="0"/>
    <x v="0"/>
    <s v="Divorcé"/>
    <n v="83829"/>
    <n v="0"/>
    <n v="0"/>
    <n v="0"/>
    <d v="2013-10-08T00:00:00"/>
    <n v="12"/>
    <n v="78"/>
    <n v="18"/>
    <n v="1862"/>
    <n v="1"/>
    <n v="2"/>
    <n v="3"/>
    <s v="123"/>
    <s v="À réactiver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</r>
  <r>
    <n v="3910"/>
    <n v="1975"/>
    <n v="50"/>
    <x v="0"/>
    <x v="0"/>
    <s v="Divorcé"/>
    <n v="83829"/>
    <n v="0"/>
    <n v="0"/>
    <n v="0"/>
    <d v="2013-10-08T00:00:00"/>
    <n v="12"/>
    <n v="78"/>
    <n v="18"/>
    <n v="1862"/>
    <n v="1"/>
    <n v="2"/>
    <n v="3"/>
    <s v="123"/>
    <s v="À réactiver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</r>
  <r>
    <n v="6274"/>
    <n v="1948"/>
    <n v="77"/>
    <x v="2"/>
    <x v="2"/>
    <s v="Marié"/>
    <n v="83790"/>
    <n v="0"/>
    <n v="0"/>
    <n v="0"/>
    <d v="2013-11-15T00:00:00"/>
    <n v="12"/>
    <n v="81"/>
    <n v="27"/>
    <n v="1615"/>
    <n v="1"/>
    <n v="3"/>
    <n v="3"/>
    <s v="133"/>
    <s v="À réactiver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</r>
  <r>
    <n v="10286"/>
    <n v="1962"/>
    <n v="63"/>
    <x v="2"/>
    <x v="0"/>
    <s v="Marié"/>
    <n v="83715"/>
    <n v="0"/>
    <n v="0"/>
    <n v="0"/>
    <d v="2014-02-03T00:00:00"/>
    <n v="11"/>
    <n v="2"/>
    <n v="23"/>
    <n v="926"/>
    <n v="3"/>
    <n v="3"/>
    <n v="3"/>
    <s v="333"/>
    <s v="VIP 333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</r>
  <r>
    <n v="9799"/>
    <n v="1968"/>
    <n v="57"/>
    <x v="0"/>
    <x v="1"/>
    <s v="Divorcé"/>
    <n v="83664"/>
    <n v="1"/>
    <n v="1"/>
    <n v="2"/>
    <d v="2013-05-08T00:00:00"/>
    <n v="12"/>
    <n v="57"/>
    <n v="21"/>
    <n v="1173"/>
    <n v="2"/>
    <n v="2"/>
    <n v="3"/>
    <s v="223"/>
    <s v="Fidèles Premium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</r>
  <r>
    <n v="3005"/>
    <n v="1992"/>
    <n v="33"/>
    <x v="1"/>
    <x v="0"/>
    <s v="Célibataire"/>
    <n v="83528"/>
    <n v="0"/>
    <n v="0"/>
    <n v="0"/>
    <d v="2014-05-01T00:00:00"/>
    <n v="11"/>
    <n v="7"/>
    <n v="23"/>
    <n v="1650"/>
    <n v="3"/>
    <n v="3"/>
    <n v="3"/>
    <s v="333"/>
    <s v="VIP 333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</r>
  <r>
    <n v="477"/>
    <n v="1986"/>
    <n v="39"/>
    <x v="1"/>
    <x v="0"/>
    <s v="Marié"/>
    <n v="83512"/>
    <n v="0"/>
    <n v="0"/>
    <n v="0"/>
    <d v="2014-06-17T00:00:00"/>
    <n v="11"/>
    <n v="31"/>
    <n v="22"/>
    <n v="2157"/>
    <n v="3"/>
    <n v="3"/>
    <n v="3"/>
    <s v="333"/>
    <s v="VIP 333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</r>
  <r>
    <n v="6974"/>
    <n v="1972"/>
    <n v="53"/>
    <x v="0"/>
    <x v="1"/>
    <s v="Conjoint"/>
    <n v="83443"/>
    <n v="0"/>
    <n v="0"/>
    <n v="0"/>
    <d v="2013-12-31T00:00:00"/>
    <n v="12"/>
    <n v="89"/>
    <n v="23"/>
    <n v="1497"/>
    <n v="1"/>
    <n v="3"/>
    <n v="3"/>
    <s v="133"/>
    <s v="À réactiver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</r>
  <r>
    <n v="4974"/>
    <n v="1970"/>
    <n v="55"/>
    <x v="0"/>
    <x v="0"/>
    <s v="Célibataire"/>
    <n v="83273"/>
    <n v="1"/>
    <n v="2"/>
    <n v="3"/>
    <d v="2012-09-25T00:00:00"/>
    <n v="13"/>
    <n v="98"/>
    <n v="26"/>
    <n v="1392"/>
    <n v="1"/>
    <n v="3"/>
    <n v="3"/>
    <s v="133"/>
    <s v="À réactiver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</r>
  <r>
    <n v="4427"/>
    <n v="1995"/>
    <n v="30"/>
    <x v="1"/>
    <x v="2"/>
    <s v="Célibataire"/>
    <n v="83257"/>
    <n v="0"/>
    <n v="0"/>
    <n v="0"/>
    <d v="2012-09-18T00:00:00"/>
    <n v="13"/>
    <n v="56"/>
    <n v="33"/>
    <n v="1365"/>
    <n v="2"/>
    <n v="3"/>
    <n v="3"/>
    <s v="233"/>
    <s v="Fidèles Premium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</r>
  <r>
    <n v="9286"/>
    <n v="1960"/>
    <n v="65"/>
    <x v="2"/>
    <x v="2"/>
    <s v="Conjoint"/>
    <n v="83151"/>
    <n v="0"/>
    <n v="0"/>
    <n v="0"/>
    <d v="2012-10-10T00:00:00"/>
    <n v="13"/>
    <n v="93"/>
    <n v="21"/>
    <n v="747"/>
    <n v="1"/>
    <n v="2"/>
    <n v="2"/>
    <s v="122"/>
    <s v="À réactiver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</r>
  <r>
    <n v="9010"/>
    <n v="1972"/>
    <n v="53"/>
    <x v="0"/>
    <x v="2"/>
    <s v="Marié"/>
    <n v="83151"/>
    <n v="0"/>
    <n v="0"/>
    <n v="0"/>
    <d v="2013-02-10T00:00:00"/>
    <n v="12"/>
    <n v="80"/>
    <n v="24"/>
    <n v="2346"/>
    <n v="1"/>
    <n v="3"/>
    <n v="3"/>
    <s v="133"/>
    <s v="À réactiver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</r>
  <r>
    <n v="5031"/>
    <n v="1974"/>
    <n v="51"/>
    <x v="0"/>
    <x v="0"/>
    <s v="Conjoint"/>
    <n v="83145"/>
    <n v="0"/>
    <n v="0"/>
    <n v="0"/>
    <d v="2012-09-22T00:00:00"/>
    <n v="13"/>
    <n v="14"/>
    <n v="27"/>
    <n v="1833"/>
    <n v="3"/>
    <n v="3"/>
    <n v="3"/>
    <s v="333"/>
    <s v="VIP 333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</r>
  <r>
    <n v="8931"/>
    <n v="1986"/>
    <n v="39"/>
    <x v="1"/>
    <x v="0"/>
    <s v="Conjoint"/>
    <n v="83033"/>
    <n v="1"/>
    <n v="0"/>
    <n v="1"/>
    <d v="2014-05-18T00:00:00"/>
    <n v="11"/>
    <n v="82"/>
    <n v="30"/>
    <n v="1761"/>
    <n v="1"/>
    <n v="3"/>
    <n v="3"/>
    <s v="133"/>
    <s v="À réactiver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</r>
  <r>
    <n v="9560"/>
    <n v="1965"/>
    <n v="60"/>
    <x v="2"/>
    <x v="0"/>
    <s v="Conjoint"/>
    <n v="83003"/>
    <n v="0"/>
    <n v="0"/>
    <n v="0"/>
    <d v="2013-03-03T00:00:00"/>
    <n v="12"/>
    <n v="18"/>
    <n v="24"/>
    <n v="1674"/>
    <n v="3"/>
    <n v="3"/>
    <n v="3"/>
    <s v="333"/>
    <s v="VIP 333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</r>
  <r>
    <n v="2114"/>
    <n v="1946"/>
    <n v="79"/>
    <x v="2"/>
    <x v="1"/>
    <s v="Célibataire"/>
    <n v="82800"/>
    <n v="0"/>
    <n v="0"/>
    <n v="0"/>
    <d v="2012-11-24T00:00:00"/>
    <n v="13"/>
    <n v="23"/>
    <n v="28"/>
    <n v="1315"/>
    <n v="3"/>
    <n v="3"/>
    <n v="3"/>
    <s v="333"/>
    <s v="VIP 33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</r>
  <r>
    <n v="4261"/>
    <n v="1946"/>
    <n v="79"/>
    <x v="2"/>
    <x v="1"/>
    <s v="Célibataire"/>
    <n v="82800"/>
    <n v="0"/>
    <n v="0"/>
    <n v="0"/>
    <d v="2012-11-24T00:00:00"/>
    <n v="13"/>
    <n v="23"/>
    <n v="28"/>
    <n v="1315"/>
    <n v="3"/>
    <n v="3"/>
    <n v="3"/>
    <s v="333"/>
    <s v="VIP 33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</r>
  <r>
    <n v="10163"/>
    <n v="1984"/>
    <n v="41"/>
    <x v="1"/>
    <x v="1"/>
    <s v="Célibataire"/>
    <n v="82733"/>
    <n v="0"/>
    <n v="0"/>
    <n v="0"/>
    <d v="2013-09-10T00:00:00"/>
    <n v="12"/>
    <n v="28"/>
    <n v="23"/>
    <n v="1323"/>
    <n v="3"/>
    <n v="3"/>
    <n v="3"/>
    <s v="333"/>
    <s v="VIP 333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</r>
  <r>
    <n v="9930"/>
    <n v="1944"/>
    <n v="81"/>
    <x v="2"/>
    <x v="1"/>
    <s v="Célibataire"/>
    <n v="82716"/>
    <n v="0"/>
    <n v="0"/>
    <n v="0"/>
    <d v="2013-11-05T00:00:00"/>
    <n v="12"/>
    <n v="8"/>
    <n v="29"/>
    <n v="1167"/>
    <n v="3"/>
    <n v="3"/>
    <n v="3"/>
    <s v="333"/>
    <s v="VIP 333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</r>
  <r>
    <n v="1553"/>
    <n v="1946"/>
    <n v="79"/>
    <x v="2"/>
    <x v="0"/>
    <s v="Conjoint"/>
    <n v="82657"/>
    <n v="0"/>
    <n v="0"/>
    <n v="0"/>
    <d v="2013-09-27T00:00:00"/>
    <n v="12"/>
    <n v="71"/>
    <n v="26"/>
    <n v="2283"/>
    <n v="1"/>
    <n v="3"/>
    <n v="3"/>
    <s v="133"/>
    <s v="À réactiver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</r>
  <r>
    <n v="1411"/>
    <n v="1952"/>
    <n v="73"/>
    <x v="2"/>
    <x v="0"/>
    <s v="Divorcé"/>
    <n v="82623"/>
    <n v="0"/>
    <n v="0"/>
    <n v="0"/>
    <d v="2013-11-10T00:00:00"/>
    <n v="12"/>
    <n v="58"/>
    <n v="16"/>
    <n v="940"/>
    <n v="2"/>
    <n v="2"/>
    <n v="3"/>
    <s v="223"/>
    <s v="Fidèles Premium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</r>
  <r>
    <n v="1361"/>
    <n v="1974"/>
    <n v="51"/>
    <x v="0"/>
    <x v="2"/>
    <s v="Marié"/>
    <n v="82584"/>
    <n v="0"/>
    <n v="0"/>
    <n v="0"/>
    <d v="2013-06-04T00:00:00"/>
    <n v="12"/>
    <n v="26"/>
    <n v="16"/>
    <n v="1435"/>
    <n v="3"/>
    <n v="2"/>
    <n v="3"/>
    <s v="323"/>
    <s v="Nouveaux prometteurs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</r>
  <r>
    <n v="2225"/>
    <n v="1977"/>
    <n v="48"/>
    <x v="0"/>
    <x v="0"/>
    <s v="Divorcé"/>
    <n v="82582"/>
    <n v="0"/>
    <n v="0"/>
    <n v="0"/>
    <d v="2014-06-07T00:00:00"/>
    <n v="11"/>
    <n v="54"/>
    <n v="21"/>
    <n v="1617"/>
    <n v="2"/>
    <n v="2"/>
    <n v="3"/>
    <s v="223"/>
    <s v="Fidèles Premium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</r>
  <r>
    <n v="2611"/>
    <n v="1959"/>
    <n v="66"/>
    <x v="2"/>
    <x v="2"/>
    <s v="Conjoint"/>
    <n v="82576"/>
    <n v="0"/>
    <n v="0"/>
    <n v="0"/>
    <d v="2012-08-01T00:00:00"/>
    <n v="13"/>
    <n v="66"/>
    <n v="19"/>
    <n v="1910"/>
    <n v="1"/>
    <n v="2"/>
    <n v="3"/>
    <s v="123"/>
    <s v="À réactiver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</r>
  <r>
    <n v="4686"/>
    <n v="1962"/>
    <n v="63"/>
    <x v="2"/>
    <x v="1"/>
    <s v="Veuf"/>
    <n v="82571"/>
    <n v="0"/>
    <n v="0"/>
    <n v="0"/>
    <d v="2014-04-02T00:00:00"/>
    <n v="11"/>
    <n v="28"/>
    <n v="26"/>
    <n v="1686"/>
    <n v="3"/>
    <n v="3"/>
    <n v="3"/>
    <s v="333"/>
    <s v="VIP 333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</r>
  <r>
    <n v="5332"/>
    <n v="1960"/>
    <n v="65"/>
    <x v="2"/>
    <x v="2"/>
    <s v="Marié"/>
    <n v="82504"/>
    <n v="0"/>
    <n v="0"/>
    <n v="0"/>
    <d v="2013-07-27T00:00:00"/>
    <n v="12"/>
    <n v="2"/>
    <n v="17"/>
    <n v="1066"/>
    <n v="3"/>
    <n v="2"/>
    <n v="3"/>
    <s v="323"/>
    <s v="Nouveaux prometteurs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</r>
  <r>
    <n v="4543"/>
    <n v="1980"/>
    <n v="45"/>
    <x v="0"/>
    <x v="0"/>
    <s v="Marié"/>
    <n v="82497"/>
    <n v="0"/>
    <n v="0"/>
    <n v="0"/>
    <d v="2012-10-31T00:00:00"/>
    <n v="13"/>
    <n v="32"/>
    <n v="22"/>
    <n v="1919"/>
    <n v="3"/>
    <n v="3"/>
    <n v="3"/>
    <s v="333"/>
    <s v="VIP 333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</r>
  <r>
    <n v="3503"/>
    <n v="1950"/>
    <n v="75"/>
    <x v="2"/>
    <x v="0"/>
    <s v="Divorcé"/>
    <n v="82460"/>
    <n v="0"/>
    <n v="0"/>
    <n v="0"/>
    <d v="2013-12-02T00:00:00"/>
    <n v="12"/>
    <n v="78"/>
    <n v="15"/>
    <n v="974"/>
    <n v="1"/>
    <n v="2"/>
    <n v="3"/>
    <s v="123"/>
    <s v="À réactiver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</r>
  <r>
    <n v="10129"/>
    <n v="1966"/>
    <n v="59"/>
    <x v="0"/>
    <x v="0"/>
    <s v="Conjoint"/>
    <n v="82427"/>
    <n v="0"/>
    <n v="0"/>
    <n v="0"/>
    <d v="2014-03-12T00:00:00"/>
    <n v="11"/>
    <n v="35"/>
    <n v="21"/>
    <n v="1456"/>
    <n v="2"/>
    <n v="2"/>
    <n v="3"/>
    <s v="223"/>
    <s v="Fidèles Premium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</r>
  <r>
    <n v="6260"/>
    <n v="1955"/>
    <n v="70"/>
    <x v="2"/>
    <x v="2"/>
    <s v="Conjoint"/>
    <n v="82384"/>
    <n v="0"/>
    <n v="0"/>
    <n v="0"/>
    <d v="2012-11-19T00:00:00"/>
    <n v="13"/>
    <n v="55"/>
    <n v="27"/>
    <n v="1957"/>
    <n v="2"/>
    <n v="3"/>
    <n v="3"/>
    <s v="233"/>
    <s v="Fidèles Premium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</r>
  <r>
    <n v="4856"/>
    <n v="1957"/>
    <n v="68"/>
    <x v="2"/>
    <x v="2"/>
    <s v="Marié"/>
    <n v="82347"/>
    <n v="0"/>
    <n v="0"/>
    <n v="0"/>
    <d v="2012-11-06T00:00:00"/>
    <n v="13"/>
    <n v="38"/>
    <n v="27"/>
    <n v="1853"/>
    <n v="2"/>
    <n v="3"/>
    <n v="3"/>
    <s v="233"/>
    <s v="Fidèles Premium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</r>
  <r>
    <n v="8722"/>
    <n v="1957"/>
    <n v="68"/>
    <x v="2"/>
    <x v="2"/>
    <s v="Marié"/>
    <n v="82347"/>
    <n v="0"/>
    <n v="0"/>
    <n v="0"/>
    <d v="2012-11-06T00:00:00"/>
    <n v="13"/>
    <n v="38"/>
    <n v="27"/>
    <n v="1853"/>
    <n v="2"/>
    <n v="3"/>
    <n v="3"/>
    <s v="233"/>
    <s v="Fidèles Premium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</r>
  <r>
    <n v="6292"/>
    <n v="1986"/>
    <n v="39"/>
    <x v="1"/>
    <x v="1"/>
    <s v="Marié"/>
    <n v="82333"/>
    <n v="0"/>
    <n v="0"/>
    <n v="0"/>
    <d v="2013-03-30T00:00:00"/>
    <n v="12"/>
    <n v="60"/>
    <n v="19"/>
    <n v="1822"/>
    <n v="2"/>
    <n v="2"/>
    <n v="3"/>
    <s v="223"/>
    <s v="Fidèles Premium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</r>
  <r>
    <n v="3104"/>
    <n v="1961"/>
    <n v="64"/>
    <x v="2"/>
    <x v="0"/>
    <s v="Célibataire"/>
    <n v="82332"/>
    <n v="0"/>
    <n v="0"/>
    <n v="0"/>
    <d v="2012-09-17T00:00:00"/>
    <n v="13"/>
    <n v="89"/>
    <n v="22"/>
    <n v="2006"/>
    <n v="1"/>
    <n v="3"/>
    <n v="3"/>
    <s v="133"/>
    <s v="À réactiver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</r>
  <r>
    <n v="2186"/>
    <n v="1977"/>
    <n v="48"/>
    <x v="0"/>
    <x v="2"/>
    <s v="Conjoint"/>
    <n v="82326"/>
    <n v="0"/>
    <n v="0"/>
    <n v="0"/>
    <d v="2014-03-10T00:00:00"/>
    <n v="11"/>
    <n v="30"/>
    <n v="23"/>
    <n v="2257"/>
    <n v="3"/>
    <n v="3"/>
    <n v="3"/>
    <s v="333"/>
    <s v="VIP 333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</r>
  <r>
    <n v="5278"/>
    <n v="1964"/>
    <n v="61"/>
    <x v="2"/>
    <x v="0"/>
    <s v="Marié"/>
    <n v="82224"/>
    <n v="0"/>
    <n v="0"/>
    <n v="0"/>
    <d v="2014-01-25T00:00:00"/>
    <n v="11"/>
    <n v="83"/>
    <n v="23"/>
    <n v="902"/>
    <n v="1"/>
    <n v="3"/>
    <n v="3"/>
    <s v="133"/>
    <s v="À réactiver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</r>
  <r>
    <n v="8164"/>
    <n v="1978"/>
    <n v="47"/>
    <x v="0"/>
    <x v="1"/>
    <s v="Marié"/>
    <n v="82170"/>
    <n v="0"/>
    <n v="0"/>
    <n v="0"/>
    <d v="2013-11-25T00:00:00"/>
    <n v="12"/>
    <n v="13"/>
    <n v="20"/>
    <n v="1908"/>
    <n v="3"/>
    <n v="2"/>
    <n v="3"/>
    <s v="323"/>
    <s v="Nouveaux prometteurs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</r>
  <r>
    <n v="7960"/>
    <n v="1962"/>
    <n v="63"/>
    <x v="2"/>
    <x v="2"/>
    <s v="Conjoint"/>
    <n v="82122"/>
    <n v="0"/>
    <n v="0"/>
    <n v="0"/>
    <d v="2013-08-15T00:00:00"/>
    <n v="12"/>
    <n v="89"/>
    <n v="26"/>
    <n v="1382"/>
    <n v="1"/>
    <n v="3"/>
    <n v="3"/>
    <s v="133"/>
    <s v="À réactiver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</r>
  <r>
    <n v="4597"/>
    <n v="1970"/>
    <n v="55"/>
    <x v="0"/>
    <x v="1"/>
    <s v="Conjoint"/>
    <n v="82072"/>
    <n v="0"/>
    <n v="0"/>
    <n v="0"/>
    <d v="2013-07-02T00:00:00"/>
    <n v="12"/>
    <n v="67"/>
    <n v="19"/>
    <n v="2018"/>
    <n v="1"/>
    <n v="2"/>
    <n v="3"/>
    <s v="123"/>
    <s v="À réactiver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</r>
  <r>
    <n v="202"/>
    <n v="1948"/>
    <n v="77"/>
    <x v="2"/>
    <x v="1"/>
    <s v="Veuf"/>
    <n v="82032"/>
    <n v="0"/>
    <n v="0"/>
    <n v="0"/>
    <d v="2014-04-05T00:00:00"/>
    <n v="11"/>
    <n v="54"/>
    <n v="18"/>
    <n v="1234"/>
    <n v="2"/>
    <n v="2"/>
    <n v="3"/>
    <s v="223"/>
    <s v="Fidèles Premium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</r>
  <r>
    <n v="9589"/>
    <n v="1948"/>
    <n v="77"/>
    <x v="2"/>
    <x v="1"/>
    <s v="Veuf"/>
    <n v="82032"/>
    <n v="0"/>
    <n v="0"/>
    <n v="0"/>
    <d v="2014-04-05T00:00:00"/>
    <n v="11"/>
    <n v="54"/>
    <n v="18"/>
    <n v="1234"/>
    <n v="2"/>
    <n v="2"/>
    <n v="3"/>
    <s v="223"/>
    <s v="Fidèles Premium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</r>
  <r>
    <n v="6810"/>
    <n v="1983"/>
    <n v="42"/>
    <x v="1"/>
    <x v="0"/>
    <s v="Divorcé"/>
    <n v="82025"/>
    <n v="0"/>
    <n v="0"/>
    <n v="0"/>
    <d v="2013-05-28T00:00:00"/>
    <m/>
    <n v="76"/>
    <n v="12"/>
    <n v="1187"/>
    <n v="1"/>
    <n v="1"/>
    <n v="3"/>
    <s v="113"/>
    <s v="À réactiver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</r>
  <r>
    <n v="10446"/>
    <n v="1957"/>
    <n v="68"/>
    <x v="2"/>
    <x v="1"/>
    <s v="Marié"/>
    <n v="82017"/>
    <n v="0"/>
    <n v="0"/>
    <n v="0"/>
    <d v="2012-11-07T00:00:00"/>
    <n v="13"/>
    <n v="58"/>
    <n v="18"/>
    <n v="729"/>
    <n v="2"/>
    <n v="2"/>
    <n v="2"/>
    <s v="222"/>
    <s v="Fidèles Premium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</r>
  <r>
    <n v="8395"/>
    <n v="1961"/>
    <n v="64"/>
    <x v="2"/>
    <x v="0"/>
    <s v="Célibataire"/>
    <n v="82014"/>
    <n v="0"/>
    <n v="0"/>
    <n v="0"/>
    <d v="2012-08-20T00:00:00"/>
    <n v="13"/>
    <n v="48"/>
    <n v="27"/>
    <n v="1511"/>
    <n v="2"/>
    <n v="3"/>
    <n v="3"/>
    <s v="233"/>
    <s v="Fidèles Premium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</r>
  <r>
    <n v="5341"/>
    <n v="1962"/>
    <n v="63"/>
    <x v="2"/>
    <x v="2"/>
    <s v="Divorcé"/>
    <n v="81975"/>
    <n v="0"/>
    <n v="1"/>
    <n v="1"/>
    <d v="2013-01-05T00:00:00"/>
    <n v="12"/>
    <n v="2"/>
    <n v="20"/>
    <n v="1588"/>
    <n v="3"/>
    <n v="2"/>
    <n v="3"/>
    <s v="323"/>
    <s v="Nouveaux prometteurs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</r>
  <r>
    <n v="1103"/>
    <n v="1976"/>
    <n v="49"/>
    <x v="0"/>
    <x v="2"/>
    <s v="Marié"/>
    <n v="81929"/>
    <n v="1"/>
    <n v="0"/>
    <n v="1"/>
    <d v="2012-09-29T00:00:00"/>
    <n v="13"/>
    <n v="60"/>
    <n v="24"/>
    <n v="2053"/>
    <n v="2"/>
    <n v="3"/>
    <n v="3"/>
    <s v="233"/>
    <s v="Fidèles Premium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</r>
  <r>
    <n v="1650"/>
    <n v="1960"/>
    <n v="65"/>
    <x v="2"/>
    <x v="2"/>
    <s v="Marié"/>
    <n v="81843"/>
    <n v="0"/>
    <n v="0"/>
    <n v="0"/>
    <d v="2013-04-22T00:00:00"/>
    <n v="12"/>
    <n v="13"/>
    <n v="29"/>
    <n v="1643"/>
    <n v="3"/>
    <n v="3"/>
    <n v="3"/>
    <s v="333"/>
    <s v="VIP 33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</r>
  <r>
    <n v="9292"/>
    <n v="1952"/>
    <n v="73"/>
    <x v="2"/>
    <x v="0"/>
    <s v="Marié"/>
    <n v="81795"/>
    <n v="0"/>
    <n v="0"/>
    <n v="0"/>
    <d v="2012-10-26T00:00:00"/>
    <n v="13"/>
    <n v="74"/>
    <n v="24"/>
    <n v="1382"/>
    <n v="1"/>
    <n v="3"/>
    <n v="3"/>
    <s v="133"/>
    <s v="À réactiver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</r>
  <r>
    <n v="3179"/>
    <n v="1980"/>
    <n v="45"/>
    <x v="0"/>
    <x v="0"/>
    <s v="Célibataire"/>
    <n v="81741"/>
    <n v="0"/>
    <n v="0"/>
    <n v="0"/>
    <d v="2013-06-16T00:00:00"/>
    <n v="12"/>
    <n v="75"/>
    <n v="21"/>
    <n v="1572"/>
    <n v="1"/>
    <n v="2"/>
    <n v="3"/>
    <s v="123"/>
    <s v="À réactiver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</r>
  <r>
    <n v="5687"/>
    <n v="1980"/>
    <n v="45"/>
    <x v="0"/>
    <x v="0"/>
    <s v="Divorcé"/>
    <n v="81702"/>
    <n v="0"/>
    <n v="0"/>
    <n v="0"/>
    <d v="2012-09-23T00:00:00"/>
    <n v="13"/>
    <n v="98"/>
    <n v="29"/>
    <n v="1633"/>
    <n v="1"/>
    <n v="3"/>
    <n v="3"/>
    <s v="133"/>
    <s v="À réactiver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</r>
  <r>
    <n v="9504"/>
    <n v="1949"/>
    <n v="76"/>
    <x v="2"/>
    <x v="2"/>
    <s v="Marié"/>
    <n v="81698"/>
    <n v="0"/>
    <n v="0"/>
    <n v="0"/>
    <d v="2013-11-06T00:00:00"/>
    <n v="12"/>
    <n v="4"/>
    <n v="25"/>
    <n v="1008"/>
    <n v="3"/>
    <n v="3"/>
    <n v="3"/>
    <s v="333"/>
    <s v="VIP 333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</r>
  <r>
    <n v="1524"/>
    <n v="1983"/>
    <n v="42"/>
    <x v="1"/>
    <x v="2"/>
    <s v="Célibataire"/>
    <n v="81698"/>
    <n v="0"/>
    <n v="0"/>
    <n v="0"/>
    <d v="2013-03-01T00:00:00"/>
    <n v="12"/>
    <n v="1"/>
    <n v="20"/>
    <n v="1104"/>
    <n v="3"/>
    <n v="2"/>
    <n v="3"/>
    <s v="323"/>
    <s v="Nouveaux prometteurs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</r>
  <r>
    <n v="2410"/>
    <n v="1969"/>
    <n v="56"/>
    <x v="0"/>
    <x v="0"/>
    <s v="Célibataire"/>
    <n v="81657"/>
    <n v="0"/>
    <n v="0"/>
    <n v="0"/>
    <d v="2014-01-22T00:00:00"/>
    <n v="11"/>
    <n v="69"/>
    <n v="16"/>
    <n v="1097"/>
    <n v="1"/>
    <n v="2"/>
    <n v="3"/>
    <s v="123"/>
    <s v="À réactiver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</r>
  <r>
    <n v="9298"/>
    <n v="1947"/>
    <n v="78"/>
    <x v="2"/>
    <x v="1"/>
    <s v="Conjoint"/>
    <n v="81574"/>
    <n v="0"/>
    <n v="0"/>
    <n v="0"/>
    <d v="2014-04-28T00:00:00"/>
    <n v="11"/>
    <n v="89"/>
    <n v="18"/>
    <n v="1798"/>
    <n v="1"/>
    <n v="2"/>
    <n v="3"/>
    <s v="123"/>
    <s v="À réactiver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</r>
  <r>
    <n v="1544"/>
    <n v="1967"/>
    <n v="58"/>
    <x v="0"/>
    <x v="2"/>
    <s v="Divorcé"/>
    <n v="81380"/>
    <n v="0"/>
    <n v="0"/>
    <n v="0"/>
    <d v="2012-12-22T00:00:00"/>
    <n v="13"/>
    <n v="51"/>
    <n v="18"/>
    <n v="1893"/>
    <n v="2"/>
    <n v="2"/>
    <n v="3"/>
    <s v="223"/>
    <s v="Fidèles Premium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</r>
  <r>
    <n v="535"/>
    <n v="1987"/>
    <n v="38"/>
    <x v="1"/>
    <x v="0"/>
    <s v="Divorcé"/>
    <n v="81361"/>
    <n v="0"/>
    <n v="0"/>
    <n v="0"/>
    <d v="2014-02-25T00:00:00"/>
    <n v="11"/>
    <n v="18"/>
    <n v="27"/>
    <n v="778"/>
    <n v="3"/>
    <n v="3"/>
    <n v="2"/>
    <s v="332"/>
    <s v="Nouveaux prometteurs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</r>
  <r>
    <n v="4608"/>
    <n v="1987"/>
    <n v="38"/>
    <x v="1"/>
    <x v="0"/>
    <s v="Divorcé"/>
    <n v="81361"/>
    <n v="0"/>
    <n v="0"/>
    <n v="0"/>
    <d v="2014-02-25T00:00:00"/>
    <n v="11"/>
    <n v="18"/>
    <n v="27"/>
    <n v="778"/>
    <n v="3"/>
    <n v="3"/>
    <n v="2"/>
    <s v="332"/>
    <s v="Nouveaux prometteurs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</r>
  <r>
    <n v="8624"/>
    <n v="1958"/>
    <n v="67"/>
    <x v="2"/>
    <x v="0"/>
    <s v="Marié"/>
    <n v="81320"/>
    <n v="0"/>
    <n v="0"/>
    <n v="0"/>
    <d v="2013-02-06T00:00:00"/>
    <n v="12"/>
    <n v="61"/>
    <n v="19"/>
    <n v="928"/>
    <n v="2"/>
    <n v="2"/>
    <n v="3"/>
    <s v="223"/>
    <s v="Fidèles Premium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</r>
  <r>
    <n v="4673"/>
    <n v="1963"/>
    <n v="62"/>
    <x v="2"/>
    <x v="1"/>
    <s v="Marié"/>
    <n v="81300"/>
    <n v="0"/>
    <n v="1"/>
    <n v="1"/>
    <d v="2012-10-30T00:00:00"/>
    <n v="13"/>
    <n v="17"/>
    <n v="23"/>
    <n v="1241"/>
    <n v="3"/>
    <n v="3"/>
    <n v="3"/>
    <s v="333"/>
    <s v="VIP 333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</r>
  <r>
    <n v="1137"/>
    <n v="1964"/>
    <n v="61"/>
    <x v="2"/>
    <x v="0"/>
    <s v="Célibataire"/>
    <n v="81246"/>
    <n v="0"/>
    <n v="0"/>
    <n v="0"/>
    <d v="2013-12-29T00:00:00"/>
    <n v="12"/>
    <n v="87"/>
    <n v="17"/>
    <n v="1379"/>
    <n v="1"/>
    <n v="2"/>
    <n v="3"/>
    <s v="123"/>
    <s v="À réactiver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</r>
  <r>
    <n v="6071"/>
    <n v="1989"/>
    <n v="36"/>
    <x v="1"/>
    <x v="0"/>
    <s v="Célibataire"/>
    <n v="81217"/>
    <n v="0"/>
    <n v="0"/>
    <n v="0"/>
    <d v="2013-07-19T00:00:00"/>
    <n v="12"/>
    <n v="77"/>
    <n v="22"/>
    <n v="1157"/>
    <n v="1"/>
    <n v="3"/>
    <n v="3"/>
    <s v="133"/>
    <s v="À réactiver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</r>
  <r>
    <n v="295"/>
    <n v="1989"/>
    <n v="36"/>
    <x v="1"/>
    <x v="0"/>
    <s v="Célibataire"/>
    <n v="81217"/>
    <n v="0"/>
    <n v="0"/>
    <n v="0"/>
    <d v="2013-07-19T00:00:00"/>
    <n v="12"/>
    <n v="77"/>
    <n v="22"/>
    <n v="1157"/>
    <n v="1"/>
    <n v="3"/>
    <n v="3"/>
    <s v="133"/>
    <s v="À réactiver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</r>
  <r>
    <n v="5848"/>
    <n v="1970"/>
    <n v="55"/>
    <x v="0"/>
    <x v="0"/>
    <s v="Conjoint"/>
    <n v="81205"/>
    <n v="0"/>
    <n v="0"/>
    <n v="0"/>
    <d v="2014-01-13T00:00:00"/>
    <n v="11"/>
    <n v="43"/>
    <n v="20"/>
    <n v="2009"/>
    <n v="2"/>
    <n v="2"/>
    <n v="3"/>
    <s v="223"/>
    <s v="Fidèles Premium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</r>
  <r>
    <n v="203"/>
    <n v="1975"/>
    <n v="50"/>
    <x v="0"/>
    <x v="2"/>
    <s v="Célibataire"/>
    <n v="81169"/>
    <n v="0"/>
    <n v="0"/>
    <n v="0"/>
    <d v="2013-04-14T00:00:00"/>
    <n v="12"/>
    <n v="47"/>
    <n v="23"/>
    <n v="2089"/>
    <n v="2"/>
    <n v="3"/>
    <n v="3"/>
    <s v="233"/>
    <s v="Fidèles Premium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</r>
  <r>
    <n v="988"/>
    <n v="1965"/>
    <n v="60"/>
    <x v="2"/>
    <x v="0"/>
    <s v="Marié"/>
    <n v="81168"/>
    <n v="0"/>
    <n v="0"/>
    <n v="0"/>
    <d v="2014-05-07T00:00:00"/>
    <n v="11"/>
    <n v="84"/>
    <n v="20"/>
    <n v="1193"/>
    <n v="1"/>
    <n v="2"/>
    <n v="3"/>
    <s v="123"/>
    <s v="À réactiver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</r>
  <r>
    <n v="4394"/>
    <n v="1965"/>
    <n v="60"/>
    <x v="2"/>
    <x v="1"/>
    <s v="Marié"/>
    <n v="81051"/>
    <n v="0"/>
    <n v="0"/>
    <n v="0"/>
    <d v="2014-05-23T00:00:00"/>
    <n v="11"/>
    <n v="43"/>
    <n v="24"/>
    <n v="1501"/>
    <n v="2"/>
    <n v="3"/>
    <n v="3"/>
    <s v="233"/>
    <s v="Fidèles Premium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</r>
  <r>
    <n v="2079"/>
    <n v="1947"/>
    <n v="78"/>
    <x v="2"/>
    <x v="2"/>
    <s v="Marié"/>
    <n v="81044"/>
    <n v="0"/>
    <n v="0"/>
    <n v="0"/>
    <d v="2013-12-27T00:00:00"/>
    <n v="12"/>
    <n v="0"/>
    <n v="22"/>
    <n v="1208"/>
    <n v="3"/>
    <n v="3"/>
    <n v="3"/>
    <s v="333"/>
    <s v="VIP 333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</r>
  <r>
    <n v="2150"/>
    <n v="1958"/>
    <n v="67"/>
    <x v="2"/>
    <x v="1"/>
    <s v="Veuf"/>
    <n v="80995"/>
    <n v="0"/>
    <n v="1"/>
    <n v="1"/>
    <d v="2013-05-11T00:00:00"/>
    <n v="12"/>
    <n v="83"/>
    <n v="25"/>
    <n v="1482"/>
    <n v="1"/>
    <n v="3"/>
    <n v="3"/>
    <s v="133"/>
    <s v="À réactiver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</r>
  <r>
    <n v="7966"/>
    <n v="1959"/>
    <n v="66"/>
    <x v="2"/>
    <x v="0"/>
    <s v="Célibataire"/>
    <n v="80982"/>
    <n v="1"/>
    <n v="1"/>
    <n v="2"/>
    <d v="2013-01-08T00:00:00"/>
    <n v="12"/>
    <n v="48"/>
    <n v="32"/>
    <n v="1191"/>
    <n v="2"/>
    <n v="3"/>
    <n v="3"/>
    <s v="233"/>
    <s v="Fidèles Premium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</r>
  <r>
    <n v="3667"/>
    <n v="1969"/>
    <n v="56"/>
    <x v="0"/>
    <x v="0"/>
    <s v="Marié"/>
    <n v="80952"/>
    <n v="0"/>
    <n v="0"/>
    <n v="0"/>
    <d v="2013-02-28T00:00:00"/>
    <n v="12"/>
    <n v="20"/>
    <n v="32"/>
    <n v="1757"/>
    <n v="3"/>
    <n v="3"/>
    <n v="3"/>
    <s v="333"/>
    <s v="VIP 333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</r>
  <r>
    <n v="9274"/>
    <n v="1961"/>
    <n v="64"/>
    <x v="2"/>
    <x v="2"/>
    <s v="Marié"/>
    <n v="80950"/>
    <n v="0"/>
    <n v="0"/>
    <n v="0"/>
    <d v="2013-03-28T00:00:00"/>
    <n v="12"/>
    <n v="44"/>
    <n v="24"/>
    <n v="1213"/>
    <n v="2"/>
    <n v="3"/>
    <n v="3"/>
    <s v="233"/>
    <s v="Fidèles Premium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</r>
  <r>
    <n v="10245"/>
    <n v="1986"/>
    <n v="39"/>
    <x v="1"/>
    <x v="2"/>
    <s v="Célibataire"/>
    <n v="80910"/>
    <n v="0"/>
    <n v="0"/>
    <n v="0"/>
    <d v="2012-10-31T00:00:00"/>
    <n v="13"/>
    <n v="71"/>
    <n v="15"/>
    <n v="756"/>
    <n v="1"/>
    <n v="2"/>
    <n v="2"/>
    <s v="122"/>
    <s v="À réactiver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</r>
  <r>
    <n v="3434"/>
    <n v="1951"/>
    <n v="74"/>
    <x v="2"/>
    <x v="0"/>
    <s v="Célibataire"/>
    <n v="80872"/>
    <n v="0"/>
    <n v="0"/>
    <n v="0"/>
    <d v="2014-05-12T00:00:00"/>
    <n v="11"/>
    <n v="60"/>
    <n v="19"/>
    <n v="1336"/>
    <n v="2"/>
    <n v="2"/>
    <n v="3"/>
    <s v="223"/>
    <s v="Fidèles Premium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</r>
  <r>
    <n v="4789"/>
    <n v="1953"/>
    <n v="72"/>
    <x v="2"/>
    <x v="0"/>
    <s v="Conjoint"/>
    <n v="80812"/>
    <n v="0"/>
    <n v="0"/>
    <n v="0"/>
    <d v="2013-09-17T00:00:00"/>
    <n v="12"/>
    <n v="95"/>
    <n v="19"/>
    <n v="1677"/>
    <n v="1"/>
    <n v="2"/>
    <n v="3"/>
    <s v="123"/>
    <s v="À réactiver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</r>
  <r>
    <n v="5718"/>
    <n v="1950"/>
    <n v="75"/>
    <x v="2"/>
    <x v="0"/>
    <s v="Marié"/>
    <n v="80763"/>
    <n v="0"/>
    <n v="0"/>
    <n v="0"/>
    <d v="2013-08-15T00:00:00"/>
    <n v="12"/>
    <n v="17"/>
    <n v="25"/>
    <n v="1415"/>
    <n v="3"/>
    <n v="3"/>
    <n v="3"/>
    <s v="333"/>
    <s v="VIP 333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</r>
  <r>
    <n v="4687"/>
    <n v="1958"/>
    <n v="67"/>
    <x v="2"/>
    <x v="2"/>
    <s v="Marié"/>
    <n v="80739"/>
    <n v="0"/>
    <n v="0"/>
    <n v="0"/>
    <d v="2013-05-23T00:00:00"/>
    <n v="12"/>
    <n v="92"/>
    <n v="24"/>
    <n v="1633"/>
    <n v="1"/>
    <n v="3"/>
    <n v="3"/>
    <s v="133"/>
    <s v="À réactiver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</r>
  <r>
    <n v="1065"/>
    <n v="1963"/>
    <n v="62"/>
    <x v="2"/>
    <x v="0"/>
    <s v="Célibataire"/>
    <n v="80695"/>
    <n v="0"/>
    <n v="0"/>
    <n v="0"/>
    <d v="2013-12-29T00:00:00"/>
    <n v="12"/>
    <n v="85"/>
    <n v="20"/>
    <n v="1918"/>
    <n v="1"/>
    <n v="2"/>
    <n v="3"/>
    <s v="123"/>
    <s v="À réactiver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</r>
  <r>
    <n v="6905"/>
    <n v="1994"/>
    <n v="31"/>
    <x v="1"/>
    <x v="0"/>
    <s v="Conjoint"/>
    <n v="80685"/>
    <n v="0"/>
    <n v="0"/>
    <n v="0"/>
    <d v="2012-08-22T00:00:00"/>
    <n v="13"/>
    <n v="55"/>
    <n v="22"/>
    <n v="1004"/>
    <n v="2"/>
    <n v="3"/>
    <n v="3"/>
    <s v="233"/>
    <s v="Fidèles Premium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</r>
  <r>
    <n v="3661"/>
    <n v="1995"/>
    <n v="30"/>
    <x v="1"/>
    <x v="2"/>
    <s v="Célibataire"/>
    <n v="80617"/>
    <n v="0"/>
    <n v="0"/>
    <n v="0"/>
    <d v="2012-10-12T00:00:00"/>
    <n v="13"/>
    <n v="42"/>
    <n v="20"/>
    <n v="1435"/>
    <n v="2"/>
    <n v="2"/>
    <n v="3"/>
    <s v="223"/>
    <s v="Fidèles Premium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</r>
  <r>
    <n v="4310"/>
    <n v="1944"/>
    <n v="81"/>
    <x v="2"/>
    <x v="0"/>
    <s v="Marié"/>
    <n v="80589"/>
    <n v="0"/>
    <n v="0"/>
    <n v="0"/>
    <d v="2014-01-22T00:00:00"/>
    <m/>
    <n v="25"/>
    <n v="21"/>
    <n v="1428"/>
    <n v="3"/>
    <n v="2"/>
    <n v="3"/>
    <s v="323"/>
    <s v="Nouveaux prometteurs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</r>
  <r>
    <n v="9209"/>
    <n v="1971"/>
    <n v="54"/>
    <x v="0"/>
    <x v="2"/>
    <s v="Conjoint"/>
    <n v="80573"/>
    <n v="0"/>
    <n v="0"/>
    <n v="0"/>
    <d v="2012-10-14T00:00:00"/>
    <n v="13"/>
    <n v="85"/>
    <n v="25"/>
    <n v="1564"/>
    <n v="1"/>
    <n v="3"/>
    <n v="3"/>
    <s v="133"/>
    <s v="À réactiver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</r>
  <r>
    <n v="6417"/>
    <n v="1971"/>
    <n v="54"/>
    <x v="0"/>
    <x v="2"/>
    <s v="Conjoint"/>
    <n v="80573"/>
    <n v="0"/>
    <n v="0"/>
    <n v="0"/>
    <d v="2012-10-14T00:00:00"/>
    <n v="13"/>
    <n v="85"/>
    <n v="25"/>
    <n v="1564"/>
    <n v="1"/>
    <n v="3"/>
    <n v="3"/>
    <s v="133"/>
    <s v="À réactiver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</r>
  <r>
    <n v="8717"/>
    <n v="1975"/>
    <n v="50"/>
    <x v="0"/>
    <x v="1"/>
    <s v="Marié"/>
    <n v="80427"/>
    <n v="0"/>
    <n v="1"/>
    <n v="1"/>
    <d v="2012-09-12T00:00:00"/>
    <n v="13"/>
    <n v="56"/>
    <n v="32"/>
    <n v="1835"/>
    <n v="2"/>
    <n v="3"/>
    <n v="3"/>
    <s v="233"/>
    <s v="Fidèles Premium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</r>
  <r>
    <n v="7396"/>
    <n v="1966"/>
    <n v="59"/>
    <x v="0"/>
    <x v="0"/>
    <s v="Marié"/>
    <n v="80398"/>
    <n v="0"/>
    <n v="0"/>
    <n v="0"/>
    <d v="2012-11-10T00:00:00"/>
    <n v="13"/>
    <n v="92"/>
    <n v="28"/>
    <n v="1597"/>
    <n v="1"/>
    <n v="3"/>
    <n v="3"/>
    <s v="133"/>
    <s v="À réactiver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</r>
  <r>
    <n v="6086"/>
    <n v="1955"/>
    <n v="70"/>
    <x v="2"/>
    <x v="0"/>
    <s v="Marié"/>
    <n v="80395"/>
    <n v="0"/>
    <n v="0"/>
    <n v="0"/>
    <d v="2013-11-23T00:00:00"/>
    <n v="12"/>
    <n v="62"/>
    <n v="25"/>
    <n v="1380"/>
    <n v="2"/>
    <n v="3"/>
    <n v="3"/>
    <s v="233"/>
    <s v="Fidèles Premium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</r>
  <r>
    <n v="737"/>
    <n v="1949"/>
    <n v="76"/>
    <x v="2"/>
    <x v="1"/>
    <s v="Marié"/>
    <n v="80360"/>
    <n v="0"/>
    <n v="0"/>
    <n v="0"/>
    <d v="2013-03-03T00:00:00"/>
    <n v="12"/>
    <n v="56"/>
    <n v="15"/>
    <n v="2231"/>
    <n v="2"/>
    <n v="2"/>
    <n v="3"/>
    <s v="223"/>
    <s v="Fidèles Premium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</r>
  <r>
    <n v="7849"/>
    <n v="1970"/>
    <n v="55"/>
    <x v="0"/>
    <x v="1"/>
    <s v="Marié"/>
    <n v="80336"/>
    <n v="0"/>
    <n v="0"/>
    <n v="0"/>
    <d v="2013-09-09T00:00:00"/>
    <n v="12"/>
    <n v="12"/>
    <n v="25"/>
    <n v="1052"/>
    <n v="3"/>
    <n v="3"/>
    <n v="3"/>
    <s v="333"/>
    <s v="VIP 333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</r>
  <r>
    <n v="2730"/>
    <n v="1955"/>
    <n v="70"/>
    <x v="2"/>
    <x v="0"/>
    <s v="Célibataire"/>
    <n v="80317"/>
    <n v="0"/>
    <n v="0"/>
    <n v="0"/>
    <d v="2013-08-20T00:00:00"/>
    <n v="12"/>
    <n v="64"/>
    <n v="18"/>
    <n v="1231"/>
    <n v="2"/>
    <n v="2"/>
    <n v="3"/>
    <s v="223"/>
    <s v="Fidèles Premium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</r>
  <r>
    <n v="3711"/>
    <n v="1944"/>
    <n v="81"/>
    <x v="2"/>
    <x v="2"/>
    <s v="Marié"/>
    <n v="80184"/>
    <n v="0"/>
    <n v="0"/>
    <n v="0"/>
    <d v="2014-03-01T00:00:00"/>
    <n v="11"/>
    <n v="19"/>
    <n v="22"/>
    <n v="1902"/>
    <n v="3"/>
    <n v="3"/>
    <n v="3"/>
    <s v="333"/>
    <s v="VIP 333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</r>
  <r>
    <n v="7428"/>
    <n v="1975"/>
    <n v="50"/>
    <x v="0"/>
    <x v="0"/>
    <s v="Conjoint"/>
    <n v="80144"/>
    <n v="0"/>
    <n v="0"/>
    <n v="0"/>
    <d v="2013-09-30T00:00:00"/>
    <n v="12"/>
    <n v="47"/>
    <n v="19"/>
    <n v="1367"/>
    <n v="2"/>
    <n v="2"/>
    <n v="3"/>
    <s v="223"/>
    <s v="Fidèles Premium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</r>
  <r>
    <n v="3690"/>
    <n v="1986"/>
    <n v="39"/>
    <x v="1"/>
    <x v="2"/>
    <s v="Marié"/>
    <n v="80141"/>
    <n v="0"/>
    <n v="0"/>
    <n v="0"/>
    <d v="2013-01-11T00:00:00"/>
    <n v="12"/>
    <n v="20"/>
    <n v="27"/>
    <n v="2091"/>
    <n v="3"/>
    <n v="3"/>
    <n v="3"/>
    <s v="333"/>
    <s v="VIP 333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</r>
  <r>
    <n v="2176"/>
    <n v="1972"/>
    <n v="53"/>
    <x v="0"/>
    <x v="0"/>
    <s v="Marié"/>
    <n v="80134"/>
    <n v="1"/>
    <n v="0"/>
    <n v="1"/>
    <d v="2013-05-20T00:00:00"/>
    <n v="12"/>
    <n v="40"/>
    <n v="20"/>
    <n v="1690"/>
    <n v="2"/>
    <n v="2"/>
    <n v="3"/>
    <s v="223"/>
    <s v="Fidèles Premium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</r>
  <r>
    <n v="9121"/>
    <n v="1972"/>
    <n v="53"/>
    <x v="0"/>
    <x v="0"/>
    <s v="Marié"/>
    <n v="80134"/>
    <n v="1"/>
    <n v="0"/>
    <n v="1"/>
    <d v="2013-05-20T00:00:00"/>
    <n v="12"/>
    <n v="40"/>
    <n v="20"/>
    <n v="1690"/>
    <n v="2"/>
    <n v="2"/>
    <n v="3"/>
    <s v="223"/>
    <s v="Fidèles Premium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</r>
  <r>
    <n v="5067"/>
    <n v="1994"/>
    <n v="31"/>
    <x v="1"/>
    <x v="0"/>
    <s v="Conjoint"/>
    <n v="80134"/>
    <n v="0"/>
    <n v="0"/>
    <n v="0"/>
    <d v="2014-02-14T00:00:00"/>
    <n v="11"/>
    <n v="11"/>
    <n v="25"/>
    <n v="1378"/>
    <n v="3"/>
    <n v="3"/>
    <n v="3"/>
    <s v="333"/>
    <s v="VIP 333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</r>
  <r>
    <n v="1225"/>
    <n v="1963"/>
    <n v="62"/>
    <x v="2"/>
    <x v="0"/>
    <s v="Marié"/>
    <n v="80124"/>
    <n v="0"/>
    <n v="0"/>
    <n v="0"/>
    <d v="2014-06-26T00:00:00"/>
    <n v="11"/>
    <n v="47"/>
    <n v="19"/>
    <n v="1495"/>
    <n v="2"/>
    <n v="2"/>
    <n v="3"/>
    <s v="223"/>
    <s v="Fidèles Premium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</r>
  <r>
    <n v="7059"/>
    <n v="1963"/>
    <n v="62"/>
    <x v="2"/>
    <x v="0"/>
    <s v="Marié"/>
    <n v="80124"/>
    <n v="0"/>
    <n v="0"/>
    <n v="0"/>
    <d v="2014-06-26T00:00:00"/>
    <n v="11"/>
    <n v="47"/>
    <n v="19"/>
    <n v="1495"/>
    <n v="2"/>
    <n v="2"/>
    <n v="3"/>
    <s v="223"/>
    <s v="Fidèles Premium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</r>
  <r>
    <n v="9938"/>
    <n v="1954"/>
    <n v="71"/>
    <x v="2"/>
    <x v="0"/>
    <s v="Marié"/>
    <n v="80067"/>
    <n v="0"/>
    <n v="0"/>
    <n v="0"/>
    <d v="2013-09-19T00:00:00"/>
    <n v="12"/>
    <n v="82"/>
    <n v="18"/>
    <n v="1600"/>
    <n v="1"/>
    <n v="2"/>
    <n v="3"/>
    <s v="123"/>
    <s v="À réactiver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</r>
  <r>
    <n v="8601"/>
    <n v="1980"/>
    <n v="45"/>
    <x v="0"/>
    <x v="0"/>
    <s v="Marié"/>
    <n v="80011"/>
    <n v="0"/>
    <n v="1"/>
    <n v="1"/>
    <d v="2013-04-29T00:00:00"/>
    <n v="12"/>
    <n v="3"/>
    <n v="23"/>
    <n v="1395"/>
    <n v="3"/>
    <n v="3"/>
    <n v="3"/>
    <s v="333"/>
    <s v="VIP 33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</r>
  <r>
    <n v="10102"/>
    <n v="1966"/>
    <n v="59"/>
    <x v="0"/>
    <x v="0"/>
    <s v="Veuf"/>
    <n v="79946"/>
    <n v="0"/>
    <n v="0"/>
    <n v="0"/>
    <d v="2014-05-12T00:00:00"/>
    <n v="11"/>
    <n v="19"/>
    <n v="24"/>
    <n v="1478"/>
    <n v="3"/>
    <n v="3"/>
    <n v="3"/>
    <s v="333"/>
    <s v="VIP 333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</r>
  <r>
    <n v="1371"/>
    <n v="1976"/>
    <n v="49"/>
    <x v="0"/>
    <x v="0"/>
    <s v="Célibataire"/>
    <n v="79941"/>
    <n v="0"/>
    <n v="0"/>
    <n v="0"/>
    <d v="2014-06-28T00:00:00"/>
    <n v="11"/>
    <n v="72"/>
    <n v="16"/>
    <n v="984"/>
    <n v="1"/>
    <n v="2"/>
    <n v="3"/>
    <s v="123"/>
    <s v="À réactiver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</r>
  <r>
    <n v="460"/>
    <n v="1972"/>
    <n v="53"/>
    <x v="0"/>
    <x v="1"/>
    <s v="Marié"/>
    <n v="79930"/>
    <n v="0"/>
    <n v="0"/>
    <n v="0"/>
    <d v="2012-08-08T00:00:00"/>
    <n v="13"/>
    <n v="72"/>
    <n v="18"/>
    <n v="1753"/>
    <n v="1"/>
    <n v="2"/>
    <n v="3"/>
    <s v="123"/>
    <s v="À réactiver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</r>
  <r>
    <n v="8314"/>
    <n v="1982"/>
    <n v="43"/>
    <x v="1"/>
    <x v="0"/>
    <s v="Marié"/>
    <n v="79908"/>
    <n v="0"/>
    <n v="0"/>
    <n v="0"/>
    <d v="2013-04-05T00:00:00"/>
    <n v="12"/>
    <n v="30"/>
    <n v="20"/>
    <n v="1772"/>
    <n v="3"/>
    <n v="2"/>
    <n v="3"/>
    <s v="323"/>
    <s v="Nouveaux prometteurs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</r>
  <r>
    <n v="4828"/>
    <n v="1954"/>
    <n v="71"/>
    <x v="2"/>
    <x v="0"/>
    <s v="Divorcé"/>
    <n v="79865"/>
    <n v="0"/>
    <n v="1"/>
    <n v="1"/>
    <d v="2014-06-18T00:00:00"/>
    <n v="11"/>
    <n v="12"/>
    <n v="21"/>
    <n v="792"/>
    <n v="3"/>
    <n v="2"/>
    <n v="2"/>
    <s v="322"/>
    <s v="Nouveaux prometteurs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</r>
  <r>
    <n v="6343"/>
    <n v="1959"/>
    <n v="66"/>
    <x v="2"/>
    <x v="0"/>
    <s v="Marié"/>
    <n v="79823"/>
    <n v="0"/>
    <n v="1"/>
    <n v="1"/>
    <d v="2014-03-31T00:00:00"/>
    <n v="11"/>
    <n v="6"/>
    <n v="24"/>
    <n v="1518"/>
    <n v="3"/>
    <n v="3"/>
    <n v="3"/>
    <s v="333"/>
    <s v="VIP 333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</r>
  <r>
    <n v="4790"/>
    <n v="1958"/>
    <n v="67"/>
    <x v="2"/>
    <x v="0"/>
    <s v="Divorcé"/>
    <n v="79803"/>
    <n v="0"/>
    <n v="1"/>
    <n v="1"/>
    <d v="2014-06-02T00:00:00"/>
    <n v="11"/>
    <n v="54"/>
    <n v="13"/>
    <n v="868"/>
    <n v="2"/>
    <n v="1"/>
    <n v="3"/>
    <s v="213"/>
    <s v="Autres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</r>
  <r>
    <n v="9058"/>
    <n v="1955"/>
    <n v="70"/>
    <x v="2"/>
    <x v="0"/>
    <s v="Veuf"/>
    <n v="79800"/>
    <n v="0"/>
    <n v="0"/>
    <n v="0"/>
    <d v="2012-09-23T00:00:00"/>
    <n v="13"/>
    <n v="65"/>
    <n v="24"/>
    <n v="1867"/>
    <n v="2"/>
    <n v="3"/>
    <n v="3"/>
    <s v="233"/>
    <s v="Fidèles Premium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</r>
  <r>
    <n v="9449"/>
    <n v="1958"/>
    <n v="67"/>
    <x v="2"/>
    <x v="1"/>
    <s v="Célibataire"/>
    <n v="79761"/>
    <n v="0"/>
    <n v="1"/>
    <n v="1"/>
    <d v="2013-10-04T00:00:00"/>
    <n v="12"/>
    <n v="32"/>
    <n v="21"/>
    <n v="605"/>
    <n v="3"/>
    <n v="2"/>
    <n v="2"/>
    <s v="322"/>
    <s v="Nouveaux prometteurs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</r>
  <r>
    <n v="8093"/>
    <n v="1969"/>
    <n v="56"/>
    <x v="0"/>
    <x v="2"/>
    <s v="Marié"/>
    <n v="79734"/>
    <n v="0"/>
    <n v="0"/>
    <n v="0"/>
    <d v="2014-06-28T00:00:00"/>
    <n v="11"/>
    <n v="72"/>
    <n v="14"/>
    <n v="914"/>
    <n v="1"/>
    <n v="1"/>
    <n v="3"/>
    <s v="113"/>
    <s v="À réactiver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</r>
  <r>
    <n v="9305"/>
    <n v="1976"/>
    <n v="49"/>
    <x v="0"/>
    <x v="2"/>
    <s v="Célibataire"/>
    <n v="79689"/>
    <n v="0"/>
    <n v="0"/>
    <n v="0"/>
    <d v="2013-05-12T00:00:00"/>
    <n v="12"/>
    <n v="65"/>
    <n v="28"/>
    <n v="1315"/>
    <n v="2"/>
    <n v="3"/>
    <n v="3"/>
    <s v="233"/>
    <s v="Fidèles Premium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</r>
  <r>
    <n v="5303"/>
    <n v="1974"/>
    <n v="51"/>
    <x v="0"/>
    <x v="1"/>
    <s v="Conjoint"/>
    <n v="79632"/>
    <n v="0"/>
    <n v="0"/>
    <n v="0"/>
    <d v="2014-04-08T00:00:00"/>
    <n v="11"/>
    <n v="42"/>
    <n v="21"/>
    <n v="1113"/>
    <n v="2"/>
    <n v="2"/>
    <n v="3"/>
    <s v="223"/>
    <s v="Fidèles Premium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</r>
  <r>
    <n v="11071"/>
    <n v="1984"/>
    <n v="41"/>
    <x v="1"/>
    <x v="0"/>
    <s v="Célibataire"/>
    <n v="79607"/>
    <n v="0"/>
    <n v="0"/>
    <n v="0"/>
    <d v="2013-04-21T00:00:00"/>
    <n v="12"/>
    <n v="37"/>
    <n v="16"/>
    <n v="1923"/>
    <n v="2"/>
    <n v="2"/>
    <n v="3"/>
    <s v="223"/>
    <s v="Fidèles Premium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</r>
  <r>
    <n v="8504"/>
    <n v="1973"/>
    <n v="52"/>
    <x v="0"/>
    <x v="0"/>
    <s v="Marié"/>
    <n v="79593"/>
    <n v="0"/>
    <n v="0"/>
    <n v="0"/>
    <d v="2014-05-12T00:00:00"/>
    <n v="11"/>
    <n v="70"/>
    <n v="20"/>
    <n v="1366"/>
    <n v="1"/>
    <n v="2"/>
    <n v="3"/>
    <s v="123"/>
    <s v="À réactiver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</r>
  <r>
    <n v="1020"/>
    <n v="1973"/>
    <n v="52"/>
    <x v="0"/>
    <x v="0"/>
    <s v="Marié"/>
    <n v="79593"/>
    <n v="0"/>
    <n v="0"/>
    <n v="0"/>
    <d v="2014-05-12T00:00:00"/>
    <n v="11"/>
    <n v="70"/>
    <n v="20"/>
    <n v="1366"/>
    <n v="1"/>
    <n v="2"/>
    <n v="3"/>
    <s v="123"/>
    <s v="À réactiver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</r>
  <r>
    <n v="5125"/>
    <n v="1960"/>
    <n v="65"/>
    <x v="2"/>
    <x v="0"/>
    <s v="Marié"/>
    <n v="79530"/>
    <n v="0"/>
    <n v="0"/>
    <n v="0"/>
    <d v="2013-05-17T00:00:00"/>
    <n v="12"/>
    <n v="64"/>
    <n v="27"/>
    <n v="1348"/>
    <n v="2"/>
    <n v="3"/>
    <n v="3"/>
    <s v="233"/>
    <s v="Fidèles Premium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</r>
  <r>
    <n v="9264"/>
    <n v="1986"/>
    <n v="39"/>
    <x v="1"/>
    <x v="0"/>
    <s v="Marié"/>
    <n v="79529"/>
    <n v="0"/>
    <n v="0"/>
    <n v="0"/>
    <d v="2014-04-27T00:00:00"/>
    <n v="11"/>
    <n v="1"/>
    <n v="23"/>
    <n v="1638"/>
    <n v="3"/>
    <n v="3"/>
    <n v="3"/>
    <s v="333"/>
    <s v="VIP 333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</r>
  <r>
    <n v="8707"/>
    <n v="1956"/>
    <n v="69"/>
    <x v="2"/>
    <x v="0"/>
    <s v="Marié"/>
    <n v="79456"/>
    <n v="0"/>
    <n v="0"/>
    <n v="0"/>
    <d v="2012-08-22T00:00:00"/>
    <n v="13"/>
    <n v="12"/>
    <n v="18"/>
    <n v="1401"/>
    <n v="3"/>
    <n v="2"/>
    <n v="3"/>
    <s v="323"/>
    <s v="Nouveaux prometteurs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</r>
  <r>
    <n v="2939"/>
    <n v="1970"/>
    <n v="55"/>
    <x v="0"/>
    <x v="2"/>
    <s v="Conjoint"/>
    <n v="79419"/>
    <n v="0"/>
    <n v="0"/>
    <n v="0"/>
    <d v="2014-06-22T00:00:00"/>
    <n v="11"/>
    <n v="96"/>
    <n v="16"/>
    <n v="1631"/>
    <n v="1"/>
    <n v="2"/>
    <n v="3"/>
    <s v="123"/>
    <s v="À réactiver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</r>
  <r>
    <n v="7959"/>
    <n v="1961"/>
    <n v="64"/>
    <x v="2"/>
    <x v="0"/>
    <s v="Marié"/>
    <n v="79410"/>
    <n v="0"/>
    <n v="0"/>
    <n v="0"/>
    <d v="2014-05-29T00:00:00"/>
    <n v="11"/>
    <n v="19"/>
    <n v="11"/>
    <n v="1370"/>
    <n v="3"/>
    <n v="1"/>
    <n v="3"/>
    <s v="313"/>
    <s v="Nouveaux prometteurs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</r>
  <r>
    <n v="4122"/>
    <n v="1975"/>
    <n v="50"/>
    <x v="0"/>
    <x v="0"/>
    <s v="Marié"/>
    <n v="79205"/>
    <n v="0"/>
    <n v="0"/>
    <n v="0"/>
    <d v="2012-08-29T00:00:00"/>
    <n v="13"/>
    <n v="73"/>
    <n v="19"/>
    <n v="895"/>
    <n v="1"/>
    <n v="2"/>
    <n v="3"/>
    <s v="123"/>
    <s v="À réactiver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</r>
  <r>
    <n v="1772"/>
    <n v="1975"/>
    <n v="50"/>
    <x v="0"/>
    <x v="1"/>
    <s v="Marié"/>
    <n v="79174"/>
    <n v="0"/>
    <n v="0"/>
    <n v="0"/>
    <d v="2013-01-11T00:00:00"/>
    <n v="12"/>
    <n v="2"/>
    <n v="20"/>
    <n v="2043"/>
    <n v="3"/>
    <n v="2"/>
    <n v="3"/>
    <s v="323"/>
    <s v="Nouveaux prometteurs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</r>
  <r>
    <n v="6887"/>
    <n v="1967"/>
    <n v="58"/>
    <x v="0"/>
    <x v="0"/>
    <s v="Célibataire"/>
    <n v="79146"/>
    <n v="1"/>
    <n v="1"/>
    <n v="2"/>
    <d v="2014-04-24T00:00:00"/>
    <n v="11"/>
    <n v="33"/>
    <n v="23"/>
    <n v="564"/>
    <n v="2"/>
    <n v="3"/>
    <n v="2"/>
    <s v="232"/>
    <s v="Fidèles Premium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</r>
  <r>
    <n v="7500"/>
    <n v="1967"/>
    <n v="58"/>
    <x v="0"/>
    <x v="0"/>
    <s v="Célibataire"/>
    <n v="79146"/>
    <n v="1"/>
    <n v="1"/>
    <n v="2"/>
    <d v="2014-04-24T00:00:00"/>
    <n v="11"/>
    <n v="33"/>
    <n v="23"/>
    <n v="564"/>
    <n v="2"/>
    <n v="3"/>
    <n v="2"/>
    <s v="232"/>
    <s v="Fidèles Premium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</r>
  <r>
    <n v="4114"/>
    <n v="1964"/>
    <n v="61"/>
    <x v="2"/>
    <x v="2"/>
    <s v="Marié"/>
    <n v="79143"/>
    <n v="0"/>
    <n v="0"/>
    <n v="0"/>
    <d v="2012-08-11T00:00:00"/>
    <n v="13"/>
    <n v="2"/>
    <n v="31"/>
    <n v="1693"/>
    <n v="3"/>
    <n v="3"/>
    <n v="3"/>
    <s v="333"/>
    <s v="VIP 333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</r>
  <r>
    <n v="3403"/>
    <n v="1958"/>
    <n v="67"/>
    <x v="2"/>
    <x v="1"/>
    <s v="Conjoint"/>
    <n v="78952"/>
    <n v="0"/>
    <n v="1"/>
    <n v="1"/>
    <d v="2012-09-24T00:00:00"/>
    <n v="13"/>
    <n v="11"/>
    <n v="25"/>
    <n v="2092"/>
    <n v="3"/>
    <n v="3"/>
    <n v="3"/>
    <s v="333"/>
    <s v="VIP 333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</r>
  <r>
    <n v="1915"/>
    <n v="1951"/>
    <n v="74"/>
    <x v="2"/>
    <x v="1"/>
    <s v="Marié"/>
    <n v="78939"/>
    <n v="0"/>
    <n v="0"/>
    <n v="0"/>
    <d v="2013-12-12T00:00:00"/>
    <n v="12"/>
    <n v="57"/>
    <n v="22"/>
    <n v="1507"/>
    <n v="2"/>
    <n v="3"/>
    <n v="3"/>
    <s v="233"/>
    <s v="Fidèles Premium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</r>
  <r>
    <n v="3967"/>
    <n v="1971"/>
    <n v="54"/>
    <x v="0"/>
    <x v="1"/>
    <s v="Marié"/>
    <n v="78931"/>
    <n v="0"/>
    <n v="0"/>
    <n v="0"/>
    <d v="2013-10-25T00:00:00"/>
    <n v="12"/>
    <n v="19"/>
    <n v="24"/>
    <n v="943"/>
    <n v="3"/>
    <n v="3"/>
    <n v="3"/>
    <s v="333"/>
    <s v="VIP 333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</r>
  <r>
    <n v="9977"/>
    <n v="1973"/>
    <n v="52"/>
    <x v="0"/>
    <x v="0"/>
    <s v="Divorcé"/>
    <n v="78901"/>
    <n v="0"/>
    <n v="1"/>
    <n v="1"/>
    <d v="2013-09-17T00:00:00"/>
    <n v="12"/>
    <n v="99"/>
    <n v="21"/>
    <n v="734"/>
    <n v="1"/>
    <n v="2"/>
    <n v="2"/>
    <s v="122"/>
    <s v="À réactiver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</r>
  <r>
    <n v="2426"/>
    <n v="1964"/>
    <n v="61"/>
    <x v="2"/>
    <x v="1"/>
    <s v="Divorcé"/>
    <n v="78825"/>
    <n v="0"/>
    <n v="0"/>
    <n v="0"/>
    <d v="2012-09-14T00:00:00"/>
    <n v="13"/>
    <n v="35"/>
    <n v="31"/>
    <n v="895"/>
    <n v="2"/>
    <n v="3"/>
    <n v="3"/>
    <s v="233"/>
    <s v="Fidèles Premium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</r>
  <r>
    <n v="1891"/>
    <n v="1980"/>
    <n v="45"/>
    <x v="0"/>
    <x v="2"/>
    <s v="Divorcé"/>
    <n v="78789"/>
    <n v="0"/>
    <n v="0"/>
    <n v="0"/>
    <d v="2012-08-08T00:00:00"/>
    <n v="13"/>
    <n v="12"/>
    <n v="17"/>
    <n v="1754"/>
    <n v="3"/>
    <n v="2"/>
    <n v="3"/>
    <s v="323"/>
    <s v="Nouveaux prometteurs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</r>
  <r>
    <n v="4679"/>
    <n v="1977"/>
    <n v="48"/>
    <x v="0"/>
    <x v="2"/>
    <s v="Marié"/>
    <n v="78710"/>
    <n v="0"/>
    <n v="1"/>
    <n v="1"/>
    <d v="2014-05-23T00:00:00"/>
    <n v="11"/>
    <n v="42"/>
    <n v="29"/>
    <n v="1092"/>
    <n v="2"/>
    <n v="3"/>
    <n v="3"/>
    <s v="233"/>
    <s v="Fidèles Premium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</r>
  <r>
    <n v="3698"/>
    <n v="1983"/>
    <n v="42"/>
    <x v="1"/>
    <x v="0"/>
    <s v="Conjoint"/>
    <n v="78687"/>
    <n v="0"/>
    <n v="0"/>
    <n v="0"/>
    <d v="2012-08-09T00:00:00"/>
    <n v="13"/>
    <n v="13"/>
    <n v="20"/>
    <n v="2130"/>
    <n v="3"/>
    <n v="2"/>
    <n v="3"/>
    <s v="323"/>
    <s v="Nouveaux prometteurs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</r>
  <r>
    <n v="11088"/>
    <n v="1971"/>
    <n v="54"/>
    <x v="0"/>
    <x v="1"/>
    <s v="Conjoint"/>
    <n v="78642"/>
    <n v="0"/>
    <n v="1"/>
    <n v="1"/>
    <d v="2013-04-21T00:00:00"/>
    <n v="12"/>
    <n v="83"/>
    <n v="23"/>
    <n v="1816"/>
    <n v="1"/>
    <n v="3"/>
    <n v="3"/>
    <s v="133"/>
    <s v="À réactiver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</r>
  <r>
    <n v="7274"/>
    <n v="1957"/>
    <n v="68"/>
    <x v="2"/>
    <x v="0"/>
    <s v="Marié"/>
    <n v="78618"/>
    <n v="0"/>
    <n v="0"/>
    <n v="0"/>
    <d v="2012-09-28T00:00:00"/>
    <n v="13"/>
    <n v="87"/>
    <n v="23"/>
    <n v="2153"/>
    <n v="1"/>
    <n v="3"/>
    <n v="3"/>
    <s v="133"/>
    <s v="À réactiver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</r>
  <r>
    <n v="590"/>
    <n v="1970"/>
    <n v="55"/>
    <x v="0"/>
    <x v="2"/>
    <s v="Divorcé"/>
    <n v="78579"/>
    <n v="0"/>
    <n v="0"/>
    <n v="0"/>
    <d v="2012-12-22T00:00:00"/>
    <n v="13"/>
    <n v="35"/>
    <n v="18"/>
    <n v="1812"/>
    <n v="2"/>
    <n v="2"/>
    <n v="3"/>
    <s v="223"/>
    <s v="Fidèles Premium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</r>
  <r>
    <n v="1577"/>
    <n v="1946"/>
    <n v="79"/>
    <x v="2"/>
    <x v="0"/>
    <s v="Marié"/>
    <n v="78569"/>
    <n v="0"/>
    <n v="0"/>
    <n v="0"/>
    <d v="2014-02-19T00:00:00"/>
    <n v="11"/>
    <n v="14"/>
    <n v="15"/>
    <n v="1736"/>
    <n v="3"/>
    <n v="2"/>
    <n v="3"/>
    <s v="323"/>
    <s v="Nouveaux prometteurs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</r>
  <r>
    <n v="9790"/>
    <n v="1957"/>
    <n v="68"/>
    <x v="2"/>
    <x v="0"/>
    <s v="Célibataire"/>
    <n v="78499"/>
    <n v="0"/>
    <n v="0"/>
    <n v="0"/>
    <d v="2013-11-23T00:00:00"/>
    <n v="12"/>
    <n v="12"/>
    <n v="22"/>
    <n v="1334"/>
    <n v="3"/>
    <n v="3"/>
    <n v="3"/>
    <s v="333"/>
    <s v="VIP 333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</r>
  <r>
    <n v="4646"/>
    <n v="1951"/>
    <n v="74"/>
    <x v="2"/>
    <x v="2"/>
    <s v="Marié"/>
    <n v="78497"/>
    <n v="0"/>
    <n v="0"/>
    <n v="0"/>
    <d v="2013-12-01T00:00:00"/>
    <n v="12"/>
    <n v="44"/>
    <n v="26"/>
    <n v="978"/>
    <n v="2"/>
    <n v="3"/>
    <n v="3"/>
    <s v="233"/>
    <s v="Fidèles Premium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</r>
  <r>
    <n v="6935"/>
    <n v="1951"/>
    <n v="74"/>
    <x v="2"/>
    <x v="2"/>
    <s v="Marié"/>
    <n v="78497"/>
    <n v="0"/>
    <n v="0"/>
    <n v="0"/>
    <d v="2013-12-01T00:00:00"/>
    <n v="12"/>
    <n v="44"/>
    <n v="26"/>
    <n v="978"/>
    <n v="2"/>
    <n v="3"/>
    <n v="3"/>
    <s v="233"/>
    <s v="Fidèles Premium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</r>
  <r>
    <n v="1277"/>
    <n v="1960"/>
    <n v="65"/>
    <x v="2"/>
    <x v="0"/>
    <s v="Conjoint"/>
    <n v="78468"/>
    <n v="0"/>
    <n v="0"/>
    <n v="0"/>
    <d v="2014-04-09T00:00:00"/>
    <n v="11"/>
    <n v="29"/>
    <n v="31"/>
    <n v="1004"/>
    <n v="3"/>
    <n v="3"/>
    <n v="3"/>
    <s v="333"/>
    <s v="VIP 333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</r>
  <r>
    <n v="4530"/>
    <n v="1948"/>
    <n v="77"/>
    <x v="2"/>
    <x v="2"/>
    <s v="Veuf"/>
    <n v="78427"/>
    <n v="0"/>
    <n v="0"/>
    <n v="0"/>
    <d v="2012-10-24T00:00:00"/>
    <n v="13"/>
    <n v="36"/>
    <n v="23"/>
    <n v="1930"/>
    <n v="2"/>
    <n v="3"/>
    <n v="3"/>
    <s v="233"/>
    <s v="Fidèles Premium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</r>
  <r>
    <n v="7053"/>
    <n v="1966"/>
    <n v="59"/>
    <x v="0"/>
    <x v="1"/>
    <s v="Célibataire"/>
    <n v="78420"/>
    <n v="0"/>
    <n v="0"/>
    <n v="0"/>
    <d v="2013-06-29T00:00:00"/>
    <n v="12"/>
    <n v="75"/>
    <n v="22"/>
    <n v="1453"/>
    <n v="1"/>
    <n v="3"/>
    <n v="3"/>
    <s v="133"/>
    <s v="À réactiver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</r>
  <r>
    <n v="2831"/>
    <n v="1976"/>
    <n v="49"/>
    <x v="0"/>
    <x v="0"/>
    <s v="Conjoint"/>
    <n v="78416"/>
    <n v="0"/>
    <n v="1"/>
    <n v="1"/>
    <d v="2014-06-27T00:00:00"/>
    <n v="11"/>
    <n v="99"/>
    <n v="27"/>
    <n v="1179"/>
    <n v="1"/>
    <n v="3"/>
    <n v="3"/>
    <s v="133"/>
    <s v="À réactiver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</r>
  <r>
    <n v="5302"/>
    <n v="1986"/>
    <n v="39"/>
    <x v="1"/>
    <x v="0"/>
    <s v="Conjoint"/>
    <n v="78394"/>
    <n v="0"/>
    <n v="0"/>
    <n v="0"/>
    <d v="2013-02-15T00:00:00"/>
    <n v="12"/>
    <n v="13"/>
    <n v="17"/>
    <n v="1428"/>
    <n v="3"/>
    <n v="2"/>
    <n v="3"/>
    <s v="323"/>
    <s v="Nouveaux prometteurs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</r>
  <r>
    <n v="5989"/>
    <n v="1959"/>
    <n v="66"/>
    <x v="2"/>
    <x v="2"/>
    <s v="Divorcé"/>
    <n v="78353"/>
    <n v="0"/>
    <n v="1"/>
    <n v="1"/>
    <d v="2013-04-16T00:00:00"/>
    <n v="12"/>
    <n v="51"/>
    <n v="31"/>
    <n v="1576"/>
    <n v="2"/>
    <n v="3"/>
    <n v="3"/>
    <s v="233"/>
    <s v="Fidèles Premium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</r>
  <r>
    <n v="5046"/>
    <n v="1958"/>
    <n v="67"/>
    <x v="2"/>
    <x v="0"/>
    <s v="Divorcé"/>
    <n v="78331"/>
    <n v="0"/>
    <n v="1"/>
    <n v="1"/>
    <d v="2014-01-23T00:00:00"/>
    <n v="11"/>
    <n v="97"/>
    <n v="27"/>
    <n v="1638"/>
    <n v="1"/>
    <n v="3"/>
    <n v="3"/>
    <s v="133"/>
    <s v="À réactiver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</r>
  <r>
    <n v="6406"/>
    <n v="1988"/>
    <n v="37"/>
    <x v="1"/>
    <x v="2"/>
    <s v="Marié"/>
    <n v="78285"/>
    <n v="0"/>
    <n v="0"/>
    <n v="0"/>
    <d v="2013-10-28T00:00:00"/>
    <n v="12"/>
    <n v="13"/>
    <n v="23"/>
    <n v="1427"/>
    <n v="3"/>
    <n v="3"/>
    <n v="3"/>
    <s v="333"/>
    <s v="VIP 33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</r>
  <r>
    <n v="2909"/>
    <n v="1974"/>
    <n v="51"/>
    <x v="0"/>
    <x v="1"/>
    <s v="Marié"/>
    <n v="78128"/>
    <n v="0"/>
    <n v="1"/>
    <n v="1"/>
    <d v="2014-02-19T00:00:00"/>
    <n v="11"/>
    <n v="89"/>
    <n v="21"/>
    <n v="1264"/>
    <n v="1"/>
    <n v="2"/>
    <n v="3"/>
    <s v="123"/>
    <s v="À réactiver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</r>
  <r>
    <n v="9952"/>
    <n v="1947"/>
    <n v="78"/>
    <x v="2"/>
    <x v="2"/>
    <s v="Conjoint"/>
    <n v="78093"/>
    <n v="0"/>
    <n v="0"/>
    <n v="0"/>
    <d v="2013-12-11T00:00:00"/>
    <n v="12"/>
    <n v="53"/>
    <n v="17"/>
    <n v="1105"/>
    <n v="2"/>
    <n v="2"/>
    <n v="3"/>
    <s v="223"/>
    <s v="Fidèles Premium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</r>
  <r>
    <n v="5545"/>
    <n v="1972"/>
    <n v="53"/>
    <x v="0"/>
    <x v="1"/>
    <s v="Marié"/>
    <n v="78075"/>
    <n v="0"/>
    <n v="0"/>
    <n v="0"/>
    <d v="2014-04-05T00:00:00"/>
    <n v="11"/>
    <n v="72"/>
    <n v="14"/>
    <n v="988"/>
    <n v="1"/>
    <n v="1"/>
    <n v="3"/>
    <s v="113"/>
    <s v="À réactiver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</r>
  <r>
    <n v="8204"/>
    <n v="1971"/>
    <n v="54"/>
    <x v="0"/>
    <x v="2"/>
    <s v="Marié"/>
    <n v="78041"/>
    <n v="0"/>
    <n v="0"/>
    <n v="0"/>
    <d v="2012-12-16T00:00:00"/>
    <n v="13"/>
    <n v="93"/>
    <n v="19"/>
    <n v="1319"/>
    <n v="1"/>
    <n v="2"/>
    <n v="3"/>
    <s v="123"/>
    <s v="À réactiver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</r>
  <r>
    <n v="10473"/>
    <n v="1956"/>
    <n v="69"/>
    <x v="2"/>
    <x v="1"/>
    <s v="Veuf"/>
    <n v="78028"/>
    <n v="0"/>
    <n v="1"/>
    <n v="1"/>
    <d v="2012-09-10T00:00:00"/>
    <n v="13"/>
    <n v="38"/>
    <n v="26"/>
    <n v="528"/>
    <n v="2"/>
    <n v="3"/>
    <n v="2"/>
    <s v="232"/>
    <s v="Fidèles Premium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</r>
  <r>
    <n v="5883"/>
    <n v="1972"/>
    <n v="53"/>
    <x v="0"/>
    <x v="0"/>
    <s v="Marié"/>
    <n v="77981"/>
    <n v="1"/>
    <n v="0"/>
    <n v="1"/>
    <d v="2013-05-26T00:00:00"/>
    <n v="12"/>
    <n v="78"/>
    <n v="23"/>
    <n v="664"/>
    <n v="1"/>
    <n v="3"/>
    <n v="2"/>
    <s v="132"/>
    <s v="À réactiver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</r>
  <r>
    <n v="6521"/>
    <n v="1954"/>
    <n v="71"/>
    <x v="2"/>
    <x v="0"/>
    <s v="Conjoint"/>
    <n v="77972"/>
    <n v="0"/>
    <n v="0"/>
    <n v="0"/>
    <d v="2014-03-18T00:00:00"/>
    <n v="11"/>
    <n v="18"/>
    <n v="20"/>
    <n v="1101"/>
    <n v="3"/>
    <n v="2"/>
    <n v="3"/>
    <s v="323"/>
    <s v="Nouveaux prometteurs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</r>
  <r>
    <n v="7828"/>
    <n v="1981"/>
    <n v="44"/>
    <x v="1"/>
    <x v="2"/>
    <s v="Conjoint"/>
    <n v="77882"/>
    <n v="0"/>
    <n v="0"/>
    <n v="0"/>
    <d v="2014-04-30T00:00:00"/>
    <n v="11"/>
    <n v="29"/>
    <n v="12"/>
    <n v="818"/>
    <n v="3"/>
    <n v="1"/>
    <n v="2"/>
    <s v="312"/>
    <s v="Nouveaux prometteurs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</r>
  <r>
    <n v="5831"/>
    <n v="1967"/>
    <n v="58"/>
    <x v="0"/>
    <x v="0"/>
    <s v="Marié"/>
    <n v="77870"/>
    <n v="0"/>
    <n v="1"/>
    <n v="1"/>
    <d v="2012-08-22T00:00:00"/>
    <n v="13"/>
    <n v="93"/>
    <n v="23"/>
    <n v="1815"/>
    <n v="1"/>
    <n v="3"/>
    <n v="3"/>
    <s v="133"/>
    <s v="À réactiver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</r>
  <r>
    <n v="4322"/>
    <n v="1958"/>
    <n v="67"/>
    <x v="2"/>
    <x v="1"/>
    <s v="Conjoint"/>
    <n v="77863"/>
    <n v="0"/>
    <n v="0"/>
    <n v="0"/>
    <d v="2013-11-27T00:00:00"/>
    <n v="12"/>
    <n v="20"/>
    <n v="21"/>
    <n v="1291"/>
    <n v="3"/>
    <n v="2"/>
    <n v="3"/>
    <s v="323"/>
    <s v="Nouveaux prometteurs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</r>
  <r>
    <n v="10767"/>
    <n v="1989"/>
    <n v="36"/>
    <x v="1"/>
    <x v="1"/>
    <s v="Conjoint"/>
    <n v="77845"/>
    <n v="0"/>
    <n v="0"/>
    <n v="0"/>
    <d v="2014-05-16T00:00:00"/>
    <n v="11"/>
    <n v="40"/>
    <n v="21"/>
    <n v="1346"/>
    <n v="2"/>
    <n v="2"/>
    <n v="3"/>
    <s v="223"/>
    <s v="Fidèles Premium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</r>
  <r>
    <n v="5153"/>
    <n v="1967"/>
    <n v="58"/>
    <x v="0"/>
    <x v="1"/>
    <s v="Marié"/>
    <n v="77766"/>
    <n v="0"/>
    <n v="1"/>
    <n v="1"/>
    <d v="2013-02-22T00:00:00"/>
    <n v="12"/>
    <n v="97"/>
    <n v="38"/>
    <n v="1529"/>
    <n v="1"/>
    <n v="3"/>
    <n v="3"/>
    <s v="133"/>
    <s v="À réactiver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</r>
  <r>
    <n v="4127"/>
    <n v="1967"/>
    <n v="58"/>
    <x v="0"/>
    <x v="1"/>
    <s v="Marié"/>
    <n v="77766"/>
    <n v="0"/>
    <n v="1"/>
    <n v="1"/>
    <d v="2013-02-22T00:00:00"/>
    <n v="12"/>
    <n v="97"/>
    <n v="38"/>
    <n v="1529"/>
    <n v="1"/>
    <n v="3"/>
    <n v="3"/>
    <s v="133"/>
    <s v="À réactiver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</r>
  <r>
    <n v="1173"/>
    <n v="1947"/>
    <n v="78"/>
    <x v="2"/>
    <x v="2"/>
    <s v="Conjoint"/>
    <n v="77632"/>
    <n v="0"/>
    <n v="0"/>
    <n v="0"/>
    <d v="2013-03-10T00:00:00"/>
    <n v="12"/>
    <n v="73"/>
    <n v="14"/>
    <n v="2252"/>
    <n v="1"/>
    <n v="1"/>
    <n v="3"/>
    <s v="113"/>
    <s v="À réactiver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</r>
  <r>
    <n v="4785"/>
    <n v="1970"/>
    <n v="55"/>
    <x v="0"/>
    <x v="1"/>
    <s v="Conjoint"/>
    <n v="77622"/>
    <n v="0"/>
    <n v="2"/>
    <n v="2"/>
    <d v="2014-04-14T00:00:00"/>
    <n v="11"/>
    <n v="3"/>
    <n v="23"/>
    <n v="714"/>
    <n v="3"/>
    <n v="3"/>
    <n v="2"/>
    <s v="332"/>
    <s v="Nouveaux prometteurs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</r>
  <r>
    <n v="7899"/>
    <n v="1952"/>
    <n v="73"/>
    <x v="2"/>
    <x v="1"/>
    <s v="Marié"/>
    <n v="77610"/>
    <n v="0"/>
    <n v="1"/>
    <n v="1"/>
    <d v="2012-10-29T00:00:00"/>
    <n v="13"/>
    <n v="70"/>
    <n v="22"/>
    <n v="1680"/>
    <n v="1"/>
    <n v="3"/>
    <n v="3"/>
    <s v="133"/>
    <s v="À réactiver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</r>
  <r>
    <n v="4994"/>
    <n v="1943"/>
    <n v="82"/>
    <x v="2"/>
    <x v="2"/>
    <s v="Célibataire"/>
    <n v="77598"/>
    <n v="0"/>
    <n v="0"/>
    <n v="0"/>
    <d v="2013-10-01T00:00:00"/>
    <n v="12"/>
    <n v="53"/>
    <n v="28"/>
    <n v="1735"/>
    <n v="2"/>
    <n v="3"/>
    <n v="3"/>
    <s v="233"/>
    <s v="Fidèles Premium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</r>
  <r>
    <n v="2008"/>
    <n v="1978"/>
    <n v="47"/>
    <x v="0"/>
    <x v="0"/>
    <s v="Marié"/>
    <n v="77583"/>
    <n v="0"/>
    <n v="0"/>
    <n v="0"/>
    <d v="2014-02-10T00:00:00"/>
    <n v="11"/>
    <n v="93"/>
    <n v="20"/>
    <n v="1149"/>
    <n v="1"/>
    <n v="2"/>
    <n v="3"/>
    <s v="123"/>
    <s v="À réactiver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</r>
  <r>
    <n v="5236"/>
    <n v="1979"/>
    <n v="46"/>
    <x v="0"/>
    <x v="0"/>
    <s v="Conjoint"/>
    <n v="77568"/>
    <n v="0"/>
    <n v="1"/>
    <n v="1"/>
    <d v="2012-08-25T00:00:00"/>
    <n v="13"/>
    <n v="30"/>
    <n v="25"/>
    <n v="2194"/>
    <n v="3"/>
    <n v="3"/>
    <n v="3"/>
    <s v="333"/>
    <s v="VIP 333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</r>
  <r>
    <n v="7832"/>
    <n v="1959"/>
    <n v="66"/>
    <x v="2"/>
    <x v="2"/>
    <s v="Marié"/>
    <n v="77520"/>
    <n v="0"/>
    <n v="1"/>
    <n v="1"/>
    <d v="2013-08-28T00:00:00"/>
    <n v="12"/>
    <n v="30"/>
    <n v="26"/>
    <n v="1526"/>
    <n v="3"/>
    <n v="3"/>
    <n v="3"/>
    <s v="333"/>
    <s v="VIP 333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</r>
  <r>
    <n v="6963"/>
    <n v="1947"/>
    <n v="78"/>
    <x v="2"/>
    <x v="0"/>
    <s v="Célibataire"/>
    <n v="77457"/>
    <n v="0"/>
    <n v="0"/>
    <n v="0"/>
    <d v="2014-03-05T00:00:00"/>
    <n v="11"/>
    <n v="85"/>
    <n v="18"/>
    <n v="1157"/>
    <n v="1"/>
    <n v="2"/>
    <n v="3"/>
    <s v="123"/>
    <s v="À réactiver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</r>
  <r>
    <n v="5796"/>
    <n v="1963"/>
    <n v="62"/>
    <x v="2"/>
    <x v="0"/>
    <s v="Marié"/>
    <n v="77437"/>
    <n v="0"/>
    <n v="0"/>
    <n v="0"/>
    <d v="2013-11-26T00:00:00"/>
    <n v="12"/>
    <n v="70"/>
    <n v="23"/>
    <n v="1125"/>
    <n v="1"/>
    <n v="3"/>
    <n v="3"/>
    <s v="133"/>
    <s v="À réactiver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</r>
  <r>
    <n v="9206"/>
    <n v="1968"/>
    <n v="57"/>
    <x v="0"/>
    <x v="0"/>
    <s v="Conjoint"/>
    <n v="77382"/>
    <n v="0"/>
    <n v="1"/>
    <n v="1"/>
    <d v="2014-01-07T00:00:00"/>
    <n v="11"/>
    <n v="36"/>
    <n v="25"/>
    <n v="1121"/>
    <n v="2"/>
    <n v="3"/>
    <n v="3"/>
    <s v="233"/>
    <s v="Fidèles Premium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</r>
  <r>
    <n v="11051"/>
    <n v="1956"/>
    <n v="69"/>
    <x v="2"/>
    <x v="1"/>
    <s v="Conjoint"/>
    <n v="77376"/>
    <n v="1"/>
    <n v="1"/>
    <n v="2"/>
    <d v="2014-05-10T00:00:00"/>
    <n v="11"/>
    <n v="72"/>
    <n v="23"/>
    <n v="661"/>
    <n v="1"/>
    <n v="3"/>
    <n v="2"/>
    <s v="132"/>
    <s v="À réactiver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</r>
  <r>
    <n v="3197"/>
    <n v="1980"/>
    <n v="45"/>
    <x v="0"/>
    <x v="0"/>
    <s v="Marié"/>
    <n v="77353"/>
    <n v="0"/>
    <n v="1"/>
    <n v="1"/>
    <d v="2013-12-16T00:00:00"/>
    <n v="12"/>
    <n v="38"/>
    <n v="22"/>
    <n v="670"/>
    <n v="2"/>
    <n v="3"/>
    <n v="2"/>
    <s v="232"/>
    <s v="Fidèles Premium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</r>
  <r>
    <n v="6652"/>
    <n v="1965"/>
    <n v="60"/>
    <x v="2"/>
    <x v="0"/>
    <s v="Marié"/>
    <n v="77343"/>
    <n v="0"/>
    <n v="0"/>
    <n v="0"/>
    <d v="2014-06-09T00:00:00"/>
    <n v="11"/>
    <n v="28"/>
    <n v="17"/>
    <n v="1134"/>
    <n v="3"/>
    <n v="2"/>
    <n v="3"/>
    <s v="323"/>
    <s v="Nouveaux prometteurs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</r>
  <r>
    <n v="5077"/>
    <n v="1979"/>
    <n v="46"/>
    <x v="0"/>
    <x v="0"/>
    <s v="Conjoint"/>
    <n v="77298"/>
    <n v="0"/>
    <n v="1"/>
    <n v="1"/>
    <d v="2013-11-02T00:00:00"/>
    <n v="12"/>
    <n v="46"/>
    <n v="26"/>
    <n v="969"/>
    <n v="2"/>
    <n v="3"/>
    <n v="3"/>
    <s v="233"/>
    <s v="Fidèles Premium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6173"/>
    <n v="1979"/>
    <n v="46"/>
    <x v="0"/>
    <x v="0"/>
    <s v="Conjoint"/>
    <n v="77298"/>
    <n v="0"/>
    <n v="1"/>
    <n v="1"/>
    <d v="2013-11-02T00:00:00"/>
    <n v="12"/>
    <n v="46"/>
    <n v="26"/>
    <n v="969"/>
    <n v="2"/>
    <n v="3"/>
    <n v="3"/>
    <s v="233"/>
    <s v="Fidèles Premium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1627"/>
    <n v="1957"/>
    <n v="68"/>
    <x v="2"/>
    <x v="2"/>
    <s v="Divorcé"/>
    <n v="77297"/>
    <n v="0"/>
    <n v="0"/>
    <n v="0"/>
    <d v="2013-01-26T00:00:00"/>
    <n v="12"/>
    <n v="84"/>
    <n v="25"/>
    <n v="789"/>
    <n v="1"/>
    <n v="3"/>
    <n v="2"/>
    <s v="132"/>
    <s v="À réactiver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</r>
  <r>
    <n v="3595"/>
    <n v="1963"/>
    <n v="62"/>
    <x v="2"/>
    <x v="0"/>
    <s v="Conjoint"/>
    <n v="77226"/>
    <n v="0"/>
    <n v="1"/>
    <n v="1"/>
    <d v="2014-02-28T00:00:00"/>
    <n v="11"/>
    <n v="29"/>
    <n v="29"/>
    <n v="1138"/>
    <n v="3"/>
    <n v="3"/>
    <n v="3"/>
    <s v="333"/>
    <s v="VIP 333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</r>
  <r>
    <n v="10486"/>
    <n v="1948"/>
    <n v="77"/>
    <x v="2"/>
    <x v="0"/>
    <s v="Marié"/>
    <n v="77142"/>
    <n v="0"/>
    <n v="0"/>
    <n v="0"/>
    <d v="2013-05-29T00:00:00"/>
    <n v="12"/>
    <n v="54"/>
    <n v="18"/>
    <n v="990"/>
    <n v="2"/>
    <n v="2"/>
    <n v="3"/>
    <s v="223"/>
    <s v="Fidèles Premium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</r>
  <r>
    <n v="2324"/>
    <n v="1972"/>
    <n v="53"/>
    <x v="0"/>
    <x v="0"/>
    <s v="Conjoint"/>
    <n v="77044"/>
    <n v="0"/>
    <n v="1"/>
    <n v="1"/>
    <d v="2013-10-27T00:00:00"/>
    <n v="12"/>
    <n v="12"/>
    <n v="33"/>
    <n v="1065"/>
    <n v="3"/>
    <n v="3"/>
    <n v="3"/>
    <s v="333"/>
    <s v="VIP 333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</r>
  <r>
    <n v="4002"/>
    <n v="1960"/>
    <n v="65"/>
    <x v="2"/>
    <x v="1"/>
    <s v="Marié"/>
    <n v="77037"/>
    <n v="0"/>
    <n v="1"/>
    <n v="1"/>
    <d v="2013-10-13T00:00:00"/>
    <n v="12"/>
    <n v="3"/>
    <n v="29"/>
    <n v="1123"/>
    <n v="3"/>
    <n v="3"/>
    <n v="3"/>
    <s v="333"/>
    <s v="VIP 33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</r>
  <r>
    <n v="7861"/>
    <n v="1952"/>
    <n v="73"/>
    <x v="2"/>
    <x v="2"/>
    <s v="Marié"/>
    <n v="77027"/>
    <n v="0"/>
    <n v="1"/>
    <n v="1"/>
    <d v="2014-02-05T00:00:00"/>
    <n v="11"/>
    <n v="23"/>
    <n v="21"/>
    <n v="1175"/>
    <n v="3"/>
    <n v="2"/>
    <n v="3"/>
    <s v="323"/>
    <s v="Nouveaux prometteurs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</r>
  <r>
    <n v="9743"/>
    <n v="1955"/>
    <n v="70"/>
    <x v="2"/>
    <x v="0"/>
    <s v="Marié"/>
    <n v="76998"/>
    <n v="0"/>
    <n v="1"/>
    <n v="1"/>
    <d v="2013-01-11T00:00:00"/>
    <n v="12"/>
    <n v="85"/>
    <n v="33"/>
    <n v="1910"/>
    <n v="1"/>
    <n v="3"/>
    <n v="3"/>
    <s v="133"/>
    <s v="À réactiver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</r>
  <r>
    <n v="6565"/>
    <n v="1949"/>
    <n v="76"/>
    <x v="2"/>
    <x v="2"/>
    <s v="Marié"/>
    <n v="76995"/>
    <n v="0"/>
    <n v="1"/>
    <n v="1"/>
    <d v="2013-03-28T00:00:00"/>
    <n v="12"/>
    <n v="91"/>
    <n v="29"/>
    <n v="1782"/>
    <n v="1"/>
    <n v="3"/>
    <n v="3"/>
    <s v="133"/>
    <s v="À réactiver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</r>
  <r>
    <n v="6931"/>
    <n v="1967"/>
    <n v="58"/>
    <x v="0"/>
    <x v="0"/>
    <s v="Divorcé"/>
    <n v="76982"/>
    <n v="0"/>
    <n v="0"/>
    <n v="0"/>
    <d v="2014-02-15T00:00:00"/>
    <n v="11"/>
    <n v="19"/>
    <n v="19"/>
    <n v="1062"/>
    <n v="3"/>
    <n v="2"/>
    <n v="3"/>
    <s v="323"/>
    <s v="Nouveaux prometteurs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</r>
  <r>
    <n v="6428"/>
    <n v="1950"/>
    <n v="75"/>
    <x v="2"/>
    <x v="1"/>
    <s v="Veuf"/>
    <n v="76842"/>
    <n v="0"/>
    <n v="0"/>
    <n v="0"/>
    <d v="2014-05-03T00:00:00"/>
    <n v="11"/>
    <n v="37"/>
    <n v="16"/>
    <n v="1130"/>
    <n v="2"/>
    <n v="2"/>
    <n v="3"/>
    <s v="223"/>
    <s v="Fidèles Premium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</r>
  <r>
    <n v="7725"/>
    <n v="1965"/>
    <n v="60"/>
    <x v="2"/>
    <x v="2"/>
    <s v="Marié"/>
    <n v="76800"/>
    <n v="0"/>
    <n v="0"/>
    <n v="0"/>
    <d v="2014-03-08T00:00:00"/>
    <n v="11"/>
    <n v="33"/>
    <n v="16"/>
    <n v="641"/>
    <n v="2"/>
    <n v="2"/>
    <n v="2"/>
    <s v="222"/>
    <s v="Fidèles Premium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</r>
  <r>
    <n v="375"/>
    <n v="1954"/>
    <n v="71"/>
    <x v="2"/>
    <x v="0"/>
    <s v="Divorcé"/>
    <n v="76773"/>
    <n v="0"/>
    <n v="0"/>
    <n v="0"/>
    <d v="2013-02-25T00:00:00"/>
    <n v="12"/>
    <n v="79"/>
    <n v="16"/>
    <n v="1156"/>
    <n v="1"/>
    <n v="2"/>
    <n v="3"/>
    <s v="123"/>
    <s v="À réactiver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</r>
  <r>
    <n v="2147"/>
    <n v="1969"/>
    <n v="56"/>
    <x v="0"/>
    <x v="0"/>
    <s v="Conjoint"/>
    <n v="76653"/>
    <n v="0"/>
    <n v="0"/>
    <n v="0"/>
    <d v="2013-08-16T00:00:00"/>
    <n v="12"/>
    <n v="91"/>
    <n v="24"/>
    <n v="2279"/>
    <n v="1"/>
    <n v="3"/>
    <n v="3"/>
    <s v="133"/>
    <s v="À réactiver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</r>
  <r>
    <n v="10925"/>
    <n v="1983"/>
    <n v="42"/>
    <x v="1"/>
    <x v="0"/>
    <s v="Marié"/>
    <n v="76630"/>
    <n v="0"/>
    <n v="0"/>
    <n v="0"/>
    <d v="2014-01-14T00:00:00"/>
    <n v="11"/>
    <n v="93"/>
    <n v="25"/>
    <n v="1003"/>
    <n v="1"/>
    <n v="3"/>
    <n v="3"/>
    <s v="133"/>
    <s v="À réactiver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</r>
  <r>
    <n v="4138"/>
    <n v="1962"/>
    <n v="63"/>
    <x v="2"/>
    <x v="0"/>
    <s v="Célibataire"/>
    <n v="76624"/>
    <n v="0"/>
    <n v="1"/>
    <n v="1"/>
    <d v="2014-05-24T00:00:00"/>
    <n v="11"/>
    <n v="68"/>
    <n v="23"/>
    <n v="899"/>
    <n v="1"/>
    <n v="3"/>
    <n v="3"/>
    <s v="133"/>
    <s v="À réactiver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</r>
  <r>
    <n v="10479"/>
    <n v="1975"/>
    <n v="50"/>
    <x v="0"/>
    <x v="1"/>
    <s v="Marié"/>
    <n v="76618"/>
    <n v="0"/>
    <n v="0"/>
    <n v="0"/>
    <d v="2012-12-07T00:00:00"/>
    <n v="13"/>
    <n v="64"/>
    <n v="11"/>
    <n v="1511"/>
    <n v="2"/>
    <n v="1"/>
    <n v="3"/>
    <s v="213"/>
    <s v="Autres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</r>
  <r>
    <n v="10590"/>
    <n v="1956"/>
    <n v="69"/>
    <x v="2"/>
    <x v="1"/>
    <s v="Conjoint"/>
    <n v="76542"/>
    <n v="0"/>
    <n v="0"/>
    <n v="0"/>
    <d v="2013-03-30T00:00:00"/>
    <n v="12"/>
    <n v="91"/>
    <n v="24"/>
    <n v="1483"/>
    <n v="1"/>
    <n v="3"/>
    <n v="3"/>
    <s v="133"/>
    <s v="À réactiver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</r>
  <r>
    <n v="10858"/>
    <n v="1975"/>
    <n v="50"/>
    <x v="0"/>
    <x v="0"/>
    <s v="Conjoint"/>
    <n v="76532"/>
    <n v="1"/>
    <n v="1"/>
    <n v="2"/>
    <d v="2013-09-09T00:00:00"/>
    <n v="12"/>
    <n v="38"/>
    <n v="26"/>
    <n v="820"/>
    <n v="2"/>
    <n v="3"/>
    <n v="2"/>
    <s v="232"/>
    <s v="Fidèles Premium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</r>
  <r>
    <n v="3507"/>
    <n v="1970"/>
    <n v="55"/>
    <x v="0"/>
    <x v="0"/>
    <s v="Célibataire"/>
    <n v="76467"/>
    <n v="1"/>
    <n v="0"/>
    <n v="1"/>
    <d v="2012-08-17T00:00:00"/>
    <n v="13"/>
    <n v="44"/>
    <n v="18"/>
    <n v="1575"/>
    <n v="2"/>
    <n v="2"/>
    <n v="3"/>
    <s v="223"/>
    <s v="Fidèles Premium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</r>
  <r>
    <n v="7022"/>
    <n v="1971"/>
    <n v="54"/>
    <x v="0"/>
    <x v="0"/>
    <s v="Marié"/>
    <n v="76445"/>
    <n v="1"/>
    <n v="0"/>
    <n v="1"/>
    <d v="2012-09-28T00:00:00"/>
    <n v="13"/>
    <n v="2"/>
    <n v="26"/>
    <n v="1410"/>
    <n v="3"/>
    <n v="3"/>
    <n v="3"/>
    <s v="333"/>
    <s v="VIP 333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</r>
  <r>
    <n v="9493"/>
    <n v="1980"/>
    <n v="45"/>
    <x v="0"/>
    <x v="1"/>
    <s v="Célibataire"/>
    <n v="76412"/>
    <n v="0"/>
    <n v="0"/>
    <n v="0"/>
    <d v="2013-05-05T00:00:00"/>
    <n v="12"/>
    <n v="15"/>
    <n v="20"/>
    <n v="1808"/>
    <n v="3"/>
    <n v="2"/>
    <n v="3"/>
    <s v="323"/>
    <s v="Nouveaux prometteurs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</r>
  <r>
    <n v="2591"/>
    <n v="1959"/>
    <n v="66"/>
    <x v="2"/>
    <x v="0"/>
    <s v="Veuf"/>
    <n v="76320"/>
    <n v="0"/>
    <n v="1"/>
    <n v="1"/>
    <d v="2014-06-22T00:00:00"/>
    <n v="11"/>
    <n v="49"/>
    <n v="15"/>
    <n v="932"/>
    <n v="2"/>
    <n v="2"/>
    <n v="3"/>
    <s v="223"/>
    <s v="Fidèles Premium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</r>
  <r>
    <n v="2666"/>
    <n v="1972"/>
    <n v="53"/>
    <x v="0"/>
    <x v="2"/>
    <s v="Marié"/>
    <n v="76234"/>
    <n v="0"/>
    <n v="1"/>
    <n v="1"/>
    <d v="2014-02-06T00:00:00"/>
    <n v="11"/>
    <n v="21"/>
    <n v="25"/>
    <n v="907"/>
    <n v="3"/>
    <n v="3"/>
    <n v="3"/>
    <s v="333"/>
    <s v="VIP 333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</r>
  <r>
    <n v="4149"/>
    <n v="1948"/>
    <n v="77"/>
    <x v="2"/>
    <x v="1"/>
    <s v="Conjoint"/>
    <n v="76140"/>
    <n v="0"/>
    <n v="0"/>
    <n v="0"/>
    <d v="2014-05-13T00:00:00"/>
    <n v="11"/>
    <n v="57"/>
    <n v="22"/>
    <n v="1348"/>
    <n v="2"/>
    <n v="3"/>
    <n v="3"/>
    <s v="233"/>
    <s v="Fidèles Premium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</r>
  <r>
    <n v="4998"/>
    <n v="1962"/>
    <n v="63"/>
    <x v="2"/>
    <x v="0"/>
    <s v="Conjoint"/>
    <n v="76081"/>
    <n v="0"/>
    <n v="0"/>
    <n v="0"/>
    <d v="2014-05-23T00:00:00"/>
    <n v="11"/>
    <n v="85"/>
    <n v="15"/>
    <n v="1033"/>
    <n v="1"/>
    <n v="2"/>
    <n v="3"/>
    <s v="123"/>
    <s v="À réactiver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</r>
  <r>
    <n v="7321"/>
    <n v="1962"/>
    <n v="63"/>
    <x v="2"/>
    <x v="0"/>
    <s v="Conjoint"/>
    <n v="76081"/>
    <n v="0"/>
    <n v="0"/>
    <n v="0"/>
    <d v="2014-05-23T00:00:00"/>
    <n v="11"/>
    <n v="85"/>
    <n v="15"/>
    <n v="1033"/>
    <n v="1"/>
    <n v="2"/>
    <n v="3"/>
    <s v="123"/>
    <s v="À réactiver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</r>
  <r>
    <n v="3422"/>
    <n v="1975"/>
    <n v="50"/>
    <x v="0"/>
    <x v="0"/>
    <s v="Marié"/>
    <n v="76068"/>
    <n v="0"/>
    <n v="1"/>
    <n v="1"/>
    <d v="2012-11-29T00:00:00"/>
    <n v="13"/>
    <n v="67"/>
    <n v="15"/>
    <n v="1376"/>
    <n v="1"/>
    <n v="2"/>
    <n v="3"/>
    <s v="123"/>
    <s v="À réactiver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</r>
  <r>
    <n v="146"/>
    <n v="1960"/>
    <n v="65"/>
    <x v="2"/>
    <x v="1"/>
    <s v="Célibataire"/>
    <n v="76045"/>
    <n v="0"/>
    <n v="0"/>
    <n v="0"/>
    <d v="2013-11-15T00:00:00"/>
    <n v="12"/>
    <n v="78"/>
    <n v="22"/>
    <n v="1323"/>
    <n v="1"/>
    <n v="3"/>
    <n v="3"/>
    <s v="133"/>
    <s v="À réactiver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</r>
  <r>
    <n v="10965"/>
    <n v="1955"/>
    <n v="70"/>
    <x v="2"/>
    <x v="0"/>
    <s v="Conjoint"/>
    <n v="76005"/>
    <n v="0"/>
    <n v="0"/>
    <n v="0"/>
    <d v="2013-02-22T00:00:00"/>
    <n v="12"/>
    <n v="72"/>
    <n v="27"/>
    <n v="1722"/>
    <n v="1"/>
    <n v="3"/>
    <n v="3"/>
    <s v="133"/>
    <s v="À réactiver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</r>
  <r>
    <n v="10424"/>
    <n v="1968"/>
    <n v="57"/>
    <x v="0"/>
    <x v="0"/>
    <s v="Célibataire"/>
    <n v="75922"/>
    <n v="0"/>
    <n v="0"/>
    <n v="0"/>
    <d v="2013-12-09T00:00:00"/>
    <n v="12"/>
    <n v="60"/>
    <n v="18"/>
    <n v="1295"/>
    <n v="2"/>
    <n v="2"/>
    <n v="3"/>
    <s v="223"/>
    <s v="Fidèles Premium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</r>
  <r>
    <n v="6200"/>
    <n v="1951"/>
    <n v="74"/>
    <x v="2"/>
    <x v="0"/>
    <s v="Marié"/>
    <n v="75903"/>
    <n v="0"/>
    <n v="1"/>
    <n v="1"/>
    <d v="2013-04-08T00:00:00"/>
    <n v="12"/>
    <n v="50"/>
    <n v="24"/>
    <n v="901"/>
    <n v="2"/>
    <n v="3"/>
    <n v="3"/>
    <s v="233"/>
    <s v="Fidèles Premium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</r>
  <r>
    <n v="7106"/>
    <n v="1943"/>
    <n v="82"/>
    <x v="2"/>
    <x v="1"/>
    <s v="Marié"/>
    <n v="75865"/>
    <n v="0"/>
    <n v="0"/>
    <n v="0"/>
    <d v="2014-03-31T00:00:00"/>
    <n v="11"/>
    <n v="73"/>
    <n v="19"/>
    <n v="1242"/>
    <n v="1"/>
    <n v="2"/>
    <n v="3"/>
    <s v="123"/>
    <s v="À réactiver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</r>
  <r>
    <n v="7503"/>
    <n v="1976"/>
    <n v="49"/>
    <x v="0"/>
    <x v="0"/>
    <s v="Célibataire"/>
    <n v="75825"/>
    <n v="0"/>
    <n v="0"/>
    <n v="0"/>
    <d v="2012-10-12T00:00:00"/>
    <n v="13"/>
    <n v="40"/>
    <n v="26"/>
    <n v="2209"/>
    <n v="2"/>
    <n v="3"/>
    <n v="3"/>
    <s v="233"/>
    <s v="Fidèles Premium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</r>
  <r>
    <n v="2612"/>
    <n v="1987"/>
    <n v="38"/>
    <x v="1"/>
    <x v="0"/>
    <s v="Marié"/>
    <n v="75794"/>
    <n v="0"/>
    <n v="0"/>
    <n v="0"/>
    <d v="2013-12-24T00:00:00"/>
    <n v="12"/>
    <n v="33"/>
    <n v="27"/>
    <n v="1682"/>
    <n v="2"/>
    <n v="3"/>
    <n v="3"/>
    <s v="233"/>
    <s v="Fidèles Premium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</r>
  <r>
    <n v="6853"/>
    <n v="1982"/>
    <n v="43"/>
    <x v="1"/>
    <x v="2"/>
    <s v="Célibataire"/>
    <n v="75777"/>
    <n v="0"/>
    <n v="0"/>
    <n v="0"/>
    <d v="2013-07-04T00:00:00"/>
    <n v="12"/>
    <n v="12"/>
    <n v="21"/>
    <n v="1438"/>
    <n v="3"/>
    <n v="2"/>
    <n v="3"/>
    <s v="323"/>
    <s v="Nouveaux prometteurs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</r>
  <r>
    <n v="7366"/>
    <n v="1982"/>
    <n v="43"/>
    <x v="1"/>
    <x v="2"/>
    <s v="Célibataire"/>
    <n v="75777"/>
    <n v="0"/>
    <n v="0"/>
    <n v="0"/>
    <d v="2013-07-04T00:00:00"/>
    <n v="12"/>
    <n v="12"/>
    <n v="21"/>
    <n v="1438"/>
    <n v="3"/>
    <n v="2"/>
    <n v="3"/>
    <s v="323"/>
    <s v="Nouveaux prometteurs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</r>
  <r>
    <n v="3091"/>
    <n v="1981"/>
    <n v="44"/>
    <x v="1"/>
    <x v="2"/>
    <s v="Conjoint"/>
    <n v="75774"/>
    <n v="1"/>
    <n v="0"/>
    <n v="1"/>
    <d v="2014-05-02T00:00:00"/>
    <n v="11"/>
    <n v="27"/>
    <n v="24"/>
    <n v="823"/>
    <n v="3"/>
    <n v="3"/>
    <n v="2"/>
    <s v="332"/>
    <s v="Nouveaux prometteurs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</r>
  <r>
    <n v="762"/>
    <n v="1981"/>
    <n v="44"/>
    <x v="1"/>
    <x v="2"/>
    <s v="Conjoint"/>
    <n v="75774"/>
    <n v="1"/>
    <n v="0"/>
    <n v="1"/>
    <d v="2014-05-02T00:00:00"/>
    <m/>
    <n v="27"/>
    <n v="24"/>
    <n v="823"/>
    <n v="3"/>
    <n v="3"/>
    <n v="2"/>
    <s v="332"/>
    <s v="Nouveaux prometteurs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</r>
  <r>
    <n v="4580"/>
    <n v="1969"/>
    <n v="56"/>
    <x v="0"/>
    <x v="0"/>
    <s v="Marié"/>
    <n v="75759"/>
    <n v="0"/>
    <n v="0"/>
    <n v="0"/>
    <d v="2013-10-25T00:00:00"/>
    <n v="12"/>
    <n v="46"/>
    <n v="30"/>
    <n v="2486"/>
    <n v="2"/>
    <n v="3"/>
    <n v="3"/>
    <s v="233"/>
    <s v="Fidèles Premium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</r>
  <r>
    <n v="10992"/>
    <n v="1967"/>
    <n v="58"/>
    <x v="0"/>
    <x v="0"/>
    <s v="Conjoint"/>
    <n v="75702"/>
    <n v="1"/>
    <n v="1"/>
    <n v="2"/>
    <d v="2012-08-29T00:00:00"/>
    <n v="13"/>
    <n v="77"/>
    <n v="29"/>
    <n v="1148"/>
    <n v="1"/>
    <n v="3"/>
    <n v="3"/>
    <s v="133"/>
    <s v="À réactiver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</r>
  <r>
    <n v="6977"/>
    <n v="1974"/>
    <n v="51"/>
    <x v="0"/>
    <x v="0"/>
    <s v="Conjoint"/>
    <n v="75702"/>
    <n v="0"/>
    <n v="1"/>
    <n v="1"/>
    <d v="2012-10-14T00:00:00"/>
    <n v="13"/>
    <n v="87"/>
    <n v="34"/>
    <n v="1921"/>
    <n v="1"/>
    <n v="3"/>
    <n v="3"/>
    <s v="133"/>
    <s v="À réactiver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</r>
  <r>
    <n v="7381"/>
    <n v="1968"/>
    <n v="57"/>
    <x v="0"/>
    <x v="0"/>
    <s v="Divorcé"/>
    <n v="75693"/>
    <n v="0"/>
    <n v="0"/>
    <n v="0"/>
    <d v="2012-12-06T00:00:00"/>
    <n v="13"/>
    <n v="10"/>
    <n v="25"/>
    <n v="1442"/>
    <n v="3"/>
    <n v="3"/>
    <n v="3"/>
    <s v="333"/>
    <s v="VIP 333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</r>
  <r>
    <n v="7723"/>
    <n v="1979"/>
    <n v="46"/>
    <x v="0"/>
    <x v="0"/>
    <s v="Conjoint"/>
    <n v="75507"/>
    <n v="0"/>
    <n v="0"/>
    <n v="0"/>
    <d v="2014-05-02T00:00:00"/>
    <n v="11"/>
    <n v="56"/>
    <n v="23"/>
    <n v="1440"/>
    <n v="2"/>
    <n v="3"/>
    <n v="3"/>
    <s v="233"/>
    <s v="Fidèles Premium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</r>
  <r>
    <n v="2963"/>
    <n v="1979"/>
    <n v="46"/>
    <x v="0"/>
    <x v="0"/>
    <s v="Conjoint"/>
    <n v="75507"/>
    <n v="0"/>
    <n v="0"/>
    <n v="0"/>
    <d v="2014-05-02T00:00:00"/>
    <n v="11"/>
    <n v="56"/>
    <n v="23"/>
    <n v="1440"/>
    <n v="2"/>
    <n v="3"/>
    <n v="3"/>
    <s v="233"/>
    <s v="Fidèles Premium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</r>
  <r>
    <n v="8370"/>
    <n v="1976"/>
    <n v="49"/>
    <x v="0"/>
    <x v="2"/>
    <s v="Conjoint"/>
    <n v="75484"/>
    <n v="0"/>
    <n v="1"/>
    <n v="1"/>
    <d v="2012-08-02T00:00:00"/>
    <n v="13"/>
    <n v="50"/>
    <n v="20"/>
    <n v="1159"/>
    <n v="2"/>
    <n v="2"/>
    <n v="3"/>
    <s v="223"/>
    <s v="Fidèles Premium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</r>
  <r>
    <n v="8492"/>
    <n v="1978"/>
    <n v="47"/>
    <x v="0"/>
    <x v="0"/>
    <s v="Conjoint"/>
    <n v="75437"/>
    <n v="0"/>
    <n v="0"/>
    <n v="0"/>
    <d v="2013-11-09T00:00:00"/>
    <n v="12"/>
    <n v="25"/>
    <n v="28"/>
    <n v="1493"/>
    <n v="3"/>
    <n v="3"/>
    <n v="3"/>
    <s v="333"/>
    <s v="VIP 333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</r>
  <r>
    <n v="8746"/>
    <n v="1989"/>
    <n v="36"/>
    <x v="1"/>
    <x v="0"/>
    <s v="Marié"/>
    <n v="75433"/>
    <n v="1"/>
    <n v="0"/>
    <n v="1"/>
    <d v="2014-04-05T00:00:00"/>
    <n v="11"/>
    <n v="28"/>
    <n v="23"/>
    <n v="1188"/>
    <n v="3"/>
    <n v="3"/>
    <n v="3"/>
    <s v="333"/>
    <s v="VIP 333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</r>
  <r>
    <n v="6072"/>
    <n v="1970"/>
    <n v="55"/>
    <x v="0"/>
    <x v="2"/>
    <s v="Célibataire"/>
    <n v="75345"/>
    <n v="0"/>
    <n v="0"/>
    <n v="0"/>
    <d v="2013-02-02T00:00:00"/>
    <n v="12"/>
    <n v="16"/>
    <n v="22"/>
    <n v="2087"/>
    <n v="3"/>
    <n v="3"/>
    <n v="3"/>
    <s v="333"/>
    <s v="VIP 333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</r>
  <r>
    <n v="2499"/>
    <n v="1958"/>
    <n v="67"/>
    <x v="2"/>
    <x v="2"/>
    <s v="Célibataire"/>
    <n v="75342"/>
    <n v="0"/>
    <n v="1"/>
    <n v="1"/>
    <d v="2013-05-06T00:00:00"/>
    <n v="12"/>
    <n v="38"/>
    <n v="21"/>
    <n v="563"/>
    <n v="2"/>
    <n v="2"/>
    <n v="2"/>
    <s v="222"/>
    <s v="Fidèles Premium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</r>
  <r>
    <n v="4786"/>
    <n v="1977"/>
    <n v="48"/>
    <x v="0"/>
    <x v="0"/>
    <s v="Marié"/>
    <n v="75330"/>
    <n v="1"/>
    <n v="1"/>
    <n v="2"/>
    <d v="2012-10-04T00:00:00"/>
    <n v="13"/>
    <n v="94"/>
    <n v="31"/>
    <n v="1109"/>
    <n v="1"/>
    <n v="3"/>
    <n v="3"/>
    <s v="133"/>
    <s v="À réactiver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</r>
  <r>
    <n v="4390"/>
    <n v="1954"/>
    <n v="71"/>
    <x v="2"/>
    <x v="0"/>
    <s v="Conjoint"/>
    <n v="75315"/>
    <n v="0"/>
    <n v="1"/>
    <n v="1"/>
    <d v="2014-04-15T00:00:00"/>
    <n v="11"/>
    <n v="14"/>
    <n v="23"/>
    <n v="841"/>
    <n v="3"/>
    <n v="3"/>
    <n v="3"/>
    <s v="333"/>
    <s v="VIP 333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</r>
  <r>
    <n v="1081"/>
    <n v="1957"/>
    <n v="68"/>
    <x v="2"/>
    <x v="1"/>
    <s v="Marié"/>
    <n v="75283"/>
    <n v="1"/>
    <n v="2"/>
    <n v="3"/>
    <d v="2013-03-27T00:00:00"/>
    <n v="12"/>
    <n v="26"/>
    <n v="18"/>
    <n v="1019"/>
    <n v="3"/>
    <n v="2"/>
    <n v="3"/>
    <s v="323"/>
    <s v="Nouveaux prometteurs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</r>
  <r>
    <n v="10983"/>
    <n v="1952"/>
    <n v="73"/>
    <x v="2"/>
    <x v="0"/>
    <s v="Conjoint"/>
    <n v="75278"/>
    <n v="0"/>
    <n v="0"/>
    <n v="0"/>
    <d v="2013-01-29T00:00:00"/>
    <n v="12"/>
    <n v="17"/>
    <n v="25"/>
    <n v="930"/>
    <n v="3"/>
    <n v="3"/>
    <n v="3"/>
    <s v="333"/>
    <s v="VIP 333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</r>
  <r>
    <n v="9999"/>
    <n v="1965"/>
    <n v="60"/>
    <x v="2"/>
    <x v="0"/>
    <s v="Conjoint"/>
    <n v="75276"/>
    <n v="0"/>
    <n v="0"/>
    <n v="0"/>
    <d v="2012-09-27T00:00:00"/>
    <n v="13"/>
    <n v="2"/>
    <n v="27"/>
    <n v="1040"/>
    <n v="3"/>
    <n v="3"/>
    <n v="3"/>
    <s v="333"/>
    <s v="VIP 333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</r>
  <r>
    <n v="7999"/>
    <n v="1955"/>
    <n v="70"/>
    <x v="2"/>
    <x v="1"/>
    <s v="Conjoint"/>
    <n v="75261"/>
    <n v="0"/>
    <n v="0"/>
    <n v="0"/>
    <d v="2013-04-23T00:00:00"/>
    <n v="12"/>
    <n v="17"/>
    <n v="18"/>
    <n v="1743"/>
    <n v="3"/>
    <n v="2"/>
    <n v="3"/>
    <s v="323"/>
    <s v="Nouveaux prometteurs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</r>
  <r>
    <n v="1859"/>
    <n v="1972"/>
    <n v="53"/>
    <x v="0"/>
    <x v="2"/>
    <s v="Marié"/>
    <n v="75251"/>
    <n v="0"/>
    <n v="0"/>
    <n v="0"/>
    <d v="2012-08-27T00:00:00"/>
    <n v="13"/>
    <n v="34"/>
    <n v="23"/>
    <n v="1890"/>
    <n v="2"/>
    <n v="3"/>
    <n v="3"/>
    <s v="233"/>
    <s v="Fidèles Premium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</r>
  <r>
    <n v="6694"/>
    <n v="1964"/>
    <n v="61"/>
    <x v="2"/>
    <x v="0"/>
    <s v="Marié"/>
    <n v="75236"/>
    <n v="0"/>
    <n v="1"/>
    <n v="1"/>
    <d v="2013-11-25T00:00:00"/>
    <n v="12"/>
    <n v="27"/>
    <n v="28"/>
    <n v="1068"/>
    <n v="3"/>
    <n v="3"/>
    <n v="3"/>
    <s v="333"/>
    <s v="VIP 333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</r>
  <r>
    <n v="2674"/>
    <n v="1958"/>
    <n v="67"/>
    <x v="2"/>
    <x v="2"/>
    <s v="Célibataire"/>
    <n v="75154"/>
    <n v="0"/>
    <n v="1"/>
    <n v="1"/>
    <d v="2012-09-04T00:00:00"/>
    <n v="13"/>
    <n v="79"/>
    <n v="18"/>
    <n v="1143"/>
    <n v="1"/>
    <n v="2"/>
    <n v="3"/>
    <s v="123"/>
    <s v="À réactiver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</r>
  <r>
    <n v="4508"/>
    <n v="1952"/>
    <n v="73"/>
    <x v="2"/>
    <x v="0"/>
    <s v="Célibataire"/>
    <n v="75127"/>
    <n v="0"/>
    <n v="0"/>
    <n v="0"/>
    <d v="2014-05-22T00:00:00"/>
    <n v="11"/>
    <n v="92"/>
    <n v="19"/>
    <n v="833"/>
    <n v="1"/>
    <n v="2"/>
    <n v="2"/>
    <s v="122"/>
    <s v="À réactiver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</r>
  <r>
    <n v="4843"/>
    <n v="1952"/>
    <n v="73"/>
    <x v="2"/>
    <x v="0"/>
    <s v="Célibataire"/>
    <n v="75127"/>
    <n v="0"/>
    <n v="0"/>
    <n v="0"/>
    <d v="2014-05-22T00:00:00"/>
    <n v="11"/>
    <n v="92"/>
    <n v="19"/>
    <n v="833"/>
    <n v="1"/>
    <n v="2"/>
    <n v="2"/>
    <s v="122"/>
    <s v="À réactiver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</r>
  <r>
    <n v="4654"/>
    <n v="1992"/>
    <n v="33"/>
    <x v="1"/>
    <x v="0"/>
    <s v="Conjoint"/>
    <n v="75114"/>
    <n v="0"/>
    <n v="0"/>
    <n v="0"/>
    <d v="2013-11-07T00:00:00"/>
    <n v="12"/>
    <n v="40"/>
    <n v="20"/>
    <n v="1253"/>
    <n v="2"/>
    <n v="2"/>
    <n v="3"/>
    <s v="223"/>
    <s v="Fidèles Premium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</r>
  <r>
    <n v="3523"/>
    <n v="1962"/>
    <n v="63"/>
    <x v="2"/>
    <x v="0"/>
    <s v="Conjoint"/>
    <n v="75072"/>
    <n v="0"/>
    <n v="1"/>
    <n v="1"/>
    <d v="2013-01-23T00:00:00"/>
    <n v="12"/>
    <n v="83"/>
    <n v="20"/>
    <n v="1073"/>
    <n v="1"/>
    <n v="2"/>
    <n v="3"/>
    <s v="123"/>
    <s v="À réactiver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</r>
  <r>
    <n v="257"/>
    <n v="1959"/>
    <n v="66"/>
    <x v="2"/>
    <x v="1"/>
    <s v="Marié"/>
    <n v="75032"/>
    <n v="0"/>
    <n v="1"/>
    <n v="1"/>
    <d v="2013-04-28T00:00:00"/>
    <n v="12"/>
    <n v="74"/>
    <n v="21"/>
    <n v="1215"/>
    <n v="1"/>
    <n v="2"/>
    <n v="3"/>
    <s v="123"/>
    <s v="À réactiver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</r>
  <r>
    <n v="9265"/>
    <n v="1953"/>
    <n v="72"/>
    <x v="2"/>
    <x v="0"/>
    <s v="Marié"/>
    <n v="75027"/>
    <n v="0"/>
    <n v="1"/>
    <n v="1"/>
    <d v="2013-01-09T00:00:00"/>
    <n v="12"/>
    <n v="74"/>
    <n v="24"/>
    <n v="1390"/>
    <n v="1"/>
    <n v="3"/>
    <n v="3"/>
    <s v="133"/>
    <s v="À réactiver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</r>
  <r>
    <n v="437"/>
    <n v="1976"/>
    <n v="49"/>
    <x v="0"/>
    <x v="2"/>
    <s v="Divorcé"/>
    <n v="75012"/>
    <n v="0"/>
    <n v="0"/>
    <n v="0"/>
    <d v="2014-01-25T00:00:00"/>
    <n v="11"/>
    <n v="41"/>
    <n v="23"/>
    <n v="1027"/>
    <n v="2"/>
    <n v="3"/>
    <n v="3"/>
    <s v="233"/>
    <s v="Fidèles Premium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</r>
  <r>
    <n v="5331"/>
    <n v="1977"/>
    <n v="48"/>
    <x v="0"/>
    <x v="0"/>
    <s v="Marié"/>
    <n v="74985"/>
    <n v="0"/>
    <n v="0"/>
    <n v="0"/>
    <d v="2012-09-11T00:00:00"/>
    <n v="13"/>
    <n v="8"/>
    <n v="18"/>
    <n v="1869"/>
    <n v="3"/>
    <n v="2"/>
    <n v="3"/>
    <s v="323"/>
    <s v="Nouveaux prometteurs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</r>
  <r>
    <n v="697"/>
    <n v="1969"/>
    <n v="56"/>
    <x v="0"/>
    <x v="0"/>
    <s v="Conjoint"/>
    <n v="74918"/>
    <n v="0"/>
    <n v="0"/>
    <n v="0"/>
    <d v="2013-03-12T00:00:00"/>
    <n v="12"/>
    <n v="78"/>
    <n v="23"/>
    <n v="2047"/>
    <n v="1"/>
    <n v="3"/>
    <n v="3"/>
    <s v="133"/>
    <s v="À réactiver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</r>
  <r>
    <n v="3852"/>
    <n v="1961"/>
    <n v="64"/>
    <x v="2"/>
    <x v="2"/>
    <s v="Conjoint"/>
    <n v="74881"/>
    <n v="1"/>
    <n v="1"/>
    <n v="2"/>
    <d v="2013-03-08T00:00:00"/>
    <n v="12"/>
    <n v="48"/>
    <n v="28"/>
    <n v="964"/>
    <n v="2"/>
    <n v="3"/>
    <n v="3"/>
    <s v="233"/>
    <s v="Fidèles Premium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</r>
  <r>
    <n v="1000"/>
    <n v="1961"/>
    <n v="64"/>
    <x v="2"/>
    <x v="2"/>
    <s v="Conjoint"/>
    <n v="74881"/>
    <n v="1"/>
    <n v="1"/>
    <n v="2"/>
    <d v="2013-03-08T00:00:00"/>
    <n v="12"/>
    <n v="48"/>
    <n v="28"/>
    <n v="964"/>
    <n v="2"/>
    <n v="3"/>
    <n v="3"/>
    <s v="233"/>
    <s v="Fidèles Premium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</r>
  <r>
    <n v="7313"/>
    <n v="1949"/>
    <n v="76"/>
    <x v="2"/>
    <x v="2"/>
    <s v="Veuf"/>
    <n v="74859"/>
    <n v="0"/>
    <n v="0"/>
    <n v="0"/>
    <d v="2013-06-03T00:00:00"/>
    <n v="12"/>
    <n v="63"/>
    <n v="25"/>
    <n v="1565"/>
    <n v="2"/>
    <n v="3"/>
    <n v="3"/>
    <s v="233"/>
    <s v="Fidèles Premium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</r>
  <r>
    <n v="1357"/>
    <n v="1970"/>
    <n v="55"/>
    <x v="0"/>
    <x v="0"/>
    <s v="Conjoint"/>
    <n v="74854"/>
    <n v="1"/>
    <n v="2"/>
    <n v="3"/>
    <d v="2013-04-08T00:00:00"/>
    <n v="12"/>
    <n v="90"/>
    <n v="17"/>
    <n v="1562"/>
    <n v="1"/>
    <n v="2"/>
    <n v="3"/>
    <s v="123"/>
    <s v="À réactiver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</r>
  <r>
    <n v="5114"/>
    <n v="1965"/>
    <n v="60"/>
    <x v="2"/>
    <x v="2"/>
    <s v="Marié"/>
    <n v="74806"/>
    <n v="0"/>
    <n v="1"/>
    <n v="1"/>
    <d v="2012-12-19T00:00:00"/>
    <n v="13"/>
    <n v="1"/>
    <n v="18"/>
    <n v="965"/>
    <n v="3"/>
    <n v="2"/>
    <n v="3"/>
    <s v="323"/>
    <s v="Nouveaux prometteurs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</r>
  <r>
    <n v="7143"/>
    <n v="1955"/>
    <n v="70"/>
    <x v="2"/>
    <x v="2"/>
    <s v="Conjoint"/>
    <n v="74805"/>
    <n v="0"/>
    <n v="1"/>
    <n v="1"/>
    <d v="2013-11-06T00:00:00"/>
    <n v="12"/>
    <n v="14"/>
    <n v="23"/>
    <n v="820"/>
    <n v="3"/>
    <n v="3"/>
    <n v="2"/>
    <s v="332"/>
    <s v="Nouveaux prometteurs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</r>
  <r>
    <n v="961"/>
    <n v="1972"/>
    <n v="53"/>
    <x v="0"/>
    <x v="0"/>
    <s v="Marié"/>
    <n v="74716"/>
    <n v="0"/>
    <n v="1"/>
    <n v="1"/>
    <d v="2013-09-12T00:00:00"/>
    <n v="12"/>
    <n v="92"/>
    <n v="19"/>
    <n v="860"/>
    <n v="1"/>
    <n v="2"/>
    <n v="3"/>
    <s v="123"/>
    <s v="À réactiver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</r>
  <r>
    <n v="4637"/>
    <n v="1954"/>
    <n v="71"/>
    <x v="2"/>
    <x v="1"/>
    <s v="Célibataire"/>
    <n v="74637"/>
    <n v="0"/>
    <n v="0"/>
    <n v="0"/>
    <d v="2013-05-18T00:00:00"/>
    <n v="12"/>
    <n v="73"/>
    <n v="27"/>
    <n v="1650"/>
    <n v="1"/>
    <n v="3"/>
    <n v="3"/>
    <s v="133"/>
    <s v="À réactiver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</r>
  <r>
    <n v="5204"/>
    <n v="1971"/>
    <n v="54"/>
    <x v="0"/>
    <x v="0"/>
    <s v="Conjoint"/>
    <n v="74538"/>
    <n v="0"/>
    <n v="0"/>
    <n v="0"/>
    <d v="2013-06-29T00:00:00"/>
    <n v="12"/>
    <n v="21"/>
    <n v="24"/>
    <n v="1461"/>
    <n v="3"/>
    <n v="3"/>
    <n v="3"/>
    <s v="333"/>
    <s v="VIP 333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</r>
  <r>
    <n v="6203"/>
    <n v="1947"/>
    <n v="78"/>
    <x v="2"/>
    <x v="0"/>
    <s v="Conjoint"/>
    <n v="74485"/>
    <n v="0"/>
    <n v="0"/>
    <n v="0"/>
    <d v="2013-08-24T00:00:00"/>
    <n v="12"/>
    <n v="58"/>
    <n v="28"/>
    <n v="1734"/>
    <n v="2"/>
    <n v="3"/>
    <n v="3"/>
    <s v="233"/>
    <s v="Fidèles Premium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</r>
  <r>
    <n v="2669"/>
    <n v="1993"/>
    <n v="32"/>
    <x v="1"/>
    <x v="0"/>
    <s v="Célibataire"/>
    <n v="74293"/>
    <n v="0"/>
    <n v="0"/>
    <n v="0"/>
    <d v="2014-05-04T00:00:00"/>
    <n v="11"/>
    <n v="66"/>
    <n v="17"/>
    <n v="1127"/>
    <n v="1"/>
    <n v="2"/>
    <n v="3"/>
    <s v="123"/>
    <s v="À réactiver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</r>
  <r>
    <n v="10037"/>
    <n v="1993"/>
    <n v="32"/>
    <x v="1"/>
    <x v="0"/>
    <s v="Célibataire"/>
    <n v="74293"/>
    <n v="0"/>
    <n v="0"/>
    <n v="0"/>
    <d v="2014-05-04T00:00:00"/>
    <n v="11"/>
    <n v="66"/>
    <n v="17"/>
    <n v="1127"/>
    <n v="1"/>
    <n v="2"/>
    <n v="3"/>
    <s v="123"/>
    <s v="À réactiver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</r>
  <r>
    <n v="2886"/>
    <n v="1971"/>
    <n v="54"/>
    <x v="0"/>
    <x v="2"/>
    <s v="Divorcé"/>
    <n v="74290"/>
    <n v="0"/>
    <n v="1"/>
    <n v="1"/>
    <d v="2013-08-12T00:00:00"/>
    <n v="12"/>
    <n v="70"/>
    <n v="34"/>
    <n v="1217"/>
    <n v="1"/>
    <n v="3"/>
    <n v="3"/>
    <s v="133"/>
    <s v="À réactiver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</r>
  <r>
    <n v="5185"/>
    <n v="1955"/>
    <n v="70"/>
    <x v="2"/>
    <x v="0"/>
    <s v="Marié"/>
    <n v="74268"/>
    <n v="0"/>
    <n v="0"/>
    <n v="0"/>
    <d v="2013-02-14T00:00:00"/>
    <n v="12"/>
    <n v="83"/>
    <n v="14"/>
    <n v="892"/>
    <n v="1"/>
    <n v="1"/>
    <n v="3"/>
    <s v="113"/>
    <s v="À réactiver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</r>
  <r>
    <n v="4964"/>
    <n v="1958"/>
    <n v="67"/>
    <x v="2"/>
    <x v="1"/>
    <s v="Conjoint"/>
    <n v="74250"/>
    <n v="0"/>
    <n v="0"/>
    <n v="0"/>
    <d v="2014-01-26T00:00:00"/>
    <n v="11"/>
    <n v="90"/>
    <n v="18"/>
    <n v="1158"/>
    <n v="1"/>
    <n v="2"/>
    <n v="3"/>
    <s v="123"/>
    <s v="À réactiver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</r>
  <r>
    <n v="8278"/>
    <n v="1990"/>
    <n v="35"/>
    <x v="1"/>
    <x v="1"/>
    <s v="Marié"/>
    <n v="74214"/>
    <n v="0"/>
    <n v="0"/>
    <n v="0"/>
    <d v="2012-08-26T00:00:00"/>
    <n v="13"/>
    <n v="3"/>
    <n v="20"/>
    <n v="1711"/>
    <n v="3"/>
    <n v="2"/>
    <n v="3"/>
    <s v="323"/>
    <s v="Nouveaux prometteurs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</r>
  <r>
    <n v="810"/>
    <n v="1975"/>
    <n v="50"/>
    <x v="0"/>
    <x v="0"/>
    <s v="Marié"/>
    <n v="74190"/>
    <n v="0"/>
    <n v="1"/>
    <n v="1"/>
    <d v="2014-05-12T00:00:00"/>
    <n v="11"/>
    <n v="49"/>
    <n v="19"/>
    <n v="641"/>
    <n v="2"/>
    <n v="2"/>
    <n v="2"/>
    <s v="222"/>
    <s v="Fidèles Premium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</r>
  <r>
    <n v="10095"/>
    <n v="1975"/>
    <n v="50"/>
    <x v="0"/>
    <x v="1"/>
    <s v="Divorcé"/>
    <n v="74165"/>
    <n v="0"/>
    <n v="0"/>
    <n v="0"/>
    <d v="2013-05-01T00:00:00"/>
    <n v="12"/>
    <n v="9"/>
    <n v="21"/>
    <n v="1293"/>
    <n v="3"/>
    <n v="2"/>
    <n v="3"/>
    <s v="323"/>
    <s v="Nouveaux prometteurs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</r>
  <r>
    <n v="3139"/>
    <n v="1982"/>
    <n v="43"/>
    <x v="1"/>
    <x v="2"/>
    <s v="Célibataire"/>
    <n v="74116"/>
    <n v="0"/>
    <n v="0"/>
    <n v="0"/>
    <d v="2013-12-30T00:00:00"/>
    <n v="12"/>
    <n v="53"/>
    <n v="20"/>
    <n v="2052"/>
    <n v="2"/>
    <n v="2"/>
    <n v="3"/>
    <s v="223"/>
    <s v="Fidèles Premium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</r>
  <r>
    <n v="6982"/>
    <n v="1976"/>
    <n v="49"/>
    <x v="0"/>
    <x v="0"/>
    <s v="Marié"/>
    <n v="74068"/>
    <n v="0"/>
    <n v="0"/>
    <n v="0"/>
    <d v="2013-03-19T00:00:00"/>
    <n v="12"/>
    <n v="14"/>
    <n v="25"/>
    <n v="1581"/>
    <n v="3"/>
    <n v="3"/>
    <n v="3"/>
    <s v="333"/>
    <s v="VIP 333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</r>
  <r>
    <n v="830"/>
    <n v="1987"/>
    <n v="38"/>
    <x v="1"/>
    <x v="1"/>
    <s v="Célibataire"/>
    <n v="74004"/>
    <n v="0"/>
    <n v="0"/>
    <n v="0"/>
    <d v="2014-02-24T00:00:00"/>
    <n v="11"/>
    <n v="5"/>
    <n v="17"/>
    <n v="1658"/>
    <n v="3"/>
    <n v="2"/>
    <n v="3"/>
    <s v="323"/>
    <s v="Nouveaux prometteurs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</r>
  <r>
    <n v="3749"/>
    <n v="1973"/>
    <n v="52"/>
    <x v="0"/>
    <x v="0"/>
    <s v="Conjoint"/>
    <n v="73926"/>
    <n v="0"/>
    <n v="0"/>
    <n v="0"/>
    <d v="2013-03-02T00:00:00"/>
    <n v="12"/>
    <n v="54"/>
    <n v="26"/>
    <n v="1580"/>
    <n v="2"/>
    <n v="3"/>
    <n v="3"/>
    <s v="233"/>
    <s v="Fidèles Premium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</r>
  <r>
    <n v="6246"/>
    <n v="1953"/>
    <n v="72"/>
    <x v="2"/>
    <x v="0"/>
    <s v="Célibataire"/>
    <n v="73892"/>
    <n v="0"/>
    <n v="0"/>
    <n v="0"/>
    <d v="2013-11-13T00:00:00"/>
    <n v="12"/>
    <n v="40"/>
    <n v="23"/>
    <n v="1507"/>
    <n v="2"/>
    <n v="3"/>
    <n v="3"/>
    <s v="233"/>
    <s v="Fidèles Premium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</r>
  <r>
    <n v="2736"/>
    <n v="1978"/>
    <n v="47"/>
    <x v="0"/>
    <x v="0"/>
    <s v="Marié"/>
    <n v="73807"/>
    <n v="0"/>
    <n v="1"/>
    <n v="1"/>
    <d v="2013-01-02T00:00:00"/>
    <n v="12"/>
    <n v="88"/>
    <n v="23"/>
    <n v="849"/>
    <n v="1"/>
    <n v="3"/>
    <n v="3"/>
    <s v="133"/>
    <s v="À réactiver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</r>
  <r>
    <n v="7118"/>
    <n v="1957"/>
    <n v="68"/>
    <x v="2"/>
    <x v="0"/>
    <s v="Marié"/>
    <n v="73803"/>
    <n v="0"/>
    <n v="1"/>
    <n v="1"/>
    <d v="2012-08-01T00:00:00"/>
    <n v="13"/>
    <n v="61"/>
    <n v="26"/>
    <n v="1528"/>
    <n v="2"/>
    <n v="3"/>
    <n v="3"/>
    <s v="233"/>
    <s v="Fidèles Premium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</r>
  <r>
    <n v="4676"/>
    <n v="1951"/>
    <n v="74"/>
    <x v="2"/>
    <x v="2"/>
    <s v="Veuf"/>
    <n v="73705"/>
    <n v="0"/>
    <n v="2"/>
    <n v="2"/>
    <d v="2014-03-05T00:00:00"/>
    <n v="11"/>
    <n v="86"/>
    <n v="28"/>
    <n v="1695"/>
    <n v="1"/>
    <n v="3"/>
    <n v="3"/>
    <s v="133"/>
    <s v="À réactiver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</r>
  <r>
    <n v="701"/>
    <n v="1971"/>
    <n v="54"/>
    <x v="0"/>
    <x v="0"/>
    <s v="Marié"/>
    <n v="73691"/>
    <n v="0"/>
    <n v="1"/>
    <n v="1"/>
    <d v="2013-11-06T00:00:00"/>
    <n v="12"/>
    <n v="58"/>
    <n v="18"/>
    <n v="1179"/>
    <n v="2"/>
    <n v="2"/>
    <n v="3"/>
    <s v="223"/>
    <s v="Fidèles Premium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</r>
  <r>
    <n v="9529"/>
    <n v="1990"/>
    <n v="35"/>
    <x v="1"/>
    <x v="0"/>
    <s v="Marié"/>
    <n v="73687"/>
    <n v="0"/>
    <n v="0"/>
    <n v="0"/>
    <d v="2013-11-28T00:00:00"/>
    <n v="12"/>
    <n v="8"/>
    <n v="23"/>
    <n v="1627"/>
    <n v="3"/>
    <n v="3"/>
    <n v="3"/>
    <s v="333"/>
    <s v="VIP 333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</r>
  <r>
    <n v="9451"/>
    <n v="1965"/>
    <n v="60"/>
    <x v="2"/>
    <x v="0"/>
    <s v="Marié"/>
    <n v="73538"/>
    <n v="0"/>
    <n v="1"/>
    <n v="1"/>
    <d v="2012-11-25T00:00:00"/>
    <n v="13"/>
    <n v="92"/>
    <n v="30"/>
    <n v="1658"/>
    <n v="1"/>
    <n v="3"/>
    <n v="3"/>
    <s v="133"/>
    <s v="À réactiver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</r>
  <r>
    <n v="313"/>
    <n v="1968"/>
    <n v="57"/>
    <x v="0"/>
    <x v="0"/>
    <s v="Veuf"/>
    <n v="73455"/>
    <n v="0"/>
    <n v="0"/>
    <n v="0"/>
    <d v="2013-10-28T00:00:00"/>
    <n v="12"/>
    <n v="98"/>
    <n v="24"/>
    <n v="2088"/>
    <n v="1"/>
    <n v="3"/>
    <n v="3"/>
    <s v="133"/>
    <s v="À réactiver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</r>
  <r>
    <n v="2532"/>
    <n v="1987"/>
    <n v="38"/>
    <x v="1"/>
    <x v="2"/>
    <s v="Célibataire"/>
    <n v="73454"/>
    <n v="0"/>
    <n v="0"/>
    <n v="0"/>
    <d v="2014-03-01T00:00:00"/>
    <n v="11"/>
    <n v="95"/>
    <n v="17"/>
    <n v="1651"/>
    <n v="1"/>
    <n v="2"/>
    <n v="3"/>
    <s v="123"/>
    <s v="À réactiver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</r>
  <r>
    <n v="6049"/>
    <n v="1982"/>
    <n v="43"/>
    <x v="1"/>
    <x v="2"/>
    <s v="Conjoint"/>
    <n v="73450"/>
    <n v="0"/>
    <n v="0"/>
    <n v="0"/>
    <d v="2013-12-05T00:00:00"/>
    <n v="12"/>
    <n v="85"/>
    <n v="29"/>
    <n v="1804"/>
    <n v="1"/>
    <n v="3"/>
    <n v="3"/>
    <s v="133"/>
    <s v="À réactiver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</r>
  <r>
    <n v="9597"/>
    <n v="1969"/>
    <n v="56"/>
    <x v="0"/>
    <x v="0"/>
    <s v="Marié"/>
    <n v="73448"/>
    <n v="0"/>
    <n v="0"/>
    <n v="0"/>
    <d v="2014-02-10T00:00:00"/>
    <n v="11"/>
    <n v="10"/>
    <n v="22"/>
    <n v="725"/>
    <n v="3"/>
    <n v="3"/>
    <n v="2"/>
    <s v="332"/>
    <s v="Nouveaux prometteurs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</r>
  <r>
    <n v="5896"/>
    <n v="1987"/>
    <n v="38"/>
    <x v="1"/>
    <x v="2"/>
    <s v="Marié"/>
    <n v="73395"/>
    <n v="0"/>
    <n v="0"/>
    <n v="0"/>
    <d v="2014-03-18T00:00:00"/>
    <n v="11"/>
    <n v="94"/>
    <n v="16"/>
    <n v="397"/>
    <n v="1"/>
    <n v="2"/>
    <n v="2"/>
    <s v="122"/>
    <s v="À réactiver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</r>
  <r>
    <n v="1139"/>
    <n v="1984"/>
    <n v="41"/>
    <x v="1"/>
    <x v="1"/>
    <s v="Marié"/>
    <n v="73356"/>
    <n v="0"/>
    <n v="0"/>
    <n v="0"/>
    <d v="2014-02-06T00:00:00"/>
    <n v="11"/>
    <n v="56"/>
    <n v="23"/>
    <n v="1512"/>
    <n v="2"/>
    <n v="3"/>
    <n v="3"/>
    <s v="233"/>
    <s v="Fidèles Premium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</r>
  <r>
    <n v="9687"/>
    <n v="1975"/>
    <n v="50"/>
    <x v="0"/>
    <x v="0"/>
    <s v="Célibataire"/>
    <n v="73170"/>
    <n v="0"/>
    <n v="0"/>
    <n v="0"/>
    <d v="2014-05-31T00:00:00"/>
    <n v="11"/>
    <n v="1"/>
    <n v="17"/>
    <n v="726"/>
    <n v="3"/>
    <n v="2"/>
    <n v="2"/>
    <s v="322"/>
    <s v="Nouveaux prometteurs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</r>
  <r>
    <n v="10505"/>
    <n v="1960"/>
    <n v="65"/>
    <x v="2"/>
    <x v="2"/>
    <s v="Conjoint"/>
    <n v="73113"/>
    <n v="0"/>
    <n v="0"/>
    <n v="0"/>
    <d v="2013-12-26T00:00:00"/>
    <n v="12"/>
    <n v="86"/>
    <n v="16"/>
    <n v="1001"/>
    <n v="1"/>
    <n v="2"/>
    <n v="3"/>
    <s v="123"/>
    <s v="À réactiver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</r>
  <r>
    <n v="3867"/>
    <n v="1947"/>
    <n v="78"/>
    <x v="2"/>
    <x v="1"/>
    <s v="Conjoint"/>
    <n v="73059"/>
    <n v="0"/>
    <n v="1"/>
    <n v="1"/>
    <d v="2013-08-31T00:00:00"/>
    <n v="12"/>
    <n v="36"/>
    <n v="29"/>
    <n v="1095"/>
    <n v="2"/>
    <n v="3"/>
    <n v="3"/>
    <s v="233"/>
    <s v="Fidèles Premium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</r>
  <r>
    <n v="3859"/>
    <n v="1947"/>
    <n v="78"/>
    <x v="2"/>
    <x v="1"/>
    <s v="Conjoint"/>
    <n v="73059"/>
    <n v="0"/>
    <n v="1"/>
    <n v="1"/>
    <d v="2013-08-31T00:00:00"/>
    <n v="12"/>
    <n v="36"/>
    <n v="29"/>
    <n v="1095"/>
    <n v="2"/>
    <n v="3"/>
    <n v="3"/>
    <s v="233"/>
    <s v="Fidèles Premium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</r>
  <r>
    <n v="10949"/>
    <n v="1963"/>
    <n v="62"/>
    <x v="2"/>
    <x v="1"/>
    <s v="Divorcé"/>
    <n v="72968"/>
    <n v="0"/>
    <n v="0"/>
    <n v="0"/>
    <d v="2013-12-16T00:00:00"/>
    <n v="12"/>
    <n v="8"/>
    <n v="21"/>
    <n v="1958"/>
    <n v="3"/>
    <n v="2"/>
    <n v="3"/>
    <s v="323"/>
    <s v="Nouveaux prometteurs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</r>
  <r>
    <n v="340"/>
    <n v="1970"/>
    <n v="55"/>
    <x v="0"/>
    <x v="0"/>
    <s v="Divorcé"/>
    <n v="72967"/>
    <n v="0"/>
    <n v="1"/>
    <n v="1"/>
    <d v="2012-12-15T00:00:00"/>
    <n v="13"/>
    <n v="1"/>
    <n v="22"/>
    <n v="497"/>
    <n v="3"/>
    <n v="3"/>
    <n v="2"/>
    <s v="332"/>
    <s v="Nouveaux prometteurs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</r>
  <r>
    <n v="291"/>
    <n v="1970"/>
    <n v="55"/>
    <x v="0"/>
    <x v="0"/>
    <s v="Marié"/>
    <n v="72940"/>
    <n v="0"/>
    <n v="0"/>
    <n v="0"/>
    <d v="2013-06-19T00:00:00"/>
    <n v="12"/>
    <n v="13"/>
    <n v="13"/>
    <n v="981"/>
    <n v="3"/>
    <n v="1"/>
    <n v="3"/>
    <s v="313"/>
    <s v="Nouveaux prometteurs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</r>
  <r>
    <n v="7972"/>
    <n v="1955"/>
    <n v="70"/>
    <x v="2"/>
    <x v="0"/>
    <s v="Célibataire"/>
    <n v="72906"/>
    <n v="0"/>
    <n v="0"/>
    <n v="0"/>
    <d v="2013-09-17T00:00:00"/>
    <n v="12"/>
    <n v="79"/>
    <n v="17"/>
    <n v="1151"/>
    <n v="1"/>
    <n v="2"/>
    <n v="3"/>
    <s v="123"/>
    <s v="À réactiver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</r>
  <r>
    <n v="1399"/>
    <n v="1958"/>
    <n v="67"/>
    <x v="2"/>
    <x v="0"/>
    <s v="Marié"/>
    <n v="72905"/>
    <n v="0"/>
    <n v="0"/>
    <n v="0"/>
    <d v="2014-01-21T00:00:00"/>
    <n v="11"/>
    <n v="52"/>
    <n v="20"/>
    <n v="1515"/>
    <n v="2"/>
    <n v="2"/>
    <n v="3"/>
    <s v="223"/>
    <s v="Fidèles Premium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</r>
  <r>
    <n v="2894"/>
    <n v="1985"/>
    <n v="40"/>
    <x v="1"/>
    <x v="0"/>
    <s v="Célibataire"/>
    <n v="72903"/>
    <n v="0"/>
    <n v="0"/>
    <n v="0"/>
    <d v="2013-10-29T00:00:00"/>
    <n v="12"/>
    <n v="74"/>
    <n v="24"/>
    <n v="2013"/>
    <n v="1"/>
    <n v="3"/>
    <n v="3"/>
    <s v="133"/>
    <s v="À réactiver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</r>
  <r>
    <n v="9212"/>
    <n v="1962"/>
    <n v="63"/>
    <x v="2"/>
    <x v="2"/>
    <s v="Marié"/>
    <n v="72828"/>
    <n v="0"/>
    <n v="1"/>
    <n v="1"/>
    <d v="2013-02-14T00:00:00"/>
    <n v="12"/>
    <n v="17"/>
    <n v="29"/>
    <n v="1678"/>
    <n v="3"/>
    <n v="3"/>
    <n v="3"/>
    <s v="333"/>
    <s v="VIP 333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</r>
  <r>
    <n v="2004"/>
    <n v="1969"/>
    <n v="56"/>
    <x v="0"/>
    <x v="0"/>
    <s v="Célibataire"/>
    <n v="72679"/>
    <n v="0"/>
    <n v="1"/>
    <n v="1"/>
    <d v="2013-09-18T00:00:00"/>
    <n v="12"/>
    <n v="65"/>
    <n v="17"/>
    <n v="1168"/>
    <n v="2"/>
    <n v="2"/>
    <n v="3"/>
    <s v="223"/>
    <s v="Fidèles Premium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</r>
  <r>
    <n v="8537"/>
    <n v="1949"/>
    <n v="76"/>
    <x v="2"/>
    <x v="0"/>
    <s v="Veuf"/>
    <n v="72643"/>
    <n v="0"/>
    <n v="0"/>
    <n v="0"/>
    <d v="2013-02-27T00:00:00"/>
    <n v="12"/>
    <n v="60"/>
    <n v="22"/>
    <n v="1429"/>
    <n v="2"/>
    <n v="3"/>
    <n v="3"/>
    <s v="233"/>
    <s v="Fidèles Premium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</r>
  <r>
    <n v="6583"/>
    <n v="1955"/>
    <n v="70"/>
    <x v="2"/>
    <x v="2"/>
    <s v="Marié"/>
    <n v="72635"/>
    <n v="0"/>
    <n v="0"/>
    <n v="0"/>
    <d v="2013-06-03T00:00:00"/>
    <n v="12"/>
    <n v="54"/>
    <n v="23"/>
    <n v="981"/>
    <n v="2"/>
    <n v="3"/>
    <n v="3"/>
    <s v="233"/>
    <s v="Fidèles Premium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</r>
  <r>
    <n v="3433"/>
    <n v="1955"/>
    <n v="70"/>
    <x v="2"/>
    <x v="2"/>
    <s v="Marié"/>
    <n v="72635"/>
    <n v="0"/>
    <n v="0"/>
    <n v="0"/>
    <d v="2013-06-03T00:00:00"/>
    <n v="12"/>
    <n v="54"/>
    <n v="23"/>
    <n v="981"/>
    <n v="2"/>
    <n v="3"/>
    <n v="3"/>
    <s v="233"/>
    <s v="Fidèles Premium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</r>
  <r>
    <n v="10413"/>
    <n v="1984"/>
    <n v="41"/>
    <x v="1"/>
    <x v="0"/>
    <s v="Marié"/>
    <n v="72570"/>
    <n v="0"/>
    <n v="0"/>
    <n v="0"/>
    <d v="2014-04-25T00:00:00"/>
    <n v="11"/>
    <n v="67"/>
    <n v="23"/>
    <n v="1089"/>
    <n v="1"/>
    <n v="3"/>
    <n v="3"/>
    <s v="133"/>
    <s v="À réactiver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</r>
  <r>
    <n v="6566"/>
    <n v="1954"/>
    <n v="71"/>
    <x v="2"/>
    <x v="1"/>
    <s v="Marié"/>
    <n v="72550"/>
    <n v="1"/>
    <n v="1"/>
    <n v="2"/>
    <d v="2012-11-08T00:00:00"/>
    <n v="13"/>
    <n v="39"/>
    <n v="27"/>
    <n v="1319"/>
    <n v="2"/>
    <n v="3"/>
    <n v="3"/>
    <s v="233"/>
    <s v="Fidèles Premium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</r>
  <r>
    <n v="9145"/>
    <n v="1972"/>
    <n v="53"/>
    <x v="0"/>
    <x v="0"/>
    <s v="Célibataire"/>
    <n v="72504"/>
    <n v="0"/>
    <n v="1"/>
    <n v="1"/>
    <d v="2013-04-06T00:00:00"/>
    <n v="12"/>
    <n v="43"/>
    <n v="22"/>
    <n v="1478"/>
    <n v="2"/>
    <n v="3"/>
    <n v="3"/>
    <s v="233"/>
    <s v="Fidèles Premium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</r>
  <r>
    <n v="2075"/>
    <n v="1969"/>
    <n v="56"/>
    <x v="0"/>
    <x v="0"/>
    <s v="Marié"/>
    <n v="72460"/>
    <n v="0"/>
    <n v="0"/>
    <n v="0"/>
    <d v="2013-11-14T00:00:00"/>
    <n v="12"/>
    <n v="56"/>
    <n v="16"/>
    <n v="1047"/>
    <n v="2"/>
    <n v="2"/>
    <n v="3"/>
    <s v="223"/>
    <s v="Fidèles Premium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</r>
  <r>
    <n v="4483"/>
    <n v="1993"/>
    <n v="32"/>
    <x v="1"/>
    <x v="0"/>
    <s v="Célibataire"/>
    <n v="72354"/>
    <n v="0"/>
    <n v="0"/>
    <n v="0"/>
    <d v="2013-04-17T00:00:00"/>
    <n v="12"/>
    <n v="67"/>
    <n v="19"/>
    <n v="1228"/>
    <n v="1"/>
    <n v="2"/>
    <n v="3"/>
    <s v="123"/>
    <s v="À réactiver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</r>
  <r>
    <n v="7919"/>
    <n v="1976"/>
    <n v="49"/>
    <x v="0"/>
    <x v="1"/>
    <s v="Conjoint"/>
    <n v="72335"/>
    <n v="0"/>
    <n v="0"/>
    <n v="0"/>
    <d v="2012-08-13T00:00:00"/>
    <n v="13"/>
    <n v="2"/>
    <n v="30"/>
    <n v="2092"/>
    <n v="3"/>
    <n v="3"/>
    <n v="3"/>
    <s v="333"/>
    <s v="VIP 333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</r>
  <r>
    <n v="3919"/>
    <n v="1976"/>
    <n v="49"/>
    <x v="0"/>
    <x v="2"/>
    <s v="Célibataire"/>
    <n v="72309"/>
    <n v="0"/>
    <n v="0"/>
    <n v="0"/>
    <d v="2013-03-11T00:00:00"/>
    <n v="12"/>
    <n v="64"/>
    <n v="22"/>
    <n v="1931"/>
    <n v="2"/>
    <n v="3"/>
    <n v="3"/>
    <s v="233"/>
    <s v="Fidèles Premium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</r>
  <r>
    <n v="10972"/>
    <n v="1949"/>
    <n v="76"/>
    <x v="2"/>
    <x v="0"/>
    <s v="Veuf"/>
    <n v="72298"/>
    <n v="0"/>
    <n v="0"/>
    <n v="0"/>
    <d v="2014-03-10T00:00:00"/>
    <n v="11"/>
    <n v="52"/>
    <n v="14"/>
    <n v="939"/>
    <n v="2"/>
    <n v="1"/>
    <n v="3"/>
    <s v="213"/>
    <s v="Autres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</r>
  <r>
    <n v="10057"/>
    <n v="1951"/>
    <n v="74"/>
    <x v="2"/>
    <x v="0"/>
    <s v="Célibataire"/>
    <n v="72282"/>
    <n v="0"/>
    <n v="0"/>
    <n v="0"/>
    <d v="2013-07-19T00:00:00"/>
    <n v="12"/>
    <n v="70"/>
    <n v="28"/>
    <n v="1331"/>
    <n v="1"/>
    <n v="3"/>
    <n v="3"/>
    <s v="133"/>
    <s v="À réactiver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</r>
  <r>
    <n v="10736"/>
    <n v="1971"/>
    <n v="54"/>
    <x v="0"/>
    <x v="0"/>
    <s v="Célibataire"/>
    <n v="72258"/>
    <n v="0"/>
    <n v="1"/>
    <n v="1"/>
    <d v="2013-09-12T00:00:00"/>
    <n v="12"/>
    <n v="28"/>
    <n v="22"/>
    <n v="1525"/>
    <n v="3"/>
    <n v="3"/>
    <n v="3"/>
    <s v="333"/>
    <s v="VIP 333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</r>
  <r>
    <n v="4507"/>
    <n v="1952"/>
    <n v="73"/>
    <x v="2"/>
    <x v="0"/>
    <s v="Célibataire"/>
    <n v="72228"/>
    <n v="0"/>
    <n v="0"/>
    <n v="0"/>
    <d v="2012-11-27T00:00:00"/>
    <n v="13"/>
    <n v="87"/>
    <n v="24"/>
    <n v="1250"/>
    <n v="1"/>
    <n v="3"/>
    <n v="3"/>
    <s v="133"/>
    <s v="À réactiver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</r>
  <r>
    <n v="6262"/>
    <n v="1962"/>
    <n v="63"/>
    <x v="2"/>
    <x v="2"/>
    <s v="Célibataire"/>
    <n v="72217"/>
    <n v="0"/>
    <n v="0"/>
    <n v="0"/>
    <d v="2013-04-10T00:00:00"/>
    <n v="12"/>
    <n v="93"/>
    <n v="23"/>
    <n v="1573"/>
    <n v="1"/>
    <n v="3"/>
    <n v="3"/>
    <s v="133"/>
    <s v="À réactiver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</r>
  <r>
    <n v="10936"/>
    <n v="1965"/>
    <n v="60"/>
    <x v="2"/>
    <x v="0"/>
    <s v="Marié"/>
    <n v="72190"/>
    <n v="0"/>
    <n v="0"/>
    <n v="0"/>
    <d v="2013-02-13T00:00:00"/>
    <n v="12"/>
    <n v="79"/>
    <n v="18"/>
    <n v="1947"/>
    <n v="1"/>
    <n v="2"/>
    <n v="3"/>
    <s v="123"/>
    <s v="À réactiver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</r>
  <r>
    <n v="1168"/>
    <n v="1978"/>
    <n v="47"/>
    <x v="0"/>
    <x v="1"/>
    <s v="Marié"/>
    <n v="72159"/>
    <n v="0"/>
    <n v="0"/>
    <n v="0"/>
    <d v="2012-10-29T00:00:00"/>
    <n v="13"/>
    <n v="62"/>
    <n v="22"/>
    <n v="1401"/>
    <n v="2"/>
    <n v="3"/>
    <n v="3"/>
    <s v="233"/>
    <s v="Fidèles Premium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</r>
  <r>
    <n v="2797"/>
    <n v="1977"/>
    <n v="48"/>
    <x v="0"/>
    <x v="0"/>
    <s v="Marié"/>
    <n v="72117"/>
    <n v="0"/>
    <n v="1"/>
    <n v="1"/>
    <d v="2013-08-20T00:00:00"/>
    <n v="12"/>
    <n v="34"/>
    <n v="30"/>
    <n v="1073"/>
    <n v="2"/>
    <n v="3"/>
    <n v="3"/>
    <s v="233"/>
    <s v="Fidèles Premium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</r>
  <r>
    <n v="11056"/>
    <n v="1974"/>
    <n v="51"/>
    <x v="0"/>
    <x v="0"/>
    <s v="Marié"/>
    <n v="72099"/>
    <n v="0"/>
    <n v="0"/>
    <n v="0"/>
    <d v="2012-10-27T00:00:00"/>
    <n v="13"/>
    <n v="18"/>
    <n v="18"/>
    <n v="1188"/>
    <n v="3"/>
    <n v="2"/>
    <n v="3"/>
    <s v="323"/>
    <s v="Nouveaux prometteurs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</r>
  <r>
    <n v="10177"/>
    <n v="1954"/>
    <n v="71"/>
    <x v="2"/>
    <x v="0"/>
    <s v="Divorcé"/>
    <n v="72071"/>
    <n v="0"/>
    <n v="1"/>
    <n v="1"/>
    <d v="2013-02-14T00:00:00"/>
    <n v="12"/>
    <n v="4"/>
    <n v="19"/>
    <n v="1338"/>
    <n v="3"/>
    <n v="2"/>
    <n v="3"/>
    <s v="323"/>
    <s v="Nouveaux prometteurs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</r>
  <r>
    <n v="2429"/>
    <n v="1954"/>
    <n v="71"/>
    <x v="2"/>
    <x v="0"/>
    <s v="Divorcé"/>
    <n v="72071"/>
    <n v="0"/>
    <n v="1"/>
    <n v="1"/>
    <d v="2013-02-14T00:00:00"/>
    <n v="12"/>
    <n v="4"/>
    <n v="19"/>
    <n v="1338"/>
    <n v="3"/>
    <n v="2"/>
    <n v="3"/>
    <s v="323"/>
    <s v="Nouveaux prometteurs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</r>
  <r>
    <n v="2781"/>
    <n v="1981"/>
    <n v="44"/>
    <x v="1"/>
    <x v="0"/>
    <s v="Célibataire"/>
    <n v="72066"/>
    <n v="0"/>
    <n v="0"/>
    <n v="0"/>
    <d v="2014-06-23T00:00:00"/>
    <n v="11"/>
    <n v="55"/>
    <n v="18"/>
    <n v="1792"/>
    <n v="2"/>
    <n v="2"/>
    <n v="3"/>
    <s v="223"/>
    <s v="Fidèles Premium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</r>
  <r>
    <n v="10582"/>
    <n v="1979"/>
    <n v="46"/>
    <x v="0"/>
    <x v="0"/>
    <s v="Marié"/>
    <n v="72063"/>
    <n v="0"/>
    <n v="1"/>
    <n v="1"/>
    <d v="2013-07-03T00:00:00"/>
    <n v="12"/>
    <n v="3"/>
    <n v="21"/>
    <n v="758"/>
    <n v="3"/>
    <n v="2"/>
    <n v="2"/>
    <s v="322"/>
    <s v="Nouveaux prometteurs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</r>
  <r>
    <n v="7875"/>
    <n v="1949"/>
    <n v="76"/>
    <x v="2"/>
    <x v="0"/>
    <s v="Marié"/>
    <n v="72025"/>
    <n v="0"/>
    <n v="0"/>
    <n v="0"/>
    <d v="2014-04-29T00:00:00"/>
    <n v="11"/>
    <n v="46"/>
    <n v="27"/>
    <n v="1677"/>
    <n v="2"/>
    <n v="3"/>
    <n v="3"/>
    <s v="233"/>
    <s v="Fidèles Premium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</r>
  <r>
    <n v="5955"/>
    <n v="1962"/>
    <n v="63"/>
    <x v="2"/>
    <x v="0"/>
    <s v="Conjoint"/>
    <n v="72025"/>
    <n v="0"/>
    <n v="0"/>
    <n v="0"/>
    <d v="2012-11-17T00:00:00"/>
    <n v="13"/>
    <n v="27"/>
    <n v="18"/>
    <n v="1932"/>
    <n v="3"/>
    <n v="2"/>
    <n v="3"/>
    <s v="323"/>
    <s v="Nouveaux prometteurs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</r>
  <r>
    <n v="1079"/>
    <n v="1971"/>
    <n v="54"/>
    <x v="0"/>
    <x v="1"/>
    <s v="Marié"/>
    <n v="71969"/>
    <n v="0"/>
    <n v="1"/>
    <n v="1"/>
    <d v="2012-10-16T00:00:00"/>
    <n v="13"/>
    <n v="59"/>
    <n v="24"/>
    <n v="1086"/>
    <n v="2"/>
    <n v="3"/>
    <n v="3"/>
    <s v="233"/>
    <s v="Fidèles Premium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</r>
  <r>
    <n v="6721"/>
    <n v="1951"/>
    <n v="74"/>
    <x v="2"/>
    <x v="0"/>
    <s v="Marié"/>
    <n v="71965"/>
    <n v="0"/>
    <n v="1"/>
    <n v="1"/>
    <d v="2013-07-29T00:00:00"/>
    <n v="12"/>
    <n v="21"/>
    <n v="17"/>
    <n v="1213"/>
    <n v="3"/>
    <n v="2"/>
    <n v="3"/>
    <s v="323"/>
    <s v="Nouveaux prometteurs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</r>
  <r>
    <n v="2002"/>
    <n v="1958"/>
    <n v="67"/>
    <x v="2"/>
    <x v="0"/>
    <s v="Divorcé"/>
    <n v="71964"/>
    <n v="0"/>
    <n v="0"/>
    <n v="0"/>
    <d v="2013-05-20T00:00:00"/>
    <n v="12"/>
    <n v="81"/>
    <n v="19"/>
    <n v="1870"/>
    <n v="1"/>
    <n v="2"/>
    <n v="3"/>
    <s v="123"/>
    <s v="À réactiver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</r>
  <r>
    <n v="175"/>
    <n v="1986"/>
    <n v="39"/>
    <x v="1"/>
    <x v="0"/>
    <s v="Marié"/>
    <n v="71952"/>
    <n v="1"/>
    <n v="0"/>
    <n v="1"/>
    <d v="2013-01-10T00:00:00"/>
    <n v="12"/>
    <n v="93"/>
    <n v="24"/>
    <n v="1443"/>
    <n v="1"/>
    <n v="3"/>
    <n v="3"/>
    <s v="133"/>
    <s v="À réactiver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</r>
  <r>
    <n v="6988"/>
    <n v="1986"/>
    <n v="39"/>
    <x v="1"/>
    <x v="0"/>
    <s v="Marié"/>
    <n v="71952"/>
    <n v="1"/>
    <n v="0"/>
    <n v="1"/>
    <d v="2013-01-10T00:00:00"/>
    <n v="12"/>
    <n v="93"/>
    <n v="24"/>
    <n v="1443"/>
    <n v="1"/>
    <n v="3"/>
    <n v="3"/>
    <s v="133"/>
    <s v="À réactiver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</r>
  <r>
    <n v="2712"/>
    <n v="1956"/>
    <n v="69"/>
    <x v="2"/>
    <x v="0"/>
    <s v="Marié"/>
    <n v="71866"/>
    <n v="0"/>
    <n v="1"/>
    <n v="1"/>
    <d v="2013-12-25T00:00:00"/>
    <n v="12"/>
    <n v="85"/>
    <n v="22"/>
    <n v="715"/>
    <n v="1"/>
    <n v="3"/>
    <n v="2"/>
    <s v="132"/>
    <s v="À réactiver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</r>
  <r>
    <n v="8969"/>
    <n v="1977"/>
    <n v="48"/>
    <x v="0"/>
    <x v="0"/>
    <s v="Marié"/>
    <n v="71855"/>
    <n v="0"/>
    <n v="1"/>
    <n v="1"/>
    <d v="2013-01-16T00:00:00"/>
    <n v="12"/>
    <n v="59"/>
    <n v="24"/>
    <n v="1141"/>
    <n v="2"/>
    <n v="3"/>
    <n v="3"/>
    <s v="233"/>
    <s v="Fidèles Premium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</r>
  <r>
    <n v="9495"/>
    <n v="1982"/>
    <n v="43"/>
    <x v="1"/>
    <x v="0"/>
    <s v="Conjoint"/>
    <n v="71853"/>
    <n v="0"/>
    <n v="0"/>
    <n v="0"/>
    <d v="2013-05-08T00:00:00"/>
    <n v="12"/>
    <n v="29"/>
    <n v="17"/>
    <n v="1149"/>
    <n v="3"/>
    <n v="2"/>
    <n v="3"/>
    <s v="323"/>
    <s v="Nouveaux prometteurs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</r>
  <r>
    <n v="2631"/>
    <n v="1982"/>
    <n v="43"/>
    <x v="1"/>
    <x v="0"/>
    <s v="Conjoint"/>
    <n v="71853"/>
    <n v="0"/>
    <n v="0"/>
    <n v="0"/>
    <d v="2013-05-08T00:00:00"/>
    <n v="12"/>
    <n v="29"/>
    <n v="17"/>
    <n v="1149"/>
    <n v="3"/>
    <n v="2"/>
    <n v="3"/>
    <s v="323"/>
    <s v="Nouveaux prometteurs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</r>
  <r>
    <n v="2931"/>
    <n v="1978"/>
    <n v="47"/>
    <x v="0"/>
    <x v="0"/>
    <s v="Divorcé"/>
    <n v="71847"/>
    <n v="0"/>
    <n v="0"/>
    <n v="0"/>
    <d v="2012-09-21T00:00:00"/>
    <n v="13"/>
    <n v="95"/>
    <n v="25"/>
    <n v="1192"/>
    <n v="1"/>
    <n v="3"/>
    <n v="3"/>
    <s v="133"/>
    <s v="À réactiver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</r>
  <r>
    <n v="4356"/>
    <n v="1971"/>
    <n v="54"/>
    <x v="0"/>
    <x v="0"/>
    <s v="Conjoint"/>
    <n v="71819"/>
    <n v="0"/>
    <n v="1"/>
    <n v="1"/>
    <d v="2013-08-28T00:00:00"/>
    <n v="12"/>
    <n v="70"/>
    <n v="17"/>
    <n v="1574"/>
    <n v="1"/>
    <n v="2"/>
    <n v="3"/>
    <s v="123"/>
    <s v="À réactiver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</r>
  <r>
    <n v="1628"/>
    <n v="1971"/>
    <n v="54"/>
    <x v="0"/>
    <x v="0"/>
    <s v="Conjoint"/>
    <n v="71796"/>
    <n v="0"/>
    <n v="0"/>
    <n v="0"/>
    <d v="2013-10-24T00:00:00"/>
    <n v="12"/>
    <n v="54"/>
    <n v="20"/>
    <n v="960"/>
    <n v="2"/>
    <n v="2"/>
    <n v="3"/>
    <s v="223"/>
    <s v="Fidèles Premium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</r>
  <r>
    <n v="9463"/>
    <n v="1959"/>
    <n v="66"/>
    <x v="2"/>
    <x v="0"/>
    <s v="Conjoint"/>
    <n v="71706"/>
    <n v="0"/>
    <n v="1"/>
    <n v="1"/>
    <d v="2012-11-13T00:00:00"/>
    <n v="13"/>
    <n v="16"/>
    <n v="26"/>
    <n v="1443"/>
    <n v="3"/>
    <n v="3"/>
    <n v="3"/>
    <s v="333"/>
    <s v="VIP 333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</r>
  <r>
    <n v="7348"/>
    <n v="1958"/>
    <n v="67"/>
    <x v="2"/>
    <x v="1"/>
    <s v="Célibataire"/>
    <n v="71691"/>
    <n v="0"/>
    <n v="0"/>
    <n v="0"/>
    <d v="2014-03-17T00:00:00"/>
    <n v="11"/>
    <n v="0"/>
    <n v="18"/>
    <n v="1192"/>
    <n v="3"/>
    <n v="2"/>
    <n v="3"/>
    <s v="323"/>
    <s v="Nouveaux prometteurs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</r>
  <r>
    <n v="3009"/>
    <n v="1962"/>
    <n v="63"/>
    <x v="2"/>
    <x v="1"/>
    <s v="Veuf"/>
    <n v="71670"/>
    <n v="0"/>
    <n v="0"/>
    <n v="0"/>
    <d v="2013-07-09T00:00:00"/>
    <n v="12"/>
    <n v="8"/>
    <n v="20"/>
    <n v="1766"/>
    <n v="3"/>
    <n v="2"/>
    <n v="3"/>
    <s v="323"/>
    <s v="Nouveaux prometteurs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</r>
  <r>
    <n v="6055"/>
    <n v="1979"/>
    <n v="46"/>
    <x v="0"/>
    <x v="0"/>
    <s v="Marié"/>
    <n v="71626"/>
    <n v="0"/>
    <n v="0"/>
    <n v="0"/>
    <d v="2012-11-01T00:00:00"/>
    <n v="13"/>
    <n v="94"/>
    <n v="21"/>
    <n v="1305"/>
    <n v="1"/>
    <n v="2"/>
    <n v="3"/>
    <s v="123"/>
    <s v="À réactiver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</r>
  <r>
    <n v="4141"/>
    <n v="1965"/>
    <n v="60"/>
    <x v="2"/>
    <x v="0"/>
    <s v="Conjoint"/>
    <n v="71613"/>
    <n v="0"/>
    <n v="0"/>
    <n v="0"/>
    <d v="2013-08-21T00:00:00"/>
    <n v="12"/>
    <n v="26"/>
    <n v="24"/>
    <n v="776"/>
    <n v="3"/>
    <n v="3"/>
    <n v="2"/>
    <s v="332"/>
    <s v="Nouveaux prometteurs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</r>
  <r>
    <n v="158"/>
    <n v="1945"/>
    <n v="80"/>
    <x v="2"/>
    <x v="1"/>
    <s v="Conjoint"/>
    <n v="71604"/>
    <n v="0"/>
    <n v="0"/>
    <n v="0"/>
    <d v="2013-11-17T00:00:00"/>
    <n v="12"/>
    <n v="3"/>
    <n v="20"/>
    <n v="1196"/>
    <n v="3"/>
    <n v="2"/>
    <n v="3"/>
    <s v="323"/>
    <s v="Nouveaux prometteurs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</r>
  <r>
    <n v="9780"/>
    <n v="1971"/>
    <n v="54"/>
    <x v="0"/>
    <x v="2"/>
    <s v="Conjoint"/>
    <n v="71499"/>
    <n v="0"/>
    <n v="1"/>
    <n v="1"/>
    <d v="2013-06-25T00:00:00"/>
    <n v="12"/>
    <n v="12"/>
    <n v="28"/>
    <n v="795"/>
    <n v="3"/>
    <n v="3"/>
    <n v="2"/>
    <s v="332"/>
    <s v="Nouveaux prometteurs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</r>
  <r>
    <n v="1491"/>
    <n v="1965"/>
    <n v="60"/>
    <x v="2"/>
    <x v="2"/>
    <s v="Conjoint"/>
    <n v="71488"/>
    <n v="0"/>
    <n v="0"/>
    <n v="0"/>
    <d v="2013-02-18T00:00:00"/>
    <n v="12"/>
    <n v="87"/>
    <n v="15"/>
    <n v="559"/>
    <n v="1"/>
    <n v="2"/>
    <n v="2"/>
    <s v="122"/>
    <s v="À réactiver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</r>
  <r>
    <n v="3194"/>
    <n v="1974"/>
    <n v="51"/>
    <x v="0"/>
    <x v="1"/>
    <s v="Célibataire"/>
    <n v="71466"/>
    <n v="0"/>
    <n v="0"/>
    <n v="0"/>
    <d v="2014-04-05T00:00:00"/>
    <n v="11"/>
    <n v="86"/>
    <n v="19"/>
    <n v="1230"/>
    <n v="1"/>
    <n v="2"/>
    <n v="3"/>
    <s v="123"/>
    <s v="À réactiver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</r>
  <r>
    <n v="1945"/>
    <n v="1962"/>
    <n v="63"/>
    <x v="2"/>
    <x v="0"/>
    <s v="Marié"/>
    <n v="71434"/>
    <n v="0"/>
    <n v="1"/>
    <n v="1"/>
    <d v="2013-09-18T00:00:00"/>
    <n v="12"/>
    <n v="4"/>
    <n v="22"/>
    <n v="1400"/>
    <n v="3"/>
    <n v="3"/>
    <n v="3"/>
    <s v="333"/>
    <s v="VIP 333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</r>
  <r>
    <n v="10196"/>
    <n v="1978"/>
    <n v="47"/>
    <x v="0"/>
    <x v="0"/>
    <s v="Marié"/>
    <n v="71427"/>
    <n v="2"/>
    <n v="0"/>
    <n v="2"/>
    <d v="2014-03-12T00:00:00"/>
    <n v="11"/>
    <n v="26"/>
    <n v="22"/>
    <n v="614"/>
    <n v="3"/>
    <n v="3"/>
    <n v="2"/>
    <s v="332"/>
    <s v="Nouveaux prometteurs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</r>
  <r>
    <n v="9904"/>
    <n v="1956"/>
    <n v="69"/>
    <x v="2"/>
    <x v="0"/>
    <s v="Marié"/>
    <n v="71391"/>
    <n v="0"/>
    <n v="1"/>
    <n v="1"/>
    <d v="2013-03-29T00:00:00"/>
    <n v="12"/>
    <n v="50"/>
    <n v="26"/>
    <n v="1043"/>
    <n v="2"/>
    <n v="3"/>
    <n v="3"/>
    <s v="233"/>
    <s v="Fidèles Premium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</r>
  <r>
    <n v="4607"/>
    <n v="1959"/>
    <n v="66"/>
    <x v="2"/>
    <x v="0"/>
    <s v="Conjoint"/>
    <n v="71367"/>
    <n v="0"/>
    <n v="0"/>
    <n v="0"/>
    <d v="2013-08-23T00:00:00"/>
    <n v="12"/>
    <n v="24"/>
    <n v="18"/>
    <n v="777"/>
    <n v="3"/>
    <n v="2"/>
    <n v="2"/>
    <s v="322"/>
    <s v="Nouveaux prometteurs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</r>
  <r>
    <n v="4944"/>
    <n v="1959"/>
    <n v="66"/>
    <x v="2"/>
    <x v="0"/>
    <s v="Conjoint"/>
    <n v="71367"/>
    <n v="0"/>
    <n v="0"/>
    <n v="0"/>
    <d v="2013-08-23T00:00:00"/>
    <n v="12"/>
    <n v="24"/>
    <n v="18"/>
    <n v="777"/>
    <n v="3"/>
    <n v="2"/>
    <n v="2"/>
    <s v="322"/>
    <s v="Nouveaux prometteurs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</r>
  <r>
    <n v="4837"/>
    <n v="1965"/>
    <n v="60"/>
    <x v="2"/>
    <x v="1"/>
    <s v="Marié"/>
    <n v="71322"/>
    <n v="0"/>
    <n v="1"/>
    <n v="1"/>
    <d v="2013-02-16T00:00:00"/>
    <n v="12"/>
    <n v="57"/>
    <n v="30"/>
    <n v="1305"/>
    <n v="2"/>
    <n v="3"/>
    <n v="3"/>
    <s v="233"/>
    <s v="Fidèles Premium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</r>
  <r>
    <n v="3107"/>
    <n v="1976"/>
    <n v="49"/>
    <x v="0"/>
    <x v="0"/>
    <s v="Conjoint"/>
    <n v="71322"/>
    <n v="0"/>
    <n v="1"/>
    <n v="1"/>
    <d v="2014-05-02T00:00:00"/>
    <n v="11"/>
    <n v="31"/>
    <n v="14"/>
    <n v="350"/>
    <n v="3"/>
    <n v="1"/>
    <n v="2"/>
    <s v="312"/>
    <s v="Nouveaux prometteurs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</r>
  <r>
    <n v="10678"/>
    <n v="1959"/>
    <n v="66"/>
    <x v="2"/>
    <x v="0"/>
    <s v="Conjoint"/>
    <n v="71232"/>
    <n v="0"/>
    <n v="1"/>
    <n v="1"/>
    <d v="2013-11-28T00:00:00"/>
    <n v="12"/>
    <n v="91"/>
    <n v="30"/>
    <n v="917"/>
    <n v="1"/>
    <n v="3"/>
    <n v="3"/>
    <s v="133"/>
    <s v="À réactiver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</r>
  <r>
    <n v="10548"/>
    <n v="1995"/>
    <n v="30"/>
    <x v="1"/>
    <x v="0"/>
    <s v="Célibataire"/>
    <n v="71163"/>
    <n v="0"/>
    <n v="0"/>
    <n v="0"/>
    <d v="2014-03-09T00:00:00"/>
    <n v="11"/>
    <n v="30"/>
    <n v="24"/>
    <n v="960"/>
    <n v="3"/>
    <n v="3"/>
    <n v="3"/>
    <s v="333"/>
    <s v="VIP 333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</r>
  <r>
    <n v="7441"/>
    <n v="1973"/>
    <n v="52"/>
    <x v="0"/>
    <x v="0"/>
    <s v="Divorcé"/>
    <n v="71128"/>
    <n v="1"/>
    <n v="0"/>
    <n v="1"/>
    <d v="2012-10-06T00:00:00"/>
    <n v="13"/>
    <n v="80"/>
    <n v="31"/>
    <n v="1615"/>
    <n v="1"/>
    <n v="3"/>
    <n v="3"/>
    <s v="133"/>
    <s v="À réactiver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</r>
  <r>
    <n v="2579"/>
    <n v="1957"/>
    <n v="68"/>
    <x v="2"/>
    <x v="0"/>
    <s v="Marié"/>
    <n v="71113"/>
    <n v="0"/>
    <n v="1"/>
    <n v="1"/>
    <d v="2013-12-17T00:00:00"/>
    <n v="12"/>
    <n v="95"/>
    <n v="26"/>
    <n v="835"/>
    <n v="1"/>
    <n v="3"/>
    <n v="3"/>
    <s v="133"/>
    <s v="À réactiver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</r>
  <r>
    <n v="3828"/>
    <n v="1951"/>
    <n v="74"/>
    <x v="2"/>
    <x v="0"/>
    <s v="Marié"/>
    <n v="71107"/>
    <n v="0"/>
    <n v="1"/>
    <n v="1"/>
    <d v="2013-02-17T00:00:00"/>
    <n v="12"/>
    <n v="61"/>
    <n v="30"/>
    <n v="1327"/>
    <n v="2"/>
    <n v="3"/>
    <n v="3"/>
    <s v="233"/>
    <s v="Fidèles Premium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</r>
  <r>
    <n v="6384"/>
    <n v="1978"/>
    <n v="47"/>
    <x v="0"/>
    <x v="0"/>
    <s v="Divorcé"/>
    <n v="71022"/>
    <n v="0"/>
    <n v="1"/>
    <n v="1"/>
    <d v="2014-02-11T00:00:00"/>
    <n v="11"/>
    <n v="30"/>
    <n v="26"/>
    <n v="1453"/>
    <n v="3"/>
    <n v="3"/>
    <n v="3"/>
    <s v="333"/>
    <s v="VIP 333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</r>
  <r>
    <n v="4299"/>
    <n v="1960"/>
    <n v="65"/>
    <x v="2"/>
    <x v="0"/>
    <s v="Conjoint"/>
    <n v="70971"/>
    <n v="0"/>
    <n v="1"/>
    <n v="1"/>
    <d v="2012-09-21T00:00:00"/>
    <n v="13"/>
    <n v="28"/>
    <n v="34"/>
    <n v="1825"/>
    <n v="3"/>
    <n v="3"/>
    <n v="3"/>
    <s v="333"/>
    <s v="VIP 333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</r>
  <r>
    <n v="0"/>
    <n v="1985"/>
    <n v="40"/>
    <x v="1"/>
    <x v="0"/>
    <s v="Marié"/>
    <n v="70951"/>
    <n v="0"/>
    <n v="0"/>
    <n v="0"/>
    <d v="2013-05-04T00:00:00"/>
    <n v="12"/>
    <n v="66"/>
    <n v="17"/>
    <n v="1198"/>
    <n v="1"/>
    <n v="2"/>
    <n v="3"/>
    <s v="123"/>
    <s v="À réactiver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</r>
  <r>
    <n v="3283"/>
    <n v="1972"/>
    <n v="53"/>
    <x v="0"/>
    <x v="2"/>
    <s v="Marié"/>
    <n v="70932"/>
    <n v="0"/>
    <n v="1"/>
    <n v="1"/>
    <d v="2014-01-19T00:00:00"/>
    <n v="11"/>
    <n v="57"/>
    <n v="23"/>
    <n v="909"/>
    <n v="2"/>
    <n v="3"/>
    <n v="3"/>
    <s v="233"/>
    <s v="Fidèles Premium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</r>
  <r>
    <n v="7010"/>
    <n v="1965"/>
    <n v="60"/>
    <x v="2"/>
    <x v="2"/>
    <s v="Marié"/>
    <n v="70924"/>
    <n v="0"/>
    <n v="0"/>
    <n v="0"/>
    <d v="2014-04-07T00:00:00"/>
    <n v="11"/>
    <n v="41"/>
    <n v="22"/>
    <n v="1363"/>
    <n v="2"/>
    <n v="3"/>
    <n v="3"/>
    <s v="233"/>
    <s v="Fidèles Premium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4767"/>
    <n v="1965"/>
    <n v="60"/>
    <x v="2"/>
    <x v="2"/>
    <s v="Marié"/>
    <n v="70924"/>
    <n v="0"/>
    <n v="0"/>
    <n v="0"/>
    <d v="2014-04-07T00:00:00"/>
    <n v="11"/>
    <n v="41"/>
    <n v="22"/>
    <n v="1363"/>
    <n v="2"/>
    <n v="3"/>
    <n v="3"/>
    <s v="233"/>
    <s v="Fidèles Premium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6320"/>
    <n v="1976"/>
    <n v="49"/>
    <x v="0"/>
    <x v="2"/>
    <s v="Célibataire"/>
    <n v="70893"/>
    <n v="0"/>
    <n v="0"/>
    <n v="0"/>
    <d v="2013-02-06T00:00:00"/>
    <n v="12"/>
    <n v="42"/>
    <n v="25"/>
    <n v="1508"/>
    <n v="2"/>
    <n v="3"/>
    <n v="3"/>
    <s v="233"/>
    <s v="Fidèles Premium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</r>
  <r>
    <n v="3254"/>
    <n v="1971"/>
    <n v="54"/>
    <x v="0"/>
    <x v="0"/>
    <s v="Marié"/>
    <n v="70886"/>
    <n v="1"/>
    <n v="0"/>
    <n v="1"/>
    <d v="2013-10-14T00:00:00"/>
    <n v="12"/>
    <n v="65"/>
    <n v="15"/>
    <n v="960"/>
    <n v="2"/>
    <n v="2"/>
    <n v="3"/>
    <s v="223"/>
    <s v="Fidèles Premium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</r>
  <r>
    <n v="3388"/>
    <n v="1967"/>
    <n v="58"/>
    <x v="0"/>
    <x v="0"/>
    <s v="Divorcé"/>
    <n v="70844"/>
    <n v="1"/>
    <n v="1"/>
    <n v="2"/>
    <d v="2013-10-30T00:00:00"/>
    <n v="12"/>
    <n v="16"/>
    <n v="19"/>
    <n v="294"/>
    <n v="3"/>
    <n v="2"/>
    <n v="2"/>
    <s v="322"/>
    <s v="Nouveaux prometteurs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</r>
  <r>
    <n v="6131"/>
    <n v="1980"/>
    <n v="45"/>
    <x v="0"/>
    <x v="2"/>
    <s v="Marié"/>
    <n v="70829"/>
    <n v="1"/>
    <n v="1"/>
    <n v="2"/>
    <d v="2013-12-01T00:00:00"/>
    <n v="12"/>
    <n v="87"/>
    <n v="17"/>
    <n v="431"/>
    <n v="1"/>
    <n v="2"/>
    <n v="2"/>
    <s v="122"/>
    <s v="À réactiver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</r>
  <r>
    <n v="10868"/>
    <n v="1951"/>
    <n v="74"/>
    <x v="2"/>
    <x v="0"/>
    <s v="Veuf"/>
    <n v="70792"/>
    <n v="0"/>
    <n v="0"/>
    <n v="0"/>
    <d v="2013-02-06T00:00:00"/>
    <n v="12"/>
    <n v="82"/>
    <n v="20"/>
    <n v="1272"/>
    <n v="1"/>
    <n v="2"/>
    <n v="3"/>
    <s v="123"/>
    <s v="À réactiver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</r>
  <r>
    <n v="7683"/>
    <n v="1968"/>
    <n v="57"/>
    <x v="0"/>
    <x v="2"/>
    <s v="Marié"/>
    <n v="70777"/>
    <n v="0"/>
    <n v="1"/>
    <n v="1"/>
    <d v="2014-02-25T00:00:00"/>
    <n v="11"/>
    <n v="80"/>
    <n v="23"/>
    <n v="787"/>
    <n v="1"/>
    <n v="3"/>
    <n v="2"/>
    <s v="132"/>
    <s v="À réactiver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</r>
  <r>
    <n v="11112"/>
    <n v="1966"/>
    <n v="59"/>
    <x v="0"/>
    <x v="0"/>
    <s v="Conjoint"/>
    <n v="70713"/>
    <n v="0"/>
    <n v="1"/>
    <n v="1"/>
    <d v="2012-12-03T00:00:00"/>
    <n v="13"/>
    <n v="23"/>
    <n v="22"/>
    <n v="1477"/>
    <n v="3"/>
    <n v="3"/>
    <n v="3"/>
    <s v="333"/>
    <s v="VIP 33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</r>
  <r>
    <n v="4137"/>
    <n v="1948"/>
    <n v="77"/>
    <x v="2"/>
    <x v="0"/>
    <s v="Conjoint"/>
    <n v="70666"/>
    <n v="0"/>
    <n v="0"/>
    <n v="0"/>
    <d v="2013-12-06T00:00:00"/>
    <n v="12"/>
    <n v="29"/>
    <n v="19"/>
    <n v="1076"/>
    <n v="3"/>
    <n v="2"/>
    <n v="3"/>
    <s v="323"/>
    <s v="Nouveaux prometteurs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</r>
  <r>
    <n v="4640"/>
    <n v="1967"/>
    <n v="58"/>
    <x v="0"/>
    <x v="0"/>
    <s v="Divorcé"/>
    <n v="70647"/>
    <n v="0"/>
    <n v="1"/>
    <n v="1"/>
    <d v="2012-09-21T00:00:00"/>
    <n v="13"/>
    <n v="65"/>
    <n v="26"/>
    <n v="1079"/>
    <n v="2"/>
    <n v="3"/>
    <n v="3"/>
    <s v="233"/>
    <s v="Fidèles Premium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</r>
  <r>
    <n v="3074"/>
    <n v="1984"/>
    <n v="41"/>
    <x v="1"/>
    <x v="1"/>
    <s v="Marié"/>
    <n v="70643"/>
    <n v="0"/>
    <n v="0"/>
    <n v="0"/>
    <d v="2012-10-15T00:00:00"/>
    <n v="13"/>
    <n v="66"/>
    <n v="23"/>
    <n v="1828"/>
    <n v="1"/>
    <n v="3"/>
    <n v="3"/>
    <s v="133"/>
    <s v="À réactiver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</r>
  <r>
    <n v="2565"/>
    <n v="1955"/>
    <n v="70"/>
    <x v="2"/>
    <x v="2"/>
    <s v="Divorcé"/>
    <n v="70638"/>
    <n v="0"/>
    <n v="0"/>
    <n v="0"/>
    <d v="2013-06-01T00:00:00"/>
    <n v="12"/>
    <n v="69"/>
    <n v="22"/>
    <n v="1334"/>
    <n v="1"/>
    <n v="3"/>
    <n v="3"/>
    <s v="133"/>
    <s v="À réactiver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</r>
  <r>
    <n v="2181"/>
    <n v="1970"/>
    <n v="55"/>
    <x v="0"/>
    <x v="0"/>
    <s v="Marié"/>
    <n v="70617"/>
    <n v="0"/>
    <n v="0"/>
    <n v="0"/>
    <d v="2013-06-23T00:00:00"/>
    <n v="12"/>
    <n v="45"/>
    <n v="15"/>
    <n v="1280"/>
    <n v="2"/>
    <n v="2"/>
    <n v="3"/>
    <s v="223"/>
    <s v="Fidèles Premium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</r>
  <r>
    <n v="7290"/>
    <n v="1985"/>
    <n v="40"/>
    <x v="1"/>
    <x v="0"/>
    <s v="Célibataire"/>
    <n v="70596"/>
    <n v="0"/>
    <n v="0"/>
    <n v="0"/>
    <d v="2012-10-05T00:00:00"/>
    <n v="13"/>
    <n v="68"/>
    <n v="22"/>
    <n v="968"/>
    <n v="1"/>
    <n v="3"/>
    <n v="3"/>
    <s v="133"/>
    <s v="À réactiver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</r>
  <r>
    <n v="8895"/>
    <n v="1985"/>
    <n v="40"/>
    <x v="1"/>
    <x v="0"/>
    <s v="Célibataire"/>
    <n v="70596"/>
    <n v="0"/>
    <n v="0"/>
    <n v="0"/>
    <d v="2012-10-05T00:00:00"/>
    <n v="13"/>
    <n v="68"/>
    <n v="22"/>
    <n v="968"/>
    <n v="1"/>
    <n v="3"/>
    <n v="3"/>
    <s v="133"/>
    <s v="À réactiver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</r>
  <r>
    <n v="850"/>
    <n v="1968"/>
    <n v="57"/>
    <x v="0"/>
    <x v="0"/>
    <s v="Célibataire"/>
    <n v="70566"/>
    <n v="0"/>
    <n v="1"/>
    <n v="1"/>
    <d v="2013-10-06T00:00:00"/>
    <n v="12"/>
    <n v="4"/>
    <n v="23"/>
    <n v="757"/>
    <n v="3"/>
    <n v="3"/>
    <n v="2"/>
    <s v="332"/>
    <s v="Nouveaux prometteurs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</r>
  <r>
    <n v="6255"/>
    <n v="1952"/>
    <n v="73"/>
    <x v="2"/>
    <x v="2"/>
    <s v="Conjoint"/>
    <n v="70545"/>
    <n v="0"/>
    <n v="1"/>
    <n v="1"/>
    <d v="2014-06-03T00:00:00"/>
    <n v="11"/>
    <n v="29"/>
    <n v="14"/>
    <n v="334"/>
    <n v="3"/>
    <n v="1"/>
    <n v="2"/>
    <s v="312"/>
    <s v="Nouveaux prometteurs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</r>
  <r>
    <n v="5080"/>
    <n v="1993"/>
    <n v="32"/>
    <x v="1"/>
    <x v="0"/>
    <s v="Célibataire"/>
    <n v="70515"/>
    <n v="0"/>
    <n v="0"/>
    <n v="0"/>
    <d v="2013-10-21T00:00:00"/>
    <n v="12"/>
    <n v="12"/>
    <n v="18"/>
    <n v="1258"/>
    <n v="3"/>
    <n v="2"/>
    <n v="3"/>
    <s v="323"/>
    <s v="Nouveaux prometteurs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</r>
  <r>
    <n v="4943"/>
    <n v="1953"/>
    <n v="72"/>
    <x v="2"/>
    <x v="0"/>
    <s v="Marié"/>
    <n v="70503"/>
    <n v="0"/>
    <n v="0"/>
    <n v="0"/>
    <d v="2012-09-30T00:00:00"/>
    <n v="13"/>
    <n v="73"/>
    <n v="21"/>
    <n v="1727"/>
    <n v="1"/>
    <n v="2"/>
    <n v="3"/>
    <s v="123"/>
    <s v="À réactiver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</r>
  <r>
    <n v="1215"/>
    <n v="1978"/>
    <n v="47"/>
    <x v="0"/>
    <x v="0"/>
    <s v="Conjoint"/>
    <n v="70440"/>
    <n v="0"/>
    <n v="0"/>
    <n v="0"/>
    <d v="2013-10-08T00:00:00"/>
    <n v="12"/>
    <n v="49"/>
    <n v="25"/>
    <n v="1572"/>
    <n v="2"/>
    <n v="3"/>
    <n v="3"/>
    <s v="233"/>
    <s v="Fidèles Premium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</r>
  <r>
    <n v="6722"/>
    <n v="1954"/>
    <n v="71"/>
    <x v="2"/>
    <x v="1"/>
    <s v="Marié"/>
    <n v="70421"/>
    <n v="0"/>
    <n v="1"/>
    <n v="1"/>
    <d v="2014-06-28T00:00:00"/>
    <n v="11"/>
    <n v="98"/>
    <n v="26"/>
    <n v="767"/>
    <n v="1"/>
    <n v="3"/>
    <n v="2"/>
    <s v="132"/>
    <s v="À réactiver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</r>
  <r>
    <n v="9988"/>
    <n v="1976"/>
    <n v="49"/>
    <x v="0"/>
    <x v="2"/>
    <s v="Célibataire"/>
    <n v="70379"/>
    <n v="0"/>
    <n v="1"/>
    <n v="1"/>
    <d v="2013-03-03T00:00:00"/>
    <n v="12"/>
    <n v="84"/>
    <n v="26"/>
    <n v="860"/>
    <n v="1"/>
    <n v="3"/>
    <n v="3"/>
    <s v="133"/>
    <s v="À réactiver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</r>
  <r>
    <n v="9260"/>
    <n v="1945"/>
    <n v="80"/>
    <x v="2"/>
    <x v="1"/>
    <s v="Marié"/>
    <n v="70356"/>
    <n v="0"/>
    <n v="0"/>
    <n v="0"/>
    <d v="2012-11-05T00:00:00"/>
    <n v="13"/>
    <n v="20"/>
    <n v="31"/>
    <n v="1706"/>
    <n v="3"/>
    <n v="3"/>
    <n v="3"/>
    <s v="333"/>
    <s v="VIP 333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</r>
  <r>
    <n v="9937"/>
    <n v="1979"/>
    <n v="46"/>
    <x v="0"/>
    <x v="0"/>
    <s v="Célibataire"/>
    <n v="70337"/>
    <n v="0"/>
    <n v="0"/>
    <n v="0"/>
    <d v="2014-01-02T00:00:00"/>
    <n v="11"/>
    <n v="75"/>
    <n v="17"/>
    <n v="576"/>
    <n v="1"/>
    <n v="2"/>
    <n v="2"/>
    <s v="122"/>
    <s v="À réactiver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</r>
  <r>
    <n v="10814"/>
    <n v="1947"/>
    <n v="78"/>
    <x v="2"/>
    <x v="0"/>
    <s v="Conjoint"/>
    <n v="70321"/>
    <n v="0"/>
    <n v="0"/>
    <n v="0"/>
    <d v="2013-01-16T00:00:00"/>
    <n v="12"/>
    <n v="6"/>
    <n v="28"/>
    <n v="1376"/>
    <n v="3"/>
    <n v="3"/>
    <n v="3"/>
    <s v="333"/>
    <s v="VIP 333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</r>
  <r>
    <n v="3426"/>
    <n v="1975"/>
    <n v="50"/>
    <x v="0"/>
    <x v="0"/>
    <s v="Divorcé"/>
    <n v="70300"/>
    <n v="1"/>
    <n v="0"/>
    <n v="1"/>
    <d v="2013-07-15T00:00:00"/>
    <n v="12"/>
    <n v="89"/>
    <n v="31"/>
    <n v="1596"/>
    <n v="1"/>
    <n v="3"/>
    <n v="3"/>
    <s v="133"/>
    <s v="À réactiver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</r>
  <r>
    <n v="10383"/>
    <n v="1966"/>
    <n v="59"/>
    <x v="0"/>
    <x v="0"/>
    <s v="Divorcé"/>
    <n v="70287"/>
    <n v="0"/>
    <n v="0"/>
    <n v="0"/>
    <d v="2013-04-02T00:00:00"/>
    <n v="12"/>
    <n v="30"/>
    <n v="23"/>
    <n v="1093"/>
    <n v="3"/>
    <n v="3"/>
    <n v="3"/>
    <s v="333"/>
    <s v="VIP 333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</r>
  <r>
    <n v="2793"/>
    <n v="1976"/>
    <n v="49"/>
    <x v="0"/>
    <x v="1"/>
    <s v="Divorcé"/>
    <n v="70179"/>
    <n v="0"/>
    <n v="1"/>
    <n v="1"/>
    <d v="2013-07-21T00:00:00"/>
    <n v="12"/>
    <n v="10"/>
    <n v="28"/>
    <n v="1034"/>
    <n v="3"/>
    <n v="3"/>
    <n v="3"/>
    <s v="333"/>
    <s v="VIP 333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</r>
  <r>
    <n v="1071"/>
    <n v="1976"/>
    <n v="49"/>
    <x v="0"/>
    <x v="1"/>
    <s v="Divorcé"/>
    <n v="70179"/>
    <n v="0"/>
    <n v="1"/>
    <n v="1"/>
    <d v="2013-07-21T00:00:00"/>
    <n v="12"/>
    <n v="10"/>
    <n v="28"/>
    <n v="1034"/>
    <n v="3"/>
    <n v="3"/>
    <n v="3"/>
    <s v="333"/>
    <s v="VIP 333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</r>
  <r>
    <n v="7851"/>
    <n v="1949"/>
    <n v="76"/>
    <x v="2"/>
    <x v="0"/>
    <s v="Veuf"/>
    <n v="70165"/>
    <n v="0"/>
    <n v="0"/>
    <n v="0"/>
    <d v="2013-09-22T00:00:00"/>
    <n v="12"/>
    <n v="60"/>
    <n v="22"/>
    <n v="926"/>
    <n v="2"/>
    <n v="3"/>
    <n v="3"/>
    <s v="233"/>
    <s v="Fidèles Premium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</r>
  <r>
    <n v="10140"/>
    <n v="1983"/>
    <n v="42"/>
    <x v="1"/>
    <x v="1"/>
    <s v="Conjoint"/>
    <n v="70123"/>
    <n v="0"/>
    <n v="0"/>
    <n v="0"/>
    <d v="2013-09-28T00:00:00"/>
    <n v="12"/>
    <n v="27"/>
    <n v="19"/>
    <n v="1727"/>
    <n v="3"/>
    <n v="2"/>
    <n v="3"/>
    <s v="323"/>
    <s v="Nouveaux prometteurs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</r>
  <r>
    <n v="9029"/>
    <n v="1972"/>
    <n v="53"/>
    <x v="0"/>
    <x v="1"/>
    <s v="Marié"/>
    <n v="70116"/>
    <n v="0"/>
    <n v="0"/>
    <n v="0"/>
    <d v="2013-01-26T00:00:00"/>
    <n v="12"/>
    <n v="73"/>
    <n v="23"/>
    <n v="1536"/>
    <n v="1"/>
    <n v="3"/>
    <n v="3"/>
    <s v="133"/>
    <s v="À réactiver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</r>
  <r>
    <n v="6606"/>
    <n v="1969"/>
    <n v="56"/>
    <x v="0"/>
    <x v="2"/>
    <s v="Marié"/>
    <n v="70091"/>
    <n v="1"/>
    <n v="0"/>
    <n v="1"/>
    <d v="2013-03-31T00:00:00"/>
    <n v="12"/>
    <n v="11"/>
    <n v="25"/>
    <n v="1161"/>
    <n v="3"/>
    <n v="3"/>
    <n v="3"/>
    <s v="333"/>
    <s v="VIP 333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</r>
  <r>
    <n v="8925"/>
    <n v="1965"/>
    <n v="60"/>
    <x v="2"/>
    <x v="2"/>
    <s v="Marié"/>
    <n v="70053"/>
    <n v="0"/>
    <n v="1"/>
    <n v="1"/>
    <d v="2013-07-03T00:00:00"/>
    <n v="12"/>
    <n v="38"/>
    <n v="28"/>
    <n v="1012"/>
    <n v="2"/>
    <n v="3"/>
    <n v="3"/>
    <s v="233"/>
    <s v="Fidèles Premium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</r>
  <r>
    <n v="10092"/>
    <n v="1954"/>
    <n v="71"/>
    <x v="2"/>
    <x v="0"/>
    <s v="Divorcé"/>
    <n v="70044"/>
    <n v="0"/>
    <n v="1"/>
    <n v="1"/>
    <d v="2013-02-18T00:00:00"/>
    <n v="12"/>
    <n v="46"/>
    <n v="27"/>
    <n v="1504"/>
    <n v="2"/>
    <n v="3"/>
    <n v="3"/>
    <s v="233"/>
    <s v="Fidèles Premium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</r>
  <r>
    <n v="1232"/>
    <n v="1982"/>
    <n v="43"/>
    <x v="1"/>
    <x v="1"/>
    <s v="Conjoint"/>
    <n v="70038"/>
    <n v="0"/>
    <n v="0"/>
    <n v="0"/>
    <d v="2013-10-25T00:00:00"/>
    <n v="12"/>
    <n v="54"/>
    <n v="18"/>
    <n v="1244"/>
    <n v="2"/>
    <n v="2"/>
    <n v="3"/>
    <s v="223"/>
    <s v="Fidèles Premium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2345"/>
    <n v="1982"/>
    <n v="43"/>
    <x v="1"/>
    <x v="1"/>
    <s v="Conjoint"/>
    <n v="70038"/>
    <n v="0"/>
    <n v="0"/>
    <n v="0"/>
    <d v="2013-10-25T00:00:00"/>
    <n v="12"/>
    <n v="54"/>
    <n v="18"/>
    <n v="1244"/>
    <n v="2"/>
    <n v="2"/>
    <n v="3"/>
    <s v="223"/>
    <s v="Fidèles Premium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9606"/>
    <n v="1965"/>
    <n v="60"/>
    <x v="2"/>
    <x v="1"/>
    <s v="Marié"/>
    <n v="69969"/>
    <n v="0"/>
    <n v="0"/>
    <n v="0"/>
    <d v="2013-08-27T00:00:00"/>
    <n v="12"/>
    <n v="64"/>
    <n v="15"/>
    <n v="1536"/>
    <n v="2"/>
    <n v="2"/>
    <n v="3"/>
    <s v="223"/>
    <s v="Fidèles Premium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</r>
  <r>
    <n v="8602"/>
    <n v="1964"/>
    <n v="61"/>
    <x v="2"/>
    <x v="0"/>
    <s v="Divorcé"/>
    <n v="69932"/>
    <n v="0"/>
    <n v="1"/>
    <n v="1"/>
    <d v="2013-06-12T00:00:00"/>
    <n v="12"/>
    <n v="97"/>
    <n v="28"/>
    <n v="1049"/>
    <n v="1"/>
    <n v="3"/>
    <n v="3"/>
    <s v="133"/>
    <s v="À réactiver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</r>
  <r>
    <n v="8643"/>
    <n v="1971"/>
    <n v="54"/>
    <x v="0"/>
    <x v="0"/>
    <s v="Conjoint"/>
    <n v="69930"/>
    <n v="0"/>
    <n v="0"/>
    <n v="0"/>
    <d v="2013-05-26T00:00:00"/>
    <n v="12"/>
    <n v="21"/>
    <n v="24"/>
    <n v="1662"/>
    <n v="3"/>
    <n v="3"/>
    <n v="3"/>
    <s v="333"/>
    <s v="VIP 333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</r>
  <r>
    <n v="5847"/>
    <n v="1969"/>
    <n v="56"/>
    <x v="0"/>
    <x v="0"/>
    <s v="Divorcé"/>
    <n v="69901"/>
    <n v="0"/>
    <n v="1"/>
    <n v="1"/>
    <d v="2013-05-29T00:00:00"/>
    <n v="12"/>
    <n v="95"/>
    <n v="25"/>
    <n v="882"/>
    <n v="1"/>
    <n v="3"/>
    <n v="3"/>
    <s v="133"/>
    <s v="À réactiver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</r>
  <r>
    <n v="4501"/>
    <n v="1965"/>
    <n v="60"/>
    <x v="2"/>
    <x v="2"/>
    <s v="Célibataire"/>
    <n v="69882"/>
    <n v="0"/>
    <n v="0"/>
    <n v="0"/>
    <d v="2013-11-10T00:00:00"/>
    <n v="12"/>
    <n v="94"/>
    <n v="20"/>
    <n v="1478"/>
    <n v="1"/>
    <n v="2"/>
    <n v="3"/>
    <s v="123"/>
    <s v="À réactiver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</r>
  <r>
    <n v="3762"/>
    <n v="1986"/>
    <n v="39"/>
    <x v="1"/>
    <x v="1"/>
    <s v="Célibataire"/>
    <n v="69867"/>
    <n v="0"/>
    <n v="0"/>
    <n v="0"/>
    <d v="2013-04-02T00:00:00"/>
    <n v="12"/>
    <n v="30"/>
    <n v="17"/>
    <n v="925"/>
    <n v="3"/>
    <n v="2"/>
    <n v="3"/>
    <s v="323"/>
    <s v="Nouveaux prometteurs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</r>
  <r>
    <n v="8659"/>
    <n v="1952"/>
    <n v="73"/>
    <x v="2"/>
    <x v="1"/>
    <s v="Conjoint"/>
    <n v="69805"/>
    <n v="0"/>
    <n v="1"/>
    <n v="1"/>
    <d v="2014-01-21T00:00:00"/>
    <n v="11"/>
    <n v="50"/>
    <n v="27"/>
    <n v="1038"/>
    <n v="2"/>
    <n v="3"/>
    <n v="3"/>
    <s v="233"/>
    <s v="Fidèles Premium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</r>
  <r>
    <n v="9185"/>
    <n v="1966"/>
    <n v="59"/>
    <x v="0"/>
    <x v="1"/>
    <s v="Célibataire"/>
    <n v="69759"/>
    <n v="0"/>
    <n v="0"/>
    <n v="0"/>
    <d v="2013-10-28T00:00:00"/>
    <n v="12"/>
    <n v="38"/>
    <n v="18"/>
    <n v="1029"/>
    <n v="2"/>
    <n v="2"/>
    <n v="3"/>
    <s v="223"/>
    <s v="Fidèles Premium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</r>
  <r>
    <n v="10711"/>
    <n v="1945"/>
    <n v="80"/>
    <x v="2"/>
    <x v="0"/>
    <s v="Marié"/>
    <n v="69755"/>
    <n v="0"/>
    <n v="0"/>
    <n v="0"/>
    <d v="2013-10-02T00:00:00"/>
    <n v="12"/>
    <n v="23"/>
    <n v="22"/>
    <n v="894"/>
    <n v="3"/>
    <n v="3"/>
    <n v="3"/>
    <s v="333"/>
    <s v="VIP 33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</r>
  <r>
    <n v="1743"/>
    <n v="1974"/>
    <n v="51"/>
    <x v="0"/>
    <x v="0"/>
    <s v="Célibataire"/>
    <n v="69719"/>
    <n v="0"/>
    <n v="0"/>
    <n v="0"/>
    <d v="2014-05-26T00:00:00"/>
    <n v="11"/>
    <n v="99"/>
    <n v="11"/>
    <n v="801"/>
    <n v="1"/>
    <n v="1"/>
    <n v="2"/>
    <s v="112"/>
    <s v="À réactiver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</r>
  <r>
    <n v="1570"/>
    <n v="1951"/>
    <n v="74"/>
    <x v="2"/>
    <x v="1"/>
    <s v="Conjoint"/>
    <n v="69702"/>
    <n v="0"/>
    <n v="1"/>
    <n v="1"/>
    <d v="2013-02-19T00:00:00"/>
    <n v="12"/>
    <n v="8"/>
    <n v="28"/>
    <n v="1039"/>
    <n v="3"/>
    <n v="3"/>
    <n v="3"/>
    <s v="333"/>
    <s v="VIP 333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</r>
  <r>
    <n v="1184"/>
    <n v="1968"/>
    <n v="57"/>
    <x v="0"/>
    <x v="1"/>
    <s v="Divorcé"/>
    <n v="69674"/>
    <n v="0"/>
    <n v="2"/>
    <n v="2"/>
    <d v="2013-05-22T00:00:00"/>
    <n v="12"/>
    <n v="46"/>
    <n v="27"/>
    <n v="845"/>
    <n v="2"/>
    <n v="3"/>
    <n v="3"/>
    <s v="233"/>
    <s v="Fidèles Premium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</r>
  <r>
    <n v="6999"/>
    <n v="1980"/>
    <n v="45"/>
    <x v="0"/>
    <x v="2"/>
    <s v="Marié"/>
    <n v="69661"/>
    <n v="0"/>
    <n v="0"/>
    <n v="0"/>
    <d v="2014-05-13T00:00:00"/>
    <n v="11"/>
    <n v="80"/>
    <n v="25"/>
    <n v="834"/>
    <n v="1"/>
    <n v="3"/>
    <n v="3"/>
    <s v="133"/>
    <s v="À réactiver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</r>
  <r>
    <n v="3834"/>
    <n v="1962"/>
    <n v="63"/>
    <x v="2"/>
    <x v="0"/>
    <s v="Célibataire"/>
    <n v="69627"/>
    <n v="0"/>
    <n v="1"/>
    <n v="1"/>
    <d v="2013-03-17T00:00:00"/>
    <n v="12"/>
    <n v="35"/>
    <n v="26"/>
    <n v="861"/>
    <n v="2"/>
    <n v="3"/>
    <n v="3"/>
    <s v="233"/>
    <s v="Fidèles Premium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</r>
  <r>
    <n v="2254"/>
    <n v="1983"/>
    <n v="42"/>
    <x v="1"/>
    <x v="0"/>
    <s v="Marié"/>
    <n v="69520"/>
    <n v="0"/>
    <n v="0"/>
    <n v="0"/>
    <d v="2013-07-07T00:00:00"/>
    <n v="12"/>
    <n v="95"/>
    <n v="25"/>
    <n v="1455"/>
    <n v="1"/>
    <n v="3"/>
    <n v="3"/>
    <s v="133"/>
    <s v="À réactiver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</r>
  <r>
    <n v="454"/>
    <n v="1980"/>
    <n v="45"/>
    <x v="0"/>
    <x v="0"/>
    <s v="Conjoint"/>
    <n v="69508"/>
    <n v="1"/>
    <n v="0"/>
    <n v="1"/>
    <d v="2012-11-14T00:00:00"/>
    <n v="13"/>
    <n v="48"/>
    <n v="32"/>
    <n v="1135"/>
    <n v="2"/>
    <n v="3"/>
    <n v="3"/>
    <s v="233"/>
    <s v="Fidèles Premium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</r>
  <r>
    <n v="7279"/>
    <n v="1969"/>
    <n v="56"/>
    <x v="0"/>
    <x v="1"/>
    <s v="Conjoint"/>
    <n v="69476"/>
    <n v="0"/>
    <n v="0"/>
    <n v="0"/>
    <d v="2013-09-30T00:00:00"/>
    <n v="12"/>
    <n v="3"/>
    <n v="16"/>
    <n v="1044"/>
    <n v="3"/>
    <n v="2"/>
    <n v="3"/>
    <s v="323"/>
    <s v="Nouveaux prometteurs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</r>
  <r>
    <n v="1927"/>
    <n v="1973"/>
    <n v="52"/>
    <x v="0"/>
    <x v="2"/>
    <s v="Conjoint"/>
    <n v="69401"/>
    <n v="0"/>
    <n v="1"/>
    <n v="1"/>
    <d v="2014-03-23T00:00:00"/>
    <n v="11"/>
    <n v="41"/>
    <n v="15"/>
    <n v="690"/>
    <n v="2"/>
    <n v="2"/>
    <n v="2"/>
    <s v="222"/>
    <s v="Fidèles Premium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</r>
  <r>
    <n v="618"/>
    <n v="1977"/>
    <n v="48"/>
    <x v="0"/>
    <x v="1"/>
    <s v="Marié"/>
    <n v="69389"/>
    <n v="0"/>
    <n v="1"/>
    <n v="1"/>
    <d v="2012-09-28T00:00:00"/>
    <n v="13"/>
    <n v="17"/>
    <n v="25"/>
    <n v="797"/>
    <n v="3"/>
    <n v="3"/>
    <n v="2"/>
    <s v="332"/>
    <s v="Nouveaux prometteurs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</r>
  <r>
    <n v="10240"/>
    <n v="1949"/>
    <n v="76"/>
    <x v="2"/>
    <x v="0"/>
    <s v="Conjoint"/>
    <n v="69372"/>
    <n v="0"/>
    <n v="0"/>
    <n v="0"/>
    <d v="2013-02-19T00:00:00"/>
    <n v="12"/>
    <n v="10"/>
    <n v="24"/>
    <n v="1381"/>
    <n v="3"/>
    <n v="3"/>
    <n v="3"/>
    <s v="333"/>
    <s v="VIP 333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</r>
  <r>
    <n v="3463"/>
    <n v="1975"/>
    <n v="50"/>
    <x v="0"/>
    <x v="1"/>
    <s v="Marié"/>
    <n v="69283"/>
    <n v="0"/>
    <n v="1"/>
    <n v="1"/>
    <d v="2014-06-14T00:00:00"/>
    <n v="11"/>
    <n v="41"/>
    <n v="28"/>
    <n v="904"/>
    <n v="2"/>
    <n v="3"/>
    <n v="3"/>
    <s v="233"/>
    <s v="Fidèles Premium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</r>
  <r>
    <n v="2379"/>
    <n v="1953"/>
    <n v="72"/>
    <x v="2"/>
    <x v="0"/>
    <s v="Célibataire"/>
    <n v="69267"/>
    <n v="0"/>
    <n v="0"/>
    <n v="0"/>
    <d v="2012-09-22T00:00:00"/>
    <n v="13"/>
    <n v="31"/>
    <n v="19"/>
    <n v="1635"/>
    <n v="3"/>
    <n v="2"/>
    <n v="3"/>
    <s v="323"/>
    <s v="Nouveaux prometteurs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</r>
  <r>
    <n v="9362"/>
    <n v="1965"/>
    <n v="60"/>
    <x v="2"/>
    <x v="0"/>
    <s v="Célibataire"/>
    <n v="69263"/>
    <n v="0"/>
    <n v="1"/>
    <n v="1"/>
    <d v="2014-03-05T00:00:00"/>
    <n v="11"/>
    <n v="14"/>
    <n v="23"/>
    <n v="568"/>
    <n v="3"/>
    <n v="3"/>
    <n v="2"/>
    <s v="332"/>
    <s v="Nouveaux prometteurs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</r>
  <r>
    <n v="8235"/>
    <n v="1956"/>
    <n v="69"/>
    <x v="2"/>
    <x v="2"/>
    <s v="Conjoint"/>
    <n v="69245"/>
    <n v="0"/>
    <n v="1"/>
    <n v="1"/>
    <d v="2014-01-24T00:00:00"/>
    <n v="11"/>
    <n v="8"/>
    <n v="24"/>
    <n v="843"/>
    <n v="3"/>
    <n v="3"/>
    <n v="3"/>
    <s v="333"/>
    <s v="VIP 333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</r>
  <r>
    <n v="7233"/>
    <n v="1972"/>
    <n v="53"/>
    <x v="0"/>
    <x v="0"/>
    <s v="Marié"/>
    <n v="69209"/>
    <n v="0"/>
    <n v="0"/>
    <n v="0"/>
    <d v="2012-09-17T00:00:00"/>
    <n v="13"/>
    <n v="4"/>
    <n v="18"/>
    <n v="1782"/>
    <n v="3"/>
    <n v="2"/>
    <n v="3"/>
    <s v="323"/>
    <s v="Nouveaux prometteurs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</r>
  <r>
    <n v="7300"/>
    <n v="1952"/>
    <n v="73"/>
    <x v="2"/>
    <x v="0"/>
    <s v="Divorcé"/>
    <n v="69142"/>
    <n v="0"/>
    <n v="1"/>
    <n v="1"/>
    <d v="2014-06-29T00:00:00"/>
    <m/>
    <n v="50"/>
    <n v="21"/>
    <n v="535"/>
    <n v="2"/>
    <n v="2"/>
    <n v="2"/>
    <s v="222"/>
    <s v="Fidèles Premium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</r>
  <r>
    <n v="5232"/>
    <n v="1965"/>
    <n v="60"/>
    <x v="2"/>
    <x v="0"/>
    <s v="Marié"/>
    <n v="69139"/>
    <n v="0"/>
    <n v="1"/>
    <n v="1"/>
    <d v="2014-01-27T00:00:00"/>
    <n v="11"/>
    <n v="23"/>
    <n v="14"/>
    <n v="227"/>
    <n v="3"/>
    <n v="1"/>
    <n v="2"/>
    <s v="312"/>
    <s v="Nouveaux prometteurs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</r>
  <r>
    <n v="3011"/>
    <n v="1965"/>
    <n v="60"/>
    <x v="2"/>
    <x v="0"/>
    <s v="Marié"/>
    <n v="69139"/>
    <n v="0"/>
    <n v="1"/>
    <n v="1"/>
    <d v="2014-01-27T00:00:00"/>
    <n v="11"/>
    <n v="23"/>
    <n v="14"/>
    <n v="227"/>
    <n v="3"/>
    <n v="1"/>
    <n v="2"/>
    <s v="312"/>
    <s v="Nouveaux prometteurs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</r>
  <r>
    <n v="2407"/>
    <n v="1982"/>
    <n v="43"/>
    <x v="1"/>
    <x v="0"/>
    <s v="Marié"/>
    <n v="69109"/>
    <n v="0"/>
    <n v="0"/>
    <n v="0"/>
    <d v="2012-11-09T00:00:00"/>
    <n v="13"/>
    <n v="10"/>
    <n v="23"/>
    <n v="1555"/>
    <n v="3"/>
    <n v="3"/>
    <n v="3"/>
    <s v="333"/>
    <s v="VIP 333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</r>
  <r>
    <n v="9064"/>
    <n v="1982"/>
    <n v="43"/>
    <x v="1"/>
    <x v="0"/>
    <s v="Marié"/>
    <n v="69109"/>
    <n v="0"/>
    <n v="0"/>
    <n v="0"/>
    <d v="2012-11-09T00:00:00"/>
    <n v="13"/>
    <n v="10"/>
    <n v="23"/>
    <n v="1555"/>
    <n v="3"/>
    <n v="3"/>
    <n v="3"/>
    <s v="333"/>
    <s v="VIP 333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</r>
  <r>
    <n v="4475"/>
    <n v="1949"/>
    <n v="76"/>
    <x v="2"/>
    <x v="1"/>
    <s v="Marié"/>
    <n v="69098"/>
    <n v="0"/>
    <n v="0"/>
    <n v="0"/>
    <d v="2013-02-16T00:00:00"/>
    <n v="12"/>
    <n v="82"/>
    <n v="29"/>
    <n v="2440"/>
    <n v="1"/>
    <n v="3"/>
    <n v="3"/>
    <s v="133"/>
    <s v="À réactiver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</r>
  <r>
    <n v="4477"/>
    <n v="1958"/>
    <n v="67"/>
    <x v="2"/>
    <x v="0"/>
    <s v="Conjoint"/>
    <n v="69096"/>
    <n v="0"/>
    <n v="1"/>
    <n v="1"/>
    <d v="2013-09-27T00:00:00"/>
    <n v="12"/>
    <n v="4"/>
    <n v="21"/>
    <n v="653"/>
    <n v="3"/>
    <n v="2"/>
    <n v="2"/>
    <s v="322"/>
    <s v="Nouveaux prometteurs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</r>
  <r>
    <n v="10727"/>
    <n v="1970"/>
    <n v="55"/>
    <x v="0"/>
    <x v="1"/>
    <s v="Marié"/>
    <n v="69084"/>
    <n v="1"/>
    <n v="0"/>
    <n v="1"/>
    <d v="2013-11-19T00:00:00"/>
    <n v="12"/>
    <n v="43"/>
    <n v="31"/>
    <n v="1586"/>
    <n v="2"/>
    <n v="3"/>
    <n v="3"/>
    <s v="233"/>
    <s v="Fidèles Premium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</r>
  <r>
    <n v="5299"/>
    <n v="1970"/>
    <n v="55"/>
    <x v="0"/>
    <x v="1"/>
    <s v="Marié"/>
    <n v="69084"/>
    <n v="1"/>
    <n v="0"/>
    <n v="1"/>
    <d v="2013-11-19T00:00:00"/>
    <n v="12"/>
    <n v="43"/>
    <n v="31"/>
    <n v="1586"/>
    <n v="2"/>
    <n v="3"/>
    <n v="3"/>
    <s v="233"/>
    <s v="Fidèles Premium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</r>
  <r>
    <n v="1459"/>
    <n v="1966"/>
    <n v="59"/>
    <x v="0"/>
    <x v="1"/>
    <s v="Marié"/>
    <n v="69063"/>
    <n v="0"/>
    <n v="1"/>
    <n v="1"/>
    <d v="2012-11-07T00:00:00"/>
    <n v="13"/>
    <n v="16"/>
    <n v="16"/>
    <n v="928"/>
    <n v="3"/>
    <n v="2"/>
    <n v="3"/>
    <s v="323"/>
    <s v="Nouveaux prometteurs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</r>
  <r>
    <n v="3389"/>
    <n v="1970"/>
    <n v="55"/>
    <x v="0"/>
    <x v="0"/>
    <s v="Marié"/>
    <n v="69016"/>
    <n v="0"/>
    <n v="1"/>
    <n v="1"/>
    <d v="2012-11-22T00:00:00"/>
    <n v="13"/>
    <n v="61"/>
    <n v="35"/>
    <n v="1533"/>
    <n v="2"/>
    <n v="3"/>
    <n v="3"/>
    <s v="233"/>
    <s v="Fidèles Premium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</r>
  <r>
    <n v="6870"/>
    <n v="1959"/>
    <n v="66"/>
    <x v="2"/>
    <x v="1"/>
    <s v="Divorcé"/>
    <n v="68805"/>
    <n v="0"/>
    <n v="1"/>
    <n v="1"/>
    <d v="2013-09-17T00:00:00"/>
    <n v="12"/>
    <n v="73"/>
    <n v="13"/>
    <n v="283"/>
    <n v="1"/>
    <n v="1"/>
    <n v="2"/>
    <s v="112"/>
    <s v="À réactiver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</r>
  <r>
    <n v="4910"/>
    <n v="1967"/>
    <n v="58"/>
    <x v="0"/>
    <x v="0"/>
    <s v="Divorcé"/>
    <n v="68743"/>
    <n v="0"/>
    <n v="0"/>
    <n v="0"/>
    <d v="2012-08-30T00:00:00"/>
    <n v="13"/>
    <n v="81"/>
    <n v="36"/>
    <n v="2074"/>
    <n v="1"/>
    <n v="3"/>
    <n v="3"/>
    <s v="133"/>
    <s v="À réactiver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</r>
  <r>
    <n v="9888"/>
    <n v="1969"/>
    <n v="56"/>
    <x v="0"/>
    <x v="0"/>
    <s v="Conjoint"/>
    <n v="68695"/>
    <n v="0"/>
    <n v="0"/>
    <n v="0"/>
    <d v="2014-06-25T00:00:00"/>
    <n v="11"/>
    <n v="3"/>
    <n v="17"/>
    <n v="1091"/>
    <n v="3"/>
    <n v="2"/>
    <n v="3"/>
    <s v="323"/>
    <s v="Nouveaux prometteurs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</r>
  <r>
    <n v="4399"/>
    <n v="1969"/>
    <n v="56"/>
    <x v="0"/>
    <x v="0"/>
    <s v="Conjoint"/>
    <n v="68695"/>
    <n v="0"/>
    <n v="0"/>
    <n v="0"/>
    <d v="2014-06-25T00:00:00"/>
    <n v="11"/>
    <n v="3"/>
    <n v="17"/>
    <n v="1091"/>
    <n v="3"/>
    <n v="2"/>
    <n v="3"/>
    <s v="323"/>
    <s v="Nouveaux prometteurs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</r>
  <r>
    <n v="3428"/>
    <n v="1991"/>
    <n v="34"/>
    <x v="1"/>
    <x v="1"/>
    <s v="Conjoint"/>
    <n v="68682"/>
    <n v="0"/>
    <n v="0"/>
    <n v="0"/>
    <d v="2013-10-06T00:00:00"/>
    <n v="12"/>
    <n v="56"/>
    <n v="25"/>
    <n v="1598"/>
    <n v="2"/>
    <n v="3"/>
    <n v="3"/>
    <s v="233"/>
    <s v="Fidèles Premium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</r>
  <r>
    <n v="4500"/>
    <n v="1991"/>
    <n v="34"/>
    <x v="1"/>
    <x v="1"/>
    <s v="Conjoint"/>
    <n v="68682"/>
    <n v="0"/>
    <n v="0"/>
    <n v="0"/>
    <d v="2013-10-06T00:00:00"/>
    <n v="12"/>
    <n v="56"/>
    <n v="25"/>
    <n v="1598"/>
    <n v="2"/>
    <n v="3"/>
    <n v="3"/>
    <s v="233"/>
    <s v="Fidèles Premium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</r>
  <r>
    <n v="8755"/>
    <n v="1946"/>
    <n v="79"/>
    <x v="2"/>
    <x v="2"/>
    <s v="Marié"/>
    <n v="68657"/>
    <n v="0"/>
    <n v="0"/>
    <n v="0"/>
    <d v="2013-02-20T00:00:00"/>
    <n v="12"/>
    <n v="4"/>
    <n v="24"/>
    <n v="1196"/>
    <n v="3"/>
    <n v="3"/>
    <n v="3"/>
    <s v="333"/>
    <s v="VIP 333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</r>
  <r>
    <n v="10172"/>
    <n v="1988"/>
    <n v="37"/>
    <x v="1"/>
    <x v="0"/>
    <s v="Célibataire"/>
    <n v="68655"/>
    <n v="0"/>
    <n v="0"/>
    <n v="0"/>
    <d v="2012-08-10T00:00:00"/>
    <n v="13"/>
    <n v="95"/>
    <n v="23"/>
    <n v="1538"/>
    <n v="1"/>
    <n v="3"/>
    <n v="3"/>
    <s v="133"/>
    <s v="À réactiver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</r>
  <r>
    <n v="6729"/>
    <n v="1988"/>
    <n v="37"/>
    <x v="1"/>
    <x v="0"/>
    <s v="Célibataire"/>
    <n v="68655"/>
    <n v="0"/>
    <n v="0"/>
    <n v="0"/>
    <d v="2012-08-10T00:00:00"/>
    <n v="13"/>
    <n v="95"/>
    <n v="23"/>
    <n v="1538"/>
    <n v="1"/>
    <n v="3"/>
    <n v="3"/>
    <s v="133"/>
    <s v="À réactiver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</r>
  <r>
    <n v="7119"/>
    <n v="1982"/>
    <n v="43"/>
    <x v="1"/>
    <x v="0"/>
    <s v="Célibataire"/>
    <n v="68627"/>
    <n v="0"/>
    <n v="0"/>
    <n v="0"/>
    <d v="2013-01-12T00:00:00"/>
    <n v="12"/>
    <n v="45"/>
    <n v="12"/>
    <n v="825"/>
    <n v="2"/>
    <n v="1"/>
    <n v="2"/>
    <s v="212"/>
    <s v="Autres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</r>
  <r>
    <n v="6318"/>
    <n v="1988"/>
    <n v="37"/>
    <x v="1"/>
    <x v="0"/>
    <s v="Marié"/>
    <n v="68487"/>
    <n v="0"/>
    <n v="0"/>
    <n v="0"/>
    <d v="2013-01-13T00:00:00"/>
    <n v="12"/>
    <n v="48"/>
    <n v="33"/>
    <n v="1366"/>
    <n v="2"/>
    <n v="3"/>
    <n v="3"/>
    <s v="233"/>
    <s v="Fidèles Premium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</r>
  <r>
    <n v="5396"/>
    <n v="1988"/>
    <n v="37"/>
    <x v="1"/>
    <x v="0"/>
    <s v="Marié"/>
    <n v="68487"/>
    <n v="0"/>
    <n v="0"/>
    <n v="0"/>
    <d v="2013-01-13T00:00:00"/>
    <n v="12"/>
    <n v="48"/>
    <n v="33"/>
    <n v="1366"/>
    <n v="2"/>
    <n v="3"/>
    <n v="3"/>
    <s v="233"/>
    <s v="Fidèles Premium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</r>
  <r>
    <n v="6184"/>
    <n v="1969"/>
    <n v="56"/>
    <x v="0"/>
    <x v="1"/>
    <s v="Marié"/>
    <n v="68462"/>
    <n v="0"/>
    <n v="0"/>
    <n v="0"/>
    <d v="2012-12-12T00:00:00"/>
    <n v="13"/>
    <n v="6"/>
    <n v="15"/>
    <n v="1670"/>
    <n v="3"/>
    <n v="2"/>
    <n v="3"/>
    <s v="323"/>
    <s v="Nouveaux prometteurs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</r>
  <r>
    <n v="10673"/>
    <n v="1976"/>
    <n v="49"/>
    <x v="0"/>
    <x v="1"/>
    <s v="Marié"/>
    <n v="68397"/>
    <n v="0"/>
    <n v="1"/>
    <n v="1"/>
    <d v="2013-11-17T00:00:00"/>
    <n v="12"/>
    <n v="6"/>
    <n v="23"/>
    <n v="1416"/>
    <n v="3"/>
    <n v="3"/>
    <n v="3"/>
    <s v="333"/>
    <s v="VIP 333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</r>
  <r>
    <n v="2937"/>
    <n v="1974"/>
    <n v="51"/>
    <x v="0"/>
    <x v="1"/>
    <s v="Célibataire"/>
    <n v="68352"/>
    <n v="0"/>
    <n v="1"/>
    <n v="1"/>
    <d v="2013-08-28T00:00:00"/>
    <n v="12"/>
    <n v="47"/>
    <n v="28"/>
    <n v="871"/>
    <n v="2"/>
    <n v="3"/>
    <n v="3"/>
    <s v="233"/>
    <s v="Fidèles Premium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</r>
  <r>
    <n v="8985"/>
    <n v="1964"/>
    <n v="61"/>
    <x v="2"/>
    <x v="2"/>
    <s v="Conjoint"/>
    <n v="68316"/>
    <n v="0"/>
    <n v="1"/>
    <n v="1"/>
    <d v="2012-11-04T00:00:00"/>
    <n v="13"/>
    <n v="54"/>
    <n v="33"/>
    <n v="1211"/>
    <n v="2"/>
    <n v="3"/>
    <n v="3"/>
    <s v="233"/>
    <s v="Fidèles Premium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</r>
  <r>
    <n v="3262"/>
    <n v="1958"/>
    <n v="67"/>
    <x v="2"/>
    <x v="0"/>
    <s v="Célibataire"/>
    <n v="68281"/>
    <n v="0"/>
    <n v="0"/>
    <n v="0"/>
    <d v="2012-08-07T00:00:00"/>
    <n v="13"/>
    <n v="31"/>
    <n v="29"/>
    <n v="1655"/>
    <n v="3"/>
    <n v="3"/>
    <n v="3"/>
    <s v="333"/>
    <s v="VIP 333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</r>
  <r>
    <n v="8405"/>
    <n v="1979"/>
    <n v="46"/>
    <x v="0"/>
    <x v="0"/>
    <s v="Divorcé"/>
    <n v="68274"/>
    <n v="1"/>
    <n v="1"/>
    <n v="2"/>
    <d v="2013-09-30T00:00:00"/>
    <n v="12"/>
    <n v="83"/>
    <n v="14"/>
    <n v="305"/>
    <n v="1"/>
    <n v="1"/>
    <n v="2"/>
    <s v="112"/>
    <s v="À réactiver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</r>
  <r>
    <n v="3170"/>
    <n v="1957"/>
    <n v="68"/>
    <x v="2"/>
    <x v="2"/>
    <s v="Conjoint"/>
    <n v="68148"/>
    <n v="0"/>
    <n v="0"/>
    <n v="0"/>
    <d v="2013-08-31T00:00:00"/>
    <n v="12"/>
    <n v="86"/>
    <n v="16"/>
    <n v="1042"/>
    <n v="1"/>
    <n v="2"/>
    <n v="3"/>
    <s v="123"/>
    <s v="À réactiver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</r>
  <r>
    <n v="8310"/>
    <n v="1964"/>
    <n v="61"/>
    <x v="2"/>
    <x v="0"/>
    <s v="Conjoint"/>
    <n v="68142"/>
    <n v="0"/>
    <n v="1"/>
    <n v="1"/>
    <d v="2012-08-29T00:00:00"/>
    <n v="13"/>
    <n v="96"/>
    <n v="27"/>
    <n v="1459"/>
    <n v="1"/>
    <n v="3"/>
    <n v="3"/>
    <s v="133"/>
    <s v="À réactiver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</r>
  <r>
    <n v="7431"/>
    <n v="1991"/>
    <n v="34"/>
    <x v="1"/>
    <x v="1"/>
    <s v="Célibataire"/>
    <n v="68126"/>
    <n v="0"/>
    <n v="0"/>
    <n v="0"/>
    <d v="2012-11-10T00:00:00"/>
    <n v="13"/>
    <n v="40"/>
    <n v="25"/>
    <n v="1820"/>
    <n v="2"/>
    <n v="3"/>
    <n v="3"/>
    <s v="233"/>
    <s v="Fidèles Premium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</r>
  <r>
    <n v="2891"/>
    <n v="1963"/>
    <n v="62"/>
    <x v="2"/>
    <x v="0"/>
    <s v="Divorcé"/>
    <n v="68118"/>
    <n v="0"/>
    <n v="1"/>
    <n v="1"/>
    <d v="2013-10-18T00:00:00"/>
    <n v="12"/>
    <n v="51"/>
    <n v="27"/>
    <n v="928"/>
    <n v="2"/>
    <n v="3"/>
    <n v="3"/>
    <s v="233"/>
    <s v="Fidèles Premium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</r>
  <r>
    <n v="5011"/>
    <n v="1963"/>
    <n v="62"/>
    <x v="2"/>
    <x v="0"/>
    <s v="Divorcé"/>
    <n v="68118"/>
    <n v="0"/>
    <n v="1"/>
    <n v="1"/>
    <d v="2013-10-18T00:00:00"/>
    <n v="12"/>
    <n v="51"/>
    <n v="27"/>
    <n v="928"/>
    <n v="2"/>
    <n v="3"/>
    <n v="3"/>
    <s v="233"/>
    <s v="Fidèles Premium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</r>
  <r>
    <n v="3945"/>
    <n v="1947"/>
    <n v="78"/>
    <x v="2"/>
    <x v="1"/>
    <s v="Veuf"/>
    <n v="68117"/>
    <n v="0"/>
    <n v="1"/>
    <n v="1"/>
    <d v="2013-03-10T00:00:00"/>
    <n v="12"/>
    <n v="80"/>
    <n v="29"/>
    <n v="930"/>
    <n v="1"/>
    <n v="3"/>
    <n v="3"/>
    <s v="133"/>
    <s v="À réactiver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</r>
  <r>
    <n v="2930"/>
    <n v="1978"/>
    <n v="47"/>
    <x v="0"/>
    <x v="2"/>
    <s v="Célibataire"/>
    <n v="68092"/>
    <n v="0"/>
    <n v="0"/>
    <n v="0"/>
    <d v="2013-12-16T00:00:00"/>
    <n v="12"/>
    <n v="7"/>
    <n v="23"/>
    <n v="1281"/>
    <n v="3"/>
    <n v="3"/>
    <n v="3"/>
    <s v="333"/>
    <s v="VIP 333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</r>
  <r>
    <n v="716"/>
    <n v="1949"/>
    <n v="76"/>
    <x v="2"/>
    <x v="1"/>
    <s v="Conjoint"/>
    <n v="67911"/>
    <n v="0"/>
    <n v="1"/>
    <n v="1"/>
    <d v="2014-05-22T00:00:00"/>
    <n v="11"/>
    <n v="63"/>
    <n v="27"/>
    <n v="976"/>
    <n v="2"/>
    <n v="3"/>
    <n v="3"/>
    <s v="233"/>
    <s v="Fidèles Premium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</r>
  <r>
    <n v="6544"/>
    <n v="1949"/>
    <n v="76"/>
    <x v="2"/>
    <x v="1"/>
    <s v="Conjoint"/>
    <n v="67911"/>
    <n v="0"/>
    <n v="1"/>
    <n v="1"/>
    <d v="2014-05-22T00:00:00"/>
    <n v="11"/>
    <n v="63"/>
    <n v="27"/>
    <n v="976"/>
    <n v="2"/>
    <n v="3"/>
    <n v="3"/>
    <s v="233"/>
    <s v="Fidèles Premium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</r>
  <r>
    <n v="2882"/>
    <n v="1975"/>
    <n v="50"/>
    <x v="0"/>
    <x v="2"/>
    <s v="Divorcé"/>
    <n v="67893"/>
    <n v="0"/>
    <n v="1"/>
    <n v="1"/>
    <d v="2012-10-01T00:00:00"/>
    <n v="13"/>
    <n v="31"/>
    <n v="22"/>
    <n v="995"/>
    <n v="3"/>
    <n v="3"/>
    <n v="3"/>
    <s v="333"/>
    <s v="VIP 333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</r>
  <r>
    <n v="10530"/>
    <n v="1959"/>
    <n v="66"/>
    <x v="2"/>
    <x v="1"/>
    <s v="Veuf"/>
    <n v="67786"/>
    <n v="0"/>
    <n v="0"/>
    <n v="0"/>
    <d v="2013-12-07T00:00:00"/>
    <n v="12"/>
    <n v="0"/>
    <n v="16"/>
    <n v="1156"/>
    <n v="3"/>
    <n v="2"/>
    <n v="3"/>
    <s v="323"/>
    <s v="Nouveaux prometteurs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</r>
  <r>
    <n v="9723"/>
    <n v="1960"/>
    <n v="65"/>
    <x v="2"/>
    <x v="0"/>
    <s v="Marié"/>
    <n v="67716"/>
    <n v="0"/>
    <n v="1"/>
    <n v="1"/>
    <d v="2013-01-10T00:00:00"/>
    <n v="12"/>
    <n v="8"/>
    <n v="29"/>
    <n v="1016"/>
    <n v="3"/>
    <n v="3"/>
    <n v="3"/>
    <s v="333"/>
    <s v="VIP 333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</r>
  <r>
    <n v="6518"/>
    <n v="1951"/>
    <n v="74"/>
    <x v="2"/>
    <x v="1"/>
    <s v="Veuf"/>
    <n v="67680"/>
    <n v="0"/>
    <n v="1"/>
    <n v="1"/>
    <d v="2013-06-11T00:00:00"/>
    <n v="12"/>
    <n v="8"/>
    <n v="23"/>
    <n v="606"/>
    <n v="3"/>
    <n v="3"/>
    <n v="2"/>
    <s v="332"/>
    <s v="Nouveaux prometteurs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</r>
  <r>
    <n v="11013"/>
    <n v="1987"/>
    <n v="38"/>
    <x v="1"/>
    <x v="0"/>
    <s v="Conjoint"/>
    <n v="67605"/>
    <n v="0"/>
    <n v="0"/>
    <n v="0"/>
    <d v="2013-03-31T00:00:00"/>
    <n v="12"/>
    <n v="84"/>
    <n v="17"/>
    <n v="938"/>
    <n v="1"/>
    <n v="2"/>
    <n v="3"/>
    <s v="123"/>
    <s v="À réactiver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</r>
  <r>
    <n v="8867"/>
    <n v="1988"/>
    <n v="37"/>
    <x v="1"/>
    <x v="1"/>
    <s v="Marié"/>
    <n v="67546"/>
    <n v="0"/>
    <n v="0"/>
    <n v="0"/>
    <d v="2012-08-31T00:00:00"/>
    <n v="13"/>
    <n v="90"/>
    <n v="22"/>
    <n v="2126"/>
    <n v="1"/>
    <n v="3"/>
    <n v="3"/>
    <s v="133"/>
    <s v="À réactiver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</r>
  <r>
    <n v="2747"/>
    <n v="1988"/>
    <n v="37"/>
    <x v="1"/>
    <x v="1"/>
    <s v="Marié"/>
    <n v="67546"/>
    <n v="0"/>
    <n v="0"/>
    <n v="0"/>
    <d v="2012-08-31T00:00:00"/>
    <n v="13"/>
    <n v="90"/>
    <n v="22"/>
    <n v="2126"/>
    <n v="1"/>
    <n v="3"/>
    <n v="3"/>
    <s v="133"/>
    <s v="À réactiver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</r>
  <r>
    <n v="1204"/>
    <n v="1970"/>
    <n v="55"/>
    <x v="0"/>
    <x v="1"/>
    <s v="Marié"/>
    <n v="67536"/>
    <n v="0"/>
    <n v="1"/>
    <n v="1"/>
    <d v="2013-05-22T00:00:00"/>
    <n v="12"/>
    <n v="45"/>
    <n v="35"/>
    <n v="1829"/>
    <n v="2"/>
    <n v="3"/>
    <n v="3"/>
    <s v="233"/>
    <s v="Fidèles Premium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</r>
  <r>
    <n v="176"/>
    <n v="1980"/>
    <n v="45"/>
    <x v="0"/>
    <x v="2"/>
    <s v="Célibataire"/>
    <n v="67506"/>
    <n v="0"/>
    <n v="1"/>
    <n v="1"/>
    <d v="2014-01-02T00:00:00"/>
    <n v="11"/>
    <n v="73"/>
    <n v="14"/>
    <n v="331"/>
    <n v="1"/>
    <n v="1"/>
    <n v="2"/>
    <s v="112"/>
    <s v="À réactiver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</r>
  <r>
    <n v="2878"/>
    <n v="1947"/>
    <n v="78"/>
    <x v="2"/>
    <x v="1"/>
    <s v="Marié"/>
    <n v="67472"/>
    <n v="0"/>
    <n v="1"/>
    <n v="1"/>
    <d v="2013-09-28T00:00:00"/>
    <n v="12"/>
    <n v="93"/>
    <n v="16"/>
    <n v="414"/>
    <n v="1"/>
    <n v="2"/>
    <n v="2"/>
    <s v="122"/>
    <s v="À réactiver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</r>
  <r>
    <n v="6661"/>
    <n v="1974"/>
    <n v="51"/>
    <x v="0"/>
    <x v="0"/>
    <s v="Marié"/>
    <n v="67445"/>
    <n v="0"/>
    <n v="1"/>
    <n v="1"/>
    <d v="2012-08-12T00:00:00"/>
    <n v="13"/>
    <n v="63"/>
    <n v="33"/>
    <n v="1174"/>
    <n v="2"/>
    <n v="3"/>
    <n v="3"/>
    <s v="233"/>
    <s v="Fidèles Premium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5462"/>
    <n v="1974"/>
    <n v="51"/>
    <x v="0"/>
    <x v="0"/>
    <s v="Marié"/>
    <n v="67445"/>
    <n v="0"/>
    <n v="1"/>
    <n v="1"/>
    <d v="2012-08-12T00:00:00"/>
    <n v="13"/>
    <n v="63"/>
    <n v="33"/>
    <n v="1174"/>
    <n v="2"/>
    <n v="3"/>
    <n v="3"/>
    <s v="233"/>
    <s v="Fidèles Premium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10897"/>
    <n v="1974"/>
    <n v="51"/>
    <x v="0"/>
    <x v="0"/>
    <s v="Marié"/>
    <n v="67445"/>
    <n v="0"/>
    <n v="1"/>
    <n v="1"/>
    <d v="2012-08-12T00:00:00"/>
    <n v="13"/>
    <n v="63"/>
    <n v="33"/>
    <n v="1174"/>
    <n v="2"/>
    <n v="3"/>
    <n v="3"/>
    <s v="233"/>
    <s v="Fidèles Premium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8534"/>
    <n v="1952"/>
    <n v="73"/>
    <x v="2"/>
    <x v="0"/>
    <s v="Marié"/>
    <n v="67433"/>
    <n v="0"/>
    <n v="2"/>
    <n v="2"/>
    <d v="2013-07-16T00:00:00"/>
    <n v="12"/>
    <n v="51"/>
    <n v="28"/>
    <n v="992"/>
    <n v="2"/>
    <n v="3"/>
    <n v="3"/>
    <s v="233"/>
    <s v="Fidèles Premium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</r>
  <r>
    <n v="7072"/>
    <n v="1973"/>
    <n v="52"/>
    <x v="0"/>
    <x v="0"/>
    <s v="Marié"/>
    <n v="67432"/>
    <n v="0"/>
    <n v="1"/>
    <n v="1"/>
    <d v="2013-03-29T00:00:00"/>
    <n v="12"/>
    <n v="69"/>
    <n v="21"/>
    <n v="1335"/>
    <n v="1"/>
    <n v="2"/>
    <n v="3"/>
    <s v="123"/>
    <s v="À réactiver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</r>
  <r>
    <n v="1911"/>
    <n v="1987"/>
    <n v="38"/>
    <x v="1"/>
    <x v="0"/>
    <s v="Conjoint"/>
    <n v="67430"/>
    <n v="0"/>
    <n v="0"/>
    <n v="0"/>
    <d v="2012-09-05T00:00:00"/>
    <n v="13"/>
    <n v="6"/>
    <n v="34"/>
    <n v="1364"/>
    <n v="3"/>
    <n v="3"/>
    <n v="3"/>
    <s v="333"/>
    <s v="VIP 333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</r>
  <r>
    <n v="4406"/>
    <n v="1970"/>
    <n v="55"/>
    <x v="0"/>
    <x v="0"/>
    <s v="Conjoint"/>
    <n v="67419"/>
    <n v="0"/>
    <n v="1"/>
    <n v="1"/>
    <d v="2013-01-16T00:00:00"/>
    <n v="12"/>
    <n v="29"/>
    <n v="26"/>
    <n v="1471"/>
    <n v="3"/>
    <n v="3"/>
    <n v="3"/>
    <s v="333"/>
    <s v="VIP 333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</r>
  <r>
    <n v="5544"/>
    <n v="1970"/>
    <n v="55"/>
    <x v="0"/>
    <x v="0"/>
    <s v="Célibataire"/>
    <n v="67384"/>
    <n v="0"/>
    <n v="1"/>
    <n v="1"/>
    <d v="2012-11-10T00:00:00"/>
    <n v="13"/>
    <n v="32"/>
    <n v="25"/>
    <n v="1490"/>
    <n v="3"/>
    <n v="3"/>
    <n v="3"/>
    <s v="333"/>
    <s v="VIP 333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</r>
  <r>
    <n v="3412"/>
    <n v="1951"/>
    <n v="74"/>
    <x v="2"/>
    <x v="2"/>
    <s v="Marié"/>
    <n v="67381"/>
    <n v="0"/>
    <n v="1"/>
    <n v="1"/>
    <d v="2013-01-15T00:00:00"/>
    <n v="12"/>
    <n v="67"/>
    <n v="20"/>
    <n v="957"/>
    <n v="1"/>
    <n v="2"/>
    <n v="3"/>
    <s v="123"/>
    <s v="À réactiver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</r>
  <r>
    <n v="8732"/>
    <n v="1969"/>
    <n v="56"/>
    <x v="0"/>
    <x v="2"/>
    <s v="Veuf"/>
    <n v="67369"/>
    <n v="0"/>
    <n v="1"/>
    <n v="1"/>
    <d v="2012-11-17T00:00:00"/>
    <n v="13"/>
    <n v="81"/>
    <n v="25"/>
    <n v="1461"/>
    <n v="1"/>
    <n v="3"/>
    <n v="3"/>
    <s v="133"/>
    <s v="À réactiver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</r>
  <r>
    <n v="4339"/>
    <n v="1970"/>
    <n v="55"/>
    <x v="0"/>
    <x v="1"/>
    <s v="Marié"/>
    <n v="67353"/>
    <n v="0"/>
    <n v="1"/>
    <n v="1"/>
    <d v="2013-12-31T00:00:00"/>
    <n v="12"/>
    <n v="37"/>
    <n v="25"/>
    <n v="913"/>
    <n v="2"/>
    <n v="3"/>
    <n v="3"/>
    <s v="233"/>
    <s v="Fidèles Premium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</r>
  <r>
    <n v="238"/>
    <n v="1967"/>
    <n v="58"/>
    <x v="0"/>
    <x v="2"/>
    <s v="Conjoint"/>
    <n v="67309"/>
    <n v="1"/>
    <n v="1"/>
    <n v="2"/>
    <d v="2013-01-23T00:00:00"/>
    <n v="12"/>
    <n v="76"/>
    <n v="31"/>
    <n v="1082"/>
    <n v="1"/>
    <n v="3"/>
    <n v="3"/>
    <s v="133"/>
    <s v="À réactiver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</r>
  <r>
    <n v="9699"/>
    <n v="1966"/>
    <n v="59"/>
    <x v="0"/>
    <x v="0"/>
    <s v="Divorcé"/>
    <n v="67272"/>
    <n v="0"/>
    <n v="1"/>
    <n v="1"/>
    <d v="2013-12-21T00:00:00"/>
    <n v="12"/>
    <n v="12"/>
    <n v="25"/>
    <n v="733"/>
    <n v="3"/>
    <n v="3"/>
    <n v="2"/>
    <s v="332"/>
    <s v="Nouveaux prometteurs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</r>
  <r>
    <n v="10476"/>
    <n v="1958"/>
    <n v="67"/>
    <x v="2"/>
    <x v="0"/>
    <s v="Marié"/>
    <n v="67267"/>
    <n v="0"/>
    <n v="1"/>
    <n v="1"/>
    <d v="2014-05-13T00:00:00"/>
    <n v="11"/>
    <n v="0"/>
    <n v="12"/>
    <n v="251"/>
    <n v="3"/>
    <n v="1"/>
    <n v="2"/>
    <s v="312"/>
    <s v="Nouveaux prometteurs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</r>
  <r>
    <n v="3799"/>
    <n v="1955"/>
    <n v="70"/>
    <x v="2"/>
    <x v="0"/>
    <s v="Marié"/>
    <n v="67225"/>
    <n v="0"/>
    <n v="1"/>
    <n v="1"/>
    <d v="2013-11-26T00:00:00"/>
    <n v="12"/>
    <n v="4"/>
    <n v="25"/>
    <n v="868"/>
    <n v="3"/>
    <n v="3"/>
    <n v="3"/>
    <s v="333"/>
    <s v="VIP 333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</r>
  <r>
    <n v="9167"/>
    <n v="1956"/>
    <n v="69"/>
    <x v="2"/>
    <x v="0"/>
    <s v="Marié"/>
    <n v="67131"/>
    <n v="0"/>
    <n v="1"/>
    <n v="1"/>
    <d v="2013-03-26T00:00:00"/>
    <n v="12"/>
    <n v="72"/>
    <n v="29"/>
    <n v="976"/>
    <n v="1"/>
    <n v="3"/>
    <n v="3"/>
    <s v="133"/>
    <s v="À réactiver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</r>
  <r>
    <n v="8402"/>
    <n v="1953"/>
    <n v="72"/>
    <x v="2"/>
    <x v="2"/>
    <s v="Marié"/>
    <n v="67087"/>
    <n v="0"/>
    <n v="1"/>
    <n v="1"/>
    <d v="2013-12-17T00:00:00"/>
    <n v="12"/>
    <n v="40"/>
    <n v="24"/>
    <n v="794"/>
    <n v="2"/>
    <n v="3"/>
    <n v="2"/>
    <s v="232"/>
    <s v="Fidèles Premium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</r>
  <r>
    <n v="123"/>
    <n v="1951"/>
    <n v="74"/>
    <x v="2"/>
    <x v="0"/>
    <s v="Veuf"/>
    <n v="67046"/>
    <n v="0"/>
    <n v="1"/>
    <n v="1"/>
    <d v="2013-01-06T00:00:00"/>
    <n v="12"/>
    <n v="92"/>
    <n v="15"/>
    <n v="993"/>
    <n v="1"/>
    <n v="2"/>
    <n v="3"/>
    <s v="123"/>
    <s v="À réactiver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</r>
  <r>
    <n v="2875"/>
    <n v="1978"/>
    <n v="47"/>
    <x v="0"/>
    <x v="0"/>
    <s v="Marié"/>
    <n v="67023"/>
    <n v="0"/>
    <n v="0"/>
    <n v="0"/>
    <d v="2014-03-04T00:00:00"/>
    <n v="11"/>
    <n v="93"/>
    <n v="25"/>
    <n v="906"/>
    <n v="1"/>
    <n v="3"/>
    <n v="3"/>
    <s v="133"/>
    <s v="À réactiver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</r>
  <r>
    <n v="1402"/>
    <n v="1954"/>
    <n v="71"/>
    <x v="2"/>
    <x v="2"/>
    <s v="Marié"/>
    <n v="66991"/>
    <n v="0"/>
    <n v="0"/>
    <n v="0"/>
    <d v="2012-09-11T00:00:00"/>
    <n v="13"/>
    <n v="1"/>
    <n v="21"/>
    <n v="1253"/>
    <n v="3"/>
    <n v="2"/>
    <n v="3"/>
    <s v="323"/>
    <s v="Nouveaux prometteurs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</r>
  <r>
    <n v="5602"/>
    <n v="1989"/>
    <n v="36"/>
    <x v="1"/>
    <x v="1"/>
    <s v="Conjoint"/>
    <n v="66973"/>
    <n v="0"/>
    <n v="0"/>
    <n v="0"/>
    <d v="2013-05-17T00:00:00"/>
    <n v="12"/>
    <n v="98"/>
    <n v="30"/>
    <n v="1282"/>
    <n v="1"/>
    <n v="3"/>
    <n v="3"/>
    <s v="133"/>
    <s v="À réactiver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</r>
  <r>
    <n v="6637"/>
    <n v="1988"/>
    <n v="37"/>
    <x v="1"/>
    <x v="0"/>
    <s v="Célibataire"/>
    <n v="66951"/>
    <n v="0"/>
    <n v="0"/>
    <n v="0"/>
    <d v="2013-11-02T00:00:00"/>
    <n v="12"/>
    <n v="46"/>
    <n v="15"/>
    <n v="1117"/>
    <n v="2"/>
    <n v="2"/>
    <n v="3"/>
    <s v="223"/>
    <s v="Fidèles Premium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</r>
  <r>
    <n v="10928"/>
    <n v="1958"/>
    <n v="67"/>
    <x v="2"/>
    <x v="0"/>
    <s v="Conjoint"/>
    <n v="66886"/>
    <n v="0"/>
    <n v="1"/>
    <n v="1"/>
    <d v="2013-09-16T00:00:00"/>
    <n v="12"/>
    <n v="28"/>
    <n v="20"/>
    <n v="599"/>
    <n v="3"/>
    <n v="2"/>
    <n v="2"/>
    <s v="322"/>
    <s v="Nouveaux prometteurs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</r>
  <r>
    <n v="10562"/>
    <n v="1946"/>
    <n v="79"/>
    <x v="2"/>
    <x v="2"/>
    <s v="Marié"/>
    <n v="66835"/>
    <n v="0"/>
    <n v="0"/>
    <n v="0"/>
    <d v="2013-09-28T00:00:00"/>
    <n v="12"/>
    <n v="21"/>
    <n v="25"/>
    <n v="1033"/>
    <n v="3"/>
    <n v="3"/>
    <n v="3"/>
    <s v="333"/>
    <s v="VIP 333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</r>
  <r>
    <n v="7881"/>
    <n v="1946"/>
    <n v="79"/>
    <x v="2"/>
    <x v="2"/>
    <s v="Marié"/>
    <n v="66835"/>
    <n v="0"/>
    <n v="0"/>
    <n v="0"/>
    <d v="2013-09-28T00:00:00"/>
    <n v="12"/>
    <n v="21"/>
    <n v="25"/>
    <n v="1033"/>
    <n v="3"/>
    <n v="3"/>
    <n v="3"/>
    <s v="333"/>
    <s v="VIP 333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</r>
  <r>
    <n v="6445"/>
    <n v="1967"/>
    <n v="58"/>
    <x v="0"/>
    <x v="0"/>
    <s v="Conjoint"/>
    <n v="66825"/>
    <n v="0"/>
    <n v="0"/>
    <n v="0"/>
    <d v="2013-07-14T00:00:00"/>
    <n v="12"/>
    <n v="73"/>
    <n v="17"/>
    <n v="858"/>
    <n v="1"/>
    <n v="2"/>
    <n v="3"/>
    <s v="123"/>
    <s v="À réactiver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</r>
  <r>
    <n v="9204"/>
    <n v="1970"/>
    <n v="55"/>
    <x v="0"/>
    <x v="0"/>
    <s v="Veuf"/>
    <n v="66731"/>
    <n v="0"/>
    <n v="1"/>
    <n v="1"/>
    <d v="2012-09-12T00:00:00"/>
    <n v="13"/>
    <n v="33"/>
    <n v="16"/>
    <n v="1029"/>
    <n v="2"/>
    <n v="2"/>
    <n v="3"/>
    <s v="223"/>
    <s v="Fidèles Premium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</r>
  <r>
    <n v="10660"/>
    <n v="1957"/>
    <n v="68"/>
    <x v="2"/>
    <x v="2"/>
    <s v="Marié"/>
    <n v="66726"/>
    <n v="1"/>
    <n v="1"/>
    <n v="2"/>
    <d v="2014-01-12T00:00:00"/>
    <n v="11"/>
    <n v="61"/>
    <n v="21"/>
    <n v="438"/>
    <n v="2"/>
    <n v="2"/>
    <n v="2"/>
    <s v="222"/>
    <s v="Fidèles Premium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</r>
  <r>
    <n v="10648"/>
    <n v="1982"/>
    <n v="43"/>
    <x v="1"/>
    <x v="2"/>
    <s v="Conjoint"/>
    <n v="66664"/>
    <n v="0"/>
    <n v="0"/>
    <n v="0"/>
    <d v="2012-09-25T00:00:00"/>
    <n v="13"/>
    <n v="78"/>
    <n v="21"/>
    <n v="1289"/>
    <n v="1"/>
    <n v="2"/>
    <n v="3"/>
    <s v="123"/>
    <s v="À réactiver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5120"/>
    <n v="1982"/>
    <n v="43"/>
    <x v="1"/>
    <x v="2"/>
    <s v="Conjoint"/>
    <n v="66664"/>
    <n v="0"/>
    <n v="0"/>
    <n v="0"/>
    <d v="2012-09-25T00:00:00"/>
    <n v="13"/>
    <n v="78"/>
    <n v="21"/>
    <n v="1289"/>
    <n v="1"/>
    <n v="2"/>
    <n v="3"/>
    <s v="123"/>
    <s v="À réactiver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3076"/>
    <n v="1975"/>
    <n v="50"/>
    <x v="0"/>
    <x v="0"/>
    <s v="Conjoint"/>
    <n v="66653"/>
    <n v="1"/>
    <n v="1"/>
    <n v="2"/>
    <d v="2012-09-07T00:00:00"/>
    <n v="13"/>
    <n v="18"/>
    <n v="21"/>
    <n v="612"/>
    <n v="3"/>
    <n v="2"/>
    <n v="2"/>
    <s v="322"/>
    <s v="Nouveaux prometteurs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</r>
  <r>
    <n v="2995"/>
    <n v="1957"/>
    <n v="68"/>
    <x v="2"/>
    <x v="2"/>
    <s v="Conjoint"/>
    <n v="66636"/>
    <n v="0"/>
    <n v="0"/>
    <n v="0"/>
    <d v="2013-08-17T00:00:00"/>
    <n v="12"/>
    <n v="64"/>
    <n v="17"/>
    <n v="1084"/>
    <n v="2"/>
    <n v="2"/>
    <n v="3"/>
    <s v="223"/>
    <s v="Fidèles Premium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</r>
  <r>
    <n v="2416"/>
    <n v="1969"/>
    <n v="56"/>
    <x v="0"/>
    <x v="1"/>
    <s v="Célibataire"/>
    <n v="66582"/>
    <n v="0"/>
    <n v="0"/>
    <n v="0"/>
    <d v="2014-03-03T00:00:00"/>
    <n v="11"/>
    <n v="83"/>
    <n v="20"/>
    <n v="1288"/>
    <n v="1"/>
    <n v="2"/>
    <n v="3"/>
    <s v="123"/>
    <s v="À réactiver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</r>
  <r>
    <n v="9120"/>
    <n v="1962"/>
    <n v="63"/>
    <x v="2"/>
    <x v="0"/>
    <s v="Célibataire"/>
    <n v="66565"/>
    <n v="0"/>
    <n v="1"/>
    <n v="1"/>
    <d v="2012-12-05T00:00:00"/>
    <n v="13"/>
    <n v="80"/>
    <n v="23"/>
    <n v="1065"/>
    <n v="1"/>
    <n v="3"/>
    <n v="3"/>
    <s v="133"/>
    <s v="À réactiver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</r>
  <r>
    <n v="9478"/>
    <n v="1985"/>
    <n v="40"/>
    <x v="1"/>
    <x v="0"/>
    <s v="Célibataire"/>
    <n v="66503"/>
    <n v="1"/>
    <n v="0"/>
    <n v="1"/>
    <d v="2012-08-14T00:00:00"/>
    <n v="13"/>
    <n v="30"/>
    <n v="16"/>
    <n v="401"/>
    <n v="3"/>
    <n v="2"/>
    <n v="2"/>
    <s v="322"/>
    <s v="Nouveaux prometteurs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</r>
  <r>
    <n v="246"/>
    <n v="1965"/>
    <n v="60"/>
    <x v="2"/>
    <x v="0"/>
    <s v="Marié"/>
    <n v="66480"/>
    <n v="1"/>
    <n v="1"/>
    <n v="2"/>
    <d v="2014-05-31T00:00:00"/>
    <n v="11"/>
    <n v="71"/>
    <n v="16"/>
    <n v="312"/>
    <n v="1"/>
    <n v="2"/>
    <n v="2"/>
    <s v="122"/>
    <s v="À réactiver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</r>
  <r>
    <n v="9907"/>
    <n v="1969"/>
    <n v="56"/>
    <x v="0"/>
    <x v="2"/>
    <s v="Conjoint"/>
    <n v="66476"/>
    <n v="0"/>
    <n v="1"/>
    <n v="1"/>
    <d v="2013-12-04T00:00:00"/>
    <n v="12"/>
    <n v="80"/>
    <n v="28"/>
    <n v="1013"/>
    <n v="1"/>
    <n v="3"/>
    <n v="3"/>
    <s v="133"/>
    <s v="À réactiver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</r>
  <r>
    <n v="10142"/>
    <n v="1976"/>
    <n v="49"/>
    <x v="0"/>
    <x v="1"/>
    <s v="Divorcé"/>
    <n v="66476"/>
    <n v="0"/>
    <n v="1"/>
    <n v="1"/>
    <d v="2013-03-07T00:00:00"/>
    <n v="12"/>
    <n v="99"/>
    <n v="22"/>
    <n v="689"/>
    <n v="1"/>
    <n v="3"/>
    <n v="2"/>
    <s v="132"/>
    <s v="À réactiver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</r>
  <r>
    <n v="7030"/>
    <n v="1955"/>
    <n v="70"/>
    <x v="2"/>
    <x v="1"/>
    <s v="Marié"/>
    <n v="66465"/>
    <n v="0"/>
    <n v="1"/>
    <n v="1"/>
    <d v="2013-03-30T00:00:00"/>
    <n v="12"/>
    <n v="1"/>
    <n v="38"/>
    <n v="1485"/>
    <n v="3"/>
    <n v="3"/>
    <n v="3"/>
    <s v="333"/>
    <s v="VIP 333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</r>
  <r>
    <n v="1729"/>
    <n v="1961"/>
    <n v="64"/>
    <x v="2"/>
    <x v="1"/>
    <s v="Conjoint"/>
    <n v="66426"/>
    <n v="0"/>
    <n v="1"/>
    <n v="1"/>
    <d v="2013-10-02T00:00:00"/>
    <n v="12"/>
    <n v="14"/>
    <n v="24"/>
    <n v="1377"/>
    <n v="3"/>
    <n v="3"/>
    <n v="3"/>
    <s v="333"/>
    <s v="VIP 333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</r>
  <r>
    <n v="3336"/>
    <n v="1948"/>
    <n v="77"/>
    <x v="2"/>
    <x v="1"/>
    <s v="Conjoint"/>
    <n v="66375"/>
    <n v="0"/>
    <n v="1"/>
    <n v="1"/>
    <d v="2013-11-21T00:00:00"/>
    <n v="12"/>
    <n v="96"/>
    <n v="18"/>
    <n v="948"/>
    <n v="1"/>
    <n v="2"/>
    <n v="3"/>
    <s v="123"/>
    <s v="À réactiver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</r>
  <r>
    <n v="9381"/>
    <n v="1978"/>
    <n v="47"/>
    <x v="0"/>
    <x v="0"/>
    <s v="Marié"/>
    <n v="66373"/>
    <n v="1"/>
    <n v="1"/>
    <n v="2"/>
    <d v="2013-06-12T00:00:00"/>
    <n v="12"/>
    <n v="57"/>
    <n v="19"/>
    <n v="606"/>
    <n v="2"/>
    <n v="2"/>
    <n v="2"/>
    <s v="222"/>
    <s v="Fidèles Premium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</r>
  <r>
    <n v="9384"/>
    <n v="1978"/>
    <n v="47"/>
    <x v="0"/>
    <x v="0"/>
    <s v="Marié"/>
    <n v="66373"/>
    <n v="1"/>
    <n v="1"/>
    <n v="2"/>
    <d v="2013-06-12T00:00:00"/>
    <n v="12"/>
    <n v="57"/>
    <n v="19"/>
    <n v="606"/>
    <n v="2"/>
    <n v="2"/>
    <n v="2"/>
    <s v="222"/>
    <s v="Fidèles Premium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</r>
  <r>
    <n v="10675"/>
    <n v="1956"/>
    <n v="69"/>
    <x v="2"/>
    <x v="1"/>
    <s v="Marié"/>
    <n v="66334"/>
    <n v="0"/>
    <n v="1"/>
    <n v="1"/>
    <d v="2013-04-03T00:00:00"/>
    <n v="12"/>
    <n v="82"/>
    <n v="22"/>
    <n v="1161"/>
    <n v="1"/>
    <n v="3"/>
    <n v="3"/>
    <s v="133"/>
    <s v="À réactiver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</r>
  <r>
    <n v="2304"/>
    <n v="1963"/>
    <n v="62"/>
    <x v="2"/>
    <x v="1"/>
    <s v="Conjoint"/>
    <n v="66313"/>
    <n v="0"/>
    <n v="1"/>
    <n v="1"/>
    <d v="2013-09-16T00:00:00"/>
    <n v="12"/>
    <n v="86"/>
    <n v="25"/>
    <n v="770"/>
    <n v="1"/>
    <n v="3"/>
    <n v="2"/>
    <s v="132"/>
    <s v="À réactiver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</r>
  <r>
    <n v="10319"/>
    <n v="1971"/>
    <n v="54"/>
    <x v="0"/>
    <x v="0"/>
    <s v="Marié"/>
    <n v="66303"/>
    <n v="0"/>
    <n v="1"/>
    <n v="1"/>
    <d v="2013-02-26T00:00:00"/>
    <n v="12"/>
    <n v="56"/>
    <n v="26"/>
    <n v="1286"/>
    <n v="2"/>
    <n v="3"/>
    <n v="3"/>
    <s v="233"/>
    <s v="Fidèles Premium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</r>
  <r>
    <n v="3535"/>
    <n v="1965"/>
    <n v="60"/>
    <x v="2"/>
    <x v="0"/>
    <s v="Célibataire"/>
    <n v="66294"/>
    <n v="0"/>
    <n v="0"/>
    <n v="0"/>
    <d v="2014-03-17T00:00:00"/>
    <n v="11"/>
    <n v="68"/>
    <n v="14"/>
    <n v="967"/>
    <n v="1"/>
    <n v="1"/>
    <n v="3"/>
    <s v="113"/>
    <s v="À réactiver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</r>
  <r>
    <n v="591"/>
    <n v="1957"/>
    <n v="68"/>
    <x v="2"/>
    <x v="0"/>
    <s v="Veuf"/>
    <n v="66033"/>
    <n v="0"/>
    <n v="1"/>
    <n v="1"/>
    <d v="2013-01-20T00:00:00"/>
    <n v="12"/>
    <n v="76"/>
    <n v="25"/>
    <n v="677"/>
    <n v="1"/>
    <n v="3"/>
    <n v="2"/>
    <s v="132"/>
    <s v="À réactiver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</r>
  <r>
    <n v="7718"/>
    <n v="1947"/>
    <n v="78"/>
    <x v="2"/>
    <x v="2"/>
    <s v="Conjoint"/>
    <n v="66000"/>
    <n v="0"/>
    <n v="0"/>
    <n v="0"/>
    <d v="2014-04-20T00:00:00"/>
    <n v="11"/>
    <n v="36"/>
    <n v="10"/>
    <n v="711"/>
    <n v="2"/>
    <n v="1"/>
    <n v="2"/>
    <s v="212"/>
    <s v="Autres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</r>
  <r>
    <n v="6233"/>
    <n v="1976"/>
    <n v="49"/>
    <x v="0"/>
    <x v="0"/>
    <s v="Marié"/>
    <n v="65991"/>
    <n v="0"/>
    <n v="1"/>
    <n v="1"/>
    <d v="2012-09-07T00:00:00"/>
    <n v="13"/>
    <n v="21"/>
    <n v="31"/>
    <n v="971"/>
    <n v="3"/>
    <n v="3"/>
    <n v="3"/>
    <s v="333"/>
    <s v="VIP 333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</r>
  <r>
    <n v="11176"/>
    <n v="1970"/>
    <n v="55"/>
    <x v="0"/>
    <x v="1"/>
    <s v="Conjoint"/>
    <n v="65968"/>
    <n v="0"/>
    <n v="1"/>
    <n v="1"/>
    <d v="2014-05-12T00:00:00"/>
    <n v="11"/>
    <n v="12"/>
    <n v="19"/>
    <n v="495"/>
    <n v="3"/>
    <n v="2"/>
    <n v="2"/>
    <s v="322"/>
    <s v="Nouveaux prometteurs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</r>
  <r>
    <n v="9370"/>
    <n v="1945"/>
    <n v="80"/>
    <x v="2"/>
    <x v="1"/>
    <s v="Marié"/>
    <n v="65846"/>
    <n v="0"/>
    <n v="0"/>
    <n v="0"/>
    <d v="2013-05-17T00:00:00"/>
    <n v="12"/>
    <n v="68"/>
    <n v="19"/>
    <n v="1120"/>
    <n v="1"/>
    <n v="2"/>
    <n v="3"/>
    <s v="123"/>
    <s v="À réactiver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</r>
  <r>
    <n v="528"/>
    <n v="1978"/>
    <n v="47"/>
    <x v="0"/>
    <x v="0"/>
    <s v="Marié"/>
    <n v="65819"/>
    <n v="0"/>
    <n v="0"/>
    <n v="0"/>
    <d v="2012-11-29T00:00:00"/>
    <n v="13"/>
    <n v="99"/>
    <n v="22"/>
    <n v="1383"/>
    <n v="1"/>
    <n v="3"/>
    <n v="3"/>
    <s v="133"/>
    <s v="À réactiver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</r>
  <r>
    <n v="832"/>
    <n v="1966"/>
    <n v="59"/>
    <x v="0"/>
    <x v="1"/>
    <s v="Conjoint"/>
    <n v="65814"/>
    <n v="0"/>
    <n v="1"/>
    <n v="1"/>
    <d v="2014-03-02T00:00:00"/>
    <n v="11"/>
    <n v="90"/>
    <n v="25"/>
    <n v="747"/>
    <n v="1"/>
    <n v="3"/>
    <n v="2"/>
    <s v="132"/>
    <s v="À réactiver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</r>
  <r>
    <n v="8890"/>
    <n v="1971"/>
    <n v="54"/>
    <x v="0"/>
    <x v="1"/>
    <s v="Divorcé"/>
    <n v="65808"/>
    <n v="1"/>
    <n v="1"/>
    <n v="2"/>
    <d v="2014-05-30T00:00:00"/>
    <n v="11"/>
    <n v="1"/>
    <n v="17"/>
    <n v="272"/>
    <n v="3"/>
    <n v="2"/>
    <n v="2"/>
    <s v="322"/>
    <s v="Nouveaux prometteurs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</r>
  <r>
    <n v="6327"/>
    <n v="1967"/>
    <n v="58"/>
    <x v="0"/>
    <x v="0"/>
    <s v="Conjoint"/>
    <n v="65777"/>
    <n v="0"/>
    <n v="0"/>
    <n v="0"/>
    <d v="2013-12-19T00:00:00"/>
    <n v="12"/>
    <n v="87"/>
    <n v="17"/>
    <n v="1146"/>
    <n v="1"/>
    <n v="2"/>
    <n v="3"/>
    <s v="123"/>
    <s v="À réactiver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</r>
  <r>
    <n v="7192"/>
    <n v="1955"/>
    <n v="70"/>
    <x v="2"/>
    <x v="0"/>
    <s v="Conjoint"/>
    <n v="65748"/>
    <n v="0"/>
    <n v="1"/>
    <n v="1"/>
    <d v="2013-04-15T00:00:00"/>
    <n v="12"/>
    <n v="58"/>
    <n v="17"/>
    <n v="545"/>
    <n v="2"/>
    <n v="2"/>
    <n v="2"/>
    <s v="222"/>
    <s v="Fidèles Premium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</r>
  <r>
    <n v="7987"/>
    <n v="1969"/>
    <n v="56"/>
    <x v="0"/>
    <x v="0"/>
    <s v="Marié"/>
    <n v="65747"/>
    <n v="0"/>
    <n v="1"/>
    <n v="1"/>
    <d v="2014-03-07T00:00:00"/>
    <n v="11"/>
    <n v="96"/>
    <n v="21"/>
    <n v="460"/>
    <n v="1"/>
    <n v="2"/>
    <n v="2"/>
    <s v="122"/>
    <s v="À réactiver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</r>
  <r>
    <n v="8527"/>
    <n v="1965"/>
    <n v="60"/>
    <x v="2"/>
    <x v="2"/>
    <s v="Conjoint"/>
    <n v="65735"/>
    <n v="1"/>
    <n v="1"/>
    <n v="2"/>
    <d v="2013-12-07T00:00:00"/>
    <n v="12"/>
    <n v="37"/>
    <n v="21"/>
    <n v="395"/>
    <n v="2"/>
    <n v="2"/>
    <n v="2"/>
    <s v="222"/>
    <s v="Fidèles Premium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</r>
  <r>
    <n v="3968"/>
    <n v="1970"/>
    <n v="55"/>
    <x v="0"/>
    <x v="2"/>
    <s v="Divorcé"/>
    <n v="65706"/>
    <n v="0"/>
    <n v="0"/>
    <n v="0"/>
    <d v="2013-06-28T00:00:00"/>
    <n v="12"/>
    <n v="77"/>
    <n v="33"/>
    <n v="1199"/>
    <n v="1"/>
    <n v="3"/>
    <n v="3"/>
    <s v="133"/>
    <s v="À réactiver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</r>
  <r>
    <n v="7000"/>
    <n v="1972"/>
    <n v="53"/>
    <x v="0"/>
    <x v="2"/>
    <s v="Célibataire"/>
    <n v="65704"/>
    <n v="0"/>
    <n v="0"/>
    <n v="0"/>
    <d v="2013-10-13T00:00:00"/>
    <n v="12"/>
    <n v="18"/>
    <n v="23"/>
    <n v="817"/>
    <n v="3"/>
    <n v="3"/>
    <n v="2"/>
    <s v="332"/>
    <s v="Nouveaux prometteurs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</r>
  <r>
    <n v="4603"/>
    <n v="1960"/>
    <n v="65"/>
    <x v="2"/>
    <x v="1"/>
    <s v="Marié"/>
    <n v="65695"/>
    <n v="0"/>
    <n v="1"/>
    <n v="1"/>
    <d v="2014-01-31T00:00:00"/>
    <n v="11"/>
    <n v="50"/>
    <n v="23"/>
    <n v="656"/>
    <n v="2"/>
    <n v="3"/>
    <n v="2"/>
    <s v="232"/>
    <s v="Fidèles Premium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</r>
  <r>
    <n v="3900"/>
    <n v="1972"/>
    <n v="53"/>
    <x v="0"/>
    <x v="0"/>
    <s v="Marié"/>
    <n v="65685"/>
    <n v="0"/>
    <n v="1"/>
    <n v="1"/>
    <d v="2014-03-29T00:00:00"/>
    <n v="11"/>
    <n v="54"/>
    <n v="25"/>
    <n v="769"/>
    <n v="2"/>
    <n v="3"/>
    <n v="2"/>
    <s v="232"/>
    <s v="Fidèles Premium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</r>
  <r>
    <n v="9958"/>
    <n v="1972"/>
    <n v="53"/>
    <x v="0"/>
    <x v="0"/>
    <s v="Marié"/>
    <n v="65685"/>
    <n v="0"/>
    <n v="1"/>
    <n v="1"/>
    <d v="2014-03-29T00:00:00"/>
    <n v="11"/>
    <n v="54"/>
    <n v="25"/>
    <n v="769"/>
    <n v="2"/>
    <n v="3"/>
    <n v="2"/>
    <s v="232"/>
    <s v="Fidèles Premium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</r>
  <r>
    <n v="10584"/>
    <n v="1976"/>
    <n v="49"/>
    <x v="0"/>
    <x v="0"/>
    <s v="Marié"/>
    <n v="65665"/>
    <n v="0"/>
    <n v="1"/>
    <n v="1"/>
    <d v="2013-12-02T00:00:00"/>
    <n v="12"/>
    <n v="77"/>
    <n v="26"/>
    <n v="945"/>
    <n v="1"/>
    <n v="3"/>
    <n v="3"/>
    <s v="133"/>
    <s v="À réactiver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</r>
  <r>
    <n v="1672"/>
    <n v="1974"/>
    <n v="51"/>
    <x v="0"/>
    <x v="1"/>
    <s v="Conjoint"/>
    <n v="65640"/>
    <n v="0"/>
    <n v="1"/>
    <n v="1"/>
    <d v="2014-03-01T00:00:00"/>
    <n v="11"/>
    <n v="74"/>
    <n v="16"/>
    <n v="461"/>
    <n v="1"/>
    <n v="2"/>
    <n v="2"/>
    <s v="122"/>
    <s v="À réactiver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</r>
  <r>
    <n v="8952"/>
    <n v="1953"/>
    <n v="72"/>
    <x v="2"/>
    <x v="2"/>
    <s v="Marié"/>
    <n v="65569"/>
    <n v="0"/>
    <n v="1"/>
    <n v="1"/>
    <d v="2012-11-05T00:00:00"/>
    <n v="13"/>
    <n v="96"/>
    <n v="24"/>
    <n v="859"/>
    <n v="1"/>
    <n v="3"/>
    <n v="3"/>
    <s v="133"/>
    <s v="À réactiver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</r>
  <r>
    <n v="10766"/>
    <n v="1964"/>
    <n v="61"/>
    <x v="2"/>
    <x v="1"/>
    <s v="Marié"/>
    <n v="65526"/>
    <n v="0"/>
    <n v="1"/>
    <n v="1"/>
    <d v="2014-04-11T00:00:00"/>
    <n v="11"/>
    <n v="22"/>
    <n v="18"/>
    <n v="506"/>
    <n v="3"/>
    <n v="2"/>
    <n v="2"/>
    <s v="322"/>
    <s v="Nouveaux prometteurs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</r>
  <r>
    <n v="9971"/>
    <n v="1964"/>
    <n v="61"/>
    <x v="2"/>
    <x v="1"/>
    <s v="Marié"/>
    <n v="65526"/>
    <n v="0"/>
    <n v="1"/>
    <n v="1"/>
    <d v="2014-04-11T00:00:00"/>
    <n v="11"/>
    <n v="22"/>
    <n v="18"/>
    <n v="506"/>
    <n v="3"/>
    <n v="2"/>
    <n v="2"/>
    <s v="322"/>
    <s v="Nouveaux prometteurs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</r>
  <r>
    <n v="10770"/>
    <n v="1959"/>
    <n v="66"/>
    <x v="2"/>
    <x v="0"/>
    <s v="Marié"/>
    <n v="65492"/>
    <n v="0"/>
    <n v="0"/>
    <n v="0"/>
    <d v="2014-01-26T00:00:00"/>
    <n v="11"/>
    <n v="73"/>
    <n v="26"/>
    <n v="1045"/>
    <n v="1"/>
    <n v="3"/>
    <n v="3"/>
    <s v="133"/>
    <s v="À réactiver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</r>
  <r>
    <n v="9624"/>
    <n v="1958"/>
    <n v="67"/>
    <x v="2"/>
    <x v="1"/>
    <s v="Conjoint"/>
    <n v="65488"/>
    <n v="0"/>
    <n v="0"/>
    <n v="0"/>
    <d v="2014-06-13T00:00:00"/>
    <n v="11"/>
    <n v="46"/>
    <n v="14"/>
    <n v="963"/>
    <n v="2"/>
    <n v="1"/>
    <n v="3"/>
    <s v="213"/>
    <s v="Autres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</r>
  <r>
    <n v="10652"/>
    <n v="1957"/>
    <n v="68"/>
    <x v="2"/>
    <x v="2"/>
    <s v="Conjoint"/>
    <n v="65487"/>
    <n v="0"/>
    <n v="0"/>
    <n v="0"/>
    <d v="2014-01-10T00:00:00"/>
    <n v="11"/>
    <n v="48"/>
    <n v="16"/>
    <n v="1169"/>
    <n v="2"/>
    <n v="2"/>
    <n v="3"/>
    <s v="223"/>
    <s v="Fidèles Premium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</r>
  <r>
    <n v="8614"/>
    <n v="1957"/>
    <n v="68"/>
    <x v="2"/>
    <x v="0"/>
    <s v="Veuf"/>
    <n v="65486"/>
    <n v="0"/>
    <n v="1"/>
    <n v="1"/>
    <d v="2014-05-12T00:00:00"/>
    <n v="11"/>
    <n v="29"/>
    <n v="18"/>
    <n v="507"/>
    <n v="3"/>
    <n v="2"/>
    <n v="2"/>
    <s v="322"/>
    <s v="Nouveaux prometteurs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</r>
  <r>
    <n v="4741"/>
    <n v="1974"/>
    <n v="51"/>
    <x v="0"/>
    <x v="2"/>
    <s v="Marié"/>
    <n v="65463"/>
    <n v="1"/>
    <n v="0"/>
    <n v="1"/>
    <d v="2014-01-30T00:00:00"/>
    <n v="11"/>
    <n v="17"/>
    <n v="22"/>
    <n v="562"/>
    <n v="3"/>
    <n v="3"/>
    <n v="2"/>
    <s v="332"/>
    <s v="Nouveaux prometteurs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</r>
  <r>
    <n v="2681"/>
    <n v="1984"/>
    <n v="41"/>
    <x v="1"/>
    <x v="2"/>
    <s v="Marié"/>
    <n v="65370"/>
    <n v="0"/>
    <n v="0"/>
    <n v="0"/>
    <d v="2013-08-01T00:00:00"/>
    <n v="12"/>
    <n v="1"/>
    <n v="19"/>
    <n v="461"/>
    <n v="3"/>
    <n v="2"/>
    <n v="2"/>
    <s v="322"/>
    <s v="Nouveaux prometteurs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</r>
  <r>
    <n v="6872"/>
    <n v="1974"/>
    <n v="51"/>
    <x v="0"/>
    <x v="1"/>
    <s v="Marié"/>
    <n v="65352"/>
    <n v="0"/>
    <n v="1"/>
    <n v="1"/>
    <d v="2013-08-21T00:00:00"/>
    <n v="12"/>
    <n v="43"/>
    <n v="18"/>
    <n v="405"/>
    <n v="2"/>
    <n v="2"/>
    <n v="2"/>
    <s v="222"/>
    <s v="Fidèles Premium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</r>
  <r>
    <n v="5136"/>
    <n v="1973"/>
    <n v="52"/>
    <x v="0"/>
    <x v="0"/>
    <s v="Célibataire"/>
    <n v="65333"/>
    <n v="0"/>
    <n v="1"/>
    <n v="1"/>
    <d v="2014-01-17T00:00:00"/>
    <n v="11"/>
    <n v="58"/>
    <n v="27"/>
    <n v="798"/>
    <n v="2"/>
    <n v="3"/>
    <n v="2"/>
    <s v="232"/>
    <s v="Fidèles Premium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</r>
  <r>
    <n v="4047"/>
    <n v="1954"/>
    <n v="71"/>
    <x v="2"/>
    <x v="1"/>
    <s v="Marié"/>
    <n v="65324"/>
    <n v="0"/>
    <n v="1"/>
    <n v="1"/>
    <d v="2014-01-11T00:00:00"/>
    <n v="11"/>
    <n v="0"/>
    <n v="21"/>
    <n v="544"/>
    <n v="3"/>
    <n v="2"/>
    <n v="2"/>
    <s v="322"/>
    <s v="Nouveaux prometteurs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</r>
  <r>
    <n v="9477"/>
    <n v="1954"/>
    <n v="71"/>
    <x v="2"/>
    <x v="1"/>
    <s v="Marié"/>
    <n v="65324"/>
    <n v="0"/>
    <n v="1"/>
    <n v="1"/>
    <d v="2014-01-11T00:00:00"/>
    <n v="11"/>
    <n v="0"/>
    <n v="21"/>
    <n v="544"/>
    <n v="3"/>
    <n v="2"/>
    <n v="2"/>
    <s v="322"/>
    <s v="Nouveaux prometteurs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</r>
  <r>
    <n v="4437"/>
    <n v="1962"/>
    <n v="63"/>
    <x v="2"/>
    <x v="0"/>
    <s v="Marié"/>
    <n v="65316"/>
    <n v="1"/>
    <n v="1"/>
    <n v="2"/>
    <d v="2013-04-24T00:00:00"/>
    <n v="12"/>
    <n v="65"/>
    <n v="14"/>
    <n v="260"/>
    <n v="2"/>
    <n v="1"/>
    <n v="2"/>
    <s v="212"/>
    <s v="Autres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</r>
  <r>
    <n v="10701"/>
    <n v="1973"/>
    <n v="52"/>
    <x v="0"/>
    <x v="0"/>
    <s v="Marié"/>
    <n v="65308"/>
    <n v="0"/>
    <n v="0"/>
    <n v="0"/>
    <d v="2013-09-11T00:00:00"/>
    <n v="12"/>
    <n v="60"/>
    <n v="31"/>
    <n v="1211"/>
    <n v="2"/>
    <n v="3"/>
    <n v="3"/>
    <s v="233"/>
    <s v="Fidèles Premium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</r>
  <r>
    <n v="9596"/>
    <n v="1980"/>
    <n v="45"/>
    <x v="0"/>
    <x v="1"/>
    <s v="Célibataire"/>
    <n v="65295"/>
    <n v="0"/>
    <n v="0"/>
    <n v="0"/>
    <d v="2013-12-23T00:00:00"/>
    <n v="12"/>
    <n v="19"/>
    <n v="21"/>
    <n v="664"/>
    <n v="3"/>
    <n v="2"/>
    <n v="2"/>
    <s v="322"/>
    <s v="Nouveaux prometteurs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</r>
  <r>
    <n v="466"/>
    <n v="1944"/>
    <n v="81"/>
    <x v="2"/>
    <x v="0"/>
    <s v="Marié"/>
    <n v="65275"/>
    <n v="0"/>
    <n v="0"/>
    <n v="0"/>
    <d v="2013-04-03T00:00:00"/>
    <n v="12"/>
    <n v="9"/>
    <n v="22"/>
    <n v="746"/>
    <n v="3"/>
    <n v="3"/>
    <n v="2"/>
    <s v="332"/>
    <s v="Nouveaux prometteurs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</r>
  <r>
    <n v="1631"/>
    <n v="1965"/>
    <n v="60"/>
    <x v="2"/>
    <x v="1"/>
    <s v="Conjoint"/>
    <n v="65220"/>
    <n v="0"/>
    <n v="0"/>
    <n v="0"/>
    <d v="2012-09-03T00:00:00"/>
    <n v="13"/>
    <n v="3"/>
    <n v="25"/>
    <n v="1282"/>
    <n v="3"/>
    <n v="3"/>
    <n v="3"/>
    <s v="333"/>
    <s v="VIP 33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</r>
  <r>
    <n v="2829"/>
    <n v="1955"/>
    <n v="70"/>
    <x v="2"/>
    <x v="0"/>
    <s v="Marié"/>
    <n v="65210"/>
    <n v="0"/>
    <n v="1"/>
    <n v="1"/>
    <d v="2014-03-10T00:00:00"/>
    <n v="11"/>
    <n v="25"/>
    <n v="26"/>
    <n v="731"/>
    <n v="3"/>
    <n v="3"/>
    <n v="2"/>
    <s v="332"/>
    <s v="Nouveaux prometteurs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</r>
  <r>
    <n v="3759"/>
    <n v="1958"/>
    <n v="67"/>
    <x v="2"/>
    <x v="0"/>
    <s v="Conjoint"/>
    <n v="65196"/>
    <n v="0"/>
    <n v="2"/>
    <n v="2"/>
    <d v="2013-07-25T00:00:00"/>
    <n v="12"/>
    <n v="34"/>
    <n v="29"/>
    <n v="1155"/>
    <n v="2"/>
    <n v="3"/>
    <n v="3"/>
    <s v="233"/>
    <s v="Fidèles Premium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</r>
  <r>
    <n v="8932"/>
    <n v="1969"/>
    <n v="56"/>
    <x v="0"/>
    <x v="2"/>
    <s v="Conjoint"/>
    <n v="65176"/>
    <n v="0"/>
    <n v="1"/>
    <n v="1"/>
    <d v="2012-10-29T00:00:00"/>
    <n v="13"/>
    <n v="57"/>
    <n v="27"/>
    <n v="1531"/>
    <n v="2"/>
    <n v="3"/>
    <n v="3"/>
    <s v="233"/>
    <s v="Fidèles Premium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</r>
  <r>
    <n v="5758"/>
    <n v="1982"/>
    <n v="43"/>
    <x v="1"/>
    <x v="0"/>
    <s v="Marié"/>
    <n v="65169"/>
    <n v="0"/>
    <n v="0"/>
    <n v="0"/>
    <d v="2014-01-14T00:00:00"/>
    <n v="11"/>
    <n v="23"/>
    <n v="33"/>
    <n v="1189"/>
    <n v="3"/>
    <n v="3"/>
    <n v="3"/>
    <s v="333"/>
    <s v="VIP 33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</r>
  <r>
    <n v="25"/>
    <n v="1958"/>
    <n v="67"/>
    <x v="2"/>
    <x v="0"/>
    <s v="Marié"/>
    <n v="65148"/>
    <n v="0"/>
    <n v="1"/>
    <n v="1"/>
    <d v="2012-11-16T00:00:00"/>
    <n v="13"/>
    <n v="9"/>
    <n v="23"/>
    <n v="1115"/>
    <n v="3"/>
    <n v="3"/>
    <n v="3"/>
    <s v="333"/>
    <s v="VIP 333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</r>
  <r>
    <n v="10833"/>
    <n v="1975"/>
    <n v="50"/>
    <x v="0"/>
    <x v="0"/>
    <s v="Marié"/>
    <n v="65106"/>
    <n v="0"/>
    <n v="1"/>
    <n v="1"/>
    <d v="2014-05-24T00:00:00"/>
    <n v="11"/>
    <n v="55"/>
    <n v="30"/>
    <n v="973"/>
    <n v="2"/>
    <n v="3"/>
    <n v="3"/>
    <s v="233"/>
    <s v="Fidèles Premium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</r>
  <r>
    <n v="11084"/>
    <n v="1976"/>
    <n v="49"/>
    <x v="0"/>
    <x v="2"/>
    <s v="Conjoint"/>
    <n v="65104"/>
    <n v="0"/>
    <n v="1"/>
    <n v="1"/>
    <d v="2013-11-14T00:00:00"/>
    <n v="12"/>
    <n v="4"/>
    <n v="22"/>
    <n v="1053"/>
    <n v="3"/>
    <n v="3"/>
    <n v="3"/>
    <s v="333"/>
    <s v="VIP 333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</r>
  <r>
    <n v="5172"/>
    <n v="1976"/>
    <n v="49"/>
    <x v="0"/>
    <x v="2"/>
    <s v="Conjoint"/>
    <n v="65104"/>
    <n v="0"/>
    <n v="1"/>
    <n v="1"/>
    <d v="2013-11-14T00:00:00"/>
    <n v="12"/>
    <n v="4"/>
    <n v="22"/>
    <n v="1053"/>
    <n v="3"/>
    <n v="3"/>
    <n v="3"/>
    <s v="333"/>
    <s v="VIP 333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</r>
  <r>
    <n v="6142"/>
    <n v="1943"/>
    <n v="82"/>
    <x v="2"/>
    <x v="2"/>
    <s v="Marié"/>
    <n v="65073"/>
    <n v="0"/>
    <n v="0"/>
    <n v="0"/>
    <d v="2013-08-20T00:00:00"/>
    <n v="12"/>
    <n v="65"/>
    <n v="15"/>
    <n v="900"/>
    <n v="2"/>
    <n v="2"/>
    <n v="3"/>
    <s v="223"/>
    <s v="Fidèles Premium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</r>
  <r>
    <n v="6312"/>
    <n v="1959"/>
    <n v="66"/>
    <x v="2"/>
    <x v="0"/>
    <s v="Marié"/>
    <n v="65031"/>
    <n v="0"/>
    <n v="1"/>
    <n v="1"/>
    <d v="2013-03-17T00:00:00"/>
    <n v="12"/>
    <n v="29"/>
    <n v="33"/>
    <n v="863"/>
    <n v="3"/>
    <n v="3"/>
    <n v="3"/>
    <s v="333"/>
    <s v="VIP 333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</r>
  <r>
    <n v="9940"/>
    <n v="1958"/>
    <n v="67"/>
    <x v="2"/>
    <x v="0"/>
    <s v="Conjoint"/>
    <n v="64961"/>
    <n v="0"/>
    <n v="1"/>
    <n v="1"/>
    <d v="2012-12-23T00:00:00"/>
    <n v="13"/>
    <n v="97"/>
    <n v="17"/>
    <n v="1009"/>
    <n v="1"/>
    <n v="2"/>
    <n v="3"/>
    <s v="123"/>
    <s v="À réactiver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</r>
  <r>
    <n v="7922"/>
    <n v="1951"/>
    <n v="74"/>
    <x v="2"/>
    <x v="1"/>
    <s v="Célibataire"/>
    <n v="64950"/>
    <n v="0"/>
    <n v="1"/>
    <n v="1"/>
    <d v="2012-08-12T00:00:00"/>
    <n v="13"/>
    <n v="29"/>
    <n v="30"/>
    <n v="966"/>
    <n v="3"/>
    <n v="3"/>
    <n v="3"/>
    <s v="333"/>
    <s v="VIP 333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</r>
  <r>
    <n v="6457"/>
    <n v="1976"/>
    <n v="49"/>
    <x v="0"/>
    <x v="0"/>
    <s v="Divorcé"/>
    <n v="64892"/>
    <n v="0"/>
    <n v="1"/>
    <n v="1"/>
    <d v="2014-05-29T00:00:00"/>
    <n v="11"/>
    <n v="77"/>
    <n v="26"/>
    <n v="902"/>
    <n v="1"/>
    <n v="3"/>
    <n v="3"/>
    <s v="133"/>
    <s v="À réactiver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</r>
  <r>
    <n v="8233"/>
    <n v="1950"/>
    <n v="75"/>
    <x v="2"/>
    <x v="2"/>
    <s v="Veuf"/>
    <n v="64866"/>
    <n v="0"/>
    <n v="1"/>
    <n v="1"/>
    <d v="2014-01-26T00:00:00"/>
    <n v="11"/>
    <n v="9"/>
    <n v="22"/>
    <n v="556"/>
    <n v="3"/>
    <n v="3"/>
    <n v="2"/>
    <s v="332"/>
    <s v="Nouveaux prometteurs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</r>
  <r>
    <n v="8427"/>
    <n v="1956"/>
    <n v="69"/>
    <x v="2"/>
    <x v="2"/>
    <s v="Célibataire"/>
    <n v="64857"/>
    <n v="0"/>
    <n v="0"/>
    <n v="0"/>
    <d v="2012-11-23T00:00:00"/>
    <n v="13"/>
    <n v="78"/>
    <n v="26"/>
    <n v="1540"/>
    <n v="1"/>
    <n v="3"/>
    <n v="3"/>
    <s v="133"/>
    <s v="À réactiver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</r>
  <r>
    <n v="217"/>
    <n v="1956"/>
    <n v="69"/>
    <x v="2"/>
    <x v="2"/>
    <s v="Célibataire"/>
    <n v="64857"/>
    <n v="0"/>
    <n v="0"/>
    <n v="0"/>
    <d v="2012-11-23T00:00:00"/>
    <n v="13"/>
    <n v="78"/>
    <n v="26"/>
    <n v="1540"/>
    <n v="1"/>
    <n v="3"/>
    <n v="3"/>
    <s v="133"/>
    <s v="À réactiver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</r>
  <r>
    <n v="1867"/>
    <n v="1957"/>
    <n v="68"/>
    <x v="2"/>
    <x v="0"/>
    <s v="Célibataire"/>
    <n v="64849"/>
    <n v="0"/>
    <n v="0"/>
    <n v="0"/>
    <d v="2012-11-13T00:00:00"/>
    <n v="13"/>
    <n v="42"/>
    <n v="23"/>
    <n v="1336"/>
    <n v="2"/>
    <n v="3"/>
    <n v="3"/>
    <s v="233"/>
    <s v="Fidèles Premium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</r>
  <r>
    <n v="8957"/>
    <n v="1952"/>
    <n v="73"/>
    <x v="2"/>
    <x v="2"/>
    <s v="Célibataire"/>
    <n v="64831"/>
    <n v="1"/>
    <n v="1"/>
    <n v="2"/>
    <d v="2013-06-10T00:00:00"/>
    <n v="12"/>
    <n v="51"/>
    <n v="20"/>
    <n v="1120"/>
    <n v="2"/>
    <n v="2"/>
    <n v="3"/>
    <s v="223"/>
    <s v="Fidèles Premium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</r>
  <r>
    <n v="7732"/>
    <n v="1978"/>
    <n v="47"/>
    <x v="0"/>
    <x v="0"/>
    <s v="Marié"/>
    <n v="64813"/>
    <n v="1"/>
    <n v="0"/>
    <n v="1"/>
    <d v="2014-01-02T00:00:00"/>
    <n v="11"/>
    <n v="81"/>
    <n v="24"/>
    <n v="745"/>
    <n v="1"/>
    <n v="3"/>
    <n v="2"/>
    <s v="132"/>
    <s v="À réactiver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</r>
  <r>
    <n v="1802"/>
    <n v="1971"/>
    <n v="54"/>
    <x v="0"/>
    <x v="0"/>
    <s v="Marié"/>
    <n v="64795"/>
    <n v="0"/>
    <n v="1"/>
    <n v="1"/>
    <d v="2013-01-17T00:00:00"/>
    <n v="12"/>
    <n v="23"/>
    <n v="20"/>
    <n v="680"/>
    <n v="3"/>
    <n v="2"/>
    <n v="2"/>
    <s v="322"/>
    <s v="Nouveaux prometteurs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</r>
  <r>
    <n v="843"/>
    <n v="1971"/>
    <n v="54"/>
    <x v="0"/>
    <x v="0"/>
    <s v="Marié"/>
    <n v="64722"/>
    <n v="1"/>
    <n v="0"/>
    <n v="1"/>
    <d v="2014-05-26T00:00:00"/>
    <n v="11"/>
    <n v="47"/>
    <n v="27"/>
    <n v="805"/>
    <n v="2"/>
    <n v="3"/>
    <n v="2"/>
    <s v="232"/>
    <s v="Fidèles Premium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</r>
  <r>
    <n v="10281"/>
    <n v="1970"/>
    <n v="55"/>
    <x v="0"/>
    <x v="0"/>
    <s v="Divorcé"/>
    <n v="64713"/>
    <n v="1"/>
    <n v="0"/>
    <n v="1"/>
    <d v="2014-02-07T00:00:00"/>
    <n v="11"/>
    <n v="11"/>
    <n v="21"/>
    <n v="602"/>
    <n v="3"/>
    <n v="2"/>
    <n v="2"/>
    <s v="322"/>
    <s v="Nouveaux prometteurs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</r>
  <r>
    <n v="9645"/>
    <n v="1968"/>
    <n v="57"/>
    <x v="0"/>
    <x v="0"/>
    <s v="Marié"/>
    <n v="64590"/>
    <n v="0"/>
    <n v="0"/>
    <n v="0"/>
    <d v="2012-10-14T00:00:00"/>
    <n v="13"/>
    <n v="98"/>
    <n v="29"/>
    <n v="1338"/>
    <n v="1"/>
    <n v="3"/>
    <n v="3"/>
    <s v="133"/>
    <s v="À réactiver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</r>
  <r>
    <n v="1640"/>
    <n v="1954"/>
    <n v="71"/>
    <x v="2"/>
    <x v="0"/>
    <s v="Divorcé"/>
    <n v="64587"/>
    <n v="1"/>
    <n v="1"/>
    <n v="2"/>
    <d v="2014-06-22T00:00:00"/>
    <n v="11"/>
    <n v="49"/>
    <n v="9"/>
    <n v="108"/>
    <n v="2"/>
    <n v="1"/>
    <n v="1"/>
    <s v="211"/>
    <s v="Autres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</r>
  <r>
    <n v="9242"/>
    <n v="1990"/>
    <n v="35"/>
    <x v="1"/>
    <x v="0"/>
    <s v="Célibataire"/>
    <n v="64509"/>
    <n v="0"/>
    <n v="0"/>
    <n v="0"/>
    <d v="2013-08-17T00:00:00"/>
    <n v="12"/>
    <n v="19"/>
    <n v="22"/>
    <n v="1722"/>
    <n v="3"/>
    <n v="3"/>
    <n v="3"/>
    <s v="333"/>
    <s v="VIP 333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</r>
  <r>
    <n v="6059"/>
    <n v="1953"/>
    <n v="72"/>
    <x v="2"/>
    <x v="1"/>
    <s v="Conjoint"/>
    <n v="64504"/>
    <n v="1"/>
    <n v="2"/>
    <n v="3"/>
    <d v="2013-03-04T00:00:00"/>
    <n v="12"/>
    <n v="81"/>
    <n v="25"/>
    <n v="1314"/>
    <n v="1"/>
    <n v="3"/>
    <n v="3"/>
    <s v="133"/>
    <s v="À réactiver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</r>
  <r>
    <n v="380"/>
    <n v="1954"/>
    <n v="71"/>
    <x v="2"/>
    <x v="0"/>
    <s v="Divorcé"/>
    <n v="64497"/>
    <n v="0"/>
    <n v="1"/>
    <n v="1"/>
    <d v="2012-09-10T00:00:00"/>
    <n v="13"/>
    <n v="17"/>
    <n v="32"/>
    <n v="1804"/>
    <n v="3"/>
    <n v="3"/>
    <n v="3"/>
    <s v="333"/>
    <s v="VIP 333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</r>
  <r>
    <n v="7165"/>
    <n v="1972"/>
    <n v="53"/>
    <x v="0"/>
    <x v="0"/>
    <s v="Conjoint"/>
    <n v="64474"/>
    <n v="0"/>
    <n v="1"/>
    <n v="1"/>
    <d v="2013-10-22T00:00:00"/>
    <n v="12"/>
    <n v="59"/>
    <n v="25"/>
    <n v="823"/>
    <n v="2"/>
    <n v="3"/>
    <n v="2"/>
    <s v="232"/>
    <s v="Fidèles Premium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</r>
  <r>
    <n v="7646"/>
    <n v="1989"/>
    <n v="36"/>
    <x v="1"/>
    <x v="0"/>
    <s v="Célibataire"/>
    <n v="64449"/>
    <n v="1"/>
    <n v="0"/>
    <n v="1"/>
    <d v="2014-02-18T00:00:00"/>
    <n v="11"/>
    <n v="70"/>
    <n v="24"/>
    <n v="805"/>
    <n v="1"/>
    <n v="3"/>
    <n v="2"/>
    <s v="132"/>
    <s v="À réactiver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</r>
  <r>
    <n v="1029"/>
    <n v="1970"/>
    <n v="55"/>
    <x v="0"/>
    <x v="1"/>
    <s v="Conjoint"/>
    <n v="64413"/>
    <n v="0"/>
    <n v="1"/>
    <n v="1"/>
    <d v="2013-08-01T00:00:00"/>
    <n v="12"/>
    <n v="27"/>
    <n v="16"/>
    <n v="279"/>
    <n v="3"/>
    <n v="2"/>
    <n v="2"/>
    <s v="322"/>
    <s v="Nouveaux prometteurs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</r>
  <r>
    <n v="5140"/>
    <n v="1985"/>
    <n v="40"/>
    <x v="1"/>
    <x v="1"/>
    <s v="Marié"/>
    <n v="64355"/>
    <n v="1"/>
    <n v="0"/>
    <n v="1"/>
    <d v="2012-08-24T00:00:00"/>
    <n v="13"/>
    <n v="66"/>
    <n v="27"/>
    <n v="1445"/>
    <n v="1"/>
    <n v="3"/>
    <n v="3"/>
    <s v="133"/>
    <s v="À réactiver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</r>
  <r>
    <n v="9750"/>
    <n v="1961"/>
    <n v="64"/>
    <x v="2"/>
    <x v="1"/>
    <s v="Divorcé"/>
    <n v="64325"/>
    <n v="0"/>
    <n v="1"/>
    <n v="1"/>
    <d v="2013-02-07T00:00:00"/>
    <n v="12"/>
    <n v="41"/>
    <n v="25"/>
    <n v="1307"/>
    <n v="2"/>
    <n v="3"/>
    <n v="3"/>
    <s v="233"/>
    <s v="Fidèles Premium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</r>
  <r>
    <n v="9595"/>
    <n v="1961"/>
    <n v="64"/>
    <x v="2"/>
    <x v="0"/>
    <s v="Conjoint"/>
    <n v="64260"/>
    <n v="0"/>
    <n v="0"/>
    <n v="0"/>
    <d v="2013-01-11T00:00:00"/>
    <n v="12"/>
    <n v="1"/>
    <n v="16"/>
    <n v="1574"/>
    <n v="3"/>
    <n v="2"/>
    <n v="3"/>
    <s v="323"/>
    <s v="Nouveaux prometteurs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</r>
  <r>
    <n v="7488"/>
    <n v="1963"/>
    <n v="62"/>
    <x v="2"/>
    <x v="2"/>
    <s v="Célibataire"/>
    <n v="64191"/>
    <n v="0"/>
    <n v="1"/>
    <n v="1"/>
    <d v="2013-01-22T00:00:00"/>
    <n v="12"/>
    <n v="30"/>
    <n v="24"/>
    <n v="825"/>
    <n v="3"/>
    <n v="3"/>
    <n v="2"/>
    <s v="332"/>
    <s v="Nouveaux prometteurs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</r>
  <r>
    <n v="2223"/>
    <n v="1965"/>
    <n v="60"/>
    <x v="2"/>
    <x v="2"/>
    <s v="Divorcé"/>
    <n v="64176"/>
    <n v="0"/>
    <n v="1"/>
    <n v="1"/>
    <d v="2012-08-03T00:00:00"/>
    <n v="13"/>
    <n v="52"/>
    <n v="31"/>
    <n v="1826"/>
    <n v="2"/>
    <n v="3"/>
    <n v="3"/>
    <s v="233"/>
    <s v="Fidèles Premium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</r>
  <r>
    <n v="1665"/>
    <n v="1964"/>
    <n v="61"/>
    <x v="2"/>
    <x v="1"/>
    <s v="Divorcé"/>
    <n v="64140"/>
    <n v="0"/>
    <n v="2"/>
    <n v="2"/>
    <d v="2013-09-23T00:00:00"/>
    <n v="12"/>
    <n v="71"/>
    <n v="18"/>
    <n v="1750"/>
    <n v="1"/>
    <n v="2"/>
    <n v="3"/>
    <s v="123"/>
    <s v="À réactiver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</r>
  <r>
    <n v="5682"/>
    <n v="1953"/>
    <n v="72"/>
    <x v="2"/>
    <x v="1"/>
    <s v="Célibataire"/>
    <n v="64108"/>
    <n v="0"/>
    <n v="1"/>
    <n v="1"/>
    <d v="2013-03-23T00:00:00"/>
    <n v="12"/>
    <n v="8"/>
    <n v="31"/>
    <n v="1099"/>
    <n v="3"/>
    <n v="3"/>
    <n v="3"/>
    <s v="333"/>
    <s v="VIP 333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</r>
  <r>
    <n v="4440"/>
    <n v="1964"/>
    <n v="61"/>
    <x v="2"/>
    <x v="2"/>
    <s v="Marié"/>
    <n v="64100"/>
    <n v="0"/>
    <n v="1"/>
    <n v="1"/>
    <d v="2013-09-10T00:00:00"/>
    <n v="12"/>
    <n v="93"/>
    <n v="24"/>
    <n v="546"/>
    <n v="1"/>
    <n v="3"/>
    <n v="2"/>
    <s v="132"/>
    <s v="À réactiver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</r>
  <r>
    <n v="5519"/>
    <n v="1956"/>
    <n v="69"/>
    <x v="2"/>
    <x v="0"/>
    <s v="Conjoint"/>
    <n v="64090"/>
    <n v="0"/>
    <n v="1"/>
    <n v="1"/>
    <d v="2013-08-07T00:00:00"/>
    <n v="12"/>
    <n v="8"/>
    <n v="24"/>
    <n v="797"/>
    <n v="3"/>
    <n v="3"/>
    <n v="2"/>
    <s v="332"/>
    <s v="Nouveaux prometteurs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</r>
  <r>
    <n v="5529"/>
    <n v="1946"/>
    <n v="79"/>
    <x v="2"/>
    <x v="1"/>
    <s v="Conjoint"/>
    <n v="64014"/>
    <n v="2"/>
    <n v="1"/>
    <n v="3"/>
    <d v="2014-06-10T00:00:00"/>
    <n v="11"/>
    <n v="56"/>
    <n v="22"/>
    <n v="444"/>
    <n v="2"/>
    <n v="3"/>
    <n v="2"/>
    <s v="232"/>
    <s v="Fidèles Premium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4001"/>
    <n v="1946"/>
    <n v="79"/>
    <x v="2"/>
    <x v="1"/>
    <s v="Conjoint"/>
    <n v="64014"/>
    <n v="2"/>
    <n v="1"/>
    <n v="3"/>
    <d v="2014-06-10T00:00:00"/>
    <n v="11"/>
    <n v="56"/>
    <n v="22"/>
    <n v="444"/>
    <n v="2"/>
    <n v="3"/>
    <n v="2"/>
    <s v="232"/>
    <s v="Fidèles Premium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4756"/>
    <n v="1952"/>
    <n v="73"/>
    <x v="2"/>
    <x v="2"/>
    <s v="Divorcé"/>
    <n v="63998"/>
    <n v="0"/>
    <n v="0"/>
    <n v="0"/>
    <d v="2013-12-20T00:00:00"/>
    <n v="12"/>
    <n v="42"/>
    <n v="28"/>
    <n v="1168"/>
    <n v="2"/>
    <n v="3"/>
    <n v="3"/>
    <s v="233"/>
    <s v="Fidèles Premium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</r>
  <r>
    <n v="7476"/>
    <n v="1964"/>
    <n v="61"/>
    <x v="2"/>
    <x v="2"/>
    <s v="Célibataire"/>
    <n v="63972"/>
    <n v="0"/>
    <n v="1"/>
    <n v="1"/>
    <d v="2012-12-02T00:00:00"/>
    <n v="13"/>
    <n v="93"/>
    <n v="23"/>
    <n v="1269"/>
    <n v="1"/>
    <n v="3"/>
    <n v="3"/>
    <s v="133"/>
    <s v="À réactiver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</r>
  <r>
    <n v="9166"/>
    <n v="1968"/>
    <n v="57"/>
    <x v="0"/>
    <x v="0"/>
    <s v="Marié"/>
    <n v="63967"/>
    <n v="0"/>
    <n v="1"/>
    <n v="1"/>
    <d v="2013-08-09T00:00:00"/>
    <m/>
    <n v="57"/>
    <n v="22"/>
    <n v="882"/>
    <n v="2"/>
    <n v="3"/>
    <n v="3"/>
    <s v="233"/>
    <s v="Fidèles Premium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</r>
  <r>
    <n v="8091"/>
    <n v="1956"/>
    <n v="69"/>
    <x v="2"/>
    <x v="0"/>
    <s v="Marié"/>
    <n v="63943"/>
    <n v="0"/>
    <n v="1"/>
    <n v="1"/>
    <d v="2012-09-02T00:00:00"/>
    <n v="13"/>
    <n v="50"/>
    <n v="21"/>
    <n v="1106"/>
    <n v="2"/>
    <n v="2"/>
    <n v="3"/>
    <s v="223"/>
    <s v="Fidèles Premium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</r>
  <r>
    <n v="4405"/>
    <n v="1956"/>
    <n v="69"/>
    <x v="2"/>
    <x v="2"/>
    <s v="Marié"/>
    <n v="63915"/>
    <n v="0"/>
    <n v="2"/>
    <n v="2"/>
    <d v="2013-07-30T00:00:00"/>
    <n v="12"/>
    <n v="2"/>
    <n v="26"/>
    <n v="789"/>
    <n v="3"/>
    <n v="3"/>
    <n v="2"/>
    <s v="332"/>
    <s v="Nouveaux prometteurs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</r>
  <r>
    <n v="7079"/>
    <n v="1962"/>
    <n v="63"/>
    <x v="2"/>
    <x v="0"/>
    <s v="Divorcé"/>
    <n v="63887"/>
    <n v="0"/>
    <n v="1"/>
    <n v="1"/>
    <d v="2012-09-08T00:00:00"/>
    <n v="13"/>
    <n v="38"/>
    <n v="33"/>
    <n v="1245"/>
    <n v="2"/>
    <n v="3"/>
    <n v="3"/>
    <s v="233"/>
    <s v="Fidèles Premium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</r>
  <r>
    <n v="3870"/>
    <n v="1978"/>
    <n v="47"/>
    <x v="0"/>
    <x v="2"/>
    <s v="Conjoint"/>
    <n v="63855"/>
    <n v="0"/>
    <n v="0"/>
    <n v="0"/>
    <d v="2013-02-09T00:00:00"/>
    <n v="12"/>
    <n v="28"/>
    <n v="27"/>
    <n v="1006"/>
    <n v="3"/>
    <n v="3"/>
    <n v="3"/>
    <s v="333"/>
    <s v="VIP 333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</r>
  <r>
    <n v="4391"/>
    <n v="1968"/>
    <n v="57"/>
    <x v="0"/>
    <x v="2"/>
    <s v="Divorcé"/>
    <n v="63841"/>
    <n v="0"/>
    <n v="1"/>
    <n v="1"/>
    <d v="2013-04-21T00:00:00"/>
    <n v="12"/>
    <n v="64"/>
    <n v="27"/>
    <n v="908"/>
    <n v="2"/>
    <n v="3"/>
    <n v="3"/>
    <s v="233"/>
    <s v="Fidèles Premium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6283"/>
    <n v="1968"/>
    <n v="57"/>
    <x v="0"/>
    <x v="2"/>
    <s v="Divorcé"/>
    <n v="63841"/>
    <n v="0"/>
    <n v="1"/>
    <n v="1"/>
    <d v="2013-04-21T00:00:00"/>
    <n v="12"/>
    <n v="64"/>
    <n v="27"/>
    <n v="908"/>
    <n v="2"/>
    <n v="3"/>
    <n v="3"/>
    <s v="233"/>
    <s v="Fidèles Premium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3421"/>
    <n v="1968"/>
    <n v="57"/>
    <x v="0"/>
    <x v="2"/>
    <s v="Divorcé"/>
    <n v="63841"/>
    <n v="0"/>
    <n v="1"/>
    <n v="1"/>
    <d v="2013-04-21T00:00:00"/>
    <n v="12"/>
    <n v="64"/>
    <n v="27"/>
    <n v="908"/>
    <n v="2"/>
    <n v="3"/>
    <n v="3"/>
    <s v="233"/>
    <s v="Fidèles Premium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1245"/>
    <n v="1966"/>
    <n v="59"/>
    <x v="0"/>
    <x v="0"/>
    <s v="Célibataire"/>
    <n v="63810"/>
    <n v="0"/>
    <n v="1"/>
    <n v="1"/>
    <d v="2012-11-11T00:00:00"/>
    <n v="13"/>
    <n v="45"/>
    <n v="27"/>
    <n v="1371"/>
    <n v="2"/>
    <n v="3"/>
    <n v="3"/>
    <s v="233"/>
    <s v="Fidèles Premium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</r>
  <r>
    <n v="2561"/>
    <n v="1966"/>
    <n v="59"/>
    <x v="0"/>
    <x v="0"/>
    <s v="Célibataire"/>
    <n v="63810"/>
    <n v="0"/>
    <n v="1"/>
    <n v="1"/>
    <d v="2012-11-11T00:00:00"/>
    <n v="13"/>
    <n v="45"/>
    <n v="27"/>
    <n v="1371"/>
    <n v="2"/>
    <n v="3"/>
    <n v="3"/>
    <s v="233"/>
    <s v="Fidèles Premium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</r>
  <r>
    <n v="4478"/>
    <n v="1979"/>
    <n v="46"/>
    <x v="0"/>
    <x v="0"/>
    <s v="Marié"/>
    <n v="63777"/>
    <n v="1"/>
    <n v="1"/>
    <n v="2"/>
    <d v="2013-03-24T00:00:00"/>
    <n v="12"/>
    <n v="87"/>
    <n v="26"/>
    <n v="653"/>
    <n v="1"/>
    <n v="3"/>
    <n v="2"/>
    <s v="132"/>
    <s v="À réactiver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</r>
  <r>
    <n v="8727"/>
    <n v="1978"/>
    <n v="47"/>
    <x v="0"/>
    <x v="0"/>
    <s v="Divorcé"/>
    <n v="63693"/>
    <n v="0"/>
    <n v="1"/>
    <n v="1"/>
    <d v="2013-10-14T00:00:00"/>
    <n v="12"/>
    <n v="63"/>
    <n v="32"/>
    <n v="1150"/>
    <n v="2"/>
    <n v="3"/>
    <n v="3"/>
    <s v="233"/>
    <s v="Fidèles Premium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</r>
  <r>
    <n v="3056"/>
    <n v="1978"/>
    <n v="47"/>
    <x v="0"/>
    <x v="0"/>
    <s v="Divorcé"/>
    <n v="63693"/>
    <n v="0"/>
    <n v="1"/>
    <n v="1"/>
    <d v="2013-10-14T00:00:00"/>
    <n v="12"/>
    <n v="63"/>
    <n v="32"/>
    <n v="1150"/>
    <n v="2"/>
    <n v="3"/>
    <n v="3"/>
    <s v="233"/>
    <s v="Fidèles Premium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</r>
  <r>
    <n v="3599"/>
    <n v="1970"/>
    <n v="55"/>
    <x v="0"/>
    <x v="0"/>
    <s v="Marié"/>
    <n v="63684"/>
    <n v="0"/>
    <n v="1"/>
    <n v="1"/>
    <d v="2012-11-26T00:00:00"/>
    <m/>
    <n v="61"/>
    <n v="25"/>
    <n v="1464"/>
    <n v="2"/>
    <n v="3"/>
    <n v="3"/>
    <s v="233"/>
    <s v="Fidèles Premium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</r>
  <r>
    <n v="4073"/>
    <n v="1954"/>
    <n v="71"/>
    <x v="2"/>
    <x v="2"/>
    <s v="Marié"/>
    <n v="63564"/>
    <n v="0"/>
    <n v="0"/>
    <n v="0"/>
    <d v="2014-01-29T00:00:00"/>
    <n v="11"/>
    <n v="0"/>
    <n v="33"/>
    <n v="1215"/>
    <n v="3"/>
    <n v="3"/>
    <n v="3"/>
    <s v="333"/>
    <s v="VIP 333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</r>
  <r>
    <n v="7873"/>
    <n v="1973"/>
    <n v="52"/>
    <x v="0"/>
    <x v="1"/>
    <s v="Conjoint"/>
    <n v="63516"/>
    <n v="1"/>
    <n v="1"/>
    <n v="2"/>
    <d v="2013-07-06T00:00:00"/>
    <n v="12"/>
    <n v="30"/>
    <n v="17"/>
    <n v="300"/>
    <n v="3"/>
    <n v="2"/>
    <n v="2"/>
    <s v="322"/>
    <s v="Nouveaux prometteurs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</r>
  <r>
    <n v="8439"/>
    <n v="1964"/>
    <n v="61"/>
    <x v="2"/>
    <x v="0"/>
    <s v="Conjoint"/>
    <n v="63404"/>
    <n v="0"/>
    <n v="2"/>
    <n v="2"/>
    <d v="2014-06-06T00:00:00"/>
    <n v="11"/>
    <n v="97"/>
    <n v="17"/>
    <n v="902"/>
    <n v="1"/>
    <n v="2"/>
    <n v="3"/>
    <s v="123"/>
    <s v="À réactiver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</r>
  <r>
    <n v="6202"/>
    <n v="1960"/>
    <n v="65"/>
    <x v="2"/>
    <x v="0"/>
    <s v="Conjoint"/>
    <n v="63381"/>
    <n v="0"/>
    <n v="1"/>
    <n v="1"/>
    <d v="2012-10-05T00:00:00"/>
    <n v="13"/>
    <n v="78"/>
    <n v="24"/>
    <n v="1005"/>
    <n v="1"/>
    <n v="3"/>
    <n v="3"/>
    <s v="133"/>
    <s v="À réactiver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</r>
  <r>
    <n v="3856"/>
    <n v="1960"/>
    <n v="65"/>
    <x v="2"/>
    <x v="0"/>
    <s v="Conjoint"/>
    <n v="63381"/>
    <n v="0"/>
    <n v="1"/>
    <n v="1"/>
    <d v="2012-10-05T00:00:00"/>
    <n v="13"/>
    <n v="78"/>
    <n v="24"/>
    <n v="1005"/>
    <n v="1"/>
    <n v="3"/>
    <n v="3"/>
    <s v="133"/>
    <s v="À réactiver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</r>
  <r>
    <n v="309"/>
    <n v="1961"/>
    <n v="64"/>
    <x v="2"/>
    <x v="1"/>
    <s v="Conjoint"/>
    <n v="63342"/>
    <n v="0"/>
    <n v="1"/>
    <n v="1"/>
    <d v="2012-10-16T00:00:00"/>
    <n v="13"/>
    <n v="48"/>
    <n v="22"/>
    <n v="1101"/>
    <n v="2"/>
    <n v="3"/>
    <n v="3"/>
    <s v="233"/>
    <s v="Fidèles Premium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</r>
  <r>
    <n v="3571"/>
    <n v="1961"/>
    <n v="64"/>
    <x v="2"/>
    <x v="1"/>
    <s v="Conjoint"/>
    <n v="63342"/>
    <n v="0"/>
    <n v="1"/>
    <n v="1"/>
    <d v="2012-10-16T00:00:00"/>
    <n v="13"/>
    <n v="48"/>
    <n v="22"/>
    <n v="1101"/>
    <n v="2"/>
    <n v="3"/>
    <n v="3"/>
    <s v="233"/>
    <s v="Fidèles Premium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</r>
  <r>
    <n v="819"/>
    <n v="1945"/>
    <n v="80"/>
    <x v="2"/>
    <x v="0"/>
    <s v="Veuf"/>
    <n v="63285"/>
    <n v="0"/>
    <n v="0"/>
    <n v="0"/>
    <d v="2013-11-05T00:00:00"/>
    <n v="12"/>
    <n v="84"/>
    <n v="27"/>
    <n v="1103"/>
    <n v="1"/>
    <n v="3"/>
    <n v="3"/>
    <s v="133"/>
    <s v="À réactiver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</r>
  <r>
    <n v="6912"/>
    <n v="1967"/>
    <n v="58"/>
    <x v="0"/>
    <x v="1"/>
    <s v="Marié"/>
    <n v="63246"/>
    <n v="0"/>
    <n v="2"/>
    <n v="2"/>
    <d v="2013-08-20T00:00:00"/>
    <n v="12"/>
    <n v="60"/>
    <n v="25"/>
    <n v="772"/>
    <n v="2"/>
    <n v="3"/>
    <n v="2"/>
    <s v="232"/>
    <s v="Fidèles Premium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</r>
  <r>
    <n v="10676"/>
    <n v="1982"/>
    <n v="43"/>
    <x v="1"/>
    <x v="0"/>
    <s v="Marié"/>
    <n v="63211"/>
    <n v="0"/>
    <n v="0"/>
    <n v="0"/>
    <d v="2012-11-02T00:00:00"/>
    <n v="13"/>
    <n v="3"/>
    <n v="20"/>
    <n v="1173"/>
    <n v="3"/>
    <n v="2"/>
    <n v="3"/>
    <s v="323"/>
    <s v="Nouveaux prometteurs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</r>
  <r>
    <n v="10513"/>
    <n v="1992"/>
    <n v="33"/>
    <x v="1"/>
    <x v="0"/>
    <s v="Conjoint"/>
    <n v="63207"/>
    <n v="0"/>
    <n v="0"/>
    <n v="0"/>
    <d v="2013-01-20T00:00:00"/>
    <n v="12"/>
    <n v="68"/>
    <n v="18"/>
    <n v="1502"/>
    <n v="1"/>
    <n v="2"/>
    <n v="3"/>
    <s v="123"/>
    <s v="À réactiver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</r>
  <r>
    <n v="3643"/>
    <n v="1974"/>
    <n v="51"/>
    <x v="0"/>
    <x v="2"/>
    <s v="Marié"/>
    <n v="63206"/>
    <n v="0"/>
    <n v="0"/>
    <n v="0"/>
    <d v="2014-03-20T00:00:00"/>
    <n v="11"/>
    <n v="65"/>
    <n v="15"/>
    <n v="928"/>
    <n v="2"/>
    <n v="2"/>
    <n v="3"/>
    <s v="223"/>
    <s v="Fidèles Premium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</r>
  <r>
    <n v="1990"/>
    <n v="1974"/>
    <n v="51"/>
    <x v="0"/>
    <x v="1"/>
    <s v="Célibataire"/>
    <n v="63159"/>
    <n v="0"/>
    <n v="0"/>
    <n v="0"/>
    <d v="2012-11-05T00:00:00"/>
    <n v="13"/>
    <n v="74"/>
    <n v="19"/>
    <n v="1797"/>
    <n v="1"/>
    <n v="2"/>
    <n v="3"/>
    <s v="123"/>
    <s v="À réactiver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</r>
  <r>
    <n v="1907"/>
    <n v="1950"/>
    <n v="75"/>
    <x v="2"/>
    <x v="2"/>
    <s v="Divorcé"/>
    <n v="63120"/>
    <n v="0"/>
    <n v="1"/>
    <n v="1"/>
    <d v="2012-09-28T00:00:00"/>
    <n v="13"/>
    <n v="53"/>
    <n v="28"/>
    <n v="1477"/>
    <n v="2"/>
    <n v="3"/>
    <n v="3"/>
    <s v="233"/>
    <s v="Fidèles Premium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</r>
  <r>
    <n v="2125"/>
    <n v="1959"/>
    <n v="66"/>
    <x v="2"/>
    <x v="0"/>
    <s v="Divorcé"/>
    <n v="63033"/>
    <n v="0"/>
    <n v="0"/>
    <n v="0"/>
    <d v="2013-11-15T00:00:00"/>
    <n v="12"/>
    <n v="82"/>
    <n v="17"/>
    <n v="1102"/>
    <n v="1"/>
    <n v="2"/>
    <n v="3"/>
    <s v="123"/>
    <s v="À réactiver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</r>
  <r>
    <n v="8026"/>
    <n v="1952"/>
    <n v="73"/>
    <x v="2"/>
    <x v="0"/>
    <s v="Marié"/>
    <n v="62998"/>
    <n v="0"/>
    <n v="1"/>
    <n v="1"/>
    <d v="2013-09-30T00:00:00"/>
    <n v="12"/>
    <n v="10"/>
    <n v="19"/>
    <n v="463"/>
    <n v="3"/>
    <n v="2"/>
    <n v="2"/>
    <s v="322"/>
    <s v="Nouveaux prometteurs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</r>
  <r>
    <n v="902"/>
    <n v="1980"/>
    <n v="45"/>
    <x v="0"/>
    <x v="0"/>
    <s v="Conjoint"/>
    <n v="62994"/>
    <n v="1"/>
    <n v="0"/>
    <n v="1"/>
    <d v="2014-03-04T00:00:00"/>
    <n v="11"/>
    <n v="74"/>
    <n v="18"/>
    <n v="312"/>
    <n v="1"/>
    <n v="2"/>
    <n v="2"/>
    <s v="122"/>
    <s v="À réactiver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</r>
  <r>
    <n v="1685"/>
    <n v="1967"/>
    <n v="58"/>
    <x v="0"/>
    <x v="1"/>
    <s v="Conjoint"/>
    <n v="62981"/>
    <n v="0"/>
    <n v="0"/>
    <n v="0"/>
    <d v="2013-03-17T00:00:00"/>
    <n v="12"/>
    <n v="21"/>
    <n v="25"/>
    <n v="1482"/>
    <n v="3"/>
    <n v="3"/>
    <n v="3"/>
    <s v="333"/>
    <s v="VIP 333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</r>
  <r>
    <n v="9094"/>
    <n v="1955"/>
    <n v="70"/>
    <x v="2"/>
    <x v="2"/>
    <s v="Marié"/>
    <n v="62972"/>
    <n v="0"/>
    <n v="1"/>
    <n v="1"/>
    <d v="2012-08-03T00:00:00"/>
    <n v="13"/>
    <n v="39"/>
    <n v="20"/>
    <n v="587"/>
    <n v="2"/>
    <n v="2"/>
    <n v="2"/>
    <s v="222"/>
    <s v="Fidèles Premium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</r>
  <r>
    <n v="9847"/>
    <n v="1955"/>
    <n v="70"/>
    <x v="2"/>
    <x v="2"/>
    <s v="Marié"/>
    <n v="62972"/>
    <n v="0"/>
    <n v="1"/>
    <n v="1"/>
    <d v="2012-08-03T00:00:00"/>
    <n v="13"/>
    <n v="39"/>
    <n v="20"/>
    <n v="587"/>
    <n v="2"/>
    <n v="2"/>
    <n v="2"/>
    <s v="222"/>
    <s v="Fidèles Premium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</r>
  <r>
    <n v="2118"/>
    <n v="1964"/>
    <n v="61"/>
    <x v="2"/>
    <x v="2"/>
    <s v="Marié"/>
    <n v="62905"/>
    <n v="0"/>
    <n v="1"/>
    <n v="1"/>
    <d v="2013-09-10T00:00:00"/>
    <n v="12"/>
    <n v="68"/>
    <n v="21"/>
    <n v="622"/>
    <n v="1"/>
    <n v="2"/>
    <n v="2"/>
    <s v="122"/>
    <s v="À réactiver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</r>
  <r>
    <n v="5564"/>
    <n v="1969"/>
    <n v="56"/>
    <x v="0"/>
    <x v="0"/>
    <s v="Conjoint"/>
    <n v="62882"/>
    <n v="0"/>
    <n v="1"/>
    <n v="1"/>
    <d v="2012-08-09T00:00:00"/>
    <n v="13"/>
    <n v="26"/>
    <n v="22"/>
    <n v="1338"/>
    <n v="3"/>
    <n v="3"/>
    <n v="3"/>
    <s v="333"/>
    <s v="VIP 333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</r>
  <r>
    <n v="2131"/>
    <n v="1959"/>
    <n v="66"/>
    <x v="2"/>
    <x v="1"/>
    <s v="Divorcé"/>
    <n v="62859"/>
    <n v="0"/>
    <n v="1"/>
    <n v="1"/>
    <d v="2012-12-30T00:00:00"/>
    <n v="13"/>
    <n v="37"/>
    <n v="25"/>
    <n v="1307"/>
    <n v="2"/>
    <n v="3"/>
    <n v="3"/>
    <s v="233"/>
    <s v="Fidèles Premium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</r>
  <r>
    <n v="6543"/>
    <n v="1945"/>
    <n v="80"/>
    <x v="2"/>
    <x v="2"/>
    <s v="Conjoint"/>
    <n v="62847"/>
    <n v="0"/>
    <n v="0"/>
    <n v="0"/>
    <d v="2013-01-15T00:00:00"/>
    <n v="12"/>
    <n v="45"/>
    <n v="15"/>
    <n v="1612"/>
    <n v="2"/>
    <n v="2"/>
    <n v="3"/>
    <s v="223"/>
    <s v="Fidèles Premium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</r>
  <r>
    <n v="4491"/>
    <n v="1949"/>
    <n v="76"/>
    <x v="2"/>
    <x v="2"/>
    <s v="Marié"/>
    <n v="62845"/>
    <n v="1"/>
    <n v="1"/>
    <n v="2"/>
    <d v="2012-10-01T00:00:00"/>
    <n v="13"/>
    <n v="3"/>
    <n v="25"/>
    <n v="1178"/>
    <n v="3"/>
    <n v="3"/>
    <n v="3"/>
    <s v="333"/>
    <s v="VIP 33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</r>
  <r>
    <n v="873"/>
    <n v="1949"/>
    <n v="76"/>
    <x v="2"/>
    <x v="2"/>
    <s v="Marié"/>
    <n v="62845"/>
    <n v="1"/>
    <n v="1"/>
    <n v="2"/>
    <d v="2012-10-01T00:00:00"/>
    <n v="13"/>
    <n v="3"/>
    <n v="25"/>
    <n v="1178"/>
    <n v="3"/>
    <n v="3"/>
    <n v="3"/>
    <s v="333"/>
    <s v="VIP 33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</r>
  <r>
    <n v="9308"/>
    <n v="1954"/>
    <n v="71"/>
    <x v="2"/>
    <x v="0"/>
    <s v="Marié"/>
    <n v="62820"/>
    <n v="0"/>
    <n v="0"/>
    <n v="0"/>
    <d v="2013-05-11T00:00:00"/>
    <n v="12"/>
    <n v="51"/>
    <n v="14"/>
    <n v="976"/>
    <n v="2"/>
    <n v="1"/>
    <n v="3"/>
    <s v="213"/>
    <s v="Autres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</r>
  <r>
    <n v="544"/>
    <n v="1954"/>
    <n v="71"/>
    <x v="2"/>
    <x v="0"/>
    <s v="Marié"/>
    <n v="62820"/>
    <n v="0"/>
    <n v="0"/>
    <n v="0"/>
    <d v="2013-05-11T00:00:00"/>
    <n v="12"/>
    <n v="51"/>
    <n v="14"/>
    <n v="976"/>
    <n v="2"/>
    <n v="1"/>
    <n v="3"/>
    <s v="213"/>
    <s v="Autres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</r>
  <r>
    <n v="2453"/>
    <n v="1960"/>
    <n v="65"/>
    <x v="2"/>
    <x v="0"/>
    <s v="Conjoint"/>
    <n v="62807"/>
    <n v="0"/>
    <n v="1"/>
    <n v="1"/>
    <d v="2012-08-31T00:00:00"/>
    <n v="13"/>
    <n v="83"/>
    <n v="25"/>
    <n v="819"/>
    <n v="1"/>
    <n v="3"/>
    <n v="2"/>
    <s v="132"/>
    <s v="À réactiver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</r>
  <r>
    <n v="7787"/>
    <n v="1960"/>
    <n v="65"/>
    <x v="2"/>
    <x v="0"/>
    <s v="Conjoint"/>
    <n v="62807"/>
    <n v="0"/>
    <n v="1"/>
    <n v="1"/>
    <d v="2012-08-31T00:00:00"/>
    <n v="13"/>
    <n v="83"/>
    <n v="25"/>
    <n v="819"/>
    <n v="1"/>
    <n v="3"/>
    <n v="2"/>
    <s v="132"/>
    <s v="À réactiver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</r>
  <r>
    <n v="6461"/>
    <n v="1969"/>
    <n v="56"/>
    <x v="0"/>
    <x v="2"/>
    <s v="Célibataire"/>
    <n v="62772"/>
    <n v="0"/>
    <n v="1"/>
    <n v="1"/>
    <d v="2013-05-19T00:00:00"/>
    <n v="12"/>
    <n v="74"/>
    <n v="24"/>
    <n v="946"/>
    <n v="1"/>
    <n v="3"/>
    <n v="3"/>
    <s v="133"/>
    <s v="À réactiver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</r>
  <r>
    <n v="3233"/>
    <n v="1965"/>
    <n v="60"/>
    <x v="2"/>
    <x v="1"/>
    <s v="Marié"/>
    <n v="62745"/>
    <n v="0"/>
    <n v="1"/>
    <n v="1"/>
    <d v="2013-03-23T00:00:00"/>
    <n v="12"/>
    <n v="89"/>
    <n v="31"/>
    <n v="1117"/>
    <n v="1"/>
    <n v="3"/>
    <n v="3"/>
    <s v="133"/>
    <s v="À réactiver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</r>
  <r>
    <n v="3598"/>
    <n v="1972"/>
    <n v="53"/>
    <x v="0"/>
    <x v="0"/>
    <s v="Marié"/>
    <n v="62710"/>
    <n v="0"/>
    <n v="1"/>
    <n v="1"/>
    <d v="2013-05-23T00:00:00"/>
    <n v="12"/>
    <n v="53"/>
    <n v="22"/>
    <n v="606"/>
    <n v="2"/>
    <n v="3"/>
    <n v="2"/>
    <s v="232"/>
    <s v="Fidèles Premium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</r>
  <r>
    <n v="1518"/>
    <n v="1965"/>
    <n v="60"/>
    <x v="2"/>
    <x v="2"/>
    <s v="Marié"/>
    <n v="62694"/>
    <n v="1"/>
    <n v="1"/>
    <n v="2"/>
    <d v="2013-06-17T00:00:00"/>
    <n v="12"/>
    <n v="29"/>
    <n v="26"/>
    <n v="749"/>
    <n v="3"/>
    <n v="3"/>
    <n v="2"/>
    <s v="332"/>
    <s v="Nouveaux prometteurs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</r>
  <r>
    <n v="2295"/>
    <n v="1954"/>
    <n v="71"/>
    <x v="2"/>
    <x v="1"/>
    <s v="Marié"/>
    <n v="62670"/>
    <n v="0"/>
    <n v="1"/>
    <n v="1"/>
    <d v="2014-02-02T00:00:00"/>
    <n v="11"/>
    <n v="57"/>
    <n v="24"/>
    <n v="825"/>
    <n v="2"/>
    <n v="3"/>
    <n v="2"/>
    <s v="232"/>
    <s v="Fidèles Premium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</r>
  <r>
    <n v="2948"/>
    <n v="1954"/>
    <n v="71"/>
    <x v="2"/>
    <x v="2"/>
    <s v="Divorcé"/>
    <n v="62637"/>
    <n v="0"/>
    <n v="1"/>
    <n v="1"/>
    <d v="2014-03-01T00:00:00"/>
    <n v="11"/>
    <n v="76"/>
    <n v="11"/>
    <n v="185"/>
    <n v="1"/>
    <n v="1"/>
    <n v="2"/>
    <s v="112"/>
    <s v="À réactiver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</r>
  <r>
    <n v="2415"/>
    <n v="1962"/>
    <n v="63"/>
    <x v="2"/>
    <x v="0"/>
    <s v="Conjoint"/>
    <n v="62568"/>
    <n v="0"/>
    <n v="1"/>
    <n v="1"/>
    <d v="2014-04-07T00:00:00"/>
    <n v="11"/>
    <n v="99"/>
    <n v="17"/>
    <n v="953"/>
    <n v="1"/>
    <n v="2"/>
    <n v="3"/>
    <s v="123"/>
    <s v="À réactiver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</r>
  <r>
    <n v="10573"/>
    <n v="1953"/>
    <n v="72"/>
    <x v="2"/>
    <x v="0"/>
    <s v="Divorcé"/>
    <n v="62551"/>
    <n v="0"/>
    <n v="0"/>
    <n v="0"/>
    <d v="2013-11-18T00:00:00"/>
    <n v="12"/>
    <n v="27"/>
    <n v="20"/>
    <n v="421"/>
    <n v="3"/>
    <n v="2"/>
    <n v="2"/>
    <s v="322"/>
    <s v="Nouveaux prometteurs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</r>
  <r>
    <n v="7002"/>
    <n v="1955"/>
    <n v="70"/>
    <x v="2"/>
    <x v="0"/>
    <s v="Célibataire"/>
    <n v="62535"/>
    <n v="0"/>
    <n v="1"/>
    <n v="1"/>
    <d v="2013-10-03T00:00:00"/>
    <n v="12"/>
    <n v="13"/>
    <n v="16"/>
    <n v="398"/>
    <n v="3"/>
    <n v="2"/>
    <n v="2"/>
    <s v="322"/>
    <s v="Nouveaux prometteurs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</r>
  <r>
    <n v="7446"/>
    <n v="1967"/>
    <n v="58"/>
    <x v="0"/>
    <x v="2"/>
    <s v="Conjoint"/>
    <n v="62513"/>
    <n v="0"/>
    <n v="1"/>
    <n v="1"/>
    <d v="2013-09-09T00:00:00"/>
    <n v="12"/>
    <n v="16"/>
    <n v="26"/>
    <n v="716"/>
    <n v="3"/>
    <n v="3"/>
    <n v="2"/>
    <s v="332"/>
    <s v="Nouveaux prometteurs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</r>
  <r>
    <n v="178"/>
    <n v="1956"/>
    <n v="69"/>
    <x v="2"/>
    <x v="0"/>
    <s v="Marié"/>
    <n v="62503"/>
    <n v="0"/>
    <n v="1"/>
    <n v="1"/>
    <d v="2013-02-18T00:00:00"/>
    <n v="12"/>
    <n v="40"/>
    <n v="27"/>
    <n v="973"/>
    <n v="2"/>
    <n v="3"/>
    <n v="3"/>
    <s v="233"/>
    <s v="Fidèles Premium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</r>
  <r>
    <n v="5642"/>
    <n v="1979"/>
    <n v="46"/>
    <x v="0"/>
    <x v="2"/>
    <s v="Conjoint"/>
    <n v="62499"/>
    <n v="1"/>
    <n v="0"/>
    <n v="1"/>
    <d v="2013-12-09T00:00:00"/>
    <n v="12"/>
    <n v="0"/>
    <n v="14"/>
    <n v="222"/>
    <n v="3"/>
    <n v="1"/>
    <n v="2"/>
    <s v="312"/>
    <s v="Nouveaux prometteurs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</r>
  <r>
    <n v="10681"/>
    <n v="1970"/>
    <n v="55"/>
    <x v="0"/>
    <x v="2"/>
    <s v="Marié"/>
    <n v="62466"/>
    <n v="0"/>
    <n v="1"/>
    <n v="1"/>
    <d v="2014-01-15T00:00:00"/>
    <n v="11"/>
    <n v="13"/>
    <n v="25"/>
    <n v="889"/>
    <n v="3"/>
    <n v="3"/>
    <n v="3"/>
    <s v="333"/>
    <s v="VIP 33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</r>
  <r>
    <n v="5156"/>
    <n v="1970"/>
    <n v="55"/>
    <x v="0"/>
    <x v="2"/>
    <s v="Marié"/>
    <n v="62466"/>
    <n v="0"/>
    <n v="1"/>
    <n v="1"/>
    <d v="2014-01-15T00:00:00"/>
    <n v="11"/>
    <n v="13"/>
    <n v="25"/>
    <n v="889"/>
    <n v="3"/>
    <n v="3"/>
    <n v="3"/>
    <s v="333"/>
    <s v="VIP 33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</r>
  <r>
    <n v="9353"/>
    <n v="1959"/>
    <n v="66"/>
    <x v="2"/>
    <x v="0"/>
    <s v="Célibataire"/>
    <n v="62450"/>
    <n v="0"/>
    <n v="1"/>
    <n v="1"/>
    <d v="2014-01-06T00:00:00"/>
    <n v="11"/>
    <n v="61"/>
    <n v="17"/>
    <n v="995"/>
    <n v="2"/>
    <n v="2"/>
    <n v="3"/>
    <s v="223"/>
    <s v="Fidèles Premium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</r>
  <r>
    <n v="550"/>
    <n v="1952"/>
    <n v="73"/>
    <x v="2"/>
    <x v="0"/>
    <s v="Divorcé"/>
    <n v="62335"/>
    <n v="0"/>
    <n v="1"/>
    <n v="1"/>
    <d v="2013-05-23T00:00:00"/>
    <n v="12"/>
    <n v="87"/>
    <n v="21"/>
    <n v="708"/>
    <n v="1"/>
    <n v="2"/>
    <n v="2"/>
    <s v="122"/>
    <s v="À réactiver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</r>
  <r>
    <n v="3515"/>
    <n v="1952"/>
    <n v="73"/>
    <x v="2"/>
    <x v="0"/>
    <s v="Célibataire"/>
    <n v="62307"/>
    <n v="0"/>
    <n v="1"/>
    <n v="1"/>
    <d v="2014-02-17T00:00:00"/>
    <n v="11"/>
    <n v="94"/>
    <n v="13"/>
    <n v="160"/>
    <n v="1"/>
    <n v="1"/>
    <n v="2"/>
    <s v="112"/>
    <s v="À réactiver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</r>
  <r>
    <n v="4012"/>
    <n v="1972"/>
    <n v="53"/>
    <x v="0"/>
    <x v="1"/>
    <s v="Conjoint"/>
    <n v="62220"/>
    <n v="0"/>
    <n v="1"/>
    <n v="1"/>
    <d v="2012-08-11T00:00:00"/>
    <n v="13"/>
    <n v="55"/>
    <n v="24"/>
    <n v="1226"/>
    <n v="2"/>
    <n v="3"/>
    <n v="3"/>
    <s v="233"/>
    <s v="Fidèles Premium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</r>
  <r>
    <n v="10151"/>
    <n v="1960"/>
    <n v="65"/>
    <x v="2"/>
    <x v="0"/>
    <s v="Divorcé"/>
    <n v="62204"/>
    <n v="0"/>
    <n v="2"/>
    <n v="2"/>
    <d v="2012-09-12T00:00:00"/>
    <n v="13"/>
    <n v="38"/>
    <n v="24"/>
    <n v="946"/>
    <n v="2"/>
    <n v="3"/>
    <n v="3"/>
    <s v="233"/>
    <s v="Fidèles Premium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</r>
  <r>
    <n v="7214"/>
    <n v="1957"/>
    <n v="68"/>
    <x v="2"/>
    <x v="0"/>
    <s v="Marié"/>
    <n v="62187"/>
    <n v="0"/>
    <n v="0"/>
    <n v="0"/>
    <d v="2013-07-05T00:00:00"/>
    <n v="12"/>
    <n v="49"/>
    <n v="20"/>
    <n v="1283"/>
    <n v="2"/>
    <n v="2"/>
    <n v="3"/>
    <s v="223"/>
    <s v="Fidèles Premium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</r>
  <r>
    <n v="9336"/>
    <n v="1969"/>
    <n v="56"/>
    <x v="0"/>
    <x v="1"/>
    <s v="Veuf"/>
    <n v="62187"/>
    <n v="0"/>
    <n v="1"/>
    <n v="1"/>
    <d v="2014-03-22T00:00:00"/>
    <n v="11"/>
    <n v="38"/>
    <n v="22"/>
    <n v="636"/>
    <n v="2"/>
    <n v="3"/>
    <n v="2"/>
    <s v="232"/>
    <s v="Fidèles Premium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</r>
  <r>
    <n v="7712"/>
    <n v="1946"/>
    <n v="79"/>
    <x v="2"/>
    <x v="1"/>
    <s v="Célibataire"/>
    <n v="62159"/>
    <n v="0"/>
    <n v="0"/>
    <n v="0"/>
    <d v="2014-04-28T00:00:00"/>
    <n v="11"/>
    <n v="68"/>
    <n v="22"/>
    <n v="634"/>
    <n v="1"/>
    <n v="3"/>
    <n v="2"/>
    <s v="132"/>
    <s v="À réactiver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</r>
  <r>
    <n v="7793"/>
    <n v="1976"/>
    <n v="49"/>
    <x v="0"/>
    <x v="0"/>
    <s v="Conjoint"/>
    <n v="62061"/>
    <n v="0"/>
    <n v="1"/>
    <n v="1"/>
    <d v="2013-08-31T00:00:00"/>
    <n v="12"/>
    <n v="12"/>
    <n v="27"/>
    <n v="800"/>
    <n v="3"/>
    <n v="3"/>
    <n v="2"/>
    <s v="332"/>
    <s v="Nouveaux prometteurs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</r>
  <r>
    <n v="8786"/>
    <n v="1956"/>
    <n v="69"/>
    <x v="2"/>
    <x v="2"/>
    <s v="Marié"/>
    <n v="62058"/>
    <n v="0"/>
    <n v="1"/>
    <n v="1"/>
    <d v="2013-05-26T00:00:00"/>
    <n v="12"/>
    <n v="52"/>
    <n v="20"/>
    <n v="450"/>
    <n v="2"/>
    <n v="2"/>
    <n v="2"/>
    <s v="222"/>
    <s v="Fidèles Premium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</r>
  <r>
    <n v="8970"/>
    <n v="1972"/>
    <n v="53"/>
    <x v="0"/>
    <x v="1"/>
    <s v="Marié"/>
    <n v="62010"/>
    <n v="0"/>
    <n v="1"/>
    <n v="1"/>
    <d v="2012-10-23T00:00:00"/>
    <n v="13"/>
    <n v="93"/>
    <n v="20"/>
    <n v="530"/>
    <n v="1"/>
    <n v="2"/>
    <n v="2"/>
    <s v="122"/>
    <s v="À réactiver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</r>
  <r>
    <n v="9855"/>
    <n v="1952"/>
    <n v="73"/>
    <x v="2"/>
    <x v="1"/>
    <s v="Célibataire"/>
    <n v="62000"/>
    <n v="0"/>
    <n v="1"/>
    <n v="1"/>
    <d v="2013-08-25T00:00:00"/>
    <n v="12"/>
    <n v="25"/>
    <n v="29"/>
    <n v="1020"/>
    <n v="3"/>
    <n v="3"/>
    <n v="3"/>
    <s v="333"/>
    <s v="VIP 333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</r>
  <r>
    <n v="2574"/>
    <n v="1977"/>
    <n v="48"/>
    <x v="0"/>
    <x v="1"/>
    <s v="Marié"/>
    <n v="61996"/>
    <n v="0"/>
    <n v="1"/>
    <n v="1"/>
    <d v="2013-01-31T00:00:00"/>
    <n v="12"/>
    <n v="27"/>
    <n v="23"/>
    <n v="1230"/>
    <n v="3"/>
    <n v="3"/>
    <n v="3"/>
    <s v="333"/>
    <s v="VIP 333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</r>
  <r>
    <n v="9239"/>
    <n v="1961"/>
    <n v="64"/>
    <x v="2"/>
    <x v="2"/>
    <s v="Marié"/>
    <n v="61923"/>
    <n v="0"/>
    <n v="2"/>
    <n v="2"/>
    <d v="2013-07-26T00:00:00"/>
    <n v="12"/>
    <n v="94"/>
    <n v="10"/>
    <n v="126"/>
    <n v="1"/>
    <n v="1"/>
    <n v="2"/>
    <s v="112"/>
    <s v="À réactiver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</r>
  <r>
    <n v="5734"/>
    <n v="1974"/>
    <n v="51"/>
    <x v="0"/>
    <x v="1"/>
    <s v="Marié"/>
    <n v="61917"/>
    <n v="1"/>
    <n v="1"/>
    <n v="2"/>
    <d v="2013-11-20T00:00:00"/>
    <n v="12"/>
    <n v="83"/>
    <n v="11"/>
    <n v="91"/>
    <n v="1"/>
    <n v="1"/>
    <n v="1"/>
    <s v="111"/>
    <s v="À réactiver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</r>
  <r>
    <n v="3066"/>
    <n v="1975"/>
    <n v="50"/>
    <x v="0"/>
    <x v="1"/>
    <s v="Conjoint"/>
    <n v="61905"/>
    <n v="0"/>
    <n v="1"/>
    <n v="1"/>
    <d v="2014-02-04T00:00:00"/>
    <n v="11"/>
    <n v="2"/>
    <n v="15"/>
    <n v="231"/>
    <n v="3"/>
    <n v="2"/>
    <n v="2"/>
    <s v="322"/>
    <s v="Nouveaux prometteurs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</r>
  <r>
    <n v="310"/>
    <n v="1970"/>
    <n v="55"/>
    <x v="0"/>
    <x v="2"/>
    <s v="Marié"/>
    <n v="61872"/>
    <n v="0"/>
    <n v="1"/>
    <n v="1"/>
    <d v="2013-12-13T00:00:00"/>
    <n v="12"/>
    <n v="81"/>
    <n v="21"/>
    <n v="573"/>
    <n v="1"/>
    <n v="2"/>
    <n v="2"/>
    <s v="122"/>
    <s v="À réactiver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</r>
  <r>
    <n v="4702"/>
    <n v="1964"/>
    <n v="61"/>
    <x v="2"/>
    <x v="0"/>
    <s v="Célibataire"/>
    <n v="61839"/>
    <n v="0"/>
    <n v="0"/>
    <n v="0"/>
    <d v="2012-08-12T00:00:00"/>
    <n v="13"/>
    <n v="20"/>
    <n v="24"/>
    <n v="1895"/>
    <n v="3"/>
    <n v="3"/>
    <n v="3"/>
    <s v="333"/>
    <s v="VIP 333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</r>
  <r>
    <n v="9964"/>
    <n v="1979"/>
    <n v="46"/>
    <x v="0"/>
    <x v="0"/>
    <s v="Célibataire"/>
    <n v="61825"/>
    <n v="0"/>
    <n v="1"/>
    <n v="1"/>
    <d v="2013-08-07T00:00:00"/>
    <n v="12"/>
    <n v="56"/>
    <n v="18"/>
    <n v="424"/>
    <n v="2"/>
    <n v="2"/>
    <n v="2"/>
    <s v="222"/>
    <s v="Fidèles Premium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</r>
  <r>
    <n v="1630"/>
    <n v="1979"/>
    <n v="46"/>
    <x v="0"/>
    <x v="0"/>
    <s v="Célibataire"/>
    <n v="61825"/>
    <n v="0"/>
    <n v="1"/>
    <n v="1"/>
    <d v="2013-08-07T00:00:00"/>
    <n v="12"/>
    <n v="56"/>
    <n v="18"/>
    <n v="424"/>
    <n v="2"/>
    <n v="2"/>
    <n v="2"/>
    <s v="222"/>
    <s v="Fidèles Premium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</r>
  <r>
    <n v="1012"/>
    <n v="1952"/>
    <n v="73"/>
    <x v="2"/>
    <x v="0"/>
    <s v="Célibataire"/>
    <n v="61823"/>
    <n v="0"/>
    <n v="1"/>
    <n v="1"/>
    <d v="2013-02-18T00:00:00"/>
    <n v="12"/>
    <n v="26"/>
    <n v="27"/>
    <n v="884"/>
    <n v="3"/>
    <n v="3"/>
    <n v="3"/>
    <s v="333"/>
    <s v="VIP 333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</r>
  <r>
    <n v="5626"/>
    <n v="1964"/>
    <n v="61"/>
    <x v="2"/>
    <x v="1"/>
    <s v="Célibataire"/>
    <n v="61798"/>
    <n v="0"/>
    <n v="0"/>
    <n v="0"/>
    <d v="2013-11-23T00:00:00"/>
    <n v="12"/>
    <n v="13"/>
    <n v="19"/>
    <n v="463"/>
    <n v="3"/>
    <n v="2"/>
    <n v="2"/>
    <s v="322"/>
    <s v="Nouveaux prometteurs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</r>
  <r>
    <n v="5057"/>
    <n v="1961"/>
    <n v="64"/>
    <x v="2"/>
    <x v="2"/>
    <s v="Marié"/>
    <n v="61794"/>
    <n v="0"/>
    <n v="1"/>
    <n v="1"/>
    <d v="2013-09-14T00:00:00"/>
    <n v="12"/>
    <n v="74"/>
    <n v="20"/>
    <n v="611"/>
    <n v="1"/>
    <n v="2"/>
    <n v="2"/>
    <s v="122"/>
    <s v="À réactiver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</r>
  <r>
    <n v="6349"/>
    <n v="1987"/>
    <n v="38"/>
    <x v="1"/>
    <x v="2"/>
    <s v="Divorcé"/>
    <n v="61787"/>
    <n v="0"/>
    <n v="0"/>
    <n v="0"/>
    <d v="2013-07-06T00:00:00"/>
    <n v="12"/>
    <n v="71"/>
    <n v="23"/>
    <n v="1319"/>
    <n v="1"/>
    <n v="3"/>
    <n v="3"/>
    <s v="133"/>
    <s v="À réactiver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</r>
  <r>
    <n v="6892"/>
    <n v="1968"/>
    <n v="57"/>
    <x v="0"/>
    <x v="0"/>
    <s v="Divorcé"/>
    <n v="61671"/>
    <n v="0"/>
    <n v="1"/>
    <n v="1"/>
    <d v="2014-06-03T00:00:00"/>
    <n v="11"/>
    <n v="23"/>
    <n v="28"/>
    <n v="732"/>
    <n v="3"/>
    <n v="3"/>
    <n v="2"/>
    <s v="332"/>
    <s v="Nouveaux prometteurs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</r>
  <r>
    <n v="10343"/>
    <n v="1991"/>
    <n v="34"/>
    <x v="1"/>
    <x v="2"/>
    <s v="Célibataire"/>
    <n v="61618"/>
    <n v="0"/>
    <n v="0"/>
    <n v="0"/>
    <d v="2012-09-29T00:00:00"/>
    <n v="13"/>
    <n v="27"/>
    <n v="20"/>
    <n v="1345"/>
    <n v="3"/>
    <n v="2"/>
    <n v="3"/>
    <s v="323"/>
    <s v="Nouveaux prometteurs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</r>
  <r>
    <n v="232"/>
    <n v="1965"/>
    <n v="60"/>
    <x v="2"/>
    <x v="0"/>
    <s v="Célibataire"/>
    <n v="61559"/>
    <n v="0"/>
    <n v="1"/>
    <n v="1"/>
    <d v="2013-07-17T00:00:00"/>
    <n v="12"/>
    <n v="8"/>
    <n v="19"/>
    <n v="530"/>
    <n v="3"/>
    <n v="2"/>
    <n v="2"/>
    <s v="322"/>
    <s v="Nouveaux prometteurs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</r>
  <r>
    <n v="2471"/>
    <n v="1965"/>
    <n v="60"/>
    <x v="2"/>
    <x v="0"/>
    <s v="Marié"/>
    <n v="61482"/>
    <n v="0"/>
    <n v="0"/>
    <n v="0"/>
    <d v="2014-06-27T00:00:00"/>
    <n v="11"/>
    <n v="39"/>
    <n v="13"/>
    <n v="299"/>
    <n v="2"/>
    <n v="1"/>
    <n v="2"/>
    <s v="212"/>
    <s v="Autres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</r>
  <r>
    <n v="895"/>
    <n v="1948"/>
    <n v="77"/>
    <x v="2"/>
    <x v="1"/>
    <s v="Marié"/>
    <n v="61467"/>
    <n v="0"/>
    <n v="2"/>
    <n v="2"/>
    <d v="2012-12-09T00:00:00"/>
    <n v="13"/>
    <n v="69"/>
    <n v="22"/>
    <n v="594"/>
    <n v="1"/>
    <n v="3"/>
    <n v="2"/>
    <s v="132"/>
    <s v="À réactiver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</r>
  <r>
    <n v="2021"/>
    <n v="1975"/>
    <n v="50"/>
    <x v="0"/>
    <x v="0"/>
    <s v="Marié"/>
    <n v="61456"/>
    <n v="0"/>
    <n v="1"/>
    <n v="1"/>
    <d v="2013-03-27T00:00:00"/>
    <n v="12"/>
    <n v="47"/>
    <n v="33"/>
    <n v="1388"/>
    <n v="2"/>
    <n v="3"/>
    <n v="3"/>
    <s v="233"/>
    <s v="Fidèles Premium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</r>
  <r>
    <n v="5628"/>
    <n v="1982"/>
    <n v="43"/>
    <x v="1"/>
    <x v="0"/>
    <s v="Conjoint"/>
    <n v="61416"/>
    <n v="0"/>
    <n v="0"/>
    <n v="0"/>
    <d v="2013-02-08T00:00:00"/>
    <n v="12"/>
    <n v="25"/>
    <n v="29"/>
    <n v="1665"/>
    <n v="3"/>
    <n v="3"/>
    <n v="3"/>
    <s v="333"/>
    <s v="VIP 333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</r>
  <r>
    <n v="7631"/>
    <n v="1978"/>
    <n v="47"/>
    <x v="0"/>
    <x v="2"/>
    <s v="Conjoint"/>
    <n v="61346"/>
    <n v="1"/>
    <n v="0"/>
    <n v="1"/>
    <d v="2013-10-06T00:00:00"/>
    <n v="12"/>
    <n v="34"/>
    <n v="25"/>
    <n v="989"/>
    <n v="2"/>
    <n v="3"/>
    <n v="3"/>
    <s v="233"/>
    <s v="Fidèles Premium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</r>
  <r>
    <n v="433"/>
    <n v="1958"/>
    <n v="67"/>
    <x v="2"/>
    <x v="2"/>
    <s v="Célibataire"/>
    <n v="61331"/>
    <n v="1"/>
    <n v="1"/>
    <n v="2"/>
    <d v="2013-03-10T00:00:00"/>
    <n v="12"/>
    <n v="42"/>
    <n v="26"/>
    <n v="632"/>
    <n v="2"/>
    <n v="3"/>
    <n v="2"/>
    <s v="232"/>
    <s v="Fidèles Premium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</r>
  <r>
    <n v="3767"/>
    <n v="1968"/>
    <n v="57"/>
    <x v="0"/>
    <x v="0"/>
    <s v="Marié"/>
    <n v="61314"/>
    <n v="0"/>
    <n v="1"/>
    <n v="1"/>
    <d v="2013-04-25T00:00:00"/>
    <n v="12"/>
    <n v="1"/>
    <n v="25"/>
    <n v="1008"/>
    <n v="3"/>
    <n v="3"/>
    <n v="3"/>
    <s v="333"/>
    <s v="VIP 333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</r>
  <r>
    <n v="3934"/>
    <n v="1966"/>
    <n v="59"/>
    <x v="0"/>
    <x v="0"/>
    <s v="Marié"/>
    <n v="61286"/>
    <n v="0"/>
    <n v="1"/>
    <n v="1"/>
    <d v="2013-08-02T00:00:00"/>
    <n v="12"/>
    <n v="34"/>
    <n v="21"/>
    <n v="608"/>
    <n v="2"/>
    <n v="2"/>
    <n v="2"/>
    <s v="222"/>
    <s v="Fidèles Premium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</r>
  <r>
    <n v="2493"/>
    <n v="1966"/>
    <n v="59"/>
    <x v="0"/>
    <x v="0"/>
    <s v="Marié"/>
    <n v="61286"/>
    <n v="0"/>
    <n v="1"/>
    <n v="1"/>
    <d v="2013-08-02T00:00:00"/>
    <n v="12"/>
    <n v="34"/>
    <n v="21"/>
    <n v="608"/>
    <n v="2"/>
    <n v="2"/>
    <n v="2"/>
    <s v="222"/>
    <s v="Fidèles Premium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</r>
  <r>
    <n v="4058"/>
    <n v="1955"/>
    <n v="70"/>
    <x v="2"/>
    <x v="1"/>
    <s v="Célibataire"/>
    <n v="61284"/>
    <n v="0"/>
    <n v="0"/>
    <n v="0"/>
    <d v="2013-10-12T00:00:00"/>
    <n v="12"/>
    <n v="76"/>
    <n v="27"/>
    <n v="811"/>
    <n v="1"/>
    <n v="3"/>
    <n v="2"/>
    <s v="132"/>
    <s v="À réactiver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</r>
  <r>
    <n v="2564"/>
    <n v="1953"/>
    <n v="72"/>
    <x v="2"/>
    <x v="0"/>
    <s v="Conjoint"/>
    <n v="61278"/>
    <n v="0"/>
    <n v="1"/>
    <n v="1"/>
    <d v="2014-01-04T00:00:00"/>
    <n v="11"/>
    <n v="87"/>
    <n v="14"/>
    <n v="165"/>
    <n v="1"/>
    <n v="1"/>
    <n v="2"/>
    <s v="112"/>
    <s v="À réactiver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</r>
  <r>
    <n v="8939"/>
    <n v="1959"/>
    <n v="66"/>
    <x v="2"/>
    <x v="0"/>
    <s v="Divorcé"/>
    <n v="61250"/>
    <n v="0"/>
    <n v="1"/>
    <n v="1"/>
    <d v="2012-12-16T00:00:00"/>
    <n v="13"/>
    <n v="49"/>
    <n v="24"/>
    <n v="730"/>
    <n v="2"/>
    <n v="3"/>
    <n v="2"/>
    <s v="232"/>
    <s v="Fidèles Premium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</r>
  <r>
    <n v="10870"/>
    <n v="1967"/>
    <n v="58"/>
    <x v="0"/>
    <x v="0"/>
    <s v="Marié"/>
    <n v="61223"/>
    <n v="0"/>
    <n v="1"/>
    <n v="1"/>
    <d v="2013-06-13T00:00:00"/>
    <n v="12"/>
    <n v="46"/>
    <n v="21"/>
    <n v="1341"/>
    <n v="2"/>
    <n v="2"/>
    <n v="3"/>
    <s v="223"/>
    <s v="Fidèles Premium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</r>
  <r>
    <n v="143"/>
    <n v="1970"/>
    <n v="55"/>
    <x v="0"/>
    <x v="0"/>
    <s v="Célibataire"/>
    <n v="61209"/>
    <n v="0"/>
    <n v="0"/>
    <n v="0"/>
    <d v="2013-08-25T00:00:00"/>
    <n v="12"/>
    <n v="73"/>
    <n v="14"/>
    <n v="957"/>
    <n v="1"/>
    <n v="1"/>
    <n v="3"/>
    <s v="113"/>
    <s v="À réactiver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</r>
  <r>
    <n v="3717"/>
    <n v="1959"/>
    <n v="66"/>
    <x v="2"/>
    <x v="0"/>
    <s v="Marié"/>
    <n v="61180"/>
    <n v="0"/>
    <n v="1"/>
    <n v="1"/>
    <d v="2014-04-23T00:00:00"/>
    <n v="11"/>
    <n v="70"/>
    <n v="19"/>
    <n v="704"/>
    <n v="1"/>
    <n v="2"/>
    <n v="2"/>
    <s v="122"/>
    <s v="À réactiver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</r>
  <r>
    <n v="6439"/>
    <n v="1958"/>
    <n v="67"/>
    <x v="2"/>
    <x v="0"/>
    <s v="Marié"/>
    <n v="61074"/>
    <n v="0"/>
    <n v="1"/>
    <n v="1"/>
    <d v="2012-08-17T00:00:00"/>
    <m/>
    <n v="37"/>
    <n v="31"/>
    <n v="1102"/>
    <n v="2"/>
    <n v="3"/>
    <n v="3"/>
    <s v="233"/>
    <s v="Fidèles Premium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</r>
  <r>
    <n v="8852"/>
    <n v="1976"/>
    <n v="49"/>
    <x v="0"/>
    <x v="0"/>
    <s v="Marié"/>
    <n v="61064"/>
    <n v="0"/>
    <n v="1"/>
    <n v="1"/>
    <d v="2012-08-31T00:00:00"/>
    <n v="13"/>
    <n v="80"/>
    <n v="29"/>
    <n v="1080"/>
    <n v="1"/>
    <n v="3"/>
    <n v="3"/>
    <s v="133"/>
    <s v="À réactiver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</r>
  <r>
    <n v="1092"/>
    <n v="1980"/>
    <n v="45"/>
    <x v="0"/>
    <x v="0"/>
    <s v="Marié"/>
    <n v="61014"/>
    <n v="0"/>
    <n v="1"/>
    <n v="1"/>
    <d v="2012-08-11T00:00:00"/>
    <n v="13"/>
    <n v="17"/>
    <n v="23"/>
    <n v="1147"/>
    <n v="3"/>
    <n v="3"/>
    <n v="3"/>
    <s v="333"/>
    <s v="VIP 333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</r>
  <r>
    <n v="7055"/>
    <n v="1952"/>
    <n v="73"/>
    <x v="2"/>
    <x v="1"/>
    <s v="Conjoint"/>
    <n v="61010"/>
    <n v="0"/>
    <n v="1"/>
    <n v="1"/>
    <d v="2012-10-09T00:00:00"/>
    <n v="13"/>
    <n v="57"/>
    <n v="29"/>
    <n v="1021"/>
    <n v="2"/>
    <n v="3"/>
    <n v="3"/>
    <s v="233"/>
    <s v="Fidèles Premium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</r>
  <r>
    <n v="4084"/>
    <n v="1975"/>
    <n v="50"/>
    <x v="0"/>
    <x v="0"/>
    <s v="Conjoint"/>
    <n v="60934"/>
    <n v="0"/>
    <n v="1"/>
    <n v="1"/>
    <d v="2014-01-17T00:00:00"/>
    <n v="11"/>
    <n v="41"/>
    <n v="25"/>
    <n v="873"/>
    <n v="2"/>
    <n v="3"/>
    <n v="3"/>
    <s v="233"/>
    <s v="Fidèles Premium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</r>
  <r>
    <n v="9119"/>
    <n v="1950"/>
    <n v="75"/>
    <x v="2"/>
    <x v="0"/>
    <s v="Conjoint"/>
    <n v="60905"/>
    <n v="0"/>
    <n v="1"/>
    <n v="1"/>
    <d v="2013-12-05T00:00:00"/>
    <n v="12"/>
    <n v="27"/>
    <n v="15"/>
    <n v="392"/>
    <n v="3"/>
    <n v="2"/>
    <n v="2"/>
    <s v="322"/>
    <s v="Nouveaux prometteurs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</r>
  <r>
    <n v="5667"/>
    <n v="1964"/>
    <n v="61"/>
    <x v="2"/>
    <x v="1"/>
    <s v="Marié"/>
    <n v="60896"/>
    <n v="0"/>
    <n v="1"/>
    <n v="1"/>
    <d v="2012-10-11T00:00:00"/>
    <n v="13"/>
    <n v="90"/>
    <n v="29"/>
    <n v="1701"/>
    <n v="1"/>
    <n v="3"/>
    <n v="3"/>
    <s v="133"/>
    <s v="À réactiver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</r>
  <r>
    <n v="5841"/>
    <n v="1966"/>
    <n v="59"/>
    <x v="0"/>
    <x v="0"/>
    <s v="Conjoint"/>
    <n v="60894"/>
    <n v="0"/>
    <n v="1"/>
    <n v="1"/>
    <d v="2013-06-28T00:00:00"/>
    <n v="12"/>
    <n v="61"/>
    <n v="28"/>
    <n v="832"/>
    <n v="2"/>
    <n v="3"/>
    <n v="2"/>
    <s v="232"/>
    <s v="Fidèles Premium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</r>
  <r>
    <n v="1513"/>
    <n v="1979"/>
    <n v="46"/>
    <x v="0"/>
    <x v="2"/>
    <s v="Conjoint"/>
    <n v="60839"/>
    <n v="1"/>
    <n v="1"/>
    <n v="2"/>
    <d v="2012-08-28T00:00:00"/>
    <n v="13"/>
    <n v="72"/>
    <n v="24"/>
    <n v="1250"/>
    <n v="1"/>
    <n v="3"/>
    <n v="3"/>
    <s v="133"/>
    <s v="À réactiver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</r>
  <r>
    <n v="3445"/>
    <n v="1956"/>
    <n v="69"/>
    <x v="2"/>
    <x v="0"/>
    <s v="Célibataire"/>
    <n v="60714"/>
    <n v="0"/>
    <n v="0"/>
    <n v="0"/>
    <d v="2013-01-17T00:00:00"/>
    <n v="12"/>
    <n v="56"/>
    <n v="26"/>
    <n v="957"/>
    <n v="2"/>
    <n v="3"/>
    <n v="3"/>
    <s v="233"/>
    <s v="Fidèles Premium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</r>
  <r>
    <n v="5872"/>
    <n v="1951"/>
    <n v="74"/>
    <x v="2"/>
    <x v="0"/>
    <s v="Célibataire"/>
    <n v="60689"/>
    <n v="0"/>
    <n v="1"/>
    <n v="1"/>
    <d v="2013-06-01T00:00:00"/>
    <n v="12"/>
    <n v="23"/>
    <n v="21"/>
    <n v="639"/>
    <n v="3"/>
    <n v="2"/>
    <n v="2"/>
    <s v="322"/>
    <s v="Nouveaux prometteurs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</r>
  <r>
    <n v="8132"/>
    <n v="1975"/>
    <n v="50"/>
    <x v="0"/>
    <x v="1"/>
    <s v="Marié"/>
    <n v="60631"/>
    <n v="1"/>
    <n v="1"/>
    <n v="2"/>
    <d v="2013-04-05T00:00:00"/>
    <n v="12"/>
    <n v="88"/>
    <n v="26"/>
    <n v="661"/>
    <n v="1"/>
    <n v="3"/>
    <n v="2"/>
    <s v="132"/>
    <s v="À réactiver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</r>
  <r>
    <n v="1992"/>
    <n v="1964"/>
    <n v="61"/>
    <x v="2"/>
    <x v="0"/>
    <s v="Marié"/>
    <n v="60597"/>
    <n v="0"/>
    <n v="1"/>
    <n v="1"/>
    <d v="2014-01-01T00:00:00"/>
    <n v="11"/>
    <n v="2"/>
    <n v="19"/>
    <n v="893"/>
    <n v="3"/>
    <n v="2"/>
    <n v="3"/>
    <s v="323"/>
    <s v="Nouveaux prometteurs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</r>
  <r>
    <n v="3478"/>
    <n v="1971"/>
    <n v="54"/>
    <x v="0"/>
    <x v="1"/>
    <s v="Marié"/>
    <n v="60585"/>
    <n v="1"/>
    <n v="1"/>
    <n v="2"/>
    <d v="2013-06-24T00:00:00"/>
    <n v="12"/>
    <n v="17"/>
    <n v="25"/>
    <n v="736"/>
    <n v="3"/>
    <n v="3"/>
    <n v="2"/>
    <s v="332"/>
    <s v="Nouveaux prometteurs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</r>
  <r>
    <n v="760"/>
    <n v="1975"/>
    <n v="50"/>
    <x v="0"/>
    <x v="1"/>
    <s v="Divorcé"/>
    <n v="60554"/>
    <n v="1"/>
    <n v="0"/>
    <n v="1"/>
    <d v="2013-08-09T00:00:00"/>
    <n v="12"/>
    <n v="8"/>
    <n v="27"/>
    <n v="811"/>
    <n v="3"/>
    <n v="3"/>
    <n v="2"/>
    <s v="332"/>
    <s v="Nouveaux prometteurs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</r>
  <r>
    <n v="4094"/>
    <n v="1961"/>
    <n v="64"/>
    <x v="2"/>
    <x v="0"/>
    <s v="Marié"/>
    <n v="60544"/>
    <n v="1"/>
    <n v="1"/>
    <n v="2"/>
    <d v="2012-08-25T00:00:00"/>
    <n v="13"/>
    <n v="92"/>
    <n v="17"/>
    <n v="289"/>
    <n v="1"/>
    <n v="2"/>
    <n v="2"/>
    <s v="122"/>
    <s v="À réactiver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</r>
  <r>
    <n v="8588"/>
    <n v="1961"/>
    <n v="64"/>
    <x v="2"/>
    <x v="0"/>
    <s v="Marié"/>
    <n v="60544"/>
    <n v="1"/>
    <n v="1"/>
    <n v="2"/>
    <d v="2012-08-25T00:00:00"/>
    <n v="13"/>
    <n v="92"/>
    <n v="17"/>
    <n v="289"/>
    <n v="1"/>
    <n v="2"/>
    <n v="2"/>
    <s v="122"/>
    <s v="À réactiver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</r>
  <r>
    <n v="9240"/>
    <n v="1971"/>
    <n v="54"/>
    <x v="0"/>
    <x v="1"/>
    <s v="Célibataire"/>
    <n v="60504"/>
    <n v="0"/>
    <n v="1"/>
    <n v="1"/>
    <d v="2014-02-07T00:00:00"/>
    <n v="11"/>
    <n v="73"/>
    <n v="22"/>
    <n v="526"/>
    <n v="1"/>
    <n v="3"/>
    <n v="2"/>
    <s v="132"/>
    <s v="À réactiver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</r>
  <r>
    <n v="17"/>
    <n v="1971"/>
    <n v="54"/>
    <x v="0"/>
    <x v="1"/>
    <s v="Marié"/>
    <n v="60491"/>
    <n v="0"/>
    <n v="1"/>
    <n v="1"/>
    <d v="2013-09-06T00:00:00"/>
    <n v="12"/>
    <n v="81"/>
    <n v="29"/>
    <n v="1028"/>
    <n v="1"/>
    <n v="3"/>
    <n v="3"/>
    <s v="133"/>
    <s v="À réactiver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</r>
  <r>
    <n v="6257"/>
    <n v="1976"/>
    <n v="49"/>
    <x v="0"/>
    <x v="2"/>
    <s v="Célibataire"/>
    <n v="60482"/>
    <n v="0"/>
    <n v="1"/>
    <n v="1"/>
    <d v="2013-01-23T00:00:00"/>
    <n v="12"/>
    <n v="81"/>
    <n v="23"/>
    <n v="507"/>
    <n v="1"/>
    <n v="3"/>
    <n v="2"/>
    <s v="132"/>
    <s v="À réactiver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</r>
  <r>
    <n v="1456"/>
    <n v="1979"/>
    <n v="46"/>
    <x v="0"/>
    <x v="0"/>
    <s v="Célibataire"/>
    <n v="60474"/>
    <n v="0"/>
    <n v="1"/>
    <n v="1"/>
    <d v="2013-04-01T00:00:00"/>
    <n v="12"/>
    <n v="25"/>
    <n v="31"/>
    <n v="1180"/>
    <n v="3"/>
    <n v="3"/>
    <n v="3"/>
    <s v="333"/>
    <s v="VIP 333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</r>
  <r>
    <n v="2849"/>
    <n v="1979"/>
    <n v="46"/>
    <x v="0"/>
    <x v="0"/>
    <s v="Célibataire"/>
    <n v="60474"/>
    <n v="0"/>
    <n v="1"/>
    <n v="1"/>
    <d v="2013-04-01T00:00:00"/>
    <n v="12"/>
    <n v="25"/>
    <n v="31"/>
    <n v="1180"/>
    <n v="3"/>
    <n v="3"/>
    <n v="3"/>
    <s v="333"/>
    <s v="VIP 333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</r>
  <r>
    <n v="4480"/>
    <n v="1973"/>
    <n v="52"/>
    <x v="0"/>
    <x v="2"/>
    <s v="Marié"/>
    <n v="60432"/>
    <n v="0"/>
    <n v="1"/>
    <n v="1"/>
    <d v="2014-03-09T00:00:00"/>
    <n v="11"/>
    <n v="61"/>
    <n v="20"/>
    <n v="401"/>
    <n v="2"/>
    <n v="2"/>
    <n v="2"/>
    <s v="222"/>
    <s v="Fidèles Premium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</r>
  <r>
    <n v="10091"/>
    <n v="1956"/>
    <n v="69"/>
    <x v="2"/>
    <x v="0"/>
    <s v="Célibataire"/>
    <n v="60230"/>
    <n v="0"/>
    <n v="1"/>
    <n v="1"/>
    <d v="2013-05-20T00:00:00"/>
    <n v="12"/>
    <n v="78"/>
    <n v="20"/>
    <n v="1067"/>
    <n v="1"/>
    <n v="2"/>
    <n v="3"/>
    <s v="123"/>
    <s v="À réactiver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</r>
  <r>
    <n v="3678"/>
    <n v="1973"/>
    <n v="52"/>
    <x v="0"/>
    <x v="0"/>
    <s v="Veuf"/>
    <n v="60208"/>
    <n v="1"/>
    <n v="1"/>
    <n v="2"/>
    <d v="2012-10-07T00:00:00"/>
    <n v="13"/>
    <n v="13"/>
    <n v="25"/>
    <n v="656"/>
    <n v="3"/>
    <n v="3"/>
    <n v="2"/>
    <s v="332"/>
    <s v="Nouveaux prometteurs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</r>
  <r>
    <n v="6715"/>
    <n v="1948"/>
    <n v="77"/>
    <x v="2"/>
    <x v="1"/>
    <s v="Célibataire"/>
    <n v="60200"/>
    <n v="0"/>
    <n v="1"/>
    <n v="1"/>
    <d v="2013-01-02T00:00:00"/>
    <n v="12"/>
    <n v="3"/>
    <n v="25"/>
    <n v="685"/>
    <n v="3"/>
    <n v="3"/>
    <n v="2"/>
    <s v="332"/>
    <s v="Nouveaux prometteurs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</r>
  <r>
    <n v="9283"/>
    <n v="1978"/>
    <n v="47"/>
    <x v="0"/>
    <x v="0"/>
    <s v="Célibataire"/>
    <n v="60199"/>
    <n v="1"/>
    <n v="2"/>
    <n v="3"/>
    <d v="2013-09-12T00:00:00"/>
    <n v="12"/>
    <n v="49"/>
    <n v="7"/>
    <n v="18"/>
    <n v="2"/>
    <n v="1"/>
    <n v="1"/>
    <s v="211"/>
    <s v="Autres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</r>
  <r>
    <n v="796"/>
    <n v="1965"/>
    <n v="60"/>
    <x v="2"/>
    <x v="2"/>
    <s v="Divorcé"/>
    <n v="60161"/>
    <n v="0"/>
    <n v="1"/>
    <n v="1"/>
    <d v="2012-10-23T00:00:00"/>
    <n v="13"/>
    <n v="17"/>
    <n v="31"/>
    <n v="1071"/>
    <n v="3"/>
    <n v="3"/>
    <n v="3"/>
    <s v="333"/>
    <s v="VIP 333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</r>
  <r>
    <n v="4320"/>
    <n v="1979"/>
    <n v="46"/>
    <x v="0"/>
    <x v="0"/>
    <s v="Célibataire"/>
    <n v="60152"/>
    <n v="0"/>
    <n v="1"/>
    <n v="1"/>
    <d v="2013-03-28T00:00:00"/>
    <n v="12"/>
    <n v="6"/>
    <n v="25"/>
    <n v="943"/>
    <n v="3"/>
    <n v="3"/>
    <n v="3"/>
    <s v="333"/>
    <s v="VIP 333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</r>
  <r>
    <n v="5562"/>
    <n v="1974"/>
    <n v="51"/>
    <x v="0"/>
    <x v="0"/>
    <s v="Marié"/>
    <n v="60093"/>
    <n v="0"/>
    <n v="1"/>
    <n v="1"/>
    <d v="2013-06-26T00:00:00"/>
    <n v="12"/>
    <n v="92"/>
    <n v="25"/>
    <n v="735"/>
    <n v="1"/>
    <n v="3"/>
    <n v="2"/>
    <s v="132"/>
    <s v="À réactiver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</r>
  <r>
    <n v="3551"/>
    <n v="1954"/>
    <n v="71"/>
    <x v="2"/>
    <x v="2"/>
    <s v="Conjoint"/>
    <n v="60033"/>
    <n v="0"/>
    <n v="1"/>
    <n v="1"/>
    <d v="2014-03-29T00:00:00"/>
    <n v="11"/>
    <n v="28"/>
    <n v="10"/>
    <n v="198"/>
    <n v="3"/>
    <n v="1"/>
    <n v="2"/>
    <s v="312"/>
    <s v="Nouveaux prometteurs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</r>
  <r>
    <n v="9365"/>
    <n v="1976"/>
    <n v="49"/>
    <x v="0"/>
    <x v="1"/>
    <s v="Célibataire"/>
    <n v="60000"/>
    <n v="0"/>
    <n v="1"/>
    <n v="1"/>
    <d v="2012-12-22T00:00:00"/>
    <n v="13"/>
    <n v="57"/>
    <n v="25"/>
    <n v="1277"/>
    <n v="2"/>
    <n v="3"/>
    <n v="3"/>
    <s v="233"/>
    <s v="Fidèles Premium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</r>
  <r>
    <n v="3075"/>
    <n v="1972"/>
    <n v="53"/>
    <x v="0"/>
    <x v="1"/>
    <s v="Marié"/>
    <n v="59973"/>
    <n v="0"/>
    <n v="0"/>
    <n v="0"/>
    <d v="2013-09-11T00:00:00"/>
    <n v="12"/>
    <n v="47"/>
    <n v="15"/>
    <n v="382"/>
    <n v="2"/>
    <n v="2"/>
    <n v="2"/>
    <s v="222"/>
    <s v="Fidèles Premium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</r>
  <r>
    <n v="3807"/>
    <n v="1955"/>
    <n v="70"/>
    <x v="2"/>
    <x v="0"/>
    <s v="Conjoint"/>
    <n v="59925"/>
    <n v="0"/>
    <n v="1"/>
    <n v="1"/>
    <d v="2012-11-30T00:00:00"/>
    <n v="13"/>
    <n v="83"/>
    <n v="26"/>
    <n v="766"/>
    <n v="1"/>
    <n v="3"/>
    <n v="2"/>
    <s v="132"/>
    <s v="À réactiver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</r>
  <r>
    <n v="4220"/>
    <n v="1970"/>
    <n v="55"/>
    <x v="0"/>
    <x v="1"/>
    <s v="Marié"/>
    <n v="59892"/>
    <n v="0"/>
    <n v="1"/>
    <n v="1"/>
    <d v="2013-11-02T00:00:00"/>
    <n v="12"/>
    <n v="26"/>
    <n v="9"/>
    <n v="87"/>
    <n v="3"/>
    <n v="1"/>
    <n v="1"/>
    <s v="311"/>
    <s v="Nouveaux prometteurs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</r>
  <r>
    <n v="6658"/>
    <n v="1972"/>
    <n v="53"/>
    <x v="0"/>
    <x v="0"/>
    <s v="Conjoint"/>
    <n v="59868"/>
    <n v="0"/>
    <n v="1"/>
    <n v="1"/>
    <d v="2013-07-22T00:00:00"/>
    <n v="12"/>
    <n v="37"/>
    <n v="31"/>
    <n v="1194"/>
    <n v="2"/>
    <n v="3"/>
    <n v="3"/>
    <s v="233"/>
    <s v="Fidèles Premium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</r>
  <r>
    <n v="3427"/>
    <n v="1955"/>
    <n v="70"/>
    <x v="2"/>
    <x v="1"/>
    <s v="Marié"/>
    <n v="59821"/>
    <n v="0"/>
    <n v="1"/>
    <n v="1"/>
    <d v="2013-04-12T00:00:00"/>
    <n v="12"/>
    <n v="11"/>
    <n v="28"/>
    <n v="734"/>
    <n v="3"/>
    <n v="3"/>
    <n v="2"/>
    <s v="332"/>
    <s v="Nouveaux prometteurs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</r>
  <r>
    <n v="9949"/>
    <n v="1976"/>
    <n v="49"/>
    <x v="0"/>
    <x v="0"/>
    <s v="Marié"/>
    <n v="59809"/>
    <n v="0"/>
    <n v="2"/>
    <n v="2"/>
    <d v="2012-10-18T00:00:00"/>
    <n v="13"/>
    <n v="36"/>
    <n v="20"/>
    <n v="877"/>
    <n v="2"/>
    <n v="2"/>
    <n v="3"/>
    <s v="223"/>
    <s v="Fidèles Premium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</r>
  <r>
    <n v="5748"/>
    <n v="1965"/>
    <n v="60"/>
    <x v="2"/>
    <x v="0"/>
    <s v="Marié"/>
    <n v="59754"/>
    <n v="0"/>
    <n v="1"/>
    <n v="1"/>
    <d v="2012-12-01T00:00:00"/>
    <n v="13"/>
    <n v="96"/>
    <n v="18"/>
    <n v="475"/>
    <n v="1"/>
    <n v="2"/>
    <n v="2"/>
    <s v="122"/>
    <s v="À réactiver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</r>
  <r>
    <n v="10157"/>
    <n v="1965"/>
    <n v="60"/>
    <x v="2"/>
    <x v="0"/>
    <s v="Célibataire"/>
    <n v="59686"/>
    <n v="0"/>
    <n v="1"/>
    <n v="1"/>
    <d v="2014-01-25T00:00:00"/>
    <n v="11"/>
    <n v="78"/>
    <n v="15"/>
    <n v="274"/>
    <n v="1"/>
    <n v="2"/>
    <n v="2"/>
    <s v="122"/>
    <s v="À réactiver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</r>
  <r>
    <n v="2350"/>
    <n v="1972"/>
    <n v="53"/>
    <x v="0"/>
    <x v="0"/>
    <s v="Marié"/>
    <n v="59666"/>
    <n v="1"/>
    <n v="1"/>
    <n v="2"/>
    <d v="2013-03-22T00:00:00"/>
    <n v="12"/>
    <n v="87"/>
    <n v="21"/>
    <n v="1027"/>
    <n v="1"/>
    <n v="2"/>
    <n v="3"/>
    <s v="123"/>
    <s v="À réactiver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</r>
  <r>
    <n v="10507"/>
    <n v="1977"/>
    <n v="48"/>
    <x v="0"/>
    <x v="2"/>
    <s v="Divorcé"/>
    <n v="59601"/>
    <n v="0"/>
    <n v="1"/>
    <n v="1"/>
    <d v="2013-07-25T00:00:00"/>
    <n v="12"/>
    <n v="14"/>
    <n v="19"/>
    <n v="797"/>
    <n v="3"/>
    <n v="2"/>
    <n v="2"/>
    <s v="322"/>
    <s v="Nouveaux prometteurs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</r>
  <r>
    <n v="6218"/>
    <n v="1965"/>
    <n v="60"/>
    <x v="2"/>
    <x v="0"/>
    <s v="Marié"/>
    <n v="59594"/>
    <n v="0"/>
    <n v="1"/>
    <n v="1"/>
    <d v="2012-10-20T00:00:00"/>
    <n v="13"/>
    <n v="74"/>
    <n v="23"/>
    <n v="499"/>
    <n v="1"/>
    <n v="3"/>
    <n v="2"/>
    <s v="132"/>
    <s v="À réactiver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</r>
  <r>
    <n v="6616"/>
    <n v="1975"/>
    <n v="50"/>
    <x v="0"/>
    <x v="0"/>
    <s v="Conjoint"/>
    <n v="59481"/>
    <n v="0"/>
    <n v="1"/>
    <n v="1"/>
    <d v="2013-10-23T00:00:00"/>
    <n v="12"/>
    <n v="47"/>
    <n v="16"/>
    <n v="461"/>
    <n v="2"/>
    <n v="2"/>
    <n v="2"/>
    <s v="222"/>
    <s v="Fidèles Premium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</r>
  <r>
    <n v="10061"/>
    <n v="1950"/>
    <n v="75"/>
    <x v="2"/>
    <x v="0"/>
    <s v="Marié"/>
    <n v="59462"/>
    <n v="0"/>
    <n v="1"/>
    <n v="1"/>
    <d v="2013-01-05T00:00:00"/>
    <n v="12"/>
    <n v="29"/>
    <n v="30"/>
    <n v="1088"/>
    <n v="3"/>
    <n v="3"/>
    <n v="3"/>
    <s v="333"/>
    <s v="VIP 333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</r>
  <r>
    <n v="3136"/>
    <n v="1962"/>
    <n v="63"/>
    <x v="2"/>
    <x v="2"/>
    <s v="Divorcé"/>
    <n v="59432"/>
    <n v="0"/>
    <n v="1"/>
    <n v="1"/>
    <d v="2013-04-13T00:00:00"/>
    <n v="12"/>
    <n v="88"/>
    <n v="24"/>
    <n v="663"/>
    <n v="1"/>
    <n v="3"/>
    <n v="2"/>
    <s v="132"/>
    <s v="À réactiver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</r>
  <r>
    <n v="10634"/>
    <n v="1951"/>
    <n v="74"/>
    <x v="2"/>
    <x v="2"/>
    <s v="Marié"/>
    <n v="59412"/>
    <n v="0"/>
    <n v="0"/>
    <n v="0"/>
    <d v="2014-04-19T00:00:00"/>
    <n v="11"/>
    <n v="56"/>
    <n v="17"/>
    <n v="406"/>
    <n v="2"/>
    <n v="2"/>
    <n v="2"/>
    <s v="222"/>
    <s v="Fidèles Premium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</r>
  <r>
    <n v="6289"/>
    <n v="1951"/>
    <n v="74"/>
    <x v="2"/>
    <x v="2"/>
    <s v="Conjoint"/>
    <n v="59385"/>
    <n v="1"/>
    <n v="1"/>
    <n v="2"/>
    <d v="2013-04-28T00:00:00"/>
    <n v="12"/>
    <n v="85"/>
    <n v="13"/>
    <n v="185"/>
    <n v="1"/>
    <n v="1"/>
    <n v="2"/>
    <s v="112"/>
    <s v="À réactiver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</r>
  <r>
    <n v="8180"/>
    <n v="1952"/>
    <n v="73"/>
    <x v="2"/>
    <x v="2"/>
    <s v="Divorcé"/>
    <n v="59354"/>
    <n v="1"/>
    <n v="1"/>
    <n v="2"/>
    <d v="2013-11-15T00:00:00"/>
    <n v="12"/>
    <n v="53"/>
    <n v="18"/>
    <n v="310"/>
    <n v="2"/>
    <n v="2"/>
    <n v="2"/>
    <s v="222"/>
    <s v="Fidèles Premium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</r>
  <r>
    <n v="3830"/>
    <n v="1953"/>
    <n v="72"/>
    <x v="2"/>
    <x v="2"/>
    <s v="Marié"/>
    <n v="59354"/>
    <n v="0"/>
    <n v="2"/>
    <n v="2"/>
    <d v="2014-04-24T00:00:00"/>
    <n v="11"/>
    <n v="59"/>
    <n v="18"/>
    <n v="459"/>
    <n v="2"/>
    <n v="2"/>
    <n v="2"/>
    <s v="222"/>
    <s v="Fidèles Premium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</r>
  <r>
    <n v="9153"/>
    <n v="1964"/>
    <n v="61"/>
    <x v="2"/>
    <x v="1"/>
    <s v="Marié"/>
    <n v="59304"/>
    <n v="0"/>
    <n v="1"/>
    <n v="1"/>
    <d v="2013-07-29T00:00:00"/>
    <n v="12"/>
    <n v="81"/>
    <n v="30"/>
    <n v="1048"/>
    <n v="1"/>
    <n v="3"/>
    <n v="3"/>
    <s v="133"/>
    <s v="À réactiver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</r>
  <r>
    <n v="6245"/>
    <n v="1950"/>
    <n v="75"/>
    <x v="2"/>
    <x v="1"/>
    <s v="Conjoint"/>
    <n v="59292"/>
    <n v="0"/>
    <n v="1"/>
    <n v="1"/>
    <d v="2013-06-13T00:00:00"/>
    <n v="12"/>
    <n v="71"/>
    <n v="19"/>
    <n v="507"/>
    <n v="1"/>
    <n v="2"/>
    <n v="2"/>
    <s v="122"/>
    <s v="À réactiver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</r>
  <r>
    <n v="8780"/>
    <n v="1950"/>
    <n v="75"/>
    <x v="2"/>
    <x v="1"/>
    <s v="Conjoint"/>
    <n v="59292"/>
    <n v="0"/>
    <n v="1"/>
    <n v="1"/>
    <d v="2013-06-13T00:00:00"/>
    <n v="12"/>
    <n v="71"/>
    <n v="19"/>
    <n v="507"/>
    <n v="1"/>
    <n v="2"/>
    <n v="2"/>
    <s v="122"/>
    <s v="À réactiver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</r>
  <r>
    <n v="10379"/>
    <n v="1962"/>
    <n v="63"/>
    <x v="2"/>
    <x v="2"/>
    <s v="Célibataire"/>
    <n v="59247"/>
    <n v="0"/>
    <n v="2"/>
    <n v="2"/>
    <d v="2013-11-08T00:00:00"/>
    <n v="12"/>
    <n v="87"/>
    <n v="22"/>
    <n v="574"/>
    <n v="1"/>
    <n v="3"/>
    <n v="2"/>
    <s v="132"/>
    <s v="À réactiver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</r>
  <r>
    <n v="8920"/>
    <n v="1967"/>
    <n v="58"/>
    <x v="0"/>
    <x v="2"/>
    <s v="Célibataire"/>
    <n v="59235"/>
    <n v="1"/>
    <n v="0"/>
    <n v="1"/>
    <d v="2013-01-12T00:00:00"/>
    <n v="12"/>
    <n v="4"/>
    <n v="32"/>
    <n v="1128"/>
    <n v="3"/>
    <n v="3"/>
    <n v="3"/>
    <s v="333"/>
    <s v="VIP 333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</r>
  <r>
    <n v="7342"/>
    <n v="1961"/>
    <n v="64"/>
    <x v="2"/>
    <x v="2"/>
    <s v="Veuf"/>
    <n v="59184"/>
    <n v="0"/>
    <n v="1"/>
    <n v="1"/>
    <d v="2012-09-09T00:00:00"/>
    <n v="13"/>
    <n v="6"/>
    <n v="29"/>
    <n v="1072"/>
    <n v="3"/>
    <n v="3"/>
    <n v="3"/>
    <s v="333"/>
    <s v="VIP 333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</r>
  <r>
    <n v="4990"/>
    <n v="1954"/>
    <n v="71"/>
    <x v="2"/>
    <x v="0"/>
    <s v="Marié"/>
    <n v="59111"/>
    <n v="0"/>
    <n v="0"/>
    <n v="0"/>
    <d v="2013-05-02T00:00:00"/>
    <n v="12"/>
    <n v="90"/>
    <n v="27"/>
    <n v="869"/>
    <n v="1"/>
    <n v="3"/>
    <n v="3"/>
    <s v="133"/>
    <s v="À réactiver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</r>
  <r>
    <n v="1921"/>
    <n v="1967"/>
    <n v="58"/>
    <x v="0"/>
    <x v="1"/>
    <s v="Marié"/>
    <n v="59062"/>
    <n v="2"/>
    <n v="1"/>
    <n v="3"/>
    <d v="2013-10-03T00:00:00"/>
    <n v="12"/>
    <n v="74"/>
    <n v="9"/>
    <n v="71"/>
    <n v="1"/>
    <n v="1"/>
    <n v="1"/>
    <s v="111"/>
    <s v="À réactiver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</r>
  <r>
    <n v="8789"/>
    <n v="1989"/>
    <n v="36"/>
    <x v="1"/>
    <x v="2"/>
    <s v="Marié"/>
    <n v="59060"/>
    <n v="1"/>
    <n v="0"/>
    <n v="1"/>
    <d v="2014-01-11T00:00:00"/>
    <n v="11"/>
    <n v="77"/>
    <n v="15"/>
    <n v="274"/>
    <n v="1"/>
    <n v="2"/>
    <n v="2"/>
    <s v="122"/>
    <s v="À réactiver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</r>
  <r>
    <n v="6357"/>
    <n v="1959"/>
    <n v="66"/>
    <x v="2"/>
    <x v="2"/>
    <s v="Divorcé"/>
    <n v="59052"/>
    <n v="0"/>
    <n v="1"/>
    <n v="1"/>
    <d v="2013-11-17T00:00:00"/>
    <n v="12"/>
    <n v="29"/>
    <n v="20"/>
    <n v="491"/>
    <n v="3"/>
    <n v="2"/>
    <n v="2"/>
    <s v="322"/>
    <s v="Nouveaux prometteurs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</r>
  <r>
    <n v="1523"/>
    <n v="1973"/>
    <n v="52"/>
    <x v="0"/>
    <x v="0"/>
    <s v="Marié"/>
    <n v="59041"/>
    <n v="1"/>
    <n v="1"/>
    <n v="2"/>
    <d v="2014-05-07T00:00:00"/>
    <n v="11"/>
    <n v="25"/>
    <n v="11"/>
    <n v="96"/>
    <n v="3"/>
    <n v="1"/>
    <n v="1"/>
    <s v="311"/>
    <s v="Nouveaux prometteurs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</r>
  <r>
    <n v="6404"/>
    <n v="1969"/>
    <n v="56"/>
    <x v="0"/>
    <x v="0"/>
    <s v="Conjoint"/>
    <n v="58917"/>
    <n v="1"/>
    <n v="2"/>
    <n v="3"/>
    <d v="2013-03-24T00:00:00"/>
    <n v="12"/>
    <n v="10"/>
    <n v="16"/>
    <n v="282"/>
    <n v="3"/>
    <n v="2"/>
    <n v="2"/>
    <s v="322"/>
    <s v="Nouveaux prometteurs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</r>
  <r>
    <n v="5596"/>
    <n v="1956"/>
    <n v="69"/>
    <x v="2"/>
    <x v="2"/>
    <s v="Conjoint"/>
    <n v="58821"/>
    <n v="0"/>
    <n v="1"/>
    <n v="1"/>
    <d v="2013-10-12T00:00:00"/>
    <n v="12"/>
    <n v="44"/>
    <n v="26"/>
    <n v="728"/>
    <n v="2"/>
    <n v="3"/>
    <n v="2"/>
    <s v="232"/>
    <s v="Fidèles Premium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</r>
  <r>
    <n v="10159"/>
    <n v="1970"/>
    <n v="55"/>
    <x v="0"/>
    <x v="0"/>
    <s v="Divorcé"/>
    <n v="58710"/>
    <n v="0"/>
    <n v="1"/>
    <n v="1"/>
    <d v="2013-03-31T00:00:00"/>
    <n v="12"/>
    <n v="77"/>
    <n v="31"/>
    <n v="1185"/>
    <n v="1"/>
    <n v="3"/>
    <n v="3"/>
    <s v="133"/>
    <s v="À réactiver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</r>
  <r>
    <n v="10127"/>
    <n v="1965"/>
    <n v="60"/>
    <x v="2"/>
    <x v="0"/>
    <s v="Marié"/>
    <n v="58692"/>
    <n v="0"/>
    <n v="1"/>
    <n v="1"/>
    <d v="2014-04-06T00:00:00"/>
    <n v="11"/>
    <n v="21"/>
    <n v="21"/>
    <n v="395"/>
    <n v="3"/>
    <n v="2"/>
    <n v="2"/>
    <s v="322"/>
    <s v="Nouveaux prometteurs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</r>
  <r>
    <n v="7005"/>
    <n v="1981"/>
    <n v="44"/>
    <x v="1"/>
    <x v="0"/>
    <s v="Célibataire"/>
    <n v="58684"/>
    <n v="0"/>
    <n v="0"/>
    <n v="0"/>
    <d v="2014-06-16T00:00:00"/>
    <n v="11"/>
    <n v="71"/>
    <n v="22"/>
    <n v="813"/>
    <n v="1"/>
    <n v="3"/>
    <n v="2"/>
    <s v="132"/>
    <s v="À réactiver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</r>
  <r>
    <n v="1351"/>
    <n v="1956"/>
    <n v="69"/>
    <x v="2"/>
    <x v="2"/>
    <s v="Conjoint"/>
    <n v="58656"/>
    <n v="0"/>
    <n v="1"/>
    <n v="1"/>
    <d v="2012-09-20T00:00:00"/>
    <n v="13"/>
    <n v="25"/>
    <n v="34"/>
    <n v="1220"/>
    <n v="3"/>
    <n v="3"/>
    <n v="3"/>
    <s v="333"/>
    <s v="VIP 333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</r>
  <r>
    <n v="4470"/>
    <n v="1962"/>
    <n v="63"/>
    <x v="2"/>
    <x v="2"/>
    <s v="Marié"/>
    <n v="58646"/>
    <n v="0"/>
    <n v="1"/>
    <n v="1"/>
    <d v="2013-06-10T00:00:00"/>
    <n v="12"/>
    <n v="3"/>
    <n v="11"/>
    <n v="140"/>
    <n v="3"/>
    <n v="1"/>
    <n v="2"/>
    <s v="312"/>
    <s v="Nouveaux prometteurs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</r>
  <r>
    <n v="6183"/>
    <n v="1962"/>
    <n v="63"/>
    <x v="2"/>
    <x v="2"/>
    <s v="Marié"/>
    <n v="58646"/>
    <n v="0"/>
    <n v="1"/>
    <n v="1"/>
    <d v="2013-06-10T00:00:00"/>
    <n v="12"/>
    <n v="3"/>
    <n v="11"/>
    <n v="140"/>
    <n v="3"/>
    <n v="1"/>
    <n v="2"/>
    <s v="312"/>
    <s v="Nouveaux prometteurs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</r>
  <r>
    <n v="1993"/>
    <n v="1949"/>
    <n v="76"/>
    <x v="2"/>
    <x v="1"/>
    <s v="Marié"/>
    <n v="58607"/>
    <n v="0"/>
    <n v="1"/>
    <n v="1"/>
    <d v="2012-12-23T00:00:00"/>
    <n v="13"/>
    <n v="63"/>
    <n v="22"/>
    <n v="972"/>
    <n v="2"/>
    <n v="3"/>
    <n v="3"/>
    <s v="233"/>
    <s v="Fidèles Premium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</r>
  <r>
    <n v="2408"/>
    <n v="1976"/>
    <n v="49"/>
    <x v="0"/>
    <x v="0"/>
    <s v="Marié"/>
    <n v="58597"/>
    <n v="1"/>
    <n v="1"/>
    <n v="2"/>
    <d v="2012-11-20T00:00:00"/>
    <n v="13"/>
    <n v="20"/>
    <n v="27"/>
    <n v="733"/>
    <n v="3"/>
    <n v="3"/>
    <n v="2"/>
    <s v="332"/>
    <s v="Nouveaux prometteurs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</r>
  <r>
    <n v="5782"/>
    <n v="1982"/>
    <n v="43"/>
    <x v="1"/>
    <x v="2"/>
    <s v="Conjoint"/>
    <n v="58582"/>
    <n v="0"/>
    <n v="1"/>
    <n v="1"/>
    <d v="2013-09-28T00:00:00"/>
    <n v="12"/>
    <n v="15"/>
    <n v="25"/>
    <n v="763"/>
    <n v="3"/>
    <n v="3"/>
    <n v="2"/>
    <s v="332"/>
    <s v="Nouveaux prometteurs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</r>
  <r>
    <n v="1343"/>
    <n v="1968"/>
    <n v="57"/>
    <x v="0"/>
    <x v="0"/>
    <s v="Conjoint"/>
    <n v="58554"/>
    <n v="1"/>
    <n v="1"/>
    <n v="2"/>
    <d v="2012-09-26T00:00:00"/>
    <n v="13"/>
    <n v="55"/>
    <n v="23"/>
    <n v="586"/>
    <n v="2"/>
    <n v="3"/>
    <n v="2"/>
    <s v="232"/>
    <s v="Fidèles Premium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</r>
  <r>
    <n v="4749"/>
    <n v="1968"/>
    <n v="57"/>
    <x v="0"/>
    <x v="0"/>
    <s v="Conjoint"/>
    <n v="58554"/>
    <n v="1"/>
    <n v="1"/>
    <n v="2"/>
    <d v="2012-09-26T00:00:00"/>
    <n v="13"/>
    <n v="55"/>
    <n v="23"/>
    <n v="586"/>
    <n v="2"/>
    <n v="3"/>
    <n v="2"/>
    <s v="232"/>
    <s v="Fidèles Premium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</r>
  <r>
    <n v="5909"/>
    <n v="1964"/>
    <n v="61"/>
    <x v="2"/>
    <x v="0"/>
    <s v="Marié"/>
    <n v="58512"/>
    <n v="0"/>
    <n v="1"/>
    <n v="1"/>
    <d v="2013-09-19T00:00:00"/>
    <n v="12"/>
    <n v="25"/>
    <n v="23"/>
    <n v="1171"/>
    <n v="3"/>
    <n v="3"/>
    <n v="3"/>
    <s v="333"/>
    <s v="VIP 333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</r>
  <r>
    <n v="5177"/>
    <n v="1974"/>
    <n v="51"/>
    <x v="0"/>
    <x v="2"/>
    <s v="Marié"/>
    <n v="58494"/>
    <n v="0"/>
    <n v="1"/>
    <n v="1"/>
    <d v="2013-12-12T00:00:00"/>
    <n v="12"/>
    <n v="56"/>
    <n v="20"/>
    <n v="396"/>
    <n v="2"/>
    <n v="2"/>
    <n v="2"/>
    <s v="222"/>
    <s v="Fidèles Premium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</r>
  <r>
    <n v="5186"/>
    <n v="1955"/>
    <n v="70"/>
    <x v="2"/>
    <x v="1"/>
    <s v="Marié"/>
    <n v="58482"/>
    <n v="0"/>
    <n v="1"/>
    <n v="1"/>
    <d v="2014-03-12T00:00:00"/>
    <n v="11"/>
    <n v="59"/>
    <n v="26"/>
    <n v="731"/>
    <n v="2"/>
    <n v="3"/>
    <n v="2"/>
    <s v="232"/>
    <s v="Fidèles Premium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</r>
  <r>
    <n v="2315"/>
    <n v="1960"/>
    <n v="65"/>
    <x v="2"/>
    <x v="0"/>
    <s v="Divorcé"/>
    <n v="58401"/>
    <n v="0"/>
    <n v="1"/>
    <n v="1"/>
    <d v="2014-04-20T00:00:00"/>
    <m/>
    <n v="55"/>
    <n v="9"/>
    <n v="96"/>
    <n v="2"/>
    <n v="1"/>
    <n v="1"/>
    <s v="211"/>
    <s v="Autres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</r>
  <r>
    <n v="1044"/>
    <n v="1953"/>
    <n v="72"/>
    <x v="2"/>
    <x v="0"/>
    <s v="Conjoint"/>
    <n v="58398"/>
    <n v="0"/>
    <n v="0"/>
    <n v="0"/>
    <d v="2013-05-14T00:00:00"/>
    <n v="12"/>
    <n v="44"/>
    <n v="21"/>
    <n v="596"/>
    <n v="2"/>
    <n v="2"/>
    <n v="2"/>
    <s v="222"/>
    <s v="Fidèles Premium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</r>
  <r>
    <n v="9256"/>
    <n v="1971"/>
    <n v="54"/>
    <x v="0"/>
    <x v="0"/>
    <s v="Célibataire"/>
    <n v="58350"/>
    <n v="0"/>
    <n v="1"/>
    <n v="1"/>
    <d v="2013-01-04T00:00:00"/>
    <n v="12"/>
    <n v="5"/>
    <n v="29"/>
    <n v="1001"/>
    <n v="3"/>
    <n v="3"/>
    <n v="3"/>
    <s v="333"/>
    <s v="VIP 333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</r>
  <r>
    <n v="5084"/>
    <n v="1975"/>
    <n v="50"/>
    <x v="0"/>
    <x v="0"/>
    <s v="Veuf"/>
    <n v="58330"/>
    <n v="0"/>
    <n v="1"/>
    <n v="1"/>
    <d v="2013-12-25T00:00:00"/>
    <n v="12"/>
    <n v="87"/>
    <n v="27"/>
    <n v="1064"/>
    <n v="1"/>
    <n v="3"/>
    <n v="3"/>
    <s v="133"/>
    <s v="À réactiver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</r>
  <r>
    <n v="7094"/>
    <n v="1975"/>
    <n v="50"/>
    <x v="0"/>
    <x v="0"/>
    <s v="Veuf"/>
    <n v="58330"/>
    <n v="0"/>
    <n v="1"/>
    <n v="1"/>
    <d v="2013-12-25T00:00:00"/>
    <n v="12"/>
    <n v="87"/>
    <n v="27"/>
    <n v="1064"/>
    <n v="1"/>
    <n v="3"/>
    <n v="3"/>
    <s v="133"/>
    <s v="À réactiver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</r>
  <r>
    <n v="9426"/>
    <n v="1964"/>
    <n v="61"/>
    <x v="2"/>
    <x v="2"/>
    <s v="Célibataire"/>
    <n v="58308"/>
    <n v="0"/>
    <n v="1"/>
    <n v="1"/>
    <d v="2013-01-12T00:00:00"/>
    <n v="12"/>
    <n v="77"/>
    <n v="19"/>
    <n v="900"/>
    <n v="1"/>
    <n v="2"/>
    <n v="3"/>
    <s v="123"/>
    <s v="À réactiver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</r>
  <r>
    <n v="5324"/>
    <n v="1981"/>
    <n v="44"/>
    <x v="1"/>
    <x v="1"/>
    <s v="Marié"/>
    <n v="58293"/>
    <n v="1"/>
    <n v="0"/>
    <n v="1"/>
    <d v="2014-01-19T00:00:00"/>
    <n v="11"/>
    <n v="94"/>
    <n v="19"/>
    <n v="422"/>
    <n v="1"/>
    <n v="2"/>
    <n v="2"/>
    <s v="122"/>
    <s v="À réactiver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</r>
  <r>
    <n v="9729"/>
    <n v="1955"/>
    <n v="70"/>
    <x v="2"/>
    <x v="0"/>
    <s v="Veuf"/>
    <n v="58275"/>
    <n v="1"/>
    <n v="1"/>
    <n v="2"/>
    <d v="2013-06-02T00:00:00"/>
    <n v="12"/>
    <n v="48"/>
    <n v="24"/>
    <n v="615"/>
    <n v="2"/>
    <n v="3"/>
    <n v="2"/>
    <s v="232"/>
    <s v="Fidèles Premium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</r>
  <r>
    <n v="6710"/>
    <n v="1951"/>
    <n v="74"/>
    <x v="2"/>
    <x v="2"/>
    <s v="Célibataire"/>
    <n v="58217"/>
    <n v="2"/>
    <n v="1"/>
    <n v="3"/>
    <d v="2012-11-17T00:00:00"/>
    <n v="13"/>
    <n v="84"/>
    <n v="12"/>
    <n v="103"/>
    <n v="1"/>
    <n v="1"/>
    <n v="1"/>
    <s v="111"/>
    <s v="À réactiver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</r>
  <r>
    <n v="5524"/>
    <n v="1957"/>
    <n v="68"/>
    <x v="2"/>
    <x v="0"/>
    <s v="Célibataire"/>
    <n v="58138"/>
    <n v="0"/>
    <n v="0"/>
    <n v="0"/>
    <d v="2012-09-04T00:00:00"/>
    <n v="13"/>
    <n v="58"/>
    <n v="29"/>
    <n v="1617"/>
    <n v="2"/>
    <n v="3"/>
    <n v="3"/>
    <s v="233"/>
    <s v="Fidèles Premium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</r>
  <r>
    <n v="9797"/>
    <n v="1956"/>
    <n v="69"/>
    <x v="2"/>
    <x v="0"/>
    <s v="Marié"/>
    <n v="58116"/>
    <n v="0"/>
    <n v="1"/>
    <n v="1"/>
    <d v="2014-04-13T00:00:00"/>
    <n v="11"/>
    <n v="38"/>
    <n v="16"/>
    <n v="443"/>
    <n v="2"/>
    <n v="2"/>
    <n v="2"/>
    <s v="222"/>
    <s v="Fidèles Premium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</r>
  <r>
    <n v="9500"/>
    <n v="1959"/>
    <n v="66"/>
    <x v="2"/>
    <x v="0"/>
    <s v="Marié"/>
    <n v="58113"/>
    <n v="0"/>
    <n v="1"/>
    <n v="1"/>
    <d v="2013-01-25T00:00:00"/>
    <n v="12"/>
    <n v="66"/>
    <n v="26"/>
    <n v="758"/>
    <n v="1"/>
    <n v="3"/>
    <n v="2"/>
    <s v="132"/>
    <s v="À réactiver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</r>
  <r>
    <n v="9710"/>
    <n v="1969"/>
    <n v="56"/>
    <x v="0"/>
    <x v="1"/>
    <s v="Divorcé"/>
    <n v="58086"/>
    <n v="0"/>
    <n v="1"/>
    <n v="1"/>
    <d v="2013-01-20T00:00:00"/>
    <n v="12"/>
    <n v="80"/>
    <n v="29"/>
    <n v="792"/>
    <n v="1"/>
    <n v="3"/>
    <n v="2"/>
    <s v="132"/>
    <s v="À réactiver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</r>
  <r>
    <n v="6261"/>
    <n v="1979"/>
    <n v="46"/>
    <x v="0"/>
    <x v="0"/>
    <s v="Marié"/>
    <n v="58025"/>
    <n v="0"/>
    <n v="1"/>
    <n v="1"/>
    <d v="2013-11-26T00:00:00"/>
    <n v="12"/>
    <n v="81"/>
    <n v="19"/>
    <n v="470"/>
    <n v="1"/>
    <n v="2"/>
    <n v="2"/>
    <s v="122"/>
    <s v="À réactiver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</r>
  <r>
    <n v="4201"/>
    <n v="1962"/>
    <n v="63"/>
    <x v="2"/>
    <x v="0"/>
    <s v="Célibataire"/>
    <n v="57967"/>
    <n v="0"/>
    <n v="1"/>
    <n v="1"/>
    <d v="2013-03-03T00:00:00"/>
    <n v="12"/>
    <n v="39"/>
    <n v="19"/>
    <n v="468"/>
    <n v="2"/>
    <n v="2"/>
    <n v="2"/>
    <s v="222"/>
    <s v="Fidèles Premium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</r>
  <r>
    <n v="2276"/>
    <n v="1955"/>
    <n v="70"/>
    <x v="2"/>
    <x v="0"/>
    <s v="Célibataire"/>
    <n v="57959"/>
    <n v="0"/>
    <n v="1"/>
    <n v="1"/>
    <d v="2013-05-02T00:00:00"/>
    <n v="12"/>
    <n v="71"/>
    <n v="25"/>
    <n v="868"/>
    <n v="1"/>
    <n v="3"/>
    <n v="3"/>
    <s v="133"/>
    <s v="À réactiver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</r>
  <r>
    <n v="9483"/>
    <n v="1959"/>
    <n v="66"/>
    <x v="2"/>
    <x v="0"/>
    <s v="Conjoint"/>
    <n v="57957"/>
    <n v="0"/>
    <n v="1"/>
    <n v="1"/>
    <d v="2013-08-19T00:00:00"/>
    <n v="12"/>
    <n v="24"/>
    <n v="21"/>
    <n v="637"/>
    <n v="3"/>
    <n v="2"/>
    <n v="2"/>
    <s v="322"/>
    <s v="Nouveaux prometteurs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</r>
  <r>
    <n v="4769"/>
    <n v="1977"/>
    <n v="48"/>
    <x v="0"/>
    <x v="2"/>
    <s v="Conjoint"/>
    <n v="57954"/>
    <n v="1"/>
    <n v="1"/>
    <n v="2"/>
    <d v="2014-06-18T00:00:00"/>
    <m/>
    <n v="52"/>
    <n v="23"/>
    <n v="493"/>
    <n v="2"/>
    <n v="3"/>
    <n v="2"/>
    <s v="232"/>
    <s v="Fidèles Premium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</r>
  <r>
    <n v="1328"/>
    <n v="1982"/>
    <n v="43"/>
    <x v="1"/>
    <x v="2"/>
    <s v="Marié"/>
    <n v="57937"/>
    <n v="0"/>
    <n v="1"/>
    <n v="1"/>
    <d v="2014-02-16T00:00:00"/>
    <m/>
    <n v="56"/>
    <n v="20"/>
    <n v="683"/>
    <n v="2"/>
    <n v="2"/>
    <n v="2"/>
    <s v="222"/>
    <s v="Fidèles Premium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</r>
  <r>
    <n v="3924"/>
    <n v="1965"/>
    <n v="60"/>
    <x v="2"/>
    <x v="1"/>
    <s v="Divorcé"/>
    <n v="57912"/>
    <n v="0"/>
    <n v="1"/>
    <n v="1"/>
    <d v="2014-03-17T00:00:00"/>
    <n v="11"/>
    <n v="34"/>
    <n v="28"/>
    <n v="916"/>
    <n v="2"/>
    <n v="3"/>
    <n v="3"/>
    <s v="233"/>
    <s v="Fidèles Premium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</r>
  <r>
    <n v="2036"/>
    <n v="1973"/>
    <n v="52"/>
    <x v="0"/>
    <x v="1"/>
    <s v="Conjoint"/>
    <n v="57906"/>
    <n v="0"/>
    <n v="1"/>
    <n v="1"/>
    <d v="2013-06-11T00:00:00"/>
    <n v="12"/>
    <n v="29"/>
    <n v="18"/>
    <n v="401"/>
    <n v="3"/>
    <n v="2"/>
    <n v="2"/>
    <s v="322"/>
    <s v="Nouveaux prometteurs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</r>
  <r>
    <n v="7250"/>
    <n v="1978"/>
    <n v="47"/>
    <x v="0"/>
    <x v="0"/>
    <s v="Conjoint"/>
    <n v="57867"/>
    <n v="1"/>
    <n v="0"/>
    <n v="1"/>
    <d v="2013-10-01T00:00:00"/>
    <n v="12"/>
    <n v="48"/>
    <n v="24"/>
    <n v="612"/>
    <n v="2"/>
    <n v="3"/>
    <n v="2"/>
    <s v="232"/>
    <s v="Fidèles Premium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</r>
  <r>
    <n v="5543"/>
    <n v="1966"/>
    <n v="59"/>
    <x v="0"/>
    <x v="0"/>
    <s v="Conjoint"/>
    <n v="57811"/>
    <n v="0"/>
    <n v="1"/>
    <n v="1"/>
    <d v="2013-06-24T00:00:00"/>
    <n v="12"/>
    <n v="49"/>
    <n v="25"/>
    <n v="802"/>
    <n v="2"/>
    <n v="3"/>
    <n v="2"/>
    <s v="232"/>
    <s v="Fidèles Premium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</r>
  <r>
    <n v="7755"/>
    <n v="1954"/>
    <n v="71"/>
    <x v="2"/>
    <x v="1"/>
    <s v="Marié"/>
    <n v="57744"/>
    <n v="0"/>
    <n v="1"/>
    <n v="1"/>
    <d v="2013-11-12T00:00:00"/>
    <n v="12"/>
    <n v="91"/>
    <n v="22"/>
    <n v="411"/>
    <n v="1"/>
    <n v="3"/>
    <n v="2"/>
    <s v="132"/>
    <s v="À réactiver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</r>
  <r>
    <n v="10968"/>
    <n v="1969"/>
    <n v="56"/>
    <x v="0"/>
    <x v="0"/>
    <s v="Célibataire"/>
    <n v="57731"/>
    <n v="0"/>
    <n v="1"/>
    <n v="1"/>
    <d v="2012-11-23T00:00:00"/>
    <n v="13"/>
    <n v="0"/>
    <n v="28"/>
    <n v="704"/>
    <n v="3"/>
    <n v="3"/>
    <n v="2"/>
    <s v="332"/>
    <s v="Nouveaux prometteurs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</r>
  <r>
    <n v="4609"/>
    <n v="1966"/>
    <n v="59"/>
    <x v="0"/>
    <x v="1"/>
    <s v="Marié"/>
    <n v="57705"/>
    <n v="0"/>
    <n v="1"/>
    <n v="1"/>
    <d v="2014-01-11T00:00:00"/>
    <n v="11"/>
    <n v="14"/>
    <n v="21"/>
    <n v="486"/>
    <n v="3"/>
    <n v="2"/>
    <n v="2"/>
    <s v="322"/>
    <s v="Nouveaux prometteurs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</r>
  <r>
    <n v="4286"/>
    <n v="1970"/>
    <n v="55"/>
    <x v="0"/>
    <x v="1"/>
    <s v="Célibataire"/>
    <n v="57642"/>
    <n v="0"/>
    <n v="1"/>
    <n v="1"/>
    <d v="2014-01-09T00:00:00"/>
    <n v="11"/>
    <n v="24"/>
    <n v="23"/>
    <n v="679"/>
    <n v="3"/>
    <n v="3"/>
    <n v="2"/>
    <s v="332"/>
    <s v="Nouveaux prometteurs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</r>
  <r>
    <n v="6376"/>
    <n v="1979"/>
    <n v="46"/>
    <x v="0"/>
    <x v="0"/>
    <s v="Célibataire"/>
    <n v="57537"/>
    <n v="1"/>
    <n v="0"/>
    <n v="1"/>
    <d v="2013-06-10T00:00:00"/>
    <n v="12"/>
    <n v="83"/>
    <n v="19"/>
    <n v="545"/>
    <n v="1"/>
    <n v="2"/>
    <n v="2"/>
    <s v="122"/>
    <s v="À réactiver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</r>
  <r>
    <n v="2544"/>
    <n v="1951"/>
    <n v="74"/>
    <x v="2"/>
    <x v="2"/>
    <s v="Divorcé"/>
    <n v="57530"/>
    <n v="0"/>
    <n v="1"/>
    <n v="1"/>
    <d v="2013-10-12T00:00:00"/>
    <n v="12"/>
    <n v="68"/>
    <n v="7"/>
    <n v="92"/>
    <n v="1"/>
    <n v="1"/>
    <n v="1"/>
    <s v="111"/>
    <s v="À réactiver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</r>
  <r>
    <n v="1453"/>
    <n v="1943"/>
    <n v="82"/>
    <x v="2"/>
    <x v="1"/>
    <s v="Veuf"/>
    <n v="57513"/>
    <n v="0"/>
    <n v="0"/>
    <n v="0"/>
    <d v="2013-07-06T00:00:00"/>
    <n v="12"/>
    <n v="59"/>
    <n v="31"/>
    <n v="1060"/>
    <n v="2"/>
    <n v="3"/>
    <n v="3"/>
    <s v="233"/>
    <s v="Fidèles Premium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</r>
  <r>
    <n v="8773"/>
    <n v="1971"/>
    <n v="54"/>
    <x v="0"/>
    <x v="2"/>
    <s v="Conjoint"/>
    <n v="57420"/>
    <n v="0"/>
    <n v="1"/>
    <n v="1"/>
    <d v="2013-06-25T00:00:00"/>
    <m/>
    <n v="22"/>
    <n v="19"/>
    <n v="322"/>
    <n v="3"/>
    <n v="2"/>
    <n v="2"/>
    <s v="322"/>
    <s v="Nouveaux prometteurs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</r>
  <r>
    <n v="5948"/>
    <n v="1975"/>
    <n v="50"/>
    <x v="0"/>
    <x v="0"/>
    <s v="Célibataire"/>
    <n v="57338"/>
    <n v="0"/>
    <n v="1"/>
    <n v="1"/>
    <d v="2014-04-29T00:00:00"/>
    <n v="11"/>
    <n v="96"/>
    <n v="15"/>
    <n v="237"/>
    <n v="1"/>
    <n v="2"/>
    <n v="2"/>
    <s v="122"/>
    <s v="À réactiver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</r>
  <r>
    <n v="531"/>
    <n v="1954"/>
    <n v="71"/>
    <x v="2"/>
    <x v="1"/>
    <s v="Divorcé"/>
    <n v="57333"/>
    <n v="0"/>
    <n v="1"/>
    <n v="1"/>
    <d v="2012-09-22T00:00:00"/>
    <n v="13"/>
    <n v="55"/>
    <n v="28"/>
    <n v="1662"/>
    <n v="2"/>
    <n v="3"/>
    <n v="3"/>
    <s v="233"/>
    <s v="Fidèles Premium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</r>
  <r>
    <n v="640"/>
    <n v="1951"/>
    <n v="74"/>
    <x v="2"/>
    <x v="0"/>
    <s v="Marié"/>
    <n v="57304"/>
    <n v="0"/>
    <n v="1"/>
    <n v="1"/>
    <d v="2013-03-11T00:00:00"/>
    <n v="12"/>
    <n v="61"/>
    <n v="28"/>
    <n v="1026"/>
    <n v="2"/>
    <n v="3"/>
    <n v="3"/>
    <s v="233"/>
    <s v="Fidèles Premium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</r>
  <r>
    <n v="3267"/>
    <n v="1963"/>
    <n v="62"/>
    <x v="2"/>
    <x v="2"/>
    <s v="Conjoint"/>
    <n v="57288"/>
    <n v="0"/>
    <n v="1"/>
    <n v="1"/>
    <d v="2014-06-25T00:00:00"/>
    <n v="11"/>
    <n v="27"/>
    <n v="23"/>
    <n v="608"/>
    <n v="3"/>
    <n v="3"/>
    <n v="2"/>
    <s v="332"/>
    <s v="Nouveaux prometteurs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</r>
  <r>
    <n v="11096"/>
    <n v="1952"/>
    <n v="73"/>
    <x v="2"/>
    <x v="2"/>
    <s v="Conjoint"/>
    <n v="57247"/>
    <n v="0"/>
    <n v="1"/>
    <n v="1"/>
    <d v="2013-08-08T00:00:00"/>
    <n v="12"/>
    <n v="50"/>
    <n v="12"/>
    <n v="232"/>
    <n v="2"/>
    <n v="1"/>
    <n v="2"/>
    <s v="212"/>
    <s v="Autres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</r>
  <r>
    <n v="6466"/>
    <n v="1965"/>
    <n v="60"/>
    <x v="2"/>
    <x v="1"/>
    <s v="Marié"/>
    <n v="57236"/>
    <n v="1"/>
    <n v="1"/>
    <n v="2"/>
    <d v="2014-03-12T00:00:00"/>
    <n v="11"/>
    <n v="22"/>
    <n v="10"/>
    <n v="121"/>
    <n v="3"/>
    <n v="1"/>
    <n v="2"/>
    <s v="312"/>
    <s v="Nouveaux prometteurs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</r>
  <r>
    <n v="635"/>
    <n v="1966"/>
    <n v="59"/>
    <x v="0"/>
    <x v="2"/>
    <s v="Marié"/>
    <n v="57183"/>
    <n v="1"/>
    <n v="1"/>
    <n v="2"/>
    <d v="2013-03-19T00:00:00"/>
    <n v="12"/>
    <n v="51"/>
    <n v="25"/>
    <n v="610"/>
    <n v="2"/>
    <n v="3"/>
    <n v="2"/>
    <s v="232"/>
    <s v="Fidèles Premium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</r>
  <r>
    <n v="6409"/>
    <n v="1967"/>
    <n v="58"/>
    <x v="0"/>
    <x v="0"/>
    <s v="Divorcé"/>
    <n v="57136"/>
    <n v="0"/>
    <n v="0"/>
    <n v="0"/>
    <d v="2013-05-18T00:00:00"/>
    <n v="12"/>
    <n v="18"/>
    <n v="25"/>
    <n v="1179"/>
    <n v="3"/>
    <n v="3"/>
    <n v="3"/>
    <s v="333"/>
    <s v="VIP 333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</r>
  <r>
    <n v="851"/>
    <n v="1972"/>
    <n v="53"/>
    <x v="0"/>
    <x v="2"/>
    <s v="Marié"/>
    <n v="57136"/>
    <n v="1"/>
    <n v="1"/>
    <n v="2"/>
    <d v="2013-07-09T00:00:00"/>
    <n v="12"/>
    <n v="48"/>
    <n v="23"/>
    <n v="642"/>
    <n v="2"/>
    <n v="3"/>
    <n v="2"/>
    <s v="232"/>
    <s v="Fidèles Premium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</r>
  <r>
    <n v="10821"/>
    <n v="1978"/>
    <n v="47"/>
    <x v="0"/>
    <x v="0"/>
    <s v="Marié"/>
    <n v="57113"/>
    <n v="1"/>
    <n v="1"/>
    <n v="2"/>
    <d v="2013-02-06T00:00:00"/>
    <n v="12"/>
    <n v="45"/>
    <n v="17"/>
    <n v="263"/>
    <n v="2"/>
    <n v="2"/>
    <n v="2"/>
    <s v="222"/>
    <s v="Fidèles Premium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</r>
  <r>
    <n v="10176"/>
    <n v="1968"/>
    <n v="57"/>
    <x v="0"/>
    <x v="0"/>
    <s v="Célibataire"/>
    <n v="57107"/>
    <n v="0"/>
    <n v="1"/>
    <n v="1"/>
    <d v="2012-08-24T00:00:00"/>
    <n v="13"/>
    <n v="44"/>
    <n v="24"/>
    <n v="416"/>
    <n v="2"/>
    <n v="3"/>
    <n v="2"/>
    <s v="232"/>
    <s v="Fidèles Premium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</r>
  <r>
    <n v="2727"/>
    <n v="1973"/>
    <n v="52"/>
    <x v="0"/>
    <x v="0"/>
    <s v="Conjoint"/>
    <n v="57100"/>
    <n v="0"/>
    <n v="0"/>
    <n v="0"/>
    <d v="2013-12-04T00:00:00"/>
    <n v="12"/>
    <n v="19"/>
    <n v="15"/>
    <n v="409"/>
    <n v="3"/>
    <n v="2"/>
    <n v="2"/>
    <s v="322"/>
    <s v="Nouveaux prometteurs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</r>
  <r>
    <n v="940"/>
    <n v="1987"/>
    <n v="38"/>
    <x v="1"/>
    <x v="0"/>
    <s v="Célibataire"/>
    <n v="57100"/>
    <n v="1"/>
    <n v="0"/>
    <n v="1"/>
    <d v="2014-05-18T00:00:00"/>
    <n v="11"/>
    <n v="9"/>
    <n v="15"/>
    <n v="311"/>
    <n v="3"/>
    <n v="2"/>
    <n v="2"/>
    <s v="322"/>
    <s v="Nouveaux prometteurs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</r>
  <r>
    <n v="1"/>
    <n v="1961"/>
    <n v="64"/>
    <x v="2"/>
    <x v="0"/>
    <s v="Célibataire"/>
    <n v="57091"/>
    <n v="0"/>
    <n v="0"/>
    <n v="0"/>
    <d v="2014-06-15T00:00:00"/>
    <n v="11"/>
    <n v="0"/>
    <n v="22"/>
    <n v="577"/>
    <n v="3"/>
    <n v="3"/>
    <n v="2"/>
    <s v="332"/>
    <s v="Nouveaux prometteurs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</r>
  <r>
    <n v="339"/>
    <n v="1972"/>
    <n v="53"/>
    <x v="0"/>
    <x v="1"/>
    <s v="Marié"/>
    <n v="57091"/>
    <n v="0"/>
    <n v="1"/>
    <n v="1"/>
    <d v="2012-11-23T00:00:00"/>
    <n v="13"/>
    <n v="82"/>
    <n v="23"/>
    <n v="496"/>
    <n v="1"/>
    <n v="3"/>
    <n v="2"/>
    <s v="132"/>
    <s v="À réactiver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</r>
  <r>
    <n v="9559"/>
    <n v="1961"/>
    <n v="64"/>
    <x v="2"/>
    <x v="1"/>
    <s v="Marié"/>
    <n v="57072"/>
    <n v="0"/>
    <n v="1"/>
    <n v="1"/>
    <d v="2014-01-24T00:00:00"/>
    <n v="11"/>
    <n v="79"/>
    <n v="30"/>
    <n v="1034"/>
    <n v="1"/>
    <n v="3"/>
    <n v="3"/>
    <s v="133"/>
    <s v="À réactiver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</r>
  <r>
    <n v="8783"/>
    <n v="1950"/>
    <n v="75"/>
    <x v="2"/>
    <x v="0"/>
    <s v="Marié"/>
    <n v="57045"/>
    <n v="0"/>
    <n v="1"/>
    <n v="1"/>
    <d v="2012-09-08T00:00:00"/>
    <n v="13"/>
    <n v="40"/>
    <n v="18"/>
    <n v="454"/>
    <n v="2"/>
    <n v="2"/>
    <n v="2"/>
    <s v="222"/>
    <s v="Fidèles Premium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</r>
  <r>
    <n v="6050"/>
    <n v="1975"/>
    <n v="50"/>
    <x v="0"/>
    <x v="2"/>
    <s v="Marié"/>
    <n v="57036"/>
    <n v="0"/>
    <n v="1"/>
    <n v="1"/>
    <d v="2012-12-11T00:00:00"/>
    <n v="13"/>
    <n v="33"/>
    <n v="31"/>
    <n v="1513"/>
    <n v="2"/>
    <n v="3"/>
    <n v="3"/>
    <s v="233"/>
    <s v="Fidèles Premium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</r>
  <r>
    <n v="7270"/>
    <n v="1981"/>
    <n v="44"/>
    <x v="1"/>
    <x v="0"/>
    <s v="Divorcé"/>
    <n v="56981"/>
    <n v="0"/>
    <n v="0"/>
    <n v="0"/>
    <d v="2014-01-25T00:00:00"/>
    <n v="11"/>
    <n v="91"/>
    <n v="24"/>
    <n v="1241"/>
    <n v="1"/>
    <n v="3"/>
    <n v="3"/>
    <s v="133"/>
    <s v="À réactiver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</r>
  <r>
    <n v="11171"/>
    <n v="1965"/>
    <n v="60"/>
    <x v="2"/>
    <x v="2"/>
    <s v="Marié"/>
    <n v="56962"/>
    <n v="2"/>
    <n v="1"/>
    <n v="3"/>
    <d v="2013-10-11T00:00:00"/>
    <n v="12"/>
    <n v="60"/>
    <n v="21"/>
    <n v="411"/>
    <n v="2"/>
    <n v="2"/>
    <n v="2"/>
    <s v="222"/>
    <s v="Fidèles Premium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</r>
  <r>
    <n v="1600"/>
    <n v="1965"/>
    <n v="60"/>
    <x v="2"/>
    <x v="2"/>
    <s v="Marié"/>
    <n v="56962"/>
    <n v="2"/>
    <n v="1"/>
    <n v="3"/>
    <d v="2013-10-11T00:00:00"/>
    <n v="12"/>
    <n v="60"/>
    <n v="21"/>
    <n v="411"/>
    <n v="2"/>
    <n v="2"/>
    <n v="2"/>
    <s v="222"/>
    <s v="Fidèles Premium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</r>
  <r>
    <n v="2162"/>
    <n v="1976"/>
    <n v="49"/>
    <x v="0"/>
    <x v="0"/>
    <s v="Marié"/>
    <n v="56939"/>
    <n v="0"/>
    <n v="1"/>
    <n v="1"/>
    <d v="2013-09-18T00:00:00"/>
    <n v="12"/>
    <n v="19"/>
    <n v="19"/>
    <n v="561"/>
    <n v="3"/>
    <n v="2"/>
    <n v="2"/>
    <s v="322"/>
    <s v="Nouveaux prometteurs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</r>
  <r>
    <n v="564"/>
    <n v="1981"/>
    <n v="44"/>
    <x v="1"/>
    <x v="1"/>
    <s v="Conjoint"/>
    <n v="56937"/>
    <n v="1"/>
    <n v="0"/>
    <n v="1"/>
    <d v="2012-08-04T00:00:00"/>
    <m/>
    <n v="81"/>
    <n v="29"/>
    <n v="906"/>
    <n v="1"/>
    <n v="3"/>
    <n v="3"/>
    <s v="133"/>
    <s v="À réactiver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</r>
  <r>
    <n v="7326"/>
    <n v="1971"/>
    <n v="54"/>
    <x v="0"/>
    <x v="2"/>
    <s v="Marié"/>
    <n v="56850"/>
    <n v="0"/>
    <n v="1"/>
    <n v="1"/>
    <d v="2014-03-23T00:00:00"/>
    <n v="11"/>
    <n v="83"/>
    <n v="7"/>
    <n v="63"/>
    <n v="1"/>
    <n v="1"/>
    <n v="1"/>
    <s v="111"/>
    <s v="À réactiver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</r>
  <r>
    <n v="2807"/>
    <n v="1969"/>
    <n v="56"/>
    <x v="0"/>
    <x v="0"/>
    <s v="Marié"/>
    <n v="56796"/>
    <n v="0"/>
    <n v="1"/>
    <n v="1"/>
    <d v="2013-02-16T00:00:00"/>
    <n v="12"/>
    <n v="24"/>
    <n v="31"/>
    <n v="1001"/>
    <n v="3"/>
    <n v="3"/>
    <n v="3"/>
    <s v="333"/>
    <s v="VIP 333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</r>
  <r>
    <n v="1052"/>
    <n v="1969"/>
    <n v="56"/>
    <x v="0"/>
    <x v="0"/>
    <s v="Marié"/>
    <n v="56796"/>
    <n v="0"/>
    <n v="1"/>
    <n v="1"/>
    <d v="2013-02-16T00:00:00"/>
    <n v="12"/>
    <n v="24"/>
    <n v="31"/>
    <n v="1001"/>
    <n v="3"/>
    <n v="3"/>
    <n v="3"/>
    <s v="333"/>
    <s v="VIP 333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</r>
  <r>
    <n v="6001"/>
    <n v="1979"/>
    <n v="46"/>
    <x v="0"/>
    <x v="0"/>
    <s v="Marié"/>
    <n v="56775"/>
    <n v="0"/>
    <n v="1"/>
    <n v="1"/>
    <d v="2013-01-02T00:00:00"/>
    <n v="12"/>
    <n v="62"/>
    <n v="28"/>
    <n v="937"/>
    <n v="2"/>
    <n v="3"/>
    <n v="3"/>
    <s v="233"/>
    <s v="Fidèles Premium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</r>
  <r>
    <n v="3439"/>
    <n v="1972"/>
    <n v="53"/>
    <x v="0"/>
    <x v="0"/>
    <s v="Marié"/>
    <n v="56721"/>
    <n v="1"/>
    <n v="1"/>
    <n v="2"/>
    <d v="2012-10-31T00:00:00"/>
    <n v="13"/>
    <n v="64"/>
    <n v="16"/>
    <n v="296"/>
    <n v="2"/>
    <n v="2"/>
    <n v="2"/>
    <s v="222"/>
    <s v="Fidèles Premium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</r>
  <r>
    <n v="1077"/>
    <n v="1974"/>
    <n v="51"/>
    <x v="0"/>
    <x v="0"/>
    <s v="Conjoint"/>
    <n v="56715"/>
    <n v="0"/>
    <n v="0"/>
    <n v="0"/>
    <d v="2012-12-05T00:00:00"/>
    <n v="13"/>
    <n v="52"/>
    <n v="18"/>
    <n v="1020"/>
    <n v="2"/>
    <n v="2"/>
    <n v="3"/>
    <s v="223"/>
    <s v="Fidèles Premium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</r>
  <r>
    <n v="5121"/>
    <n v="1977"/>
    <n v="48"/>
    <x v="0"/>
    <x v="0"/>
    <s v="Célibataire"/>
    <n v="56628"/>
    <n v="0"/>
    <n v="1"/>
    <n v="1"/>
    <d v="2014-03-21T00:00:00"/>
    <n v="11"/>
    <n v="30"/>
    <n v="23"/>
    <n v="761"/>
    <n v="3"/>
    <n v="3"/>
    <n v="2"/>
    <s v="332"/>
    <s v="Nouveaux prometteurs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</r>
  <r>
    <n v="3321"/>
    <n v="1967"/>
    <n v="58"/>
    <x v="0"/>
    <x v="1"/>
    <s v="Conjoint"/>
    <n v="56575"/>
    <n v="0"/>
    <n v="2"/>
    <n v="2"/>
    <d v="2013-05-05T00:00:00"/>
    <n v="12"/>
    <n v="42"/>
    <n v="22"/>
    <n v="542"/>
    <n v="2"/>
    <n v="3"/>
    <n v="2"/>
    <s v="232"/>
    <s v="Fidèles Premium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</r>
  <r>
    <n v="10841"/>
    <n v="1975"/>
    <n v="50"/>
    <x v="0"/>
    <x v="1"/>
    <s v="Conjoint"/>
    <n v="56559"/>
    <n v="0"/>
    <n v="1"/>
    <n v="1"/>
    <d v="2012-12-25T00:00:00"/>
    <n v="13"/>
    <n v="46"/>
    <n v="19"/>
    <n v="484"/>
    <n v="2"/>
    <n v="2"/>
    <n v="2"/>
    <s v="222"/>
    <s v="Fidèles Premium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</r>
  <r>
    <n v="7485"/>
    <n v="1950"/>
    <n v="75"/>
    <x v="2"/>
    <x v="1"/>
    <s v="Veuf"/>
    <n v="56551"/>
    <n v="1"/>
    <n v="1"/>
    <n v="2"/>
    <d v="2014-05-07T00:00:00"/>
    <n v="11"/>
    <n v="48"/>
    <n v="11"/>
    <n v="138"/>
    <n v="2"/>
    <n v="1"/>
    <n v="2"/>
    <s v="212"/>
    <s v="Autres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</r>
  <r>
    <n v="7530"/>
    <n v="1950"/>
    <n v="75"/>
    <x v="2"/>
    <x v="1"/>
    <s v="Veuf"/>
    <n v="56551"/>
    <n v="1"/>
    <n v="1"/>
    <n v="2"/>
    <d v="2014-05-07T00:00:00"/>
    <n v="11"/>
    <n v="48"/>
    <n v="11"/>
    <n v="138"/>
    <n v="2"/>
    <n v="1"/>
    <n v="2"/>
    <s v="212"/>
    <s v="Autres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</r>
  <r>
    <n v="2570"/>
    <n v="1968"/>
    <n v="57"/>
    <x v="0"/>
    <x v="0"/>
    <s v="Conjoint"/>
    <n v="56534"/>
    <n v="0"/>
    <n v="1"/>
    <n v="1"/>
    <d v="2013-07-23T00:00:00"/>
    <n v="12"/>
    <n v="35"/>
    <n v="29"/>
    <n v="815"/>
    <n v="2"/>
    <n v="3"/>
    <n v="2"/>
    <s v="232"/>
    <s v="Fidèles Premium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</r>
  <r>
    <n v="6575"/>
    <n v="1981"/>
    <n v="44"/>
    <x v="1"/>
    <x v="0"/>
    <s v="Conjoint"/>
    <n v="56386"/>
    <n v="1"/>
    <n v="1"/>
    <n v="2"/>
    <d v="2012-10-27T00:00:00"/>
    <n v="13"/>
    <n v="51"/>
    <n v="26"/>
    <n v="612"/>
    <n v="2"/>
    <n v="3"/>
    <n v="2"/>
    <s v="232"/>
    <s v="Fidèles Premium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</r>
  <r>
    <n v="9984"/>
    <n v="1981"/>
    <n v="44"/>
    <x v="1"/>
    <x v="2"/>
    <s v="Marié"/>
    <n v="56337"/>
    <n v="1"/>
    <n v="1"/>
    <n v="2"/>
    <d v="2013-03-27T00:00:00"/>
    <n v="12"/>
    <n v="25"/>
    <n v="25"/>
    <n v="724"/>
    <n v="3"/>
    <n v="3"/>
    <n v="2"/>
    <s v="332"/>
    <s v="Nouveaux prometteurs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</r>
  <r>
    <n v="8911"/>
    <n v="1967"/>
    <n v="58"/>
    <x v="0"/>
    <x v="1"/>
    <s v="Marié"/>
    <n v="56320"/>
    <n v="0"/>
    <n v="1"/>
    <n v="1"/>
    <d v="2013-04-08T00:00:00"/>
    <n v="12"/>
    <n v="11"/>
    <n v="22"/>
    <n v="702"/>
    <n v="3"/>
    <n v="3"/>
    <n v="2"/>
    <s v="332"/>
    <s v="Nouveaux prometteurs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</r>
  <r>
    <n v="55"/>
    <n v="1963"/>
    <n v="62"/>
    <x v="2"/>
    <x v="0"/>
    <s v="Conjoint"/>
    <n v="56253"/>
    <n v="0"/>
    <n v="1"/>
    <n v="1"/>
    <d v="2012-12-07T00:00:00"/>
    <n v="13"/>
    <n v="83"/>
    <n v="24"/>
    <n v="597"/>
    <n v="1"/>
    <n v="3"/>
    <n v="2"/>
    <s v="132"/>
    <s v="À réactiver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</r>
  <r>
    <n v="1542"/>
    <n v="1975"/>
    <n v="50"/>
    <x v="0"/>
    <x v="0"/>
    <s v="Célibataire"/>
    <n v="56243"/>
    <n v="1"/>
    <n v="2"/>
    <n v="3"/>
    <d v="2013-12-30T00:00:00"/>
    <n v="12"/>
    <n v="26"/>
    <n v="19"/>
    <n v="396"/>
    <n v="3"/>
    <n v="2"/>
    <n v="2"/>
    <s v="322"/>
    <s v="Nouveaux prometteurs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</r>
  <r>
    <n v="4743"/>
    <n v="1969"/>
    <n v="56"/>
    <x v="0"/>
    <x v="1"/>
    <s v="Marié"/>
    <n v="56242"/>
    <n v="0"/>
    <n v="1"/>
    <n v="1"/>
    <d v="2013-03-03T00:00:00"/>
    <n v="12"/>
    <n v="72"/>
    <n v="29"/>
    <n v="971"/>
    <n v="1"/>
    <n v="3"/>
    <n v="3"/>
    <s v="133"/>
    <s v="À réactiver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</r>
  <r>
    <n v="7495"/>
    <n v="1948"/>
    <n v="77"/>
    <x v="2"/>
    <x v="1"/>
    <s v="Marié"/>
    <n v="56223"/>
    <n v="0"/>
    <n v="1"/>
    <n v="1"/>
    <d v="2013-12-20T00:00:00"/>
    <n v="12"/>
    <n v="72"/>
    <n v="12"/>
    <n v="156"/>
    <n v="1"/>
    <n v="1"/>
    <n v="2"/>
    <s v="112"/>
    <s v="À réactiver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</r>
  <r>
    <n v="944"/>
    <n v="1962"/>
    <n v="63"/>
    <x v="2"/>
    <x v="0"/>
    <s v="Marié"/>
    <n v="56181"/>
    <n v="0"/>
    <n v="1"/>
    <n v="1"/>
    <d v="2013-01-08T00:00:00"/>
    <n v="12"/>
    <n v="6"/>
    <n v="17"/>
    <n v="393"/>
    <n v="3"/>
    <n v="2"/>
    <n v="2"/>
    <s v="322"/>
    <s v="Nouveaux prometteurs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</r>
  <r>
    <n v="9805"/>
    <n v="1953"/>
    <n v="72"/>
    <x v="2"/>
    <x v="2"/>
    <s v="Conjoint"/>
    <n v="56129"/>
    <n v="0"/>
    <n v="1"/>
    <n v="1"/>
    <d v="2013-06-20T00:00:00"/>
    <n v="12"/>
    <n v="65"/>
    <n v="22"/>
    <n v="660"/>
    <n v="2"/>
    <n v="3"/>
    <n v="2"/>
    <s v="232"/>
    <s v="Fidèles Premium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</r>
  <r>
    <n v="849"/>
    <n v="1953"/>
    <n v="72"/>
    <x v="2"/>
    <x v="2"/>
    <s v="Conjoint"/>
    <n v="56129"/>
    <n v="0"/>
    <n v="1"/>
    <n v="1"/>
    <d v="2013-06-20T00:00:00"/>
    <n v="12"/>
    <n v="65"/>
    <n v="22"/>
    <n v="660"/>
    <n v="2"/>
    <n v="3"/>
    <n v="2"/>
    <s v="232"/>
    <s v="Fidèles Premium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</r>
  <r>
    <n v="4128"/>
    <n v="1962"/>
    <n v="63"/>
    <x v="2"/>
    <x v="1"/>
    <s v="Conjoint"/>
    <n v="56067"/>
    <n v="0"/>
    <n v="1"/>
    <n v="1"/>
    <d v="2013-07-20T00:00:00"/>
    <n v="12"/>
    <n v="51"/>
    <n v="23"/>
    <n v="725"/>
    <n v="2"/>
    <n v="3"/>
    <n v="2"/>
    <s v="232"/>
    <s v="Fidèles Premium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</r>
  <r>
    <n v="1618"/>
    <n v="1965"/>
    <n v="60"/>
    <x v="2"/>
    <x v="0"/>
    <s v="Conjoint"/>
    <n v="56046"/>
    <n v="0"/>
    <n v="0"/>
    <n v="0"/>
    <d v="2013-01-02T00:00:00"/>
    <n v="12"/>
    <n v="9"/>
    <n v="27"/>
    <n v="692"/>
    <n v="3"/>
    <n v="3"/>
    <n v="2"/>
    <s v="332"/>
    <s v="Nouveaux prometteurs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</r>
  <r>
    <n v="1740"/>
    <n v="1944"/>
    <n v="81"/>
    <x v="2"/>
    <x v="0"/>
    <s v="Marié"/>
    <n v="55956"/>
    <n v="0"/>
    <n v="0"/>
    <n v="0"/>
    <d v="2014-04-07T00:00:00"/>
    <n v="11"/>
    <n v="22"/>
    <n v="18"/>
    <n v="999"/>
    <n v="3"/>
    <n v="2"/>
    <n v="3"/>
    <s v="323"/>
    <s v="Nouveaux prometteurs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</r>
  <r>
    <n v="8375"/>
    <n v="1968"/>
    <n v="57"/>
    <x v="0"/>
    <x v="1"/>
    <s v="Marié"/>
    <n v="55954"/>
    <n v="0"/>
    <n v="1"/>
    <n v="1"/>
    <d v="2014-03-03T00:00:00"/>
    <n v="11"/>
    <n v="63"/>
    <n v="23"/>
    <n v="518"/>
    <n v="2"/>
    <n v="3"/>
    <n v="2"/>
    <s v="232"/>
    <s v="Fidèles Premium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</r>
  <r>
    <n v="2926"/>
    <n v="1952"/>
    <n v="73"/>
    <x v="2"/>
    <x v="2"/>
    <s v="Conjoint"/>
    <n v="55951"/>
    <n v="0"/>
    <n v="1"/>
    <n v="1"/>
    <d v="2012-08-23T00:00:00"/>
    <n v="13"/>
    <n v="62"/>
    <n v="28"/>
    <n v="1374"/>
    <n v="2"/>
    <n v="3"/>
    <n v="3"/>
    <s v="233"/>
    <s v="Fidèles Premium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</r>
  <r>
    <n v="3491"/>
    <n v="1975"/>
    <n v="50"/>
    <x v="0"/>
    <x v="0"/>
    <s v="Conjoint"/>
    <n v="55914"/>
    <n v="0"/>
    <n v="1"/>
    <n v="1"/>
    <d v="2013-04-29T00:00:00"/>
    <n v="12"/>
    <n v="32"/>
    <n v="32"/>
    <n v="1260"/>
    <n v="3"/>
    <n v="3"/>
    <n v="3"/>
    <s v="333"/>
    <s v="VIP 333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</r>
  <r>
    <n v="5512"/>
    <n v="1977"/>
    <n v="48"/>
    <x v="0"/>
    <x v="2"/>
    <s v="Marié"/>
    <n v="55842"/>
    <n v="0"/>
    <n v="1"/>
    <n v="1"/>
    <d v="2014-05-23T00:00:00"/>
    <n v="11"/>
    <n v="19"/>
    <n v="21"/>
    <n v="518"/>
    <n v="3"/>
    <n v="2"/>
    <n v="2"/>
    <s v="322"/>
    <s v="Nouveaux prometteurs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</r>
  <r>
    <n v="4426"/>
    <n v="1975"/>
    <n v="50"/>
    <x v="0"/>
    <x v="0"/>
    <s v="Célibataire"/>
    <n v="55801"/>
    <n v="1"/>
    <n v="1"/>
    <n v="2"/>
    <d v="2013-09-22T00:00:00"/>
    <n v="12"/>
    <n v="35"/>
    <n v="22"/>
    <n v="527"/>
    <n v="2"/>
    <n v="3"/>
    <n v="2"/>
    <s v="232"/>
    <s v="Fidèles Premium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</r>
  <r>
    <n v="48"/>
    <n v="1964"/>
    <n v="61"/>
    <x v="2"/>
    <x v="0"/>
    <s v="Conjoint"/>
    <n v="55761"/>
    <n v="0"/>
    <n v="1"/>
    <n v="1"/>
    <d v="2014-04-24T00:00:00"/>
    <n v="11"/>
    <n v="97"/>
    <n v="14"/>
    <n v="184"/>
    <n v="1"/>
    <n v="1"/>
    <n v="2"/>
    <s v="112"/>
    <s v="À réactiver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</r>
  <r>
    <n v="1490"/>
    <n v="1962"/>
    <n v="63"/>
    <x v="2"/>
    <x v="0"/>
    <s v="Marié"/>
    <n v="55759"/>
    <n v="0"/>
    <n v="1"/>
    <n v="1"/>
    <d v="2012-11-28T00:00:00"/>
    <n v="13"/>
    <n v="84"/>
    <n v="29"/>
    <n v="854"/>
    <n v="1"/>
    <n v="3"/>
    <n v="3"/>
    <s v="133"/>
    <s v="À réactiver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</r>
  <r>
    <n v="1142"/>
    <n v="1953"/>
    <n v="72"/>
    <x v="2"/>
    <x v="1"/>
    <s v="Marié"/>
    <n v="55707"/>
    <n v="0"/>
    <n v="1"/>
    <n v="1"/>
    <d v="2013-12-22T00:00:00"/>
    <n v="12"/>
    <n v="91"/>
    <n v="17"/>
    <n v="428"/>
    <n v="1"/>
    <n v="2"/>
    <n v="2"/>
    <s v="122"/>
    <s v="À réactiver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</r>
  <r>
    <n v="6281"/>
    <n v="1966"/>
    <n v="59"/>
    <x v="0"/>
    <x v="0"/>
    <s v="Divorcé"/>
    <n v="55686"/>
    <n v="0"/>
    <n v="1"/>
    <n v="1"/>
    <d v="2013-02-14T00:00:00"/>
    <n v="12"/>
    <n v="27"/>
    <n v="18"/>
    <n v="982"/>
    <n v="3"/>
    <n v="2"/>
    <n v="3"/>
    <s v="323"/>
    <s v="Nouveaux prometteurs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</r>
  <r>
    <n v="965"/>
    <n v="1971"/>
    <n v="54"/>
    <x v="0"/>
    <x v="0"/>
    <s v="Divorcé"/>
    <n v="55635"/>
    <n v="0"/>
    <n v="1"/>
    <n v="1"/>
    <d v="2012-11-13T00:00:00"/>
    <n v="13"/>
    <n v="34"/>
    <n v="23"/>
    <n v="590"/>
    <n v="2"/>
    <n v="3"/>
    <n v="2"/>
    <s v="232"/>
    <s v="Fidèles Premium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</r>
  <r>
    <n v="6605"/>
    <n v="1944"/>
    <n v="81"/>
    <x v="2"/>
    <x v="1"/>
    <s v="Divorcé"/>
    <n v="55614"/>
    <n v="0"/>
    <n v="0"/>
    <n v="0"/>
    <d v="2013-11-27T00:00:00"/>
    <n v="12"/>
    <n v="85"/>
    <n v="26"/>
    <n v="682"/>
    <n v="1"/>
    <n v="3"/>
    <n v="2"/>
    <s v="132"/>
    <s v="À réactiver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</r>
  <r>
    <n v="10722"/>
    <n v="1973"/>
    <n v="52"/>
    <x v="0"/>
    <x v="0"/>
    <s v="Conjoint"/>
    <n v="55593"/>
    <n v="0"/>
    <n v="1"/>
    <n v="1"/>
    <d v="2013-08-21T00:00:00"/>
    <n v="12"/>
    <n v="63"/>
    <n v="21"/>
    <n v="546"/>
    <n v="2"/>
    <n v="2"/>
    <n v="2"/>
    <s v="222"/>
    <s v="Fidèles Premium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</r>
  <r>
    <n v="8737"/>
    <n v="1978"/>
    <n v="47"/>
    <x v="0"/>
    <x v="0"/>
    <s v="Divorcé"/>
    <n v="55563"/>
    <n v="0"/>
    <n v="1"/>
    <n v="1"/>
    <d v="2014-04-05T00:00:00"/>
    <n v="11"/>
    <n v="22"/>
    <n v="8"/>
    <n v="43"/>
    <n v="3"/>
    <n v="1"/>
    <n v="1"/>
    <s v="311"/>
    <s v="Nouveaux prometteurs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</r>
  <r>
    <n v="2552"/>
    <n v="1955"/>
    <n v="70"/>
    <x v="2"/>
    <x v="1"/>
    <s v="Célibataire"/>
    <n v="55521"/>
    <n v="1"/>
    <n v="2"/>
    <n v="3"/>
    <d v="2013-10-22T00:00:00"/>
    <n v="12"/>
    <n v="11"/>
    <n v="22"/>
    <n v="446"/>
    <n v="3"/>
    <n v="3"/>
    <n v="2"/>
    <s v="332"/>
    <s v="Nouveaux prometteurs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</r>
  <r>
    <n v="10478"/>
    <n v="1950"/>
    <n v="75"/>
    <x v="2"/>
    <x v="1"/>
    <s v="Marié"/>
    <n v="55517"/>
    <n v="1"/>
    <n v="1"/>
    <n v="2"/>
    <d v="2012-09-27T00:00:00"/>
    <n v="13"/>
    <n v="53"/>
    <n v="27"/>
    <n v="633"/>
    <n v="2"/>
    <n v="3"/>
    <n v="2"/>
    <s v="232"/>
    <s v="Fidèles Premium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</r>
  <r>
    <n v="10099"/>
    <n v="1984"/>
    <n v="41"/>
    <x v="1"/>
    <x v="0"/>
    <s v="Marié"/>
    <n v="55434"/>
    <n v="1"/>
    <n v="0"/>
    <n v="1"/>
    <d v="2013-10-05T00:00:00"/>
    <n v="12"/>
    <n v="21"/>
    <n v="25"/>
    <n v="882"/>
    <n v="3"/>
    <n v="3"/>
    <n v="3"/>
    <s v="333"/>
    <s v="VIP 333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</r>
  <r>
    <n v="3498"/>
    <n v="1976"/>
    <n v="49"/>
    <x v="0"/>
    <x v="1"/>
    <s v="Marié"/>
    <n v="55424"/>
    <n v="0"/>
    <n v="1"/>
    <n v="1"/>
    <d v="2012-11-25T00:00:00"/>
    <n v="13"/>
    <n v="6"/>
    <n v="27"/>
    <n v="877"/>
    <n v="3"/>
    <n v="3"/>
    <n v="3"/>
    <s v="333"/>
    <s v="VIP 333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</r>
  <r>
    <n v="4887"/>
    <n v="1976"/>
    <n v="49"/>
    <x v="0"/>
    <x v="1"/>
    <s v="Divorcé"/>
    <n v="55412"/>
    <n v="1"/>
    <n v="1"/>
    <n v="2"/>
    <d v="2013-11-22T00:00:00"/>
    <n v="12"/>
    <n v="65"/>
    <n v="10"/>
    <n v="63"/>
    <n v="2"/>
    <n v="1"/>
    <n v="1"/>
    <s v="211"/>
    <s v="Autres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</r>
  <r>
    <n v="9970"/>
    <n v="1977"/>
    <n v="48"/>
    <x v="0"/>
    <x v="0"/>
    <s v="Conjoint"/>
    <n v="55375"/>
    <n v="0"/>
    <n v="1"/>
    <n v="1"/>
    <d v="2013-10-17T00:00:00"/>
    <n v="12"/>
    <n v="3"/>
    <n v="10"/>
    <n v="162"/>
    <n v="3"/>
    <n v="1"/>
    <n v="2"/>
    <s v="312"/>
    <s v="Nouveaux prometteurs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</r>
  <r>
    <n v="425"/>
    <n v="1985"/>
    <n v="40"/>
    <x v="1"/>
    <x v="0"/>
    <s v="Marié"/>
    <n v="55357"/>
    <n v="2"/>
    <n v="0"/>
    <n v="2"/>
    <d v="2013-02-19T00:00:00"/>
    <n v="12"/>
    <n v="66"/>
    <n v="24"/>
    <n v="727"/>
    <n v="1"/>
    <n v="3"/>
    <n v="2"/>
    <s v="132"/>
    <s v="À réactiver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</r>
  <r>
    <n v="5935"/>
    <n v="1956"/>
    <n v="69"/>
    <x v="2"/>
    <x v="2"/>
    <s v="Célibataire"/>
    <n v="55284"/>
    <n v="0"/>
    <n v="1"/>
    <n v="1"/>
    <d v="2012-12-24T00:00:00"/>
    <n v="13"/>
    <n v="60"/>
    <n v="25"/>
    <n v="764"/>
    <n v="2"/>
    <n v="3"/>
    <n v="2"/>
    <s v="232"/>
    <s v="Fidèles Premium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</r>
  <r>
    <n v="3376"/>
    <n v="1970"/>
    <n v="55"/>
    <x v="0"/>
    <x v="2"/>
    <s v="Divorcé"/>
    <n v="55282"/>
    <n v="1"/>
    <n v="0"/>
    <n v="1"/>
    <d v="2013-12-13T00:00:00"/>
    <n v="12"/>
    <n v="9"/>
    <n v="14"/>
    <n v="235"/>
    <n v="3"/>
    <n v="1"/>
    <n v="2"/>
    <s v="312"/>
    <s v="Nouveaux prometteurs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</r>
  <r>
    <n v="7352"/>
    <n v="1957"/>
    <n v="68"/>
    <x v="2"/>
    <x v="0"/>
    <s v="Marié"/>
    <n v="55267"/>
    <n v="0"/>
    <n v="1"/>
    <n v="1"/>
    <d v="2013-10-21T00:00:00"/>
    <n v="12"/>
    <n v="28"/>
    <n v="16"/>
    <n v="405"/>
    <n v="3"/>
    <n v="2"/>
    <n v="2"/>
    <s v="322"/>
    <s v="Nouveaux prometteurs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</r>
  <r>
    <n v="9224"/>
    <n v="1972"/>
    <n v="53"/>
    <x v="0"/>
    <x v="1"/>
    <s v="Célibataire"/>
    <n v="55260"/>
    <n v="0"/>
    <n v="1"/>
    <n v="1"/>
    <d v="2012-12-12T00:00:00"/>
    <n v="13"/>
    <n v="81"/>
    <n v="29"/>
    <n v="1139"/>
    <n v="1"/>
    <n v="3"/>
    <n v="3"/>
    <s v="133"/>
    <s v="À réactiver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</r>
  <r>
    <n v="1272"/>
    <n v="1965"/>
    <n v="60"/>
    <x v="2"/>
    <x v="2"/>
    <s v="Célibataire"/>
    <n v="55250"/>
    <n v="0"/>
    <n v="1"/>
    <n v="1"/>
    <d v="2012-10-21T00:00:00"/>
    <n v="13"/>
    <n v="49"/>
    <n v="27"/>
    <n v="903"/>
    <n v="2"/>
    <n v="3"/>
    <n v="3"/>
    <s v="233"/>
    <s v="Fidèles Premium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</r>
  <r>
    <n v="4174"/>
    <n v="1956"/>
    <n v="69"/>
    <x v="2"/>
    <x v="2"/>
    <s v="Conjoint"/>
    <n v="55249"/>
    <n v="0"/>
    <n v="1"/>
    <n v="1"/>
    <d v="2014-04-17T00:00:00"/>
    <n v="11"/>
    <n v="81"/>
    <n v="10"/>
    <n v="130"/>
    <n v="1"/>
    <n v="1"/>
    <n v="2"/>
    <s v="112"/>
    <s v="À réactiver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</r>
  <r>
    <n v="3673"/>
    <n v="1971"/>
    <n v="54"/>
    <x v="0"/>
    <x v="0"/>
    <s v="Célibataire"/>
    <n v="55239"/>
    <n v="0"/>
    <n v="1"/>
    <n v="1"/>
    <d v="2013-07-14T00:00:00"/>
    <n v="12"/>
    <n v="59"/>
    <n v="28"/>
    <n v="779"/>
    <n v="2"/>
    <n v="3"/>
    <n v="2"/>
    <s v="232"/>
    <s v="Fidèles Premium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</r>
  <r>
    <n v="9707"/>
    <n v="1969"/>
    <n v="56"/>
    <x v="0"/>
    <x v="1"/>
    <s v="Marié"/>
    <n v="55212"/>
    <n v="0"/>
    <n v="1"/>
    <n v="1"/>
    <d v="2012-11-23T00:00:00"/>
    <n v="13"/>
    <n v="65"/>
    <n v="25"/>
    <n v="1182"/>
    <n v="2"/>
    <n v="3"/>
    <n v="3"/>
    <s v="233"/>
    <s v="Fidèles Premium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</r>
  <r>
    <n v="10872"/>
    <n v="1969"/>
    <n v="56"/>
    <x v="0"/>
    <x v="1"/>
    <s v="Marié"/>
    <n v="55212"/>
    <n v="0"/>
    <n v="1"/>
    <n v="1"/>
    <d v="2012-11-23T00:00:00"/>
    <n v="13"/>
    <n v="65"/>
    <n v="25"/>
    <n v="1182"/>
    <n v="2"/>
    <n v="3"/>
    <n v="3"/>
    <s v="233"/>
    <s v="Fidèles Premium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</r>
  <r>
    <n v="6653"/>
    <n v="1970"/>
    <n v="55"/>
    <x v="0"/>
    <x v="1"/>
    <s v="Marié"/>
    <n v="55158"/>
    <n v="1"/>
    <n v="1"/>
    <n v="2"/>
    <d v="2012-07-30T00:00:00"/>
    <n v="13"/>
    <n v="72"/>
    <n v="21"/>
    <n v="418"/>
    <n v="1"/>
    <n v="2"/>
    <n v="2"/>
    <s v="122"/>
    <s v="À réactiver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</r>
  <r>
    <n v="1958"/>
    <n v="1973"/>
    <n v="52"/>
    <x v="0"/>
    <x v="1"/>
    <s v="Conjoint"/>
    <n v="55012"/>
    <n v="0"/>
    <n v="1"/>
    <n v="1"/>
    <d v="2014-03-21T00:00:00"/>
    <n v="11"/>
    <n v="85"/>
    <n v="24"/>
    <n v="660"/>
    <n v="1"/>
    <n v="3"/>
    <n v="2"/>
    <s v="132"/>
    <s v="À réactiver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</r>
  <r>
    <n v="4827"/>
    <n v="1956"/>
    <n v="69"/>
    <x v="2"/>
    <x v="1"/>
    <s v="Célibataire"/>
    <n v="54998"/>
    <n v="0"/>
    <n v="1"/>
    <n v="1"/>
    <d v="2013-03-10T00:00:00"/>
    <n v="12"/>
    <n v="3"/>
    <n v="19"/>
    <n v="455"/>
    <n v="3"/>
    <n v="2"/>
    <n v="2"/>
    <s v="322"/>
    <s v="Nouveaux prometteurs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</r>
  <r>
    <n v="10556"/>
    <n v="1959"/>
    <n v="66"/>
    <x v="2"/>
    <x v="0"/>
    <s v="Marié"/>
    <n v="54984"/>
    <n v="0"/>
    <n v="1"/>
    <n v="1"/>
    <d v="2014-05-24T00:00:00"/>
    <n v="11"/>
    <n v="51"/>
    <n v="20"/>
    <n v="358"/>
    <n v="2"/>
    <n v="2"/>
    <n v="2"/>
    <s v="222"/>
    <s v="Fidèles Premium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</r>
  <r>
    <n v="1829"/>
    <n v="1961"/>
    <n v="64"/>
    <x v="2"/>
    <x v="1"/>
    <s v="Divorcé"/>
    <n v="54959"/>
    <n v="0"/>
    <n v="1"/>
    <n v="1"/>
    <d v="2013-01-19T00:00:00"/>
    <n v="12"/>
    <n v="55"/>
    <n v="25"/>
    <n v="1232"/>
    <n v="2"/>
    <n v="3"/>
    <n v="3"/>
    <s v="233"/>
    <s v="Fidèles Premium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</r>
  <r>
    <n v="448"/>
    <n v="1978"/>
    <n v="47"/>
    <x v="0"/>
    <x v="1"/>
    <s v="Célibataire"/>
    <n v="54880"/>
    <n v="1"/>
    <n v="0"/>
    <n v="1"/>
    <d v="2013-03-01T00:00:00"/>
    <n v="12"/>
    <n v="57"/>
    <n v="24"/>
    <n v="795"/>
    <n v="2"/>
    <n v="3"/>
    <n v="2"/>
    <s v="232"/>
    <s v="Fidèles Premium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</r>
  <r>
    <n v="837"/>
    <n v="1977"/>
    <n v="48"/>
    <x v="0"/>
    <x v="0"/>
    <s v="Marié"/>
    <n v="54809"/>
    <n v="1"/>
    <n v="1"/>
    <n v="2"/>
    <d v="2013-09-11T00:00:00"/>
    <n v="12"/>
    <n v="0"/>
    <n v="12"/>
    <n v="174"/>
    <n v="3"/>
    <n v="1"/>
    <n v="2"/>
    <s v="312"/>
    <s v="Nouveaux prometteurs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</r>
  <r>
    <n v="10521"/>
    <n v="1977"/>
    <n v="48"/>
    <x v="0"/>
    <x v="0"/>
    <s v="Marié"/>
    <n v="54809"/>
    <n v="1"/>
    <n v="1"/>
    <n v="2"/>
    <d v="2013-09-11T00:00:00"/>
    <n v="12"/>
    <n v="0"/>
    <n v="12"/>
    <n v="174"/>
    <n v="3"/>
    <n v="1"/>
    <n v="2"/>
    <s v="312"/>
    <s v="Nouveaux prometteurs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</r>
  <r>
    <n v="10704"/>
    <n v="1969"/>
    <n v="56"/>
    <x v="0"/>
    <x v="0"/>
    <s v="Célibataire"/>
    <n v="54803"/>
    <n v="0"/>
    <n v="1"/>
    <n v="1"/>
    <d v="2012-08-21T00:00:00"/>
    <n v="13"/>
    <n v="65"/>
    <n v="21"/>
    <n v="693"/>
    <n v="2"/>
    <n v="2"/>
    <n v="2"/>
    <s v="222"/>
    <s v="Fidèles Premium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</r>
  <r>
    <n v="7801"/>
    <n v="1959"/>
    <n v="66"/>
    <x v="2"/>
    <x v="0"/>
    <s v="Conjoint"/>
    <n v="54753"/>
    <n v="0"/>
    <n v="1"/>
    <n v="1"/>
    <d v="2013-09-12T00:00:00"/>
    <n v="12"/>
    <n v="87"/>
    <n v="22"/>
    <n v="728"/>
    <n v="1"/>
    <n v="3"/>
    <n v="2"/>
    <s v="132"/>
    <s v="À réactiver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</r>
  <r>
    <n v="8210"/>
    <n v="1975"/>
    <n v="50"/>
    <x v="0"/>
    <x v="2"/>
    <s v="Marié"/>
    <n v="54730"/>
    <n v="0"/>
    <n v="1"/>
    <n v="1"/>
    <d v="2013-08-15T00:00:00"/>
    <n v="12"/>
    <n v="64"/>
    <n v="17"/>
    <n v="405"/>
    <n v="2"/>
    <n v="2"/>
    <n v="2"/>
    <s v="222"/>
    <s v="Fidèles Premium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</r>
  <r>
    <n v="7129"/>
    <n v="1962"/>
    <n v="63"/>
    <x v="2"/>
    <x v="1"/>
    <s v="Marié"/>
    <n v="54693"/>
    <n v="0"/>
    <n v="1"/>
    <n v="1"/>
    <d v="2013-02-17T00:00:00"/>
    <n v="12"/>
    <n v="72"/>
    <n v="29"/>
    <n v="929"/>
    <n v="1"/>
    <n v="3"/>
    <n v="3"/>
    <s v="133"/>
    <s v="À réactiver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</r>
  <r>
    <n v="7426"/>
    <n v="1971"/>
    <n v="54"/>
    <x v="0"/>
    <x v="2"/>
    <s v="Marié"/>
    <n v="54690"/>
    <n v="1"/>
    <n v="1"/>
    <n v="2"/>
    <d v="2013-11-07T00:00:00"/>
    <n v="12"/>
    <n v="76"/>
    <n v="12"/>
    <n v="198"/>
    <n v="1"/>
    <n v="1"/>
    <n v="2"/>
    <s v="112"/>
    <s v="À réactiver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</r>
  <r>
    <n v="8360"/>
    <n v="1971"/>
    <n v="54"/>
    <x v="0"/>
    <x v="2"/>
    <s v="Marié"/>
    <n v="54690"/>
    <n v="1"/>
    <n v="1"/>
    <n v="2"/>
    <d v="2013-11-07T00:00:00"/>
    <n v="12"/>
    <n v="76"/>
    <n v="12"/>
    <n v="198"/>
    <n v="1"/>
    <n v="1"/>
    <n v="2"/>
    <s v="112"/>
    <s v="À réactiver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</r>
  <r>
    <n v="5253"/>
    <n v="1956"/>
    <n v="69"/>
    <x v="2"/>
    <x v="2"/>
    <s v="Conjoint"/>
    <n v="54603"/>
    <n v="1"/>
    <n v="1"/>
    <n v="2"/>
    <d v="2013-07-09T00:00:00"/>
    <n v="12"/>
    <n v="85"/>
    <n v="17"/>
    <n v="227"/>
    <n v="1"/>
    <n v="2"/>
    <n v="2"/>
    <s v="122"/>
    <s v="À réactiver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</r>
  <r>
    <n v="2406"/>
    <n v="1949"/>
    <n v="76"/>
    <x v="2"/>
    <x v="0"/>
    <s v="Conjoint"/>
    <n v="54591"/>
    <n v="0"/>
    <n v="1"/>
    <n v="1"/>
    <d v="2013-08-05T00:00:00"/>
    <n v="12"/>
    <n v="63"/>
    <n v="21"/>
    <n v="519"/>
    <n v="2"/>
    <n v="2"/>
    <n v="2"/>
    <s v="222"/>
    <s v="Fidèles Premium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</r>
  <r>
    <n v="7408"/>
    <n v="1952"/>
    <n v="73"/>
    <x v="2"/>
    <x v="1"/>
    <s v="Marié"/>
    <n v="54549"/>
    <n v="0"/>
    <n v="1"/>
    <n v="1"/>
    <d v="2014-03-03T00:00:00"/>
    <n v="11"/>
    <n v="8"/>
    <n v="17"/>
    <n v="233"/>
    <n v="3"/>
    <n v="2"/>
    <n v="2"/>
    <s v="322"/>
    <s v="Nouveaux prometteurs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</r>
  <r>
    <n v="10022"/>
    <n v="1973"/>
    <n v="52"/>
    <x v="0"/>
    <x v="1"/>
    <s v="Célibataire"/>
    <n v="54466"/>
    <n v="1"/>
    <n v="1"/>
    <n v="2"/>
    <d v="2014-02-09T00:00:00"/>
    <n v="11"/>
    <n v="78"/>
    <n v="8"/>
    <n v="16"/>
    <n v="1"/>
    <n v="1"/>
    <n v="1"/>
    <s v="111"/>
    <s v="À réactiver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</r>
  <r>
    <n v="2782"/>
    <n v="1961"/>
    <n v="64"/>
    <x v="2"/>
    <x v="1"/>
    <s v="Marié"/>
    <n v="54456"/>
    <n v="0"/>
    <n v="1"/>
    <n v="1"/>
    <d v="2013-07-11T00:00:00"/>
    <n v="12"/>
    <n v="23"/>
    <n v="20"/>
    <n v="404"/>
    <n v="3"/>
    <n v="2"/>
    <n v="2"/>
    <s v="322"/>
    <s v="Nouveaux prometteurs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</r>
  <r>
    <n v="5430"/>
    <n v="1956"/>
    <n v="69"/>
    <x v="2"/>
    <x v="0"/>
    <s v="Conjoint"/>
    <n v="54450"/>
    <n v="1"/>
    <n v="1"/>
    <n v="2"/>
    <d v="2012-09-14T00:00:00"/>
    <n v="13"/>
    <n v="0"/>
    <n v="27"/>
    <n v="684"/>
    <n v="3"/>
    <n v="3"/>
    <n v="2"/>
    <s v="332"/>
    <s v="Nouveaux prometteurs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</r>
  <r>
    <n v="8432"/>
    <n v="1956"/>
    <n v="69"/>
    <x v="2"/>
    <x v="0"/>
    <s v="Conjoint"/>
    <n v="54450"/>
    <n v="1"/>
    <n v="1"/>
    <n v="2"/>
    <d v="2012-09-14T00:00:00"/>
    <n v="13"/>
    <n v="0"/>
    <n v="27"/>
    <n v="684"/>
    <n v="3"/>
    <n v="3"/>
    <n v="2"/>
    <s v="332"/>
    <s v="Nouveaux prometteurs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</r>
  <r>
    <n v="10350"/>
    <n v="1950"/>
    <n v="75"/>
    <x v="2"/>
    <x v="1"/>
    <s v="Marié"/>
    <n v="54432"/>
    <n v="2"/>
    <n v="1"/>
    <n v="3"/>
    <d v="2013-05-09T00:00:00"/>
    <n v="12"/>
    <n v="37"/>
    <n v="8"/>
    <n v="38"/>
    <n v="2"/>
    <n v="1"/>
    <n v="1"/>
    <s v="211"/>
    <s v="Autres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</r>
  <r>
    <n v="7019"/>
    <n v="1963"/>
    <n v="62"/>
    <x v="2"/>
    <x v="0"/>
    <s v="Conjoint"/>
    <n v="54414"/>
    <n v="1"/>
    <n v="1"/>
    <n v="2"/>
    <d v="2013-01-23T00:00:00"/>
    <n v="12"/>
    <n v="49"/>
    <n v="13"/>
    <n v="211"/>
    <n v="2"/>
    <n v="1"/>
    <n v="2"/>
    <s v="212"/>
    <s v="Autres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</r>
  <r>
    <n v="10669"/>
    <n v="1981"/>
    <n v="44"/>
    <x v="1"/>
    <x v="0"/>
    <s v="Marié"/>
    <n v="54386"/>
    <n v="0"/>
    <n v="1"/>
    <n v="1"/>
    <d v="2013-05-17T00:00:00"/>
    <n v="12"/>
    <n v="8"/>
    <n v="18"/>
    <n v="470"/>
    <n v="3"/>
    <n v="2"/>
    <n v="2"/>
    <s v="322"/>
    <s v="Nouveaux prometteurs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</r>
  <r>
    <n v="6250"/>
    <n v="1949"/>
    <n v="76"/>
    <x v="2"/>
    <x v="1"/>
    <s v="Veuf"/>
    <n v="54356"/>
    <n v="0"/>
    <n v="1"/>
    <n v="1"/>
    <d v="2012-11-19T00:00:00"/>
    <n v="13"/>
    <n v="62"/>
    <n v="29"/>
    <n v="775"/>
    <n v="2"/>
    <n v="3"/>
    <n v="2"/>
    <s v="232"/>
    <s v="Fidèles Premium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</r>
  <r>
    <n v="3381"/>
    <n v="1953"/>
    <n v="72"/>
    <x v="2"/>
    <x v="2"/>
    <s v="Marié"/>
    <n v="54348"/>
    <n v="1"/>
    <n v="1"/>
    <n v="2"/>
    <d v="2014-06-08T00:00:00"/>
    <n v="11"/>
    <n v="51"/>
    <n v="12"/>
    <n v="90"/>
    <n v="2"/>
    <n v="1"/>
    <n v="1"/>
    <s v="211"/>
    <s v="Autres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</r>
  <r>
    <n v="7514"/>
    <n v="1956"/>
    <n v="69"/>
    <x v="2"/>
    <x v="2"/>
    <s v="Conjoint"/>
    <n v="54342"/>
    <n v="1"/>
    <n v="1"/>
    <n v="2"/>
    <d v="2013-07-03T00:00:00"/>
    <n v="12"/>
    <n v="74"/>
    <n v="14"/>
    <n v="177"/>
    <n v="1"/>
    <n v="1"/>
    <n v="2"/>
    <s v="112"/>
    <s v="À réactiver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</r>
  <r>
    <n v="975"/>
    <n v="1956"/>
    <n v="69"/>
    <x v="2"/>
    <x v="0"/>
    <s v="Célibataire"/>
    <n v="54252"/>
    <n v="1"/>
    <n v="1"/>
    <n v="2"/>
    <d v="2013-05-28T00:00:00"/>
    <n v="12"/>
    <n v="25"/>
    <n v="16"/>
    <n v="264"/>
    <n v="3"/>
    <n v="2"/>
    <n v="2"/>
    <s v="322"/>
    <s v="Nouveaux prometteurs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</r>
  <r>
    <n v="9665"/>
    <n v="1957"/>
    <n v="68"/>
    <x v="2"/>
    <x v="1"/>
    <s v="Divorcé"/>
    <n v="54237"/>
    <n v="0"/>
    <n v="1"/>
    <n v="1"/>
    <d v="2013-04-27T00:00:00"/>
    <n v="12"/>
    <n v="48"/>
    <n v="18"/>
    <n v="361"/>
    <n v="2"/>
    <n v="2"/>
    <n v="2"/>
    <s v="222"/>
    <s v="Fidèles Premium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</r>
  <r>
    <n v="6295"/>
    <n v="1977"/>
    <n v="48"/>
    <x v="0"/>
    <x v="0"/>
    <s v="Marié"/>
    <n v="54233"/>
    <n v="0"/>
    <n v="1"/>
    <n v="1"/>
    <d v="2013-02-04T00:00:00"/>
    <n v="12"/>
    <n v="46"/>
    <n v="30"/>
    <n v="981"/>
    <n v="2"/>
    <n v="3"/>
    <n v="3"/>
    <s v="233"/>
    <s v="Fidèles Premium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</r>
  <r>
    <n v="8070"/>
    <n v="1973"/>
    <n v="52"/>
    <x v="0"/>
    <x v="1"/>
    <s v="Marié"/>
    <n v="54222"/>
    <n v="0"/>
    <n v="1"/>
    <n v="1"/>
    <d v="2014-03-01T00:00:00"/>
    <n v="11"/>
    <n v="98"/>
    <n v="14"/>
    <n v="264"/>
    <n v="1"/>
    <n v="1"/>
    <n v="2"/>
    <s v="112"/>
    <s v="À réactiver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</r>
  <r>
    <n v="10552"/>
    <n v="1979"/>
    <n v="46"/>
    <x v="0"/>
    <x v="2"/>
    <s v="Marié"/>
    <n v="54210"/>
    <n v="0"/>
    <n v="1"/>
    <n v="1"/>
    <d v="2013-05-20T00:00:00"/>
    <n v="12"/>
    <n v="18"/>
    <n v="17"/>
    <n v="367"/>
    <n v="3"/>
    <n v="2"/>
    <n v="2"/>
    <s v="322"/>
    <s v="Nouveaux prometteurs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</r>
  <r>
    <n v="3050"/>
    <n v="1966"/>
    <n v="59"/>
    <x v="0"/>
    <x v="0"/>
    <s v="Marié"/>
    <n v="54198"/>
    <n v="1"/>
    <n v="1"/>
    <n v="2"/>
    <d v="2013-12-17T00:00:00"/>
    <n v="12"/>
    <n v="13"/>
    <n v="14"/>
    <n v="235"/>
    <n v="3"/>
    <n v="1"/>
    <n v="2"/>
    <s v="312"/>
    <s v="Nouveaux prometteurs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</r>
  <r>
    <n v="2613"/>
    <n v="1960"/>
    <n v="65"/>
    <x v="2"/>
    <x v="2"/>
    <s v="Marié"/>
    <n v="54197"/>
    <n v="0"/>
    <n v="1"/>
    <n v="1"/>
    <d v="2014-04-03T00:00:00"/>
    <n v="11"/>
    <n v="16"/>
    <n v="11"/>
    <n v="237"/>
    <n v="3"/>
    <n v="1"/>
    <n v="2"/>
    <s v="312"/>
    <s v="Nouveaux prometteurs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</r>
  <r>
    <n v="771"/>
    <n v="1967"/>
    <n v="58"/>
    <x v="0"/>
    <x v="0"/>
    <s v="Conjoint"/>
    <n v="54178"/>
    <n v="0"/>
    <n v="1"/>
    <n v="1"/>
    <d v="2014-01-21T00:00:00"/>
    <n v="11"/>
    <n v="79"/>
    <n v="11"/>
    <n v="194"/>
    <n v="1"/>
    <n v="1"/>
    <n v="2"/>
    <s v="112"/>
    <s v="À réactiver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</r>
  <r>
    <n v="8562"/>
    <n v="1969"/>
    <n v="56"/>
    <x v="0"/>
    <x v="0"/>
    <s v="Conjoint"/>
    <n v="54165"/>
    <n v="0"/>
    <n v="0"/>
    <n v="0"/>
    <d v="2013-05-28T00:00:00"/>
    <n v="12"/>
    <n v="72"/>
    <n v="12"/>
    <n v="236"/>
    <n v="1"/>
    <n v="1"/>
    <n v="2"/>
    <s v="112"/>
    <s v="À réactiver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</r>
  <r>
    <n v="8650"/>
    <n v="1978"/>
    <n v="47"/>
    <x v="0"/>
    <x v="0"/>
    <s v="Veuf"/>
    <n v="54162"/>
    <n v="1"/>
    <n v="1"/>
    <n v="2"/>
    <d v="2013-03-18T00:00:00"/>
    <n v="12"/>
    <n v="31"/>
    <n v="8"/>
    <n v="42"/>
    <n v="3"/>
    <n v="1"/>
    <n v="1"/>
    <s v="311"/>
    <s v="Nouveaux prometteurs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</r>
  <r>
    <n v="8945"/>
    <n v="1970"/>
    <n v="55"/>
    <x v="0"/>
    <x v="0"/>
    <s v="Divorcé"/>
    <n v="54137"/>
    <n v="0"/>
    <n v="1"/>
    <n v="1"/>
    <d v="2013-08-16T00:00:00"/>
    <n v="12"/>
    <n v="46"/>
    <n v="15"/>
    <n v="203"/>
    <n v="2"/>
    <n v="2"/>
    <n v="2"/>
    <s v="222"/>
    <s v="Fidèles Premium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</r>
  <r>
    <n v="5229"/>
    <n v="1969"/>
    <n v="56"/>
    <x v="0"/>
    <x v="1"/>
    <s v="Conjoint"/>
    <n v="54132"/>
    <n v="0"/>
    <n v="1"/>
    <n v="1"/>
    <d v="2014-02-16T00:00:00"/>
    <n v="11"/>
    <n v="81"/>
    <n v="11"/>
    <n v="42"/>
    <n v="1"/>
    <n v="1"/>
    <n v="1"/>
    <s v="111"/>
    <s v="À réactiver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</r>
  <r>
    <n v="5441"/>
    <n v="1965"/>
    <n v="60"/>
    <x v="2"/>
    <x v="1"/>
    <s v="Veuf"/>
    <n v="54111"/>
    <n v="0"/>
    <n v="1"/>
    <n v="1"/>
    <d v="2013-08-25T00:00:00"/>
    <n v="12"/>
    <n v="97"/>
    <n v="18"/>
    <n v="388"/>
    <n v="1"/>
    <n v="2"/>
    <n v="2"/>
    <s v="122"/>
    <s v="À réactiver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</r>
  <r>
    <n v="3594"/>
    <n v="1973"/>
    <n v="52"/>
    <x v="0"/>
    <x v="2"/>
    <s v="Marié"/>
    <n v="54108"/>
    <n v="1"/>
    <n v="1"/>
    <n v="2"/>
    <d v="2012-11-05T00:00:00"/>
    <n v="13"/>
    <n v="74"/>
    <n v="27"/>
    <n v="747"/>
    <n v="1"/>
    <n v="3"/>
    <n v="2"/>
    <s v="132"/>
    <s v="À réactiver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</r>
  <r>
    <n v="5062"/>
    <n v="1963"/>
    <n v="62"/>
    <x v="2"/>
    <x v="1"/>
    <s v="Marié"/>
    <n v="54072"/>
    <n v="1"/>
    <n v="1"/>
    <n v="2"/>
    <d v="2013-07-27T00:00:00"/>
    <n v="12"/>
    <n v="71"/>
    <n v="12"/>
    <n v="39"/>
    <n v="1"/>
    <n v="1"/>
    <n v="1"/>
    <s v="111"/>
    <s v="À réactiver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</r>
  <r>
    <n v="7822"/>
    <n v="1976"/>
    <n v="49"/>
    <x v="0"/>
    <x v="0"/>
    <s v="Conjoint"/>
    <n v="54058"/>
    <n v="0"/>
    <n v="1"/>
    <n v="1"/>
    <d v="2013-06-04T00:00:00"/>
    <n v="12"/>
    <n v="56"/>
    <n v="21"/>
    <n v="662"/>
    <n v="2"/>
    <n v="2"/>
    <n v="2"/>
    <s v="222"/>
    <s v="Fidèles Premium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</r>
  <r>
    <n v="521"/>
    <n v="1985"/>
    <n v="40"/>
    <x v="1"/>
    <x v="0"/>
    <s v="Conjoint"/>
    <n v="54006"/>
    <n v="1"/>
    <n v="0"/>
    <n v="1"/>
    <d v="2012-09-18T00:00:00"/>
    <n v="13"/>
    <n v="42"/>
    <n v="23"/>
    <n v="581"/>
    <n v="2"/>
    <n v="3"/>
    <n v="2"/>
    <s v="232"/>
    <s v="Fidèles Premium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</r>
  <r>
    <n v="10128"/>
    <n v="1958"/>
    <n v="67"/>
    <x v="2"/>
    <x v="0"/>
    <s v="Conjoint"/>
    <n v="53977"/>
    <n v="0"/>
    <n v="1"/>
    <n v="1"/>
    <d v="2013-06-08T00:00:00"/>
    <n v="12"/>
    <n v="21"/>
    <n v="27"/>
    <n v="907"/>
    <n v="3"/>
    <n v="3"/>
    <n v="3"/>
    <s v="333"/>
    <s v="VIP 333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</r>
  <r>
    <n v="9284"/>
    <n v="1958"/>
    <n v="67"/>
    <x v="2"/>
    <x v="0"/>
    <s v="Conjoint"/>
    <n v="53977"/>
    <n v="0"/>
    <n v="1"/>
    <n v="1"/>
    <d v="2013-06-08T00:00:00"/>
    <n v="12"/>
    <n v="21"/>
    <n v="27"/>
    <n v="907"/>
    <n v="3"/>
    <n v="3"/>
    <n v="3"/>
    <s v="333"/>
    <s v="VIP 333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</r>
  <r>
    <n v="254"/>
    <n v="1955"/>
    <n v="70"/>
    <x v="2"/>
    <x v="0"/>
    <s v="Conjoint"/>
    <n v="53863"/>
    <n v="0"/>
    <n v="1"/>
    <n v="1"/>
    <d v="2014-05-17T00:00:00"/>
    <n v="11"/>
    <n v="4"/>
    <n v="22"/>
    <n v="473"/>
    <n v="3"/>
    <n v="3"/>
    <n v="2"/>
    <s v="332"/>
    <s v="Nouveaux prometteurs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</r>
  <r>
    <n v="10882"/>
    <n v="1976"/>
    <n v="49"/>
    <x v="0"/>
    <x v="0"/>
    <s v="Marié"/>
    <n v="53858"/>
    <n v="0"/>
    <n v="1"/>
    <n v="1"/>
    <d v="2012-11-09T00:00:00"/>
    <n v="13"/>
    <n v="50"/>
    <n v="17"/>
    <n v="915"/>
    <n v="2"/>
    <n v="2"/>
    <n v="3"/>
    <s v="223"/>
    <s v="Fidèles Premium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</r>
  <r>
    <n v="5272"/>
    <n v="1965"/>
    <n v="60"/>
    <x v="2"/>
    <x v="2"/>
    <s v="Marié"/>
    <n v="53843"/>
    <n v="0"/>
    <n v="1"/>
    <n v="1"/>
    <d v="2013-06-27T00:00:00"/>
    <n v="12"/>
    <n v="64"/>
    <n v="23"/>
    <n v="562"/>
    <n v="2"/>
    <n v="3"/>
    <n v="2"/>
    <s v="232"/>
    <s v="Fidèles Premium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</r>
  <r>
    <n v="9697"/>
    <n v="1951"/>
    <n v="74"/>
    <x v="2"/>
    <x v="0"/>
    <s v="Marié"/>
    <n v="53790"/>
    <n v="0"/>
    <n v="2"/>
    <n v="2"/>
    <d v="2014-03-06T00:00:00"/>
    <n v="11"/>
    <n v="86"/>
    <n v="23"/>
    <n v="542"/>
    <n v="1"/>
    <n v="3"/>
    <n v="2"/>
    <s v="132"/>
    <s v="À réactiver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</r>
  <r>
    <n v="8216"/>
    <n v="1972"/>
    <n v="53"/>
    <x v="0"/>
    <x v="2"/>
    <s v="Marié"/>
    <n v="53761"/>
    <n v="1"/>
    <n v="1"/>
    <n v="2"/>
    <d v="2013-10-11T00:00:00"/>
    <n v="12"/>
    <n v="7"/>
    <n v="16"/>
    <n v="325"/>
    <n v="3"/>
    <n v="2"/>
    <n v="2"/>
    <s v="322"/>
    <s v="Nouveaux prometteurs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</r>
  <r>
    <n v="2134"/>
    <n v="1952"/>
    <n v="73"/>
    <x v="2"/>
    <x v="0"/>
    <s v="Célibataire"/>
    <n v="53700"/>
    <n v="0"/>
    <n v="1"/>
    <n v="1"/>
    <d v="2012-08-17T00:00:00"/>
    <n v="13"/>
    <n v="94"/>
    <n v="23"/>
    <n v="694"/>
    <n v="1"/>
    <n v="3"/>
    <n v="2"/>
    <s v="132"/>
    <s v="À réactiver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</r>
  <r>
    <n v="4945"/>
    <n v="1953"/>
    <n v="72"/>
    <x v="2"/>
    <x v="0"/>
    <s v="Veuf"/>
    <n v="53653"/>
    <n v="0"/>
    <n v="0"/>
    <n v="0"/>
    <d v="2012-11-07T00:00:00"/>
    <n v="13"/>
    <n v="29"/>
    <n v="32"/>
    <n v="1210"/>
    <n v="3"/>
    <n v="3"/>
    <n v="3"/>
    <s v="333"/>
    <s v="VIP 333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</r>
  <r>
    <n v="610"/>
    <n v="1953"/>
    <n v="72"/>
    <x v="2"/>
    <x v="1"/>
    <s v="Conjoint"/>
    <n v="53593"/>
    <n v="1"/>
    <n v="1"/>
    <n v="2"/>
    <d v="2012-08-07T00:00:00"/>
    <n v="13"/>
    <n v="60"/>
    <n v="23"/>
    <n v="480"/>
    <n v="2"/>
    <n v="3"/>
    <n v="2"/>
    <s v="232"/>
    <s v="Fidèles Premium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</r>
  <r>
    <n v="1880"/>
    <n v="1959"/>
    <n v="66"/>
    <x v="2"/>
    <x v="1"/>
    <s v="Conjoint"/>
    <n v="53537"/>
    <n v="1"/>
    <n v="1"/>
    <n v="2"/>
    <d v="2014-01-30T00:00:00"/>
    <n v="11"/>
    <n v="17"/>
    <n v="11"/>
    <n v="93"/>
    <n v="3"/>
    <n v="1"/>
    <n v="1"/>
    <s v="311"/>
    <s v="Nouveaux prometteurs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</r>
  <r>
    <n v="5207"/>
    <n v="1963"/>
    <n v="62"/>
    <x v="2"/>
    <x v="1"/>
    <s v="Marié"/>
    <n v="53378"/>
    <n v="1"/>
    <n v="1"/>
    <n v="2"/>
    <d v="2012-09-24T00:00:00"/>
    <n v="13"/>
    <n v="41"/>
    <n v="27"/>
    <n v="793"/>
    <n v="2"/>
    <n v="3"/>
    <n v="2"/>
    <s v="232"/>
    <s v="Fidèles Premium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</r>
  <r>
    <n v="2072"/>
    <n v="1969"/>
    <n v="56"/>
    <x v="0"/>
    <x v="1"/>
    <s v="Conjoint"/>
    <n v="53374"/>
    <n v="0"/>
    <n v="1"/>
    <n v="1"/>
    <d v="2012-08-16T00:00:00"/>
    <n v="13"/>
    <n v="34"/>
    <n v="24"/>
    <n v="1064"/>
    <n v="2"/>
    <n v="3"/>
    <n v="3"/>
    <s v="233"/>
    <s v="Fidèles Premium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</r>
  <r>
    <n v="4865"/>
    <n v="1974"/>
    <n v="51"/>
    <x v="0"/>
    <x v="2"/>
    <s v="Divorcé"/>
    <n v="53367"/>
    <n v="1"/>
    <n v="1"/>
    <n v="2"/>
    <d v="2013-08-31T00:00:00"/>
    <n v="12"/>
    <n v="2"/>
    <n v="21"/>
    <n v="400"/>
    <n v="3"/>
    <n v="2"/>
    <n v="2"/>
    <s v="322"/>
    <s v="Nouveaux prometteurs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</r>
  <r>
    <n v="2404"/>
    <n v="1976"/>
    <n v="49"/>
    <x v="0"/>
    <x v="0"/>
    <s v="Marié"/>
    <n v="53359"/>
    <n v="1"/>
    <n v="1"/>
    <n v="2"/>
    <d v="2013-05-27T00:00:00"/>
    <n v="12"/>
    <n v="4"/>
    <n v="17"/>
    <n v="257"/>
    <n v="3"/>
    <n v="2"/>
    <n v="2"/>
    <s v="322"/>
    <s v="Nouveaux prometteurs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</r>
  <r>
    <n v="8104"/>
    <n v="1951"/>
    <n v="74"/>
    <x v="2"/>
    <x v="1"/>
    <s v="Marié"/>
    <n v="53312"/>
    <n v="0"/>
    <n v="0"/>
    <n v="0"/>
    <d v="2013-08-09T00:00:00"/>
    <n v="12"/>
    <n v="32"/>
    <n v="18"/>
    <n v="278"/>
    <n v="3"/>
    <n v="2"/>
    <n v="2"/>
    <s v="322"/>
    <s v="Nouveaux prometteurs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</r>
  <r>
    <n v="4093"/>
    <n v="1975"/>
    <n v="50"/>
    <x v="0"/>
    <x v="2"/>
    <s v="Conjoint"/>
    <n v="53253"/>
    <n v="1"/>
    <n v="1"/>
    <n v="2"/>
    <d v="2013-02-11T00:00:00"/>
    <n v="12"/>
    <n v="61"/>
    <n v="17"/>
    <n v="436"/>
    <n v="2"/>
    <n v="2"/>
    <n v="2"/>
    <s v="222"/>
    <s v="Fidèles Premium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</r>
  <r>
    <n v="8207"/>
    <n v="1957"/>
    <n v="68"/>
    <x v="2"/>
    <x v="2"/>
    <s v="Marié"/>
    <n v="53233"/>
    <n v="0"/>
    <n v="1"/>
    <n v="1"/>
    <d v="2014-03-18T00:00:00"/>
    <n v="11"/>
    <n v="18"/>
    <n v="8"/>
    <n v="40"/>
    <n v="3"/>
    <n v="1"/>
    <n v="1"/>
    <s v="311"/>
    <s v="Nouveaux prometteurs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</r>
  <r>
    <n v="4915"/>
    <n v="1956"/>
    <n v="69"/>
    <x v="2"/>
    <x v="2"/>
    <s v="Marié"/>
    <n v="53230"/>
    <n v="0"/>
    <n v="1"/>
    <n v="1"/>
    <d v="2012-08-03T00:00:00"/>
    <n v="13"/>
    <n v="86"/>
    <n v="24"/>
    <n v="732"/>
    <n v="1"/>
    <n v="3"/>
    <n v="2"/>
    <s v="132"/>
    <s v="À réactiver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</r>
  <r>
    <n v="1055"/>
    <n v="1976"/>
    <n v="49"/>
    <x v="0"/>
    <x v="2"/>
    <s v="Marié"/>
    <n v="53204"/>
    <n v="1"/>
    <n v="1"/>
    <n v="2"/>
    <d v="2014-03-20T00:00:00"/>
    <n v="11"/>
    <n v="40"/>
    <n v="8"/>
    <n v="45"/>
    <n v="2"/>
    <n v="1"/>
    <n v="1"/>
    <s v="211"/>
    <s v="Autres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</r>
  <r>
    <n v="1406"/>
    <n v="1975"/>
    <n v="50"/>
    <x v="0"/>
    <x v="0"/>
    <s v="Célibataire"/>
    <n v="53201"/>
    <n v="1"/>
    <n v="1"/>
    <n v="2"/>
    <d v="2013-02-12T00:00:00"/>
    <n v="12"/>
    <n v="49"/>
    <n v="21"/>
    <n v="415"/>
    <n v="2"/>
    <n v="2"/>
    <n v="2"/>
    <s v="222"/>
    <s v="Fidèles Premium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</r>
  <r>
    <n v="7409"/>
    <n v="1970"/>
    <n v="55"/>
    <x v="0"/>
    <x v="0"/>
    <s v="Conjoint"/>
    <n v="53187"/>
    <n v="1"/>
    <n v="0"/>
    <n v="1"/>
    <d v="2013-10-26T00:00:00"/>
    <n v="12"/>
    <n v="66"/>
    <n v="16"/>
    <n v="267"/>
    <n v="1"/>
    <n v="2"/>
    <n v="2"/>
    <s v="122"/>
    <s v="À réactiver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</r>
  <r>
    <n v="8687"/>
    <n v="1978"/>
    <n v="47"/>
    <x v="0"/>
    <x v="0"/>
    <s v="Conjoint"/>
    <n v="53172"/>
    <n v="0"/>
    <n v="1"/>
    <n v="1"/>
    <d v="2013-05-06T00:00:00"/>
    <n v="12"/>
    <n v="54"/>
    <n v="16"/>
    <n v="486"/>
    <n v="2"/>
    <n v="2"/>
    <n v="2"/>
    <s v="222"/>
    <s v="Fidèles Premium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</r>
  <r>
    <n v="4268"/>
    <n v="1959"/>
    <n v="66"/>
    <x v="2"/>
    <x v="0"/>
    <s v="Marié"/>
    <n v="53154"/>
    <n v="0"/>
    <n v="1"/>
    <n v="1"/>
    <d v="2014-06-09T00:00:00"/>
    <n v="11"/>
    <n v="50"/>
    <n v="12"/>
    <n v="158"/>
    <n v="2"/>
    <n v="1"/>
    <n v="2"/>
    <s v="212"/>
    <s v="Autres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</r>
  <r>
    <n v="5407"/>
    <n v="1954"/>
    <n v="71"/>
    <x v="2"/>
    <x v="0"/>
    <s v="Conjoint"/>
    <n v="53103"/>
    <n v="0"/>
    <n v="1"/>
    <n v="1"/>
    <d v="2013-09-12T00:00:00"/>
    <n v="12"/>
    <n v="70"/>
    <n v="30"/>
    <n v="1085"/>
    <n v="1"/>
    <n v="3"/>
    <n v="3"/>
    <s v="133"/>
    <s v="À réactiver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</r>
  <r>
    <n v="125"/>
    <n v="1958"/>
    <n v="67"/>
    <x v="2"/>
    <x v="2"/>
    <s v="Conjoint"/>
    <n v="53083"/>
    <n v="1"/>
    <n v="1"/>
    <n v="2"/>
    <d v="2013-05-15T00:00:00"/>
    <n v="12"/>
    <n v="65"/>
    <n v="18"/>
    <n v="271"/>
    <n v="2"/>
    <n v="2"/>
    <n v="2"/>
    <s v="222"/>
    <s v="Fidèles Premium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</r>
  <r>
    <n v="9967"/>
    <n v="1974"/>
    <n v="51"/>
    <x v="0"/>
    <x v="0"/>
    <s v="Divorcé"/>
    <n v="53034"/>
    <n v="1"/>
    <n v="1"/>
    <n v="2"/>
    <d v="2013-05-30T00:00:00"/>
    <n v="12"/>
    <n v="30"/>
    <n v="22"/>
    <n v="447"/>
    <n v="3"/>
    <n v="3"/>
    <n v="2"/>
    <s v="332"/>
    <s v="Nouveaux prometteurs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</r>
  <r>
    <n v="3298"/>
    <n v="1956"/>
    <n v="69"/>
    <x v="2"/>
    <x v="2"/>
    <s v="Marié"/>
    <n v="52973"/>
    <n v="0"/>
    <n v="1"/>
    <n v="1"/>
    <d v="2012-11-08T00:00:00"/>
    <n v="13"/>
    <n v="92"/>
    <n v="32"/>
    <n v="1152"/>
    <n v="1"/>
    <n v="3"/>
    <n v="3"/>
    <s v="133"/>
    <s v="À réactiver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</r>
  <r>
    <n v="4377"/>
    <n v="1971"/>
    <n v="54"/>
    <x v="0"/>
    <x v="0"/>
    <s v="Marié"/>
    <n v="52914"/>
    <n v="0"/>
    <n v="1"/>
    <n v="1"/>
    <d v="2013-01-07T00:00:00"/>
    <n v="12"/>
    <n v="32"/>
    <n v="20"/>
    <n v="575"/>
    <n v="3"/>
    <n v="2"/>
    <n v="2"/>
    <s v="322"/>
    <s v="Nouveaux prometteurs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</r>
  <r>
    <n v="9405"/>
    <n v="1954"/>
    <n v="71"/>
    <x v="2"/>
    <x v="1"/>
    <s v="Marié"/>
    <n v="52869"/>
    <n v="1"/>
    <n v="1"/>
    <n v="2"/>
    <d v="2012-10-15T00:00:00"/>
    <n v="13"/>
    <n v="40"/>
    <n v="15"/>
    <n v="172"/>
    <n v="2"/>
    <n v="2"/>
    <n v="2"/>
    <s v="222"/>
    <s v="Fidèles Premium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</r>
  <r>
    <n v="3783"/>
    <n v="1959"/>
    <n v="66"/>
    <x v="2"/>
    <x v="1"/>
    <s v="Marié"/>
    <n v="52854"/>
    <n v="1"/>
    <n v="1"/>
    <n v="2"/>
    <d v="2014-03-24T00:00:00"/>
    <n v="11"/>
    <n v="43"/>
    <n v="12"/>
    <n v="116"/>
    <n v="2"/>
    <n v="1"/>
    <n v="2"/>
    <s v="212"/>
    <s v="Autres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</r>
  <r>
    <n v="5221"/>
    <n v="1957"/>
    <n v="68"/>
    <x v="2"/>
    <x v="0"/>
    <s v="Marié"/>
    <n v="52852"/>
    <n v="0"/>
    <n v="1"/>
    <n v="1"/>
    <d v="2012-12-01T00:00:00"/>
    <n v="13"/>
    <n v="93"/>
    <n v="30"/>
    <n v="879"/>
    <n v="1"/>
    <n v="3"/>
    <n v="3"/>
    <s v="133"/>
    <s v="À réactiver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</r>
  <r>
    <n v="1212"/>
    <n v="1973"/>
    <n v="52"/>
    <x v="0"/>
    <x v="0"/>
    <s v="Marié"/>
    <n v="52845"/>
    <n v="1"/>
    <n v="0"/>
    <n v="1"/>
    <d v="2013-08-13T00:00:00"/>
    <n v="12"/>
    <n v="7"/>
    <n v="28"/>
    <n v="936"/>
    <n v="3"/>
    <n v="3"/>
    <n v="3"/>
    <s v="333"/>
    <s v="VIP 333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</r>
  <r>
    <n v="3732"/>
    <n v="1955"/>
    <n v="70"/>
    <x v="2"/>
    <x v="2"/>
    <s v="Marié"/>
    <n v="52750"/>
    <n v="0"/>
    <n v="1"/>
    <n v="1"/>
    <d v="2013-02-04T00:00:00"/>
    <n v="12"/>
    <n v="72"/>
    <n v="25"/>
    <n v="860"/>
    <n v="1"/>
    <n v="3"/>
    <n v="3"/>
    <s v="133"/>
    <s v="À réactiver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</r>
  <r>
    <n v="2928"/>
    <n v="1975"/>
    <n v="50"/>
    <x v="0"/>
    <x v="1"/>
    <s v="Célibataire"/>
    <n v="52614"/>
    <n v="0"/>
    <n v="1"/>
    <n v="1"/>
    <d v="2012-12-01T00:00:00"/>
    <n v="13"/>
    <n v="63"/>
    <n v="22"/>
    <n v="990"/>
    <n v="2"/>
    <n v="3"/>
    <n v="3"/>
    <s v="233"/>
    <s v="Fidèles Premium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</r>
  <r>
    <n v="2920"/>
    <n v="1975"/>
    <n v="50"/>
    <x v="0"/>
    <x v="1"/>
    <s v="Célibataire"/>
    <n v="52614"/>
    <n v="0"/>
    <n v="1"/>
    <n v="1"/>
    <d v="2012-12-01T00:00:00"/>
    <n v="13"/>
    <n v="63"/>
    <n v="22"/>
    <n v="990"/>
    <n v="2"/>
    <n v="3"/>
    <n v="3"/>
    <s v="233"/>
    <s v="Fidèles Premium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</r>
  <r>
    <n v="3635"/>
    <n v="1962"/>
    <n v="63"/>
    <x v="2"/>
    <x v="1"/>
    <s v="Célibataire"/>
    <n v="52597"/>
    <n v="0"/>
    <n v="1"/>
    <n v="1"/>
    <d v="2014-05-07T00:00:00"/>
    <n v="11"/>
    <n v="69"/>
    <n v="22"/>
    <n v="578"/>
    <n v="1"/>
    <n v="3"/>
    <n v="2"/>
    <s v="132"/>
    <s v="À réactiver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</r>
  <r>
    <n v="1131"/>
    <n v="1967"/>
    <n v="58"/>
    <x v="0"/>
    <x v="1"/>
    <s v="Célibataire"/>
    <n v="52569"/>
    <n v="0"/>
    <n v="1"/>
    <n v="1"/>
    <d v="2014-04-05T00:00:00"/>
    <n v="11"/>
    <n v="54"/>
    <n v="9"/>
    <n v="95"/>
    <n v="2"/>
    <n v="1"/>
    <n v="1"/>
    <s v="211"/>
    <s v="Autres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</r>
  <r>
    <n v="378"/>
    <n v="1971"/>
    <n v="54"/>
    <x v="0"/>
    <x v="0"/>
    <s v="Marié"/>
    <n v="52531"/>
    <n v="0"/>
    <n v="0"/>
    <n v="0"/>
    <d v="2012-12-30T00:00:00"/>
    <n v="13"/>
    <n v="68"/>
    <n v="25"/>
    <n v="794"/>
    <n v="1"/>
    <n v="3"/>
    <n v="2"/>
    <s v="132"/>
    <s v="À réactiver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</r>
  <r>
    <n v="1440"/>
    <n v="1978"/>
    <n v="47"/>
    <x v="0"/>
    <x v="2"/>
    <s v="Conjoint"/>
    <n v="52513"/>
    <n v="0"/>
    <n v="0"/>
    <n v="0"/>
    <d v="2012-09-04T00:00:00"/>
    <n v="13"/>
    <n v="84"/>
    <n v="30"/>
    <n v="1149"/>
    <n v="1"/>
    <n v="3"/>
    <n v="3"/>
    <s v="133"/>
    <s v="À réactiver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</r>
  <r>
    <n v="2683"/>
    <n v="1969"/>
    <n v="56"/>
    <x v="0"/>
    <x v="0"/>
    <s v="Marié"/>
    <n v="52413"/>
    <n v="0"/>
    <n v="2"/>
    <n v="2"/>
    <d v="2013-02-02T00:00:00"/>
    <n v="12"/>
    <n v="56"/>
    <n v="28"/>
    <n v="910"/>
    <n v="2"/>
    <n v="3"/>
    <n v="3"/>
    <s v="233"/>
    <s v="Fidèles Premium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</r>
  <r>
    <n v="10702"/>
    <n v="1984"/>
    <n v="41"/>
    <x v="1"/>
    <x v="0"/>
    <s v="Célibataire"/>
    <n v="52413"/>
    <n v="1"/>
    <n v="0"/>
    <n v="1"/>
    <d v="2012-11-03T00:00:00"/>
    <n v="13"/>
    <n v="67"/>
    <n v="22"/>
    <n v="450"/>
    <n v="1"/>
    <n v="3"/>
    <n v="2"/>
    <s v="132"/>
    <s v="À réactiver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</r>
  <r>
    <n v="3712"/>
    <n v="1959"/>
    <n v="66"/>
    <x v="2"/>
    <x v="0"/>
    <s v="Divorcé"/>
    <n v="52332"/>
    <n v="0"/>
    <n v="0"/>
    <n v="0"/>
    <d v="2013-08-28T00:00:00"/>
    <n v="12"/>
    <n v="63"/>
    <n v="15"/>
    <n v="259"/>
    <n v="2"/>
    <n v="2"/>
    <n v="2"/>
    <s v="222"/>
    <s v="Fidèles Premium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</r>
  <r>
    <n v="9760"/>
    <n v="1963"/>
    <n v="62"/>
    <x v="2"/>
    <x v="1"/>
    <s v="Veuf"/>
    <n v="52278"/>
    <n v="0"/>
    <n v="1"/>
    <n v="1"/>
    <d v="2013-01-25T00:00:00"/>
    <n v="12"/>
    <n v="24"/>
    <n v="33"/>
    <n v="1198"/>
    <n v="3"/>
    <n v="3"/>
    <n v="3"/>
    <s v="333"/>
    <s v="VIP 333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</r>
  <r>
    <n v="7101"/>
    <n v="1963"/>
    <n v="62"/>
    <x v="2"/>
    <x v="1"/>
    <s v="Veuf"/>
    <n v="52278"/>
    <n v="0"/>
    <n v="1"/>
    <n v="1"/>
    <d v="2013-01-25T00:00:00"/>
    <n v="12"/>
    <n v="24"/>
    <n v="33"/>
    <n v="1198"/>
    <n v="3"/>
    <n v="3"/>
    <n v="3"/>
    <s v="333"/>
    <s v="VIP 333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</r>
  <r>
    <n v="6181"/>
    <n v="1950"/>
    <n v="75"/>
    <x v="2"/>
    <x v="2"/>
    <s v="Conjoint"/>
    <n v="52203"/>
    <n v="0"/>
    <n v="0"/>
    <n v="0"/>
    <d v="2012-07-31T00:00:00"/>
    <n v="13"/>
    <n v="36"/>
    <n v="32"/>
    <n v="939"/>
    <n v="2"/>
    <n v="3"/>
    <n v="3"/>
    <s v="233"/>
    <s v="Fidèles Premium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</r>
  <r>
    <n v="7264"/>
    <n v="1978"/>
    <n v="47"/>
    <x v="0"/>
    <x v="2"/>
    <s v="Célibataire"/>
    <n v="52195"/>
    <n v="2"/>
    <n v="1"/>
    <n v="3"/>
    <d v="2014-05-12T00:00:00"/>
    <n v="11"/>
    <n v="2"/>
    <n v="11"/>
    <n v="17"/>
    <n v="3"/>
    <n v="1"/>
    <n v="1"/>
    <s v="311"/>
    <s v="Nouveaux prometteurs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6387"/>
    <n v="1976"/>
    <n v="49"/>
    <x v="0"/>
    <x v="1"/>
    <s v="Conjoint"/>
    <n v="52190"/>
    <n v="1"/>
    <n v="1"/>
    <n v="2"/>
    <d v="2014-05-08T00:00:00"/>
    <n v="11"/>
    <n v="39"/>
    <n v="11"/>
    <n v="77"/>
    <n v="2"/>
    <n v="1"/>
    <n v="1"/>
    <s v="211"/>
    <s v="Autres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</r>
  <r>
    <n v="4184"/>
    <n v="1950"/>
    <n v="75"/>
    <x v="2"/>
    <x v="1"/>
    <s v="Conjoint"/>
    <n v="52157"/>
    <n v="0"/>
    <n v="1"/>
    <n v="1"/>
    <d v="2014-06-07T00:00:00"/>
    <n v="11"/>
    <n v="48"/>
    <n v="14"/>
    <n v="265"/>
    <n v="2"/>
    <n v="1"/>
    <n v="2"/>
    <s v="212"/>
    <s v="Autres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</r>
  <r>
    <n v="1045"/>
    <n v="1965"/>
    <n v="60"/>
    <x v="2"/>
    <x v="0"/>
    <s v="Conjoint"/>
    <n v="52117"/>
    <n v="0"/>
    <n v="1"/>
    <n v="1"/>
    <d v="2012-08-16T00:00:00"/>
    <n v="13"/>
    <n v="55"/>
    <n v="18"/>
    <n v="279"/>
    <n v="2"/>
    <n v="2"/>
    <n v="2"/>
    <s v="222"/>
    <s v="Fidèles Premium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</r>
  <r>
    <n v="641"/>
    <n v="1967"/>
    <n v="58"/>
    <x v="0"/>
    <x v="0"/>
    <s v="Célibataire"/>
    <n v="52074"/>
    <n v="0"/>
    <n v="1"/>
    <n v="1"/>
    <d v="2014-04-04T00:00:00"/>
    <n v="11"/>
    <n v="77"/>
    <n v="10"/>
    <n v="119"/>
    <n v="1"/>
    <n v="1"/>
    <n v="2"/>
    <s v="112"/>
    <s v="À réactiver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</r>
  <r>
    <n v="675"/>
    <n v="1973"/>
    <n v="52"/>
    <x v="0"/>
    <x v="2"/>
    <s v="Divorcé"/>
    <n v="52034"/>
    <n v="1"/>
    <n v="1"/>
    <n v="2"/>
    <d v="2013-05-17T00:00:00"/>
    <n v="12"/>
    <n v="67"/>
    <n v="18"/>
    <n v="332"/>
    <n v="1"/>
    <n v="2"/>
    <n v="2"/>
    <s v="122"/>
    <s v="À réactiver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</r>
  <r>
    <n v="5589"/>
    <n v="1964"/>
    <n v="61"/>
    <x v="2"/>
    <x v="0"/>
    <s v="Divorcé"/>
    <n v="51983"/>
    <n v="0"/>
    <n v="1"/>
    <n v="1"/>
    <d v="2012-08-31T00:00:00"/>
    <n v="13"/>
    <n v="95"/>
    <n v="28"/>
    <n v="793"/>
    <n v="1"/>
    <n v="3"/>
    <n v="2"/>
    <s v="132"/>
    <s v="À réactiver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</r>
  <r>
    <n v="11039"/>
    <n v="1975"/>
    <n v="50"/>
    <x v="0"/>
    <x v="0"/>
    <s v="Marié"/>
    <n v="51948"/>
    <n v="0"/>
    <n v="1"/>
    <n v="1"/>
    <d v="2013-09-17T00:00:00"/>
    <n v="12"/>
    <n v="51"/>
    <n v="16"/>
    <n v="311"/>
    <n v="2"/>
    <n v="2"/>
    <n v="2"/>
    <s v="222"/>
    <s v="Fidèles Premium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</r>
  <r>
    <n v="4682"/>
    <n v="1958"/>
    <n v="67"/>
    <x v="2"/>
    <x v="0"/>
    <s v="Marié"/>
    <n v="51876"/>
    <n v="0"/>
    <n v="0"/>
    <n v="0"/>
    <d v="2013-10-15T00:00:00"/>
    <n v="12"/>
    <n v="88"/>
    <n v="13"/>
    <n v="310"/>
    <n v="1"/>
    <n v="1"/>
    <n v="2"/>
    <s v="112"/>
    <s v="À réactiver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</r>
  <r>
    <n v="11100"/>
    <n v="1972"/>
    <n v="53"/>
    <x v="0"/>
    <x v="0"/>
    <s v="Divorcé"/>
    <n v="51813"/>
    <n v="1"/>
    <n v="1"/>
    <n v="2"/>
    <d v="2013-04-11T00:00:00"/>
    <n v="12"/>
    <n v="37"/>
    <n v="12"/>
    <n v="63"/>
    <n v="2"/>
    <n v="1"/>
    <n v="1"/>
    <s v="211"/>
    <s v="Autres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</r>
  <r>
    <n v="2853"/>
    <n v="1980"/>
    <n v="45"/>
    <x v="0"/>
    <x v="0"/>
    <s v="Célibataire"/>
    <n v="51766"/>
    <n v="1"/>
    <n v="0"/>
    <n v="1"/>
    <d v="2014-03-11T00:00:00"/>
    <n v="11"/>
    <n v="74"/>
    <n v="15"/>
    <n v="275"/>
    <n v="1"/>
    <n v="2"/>
    <n v="2"/>
    <s v="122"/>
    <s v="À réactiver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</r>
  <r>
    <n v="8286"/>
    <n v="1965"/>
    <n v="60"/>
    <x v="2"/>
    <x v="1"/>
    <s v="Conjoint"/>
    <n v="51717"/>
    <n v="0"/>
    <n v="1"/>
    <n v="1"/>
    <d v="2013-08-20T00:00:00"/>
    <n v="12"/>
    <n v="55"/>
    <n v="14"/>
    <n v="122"/>
    <n v="2"/>
    <n v="1"/>
    <n v="2"/>
    <s v="212"/>
    <s v="Autres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</r>
  <r>
    <n v="6497"/>
    <n v="1960"/>
    <n v="65"/>
    <x v="2"/>
    <x v="0"/>
    <s v="Marié"/>
    <n v="51651"/>
    <n v="0"/>
    <n v="1"/>
    <n v="1"/>
    <d v="2012-11-07T00:00:00"/>
    <n v="13"/>
    <n v="32"/>
    <n v="21"/>
    <n v="433"/>
    <n v="3"/>
    <n v="2"/>
    <n v="2"/>
    <s v="322"/>
    <s v="Nouveaux prometteurs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</r>
  <r>
    <n v="7698"/>
    <n v="1976"/>
    <n v="49"/>
    <x v="0"/>
    <x v="1"/>
    <s v="Marié"/>
    <n v="51650"/>
    <n v="0"/>
    <n v="1"/>
    <n v="1"/>
    <d v="2014-05-11T00:00:00"/>
    <n v="11"/>
    <n v="81"/>
    <n v="14"/>
    <n v="191"/>
    <n v="1"/>
    <n v="1"/>
    <n v="2"/>
    <s v="112"/>
    <s v="À réactiver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</r>
  <r>
    <n v="5092"/>
    <n v="1949"/>
    <n v="76"/>
    <x v="2"/>
    <x v="1"/>
    <s v="Veuf"/>
    <n v="51569"/>
    <n v="0"/>
    <n v="1"/>
    <n v="1"/>
    <d v="2013-02-12T00:00:00"/>
    <n v="12"/>
    <n v="39"/>
    <n v="23"/>
    <n v="467"/>
    <n v="2"/>
    <n v="3"/>
    <n v="2"/>
    <s v="232"/>
    <s v="Fidèles Premium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</r>
  <r>
    <n v="3202"/>
    <n v="1987"/>
    <n v="38"/>
    <x v="1"/>
    <x v="1"/>
    <s v="Marié"/>
    <n v="51563"/>
    <n v="0"/>
    <n v="0"/>
    <n v="0"/>
    <d v="2012-10-01T00:00:00"/>
    <n v="13"/>
    <n v="60"/>
    <n v="26"/>
    <n v="1250"/>
    <n v="2"/>
    <n v="3"/>
    <n v="3"/>
    <s v="233"/>
    <s v="Fidèles Premium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</r>
  <r>
    <n v="709"/>
    <n v="1952"/>
    <n v="73"/>
    <x v="2"/>
    <x v="0"/>
    <s v="Divorcé"/>
    <n v="51537"/>
    <n v="0"/>
    <n v="1"/>
    <n v="1"/>
    <d v="2012-12-09T00:00:00"/>
    <n v="13"/>
    <n v="27"/>
    <n v="23"/>
    <n v="1103"/>
    <n v="3"/>
    <n v="3"/>
    <n v="3"/>
    <s v="333"/>
    <s v="VIP 333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</r>
  <r>
    <n v="10664"/>
    <n v="1949"/>
    <n v="76"/>
    <x v="2"/>
    <x v="2"/>
    <s v="Veuf"/>
    <n v="51529"/>
    <n v="0"/>
    <n v="1"/>
    <n v="1"/>
    <d v="2013-09-07T00:00:00"/>
    <n v="12"/>
    <n v="14"/>
    <n v="23"/>
    <n v="467"/>
    <n v="3"/>
    <n v="3"/>
    <n v="2"/>
    <s v="332"/>
    <s v="Nouveaux prometteurs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</r>
  <r>
    <n v="7938"/>
    <n v="1958"/>
    <n v="67"/>
    <x v="2"/>
    <x v="1"/>
    <s v="Conjoint"/>
    <n v="51518"/>
    <n v="0"/>
    <n v="1"/>
    <n v="1"/>
    <d v="2013-10-03T00:00:00"/>
    <n v="12"/>
    <n v="92"/>
    <n v="18"/>
    <n v="449"/>
    <n v="1"/>
    <n v="2"/>
    <n v="2"/>
    <s v="122"/>
    <s v="À réactiver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</r>
  <r>
    <n v="5837"/>
    <n v="1967"/>
    <n v="58"/>
    <x v="0"/>
    <x v="0"/>
    <s v="Marié"/>
    <n v="51479"/>
    <n v="1"/>
    <n v="1"/>
    <n v="2"/>
    <d v="2012-12-28T00:00:00"/>
    <n v="13"/>
    <n v="67"/>
    <n v="22"/>
    <n v="494"/>
    <n v="1"/>
    <n v="3"/>
    <n v="2"/>
    <s v="132"/>
    <s v="À réactiver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</r>
  <r>
    <n v="3602"/>
    <n v="1958"/>
    <n v="67"/>
    <x v="2"/>
    <x v="2"/>
    <s v="Marié"/>
    <n v="51412"/>
    <n v="0"/>
    <n v="1"/>
    <n v="1"/>
    <d v="2013-12-31T00:00:00"/>
    <n v="12"/>
    <n v="42"/>
    <n v="13"/>
    <n v="195"/>
    <n v="2"/>
    <n v="1"/>
    <n v="2"/>
    <s v="212"/>
    <s v="Autres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</r>
  <r>
    <n v="73"/>
    <n v="1953"/>
    <n v="72"/>
    <x v="2"/>
    <x v="1"/>
    <s v="Célibataire"/>
    <n v="51411"/>
    <n v="1"/>
    <n v="2"/>
    <n v="3"/>
    <d v="2013-05-26T00:00:00"/>
    <n v="12"/>
    <n v="81"/>
    <n v="8"/>
    <n v="18"/>
    <n v="1"/>
    <n v="1"/>
    <n v="1"/>
    <s v="111"/>
    <s v="À réactiver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7108"/>
    <n v="1965"/>
    <n v="60"/>
    <x v="2"/>
    <x v="2"/>
    <s v="Veuf"/>
    <n v="51390"/>
    <n v="1"/>
    <n v="1"/>
    <n v="2"/>
    <d v="2012-09-08T00:00:00"/>
    <n v="13"/>
    <n v="54"/>
    <n v="17"/>
    <n v="353"/>
    <n v="2"/>
    <n v="2"/>
    <n v="2"/>
    <s v="222"/>
    <s v="Fidèles Premium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</r>
  <r>
    <n v="4552"/>
    <n v="1991"/>
    <n v="34"/>
    <x v="1"/>
    <x v="0"/>
    <s v="Marié"/>
    <n v="51373"/>
    <n v="0"/>
    <n v="0"/>
    <n v="0"/>
    <d v="2013-06-22T00:00:00"/>
    <n v="12"/>
    <n v="37"/>
    <n v="15"/>
    <n v="393"/>
    <n v="2"/>
    <n v="2"/>
    <n v="2"/>
    <s v="222"/>
    <s v="Fidèles Premium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</r>
  <r>
    <n v="7375"/>
    <n v="1976"/>
    <n v="49"/>
    <x v="0"/>
    <x v="0"/>
    <s v="Conjoint"/>
    <n v="51369"/>
    <n v="0"/>
    <n v="1"/>
    <n v="1"/>
    <d v="2012-10-25T00:00:00"/>
    <n v="13"/>
    <n v="84"/>
    <n v="22"/>
    <n v="576"/>
    <n v="1"/>
    <n v="3"/>
    <n v="2"/>
    <s v="132"/>
    <s v="À réactiver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</r>
  <r>
    <n v="10144"/>
    <n v="1976"/>
    <n v="49"/>
    <x v="0"/>
    <x v="0"/>
    <s v="Conjoint"/>
    <n v="51369"/>
    <n v="0"/>
    <n v="1"/>
    <n v="1"/>
    <d v="2012-10-25T00:00:00"/>
    <n v="13"/>
    <n v="84"/>
    <n v="22"/>
    <n v="576"/>
    <n v="1"/>
    <n v="3"/>
    <n v="2"/>
    <s v="132"/>
    <s v="À réactiver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</r>
  <r>
    <n v="10341"/>
    <n v="1948"/>
    <n v="77"/>
    <x v="2"/>
    <x v="0"/>
    <s v="Conjoint"/>
    <n v="51315"/>
    <n v="0"/>
    <n v="0"/>
    <n v="0"/>
    <d v="2014-02-23T00:00:00"/>
    <n v="11"/>
    <n v="45"/>
    <n v="11"/>
    <n v="222"/>
    <n v="2"/>
    <n v="1"/>
    <n v="2"/>
    <s v="212"/>
    <s v="Autres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</r>
  <r>
    <n v="8159"/>
    <n v="1968"/>
    <n v="57"/>
    <x v="0"/>
    <x v="0"/>
    <s v="Marié"/>
    <n v="51287"/>
    <n v="1"/>
    <n v="1"/>
    <n v="2"/>
    <d v="2014-04-01T00:00:00"/>
    <n v="11"/>
    <n v="10"/>
    <n v="15"/>
    <n v="182"/>
    <n v="3"/>
    <n v="2"/>
    <n v="2"/>
    <s v="322"/>
    <s v="Nouveaux prometteurs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</r>
  <r>
    <n v="11075"/>
    <n v="1978"/>
    <n v="47"/>
    <x v="0"/>
    <x v="0"/>
    <s v="Marié"/>
    <n v="51267"/>
    <n v="1"/>
    <n v="1"/>
    <n v="2"/>
    <d v="2013-10-29T00:00:00"/>
    <n v="12"/>
    <n v="37"/>
    <n v="15"/>
    <n v="270"/>
    <n v="2"/>
    <n v="2"/>
    <n v="2"/>
    <s v="222"/>
    <s v="Fidèles Premium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</r>
  <r>
    <n v="4656"/>
    <n v="1990"/>
    <n v="35"/>
    <x v="1"/>
    <x v="2"/>
    <s v="Célibataire"/>
    <n v="51250"/>
    <n v="1"/>
    <n v="0"/>
    <n v="1"/>
    <d v="2013-03-30T00:00:00"/>
    <n v="12"/>
    <n v="28"/>
    <n v="28"/>
    <n v="710"/>
    <n v="3"/>
    <n v="3"/>
    <n v="2"/>
    <s v="332"/>
    <s v="Nouveaux prometteurs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</r>
  <r>
    <n v="8825"/>
    <n v="1962"/>
    <n v="63"/>
    <x v="2"/>
    <x v="0"/>
    <s v="Conjoint"/>
    <n v="51195"/>
    <n v="1"/>
    <n v="1"/>
    <n v="2"/>
    <d v="2013-04-01T00:00:00"/>
    <n v="12"/>
    <n v="46"/>
    <n v="24"/>
    <n v="564"/>
    <n v="2"/>
    <n v="3"/>
    <n v="2"/>
    <s v="232"/>
    <s v="Fidèles Premium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</r>
  <r>
    <n v="326"/>
    <n v="1973"/>
    <n v="52"/>
    <x v="0"/>
    <x v="0"/>
    <s v="Marié"/>
    <n v="51148"/>
    <n v="1"/>
    <n v="1"/>
    <n v="2"/>
    <d v="2013-02-18T00:00:00"/>
    <n v="12"/>
    <n v="38"/>
    <n v="18"/>
    <n v="315"/>
    <n v="2"/>
    <n v="2"/>
    <n v="2"/>
    <s v="222"/>
    <s v="Fidèles Premium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</r>
  <r>
    <n v="6663"/>
    <n v="1940"/>
    <n v="85"/>
    <x v="2"/>
    <x v="1"/>
    <s v="Célibataire"/>
    <n v="51141"/>
    <n v="0"/>
    <n v="0"/>
    <n v="0"/>
    <d v="2013-07-08T00:00:00"/>
    <n v="12"/>
    <n v="96"/>
    <n v="13"/>
    <n v="157"/>
    <n v="1"/>
    <n v="1"/>
    <n v="2"/>
    <s v="112"/>
    <s v="À réactiver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</r>
  <r>
    <n v="2461"/>
    <n v="1955"/>
    <n v="70"/>
    <x v="2"/>
    <x v="2"/>
    <s v="Célibataire"/>
    <n v="51124"/>
    <n v="1"/>
    <n v="1"/>
    <n v="2"/>
    <d v="2013-12-18T00:00:00"/>
    <n v="12"/>
    <n v="79"/>
    <n v="7"/>
    <n v="43"/>
    <n v="1"/>
    <n v="1"/>
    <n v="1"/>
    <s v="111"/>
    <s v="À réactiver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</r>
  <r>
    <n v="8017"/>
    <n v="1981"/>
    <n v="44"/>
    <x v="1"/>
    <x v="2"/>
    <s v="Marié"/>
    <n v="51111"/>
    <n v="1"/>
    <n v="1"/>
    <n v="2"/>
    <d v="2014-06-19T00:00:00"/>
    <n v="11"/>
    <n v="83"/>
    <n v="11"/>
    <n v="55"/>
    <n v="1"/>
    <n v="1"/>
    <n v="1"/>
    <s v="111"/>
    <s v="À réactiver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</r>
  <r>
    <n v="10490"/>
    <n v="1969"/>
    <n v="56"/>
    <x v="0"/>
    <x v="1"/>
    <s v="Marié"/>
    <n v="51039"/>
    <n v="1"/>
    <n v="1"/>
    <n v="2"/>
    <d v="2012-12-10T00:00:00"/>
    <n v="13"/>
    <n v="11"/>
    <n v="19"/>
    <n v="417"/>
    <n v="3"/>
    <n v="2"/>
    <n v="2"/>
    <s v="322"/>
    <s v="Nouveaux prometteurs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</r>
  <r>
    <n v="455"/>
    <n v="1946"/>
    <n v="79"/>
    <x v="2"/>
    <x v="1"/>
    <s v="Marié"/>
    <n v="51012"/>
    <n v="0"/>
    <n v="0"/>
    <n v="0"/>
    <d v="2013-04-18T00:00:00"/>
    <n v="12"/>
    <n v="86"/>
    <n v="15"/>
    <n v="209"/>
    <n v="1"/>
    <n v="2"/>
    <n v="2"/>
    <s v="122"/>
    <s v="À réactiver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</r>
  <r>
    <n v="7592"/>
    <n v="1946"/>
    <n v="79"/>
    <x v="2"/>
    <x v="1"/>
    <s v="Marié"/>
    <n v="51012"/>
    <n v="0"/>
    <n v="0"/>
    <n v="0"/>
    <d v="2013-04-18T00:00:00"/>
    <n v="12"/>
    <n v="86"/>
    <n v="15"/>
    <n v="209"/>
    <n v="1"/>
    <n v="2"/>
    <n v="2"/>
    <s v="122"/>
    <s v="À réactiver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</r>
  <r>
    <n v="1118"/>
    <n v="1956"/>
    <n v="69"/>
    <x v="2"/>
    <x v="2"/>
    <s v="Marié"/>
    <n v="50965"/>
    <n v="0"/>
    <n v="1"/>
    <n v="1"/>
    <d v="2013-02-20T00:00:00"/>
    <n v="12"/>
    <n v="87"/>
    <n v="27"/>
    <n v="685"/>
    <n v="1"/>
    <n v="3"/>
    <n v="2"/>
    <s v="132"/>
    <s v="À réactiver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</r>
  <r>
    <n v="9347"/>
    <n v="1956"/>
    <n v="69"/>
    <x v="2"/>
    <x v="2"/>
    <s v="Conjoint"/>
    <n v="50943"/>
    <n v="0"/>
    <n v="1"/>
    <n v="1"/>
    <d v="2013-06-21T00:00:00"/>
    <n v="12"/>
    <n v="49"/>
    <n v="9"/>
    <n v="46"/>
    <n v="2"/>
    <n v="1"/>
    <n v="1"/>
    <s v="211"/>
    <s v="Autres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</r>
  <r>
    <n v="10160"/>
    <n v="1956"/>
    <n v="69"/>
    <x v="2"/>
    <x v="2"/>
    <s v="Conjoint"/>
    <n v="50943"/>
    <n v="0"/>
    <n v="1"/>
    <n v="1"/>
    <d v="2013-06-21T00:00:00"/>
    <n v="12"/>
    <n v="49"/>
    <n v="9"/>
    <n v="46"/>
    <n v="2"/>
    <n v="1"/>
    <n v="1"/>
    <s v="211"/>
    <s v="Autres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</r>
  <r>
    <n v="8148"/>
    <n v="1956"/>
    <n v="69"/>
    <x v="2"/>
    <x v="2"/>
    <s v="Conjoint"/>
    <n v="50898"/>
    <n v="1"/>
    <n v="1"/>
    <n v="2"/>
    <d v="2013-01-08T00:00:00"/>
    <n v="12"/>
    <n v="88"/>
    <n v="25"/>
    <n v="859"/>
    <n v="1"/>
    <n v="3"/>
    <n v="3"/>
    <s v="133"/>
    <s v="À réactiver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</r>
  <r>
    <n v="6271"/>
    <n v="1952"/>
    <n v="73"/>
    <x v="2"/>
    <x v="1"/>
    <s v="Marié"/>
    <n v="50870"/>
    <n v="0"/>
    <n v="1"/>
    <n v="1"/>
    <d v="2014-06-19T00:00:00"/>
    <n v="11"/>
    <n v="13"/>
    <n v="10"/>
    <n v="63"/>
    <n v="3"/>
    <n v="1"/>
    <n v="1"/>
    <s v="311"/>
    <s v="Nouveaux prometteurs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</r>
  <r>
    <n v="2286"/>
    <n v="1962"/>
    <n v="63"/>
    <x v="2"/>
    <x v="0"/>
    <s v="Célibataire"/>
    <n v="50785"/>
    <n v="1"/>
    <n v="1"/>
    <n v="2"/>
    <d v="2013-09-10T00:00:00"/>
    <n v="12"/>
    <n v="27"/>
    <n v="12"/>
    <n v="114"/>
    <n v="3"/>
    <n v="1"/>
    <n v="1"/>
    <s v="311"/>
    <s v="Nouveaux prometteurs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</r>
  <r>
    <n v="2061"/>
    <n v="1955"/>
    <n v="70"/>
    <x v="2"/>
    <x v="0"/>
    <s v="Marié"/>
    <n v="50737"/>
    <n v="0"/>
    <n v="1"/>
    <n v="1"/>
    <d v="2013-05-11T00:00:00"/>
    <n v="12"/>
    <n v="61"/>
    <n v="12"/>
    <n v="99"/>
    <n v="2"/>
    <n v="1"/>
    <n v="1"/>
    <s v="211"/>
    <s v="Autres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</r>
  <r>
    <n v="1165"/>
    <n v="1958"/>
    <n v="67"/>
    <x v="2"/>
    <x v="1"/>
    <s v="Célibataire"/>
    <n v="50729"/>
    <n v="1"/>
    <n v="1"/>
    <n v="2"/>
    <d v="2013-05-02T00:00:00"/>
    <n v="12"/>
    <n v="62"/>
    <n v="21"/>
    <n v="496"/>
    <n v="2"/>
    <n v="2"/>
    <n v="2"/>
    <s v="222"/>
    <s v="Fidèles Premium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</r>
  <r>
    <n v="4690"/>
    <n v="1953"/>
    <n v="72"/>
    <x v="2"/>
    <x v="0"/>
    <s v="Marié"/>
    <n v="50725"/>
    <n v="0"/>
    <n v="1"/>
    <n v="1"/>
    <d v="2013-02-13T00:00:00"/>
    <n v="12"/>
    <n v="45"/>
    <n v="25"/>
    <n v="586"/>
    <n v="2"/>
    <n v="3"/>
    <n v="2"/>
    <s v="232"/>
    <s v="Fidèles Premium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</r>
  <r>
    <n v="6097"/>
    <n v="1959"/>
    <n v="66"/>
    <x v="2"/>
    <x v="0"/>
    <s v="Célibataire"/>
    <n v="50664"/>
    <n v="1"/>
    <n v="1"/>
    <n v="2"/>
    <d v="2013-01-16T00:00:00"/>
    <n v="12"/>
    <n v="64"/>
    <n v="24"/>
    <n v="561"/>
    <n v="2"/>
    <n v="3"/>
    <n v="2"/>
    <s v="232"/>
    <s v="Fidèles Premium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</r>
  <r>
    <n v="4725"/>
    <n v="1950"/>
    <n v="75"/>
    <x v="2"/>
    <x v="1"/>
    <s v="Conjoint"/>
    <n v="50616"/>
    <n v="0"/>
    <n v="1"/>
    <n v="1"/>
    <d v="2014-04-13T00:00:00"/>
    <n v="11"/>
    <n v="71"/>
    <n v="8"/>
    <n v="67"/>
    <n v="1"/>
    <n v="1"/>
    <n v="1"/>
    <s v="111"/>
    <s v="À réactiver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</r>
  <r>
    <n v="5180"/>
    <n v="1968"/>
    <n v="57"/>
    <x v="0"/>
    <x v="1"/>
    <s v="Divorcé"/>
    <n v="50616"/>
    <n v="0"/>
    <n v="1"/>
    <n v="1"/>
    <d v="2014-04-18T00:00:00"/>
    <n v="11"/>
    <n v="56"/>
    <n v="15"/>
    <n v="149"/>
    <n v="2"/>
    <n v="2"/>
    <n v="2"/>
    <s v="222"/>
    <s v="Fidèles Premium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</r>
  <r>
    <n v="7230"/>
    <n v="1960"/>
    <n v="65"/>
    <x v="2"/>
    <x v="1"/>
    <s v="Divorcé"/>
    <n v="50611"/>
    <n v="0"/>
    <n v="1"/>
    <n v="1"/>
    <d v="2012-10-04T00:00:00"/>
    <n v="13"/>
    <n v="98"/>
    <n v="22"/>
    <n v="493"/>
    <n v="1"/>
    <n v="3"/>
    <n v="2"/>
    <s v="132"/>
    <s v="À réactiver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</r>
  <r>
    <n v="5675"/>
    <n v="1960"/>
    <n v="65"/>
    <x v="2"/>
    <x v="1"/>
    <s v="Divorcé"/>
    <n v="50611"/>
    <n v="0"/>
    <n v="1"/>
    <n v="1"/>
    <d v="2012-10-04T00:00:00"/>
    <n v="13"/>
    <n v="98"/>
    <n v="22"/>
    <n v="493"/>
    <n v="1"/>
    <n v="3"/>
    <n v="2"/>
    <s v="132"/>
    <s v="À réactiver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</r>
  <r>
    <n v="9140"/>
    <n v="1960"/>
    <n v="65"/>
    <x v="2"/>
    <x v="2"/>
    <s v="Conjoint"/>
    <n v="50523"/>
    <n v="1"/>
    <n v="1"/>
    <n v="2"/>
    <d v="2013-12-25T00:00:00"/>
    <n v="12"/>
    <n v="89"/>
    <n v="12"/>
    <n v="91"/>
    <n v="1"/>
    <n v="1"/>
    <n v="1"/>
    <s v="111"/>
    <s v="À réactiver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</r>
  <r>
    <n v="8594"/>
    <n v="1958"/>
    <n v="67"/>
    <x v="2"/>
    <x v="1"/>
    <s v="Veuf"/>
    <n v="50520"/>
    <n v="0"/>
    <n v="1"/>
    <n v="1"/>
    <d v="2014-01-28T00:00:00"/>
    <n v="11"/>
    <n v="25"/>
    <n v="13"/>
    <n v="135"/>
    <n v="3"/>
    <n v="1"/>
    <n v="2"/>
    <s v="312"/>
    <s v="Nouveaux prometteurs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</r>
  <r>
    <n v="2632"/>
    <n v="1954"/>
    <n v="71"/>
    <x v="2"/>
    <x v="0"/>
    <s v="Marié"/>
    <n v="50501"/>
    <n v="1"/>
    <n v="1"/>
    <n v="2"/>
    <d v="2013-06-18T00:00:00"/>
    <n v="12"/>
    <n v="10"/>
    <n v="19"/>
    <n v="500"/>
    <n v="3"/>
    <n v="2"/>
    <n v="2"/>
    <s v="322"/>
    <s v="Nouveaux prometteurs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</r>
  <r>
    <n v="1349"/>
    <n v="1970"/>
    <n v="55"/>
    <x v="0"/>
    <x v="0"/>
    <s v="Marié"/>
    <n v="50447"/>
    <n v="2"/>
    <n v="0"/>
    <n v="2"/>
    <d v="2014-04-21T00:00:00"/>
    <n v="11"/>
    <n v="4"/>
    <n v="13"/>
    <n v="148"/>
    <n v="3"/>
    <n v="1"/>
    <n v="2"/>
    <s v="312"/>
    <s v="Nouveaux prometteurs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</r>
  <r>
    <n v="9973"/>
    <n v="1963"/>
    <n v="62"/>
    <x v="2"/>
    <x v="0"/>
    <s v="Marié"/>
    <n v="50437"/>
    <n v="0"/>
    <n v="2"/>
    <n v="2"/>
    <d v="2012-10-17T00:00:00"/>
    <n v="13"/>
    <n v="28"/>
    <n v="23"/>
    <n v="490"/>
    <n v="3"/>
    <n v="3"/>
    <n v="2"/>
    <s v="332"/>
    <s v="Nouveaux prometteurs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</r>
  <r>
    <n v="4452"/>
    <n v="1957"/>
    <n v="68"/>
    <x v="2"/>
    <x v="0"/>
    <s v="Célibataire"/>
    <n v="50388"/>
    <n v="0"/>
    <n v="1"/>
    <n v="1"/>
    <d v="2014-05-28T00:00:00"/>
    <n v="11"/>
    <n v="3"/>
    <n v="20"/>
    <n v="372"/>
    <n v="3"/>
    <n v="2"/>
    <n v="2"/>
    <s v="322"/>
    <s v="Nouveaux prometteurs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</r>
  <r>
    <n v="10307"/>
    <n v="1956"/>
    <n v="69"/>
    <x v="2"/>
    <x v="0"/>
    <s v="Marié"/>
    <n v="50387"/>
    <n v="0"/>
    <n v="2"/>
    <n v="2"/>
    <d v="2013-08-31T00:00:00"/>
    <n v="12"/>
    <n v="91"/>
    <n v="21"/>
    <n v="525"/>
    <n v="1"/>
    <n v="2"/>
    <n v="2"/>
    <s v="122"/>
    <s v="À réactiver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</r>
  <r>
    <n v="713"/>
    <n v="1977"/>
    <n v="48"/>
    <x v="0"/>
    <x v="2"/>
    <s v="Marié"/>
    <n v="50353"/>
    <n v="0"/>
    <n v="0"/>
    <n v="0"/>
    <d v="2014-06-08T00:00:00"/>
    <n v="11"/>
    <n v="72"/>
    <n v="17"/>
    <n v="442"/>
    <n v="1"/>
    <n v="2"/>
    <n v="2"/>
    <s v="122"/>
    <s v="À réactiver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</r>
  <r>
    <n v="1378"/>
    <n v="1972"/>
    <n v="53"/>
    <x v="0"/>
    <x v="2"/>
    <s v="Conjoint"/>
    <n v="50334"/>
    <n v="0"/>
    <n v="1"/>
    <n v="1"/>
    <d v="2013-07-24T00:00:00"/>
    <n v="12"/>
    <n v="24"/>
    <n v="23"/>
    <n v="694"/>
    <n v="3"/>
    <n v="3"/>
    <n v="2"/>
    <s v="332"/>
    <s v="Nouveaux prometteurs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</r>
  <r>
    <n v="7540"/>
    <n v="1952"/>
    <n v="73"/>
    <x v="2"/>
    <x v="0"/>
    <s v="Marié"/>
    <n v="50300"/>
    <n v="0"/>
    <n v="1"/>
    <n v="1"/>
    <d v="2014-05-25T00:00:00"/>
    <n v="11"/>
    <n v="52"/>
    <n v="13"/>
    <n v="270"/>
    <n v="2"/>
    <n v="1"/>
    <n v="2"/>
    <s v="212"/>
    <s v="Autres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</r>
  <r>
    <n v="6969"/>
    <n v="1982"/>
    <n v="43"/>
    <x v="1"/>
    <x v="0"/>
    <s v="Conjoint"/>
    <n v="50272"/>
    <n v="1"/>
    <n v="0"/>
    <n v="1"/>
    <d v="2013-08-07T00:00:00"/>
    <n v="12"/>
    <n v="75"/>
    <n v="17"/>
    <n v="233"/>
    <n v="1"/>
    <n v="2"/>
    <n v="2"/>
    <s v="122"/>
    <s v="À réactiver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</r>
  <r>
    <n v="3972"/>
    <n v="1976"/>
    <n v="49"/>
    <x v="0"/>
    <x v="0"/>
    <s v="Conjoint"/>
    <n v="50200"/>
    <n v="1"/>
    <n v="1"/>
    <n v="2"/>
    <d v="2013-04-03T00:00:00"/>
    <n v="12"/>
    <n v="70"/>
    <n v="21"/>
    <n v="401"/>
    <n v="1"/>
    <n v="2"/>
    <n v="2"/>
    <s v="122"/>
    <s v="À réactiver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</r>
  <r>
    <n v="5633"/>
    <n v="1980"/>
    <n v="45"/>
    <x v="0"/>
    <x v="0"/>
    <s v="Marié"/>
    <n v="50183"/>
    <n v="1"/>
    <n v="1"/>
    <n v="2"/>
    <d v="2014-06-25T00:00:00"/>
    <n v="11"/>
    <n v="47"/>
    <n v="15"/>
    <n v="231"/>
    <n v="2"/>
    <n v="2"/>
    <n v="2"/>
    <s v="222"/>
    <s v="Fidèles Premium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</r>
  <r>
    <n v="3037"/>
    <n v="1983"/>
    <n v="42"/>
    <x v="1"/>
    <x v="1"/>
    <s v="Marié"/>
    <n v="50150"/>
    <n v="0"/>
    <n v="0"/>
    <n v="0"/>
    <d v="2013-06-20T00:00:00"/>
    <n v="12"/>
    <n v="32"/>
    <n v="19"/>
    <n v="410"/>
    <n v="3"/>
    <n v="2"/>
    <n v="2"/>
    <s v="322"/>
    <s v="Nouveaux prometteurs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</r>
  <r>
    <n v="4698"/>
    <n v="1983"/>
    <n v="42"/>
    <x v="1"/>
    <x v="1"/>
    <s v="Marié"/>
    <n v="50150"/>
    <n v="0"/>
    <n v="0"/>
    <n v="0"/>
    <d v="2013-06-20T00:00:00"/>
    <n v="12"/>
    <n v="32"/>
    <n v="19"/>
    <n v="410"/>
    <n v="3"/>
    <n v="2"/>
    <n v="2"/>
    <s v="322"/>
    <s v="Nouveaux prometteurs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</r>
  <r>
    <n v="9386"/>
    <n v="1962"/>
    <n v="63"/>
    <x v="2"/>
    <x v="0"/>
    <s v="Conjoint"/>
    <n v="50127"/>
    <n v="0"/>
    <n v="1"/>
    <n v="1"/>
    <d v="2014-05-29T00:00:00"/>
    <n v="11"/>
    <n v="88"/>
    <n v="18"/>
    <n v="320"/>
    <n v="1"/>
    <n v="2"/>
    <n v="2"/>
    <s v="122"/>
    <s v="À réactiver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</r>
  <r>
    <n v="2115"/>
    <n v="1957"/>
    <n v="68"/>
    <x v="2"/>
    <x v="0"/>
    <s v="Conjoint"/>
    <n v="50116"/>
    <n v="1"/>
    <n v="1"/>
    <n v="2"/>
    <d v="2014-06-20T00:00:00"/>
    <n v="11"/>
    <n v="68"/>
    <n v="10"/>
    <n v="66"/>
    <n v="1"/>
    <n v="1"/>
    <n v="1"/>
    <s v="111"/>
    <s v="À réactiver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</r>
  <r>
    <n v="10855"/>
    <n v="1968"/>
    <n v="57"/>
    <x v="0"/>
    <x v="2"/>
    <s v="Célibataire"/>
    <n v="50014"/>
    <n v="1"/>
    <n v="0"/>
    <n v="1"/>
    <d v="2014-01-22T00:00:00"/>
    <n v="11"/>
    <n v="9"/>
    <n v="18"/>
    <n v="396"/>
    <n v="3"/>
    <n v="2"/>
    <n v="2"/>
    <s v="322"/>
    <s v="Nouveaux prometteurs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</r>
  <r>
    <n v="5209"/>
    <n v="1954"/>
    <n v="71"/>
    <x v="2"/>
    <x v="0"/>
    <s v="Divorcé"/>
    <n v="50002"/>
    <n v="0"/>
    <n v="1"/>
    <n v="1"/>
    <d v="2013-06-17T00:00:00"/>
    <n v="12"/>
    <n v="21"/>
    <n v="24"/>
    <n v="638"/>
    <n v="3"/>
    <n v="3"/>
    <n v="2"/>
    <s v="332"/>
    <s v="Nouveaux prometteurs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</r>
  <r>
    <n v="2895"/>
    <n v="1963"/>
    <n v="62"/>
    <x v="2"/>
    <x v="0"/>
    <s v="Célibataire"/>
    <n v="49980"/>
    <n v="0"/>
    <n v="1"/>
    <n v="1"/>
    <d v="2013-10-23T00:00:00"/>
    <n v="12"/>
    <n v="79"/>
    <n v="14"/>
    <n v="195"/>
    <n v="1"/>
    <n v="1"/>
    <n v="2"/>
    <s v="112"/>
    <s v="À réactiver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</r>
  <r>
    <n v="3025"/>
    <n v="1958"/>
    <n v="67"/>
    <x v="2"/>
    <x v="0"/>
    <s v="Célibataire"/>
    <n v="49967"/>
    <n v="0"/>
    <n v="1"/>
    <n v="1"/>
    <d v="2013-07-08T00:00:00"/>
    <n v="12"/>
    <n v="4"/>
    <n v="19"/>
    <n v="306"/>
    <n v="3"/>
    <n v="2"/>
    <n v="2"/>
    <s v="322"/>
    <s v="Nouveaux prometteurs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</r>
  <r>
    <n v="9323"/>
    <n v="1949"/>
    <n v="76"/>
    <x v="2"/>
    <x v="2"/>
    <s v="Conjoint"/>
    <n v="49912"/>
    <n v="0"/>
    <n v="1"/>
    <n v="1"/>
    <d v="2012-09-07T00:00:00"/>
    <n v="13"/>
    <n v="5"/>
    <n v="30"/>
    <n v="874"/>
    <n v="3"/>
    <n v="3"/>
    <n v="3"/>
    <s v="333"/>
    <s v="VIP 333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</r>
  <r>
    <n v="1146"/>
    <n v="1949"/>
    <n v="76"/>
    <x v="2"/>
    <x v="2"/>
    <s v="Conjoint"/>
    <n v="49912"/>
    <n v="0"/>
    <n v="1"/>
    <n v="1"/>
    <d v="2012-09-07T00:00:00"/>
    <n v="13"/>
    <n v="5"/>
    <n v="30"/>
    <n v="874"/>
    <n v="3"/>
    <n v="3"/>
    <n v="3"/>
    <s v="333"/>
    <s v="VIP 333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</r>
  <r>
    <n v="5763"/>
    <n v="1972"/>
    <n v="53"/>
    <x v="0"/>
    <x v="2"/>
    <s v="Conjoint"/>
    <n v="49854"/>
    <n v="1"/>
    <n v="0"/>
    <n v="1"/>
    <d v="2013-11-10T00:00:00"/>
    <n v="12"/>
    <n v="63"/>
    <n v="19"/>
    <n v="380"/>
    <n v="2"/>
    <n v="2"/>
    <n v="2"/>
    <s v="222"/>
    <s v="Fidèles Premium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</r>
  <r>
    <n v="5631"/>
    <n v="1991"/>
    <n v="34"/>
    <x v="1"/>
    <x v="0"/>
    <s v="Célibataire"/>
    <n v="49767"/>
    <n v="0"/>
    <n v="0"/>
    <n v="0"/>
    <d v="2013-05-02T00:00:00"/>
    <n v="12"/>
    <n v="92"/>
    <n v="21"/>
    <n v="692"/>
    <n v="1"/>
    <n v="2"/>
    <n v="2"/>
    <s v="122"/>
    <s v="À réactiver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</r>
  <r>
    <n v="4599"/>
    <n v="1976"/>
    <n v="49"/>
    <x v="0"/>
    <x v="2"/>
    <s v="Marié"/>
    <n v="49681"/>
    <n v="0"/>
    <n v="2"/>
    <n v="2"/>
    <d v="2013-11-04T00:00:00"/>
    <n v="12"/>
    <n v="66"/>
    <n v="22"/>
    <n v="458"/>
    <n v="1"/>
    <n v="3"/>
    <n v="2"/>
    <s v="132"/>
    <s v="À réactiver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</r>
  <r>
    <n v="879"/>
    <n v="1976"/>
    <n v="49"/>
    <x v="0"/>
    <x v="2"/>
    <s v="Marié"/>
    <n v="49681"/>
    <n v="0"/>
    <n v="2"/>
    <n v="2"/>
    <d v="2013-11-04T00:00:00"/>
    <n v="12"/>
    <n v="66"/>
    <n v="22"/>
    <n v="458"/>
    <n v="1"/>
    <n v="3"/>
    <n v="2"/>
    <s v="132"/>
    <s v="À réactiver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</r>
  <r>
    <n v="11166"/>
    <n v="1961"/>
    <n v="64"/>
    <x v="2"/>
    <x v="0"/>
    <s v="Marié"/>
    <n v="49678"/>
    <n v="0"/>
    <n v="1"/>
    <n v="1"/>
    <d v="2013-02-02T00:00:00"/>
    <n v="12"/>
    <n v="81"/>
    <n v="19"/>
    <n v="315"/>
    <n v="1"/>
    <n v="2"/>
    <n v="2"/>
    <s v="122"/>
    <s v="À réactiver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</r>
  <r>
    <n v="7613"/>
    <n v="1974"/>
    <n v="51"/>
    <x v="0"/>
    <x v="2"/>
    <s v="Conjoint"/>
    <n v="49669"/>
    <n v="1"/>
    <n v="0"/>
    <n v="1"/>
    <d v="2014-05-24T00:00:00"/>
    <n v="11"/>
    <n v="97"/>
    <n v="18"/>
    <n v="326"/>
    <n v="1"/>
    <n v="2"/>
    <n v="2"/>
    <s v="122"/>
    <s v="À réactiver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</r>
  <r>
    <n v="3584"/>
    <n v="1955"/>
    <n v="70"/>
    <x v="2"/>
    <x v="1"/>
    <s v="Célibataire"/>
    <n v="49667"/>
    <n v="0"/>
    <n v="0"/>
    <n v="0"/>
    <d v="2012-08-20T00:00:00"/>
    <n v="13"/>
    <n v="35"/>
    <n v="28"/>
    <n v="1396"/>
    <n v="2"/>
    <n v="3"/>
    <n v="3"/>
    <s v="233"/>
    <s v="Fidèles Premium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</r>
  <r>
    <n v="4796"/>
    <n v="1952"/>
    <n v="73"/>
    <x v="2"/>
    <x v="0"/>
    <s v="Divorcé"/>
    <n v="49638"/>
    <n v="0"/>
    <n v="1"/>
    <n v="1"/>
    <d v="2014-04-19T00:00:00"/>
    <n v="11"/>
    <n v="71"/>
    <n v="6"/>
    <n v="39"/>
    <n v="1"/>
    <n v="1"/>
    <n v="1"/>
    <s v="111"/>
    <s v="À réactiver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</r>
  <r>
    <n v="1177"/>
    <n v="1966"/>
    <n v="59"/>
    <x v="0"/>
    <x v="2"/>
    <s v="Conjoint"/>
    <n v="49618"/>
    <n v="1"/>
    <n v="1"/>
    <n v="2"/>
    <d v="2013-01-26T00:00:00"/>
    <n v="12"/>
    <n v="77"/>
    <n v="14"/>
    <n v="129"/>
    <n v="1"/>
    <n v="1"/>
    <n v="2"/>
    <s v="112"/>
    <s v="À réactiver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</r>
  <r>
    <n v="4050"/>
    <n v="1966"/>
    <n v="59"/>
    <x v="0"/>
    <x v="2"/>
    <s v="Marié"/>
    <n v="49605"/>
    <n v="0"/>
    <n v="0"/>
    <n v="0"/>
    <d v="2014-06-21T00:00:00"/>
    <n v="11"/>
    <n v="65"/>
    <n v="10"/>
    <n v="127"/>
    <n v="2"/>
    <n v="1"/>
    <n v="2"/>
    <s v="212"/>
    <s v="Autres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</r>
  <r>
    <n v="6950"/>
    <n v="1958"/>
    <n v="67"/>
    <x v="2"/>
    <x v="2"/>
    <s v="Marié"/>
    <n v="49572"/>
    <n v="1"/>
    <n v="1"/>
    <n v="2"/>
    <d v="2013-12-15T00:00:00"/>
    <n v="12"/>
    <n v="25"/>
    <n v="12"/>
    <n v="54"/>
    <n v="3"/>
    <n v="1"/>
    <n v="1"/>
    <s v="311"/>
    <s v="Nouveaux prometteurs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</r>
  <r>
    <n v="4065"/>
    <n v="1976"/>
    <n v="49"/>
    <x v="0"/>
    <x v="1"/>
    <s v="Marié"/>
    <n v="49544"/>
    <n v="1"/>
    <n v="0"/>
    <n v="1"/>
    <d v="2013-02-12T00:00:00"/>
    <n v="12"/>
    <n v="0"/>
    <n v="21"/>
    <n v="404"/>
    <n v="3"/>
    <n v="2"/>
    <n v="2"/>
    <s v="322"/>
    <s v="Nouveaux prometteurs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</r>
  <r>
    <n v="4120"/>
    <n v="1975"/>
    <n v="50"/>
    <x v="0"/>
    <x v="2"/>
    <s v="Célibataire"/>
    <n v="49514"/>
    <n v="1"/>
    <n v="0"/>
    <n v="1"/>
    <d v="2013-12-17T00:00:00"/>
    <n v="12"/>
    <n v="61"/>
    <n v="18"/>
    <n v="369"/>
    <n v="2"/>
    <n v="2"/>
    <n v="2"/>
    <s v="222"/>
    <s v="Fidèles Premium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</r>
  <r>
    <n v="8581"/>
    <n v="1971"/>
    <n v="54"/>
    <x v="0"/>
    <x v="2"/>
    <s v="Marié"/>
    <n v="49505"/>
    <n v="1"/>
    <n v="1"/>
    <n v="2"/>
    <d v="2013-03-05T00:00:00"/>
    <n v="12"/>
    <n v="4"/>
    <n v="28"/>
    <n v="751"/>
    <n v="3"/>
    <n v="3"/>
    <n v="2"/>
    <s v="332"/>
    <s v="Nouveaux prometteurs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</r>
  <r>
    <n v="6141"/>
    <n v="1972"/>
    <n v="53"/>
    <x v="0"/>
    <x v="2"/>
    <s v="Célibataire"/>
    <n v="49494"/>
    <n v="1"/>
    <n v="0"/>
    <n v="1"/>
    <d v="2013-04-25T00:00:00"/>
    <n v="12"/>
    <n v="46"/>
    <n v="19"/>
    <n v="385"/>
    <n v="2"/>
    <n v="2"/>
    <n v="2"/>
    <s v="222"/>
    <s v="Fidèles Premium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</r>
  <r>
    <n v="10524"/>
    <n v="1963"/>
    <n v="62"/>
    <x v="2"/>
    <x v="2"/>
    <s v="Divorcé"/>
    <n v="49476"/>
    <n v="0"/>
    <n v="1"/>
    <n v="1"/>
    <d v="2013-06-20T00:00:00"/>
    <n v="12"/>
    <n v="29"/>
    <n v="20"/>
    <n v="795"/>
    <n v="3"/>
    <n v="2"/>
    <n v="2"/>
    <s v="322"/>
    <s v="Nouveaux prometteurs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</r>
  <r>
    <n v="3277"/>
    <n v="1955"/>
    <n v="70"/>
    <x v="2"/>
    <x v="0"/>
    <s v="Divorcé"/>
    <n v="49431"/>
    <n v="0"/>
    <n v="1"/>
    <n v="1"/>
    <d v="2012-08-03T00:00:00"/>
    <n v="13"/>
    <n v="9"/>
    <n v="21"/>
    <n v="365"/>
    <n v="3"/>
    <n v="2"/>
    <n v="2"/>
    <s v="322"/>
    <s v="Nouveaux prometteurs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</r>
  <r>
    <n v="10323"/>
    <n v="1952"/>
    <n v="73"/>
    <x v="2"/>
    <x v="0"/>
    <s v="Marié"/>
    <n v="49413"/>
    <n v="0"/>
    <n v="1"/>
    <n v="1"/>
    <d v="2013-10-25T00:00:00"/>
    <n v="12"/>
    <n v="88"/>
    <n v="16"/>
    <n v="304"/>
    <n v="1"/>
    <n v="2"/>
    <n v="2"/>
    <s v="122"/>
    <s v="À réactiver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</r>
  <r>
    <n v="10738"/>
    <n v="1951"/>
    <n v="74"/>
    <x v="2"/>
    <x v="2"/>
    <s v="Célibataire"/>
    <n v="49389"/>
    <n v="1"/>
    <n v="1"/>
    <n v="2"/>
    <d v="2013-08-29T00:00:00"/>
    <n v="12"/>
    <n v="55"/>
    <n v="12"/>
    <n v="65"/>
    <n v="2"/>
    <n v="1"/>
    <n v="1"/>
    <s v="211"/>
    <s v="Autres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</r>
  <r>
    <n v="3916"/>
    <n v="1971"/>
    <n v="54"/>
    <x v="0"/>
    <x v="1"/>
    <s v="Conjoint"/>
    <n v="49269"/>
    <n v="1"/>
    <n v="0"/>
    <n v="1"/>
    <d v="2012-08-15T00:00:00"/>
    <n v="13"/>
    <n v="92"/>
    <n v="29"/>
    <n v="890"/>
    <n v="1"/>
    <n v="3"/>
    <n v="3"/>
    <s v="133"/>
    <s v="À réactiver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</r>
  <r>
    <n v="5723"/>
    <n v="1976"/>
    <n v="49"/>
    <x v="0"/>
    <x v="1"/>
    <s v="Conjoint"/>
    <n v="49187"/>
    <n v="0"/>
    <n v="1"/>
    <n v="1"/>
    <d v="2014-01-11T00:00:00"/>
    <n v="11"/>
    <n v="63"/>
    <n v="9"/>
    <n v="116"/>
    <n v="2"/>
    <n v="1"/>
    <n v="2"/>
    <s v="212"/>
    <s v="Autres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</r>
  <r>
    <n v="7848"/>
    <n v="1974"/>
    <n v="51"/>
    <x v="0"/>
    <x v="0"/>
    <s v="Célibataire"/>
    <n v="49166"/>
    <n v="0"/>
    <n v="1"/>
    <n v="1"/>
    <d v="2013-06-13T00:00:00"/>
    <n v="12"/>
    <n v="17"/>
    <n v="17"/>
    <n v="368"/>
    <n v="3"/>
    <n v="2"/>
    <n v="2"/>
    <s v="322"/>
    <s v="Nouveaux prometteurs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</r>
  <r>
    <n v="3578"/>
    <n v="1949"/>
    <n v="76"/>
    <x v="2"/>
    <x v="0"/>
    <s v="Divorcé"/>
    <n v="49160"/>
    <n v="0"/>
    <n v="1"/>
    <n v="1"/>
    <d v="2013-10-20T00:00:00"/>
    <n v="12"/>
    <n v="29"/>
    <n v="16"/>
    <n v="236"/>
    <n v="3"/>
    <n v="2"/>
    <n v="2"/>
    <s v="322"/>
    <s v="Nouveaux prometteurs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</r>
  <r>
    <n v="3281"/>
    <n v="1960"/>
    <n v="65"/>
    <x v="2"/>
    <x v="1"/>
    <s v="Marié"/>
    <n v="49154"/>
    <n v="1"/>
    <n v="1"/>
    <n v="2"/>
    <d v="2013-11-03T00:00:00"/>
    <n v="12"/>
    <n v="69"/>
    <n v="19"/>
    <n v="411"/>
    <n v="1"/>
    <n v="2"/>
    <n v="2"/>
    <s v="122"/>
    <s v="À réactiver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</r>
  <r>
    <n v="9516"/>
    <n v="1971"/>
    <n v="54"/>
    <x v="0"/>
    <x v="2"/>
    <s v="Divorcé"/>
    <n v="49118"/>
    <n v="0"/>
    <n v="0"/>
    <n v="0"/>
    <d v="2012-08-18T00:00:00"/>
    <n v="13"/>
    <n v="90"/>
    <n v="33"/>
    <n v="1229"/>
    <n v="1"/>
    <n v="3"/>
    <n v="3"/>
    <s v="133"/>
    <s v="À réactiver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</r>
  <r>
    <n v="7533"/>
    <n v="1964"/>
    <n v="61"/>
    <x v="2"/>
    <x v="0"/>
    <s v="Marié"/>
    <n v="49096"/>
    <n v="1"/>
    <n v="1"/>
    <n v="2"/>
    <d v="2013-09-24T00:00:00"/>
    <n v="12"/>
    <n v="15"/>
    <n v="16"/>
    <n v="187"/>
    <n v="3"/>
    <n v="2"/>
    <n v="2"/>
    <s v="322"/>
    <s v="Nouveaux prometteurs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</r>
  <r>
    <n v="2870"/>
    <n v="1973"/>
    <n v="52"/>
    <x v="0"/>
    <x v="0"/>
    <s v="Marié"/>
    <n v="49094"/>
    <n v="0"/>
    <n v="1"/>
    <n v="1"/>
    <d v="2012-09-21T00:00:00"/>
    <n v="13"/>
    <n v="6"/>
    <n v="21"/>
    <n v="502"/>
    <n v="3"/>
    <n v="2"/>
    <n v="2"/>
    <s v="322"/>
    <s v="Nouveaux prometteurs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</r>
  <r>
    <n v="7397"/>
    <n v="1951"/>
    <n v="74"/>
    <x v="2"/>
    <x v="0"/>
    <s v="Célibataire"/>
    <n v="49090"/>
    <n v="0"/>
    <n v="1"/>
    <n v="1"/>
    <d v="2013-07-19T00:00:00"/>
    <n v="12"/>
    <n v="45"/>
    <n v="25"/>
    <n v="688"/>
    <n v="2"/>
    <n v="3"/>
    <n v="2"/>
    <s v="232"/>
    <s v="Fidèles Premium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</r>
  <r>
    <n v="6116"/>
    <n v="1968"/>
    <n v="57"/>
    <x v="0"/>
    <x v="2"/>
    <s v="Marié"/>
    <n v="48985"/>
    <n v="0"/>
    <n v="1"/>
    <n v="1"/>
    <d v="2013-07-05T00:00:00"/>
    <n v="12"/>
    <n v="13"/>
    <n v="8"/>
    <n v="75"/>
    <n v="3"/>
    <n v="1"/>
    <n v="1"/>
    <s v="311"/>
    <s v="Nouveaux prometteurs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</r>
  <r>
    <n v="2968"/>
    <n v="1943"/>
    <n v="82"/>
    <x v="2"/>
    <x v="1"/>
    <s v="Divorcé"/>
    <n v="48948"/>
    <n v="0"/>
    <n v="0"/>
    <n v="0"/>
    <d v="2013-02-01T00:00:00"/>
    <n v="12"/>
    <n v="53"/>
    <n v="28"/>
    <n v="902"/>
    <n v="2"/>
    <n v="3"/>
    <n v="3"/>
    <s v="233"/>
    <s v="Fidèles Premium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8800"/>
    <n v="1943"/>
    <n v="82"/>
    <x v="2"/>
    <x v="1"/>
    <s v="Divorcé"/>
    <n v="48948"/>
    <n v="0"/>
    <n v="0"/>
    <n v="0"/>
    <d v="2013-02-01T00:00:00"/>
    <n v="12"/>
    <n v="53"/>
    <n v="28"/>
    <n v="902"/>
    <n v="2"/>
    <n v="3"/>
    <n v="3"/>
    <s v="233"/>
    <s v="Fidèles Premium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5389"/>
    <n v="1964"/>
    <n v="61"/>
    <x v="2"/>
    <x v="0"/>
    <s v="Marié"/>
    <n v="48920"/>
    <n v="0"/>
    <n v="2"/>
    <n v="2"/>
    <d v="2013-10-20T00:00:00"/>
    <n v="12"/>
    <n v="93"/>
    <n v="20"/>
    <n v="347"/>
    <n v="1"/>
    <n v="2"/>
    <n v="2"/>
    <s v="122"/>
    <s v="À réactiver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</r>
  <r>
    <n v="2811"/>
    <n v="1963"/>
    <n v="62"/>
    <x v="2"/>
    <x v="1"/>
    <s v="Célibataire"/>
    <n v="48918"/>
    <n v="1"/>
    <n v="1"/>
    <n v="2"/>
    <d v="2014-04-12T00:00:00"/>
    <n v="11"/>
    <n v="21"/>
    <n v="9"/>
    <n v="62"/>
    <n v="3"/>
    <n v="1"/>
    <n v="1"/>
    <s v="311"/>
    <s v="Nouveaux prometteurs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</r>
  <r>
    <n v="9150"/>
    <n v="1963"/>
    <n v="62"/>
    <x v="2"/>
    <x v="1"/>
    <s v="Célibataire"/>
    <n v="48918"/>
    <n v="1"/>
    <n v="1"/>
    <n v="2"/>
    <d v="2014-04-12T00:00:00"/>
    <n v="11"/>
    <n v="21"/>
    <n v="9"/>
    <n v="62"/>
    <n v="3"/>
    <n v="1"/>
    <n v="1"/>
    <s v="311"/>
    <s v="Nouveaux prometteurs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</r>
  <r>
    <n v="8805"/>
    <n v="1960"/>
    <n v="65"/>
    <x v="2"/>
    <x v="0"/>
    <s v="Célibataire"/>
    <n v="48904"/>
    <n v="0"/>
    <n v="1"/>
    <n v="1"/>
    <d v="2012-12-02T00:00:00"/>
    <n v="13"/>
    <n v="1"/>
    <n v="21"/>
    <n v="371"/>
    <n v="3"/>
    <n v="2"/>
    <n v="2"/>
    <s v="322"/>
    <s v="Nouveaux prometteurs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</r>
  <r>
    <n v="1158"/>
    <n v="1966"/>
    <n v="59"/>
    <x v="0"/>
    <x v="0"/>
    <s v="Divorcé"/>
    <n v="48877"/>
    <n v="0"/>
    <n v="1"/>
    <n v="1"/>
    <d v="2014-01-05T00:00:00"/>
    <n v="11"/>
    <n v="27"/>
    <n v="14"/>
    <n v="144"/>
    <n v="3"/>
    <n v="1"/>
    <n v="2"/>
    <s v="312"/>
    <s v="Nouveaux prometteurs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</r>
  <r>
    <n v="10232"/>
    <n v="1963"/>
    <n v="62"/>
    <x v="2"/>
    <x v="1"/>
    <s v="Divorcé"/>
    <n v="48799"/>
    <n v="0"/>
    <n v="1"/>
    <n v="1"/>
    <d v="2013-11-05T00:00:00"/>
    <n v="12"/>
    <n v="9"/>
    <n v="15"/>
    <n v="331"/>
    <n v="3"/>
    <n v="2"/>
    <n v="2"/>
    <s v="322"/>
    <s v="Nouveaux prometteurs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</r>
  <r>
    <n v="6382"/>
    <n v="1953"/>
    <n v="72"/>
    <x v="2"/>
    <x v="0"/>
    <s v="Conjoint"/>
    <n v="48794"/>
    <n v="1"/>
    <n v="1"/>
    <n v="2"/>
    <d v="2014-06-26T00:00:00"/>
    <n v="11"/>
    <n v="97"/>
    <n v="8"/>
    <n v="54"/>
    <n v="1"/>
    <n v="1"/>
    <n v="1"/>
    <s v="111"/>
    <s v="À réactiver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</r>
  <r>
    <n v="8560"/>
    <n v="1992"/>
    <n v="33"/>
    <x v="1"/>
    <x v="0"/>
    <s v="Célibataire"/>
    <n v="48789"/>
    <n v="0"/>
    <n v="0"/>
    <n v="0"/>
    <d v="2012-09-10T00:00:00"/>
    <n v="13"/>
    <n v="94"/>
    <n v="23"/>
    <n v="680"/>
    <n v="1"/>
    <n v="3"/>
    <n v="2"/>
    <s v="132"/>
    <s v="À réactiver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</r>
  <r>
    <n v="5237"/>
    <n v="1950"/>
    <n v="75"/>
    <x v="2"/>
    <x v="1"/>
    <s v="Célibataire"/>
    <n v="48767"/>
    <n v="1"/>
    <n v="2"/>
    <n v="3"/>
    <d v="2014-01-01T00:00:00"/>
    <n v="11"/>
    <n v="79"/>
    <n v="11"/>
    <n v="63"/>
    <n v="1"/>
    <n v="1"/>
    <n v="1"/>
    <s v="111"/>
    <s v="À réactiver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</r>
  <r>
    <n v="5621"/>
    <n v="1969"/>
    <n v="56"/>
    <x v="0"/>
    <x v="0"/>
    <s v="Marié"/>
    <n v="48752"/>
    <n v="1"/>
    <n v="1"/>
    <n v="2"/>
    <d v="2012-12-12T00:00:00"/>
    <n v="13"/>
    <n v="8"/>
    <n v="21"/>
    <n v="316"/>
    <n v="3"/>
    <n v="2"/>
    <n v="2"/>
    <s v="322"/>
    <s v="Nouveaux prometteurs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</r>
  <r>
    <n v="221"/>
    <n v="1955"/>
    <n v="70"/>
    <x v="2"/>
    <x v="0"/>
    <s v="Marié"/>
    <n v="48726"/>
    <n v="0"/>
    <n v="1"/>
    <n v="1"/>
    <d v="2013-04-27T00:00:00"/>
    <n v="12"/>
    <n v="90"/>
    <n v="15"/>
    <n v="242"/>
    <n v="1"/>
    <n v="2"/>
    <n v="2"/>
    <s v="122"/>
    <s v="À réactiver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</r>
  <r>
    <n v="5552"/>
    <n v="1963"/>
    <n v="62"/>
    <x v="2"/>
    <x v="2"/>
    <s v="Divorcé"/>
    <n v="48721"/>
    <n v="1"/>
    <n v="1"/>
    <n v="2"/>
    <d v="2013-05-13T00:00:00"/>
    <n v="12"/>
    <n v="50"/>
    <n v="17"/>
    <n v="293"/>
    <n v="2"/>
    <n v="2"/>
    <n v="2"/>
    <s v="222"/>
    <s v="Fidèles Premium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</r>
  <r>
    <n v="11031"/>
    <n v="1950"/>
    <n v="75"/>
    <x v="2"/>
    <x v="1"/>
    <s v="Marié"/>
    <n v="48699"/>
    <n v="1"/>
    <n v="1"/>
    <n v="2"/>
    <d v="2013-05-21T00:00:00"/>
    <n v="12"/>
    <n v="90"/>
    <n v="9"/>
    <n v="40"/>
    <n v="1"/>
    <n v="1"/>
    <n v="1"/>
    <s v="111"/>
    <s v="À réactiver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</r>
  <r>
    <n v="7284"/>
    <n v="1953"/>
    <n v="72"/>
    <x v="2"/>
    <x v="0"/>
    <s v="Marié"/>
    <n v="48686"/>
    <n v="1"/>
    <n v="2"/>
    <n v="3"/>
    <d v="2013-12-04T00:00:00"/>
    <n v="12"/>
    <n v="8"/>
    <n v="11"/>
    <n v="20"/>
    <n v="3"/>
    <n v="1"/>
    <n v="1"/>
    <s v="311"/>
    <s v="Nouveaux prometteurs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</r>
  <r>
    <n v="5025"/>
    <n v="1979"/>
    <n v="46"/>
    <x v="0"/>
    <x v="0"/>
    <s v="Célibataire"/>
    <n v="48526"/>
    <n v="1"/>
    <n v="0"/>
    <n v="1"/>
    <d v="2013-12-24T00:00:00"/>
    <n v="12"/>
    <n v="32"/>
    <n v="10"/>
    <n v="135"/>
    <n v="3"/>
    <n v="1"/>
    <n v="2"/>
    <s v="312"/>
    <s v="Nouveaux prometteurs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</r>
  <r>
    <n v="1041"/>
    <n v="1973"/>
    <n v="52"/>
    <x v="0"/>
    <x v="1"/>
    <s v="Célibataire"/>
    <n v="48432"/>
    <n v="0"/>
    <n v="1"/>
    <n v="1"/>
    <d v="2012-10-18T00:00:00"/>
    <n v="13"/>
    <n v="3"/>
    <n v="22"/>
    <n v="424"/>
    <n v="3"/>
    <n v="3"/>
    <n v="2"/>
    <s v="332"/>
    <s v="Nouveaux prometteurs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492"/>
    <n v="1973"/>
    <n v="52"/>
    <x v="0"/>
    <x v="1"/>
    <s v="Célibataire"/>
    <n v="48432"/>
    <n v="0"/>
    <n v="1"/>
    <n v="1"/>
    <d v="2012-10-18T00:00:00"/>
    <n v="13"/>
    <n v="3"/>
    <n v="22"/>
    <n v="424"/>
    <n v="3"/>
    <n v="3"/>
    <n v="2"/>
    <s v="332"/>
    <s v="Nouveaux prometteurs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</r>
  <r>
    <n v="11133"/>
    <n v="1973"/>
    <n v="52"/>
    <x v="0"/>
    <x v="1"/>
    <s v="Célibataire"/>
    <n v="48432"/>
    <n v="0"/>
    <n v="1"/>
    <n v="1"/>
    <d v="2012-10-18T00:00:00"/>
    <n v="13"/>
    <n v="3"/>
    <n v="22"/>
    <n v="424"/>
    <n v="3"/>
    <n v="3"/>
    <n v="2"/>
    <s v="332"/>
    <s v="Nouveaux prometteurs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10623"/>
    <n v="1961"/>
    <n v="64"/>
    <x v="2"/>
    <x v="2"/>
    <s v="Conjoint"/>
    <n v="48330"/>
    <n v="0"/>
    <n v="1"/>
    <n v="1"/>
    <d v="2013-11-15T00:00:00"/>
    <n v="12"/>
    <n v="2"/>
    <n v="9"/>
    <n v="32"/>
    <n v="3"/>
    <n v="1"/>
    <n v="1"/>
    <s v="311"/>
    <s v="Nouveaux prometteurs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</r>
  <r>
    <n v="10299"/>
    <n v="1969"/>
    <n v="56"/>
    <x v="0"/>
    <x v="1"/>
    <s v="Célibataire"/>
    <n v="48240"/>
    <n v="0"/>
    <n v="0"/>
    <n v="0"/>
    <d v="2012-11-09T00:00:00"/>
    <n v="13"/>
    <n v="73"/>
    <n v="27"/>
    <n v="882"/>
    <n v="1"/>
    <n v="3"/>
    <n v="3"/>
    <s v="133"/>
    <s v="À réactiver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</r>
  <r>
    <n v="4954"/>
    <n v="1956"/>
    <n v="69"/>
    <x v="2"/>
    <x v="0"/>
    <s v="Marié"/>
    <n v="48195"/>
    <n v="1"/>
    <n v="1"/>
    <n v="2"/>
    <d v="2014-01-21T00:00:00"/>
    <n v="11"/>
    <n v="53"/>
    <n v="17"/>
    <n v="265"/>
    <n v="2"/>
    <n v="2"/>
    <n v="2"/>
    <s v="222"/>
    <s v="Fidèles Premium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</r>
  <r>
    <n v="3483"/>
    <n v="1958"/>
    <n v="67"/>
    <x v="2"/>
    <x v="0"/>
    <s v="Marié"/>
    <n v="48192"/>
    <n v="0"/>
    <n v="0"/>
    <n v="0"/>
    <d v="2013-04-06T00:00:00"/>
    <n v="12"/>
    <n v="76"/>
    <n v="30"/>
    <n v="1526"/>
    <n v="1"/>
    <n v="3"/>
    <n v="3"/>
    <s v="133"/>
    <s v="À réactiver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</r>
  <r>
    <n v="5866"/>
    <n v="1974"/>
    <n v="51"/>
    <x v="0"/>
    <x v="0"/>
    <s v="Conjoint"/>
    <n v="48186"/>
    <n v="1"/>
    <n v="0"/>
    <n v="1"/>
    <d v="2014-03-20T00:00:00"/>
    <n v="11"/>
    <n v="39"/>
    <n v="16"/>
    <n v="219"/>
    <n v="2"/>
    <n v="2"/>
    <n v="2"/>
    <s v="222"/>
    <s v="Fidèles Premium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</r>
  <r>
    <n v="10313"/>
    <n v="1975"/>
    <n v="50"/>
    <x v="0"/>
    <x v="0"/>
    <s v="Marié"/>
    <n v="48178"/>
    <n v="1"/>
    <n v="1"/>
    <n v="2"/>
    <d v="2012-10-28T00:00:00"/>
    <n v="13"/>
    <n v="69"/>
    <n v="18"/>
    <n v="254"/>
    <n v="1"/>
    <n v="2"/>
    <n v="2"/>
    <s v="122"/>
    <s v="À réactiver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</r>
  <r>
    <n v="5991"/>
    <n v="1949"/>
    <n v="76"/>
    <x v="2"/>
    <x v="2"/>
    <s v="Marié"/>
    <n v="48150"/>
    <n v="0"/>
    <n v="1"/>
    <n v="1"/>
    <d v="2013-06-08T00:00:00"/>
    <n v="12"/>
    <n v="24"/>
    <n v="17"/>
    <n v="266"/>
    <n v="3"/>
    <n v="2"/>
    <n v="2"/>
    <s v="322"/>
    <s v="Nouveaux prometteurs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</r>
  <r>
    <n v="359"/>
    <n v="1950"/>
    <n v="75"/>
    <x v="2"/>
    <x v="0"/>
    <s v="Conjoint"/>
    <n v="48070"/>
    <n v="0"/>
    <n v="1"/>
    <n v="1"/>
    <d v="2013-01-13T00:00:00"/>
    <n v="12"/>
    <n v="33"/>
    <n v="23"/>
    <n v="504"/>
    <n v="2"/>
    <n v="3"/>
    <n v="2"/>
    <s v="232"/>
    <s v="Fidèles Premium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</r>
  <r>
    <n v="194"/>
    <n v="1965"/>
    <n v="60"/>
    <x v="2"/>
    <x v="0"/>
    <s v="Marié"/>
    <n v="48006"/>
    <n v="1"/>
    <n v="1"/>
    <n v="2"/>
    <d v="2014-06-09T00:00:00"/>
    <n v="11"/>
    <n v="55"/>
    <n v="10"/>
    <n v="41"/>
    <n v="2"/>
    <n v="1"/>
    <n v="1"/>
    <s v="211"/>
    <s v="Autres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</r>
  <r>
    <n v="1497"/>
    <n v="1952"/>
    <n v="73"/>
    <x v="2"/>
    <x v="0"/>
    <s v="Célibataire"/>
    <n v="47958"/>
    <n v="0"/>
    <n v="1"/>
    <n v="1"/>
    <d v="2013-01-19T00:00:00"/>
    <n v="12"/>
    <n v="8"/>
    <n v="19"/>
    <n v="407"/>
    <n v="3"/>
    <n v="2"/>
    <n v="2"/>
    <s v="322"/>
    <s v="Nouveaux prometteurs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</r>
  <r>
    <n v="7247"/>
    <n v="1960"/>
    <n v="65"/>
    <x v="2"/>
    <x v="0"/>
    <s v="Veuf"/>
    <n v="47916"/>
    <n v="0"/>
    <n v="1"/>
    <n v="1"/>
    <d v="2012-11-22T00:00:00"/>
    <n v="13"/>
    <n v="72"/>
    <n v="23"/>
    <n v="606"/>
    <n v="1"/>
    <n v="3"/>
    <n v="2"/>
    <s v="132"/>
    <s v="À réactiver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</r>
  <r>
    <n v="6534"/>
    <n v="1974"/>
    <n v="51"/>
    <x v="0"/>
    <x v="0"/>
    <s v="Conjoint"/>
    <n v="47889"/>
    <n v="1"/>
    <n v="0"/>
    <n v="1"/>
    <d v="2014-01-04T00:00:00"/>
    <n v="11"/>
    <n v="94"/>
    <n v="10"/>
    <n v="67"/>
    <n v="1"/>
    <n v="1"/>
    <n v="1"/>
    <s v="111"/>
    <s v="À réactiver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</r>
  <r>
    <n v="4368"/>
    <n v="1980"/>
    <n v="45"/>
    <x v="0"/>
    <x v="0"/>
    <s v="Marié"/>
    <n v="47850"/>
    <n v="1"/>
    <n v="0"/>
    <n v="1"/>
    <d v="2013-12-03T00:00:00"/>
    <n v="12"/>
    <n v="72"/>
    <n v="13"/>
    <n v="134"/>
    <n v="1"/>
    <n v="1"/>
    <n v="2"/>
    <s v="112"/>
    <s v="À réactiver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</r>
  <r>
    <n v="1473"/>
    <n v="1960"/>
    <n v="65"/>
    <x v="2"/>
    <x v="2"/>
    <s v="Célibataire"/>
    <n v="47823"/>
    <n v="0"/>
    <n v="1"/>
    <n v="1"/>
    <d v="2013-07-23T00:00:00"/>
    <n v="12"/>
    <n v="0"/>
    <n v="13"/>
    <n v="72"/>
    <n v="3"/>
    <n v="1"/>
    <n v="1"/>
    <s v="311"/>
    <s v="Nouveaux prometteurs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</r>
  <r>
    <n v="5081"/>
    <n v="1967"/>
    <n v="58"/>
    <x v="0"/>
    <x v="2"/>
    <s v="Conjoint"/>
    <n v="47821"/>
    <n v="1"/>
    <n v="1"/>
    <n v="2"/>
    <d v="2013-10-20T00:00:00"/>
    <n v="12"/>
    <n v="54"/>
    <n v="12"/>
    <n v="47"/>
    <n v="2"/>
    <n v="1"/>
    <n v="1"/>
    <s v="211"/>
    <s v="Autres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</r>
  <r>
    <n v="5534"/>
    <n v="1975"/>
    <n v="50"/>
    <x v="0"/>
    <x v="2"/>
    <s v="Marié"/>
    <n v="47808"/>
    <n v="0"/>
    <n v="1"/>
    <n v="1"/>
    <d v="2013-10-20T00:00:00"/>
    <n v="12"/>
    <n v="30"/>
    <n v="15"/>
    <n v="224"/>
    <n v="3"/>
    <n v="2"/>
    <n v="2"/>
    <s v="322"/>
    <s v="Nouveaux prometteurs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</r>
  <r>
    <n v="332"/>
    <n v="1957"/>
    <n v="68"/>
    <x v="2"/>
    <x v="0"/>
    <s v="Marié"/>
    <n v="47743"/>
    <n v="0"/>
    <n v="1"/>
    <n v="1"/>
    <d v="2013-03-22T00:00:00"/>
    <n v="12"/>
    <n v="56"/>
    <n v="17"/>
    <n v="275"/>
    <n v="2"/>
    <n v="2"/>
    <n v="2"/>
    <s v="222"/>
    <s v="Fidèles Premium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</r>
  <r>
    <n v="5863"/>
    <n v="1953"/>
    <n v="72"/>
    <x v="2"/>
    <x v="0"/>
    <s v="Marié"/>
    <n v="47703"/>
    <n v="0"/>
    <n v="1"/>
    <n v="1"/>
    <d v="2013-05-29T00:00:00"/>
    <n v="12"/>
    <n v="95"/>
    <n v="22"/>
    <n v="655"/>
    <n v="1"/>
    <n v="3"/>
    <n v="2"/>
    <s v="132"/>
    <s v="À réactiver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</r>
  <r>
    <n v="10381"/>
    <n v="1979"/>
    <n v="46"/>
    <x v="0"/>
    <x v="0"/>
    <s v="Célibataire"/>
    <n v="47691"/>
    <n v="0"/>
    <n v="1"/>
    <n v="1"/>
    <d v="2013-07-05T00:00:00"/>
    <n v="12"/>
    <n v="43"/>
    <n v="9"/>
    <n v="21"/>
    <n v="2"/>
    <n v="1"/>
    <n v="1"/>
    <s v="211"/>
    <s v="Autres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</r>
  <r>
    <n v="702"/>
    <n v="1975"/>
    <n v="50"/>
    <x v="0"/>
    <x v="2"/>
    <s v="Veuf"/>
    <n v="47682"/>
    <n v="0"/>
    <n v="1"/>
    <n v="1"/>
    <d v="2013-02-15T00:00:00"/>
    <n v="12"/>
    <n v="80"/>
    <n v="20"/>
    <n v="521"/>
    <n v="1"/>
    <n v="2"/>
    <n v="2"/>
    <s v="122"/>
    <s v="À réactiver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</r>
  <r>
    <n v="6379"/>
    <n v="1949"/>
    <n v="76"/>
    <x v="2"/>
    <x v="2"/>
    <s v="Veuf"/>
    <n v="47570"/>
    <n v="1"/>
    <n v="1"/>
    <n v="2"/>
    <d v="2013-05-29T00:00:00"/>
    <n v="12"/>
    <n v="3"/>
    <n v="13"/>
    <n v="121"/>
    <n v="3"/>
    <n v="1"/>
    <n v="2"/>
    <s v="312"/>
    <s v="Nouveaux prometteurs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</r>
  <r>
    <n v="10242"/>
    <n v="1966"/>
    <n v="59"/>
    <x v="0"/>
    <x v="1"/>
    <s v="Conjoint"/>
    <n v="47472"/>
    <n v="1"/>
    <n v="1"/>
    <n v="2"/>
    <d v="2013-09-16T00:00:00"/>
    <n v="12"/>
    <n v="39"/>
    <n v="11"/>
    <n v="75"/>
    <n v="2"/>
    <n v="1"/>
    <n v="1"/>
    <s v="211"/>
    <s v="Autres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</r>
  <r>
    <n v="1604"/>
    <n v="1960"/>
    <n v="65"/>
    <x v="2"/>
    <x v="2"/>
    <s v="Marié"/>
    <n v="47353"/>
    <n v="0"/>
    <n v="1"/>
    <n v="1"/>
    <d v="2013-11-13T00:00:00"/>
    <n v="12"/>
    <n v="93"/>
    <n v="15"/>
    <n v="225"/>
    <n v="1"/>
    <n v="2"/>
    <n v="2"/>
    <s v="122"/>
    <s v="À réactiver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</r>
  <r>
    <n v="10741"/>
    <n v="1951"/>
    <n v="74"/>
    <x v="2"/>
    <x v="2"/>
    <s v="Conjoint"/>
    <n v="47352"/>
    <n v="0"/>
    <n v="1"/>
    <n v="1"/>
    <d v="2013-04-11T00:00:00"/>
    <n v="12"/>
    <n v="70"/>
    <n v="19"/>
    <n v="319"/>
    <n v="1"/>
    <n v="2"/>
    <n v="2"/>
    <s v="122"/>
    <s v="À réactiver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</r>
  <r>
    <n v="5491"/>
    <n v="1951"/>
    <n v="74"/>
    <x v="2"/>
    <x v="2"/>
    <s v="Conjoint"/>
    <n v="47352"/>
    <n v="0"/>
    <n v="1"/>
    <n v="1"/>
    <d v="2013-04-11T00:00:00"/>
    <n v="12"/>
    <n v="70"/>
    <n v="19"/>
    <n v="319"/>
    <n v="1"/>
    <n v="2"/>
    <n v="2"/>
    <s v="122"/>
    <s v="À réactiver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</r>
  <r>
    <n v="977"/>
    <n v="1957"/>
    <n v="68"/>
    <x v="2"/>
    <x v="0"/>
    <s v="Conjoint"/>
    <n v="47320"/>
    <n v="0"/>
    <n v="1"/>
    <n v="1"/>
    <d v="2013-08-01T00:00:00"/>
    <n v="12"/>
    <n v="10"/>
    <n v="20"/>
    <n v="414"/>
    <n v="3"/>
    <n v="2"/>
    <n v="2"/>
    <s v="322"/>
    <s v="Nouveaux prometteurs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</r>
  <r>
    <n v="955"/>
    <n v="1962"/>
    <n v="63"/>
    <x v="2"/>
    <x v="2"/>
    <s v="Conjoint"/>
    <n v="47175"/>
    <n v="1"/>
    <n v="1"/>
    <n v="2"/>
    <d v="2012-10-28T00:00:00"/>
    <n v="13"/>
    <n v="81"/>
    <n v="18"/>
    <n v="240"/>
    <n v="1"/>
    <n v="2"/>
    <n v="2"/>
    <s v="122"/>
    <s v="À réactiver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</r>
  <r>
    <n v="1857"/>
    <n v="1952"/>
    <n v="73"/>
    <x v="2"/>
    <x v="0"/>
    <s v="Célibataire"/>
    <n v="47139"/>
    <n v="1"/>
    <n v="1"/>
    <n v="2"/>
    <d v="2014-03-06T00:00:00"/>
    <n v="11"/>
    <n v="2"/>
    <n v="12"/>
    <n v="83"/>
    <n v="3"/>
    <n v="1"/>
    <n v="1"/>
    <s v="311"/>
    <s v="Nouveaux prometteurs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</r>
  <r>
    <n v="8041"/>
    <n v="1971"/>
    <n v="54"/>
    <x v="0"/>
    <x v="1"/>
    <s v="Veuf"/>
    <n v="47111"/>
    <n v="0"/>
    <n v="1"/>
    <n v="1"/>
    <d v="2012-09-08T00:00:00"/>
    <n v="13"/>
    <n v="35"/>
    <n v="24"/>
    <n v="1092"/>
    <n v="2"/>
    <n v="3"/>
    <n v="3"/>
    <s v="233"/>
    <s v="Fidèles Premium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</r>
  <r>
    <n v="8275"/>
    <n v="1965"/>
    <n v="60"/>
    <x v="2"/>
    <x v="1"/>
    <s v="Divorcé"/>
    <n v="47025"/>
    <n v="1"/>
    <n v="1"/>
    <n v="2"/>
    <d v="2014-02-09T00:00:00"/>
    <n v="11"/>
    <n v="6"/>
    <n v="10"/>
    <n v="20"/>
    <n v="3"/>
    <n v="1"/>
    <n v="1"/>
    <s v="311"/>
    <s v="Nouveaux prometteurs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2698"/>
    <n v="1976"/>
    <n v="49"/>
    <x v="0"/>
    <x v="0"/>
    <s v="Célibataire"/>
    <n v="47025"/>
    <n v="0"/>
    <n v="1"/>
    <n v="1"/>
    <d v="2013-11-07T00:00:00"/>
    <n v="12"/>
    <n v="52"/>
    <n v="20"/>
    <n v="415"/>
    <n v="2"/>
    <n v="2"/>
    <n v="2"/>
    <s v="222"/>
    <s v="Fidèles Premium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</r>
  <r>
    <n v="2320"/>
    <n v="1978"/>
    <n v="47"/>
    <x v="0"/>
    <x v="2"/>
    <s v="Marié"/>
    <n v="47025"/>
    <n v="0"/>
    <n v="1"/>
    <n v="1"/>
    <d v="2013-09-12T00:00:00"/>
    <n v="12"/>
    <n v="98"/>
    <n v="27"/>
    <n v="635"/>
    <n v="1"/>
    <n v="3"/>
    <n v="2"/>
    <s v="132"/>
    <s v="À réactiver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</r>
  <r>
    <n v="4554"/>
    <n v="1965"/>
    <n v="60"/>
    <x v="2"/>
    <x v="0"/>
    <s v="Conjoint"/>
    <n v="47009"/>
    <n v="0"/>
    <n v="1"/>
    <n v="1"/>
    <d v="2013-10-01T00:00:00"/>
    <n v="12"/>
    <n v="89"/>
    <n v="17"/>
    <n v="448"/>
    <n v="1"/>
    <n v="2"/>
    <n v="2"/>
    <s v="122"/>
    <s v="À réactiver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</r>
  <r>
    <n v="10448"/>
    <n v="1956"/>
    <n v="69"/>
    <x v="2"/>
    <x v="0"/>
    <s v="Célibataire"/>
    <n v="46998"/>
    <n v="0"/>
    <n v="1"/>
    <n v="1"/>
    <d v="2012-10-22T00:00:00"/>
    <n v="13"/>
    <n v="55"/>
    <n v="20"/>
    <n v="377"/>
    <n v="2"/>
    <n v="2"/>
    <n v="2"/>
    <s v="222"/>
    <s v="Fidèles Premium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</r>
  <r>
    <n v="8629"/>
    <n v="1956"/>
    <n v="69"/>
    <x v="2"/>
    <x v="0"/>
    <s v="Veuf"/>
    <n v="46984"/>
    <n v="1"/>
    <n v="1"/>
    <n v="2"/>
    <d v="2013-03-26T00:00:00"/>
    <n v="12"/>
    <n v="71"/>
    <n v="9"/>
    <n v="41"/>
    <n v="1"/>
    <n v="1"/>
    <n v="1"/>
    <s v="111"/>
    <s v="À réactiver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</r>
  <r>
    <n v="1010"/>
    <n v="1977"/>
    <n v="48"/>
    <x v="0"/>
    <x v="0"/>
    <s v="Conjoint"/>
    <n v="46931"/>
    <n v="2"/>
    <n v="1"/>
    <n v="3"/>
    <d v="2014-04-24T00:00:00"/>
    <n v="11"/>
    <n v="94"/>
    <n v="8"/>
    <n v="78"/>
    <n v="1"/>
    <n v="1"/>
    <n v="1"/>
    <s v="111"/>
    <s v="À réactiver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</r>
  <r>
    <n v="7422"/>
    <n v="1987"/>
    <n v="38"/>
    <x v="1"/>
    <x v="0"/>
    <s v="Célibataire"/>
    <n v="46923"/>
    <n v="1"/>
    <n v="0"/>
    <n v="1"/>
    <d v="2012-08-22T00:00:00"/>
    <n v="13"/>
    <n v="90"/>
    <n v="20"/>
    <n v="369"/>
    <n v="1"/>
    <n v="2"/>
    <n v="2"/>
    <s v="122"/>
    <s v="À réactiver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</r>
  <r>
    <n v="8605"/>
    <n v="1964"/>
    <n v="61"/>
    <x v="2"/>
    <x v="1"/>
    <s v="Conjoint"/>
    <n v="46910"/>
    <n v="1"/>
    <n v="1"/>
    <n v="2"/>
    <d v="2014-03-23T00:00:00"/>
    <n v="11"/>
    <n v="36"/>
    <n v="11"/>
    <n v="68"/>
    <n v="2"/>
    <n v="1"/>
    <n v="1"/>
    <s v="211"/>
    <s v="Autres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</r>
  <r>
    <n v="9648"/>
    <n v="1967"/>
    <n v="58"/>
    <x v="0"/>
    <x v="0"/>
    <s v="Célibataire"/>
    <n v="46904"/>
    <n v="1"/>
    <n v="1"/>
    <n v="2"/>
    <d v="2012-11-03T00:00:00"/>
    <n v="13"/>
    <n v="20"/>
    <n v="18"/>
    <n v="253"/>
    <n v="3"/>
    <n v="2"/>
    <n v="2"/>
    <s v="322"/>
    <s v="Nouveaux prometteurs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</r>
  <r>
    <n v="20"/>
    <n v="1965"/>
    <n v="60"/>
    <x v="2"/>
    <x v="2"/>
    <s v="Marié"/>
    <n v="46891"/>
    <n v="0"/>
    <n v="1"/>
    <n v="1"/>
    <d v="2013-09-01T00:00:00"/>
    <n v="12"/>
    <n v="91"/>
    <n v="11"/>
    <n v="183"/>
    <n v="1"/>
    <n v="1"/>
    <n v="2"/>
    <s v="112"/>
    <s v="À réactiver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2246"/>
    <n v="1965"/>
    <n v="60"/>
    <x v="2"/>
    <x v="2"/>
    <s v="Marié"/>
    <n v="46891"/>
    <n v="0"/>
    <n v="1"/>
    <n v="1"/>
    <d v="2013-09-01T00:00:00"/>
    <n v="12"/>
    <n v="91"/>
    <n v="11"/>
    <n v="183"/>
    <n v="1"/>
    <n v="1"/>
    <n v="2"/>
    <s v="112"/>
    <s v="À réactiver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3182"/>
    <n v="1973"/>
    <n v="52"/>
    <x v="0"/>
    <x v="1"/>
    <s v="Célibataire"/>
    <n v="46854"/>
    <n v="1"/>
    <n v="1"/>
    <n v="2"/>
    <d v="2014-03-31T00:00:00"/>
    <n v="11"/>
    <n v="81"/>
    <n v="17"/>
    <n v="263"/>
    <n v="1"/>
    <n v="2"/>
    <n v="2"/>
    <s v="122"/>
    <s v="À réactiver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</r>
  <r>
    <n v="2516"/>
    <n v="1969"/>
    <n v="56"/>
    <x v="0"/>
    <x v="2"/>
    <s v="Marié"/>
    <n v="46831"/>
    <n v="1"/>
    <n v="1"/>
    <n v="2"/>
    <d v="2013-06-08T00:00:00"/>
    <n v="12"/>
    <n v="84"/>
    <n v="9"/>
    <n v="78"/>
    <n v="1"/>
    <n v="1"/>
    <n v="1"/>
    <s v="111"/>
    <s v="À réactiver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</r>
  <r>
    <n v="2166"/>
    <n v="1960"/>
    <n v="65"/>
    <x v="2"/>
    <x v="2"/>
    <s v="Veuf"/>
    <n v="46779"/>
    <n v="1"/>
    <n v="1"/>
    <n v="2"/>
    <d v="2013-07-12T00:00:00"/>
    <n v="12"/>
    <n v="55"/>
    <n v="7"/>
    <n v="23"/>
    <n v="2"/>
    <n v="1"/>
    <n v="1"/>
    <s v="211"/>
    <s v="Autres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</r>
  <r>
    <n v="7706"/>
    <n v="1975"/>
    <n v="50"/>
    <x v="0"/>
    <x v="2"/>
    <s v="Conjoint"/>
    <n v="46772"/>
    <n v="0"/>
    <n v="1"/>
    <n v="1"/>
    <d v="2012-11-07T00:00:00"/>
    <n v="13"/>
    <n v="88"/>
    <n v="32"/>
    <n v="1048"/>
    <n v="1"/>
    <n v="3"/>
    <n v="3"/>
    <s v="133"/>
    <s v="À réactiver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</r>
  <r>
    <n v="269"/>
    <n v="1963"/>
    <n v="62"/>
    <x v="2"/>
    <x v="1"/>
    <s v="Célibataire"/>
    <n v="46757"/>
    <n v="0"/>
    <n v="1"/>
    <n v="1"/>
    <d v="2012-11-16T00:00:00"/>
    <n v="13"/>
    <n v="71"/>
    <n v="24"/>
    <n v="1143"/>
    <n v="1"/>
    <n v="3"/>
    <n v="3"/>
    <s v="133"/>
    <s v="À réactiver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</r>
  <r>
    <n v="2308"/>
    <n v="1954"/>
    <n v="71"/>
    <x v="2"/>
    <x v="0"/>
    <s v="Marié"/>
    <n v="46734"/>
    <n v="0"/>
    <n v="1"/>
    <n v="1"/>
    <d v="2012-11-18T00:00:00"/>
    <n v="13"/>
    <n v="40"/>
    <n v="19"/>
    <n v="330"/>
    <n v="2"/>
    <n v="2"/>
    <n v="2"/>
    <s v="222"/>
    <s v="Fidèles Premium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</r>
  <r>
    <n v="6940"/>
    <n v="1966"/>
    <n v="59"/>
    <x v="0"/>
    <x v="1"/>
    <s v="Célibataire"/>
    <n v="46734"/>
    <n v="1"/>
    <n v="2"/>
    <n v="3"/>
    <d v="2013-10-21T00:00:00"/>
    <n v="12"/>
    <n v="86"/>
    <n v="14"/>
    <n v="223"/>
    <n v="1"/>
    <n v="1"/>
    <n v="2"/>
    <s v="112"/>
    <s v="À réactiver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</r>
  <r>
    <n v="10377"/>
    <n v="1958"/>
    <n v="67"/>
    <x v="2"/>
    <x v="2"/>
    <s v="Conjoint"/>
    <n v="46692"/>
    <n v="0"/>
    <n v="1"/>
    <n v="1"/>
    <d v="2013-06-06T00:00:00"/>
    <n v="12"/>
    <n v="37"/>
    <n v="18"/>
    <n v="397"/>
    <n v="2"/>
    <n v="2"/>
    <n v="2"/>
    <s v="222"/>
    <s v="Fidèles Premium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</r>
  <r>
    <n v="4107"/>
    <n v="1948"/>
    <n v="77"/>
    <x v="2"/>
    <x v="1"/>
    <s v="Conjoint"/>
    <n v="46681"/>
    <n v="0"/>
    <n v="2"/>
    <n v="2"/>
    <d v="2013-10-08T00:00:00"/>
    <n v="12"/>
    <n v="52"/>
    <n v="19"/>
    <n v="425"/>
    <n v="2"/>
    <n v="2"/>
    <n v="2"/>
    <s v="222"/>
    <s v="Fidèles Premium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</r>
  <r>
    <n v="10906"/>
    <n v="1948"/>
    <n v="77"/>
    <x v="2"/>
    <x v="1"/>
    <s v="Conjoint"/>
    <n v="46681"/>
    <n v="0"/>
    <n v="2"/>
    <n v="2"/>
    <d v="2013-10-08T00:00:00"/>
    <n v="12"/>
    <n v="52"/>
    <n v="19"/>
    <n v="425"/>
    <n v="2"/>
    <n v="2"/>
    <n v="2"/>
    <s v="222"/>
    <s v="Fidèles Premium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</r>
  <r>
    <n v="7373"/>
    <n v="1952"/>
    <n v="73"/>
    <x v="2"/>
    <x v="1"/>
    <s v="Divorcé"/>
    <n v="46610"/>
    <n v="0"/>
    <n v="2"/>
    <n v="2"/>
    <d v="2012-10-29T00:00:00"/>
    <n v="13"/>
    <n v="8"/>
    <n v="17"/>
    <n v="302"/>
    <n v="3"/>
    <n v="2"/>
    <n v="2"/>
    <s v="322"/>
    <s v="Nouveaux prometteurs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</r>
  <r>
    <n v="10832"/>
    <n v="1958"/>
    <n v="67"/>
    <x v="2"/>
    <x v="0"/>
    <s v="Conjoint"/>
    <n v="46610"/>
    <n v="0"/>
    <n v="0"/>
    <n v="0"/>
    <d v="2013-07-18T00:00:00"/>
    <n v="12"/>
    <n v="4"/>
    <n v="19"/>
    <n v="467"/>
    <n v="3"/>
    <n v="2"/>
    <n v="2"/>
    <s v="322"/>
    <s v="Nouveaux prometteurs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</r>
  <r>
    <n v="4442"/>
    <n v="1961"/>
    <n v="64"/>
    <x v="2"/>
    <x v="0"/>
    <s v="Célibataire"/>
    <n v="46524"/>
    <n v="0"/>
    <n v="1"/>
    <n v="1"/>
    <d v="2013-04-05T00:00:00"/>
    <n v="12"/>
    <n v="70"/>
    <n v="10"/>
    <n v="177"/>
    <n v="1"/>
    <n v="1"/>
    <n v="2"/>
    <s v="112"/>
    <s v="À réactiver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</r>
  <r>
    <n v="4381"/>
    <n v="1971"/>
    <n v="54"/>
    <x v="0"/>
    <x v="1"/>
    <s v="Marié"/>
    <n v="46463"/>
    <n v="1"/>
    <n v="1"/>
    <n v="2"/>
    <d v="2013-08-18T00:00:00"/>
    <n v="12"/>
    <n v="56"/>
    <n v="16"/>
    <n v="235"/>
    <n v="2"/>
    <n v="2"/>
    <n v="2"/>
    <s v="222"/>
    <s v="Fidèles Premium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</r>
  <r>
    <n v="67"/>
    <n v="1972"/>
    <n v="53"/>
    <x v="0"/>
    <x v="2"/>
    <s v="Célibataire"/>
    <n v="46423"/>
    <n v="1"/>
    <n v="1"/>
    <n v="2"/>
    <d v="2013-09-18T00:00:00"/>
    <n v="12"/>
    <n v="6"/>
    <n v="13"/>
    <n v="92"/>
    <n v="3"/>
    <n v="1"/>
    <n v="1"/>
    <s v="311"/>
    <s v="Nouveaux prometteurs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</r>
  <r>
    <n v="9923"/>
    <n v="1972"/>
    <n v="53"/>
    <x v="0"/>
    <x v="2"/>
    <s v="Célibataire"/>
    <n v="46423"/>
    <n v="1"/>
    <n v="1"/>
    <n v="2"/>
    <d v="2013-09-18T00:00:00"/>
    <n v="12"/>
    <n v="6"/>
    <n v="13"/>
    <n v="92"/>
    <n v="3"/>
    <n v="1"/>
    <n v="1"/>
    <s v="311"/>
    <s v="Nouveaux prometteurs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</r>
  <r>
    <n v="10420"/>
    <n v="1955"/>
    <n v="70"/>
    <x v="2"/>
    <x v="2"/>
    <s v="Divorcé"/>
    <n v="46390"/>
    <n v="0"/>
    <n v="1"/>
    <n v="1"/>
    <d v="2014-05-05T00:00:00"/>
    <n v="11"/>
    <n v="56"/>
    <n v="16"/>
    <n v="222"/>
    <n v="2"/>
    <n v="2"/>
    <n v="2"/>
    <s v="222"/>
    <s v="Fidèles Premium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</r>
  <r>
    <n v="10812"/>
    <n v="1978"/>
    <n v="47"/>
    <x v="0"/>
    <x v="1"/>
    <s v="Marié"/>
    <n v="46377"/>
    <n v="1"/>
    <n v="0"/>
    <n v="1"/>
    <d v="2014-03-01T00:00:00"/>
    <n v="11"/>
    <n v="89"/>
    <n v="10"/>
    <n v="90"/>
    <n v="1"/>
    <n v="1"/>
    <n v="1"/>
    <s v="111"/>
    <s v="À réactiver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</r>
  <r>
    <n v="5794"/>
    <n v="1974"/>
    <n v="51"/>
    <x v="0"/>
    <x v="1"/>
    <s v="Marié"/>
    <n v="46374"/>
    <n v="0"/>
    <n v="1"/>
    <n v="1"/>
    <d v="2014-03-17T00:00:00"/>
    <n v="11"/>
    <n v="1"/>
    <n v="23"/>
    <n v="446"/>
    <n v="3"/>
    <n v="3"/>
    <n v="2"/>
    <s v="332"/>
    <s v="Nouveaux prometteurs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</r>
  <r>
    <n v="2174"/>
    <n v="1954"/>
    <n v="71"/>
    <x v="2"/>
    <x v="0"/>
    <s v="Célibataire"/>
    <n v="46344"/>
    <n v="1"/>
    <n v="1"/>
    <n v="2"/>
    <d v="2014-03-08T00:00:00"/>
    <n v="11"/>
    <n v="38"/>
    <n v="9"/>
    <n v="27"/>
    <n v="2"/>
    <n v="1"/>
    <n v="1"/>
    <s v="211"/>
    <s v="Autres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</r>
  <r>
    <n v="7798"/>
    <n v="1972"/>
    <n v="53"/>
    <x v="0"/>
    <x v="2"/>
    <s v="Conjoint"/>
    <n v="46344"/>
    <n v="0"/>
    <n v="1"/>
    <n v="1"/>
    <d v="2012-12-14T00:00:00"/>
    <n v="13"/>
    <n v="28"/>
    <n v="20"/>
    <n v="429"/>
    <n v="3"/>
    <n v="2"/>
    <n v="2"/>
    <s v="322"/>
    <s v="Nouveaux prometteurs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</r>
  <r>
    <n v="22"/>
    <n v="1976"/>
    <n v="49"/>
    <x v="0"/>
    <x v="0"/>
    <s v="Divorcé"/>
    <n v="46310"/>
    <n v="1"/>
    <n v="0"/>
    <n v="1"/>
    <d v="2012-12-03T00:00:00"/>
    <n v="13"/>
    <n v="99"/>
    <n v="20"/>
    <n v="309"/>
    <n v="1"/>
    <n v="2"/>
    <n v="2"/>
    <s v="122"/>
    <s v="À réactiver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</r>
  <r>
    <n v="7023"/>
    <n v="1953"/>
    <n v="72"/>
    <x v="2"/>
    <x v="1"/>
    <s v="Célibataire"/>
    <n v="46231"/>
    <n v="2"/>
    <n v="1"/>
    <n v="3"/>
    <d v="2012-11-26T00:00:00"/>
    <n v="13"/>
    <n v="87"/>
    <n v="20"/>
    <n v="263"/>
    <n v="1"/>
    <n v="2"/>
    <n v="2"/>
    <s v="122"/>
    <s v="À réactiver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</r>
  <r>
    <n v="907"/>
    <n v="1975"/>
    <n v="50"/>
    <x v="0"/>
    <x v="0"/>
    <s v="Marié"/>
    <n v="46149"/>
    <n v="0"/>
    <n v="1"/>
    <n v="1"/>
    <d v="2013-11-29T00:00:00"/>
    <n v="12"/>
    <n v="36"/>
    <n v="18"/>
    <n v="362"/>
    <n v="2"/>
    <n v="2"/>
    <n v="2"/>
    <s v="222"/>
    <s v="Fidèles Premium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</r>
  <r>
    <n v="538"/>
    <n v="1989"/>
    <n v="36"/>
    <x v="1"/>
    <x v="0"/>
    <s v="Célibataire"/>
    <n v="46107"/>
    <n v="1"/>
    <n v="0"/>
    <n v="1"/>
    <d v="2014-02-10T00:00:00"/>
    <n v="11"/>
    <n v="78"/>
    <n v="9"/>
    <n v="125"/>
    <n v="1"/>
    <n v="1"/>
    <n v="2"/>
    <s v="112"/>
    <s v="À réactiver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</r>
  <r>
    <n v="8146"/>
    <n v="1976"/>
    <n v="49"/>
    <x v="0"/>
    <x v="2"/>
    <s v="Conjoint"/>
    <n v="46106"/>
    <n v="1"/>
    <n v="1"/>
    <n v="2"/>
    <d v="2014-05-11T00:00:00"/>
    <n v="11"/>
    <n v="84"/>
    <n v="10"/>
    <n v="54"/>
    <n v="1"/>
    <n v="1"/>
    <n v="1"/>
    <s v="111"/>
    <s v="À réactiver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</r>
  <r>
    <n v="8461"/>
    <n v="1962"/>
    <n v="63"/>
    <x v="2"/>
    <x v="0"/>
    <s v="Divorcé"/>
    <n v="46102"/>
    <n v="2"/>
    <n v="1"/>
    <n v="3"/>
    <d v="2014-03-10T00:00:00"/>
    <n v="11"/>
    <n v="3"/>
    <n v="10"/>
    <n v="16"/>
    <n v="3"/>
    <n v="1"/>
    <n v="1"/>
    <s v="311"/>
    <s v="Nouveaux prometteurs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10703"/>
    <n v="1975"/>
    <n v="50"/>
    <x v="0"/>
    <x v="2"/>
    <s v="Célibataire"/>
    <n v="46098"/>
    <n v="1"/>
    <n v="1"/>
    <n v="2"/>
    <d v="2012-08-18T00:00:00"/>
    <n v="13"/>
    <n v="86"/>
    <n v="15"/>
    <n v="120"/>
    <n v="1"/>
    <n v="2"/>
    <n v="2"/>
    <s v="122"/>
    <s v="À réactiver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</r>
  <r>
    <n v="9"/>
    <n v="1975"/>
    <n v="50"/>
    <x v="0"/>
    <x v="2"/>
    <s v="Célibataire"/>
    <n v="46098"/>
    <n v="1"/>
    <n v="1"/>
    <n v="2"/>
    <d v="2012-08-18T00:00:00"/>
    <n v="13"/>
    <n v="86"/>
    <n v="15"/>
    <n v="120"/>
    <n v="1"/>
    <n v="2"/>
    <n v="2"/>
    <s v="122"/>
    <s v="À réactiver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</r>
  <r>
    <n v="2804"/>
    <n v="1975"/>
    <n v="50"/>
    <x v="0"/>
    <x v="2"/>
    <s v="Célibataire"/>
    <n v="46098"/>
    <n v="1"/>
    <n v="1"/>
    <n v="2"/>
    <d v="2012-08-18T00:00:00"/>
    <n v="13"/>
    <n v="86"/>
    <n v="15"/>
    <n v="120"/>
    <n v="1"/>
    <n v="2"/>
    <n v="2"/>
    <s v="122"/>
    <s v="À réactiver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</r>
  <r>
    <n v="2677"/>
    <n v="1956"/>
    <n v="69"/>
    <x v="2"/>
    <x v="0"/>
    <s v="Conjoint"/>
    <n v="46097"/>
    <n v="0"/>
    <n v="1"/>
    <n v="1"/>
    <d v="2013-03-31T00:00:00"/>
    <n v="12"/>
    <n v="11"/>
    <n v="14"/>
    <n v="241"/>
    <n v="3"/>
    <n v="1"/>
    <n v="2"/>
    <s v="312"/>
    <s v="Nouveaux prometteurs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</r>
  <r>
    <n v="4937"/>
    <n v="1973"/>
    <n v="52"/>
    <x v="0"/>
    <x v="2"/>
    <s v="Marié"/>
    <n v="46094"/>
    <n v="1"/>
    <n v="1"/>
    <n v="2"/>
    <d v="2014-06-10T00:00:00"/>
    <n v="11"/>
    <n v="62"/>
    <n v="11"/>
    <n v="44"/>
    <n v="2"/>
    <n v="1"/>
    <n v="1"/>
    <s v="211"/>
    <s v="Autres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</r>
  <r>
    <n v="9097"/>
    <n v="1956"/>
    <n v="69"/>
    <x v="2"/>
    <x v="0"/>
    <s v="Divorcé"/>
    <n v="46086"/>
    <n v="0"/>
    <n v="1"/>
    <n v="1"/>
    <d v="2013-11-03T00:00:00"/>
    <n v="12"/>
    <n v="34"/>
    <n v="16"/>
    <n v="343"/>
    <n v="2"/>
    <n v="2"/>
    <n v="2"/>
    <s v="222"/>
    <s v="Fidèles Premium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</r>
  <r>
    <n v="5788"/>
    <n v="1972"/>
    <n v="53"/>
    <x v="0"/>
    <x v="0"/>
    <s v="Conjoint"/>
    <n v="46053"/>
    <n v="1"/>
    <n v="0"/>
    <n v="1"/>
    <d v="2013-02-17T00:00:00"/>
    <n v="12"/>
    <n v="46"/>
    <n v="14"/>
    <n v="209"/>
    <n v="2"/>
    <n v="1"/>
    <n v="2"/>
    <s v="212"/>
    <s v="Autres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</r>
  <r>
    <n v="967"/>
    <n v="1976"/>
    <n v="49"/>
    <x v="0"/>
    <x v="0"/>
    <s v="Marié"/>
    <n v="46049"/>
    <n v="1"/>
    <n v="1"/>
    <n v="2"/>
    <d v="2013-07-21T00:00:00"/>
    <n v="12"/>
    <n v="11"/>
    <n v="23"/>
    <n v="515"/>
    <n v="3"/>
    <n v="3"/>
    <n v="2"/>
    <s v="332"/>
    <s v="Nouveaux prometteurs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</r>
  <r>
    <n v="9972"/>
    <n v="1955"/>
    <n v="70"/>
    <x v="2"/>
    <x v="1"/>
    <s v="Conjoint"/>
    <n v="46015"/>
    <n v="1"/>
    <n v="1"/>
    <n v="2"/>
    <d v="2014-04-13T00:00:00"/>
    <n v="11"/>
    <n v="25"/>
    <n v="11"/>
    <n v="46"/>
    <n v="3"/>
    <n v="1"/>
    <n v="1"/>
    <s v="311"/>
    <s v="Nouveaux prometteurs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</r>
  <r>
    <n v="2945"/>
    <n v="1955"/>
    <n v="70"/>
    <x v="2"/>
    <x v="1"/>
    <s v="Conjoint"/>
    <n v="46015"/>
    <n v="1"/>
    <n v="1"/>
    <n v="2"/>
    <d v="2014-04-13T00:00:00"/>
    <n v="11"/>
    <n v="25"/>
    <n v="11"/>
    <n v="46"/>
    <n v="3"/>
    <n v="1"/>
    <n v="1"/>
    <s v="311"/>
    <s v="Nouveaux prometteurs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</r>
  <r>
    <n v="2877"/>
    <n v="1974"/>
    <n v="51"/>
    <x v="0"/>
    <x v="2"/>
    <s v="Conjoint"/>
    <n v="46014"/>
    <n v="1"/>
    <n v="1"/>
    <n v="2"/>
    <d v="2013-01-21T00:00:00"/>
    <n v="12"/>
    <n v="21"/>
    <n v="23"/>
    <n v="541"/>
    <n v="3"/>
    <n v="3"/>
    <n v="2"/>
    <s v="332"/>
    <s v="Nouveaux prometteurs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</r>
  <r>
    <n v="3406"/>
    <n v="1964"/>
    <n v="61"/>
    <x v="2"/>
    <x v="0"/>
    <s v="Célibataire"/>
    <n v="45989"/>
    <n v="0"/>
    <n v="1"/>
    <n v="1"/>
    <d v="2012-10-22T00:00:00"/>
    <n v="13"/>
    <n v="97"/>
    <n v="15"/>
    <n v="322"/>
    <n v="1"/>
    <n v="2"/>
    <n v="2"/>
    <s v="122"/>
    <s v="À réactiver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</r>
  <r>
    <n v="10888"/>
    <n v="1961"/>
    <n v="64"/>
    <x v="2"/>
    <x v="0"/>
    <s v="Célibataire"/>
    <n v="45938"/>
    <n v="0"/>
    <n v="0"/>
    <n v="0"/>
    <d v="2013-11-03T00:00:00"/>
    <n v="12"/>
    <n v="46"/>
    <n v="24"/>
    <n v="636"/>
    <n v="2"/>
    <n v="3"/>
    <n v="2"/>
    <s v="232"/>
    <s v="Fidèles Premium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</r>
  <r>
    <n v="9485"/>
    <n v="1986"/>
    <n v="39"/>
    <x v="1"/>
    <x v="1"/>
    <s v="Marié"/>
    <n v="45921"/>
    <n v="0"/>
    <n v="0"/>
    <n v="0"/>
    <d v="2014-03-10T00:00:00"/>
    <n v="11"/>
    <n v="23"/>
    <n v="13"/>
    <n v="199"/>
    <n v="3"/>
    <n v="1"/>
    <n v="2"/>
    <s v="312"/>
    <s v="Nouveaux prometteurs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</r>
  <r>
    <n v="2942"/>
    <n v="1964"/>
    <n v="61"/>
    <x v="2"/>
    <x v="0"/>
    <s v="Célibataire"/>
    <n v="45906"/>
    <n v="0"/>
    <n v="1"/>
    <n v="1"/>
    <d v="2013-05-07T00:00:00"/>
    <n v="12"/>
    <n v="20"/>
    <n v="18"/>
    <n v="486"/>
    <n v="3"/>
    <n v="2"/>
    <n v="2"/>
    <s v="322"/>
    <s v="Nouveaux prometteurs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</r>
  <r>
    <n v="5223"/>
    <n v="1966"/>
    <n v="59"/>
    <x v="0"/>
    <x v="2"/>
    <s v="Conjoint"/>
    <n v="45903"/>
    <n v="0"/>
    <n v="1"/>
    <n v="1"/>
    <d v="2014-04-23T00:00:00"/>
    <n v="11"/>
    <n v="80"/>
    <n v="10"/>
    <n v="66"/>
    <n v="1"/>
    <n v="1"/>
    <n v="1"/>
    <s v="111"/>
    <s v="À réactiver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</r>
  <r>
    <n v="5231"/>
    <n v="1974"/>
    <n v="51"/>
    <x v="0"/>
    <x v="2"/>
    <s v="Marié"/>
    <n v="45894"/>
    <n v="0"/>
    <n v="2"/>
    <n v="2"/>
    <d v="2014-02-27T00:00:00"/>
    <n v="11"/>
    <n v="15"/>
    <n v="9"/>
    <n v="51"/>
    <n v="3"/>
    <n v="1"/>
    <n v="1"/>
    <s v="311"/>
    <s v="Nouveaux prometteurs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</r>
  <r>
    <n v="10856"/>
    <n v="1980"/>
    <n v="45"/>
    <x v="0"/>
    <x v="2"/>
    <s v="Célibataire"/>
    <n v="45889"/>
    <n v="0"/>
    <n v="1"/>
    <n v="1"/>
    <d v="2013-07-02T00:00:00"/>
    <n v="12"/>
    <n v="42"/>
    <n v="10"/>
    <n v="46"/>
    <n v="2"/>
    <n v="1"/>
    <n v="1"/>
    <s v="211"/>
    <s v="Autres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</r>
  <r>
    <n v="3083"/>
    <n v="1974"/>
    <n v="51"/>
    <x v="0"/>
    <x v="0"/>
    <s v="Marié"/>
    <n v="45837"/>
    <n v="1"/>
    <n v="1"/>
    <n v="2"/>
    <d v="2013-07-26T00:00:00"/>
    <n v="12"/>
    <n v="88"/>
    <n v="20"/>
    <n v="373"/>
    <n v="1"/>
    <n v="2"/>
    <n v="2"/>
    <s v="122"/>
    <s v="À réactiver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</r>
  <r>
    <n v="6431"/>
    <n v="1964"/>
    <n v="61"/>
    <x v="2"/>
    <x v="1"/>
    <s v="Marié"/>
    <n v="45759"/>
    <n v="1"/>
    <n v="1"/>
    <n v="2"/>
    <d v="2013-02-23T00:00:00"/>
    <n v="12"/>
    <n v="13"/>
    <n v="12"/>
    <n v="68"/>
    <n v="3"/>
    <n v="1"/>
    <n v="1"/>
    <s v="311"/>
    <s v="Nouveaux prometteurs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</r>
  <r>
    <n v="10789"/>
    <n v="1964"/>
    <n v="61"/>
    <x v="2"/>
    <x v="1"/>
    <s v="Marié"/>
    <n v="45759"/>
    <n v="1"/>
    <n v="1"/>
    <n v="2"/>
    <d v="2013-02-23T00:00:00"/>
    <n v="12"/>
    <n v="13"/>
    <n v="12"/>
    <n v="68"/>
    <n v="3"/>
    <n v="1"/>
    <n v="1"/>
    <s v="311"/>
    <s v="Nouveaux prometteurs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</r>
  <r>
    <n v="1916"/>
    <n v="1954"/>
    <n v="71"/>
    <x v="2"/>
    <x v="2"/>
    <s v="Marié"/>
    <n v="45736"/>
    <n v="0"/>
    <n v="1"/>
    <n v="1"/>
    <d v="2013-07-24T00:00:00"/>
    <n v="12"/>
    <n v="92"/>
    <n v="21"/>
    <n v="437"/>
    <n v="1"/>
    <n v="2"/>
    <n v="2"/>
    <s v="122"/>
    <s v="À réactiver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</r>
  <r>
    <n v="10951"/>
    <n v="1968"/>
    <n v="57"/>
    <x v="0"/>
    <x v="0"/>
    <s v="Marié"/>
    <n v="45688"/>
    <n v="0"/>
    <n v="1"/>
    <n v="1"/>
    <d v="2014-01-25T00:00:00"/>
    <n v="11"/>
    <n v="20"/>
    <n v="16"/>
    <n v="306"/>
    <n v="3"/>
    <n v="2"/>
    <n v="2"/>
    <s v="322"/>
    <s v="Nouveaux prometteurs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</r>
  <r>
    <n v="1968"/>
    <n v="1971"/>
    <n v="54"/>
    <x v="0"/>
    <x v="0"/>
    <s v="Veuf"/>
    <n v="45684"/>
    <n v="1"/>
    <n v="0"/>
    <n v="1"/>
    <d v="2013-12-02T00:00:00"/>
    <n v="12"/>
    <n v="37"/>
    <n v="10"/>
    <n v="28"/>
    <n v="2"/>
    <n v="1"/>
    <n v="1"/>
    <s v="211"/>
    <s v="Autres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</r>
  <r>
    <n v="5429"/>
    <n v="1948"/>
    <n v="77"/>
    <x v="2"/>
    <x v="1"/>
    <s v="Marié"/>
    <n v="45579"/>
    <n v="0"/>
    <n v="1"/>
    <n v="1"/>
    <d v="2013-08-20T00:00:00"/>
    <n v="12"/>
    <n v="10"/>
    <n v="15"/>
    <n v="183"/>
    <n v="3"/>
    <n v="2"/>
    <n v="2"/>
    <s v="322"/>
    <s v="Nouveaux prometteurs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</r>
  <r>
    <n v="263"/>
    <n v="1945"/>
    <n v="80"/>
    <x v="2"/>
    <x v="1"/>
    <s v="Célibataire"/>
    <n v="45576"/>
    <n v="0"/>
    <n v="0"/>
    <n v="0"/>
    <d v="2014-05-28T00:00:00"/>
    <n v="11"/>
    <n v="9"/>
    <n v="15"/>
    <n v="145"/>
    <n v="3"/>
    <n v="2"/>
    <n v="2"/>
    <s v="322"/>
    <s v="Nouveaux prometteurs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</r>
  <r>
    <n v="839"/>
    <n v="1975"/>
    <n v="50"/>
    <x v="0"/>
    <x v="1"/>
    <s v="Marié"/>
    <n v="45503"/>
    <n v="1"/>
    <n v="0"/>
    <n v="1"/>
    <d v="2013-09-25T00:00:00"/>
    <n v="12"/>
    <n v="54"/>
    <n v="13"/>
    <n v="170"/>
    <n v="2"/>
    <n v="1"/>
    <n v="2"/>
    <s v="212"/>
    <s v="Autres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</r>
  <r>
    <n v="5966"/>
    <n v="1974"/>
    <n v="51"/>
    <x v="0"/>
    <x v="1"/>
    <s v="Marié"/>
    <n v="45207"/>
    <n v="1"/>
    <n v="1"/>
    <n v="2"/>
    <d v="2012-11-10T00:00:00"/>
    <n v="13"/>
    <n v="64"/>
    <n v="16"/>
    <n v="215"/>
    <n v="2"/>
    <n v="2"/>
    <n v="2"/>
    <s v="222"/>
    <s v="Fidèles Premium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</r>
  <r>
    <n v="1755"/>
    <n v="1988"/>
    <n v="37"/>
    <x v="1"/>
    <x v="2"/>
    <s v="Conjoint"/>
    <n v="45204"/>
    <n v="1"/>
    <n v="0"/>
    <n v="1"/>
    <d v="2014-04-11T00:00:00"/>
    <n v="11"/>
    <n v="93"/>
    <n v="9"/>
    <n v="114"/>
    <n v="1"/>
    <n v="1"/>
    <n v="1"/>
    <s v="111"/>
    <s v="À réactiver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</r>
  <r>
    <n v="2130"/>
    <n v="1982"/>
    <n v="43"/>
    <x v="1"/>
    <x v="0"/>
    <s v="Conjoint"/>
    <n v="45203"/>
    <n v="2"/>
    <n v="0"/>
    <n v="2"/>
    <d v="2014-03-23T00:00:00"/>
    <n v="11"/>
    <n v="4"/>
    <n v="13"/>
    <n v="147"/>
    <n v="3"/>
    <n v="1"/>
    <n v="2"/>
    <s v="312"/>
    <s v="Nouveaux prometteurs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</r>
  <r>
    <n v="199"/>
    <n v="1962"/>
    <n v="63"/>
    <x v="2"/>
    <x v="2"/>
    <s v="Célibataire"/>
    <n v="45183"/>
    <n v="0"/>
    <n v="0"/>
    <n v="0"/>
    <d v="2013-01-20T00:00:00"/>
    <n v="12"/>
    <n v="33"/>
    <n v="19"/>
    <n v="315"/>
    <n v="2"/>
    <n v="2"/>
    <n v="2"/>
    <s v="222"/>
    <s v="Fidèles Premium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</r>
  <r>
    <n v="1463"/>
    <n v="1958"/>
    <n v="67"/>
    <x v="2"/>
    <x v="0"/>
    <s v="Célibataire"/>
    <n v="45160"/>
    <n v="1"/>
    <n v="1"/>
    <n v="2"/>
    <d v="2014-03-29T00:00:00"/>
    <n v="11"/>
    <n v="9"/>
    <n v="10"/>
    <n v="21"/>
    <n v="3"/>
    <n v="1"/>
    <n v="1"/>
    <s v="311"/>
    <s v="Nouveaux prometteurs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</r>
  <r>
    <n v="6168"/>
    <n v="1963"/>
    <n v="62"/>
    <x v="2"/>
    <x v="0"/>
    <s v="Divorcé"/>
    <n v="45146"/>
    <n v="1"/>
    <n v="1"/>
    <n v="2"/>
    <d v="2013-07-15T00:00:00"/>
    <n v="12"/>
    <n v="28"/>
    <n v="8"/>
    <n v="53"/>
    <n v="3"/>
    <n v="1"/>
    <n v="1"/>
    <s v="311"/>
    <s v="Nouveaux prometteurs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</r>
  <r>
    <n v="10260"/>
    <n v="1965"/>
    <n v="60"/>
    <x v="2"/>
    <x v="2"/>
    <s v="Conjoint"/>
    <n v="45143"/>
    <n v="0"/>
    <n v="1"/>
    <n v="1"/>
    <d v="2013-08-26T00:00:00"/>
    <n v="12"/>
    <n v="74"/>
    <n v="19"/>
    <n v="311"/>
    <n v="1"/>
    <n v="2"/>
    <n v="2"/>
    <s v="122"/>
    <s v="À réactiver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</r>
  <r>
    <n v="2262"/>
    <n v="1965"/>
    <n v="60"/>
    <x v="2"/>
    <x v="2"/>
    <s v="Conjoint"/>
    <n v="45143"/>
    <n v="0"/>
    <n v="1"/>
    <n v="1"/>
    <d v="2013-08-26T00:00:00"/>
    <n v="12"/>
    <n v="74"/>
    <n v="19"/>
    <n v="311"/>
    <n v="1"/>
    <n v="2"/>
    <n v="2"/>
    <s v="122"/>
    <s v="À réactiver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</r>
  <r>
    <n v="5956"/>
    <n v="1948"/>
    <n v="77"/>
    <x v="2"/>
    <x v="1"/>
    <s v="Divorcé"/>
    <n v="45072"/>
    <n v="1"/>
    <n v="2"/>
    <n v="3"/>
    <d v="2013-10-16T00:00:00"/>
    <n v="12"/>
    <n v="74"/>
    <n v="19"/>
    <n v="284"/>
    <n v="1"/>
    <n v="2"/>
    <n v="2"/>
    <s v="122"/>
    <s v="À réactiver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</r>
  <r>
    <n v="8754"/>
    <n v="1974"/>
    <n v="51"/>
    <x v="0"/>
    <x v="1"/>
    <s v="Conjoint"/>
    <n v="45068"/>
    <n v="0"/>
    <n v="1"/>
    <n v="1"/>
    <d v="2013-05-16T00:00:00"/>
    <n v="12"/>
    <n v="25"/>
    <n v="10"/>
    <n v="20"/>
    <n v="3"/>
    <n v="1"/>
    <n v="1"/>
    <s v="311"/>
    <s v="Nouveaux prometteurs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</r>
  <r>
    <n v="5454"/>
    <n v="1979"/>
    <n v="46"/>
    <x v="0"/>
    <x v="2"/>
    <s v="Marié"/>
    <n v="45057"/>
    <n v="1"/>
    <n v="0"/>
    <n v="1"/>
    <d v="2013-12-01T00:00:00"/>
    <n v="12"/>
    <n v="80"/>
    <n v="10"/>
    <n v="50"/>
    <n v="1"/>
    <n v="1"/>
    <n v="1"/>
    <s v="111"/>
    <s v="À réactiver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</r>
  <r>
    <n v="4587"/>
    <n v="1944"/>
    <n v="81"/>
    <x v="2"/>
    <x v="2"/>
    <s v="Veuf"/>
    <n v="45006"/>
    <n v="0"/>
    <n v="0"/>
    <n v="0"/>
    <d v="2013-07-18T00:00:00"/>
    <n v="12"/>
    <n v="90"/>
    <n v="14"/>
    <n v="266"/>
    <n v="1"/>
    <n v="1"/>
    <n v="2"/>
    <s v="112"/>
    <s v="À réactiver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</r>
  <r>
    <n v="6818"/>
    <n v="1974"/>
    <n v="51"/>
    <x v="0"/>
    <x v="0"/>
    <s v="Marié"/>
    <n v="44989"/>
    <n v="0"/>
    <n v="1"/>
    <n v="1"/>
    <d v="2012-09-12T00:00:00"/>
    <n v="13"/>
    <n v="26"/>
    <n v="17"/>
    <n v="369"/>
    <n v="3"/>
    <n v="2"/>
    <n v="2"/>
    <s v="322"/>
    <s v="Nouveaux prometteurs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</r>
  <r>
    <n v="7807"/>
    <n v="1974"/>
    <n v="51"/>
    <x v="0"/>
    <x v="0"/>
    <s v="Marié"/>
    <n v="44989"/>
    <n v="0"/>
    <n v="1"/>
    <n v="1"/>
    <d v="2012-09-12T00:00:00"/>
    <n v="13"/>
    <n v="26"/>
    <n v="17"/>
    <n v="369"/>
    <n v="3"/>
    <n v="2"/>
    <n v="2"/>
    <s v="322"/>
    <s v="Nouveaux prometteurs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</r>
  <r>
    <n v="4791"/>
    <n v="1980"/>
    <n v="45"/>
    <x v="0"/>
    <x v="0"/>
    <s v="Conjoint"/>
    <n v="44964"/>
    <n v="1"/>
    <n v="1"/>
    <n v="2"/>
    <d v="2012-12-16T00:00:00"/>
    <n v="13"/>
    <n v="35"/>
    <n v="12"/>
    <n v="41"/>
    <n v="2"/>
    <n v="1"/>
    <n v="1"/>
    <s v="211"/>
    <s v="Autres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</r>
  <r>
    <n v="1008"/>
    <n v="1981"/>
    <n v="44"/>
    <x v="1"/>
    <x v="1"/>
    <s v="Conjoint"/>
    <n v="44953"/>
    <n v="0"/>
    <n v="0"/>
    <n v="0"/>
    <d v="2012-12-21T00:00:00"/>
    <n v="13"/>
    <n v="31"/>
    <n v="29"/>
    <n v="1021"/>
    <n v="3"/>
    <n v="3"/>
    <n v="3"/>
    <s v="333"/>
    <s v="VIP 333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</r>
  <r>
    <n v="1991"/>
    <n v="1967"/>
    <n v="58"/>
    <x v="0"/>
    <x v="0"/>
    <s v="Conjoint"/>
    <n v="44931"/>
    <n v="0"/>
    <n v="1"/>
    <n v="1"/>
    <d v="2014-01-18T00:00:00"/>
    <n v="11"/>
    <n v="0"/>
    <n v="11"/>
    <n v="96"/>
    <n v="3"/>
    <n v="1"/>
    <n v="1"/>
    <s v="311"/>
    <s v="Nouveaux prometteurs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</r>
  <r>
    <n v="9860"/>
    <n v="1959"/>
    <n v="66"/>
    <x v="2"/>
    <x v="0"/>
    <s v="Conjoint"/>
    <n v="44911"/>
    <n v="0"/>
    <n v="1"/>
    <n v="1"/>
    <d v="2013-03-15T00:00:00"/>
    <n v="12"/>
    <n v="11"/>
    <n v="16"/>
    <n v="215"/>
    <n v="3"/>
    <n v="2"/>
    <n v="2"/>
    <s v="322"/>
    <s v="Nouveaux prometteurs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</r>
  <r>
    <n v="9817"/>
    <n v="1970"/>
    <n v="55"/>
    <x v="0"/>
    <x v="2"/>
    <s v="Célibataire"/>
    <n v="44802"/>
    <n v="0"/>
    <n v="0"/>
    <n v="0"/>
    <d v="2012-08-21T00:00:00"/>
    <n v="13"/>
    <n v="71"/>
    <n v="33"/>
    <n v="1049"/>
    <n v="1"/>
    <n v="3"/>
    <n v="3"/>
    <s v="133"/>
    <s v="À réactiver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</r>
  <r>
    <n v="868"/>
    <n v="1966"/>
    <n v="59"/>
    <x v="0"/>
    <x v="0"/>
    <s v="Marié"/>
    <n v="44794"/>
    <n v="0"/>
    <n v="1"/>
    <n v="1"/>
    <d v="2014-06-08T00:00:00"/>
    <n v="11"/>
    <n v="99"/>
    <n v="11"/>
    <n v="65"/>
    <n v="1"/>
    <n v="1"/>
    <n v="1"/>
    <s v="111"/>
    <s v="À réactiver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7212"/>
    <n v="1966"/>
    <n v="59"/>
    <x v="0"/>
    <x v="0"/>
    <s v="Marié"/>
    <n v="44794"/>
    <n v="0"/>
    <n v="1"/>
    <n v="1"/>
    <d v="2014-06-08T00:00:00"/>
    <n v="11"/>
    <n v="99"/>
    <n v="11"/>
    <n v="65"/>
    <n v="1"/>
    <n v="1"/>
    <n v="1"/>
    <s v="111"/>
    <s v="À réactiver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8397"/>
    <n v="1951"/>
    <n v="74"/>
    <x v="2"/>
    <x v="0"/>
    <s v="Marié"/>
    <n v="44689"/>
    <n v="1"/>
    <n v="1"/>
    <n v="2"/>
    <d v="2014-01-10T00:00:00"/>
    <n v="11"/>
    <n v="82"/>
    <n v="11"/>
    <n v="34"/>
    <n v="1"/>
    <n v="1"/>
    <n v="1"/>
    <s v="111"/>
    <s v="À réactiver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</r>
  <r>
    <n v="5684"/>
    <n v="1971"/>
    <n v="54"/>
    <x v="0"/>
    <x v="2"/>
    <s v="Divorcé"/>
    <n v="44635"/>
    <n v="1"/>
    <n v="1"/>
    <n v="2"/>
    <d v="2013-10-11T00:00:00"/>
    <m/>
    <n v="25"/>
    <n v="12"/>
    <n v="68"/>
    <n v="3"/>
    <n v="1"/>
    <n v="1"/>
    <s v="311"/>
    <s v="Nouveaux prometteurs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</r>
  <r>
    <n v="807"/>
    <n v="1969"/>
    <n v="56"/>
    <x v="0"/>
    <x v="2"/>
    <s v="Conjoint"/>
    <n v="44602"/>
    <n v="1"/>
    <n v="1"/>
    <n v="2"/>
    <d v="2014-02-15T00:00:00"/>
    <n v="11"/>
    <n v="35"/>
    <n v="19"/>
    <n v="292"/>
    <n v="2"/>
    <n v="2"/>
    <n v="2"/>
    <s v="222"/>
    <s v="Fidèles Premium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</r>
  <r>
    <n v="1377"/>
    <n v="1954"/>
    <n v="71"/>
    <x v="2"/>
    <x v="2"/>
    <s v="Veuf"/>
    <n v="44551"/>
    <n v="0"/>
    <n v="1"/>
    <n v="1"/>
    <d v="2013-08-31T00:00:00"/>
    <n v="12"/>
    <n v="24"/>
    <n v="17"/>
    <n v="285"/>
    <n v="3"/>
    <n v="2"/>
    <n v="2"/>
    <s v="322"/>
    <s v="Nouveaux prometteurs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</r>
  <r>
    <n v="966"/>
    <n v="1966"/>
    <n v="59"/>
    <x v="0"/>
    <x v="0"/>
    <s v="Marié"/>
    <n v="44529"/>
    <n v="0"/>
    <n v="1"/>
    <n v="1"/>
    <d v="2013-07-05T00:00:00"/>
    <n v="12"/>
    <n v="98"/>
    <n v="24"/>
    <n v="691"/>
    <n v="1"/>
    <n v="3"/>
    <n v="2"/>
    <s v="132"/>
    <s v="À réactiver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</r>
  <r>
    <n v="800"/>
    <n v="1960"/>
    <n v="65"/>
    <x v="2"/>
    <x v="0"/>
    <s v="Conjoint"/>
    <n v="44512"/>
    <n v="1"/>
    <n v="1"/>
    <n v="2"/>
    <d v="2013-08-30T00:00:00"/>
    <n v="12"/>
    <n v="57"/>
    <n v="8"/>
    <n v="32"/>
    <n v="2"/>
    <n v="1"/>
    <n v="1"/>
    <s v="211"/>
    <s v="Autres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</r>
  <r>
    <n v="6613"/>
    <n v="1970"/>
    <n v="55"/>
    <x v="0"/>
    <x v="2"/>
    <s v="Marié"/>
    <n v="44511"/>
    <n v="1"/>
    <n v="0"/>
    <n v="1"/>
    <d v="2012-10-12T00:00:00"/>
    <n v="13"/>
    <n v="39"/>
    <n v="28"/>
    <n v="727"/>
    <n v="2"/>
    <n v="3"/>
    <n v="2"/>
    <s v="232"/>
    <s v="Fidèles Premium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</r>
  <r>
    <n v="3722"/>
    <n v="1972"/>
    <n v="53"/>
    <x v="0"/>
    <x v="0"/>
    <s v="Célibataire"/>
    <n v="44503"/>
    <n v="1"/>
    <n v="1"/>
    <n v="2"/>
    <d v="2014-04-16T00:00:00"/>
    <n v="11"/>
    <n v="83"/>
    <n v="11"/>
    <n v="48"/>
    <n v="1"/>
    <n v="1"/>
    <n v="1"/>
    <s v="111"/>
    <s v="À réactiver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</r>
  <r>
    <n v="6230"/>
    <n v="1971"/>
    <n v="54"/>
    <x v="0"/>
    <x v="0"/>
    <s v="Divorcé"/>
    <n v="44421"/>
    <n v="1"/>
    <n v="1"/>
    <n v="2"/>
    <d v="2013-02-15T00:00:00"/>
    <n v="12"/>
    <n v="53"/>
    <n v="17"/>
    <n v="189"/>
    <n v="2"/>
    <n v="2"/>
    <n v="2"/>
    <s v="222"/>
    <s v="Fidèles Premium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</r>
  <r>
    <n v="10466"/>
    <n v="1965"/>
    <n v="60"/>
    <x v="2"/>
    <x v="0"/>
    <s v="Marié"/>
    <n v="44393"/>
    <n v="1"/>
    <n v="1"/>
    <n v="2"/>
    <d v="2013-08-22T00:00:00"/>
    <n v="12"/>
    <n v="86"/>
    <n v="9"/>
    <n v="60"/>
    <n v="1"/>
    <n v="1"/>
    <n v="1"/>
    <s v="111"/>
    <s v="À réactiver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</r>
  <r>
    <n v="10640"/>
    <n v="1974"/>
    <n v="51"/>
    <x v="0"/>
    <x v="0"/>
    <s v="Conjoint"/>
    <n v="44392"/>
    <n v="1"/>
    <n v="1"/>
    <n v="2"/>
    <d v="2013-09-05T00:00:00"/>
    <n v="12"/>
    <n v="71"/>
    <n v="16"/>
    <n v="211"/>
    <n v="1"/>
    <n v="2"/>
    <n v="2"/>
    <s v="122"/>
    <s v="À réactiver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</r>
  <r>
    <n v="6927"/>
    <n v="1968"/>
    <n v="57"/>
    <x v="0"/>
    <x v="1"/>
    <s v="Marié"/>
    <n v="44377"/>
    <n v="1"/>
    <n v="1"/>
    <n v="2"/>
    <d v="2012-10-05T00:00:00"/>
    <n v="13"/>
    <n v="70"/>
    <n v="19"/>
    <n v="264"/>
    <n v="1"/>
    <n v="2"/>
    <n v="2"/>
    <s v="122"/>
    <s v="À réactiver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</r>
  <r>
    <n v="4252"/>
    <n v="1965"/>
    <n v="60"/>
    <x v="2"/>
    <x v="0"/>
    <s v="Marié"/>
    <n v="44375"/>
    <n v="0"/>
    <n v="1"/>
    <n v="1"/>
    <d v="2014-03-23T00:00:00"/>
    <n v="11"/>
    <n v="73"/>
    <n v="16"/>
    <n v="301"/>
    <n v="1"/>
    <n v="2"/>
    <n v="2"/>
    <s v="122"/>
    <s v="À réactiver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</r>
  <r>
    <n v="6355"/>
    <n v="1978"/>
    <n v="47"/>
    <x v="0"/>
    <x v="0"/>
    <s v="Marié"/>
    <n v="44359"/>
    <n v="1"/>
    <n v="1"/>
    <n v="2"/>
    <d v="2014-06-17T00:00:00"/>
    <n v="11"/>
    <n v="19"/>
    <n v="9"/>
    <n v="45"/>
    <n v="3"/>
    <n v="1"/>
    <n v="1"/>
    <s v="311"/>
    <s v="Nouveaux prometteurs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</r>
  <r>
    <n v="8858"/>
    <n v="1972"/>
    <n v="53"/>
    <x v="0"/>
    <x v="1"/>
    <s v="Marié"/>
    <n v="44325"/>
    <n v="0"/>
    <n v="1"/>
    <n v="1"/>
    <d v="2013-03-07T00:00:00"/>
    <n v="12"/>
    <n v="69"/>
    <n v="25"/>
    <n v="542"/>
    <n v="1"/>
    <n v="3"/>
    <n v="2"/>
    <s v="132"/>
    <s v="À réactiver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</r>
  <r>
    <n v="10699"/>
    <n v="1985"/>
    <n v="40"/>
    <x v="1"/>
    <x v="0"/>
    <s v="Marié"/>
    <n v="44322"/>
    <n v="1"/>
    <n v="0"/>
    <n v="1"/>
    <d v="2014-06-16T00:00:00"/>
    <n v="11"/>
    <n v="30"/>
    <n v="14"/>
    <n v="92"/>
    <n v="3"/>
    <n v="1"/>
    <n v="1"/>
    <s v="311"/>
    <s v="Nouveaux prometteurs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</r>
  <r>
    <n v="8962"/>
    <n v="1975"/>
    <n v="50"/>
    <x v="0"/>
    <x v="2"/>
    <s v="Marié"/>
    <n v="44319"/>
    <n v="1"/>
    <n v="1"/>
    <n v="2"/>
    <d v="2014-04-17T00:00:00"/>
    <n v="11"/>
    <n v="18"/>
    <n v="10"/>
    <n v="37"/>
    <n v="3"/>
    <n v="1"/>
    <n v="1"/>
    <s v="311"/>
    <s v="Nouveaux prometteurs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</r>
  <r>
    <n v="8553"/>
    <n v="1965"/>
    <n v="60"/>
    <x v="2"/>
    <x v="0"/>
    <s v="Marié"/>
    <n v="44300"/>
    <n v="1"/>
    <n v="1"/>
    <n v="2"/>
    <d v="2013-06-23T00:00:00"/>
    <n v="12"/>
    <n v="65"/>
    <n v="10"/>
    <n v="42"/>
    <n v="2"/>
    <n v="1"/>
    <n v="1"/>
    <s v="211"/>
    <s v="Autres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</r>
  <r>
    <n v="3099"/>
    <n v="1970"/>
    <n v="55"/>
    <x v="0"/>
    <x v="0"/>
    <s v="Divorcé"/>
    <n v="44267"/>
    <n v="1"/>
    <n v="1"/>
    <n v="2"/>
    <d v="2013-02-25T00:00:00"/>
    <n v="12"/>
    <n v="48"/>
    <n v="20"/>
    <n v="310"/>
    <n v="2"/>
    <n v="2"/>
    <n v="2"/>
    <s v="222"/>
    <s v="Fidèles Premium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</r>
  <r>
    <n v="286"/>
    <n v="1952"/>
    <n v="73"/>
    <x v="2"/>
    <x v="0"/>
    <s v="Célibataire"/>
    <n v="44213"/>
    <n v="1"/>
    <n v="1"/>
    <n v="2"/>
    <d v="2013-11-29T00:00:00"/>
    <n v="12"/>
    <n v="48"/>
    <n v="14"/>
    <n v="152"/>
    <n v="2"/>
    <n v="1"/>
    <n v="2"/>
    <s v="212"/>
    <s v="Autres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</r>
  <r>
    <n v="4200"/>
    <n v="1970"/>
    <n v="55"/>
    <x v="0"/>
    <x v="2"/>
    <s v="Marié"/>
    <n v="44159"/>
    <n v="1"/>
    <n v="0"/>
    <n v="1"/>
    <d v="2014-06-17T00:00:00"/>
    <n v="11"/>
    <n v="85"/>
    <n v="16"/>
    <n v="275"/>
    <n v="1"/>
    <n v="2"/>
    <n v="2"/>
    <s v="122"/>
    <s v="À réactiver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</r>
  <r>
    <n v="7505"/>
    <n v="1957"/>
    <n v="68"/>
    <x v="2"/>
    <x v="1"/>
    <s v="Marié"/>
    <n v="44155"/>
    <n v="1"/>
    <n v="1"/>
    <n v="2"/>
    <d v="2014-01-19T00:00:00"/>
    <n v="11"/>
    <n v="24"/>
    <n v="8"/>
    <n v="46"/>
    <n v="3"/>
    <n v="1"/>
    <n v="1"/>
    <s v="311"/>
    <s v="Nouveaux prometteurs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</r>
  <r>
    <n v="182"/>
    <n v="1946"/>
    <n v="79"/>
    <x v="2"/>
    <x v="1"/>
    <s v="Conjoint"/>
    <n v="44124"/>
    <n v="0"/>
    <n v="1"/>
    <n v="1"/>
    <d v="2013-05-11T00:00:00"/>
    <n v="12"/>
    <n v="62"/>
    <n v="21"/>
    <n v="397"/>
    <n v="2"/>
    <n v="2"/>
    <n v="2"/>
    <s v="222"/>
    <s v="Fidèles Premium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</r>
  <r>
    <n v="10785"/>
    <n v="1969"/>
    <n v="56"/>
    <x v="0"/>
    <x v="0"/>
    <s v="Marié"/>
    <n v="44078"/>
    <n v="1"/>
    <n v="1"/>
    <n v="2"/>
    <d v="2014-06-19T00:00:00"/>
    <n v="11"/>
    <n v="17"/>
    <n v="10"/>
    <n v="41"/>
    <n v="3"/>
    <n v="1"/>
    <n v="1"/>
    <s v="311"/>
    <s v="Nouveaux prometteurs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</r>
  <r>
    <n v="5320"/>
    <n v="1973"/>
    <n v="52"/>
    <x v="0"/>
    <x v="2"/>
    <s v="Divorcé"/>
    <n v="44051"/>
    <n v="1"/>
    <n v="1"/>
    <n v="2"/>
    <d v="2013-01-29T00:00:00"/>
    <n v="12"/>
    <n v="20"/>
    <n v="14"/>
    <n v="171"/>
    <n v="3"/>
    <n v="1"/>
    <n v="2"/>
    <s v="312"/>
    <s v="Nouveaux prometteurs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</r>
  <r>
    <n v="3933"/>
    <n v="1980"/>
    <n v="45"/>
    <x v="0"/>
    <x v="0"/>
    <s v="Conjoint"/>
    <n v="44010"/>
    <n v="1"/>
    <n v="0"/>
    <n v="1"/>
    <d v="2012-10-13T00:00:00"/>
    <n v="13"/>
    <n v="46"/>
    <n v="27"/>
    <n v="662"/>
    <n v="2"/>
    <n v="3"/>
    <n v="2"/>
    <s v="232"/>
    <s v="Fidèles Premium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</r>
  <r>
    <n v="9215"/>
    <n v="1980"/>
    <n v="45"/>
    <x v="0"/>
    <x v="1"/>
    <s v="Marié"/>
    <n v="43974"/>
    <n v="1"/>
    <n v="0"/>
    <n v="1"/>
    <d v="2012-12-12T00:00:00"/>
    <n v="13"/>
    <n v="19"/>
    <n v="23"/>
    <n v="551"/>
    <n v="3"/>
    <n v="3"/>
    <n v="2"/>
    <s v="332"/>
    <s v="Nouveaux prometteurs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</r>
  <r>
    <n v="7414"/>
    <n v="1971"/>
    <n v="54"/>
    <x v="0"/>
    <x v="0"/>
    <s v="Marié"/>
    <n v="43824"/>
    <n v="1"/>
    <n v="1"/>
    <n v="2"/>
    <d v="2012-09-15T00:00:00"/>
    <n v="13"/>
    <n v="18"/>
    <n v="16"/>
    <n v="186"/>
    <n v="3"/>
    <n v="2"/>
    <n v="2"/>
    <s v="322"/>
    <s v="Nouveaux prometteurs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</r>
  <r>
    <n v="6214"/>
    <n v="1982"/>
    <n v="43"/>
    <x v="1"/>
    <x v="2"/>
    <s v="Marié"/>
    <n v="43815"/>
    <n v="1"/>
    <n v="0"/>
    <n v="1"/>
    <d v="2013-04-05T00:00:00"/>
    <n v="12"/>
    <n v="53"/>
    <n v="11"/>
    <n v="79"/>
    <n v="2"/>
    <n v="1"/>
    <n v="1"/>
    <s v="211"/>
    <s v="Autres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</r>
  <r>
    <n v="6720"/>
    <n v="1968"/>
    <n v="57"/>
    <x v="0"/>
    <x v="2"/>
    <s v="Conjoint"/>
    <n v="43795"/>
    <n v="0"/>
    <n v="1"/>
    <n v="1"/>
    <d v="2013-10-16T00:00:00"/>
    <n v="12"/>
    <n v="11"/>
    <n v="21"/>
    <n v="492"/>
    <n v="3"/>
    <n v="2"/>
    <n v="2"/>
    <s v="322"/>
    <s v="Nouveaux prometteurs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</r>
  <r>
    <n v="10846"/>
    <n v="1978"/>
    <n v="47"/>
    <x v="0"/>
    <x v="2"/>
    <s v="Marié"/>
    <n v="43783"/>
    <n v="1"/>
    <n v="0"/>
    <n v="1"/>
    <d v="2014-05-29T00:00:00"/>
    <n v="11"/>
    <n v="22"/>
    <n v="23"/>
    <n v="629"/>
    <n v="3"/>
    <n v="3"/>
    <n v="2"/>
    <s v="332"/>
    <s v="Nouveaux prometteurs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</r>
  <r>
    <n v="2387"/>
    <n v="1952"/>
    <n v="73"/>
    <x v="2"/>
    <x v="2"/>
    <s v="Conjoint"/>
    <n v="43776"/>
    <n v="1"/>
    <n v="1"/>
    <n v="2"/>
    <d v="2013-02-03T00:00:00"/>
    <n v="12"/>
    <n v="9"/>
    <n v="19"/>
    <n v="275"/>
    <n v="3"/>
    <n v="2"/>
    <n v="2"/>
    <s v="322"/>
    <s v="Nouveaux prometteurs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</r>
  <r>
    <n v="5577"/>
    <n v="1983"/>
    <n v="42"/>
    <x v="1"/>
    <x v="0"/>
    <s v="Conjoint"/>
    <n v="43776"/>
    <n v="1"/>
    <n v="0"/>
    <n v="1"/>
    <d v="2014-05-03T00:00:00"/>
    <n v="11"/>
    <n v="77"/>
    <n v="9"/>
    <n v="23"/>
    <n v="1"/>
    <n v="1"/>
    <n v="1"/>
    <s v="111"/>
    <s v="À réactiver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</r>
  <r>
    <n v="2245"/>
    <n v="1969"/>
    <n v="56"/>
    <x v="0"/>
    <x v="2"/>
    <s v="Marié"/>
    <n v="43641"/>
    <n v="1"/>
    <n v="1"/>
    <n v="2"/>
    <d v="2013-04-22T00:00:00"/>
    <n v="12"/>
    <n v="50"/>
    <n v="13"/>
    <n v="139"/>
    <n v="2"/>
    <n v="1"/>
    <n v="2"/>
    <s v="212"/>
    <s v="Autres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</r>
  <r>
    <n v="10591"/>
    <n v="1969"/>
    <n v="56"/>
    <x v="0"/>
    <x v="0"/>
    <s v="Veuf"/>
    <n v="43638"/>
    <n v="0"/>
    <n v="1"/>
    <n v="1"/>
    <d v="2012-08-06T00:00:00"/>
    <n v="13"/>
    <n v="37"/>
    <n v="16"/>
    <n v="201"/>
    <n v="2"/>
    <n v="2"/>
    <n v="2"/>
    <s v="222"/>
    <s v="Fidèles Premium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</r>
  <r>
    <n v="2639"/>
    <n v="1966"/>
    <n v="59"/>
    <x v="0"/>
    <x v="0"/>
    <s v="Célibataire"/>
    <n v="43602"/>
    <n v="1"/>
    <n v="1"/>
    <n v="2"/>
    <d v="2014-01-10T00:00:00"/>
    <n v="11"/>
    <n v="45"/>
    <n v="12"/>
    <n v="68"/>
    <n v="2"/>
    <n v="1"/>
    <n v="1"/>
    <s v="211"/>
    <s v="Autres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</r>
  <r>
    <n v="7532"/>
    <n v="1980"/>
    <n v="45"/>
    <x v="0"/>
    <x v="0"/>
    <s v="Marié"/>
    <n v="43586"/>
    <n v="0"/>
    <n v="1"/>
    <n v="1"/>
    <d v="2012-08-30T00:00:00"/>
    <n v="13"/>
    <n v="26"/>
    <n v="15"/>
    <n v="132"/>
    <n v="3"/>
    <n v="2"/>
    <n v="2"/>
    <s v="322"/>
    <s v="Nouveaux prometteurs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</r>
  <r>
    <n v="4370"/>
    <n v="1966"/>
    <n v="59"/>
    <x v="0"/>
    <x v="0"/>
    <s v="Conjoint"/>
    <n v="43482"/>
    <n v="2"/>
    <n v="1"/>
    <n v="3"/>
    <d v="2013-11-13T00:00:00"/>
    <n v="12"/>
    <n v="83"/>
    <n v="12"/>
    <n v="88"/>
    <n v="1"/>
    <n v="1"/>
    <n v="1"/>
    <s v="111"/>
    <s v="À réactiver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</r>
  <r>
    <n v="8692"/>
    <n v="1952"/>
    <n v="73"/>
    <x v="2"/>
    <x v="0"/>
    <s v="Conjoint"/>
    <n v="43462"/>
    <n v="1"/>
    <n v="1"/>
    <n v="2"/>
    <d v="2012-09-12T00:00:00"/>
    <n v="13"/>
    <n v="50"/>
    <n v="18"/>
    <n v="240"/>
    <n v="2"/>
    <n v="2"/>
    <n v="2"/>
    <s v="222"/>
    <s v="Fidèles Premium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</r>
  <r>
    <n v="115"/>
    <n v="1966"/>
    <n v="59"/>
    <x v="0"/>
    <x v="2"/>
    <s v="Célibataire"/>
    <n v="43456"/>
    <n v="0"/>
    <n v="1"/>
    <n v="1"/>
    <d v="2013-03-26T00:00:00"/>
    <n v="12"/>
    <n v="0"/>
    <n v="19"/>
    <n v="393"/>
    <n v="3"/>
    <n v="2"/>
    <n v="2"/>
    <s v="322"/>
    <s v="Nouveaux prometteurs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</r>
  <r>
    <n v="1839"/>
    <n v="1974"/>
    <n v="51"/>
    <x v="0"/>
    <x v="0"/>
    <s v="Célibataire"/>
    <n v="43322"/>
    <n v="0"/>
    <n v="0"/>
    <n v="0"/>
    <d v="2014-04-21T00:00:00"/>
    <n v="11"/>
    <n v="25"/>
    <n v="14"/>
    <n v="141"/>
    <n v="3"/>
    <n v="1"/>
    <n v="2"/>
    <s v="312"/>
    <s v="Nouveaux prometteurs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</r>
  <r>
    <n v="4042"/>
    <n v="1971"/>
    <n v="54"/>
    <x v="0"/>
    <x v="0"/>
    <s v="Divorcé"/>
    <n v="43300"/>
    <n v="0"/>
    <n v="1"/>
    <n v="1"/>
    <d v="2012-10-13T00:00:00"/>
    <n v="13"/>
    <n v="87"/>
    <n v="16"/>
    <n v="180"/>
    <n v="1"/>
    <n v="2"/>
    <n v="2"/>
    <s v="122"/>
    <s v="À réactiver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</r>
  <r>
    <n v="2836"/>
    <n v="1972"/>
    <n v="53"/>
    <x v="0"/>
    <x v="1"/>
    <s v="Marié"/>
    <n v="43269"/>
    <n v="1"/>
    <n v="0"/>
    <n v="1"/>
    <d v="2013-09-16T00:00:00"/>
    <n v="12"/>
    <n v="61"/>
    <n v="11"/>
    <n v="19"/>
    <n v="2"/>
    <n v="1"/>
    <n v="1"/>
    <s v="211"/>
    <s v="Autres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5510"/>
    <n v="1977"/>
    <n v="48"/>
    <x v="0"/>
    <x v="2"/>
    <s v="Marié"/>
    <n v="43263"/>
    <n v="0"/>
    <n v="1"/>
    <n v="1"/>
    <d v="2012-11-21T00:00:00"/>
    <n v="13"/>
    <n v="2"/>
    <n v="18"/>
    <n v="441"/>
    <n v="3"/>
    <n v="2"/>
    <n v="2"/>
    <s v="322"/>
    <s v="Nouveaux prometteurs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</r>
  <r>
    <n v="6991"/>
    <n v="1951"/>
    <n v="74"/>
    <x v="2"/>
    <x v="0"/>
    <s v="Divorcé"/>
    <n v="43185"/>
    <n v="0"/>
    <n v="1"/>
    <n v="1"/>
    <d v="2013-04-10T00:00:00"/>
    <n v="12"/>
    <n v="88"/>
    <n v="26"/>
    <n v="637"/>
    <n v="1"/>
    <n v="3"/>
    <n v="2"/>
    <s v="132"/>
    <s v="À réactiver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</r>
  <r>
    <n v="361"/>
    <n v="1969"/>
    <n v="56"/>
    <x v="0"/>
    <x v="2"/>
    <s v="Marié"/>
    <n v="43142"/>
    <n v="1"/>
    <n v="1"/>
    <n v="2"/>
    <d v="2014-02-18T00:00:00"/>
    <n v="11"/>
    <n v="84"/>
    <n v="10"/>
    <n v="20"/>
    <n v="1"/>
    <n v="1"/>
    <n v="1"/>
    <s v="111"/>
    <s v="À réactiver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</r>
  <r>
    <n v="8387"/>
    <n v="1957"/>
    <n v="68"/>
    <x v="2"/>
    <x v="0"/>
    <s v="Marié"/>
    <n v="43140"/>
    <n v="0"/>
    <n v="1"/>
    <n v="1"/>
    <d v="2013-01-05T00:00:00"/>
    <n v="12"/>
    <n v="68"/>
    <n v="16"/>
    <n v="235"/>
    <n v="1"/>
    <n v="2"/>
    <n v="2"/>
    <s v="122"/>
    <s v="À réactiver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</r>
  <r>
    <n v="1676"/>
    <n v="1975"/>
    <n v="50"/>
    <x v="0"/>
    <x v="0"/>
    <s v="Marié"/>
    <n v="43057"/>
    <n v="0"/>
    <n v="1"/>
    <n v="1"/>
    <d v="2013-10-30T00:00:00"/>
    <n v="12"/>
    <n v="30"/>
    <n v="16"/>
    <n v="266"/>
    <n v="3"/>
    <n v="2"/>
    <n v="2"/>
    <s v="322"/>
    <s v="Nouveaux prometteurs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</r>
  <r>
    <n v="7628"/>
    <n v="1973"/>
    <n v="52"/>
    <x v="0"/>
    <x v="2"/>
    <s v="Marié"/>
    <n v="43050"/>
    <n v="1"/>
    <n v="0"/>
    <n v="1"/>
    <d v="2014-03-18T00:00:00"/>
    <n v="11"/>
    <n v="10"/>
    <n v="11"/>
    <n v="76"/>
    <n v="3"/>
    <n v="1"/>
    <n v="1"/>
    <s v="311"/>
    <s v="Nouveaux prometteurs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</r>
  <r>
    <n v="5474"/>
    <n v="1970"/>
    <n v="55"/>
    <x v="0"/>
    <x v="0"/>
    <s v="Célibataire"/>
    <n v="43020"/>
    <n v="1"/>
    <n v="0"/>
    <n v="1"/>
    <d v="2013-11-30T00:00:00"/>
    <n v="12"/>
    <n v="79"/>
    <n v="15"/>
    <n v="223"/>
    <n v="1"/>
    <n v="2"/>
    <n v="2"/>
    <s v="122"/>
    <s v="À réactiver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</r>
  <r>
    <n v="3969"/>
    <n v="1974"/>
    <n v="51"/>
    <x v="0"/>
    <x v="2"/>
    <s v="Conjoint"/>
    <n v="43018"/>
    <n v="0"/>
    <n v="1"/>
    <n v="1"/>
    <d v="2013-11-01T00:00:00"/>
    <n v="12"/>
    <n v="46"/>
    <n v="11"/>
    <n v="133"/>
    <n v="2"/>
    <n v="1"/>
    <n v="2"/>
    <s v="212"/>
    <s v="Autres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</r>
  <r>
    <n v="7128"/>
    <n v="1977"/>
    <n v="48"/>
    <x v="0"/>
    <x v="1"/>
    <s v="Célibataire"/>
    <n v="42997"/>
    <n v="1"/>
    <n v="1"/>
    <n v="2"/>
    <d v="2013-12-07T00:00:00"/>
    <n v="12"/>
    <n v="91"/>
    <n v="10"/>
    <n v="15"/>
    <n v="1"/>
    <n v="1"/>
    <n v="1"/>
    <s v="111"/>
    <s v="À réactiver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</r>
  <r>
    <n v="7494"/>
    <n v="1950"/>
    <n v="75"/>
    <x v="2"/>
    <x v="1"/>
    <s v="Divorcé"/>
    <n v="42873"/>
    <n v="1"/>
    <n v="1"/>
    <n v="2"/>
    <d v="2013-01-21T00:00:00"/>
    <n v="12"/>
    <n v="11"/>
    <n v="19"/>
    <n v="269"/>
    <n v="3"/>
    <n v="2"/>
    <n v="2"/>
    <s v="322"/>
    <s v="Nouveaux prometteurs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</r>
  <r>
    <n v="773"/>
    <n v="1971"/>
    <n v="54"/>
    <x v="0"/>
    <x v="2"/>
    <s v="Divorcé"/>
    <n v="42835"/>
    <n v="1"/>
    <n v="1"/>
    <n v="2"/>
    <d v="2013-06-30T00:00:00"/>
    <n v="12"/>
    <n v="64"/>
    <n v="22"/>
    <n v="595"/>
    <n v="2"/>
    <n v="3"/>
    <n v="2"/>
    <s v="232"/>
    <s v="Fidèles Premium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</r>
  <r>
    <n v="10609"/>
    <n v="1962"/>
    <n v="63"/>
    <x v="2"/>
    <x v="1"/>
    <s v="Marié"/>
    <n v="42769"/>
    <n v="0"/>
    <n v="1"/>
    <n v="1"/>
    <d v="2013-10-12T00:00:00"/>
    <n v="12"/>
    <n v="15"/>
    <n v="10"/>
    <n v="88"/>
    <n v="3"/>
    <n v="1"/>
    <n v="1"/>
    <s v="311"/>
    <s v="Nouveaux prometteurs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</r>
  <r>
    <n v="5048"/>
    <n v="1971"/>
    <n v="54"/>
    <x v="0"/>
    <x v="1"/>
    <s v="Célibataire"/>
    <n v="42767"/>
    <n v="2"/>
    <n v="0"/>
    <n v="2"/>
    <d v="2013-05-11T00:00:00"/>
    <n v="12"/>
    <n v="53"/>
    <n v="14"/>
    <n v="131"/>
    <n v="2"/>
    <n v="1"/>
    <n v="2"/>
    <s v="212"/>
    <s v="Autres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</r>
  <r>
    <n v="3570"/>
    <n v="1969"/>
    <n v="56"/>
    <x v="0"/>
    <x v="1"/>
    <s v="Conjoint"/>
    <n v="42731"/>
    <n v="1"/>
    <n v="0"/>
    <n v="1"/>
    <d v="2013-10-21T00:00:00"/>
    <n v="12"/>
    <n v="64"/>
    <n v="15"/>
    <n v="244"/>
    <n v="2"/>
    <n v="2"/>
    <n v="2"/>
    <s v="222"/>
    <s v="Fidèles Premium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</r>
  <r>
    <n v="8897"/>
    <n v="1965"/>
    <n v="60"/>
    <x v="2"/>
    <x v="0"/>
    <s v="Célibataire"/>
    <n v="42720"/>
    <n v="1"/>
    <n v="1"/>
    <n v="2"/>
    <d v="2013-04-24T00:00:00"/>
    <n v="12"/>
    <n v="9"/>
    <n v="25"/>
    <n v="654"/>
    <n v="3"/>
    <n v="3"/>
    <n v="2"/>
    <s v="332"/>
    <s v="Nouveaux prometteurs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</r>
  <r>
    <n v="5036"/>
    <n v="1984"/>
    <n v="41"/>
    <x v="1"/>
    <x v="1"/>
    <s v="Célibataire"/>
    <n v="42710"/>
    <n v="1"/>
    <n v="0"/>
    <n v="1"/>
    <d v="2012-11-28T00:00:00"/>
    <n v="13"/>
    <n v="38"/>
    <n v="18"/>
    <n v="406"/>
    <n v="2"/>
    <n v="2"/>
    <n v="2"/>
    <s v="222"/>
    <s v="Fidèles Premium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</r>
  <r>
    <n v="5961"/>
    <n v="1978"/>
    <n v="47"/>
    <x v="0"/>
    <x v="0"/>
    <s v="Marié"/>
    <n v="42693"/>
    <n v="1"/>
    <n v="0"/>
    <n v="1"/>
    <d v="2014-06-07T00:00:00"/>
    <n v="11"/>
    <n v="29"/>
    <n v="9"/>
    <n v="57"/>
    <n v="3"/>
    <n v="1"/>
    <n v="1"/>
    <s v="311"/>
    <s v="Nouveaux prometteurs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</r>
  <r>
    <n v="9214"/>
    <n v="1991"/>
    <n v="34"/>
    <x v="1"/>
    <x v="0"/>
    <s v="Marié"/>
    <n v="42691"/>
    <n v="0"/>
    <n v="0"/>
    <n v="0"/>
    <d v="2013-08-16T00:00:00"/>
    <n v="12"/>
    <n v="48"/>
    <n v="17"/>
    <n v="358"/>
    <n v="2"/>
    <n v="2"/>
    <n v="2"/>
    <s v="222"/>
    <s v="Fidèles Premium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</r>
  <r>
    <n v="1379"/>
    <n v="1992"/>
    <n v="33"/>
    <x v="1"/>
    <x v="2"/>
    <s v="Conjoint"/>
    <n v="42670"/>
    <n v="0"/>
    <n v="0"/>
    <n v="0"/>
    <d v="2013-04-27T00:00:00"/>
    <n v="12"/>
    <n v="12"/>
    <n v="14"/>
    <n v="241"/>
    <n v="3"/>
    <n v="1"/>
    <n v="2"/>
    <s v="312"/>
    <s v="Nouveaux prometteurs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</r>
  <r>
    <n v="2694"/>
    <n v="1967"/>
    <n v="58"/>
    <x v="0"/>
    <x v="0"/>
    <s v="Marié"/>
    <n v="42664"/>
    <n v="0"/>
    <n v="1"/>
    <n v="1"/>
    <d v="2014-03-18T00:00:00"/>
    <n v="11"/>
    <n v="44"/>
    <n v="10"/>
    <n v="24"/>
    <n v="2"/>
    <n v="1"/>
    <n v="1"/>
    <s v="211"/>
    <s v="Autres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</r>
  <r>
    <n v="5954"/>
    <n v="1972"/>
    <n v="53"/>
    <x v="0"/>
    <x v="2"/>
    <s v="Divorcé"/>
    <n v="42618"/>
    <n v="1"/>
    <n v="0"/>
    <n v="1"/>
    <d v="2013-10-09T00:00:00"/>
    <n v="12"/>
    <n v="92"/>
    <n v="17"/>
    <n v="192"/>
    <n v="1"/>
    <n v="2"/>
    <n v="2"/>
    <s v="122"/>
    <s v="À réactiver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</r>
  <r>
    <n v="2625"/>
    <n v="1954"/>
    <n v="71"/>
    <x v="2"/>
    <x v="2"/>
    <s v="Célibataire"/>
    <n v="42607"/>
    <n v="0"/>
    <n v="1"/>
    <n v="1"/>
    <d v="2013-11-17T00:00:00"/>
    <n v="12"/>
    <n v="30"/>
    <n v="15"/>
    <n v="350"/>
    <n v="3"/>
    <n v="2"/>
    <n v="2"/>
    <s v="322"/>
    <s v="Nouveaux prometteurs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</r>
  <r>
    <n v="10905"/>
    <n v="1955"/>
    <n v="70"/>
    <x v="2"/>
    <x v="0"/>
    <s v="Conjoint"/>
    <n v="42586"/>
    <n v="1"/>
    <n v="1"/>
    <n v="2"/>
    <d v="2012-10-29T00:00:00"/>
    <n v="13"/>
    <n v="7"/>
    <n v="19"/>
    <n v="252"/>
    <n v="3"/>
    <n v="2"/>
    <n v="2"/>
    <s v="322"/>
    <s v="Nouveaux prometteurs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</r>
  <r>
    <n v="8910"/>
    <n v="1955"/>
    <n v="70"/>
    <x v="2"/>
    <x v="0"/>
    <s v="Conjoint"/>
    <n v="42586"/>
    <n v="1"/>
    <n v="1"/>
    <n v="2"/>
    <d v="2012-10-29T00:00:00"/>
    <n v="13"/>
    <n v="7"/>
    <n v="19"/>
    <n v="252"/>
    <n v="3"/>
    <n v="2"/>
    <n v="2"/>
    <s v="322"/>
    <s v="Nouveaux prometteurs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</r>
  <r>
    <n v="6299"/>
    <n v="1968"/>
    <n v="57"/>
    <x v="0"/>
    <x v="1"/>
    <s v="Divorcé"/>
    <n v="42564"/>
    <n v="0"/>
    <n v="1"/>
    <n v="1"/>
    <d v="2013-01-02T00:00:00"/>
    <n v="12"/>
    <n v="28"/>
    <n v="25"/>
    <n v="813"/>
    <n v="3"/>
    <n v="3"/>
    <n v="2"/>
    <s v="332"/>
    <s v="Nouveaux prometteurs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</r>
  <r>
    <n v="3846"/>
    <n v="1974"/>
    <n v="51"/>
    <x v="0"/>
    <x v="0"/>
    <s v="Marié"/>
    <n v="42557"/>
    <n v="0"/>
    <n v="1"/>
    <n v="1"/>
    <d v="2012-08-29T00:00:00"/>
    <n v="13"/>
    <n v="98"/>
    <n v="19"/>
    <n v="270"/>
    <n v="1"/>
    <n v="2"/>
    <n v="2"/>
    <s v="122"/>
    <s v="À réactiver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</r>
  <r>
    <n v="322"/>
    <n v="1978"/>
    <n v="47"/>
    <x v="0"/>
    <x v="0"/>
    <s v="Conjoint"/>
    <n v="42554"/>
    <n v="1"/>
    <n v="1"/>
    <n v="2"/>
    <d v="2013-01-12T00:00:00"/>
    <n v="12"/>
    <n v="93"/>
    <n v="9"/>
    <n v="41"/>
    <n v="1"/>
    <n v="1"/>
    <n v="1"/>
    <s v="111"/>
    <s v="À réactiver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</r>
  <r>
    <n v="574"/>
    <n v="1964"/>
    <n v="61"/>
    <x v="2"/>
    <x v="0"/>
    <s v="Marié"/>
    <n v="42523"/>
    <n v="0"/>
    <n v="0"/>
    <n v="0"/>
    <d v="2014-04-23T00:00:00"/>
    <n v="11"/>
    <n v="96"/>
    <n v="8"/>
    <n v="125"/>
    <n v="1"/>
    <n v="1"/>
    <n v="2"/>
    <s v="112"/>
    <s v="À réactiver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</r>
  <r>
    <n v="3266"/>
    <n v="1964"/>
    <n v="61"/>
    <x v="2"/>
    <x v="0"/>
    <s v="Marié"/>
    <n v="42523"/>
    <n v="0"/>
    <n v="0"/>
    <n v="0"/>
    <d v="2014-04-23T00:00:00"/>
    <n v="11"/>
    <n v="96"/>
    <n v="8"/>
    <n v="125"/>
    <n v="1"/>
    <n v="1"/>
    <n v="2"/>
    <s v="112"/>
    <s v="À réactiver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</r>
  <r>
    <n v="5283"/>
    <n v="1976"/>
    <n v="49"/>
    <x v="0"/>
    <x v="1"/>
    <s v="Célibataire"/>
    <n v="42473"/>
    <n v="1"/>
    <n v="1"/>
    <n v="2"/>
    <d v="2014-02-17T00:00:00"/>
    <n v="11"/>
    <n v="72"/>
    <n v="12"/>
    <n v="144"/>
    <n v="1"/>
    <n v="1"/>
    <n v="2"/>
    <s v="112"/>
    <s v="À réactiver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</r>
  <r>
    <n v="8595"/>
    <n v="1973"/>
    <n v="52"/>
    <x v="0"/>
    <x v="0"/>
    <s v="Veuf"/>
    <n v="42429"/>
    <n v="0"/>
    <n v="1"/>
    <n v="1"/>
    <d v="2014-02-11T00:00:00"/>
    <n v="11"/>
    <n v="99"/>
    <n v="10"/>
    <n v="67"/>
    <n v="1"/>
    <n v="1"/>
    <n v="1"/>
    <s v="111"/>
    <s v="À réactiver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</r>
  <r>
    <n v="7232"/>
    <n v="1973"/>
    <n v="52"/>
    <x v="0"/>
    <x v="0"/>
    <s v="Veuf"/>
    <n v="42429"/>
    <n v="0"/>
    <n v="1"/>
    <n v="1"/>
    <d v="2014-02-11T00:00:00"/>
    <n v="11"/>
    <n v="99"/>
    <n v="10"/>
    <n v="67"/>
    <n v="1"/>
    <n v="1"/>
    <n v="1"/>
    <s v="111"/>
    <s v="À réactiver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</r>
  <r>
    <n v="1064"/>
    <n v="1971"/>
    <n v="54"/>
    <x v="0"/>
    <x v="1"/>
    <s v="Marié"/>
    <n v="42403"/>
    <n v="1"/>
    <n v="0"/>
    <n v="1"/>
    <d v="2013-12-11T00:00:00"/>
    <n v="12"/>
    <n v="18"/>
    <n v="12"/>
    <n v="42"/>
    <n v="3"/>
    <n v="1"/>
    <n v="1"/>
    <s v="311"/>
    <s v="Nouveaux prometteurs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</r>
  <r>
    <n v="738"/>
    <n v="1981"/>
    <n v="44"/>
    <x v="1"/>
    <x v="2"/>
    <s v="Célibataire"/>
    <n v="42395"/>
    <n v="1"/>
    <n v="1"/>
    <n v="2"/>
    <d v="2014-04-04T00:00:00"/>
    <n v="11"/>
    <n v="35"/>
    <n v="15"/>
    <n v="182"/>
    <n v="2"/>
    <n v="2"/>
    <n v="2"/>
    <s v="222"/>
    <s v="Fidèles Premium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</r>
  <r>
    <n v="11178"/>
    <n v="1972"/>
    <n v="53"/>
    <x v="0"/>
    <x v="2"/>
    <s v="Célibataire"/>
    <n v="42394"/>
    <n v="1"/>
    <n v="0"/>
    <n v="1"/>
    <d v="2014-03-23T00:00:00"/>
    <n v="11"/>
    <n v="69"/>
    <n v="11"/>
    <n v="32"/>
    <n v="1"/>
    <n v="1"/>
    <n v="1"/>
    <s v="111"/>
    <s v="À réactiver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</r>
  <r>
    <n v="4324"/>
    <n v="1989"/>
    <n v="36"/>
    <x v="1"/>
    <x v="0"/>
    <s v="Marié"/>
    <n v="42387"/>
    <n v="1"/>
    <n v="0"/>
    <n v="1"/>
    <d v="2012-10-29T00:00:00"/>
    <n v="13"/>
    <n v="42"/>
    <n v="24"/>
    <n v="684"/>
    <n v="2"/>
    <n v="3"/>
    <n v="2"/>
    <s v="232"/>
    <s v="Fidèles Premium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</r>
  <r>
    <n v="9738"/>
    <n v="1986"/>
    <n v="39"/>
    <x v="1"/>
    <x v="2"/>
    <s v="Conjoint"/>
    <n v="42386"/>
    <n v="1"/>
    <n v="0"/>
    <n v="1"/>
    <d v="2013-01-13T00:00:00"/>
    <n v="12"/>
    <n v="43"/>
    <n v="14"/>
    <n v="100"/>
    <n v="2"/>
    <n v="1"/>
    <n v="1"/>
    <s v="211"/>
    <s v="Autres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</r>
  <r>
    <n v="10212"/>
    <n v="1986"/>
    <n v="39"/>
    <x v="1"/>
    <x v="2"/>
    <s v="Conjoint"/>
    <n v="42386"/>
    <n v="1"/>
    <n v="0"/>
    <n v="1"/>
    <d v="2013-01-13T00:00:00"/>
    <n v="12"/>
    <n v="43"/>
    <n v="14"/>
    <n v="100"/>
    <n v="2"/>
    <n v="1"/>
    <n v="1"/>
    <s v="211"/>
    <s v="Autres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</r>
  <r>
    <n v="7617"/>
    <n v="1974"/>
    <n v="51"/>
    <x v="0"/>
    <x v="0"/>
    <s v="Célibataire"/>
    <n v="42373"/>
    <n v="1"/>
    <n v="1"/>
    <n v="2"/>
    <d v="2013-08-15T00:00:00"/>
    <n v="12"/>
    <n v="83"/>
    <n v="13"/>
    <n v="163"/>
    <n v="1"/>
    <n v="1"/>
    <n v="2"/>
    <s v="112"/>
    <s v="À réactiver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</r>
  <r>
    <n v="450"/>
    <n v="1958"/>
    <n v="67"/>
    <x v="2"/>
    <x v="2"/>
    <s v="Conjoint"/>
    <n v="42315"/>
    <n v="0"/>
    <n v="1"/>
    <n v="1"/>
    <d v="2013-07-12T00:00:00"/>
    <n v="12"/>
    <n v="90"/>
    <n v="12"/>
    <n v="270"/>
    <n v="1"/>
    <n v="1"/>
    <n v="2"/>
    <s v="112"/>
    <s v="À réactiver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</r>
  <r>
    <n v="8086"/>
    <n v="1959"/>
    <n v="66"/>
    <x v="2"/>
    <x v="0"/>
    <s v="Marié"/>
    <n v="42243"/>
    <n v="1"/>
    <n v="1"/>
    <n v="2"/>
    <d v="2013-12-11T00:00:00"/>
    <n v="12"/>
    <n v="34"/>
    <n v="12"/>
    <n v="55"/>
    <n v="2"/>
    <n v="1"/>
    <n v="1"/>
    <s v="211"/>
    <s v="Autres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</r>
  <r>
    <n v="7947"/>
    <n v="1969"/>
    <n v="56"/>
    <x v="0"/>
    <x v="0"/>
    <s v="Marié"/>
    <n v="42231"/>
    <n v="1"/>
    <n v="1"/>
    <n v="2"/>
    <d v="2014-03-25T00:00:00"/>
    <n v="11"/>
    <n v="99"/>
    <n v="9"/>
    <n v="37"/>
    <n v="1"/>
    <n v="1"/>
    <n v="1"/>
    <s v="111"/>
    <s v="À réactiver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</r>
  <r>
    <n v="5644"/>
    <n v="1957"/>
    <n v="68"/>
    <x v="2"/>
    <x v="0"/>
    <s v="Conjoint"/>
    <n v="42213"/>
    <n v="0"/>
    <n v="1"/>
    <n v="1"/>
    <d v="2013-10-12T00:00:00"/>
    <n v="12"/>
    <n v="96"/>
    <n v="20"/>
    <n v="363"/>
    <n v="1"/>
    <n v="2"/>
    <n v="2"/>
    <s v="122"/>
    <s v="À réactiver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</r>
  <r>
    <n v="3225"/>
    <n v="1984"/>
    <n v="41"/>
    <x v="1"/>
    <x v="2"/>
    <s v="Marié"/>
    <n v="42207"/>
    <n v="1"/>
    <n v="0"/>
    <n v="1"/>
    <d v="2013-04-01T00:00:00"/>
    <n v="12"/>
    <n v="71"/>
    <n v="16"/>
    <n v="265"/>
    <n v="1"/>
    <n v="2"/>
    <n v="2"/>
    <s v="122"/>
    <s v="À réactiver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</r>
  <r>
    <n v="6103"/>
    <n v="1948"/>
    <n v="77"/>
    <x v="2"/>
    <x v="0"/>
    <s v="Marié"/>
    <n v="42192"/>
    <n v="0"/>
    <n v="0"/>
    <n v="0"/>
    <d v="2013-09-06T00:00:00"/>
    <n v="12"/>
    <n v="40"/>
    <n v="10"/>
    <n v="100"/>
    <n v="2"/>
    <n v="1"/>
    <n v="1"/>
    <s v="211"/>
    <s v="Autres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</r>
  <r>
    <n v="7444"/>
    <n v="1969"/>
    <n v="56"/>
    <x v="0"/>
    <x v="2"/>
    <s v="Marié"/>
    <n v="42169"/>
    <n v="1"/>
    <n v="1"/>
    <n v="2"/>
    <d v="2013-10-19T00:00:00"/>
    <n v="12"/>
    <n v="20"/>
    <n v="12"/>
    <n v="30"/>
    <n v="3"/>
    <n v="1"/>
    <n v="1"/>
    <s v="311"/>
    <s v="Nouveaux prometteurs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</r>
  <r>
    <n v="749"/>
    <n v="1981"/>
    <n v="44"/>
    <x v="1"/>
    <x v="0"/>
    <s v="Conjoint"/>
    <n v="42162"/>
    <n v="1"/>
    <n v="0"/>
    <n v="1"/>
    <d v="2013-11-19T00:00:00"/>
    <n v="12"/>
    <n v="31"/>
    <n v="13"/>
    <n v="145"/>
    <n v="3"/>
    <n v="1"/>
    <n v="2"/>
    <s v="312"/>
    <s v="Nouveaux prometteurs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</r>
  <r>
    <n v="1506"/>
    <n v="1975"/>
    <n v="50"/>
    <x v="0"/>
    <x v="0"/>
    <s v="Célibataire"/>
    <n v="42160"/>
    <n v="1"/>
    <n v="1"/>
    <n v="2"/>
    <d v="2013-06-28T00:00:00"/>
    <n v="12"/>
    <n v="26"/>
    <n v="13"/>
    <n v="140"/>
    <n v="3"/>
    <n v="1"/>
    <n v="2"/>
    <s v="312"/>
    <s v="Nouveaux prometteurs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</r>
  <r>
    <n v="2961"/>
    <n v="1982"/>
    <n v="43"/>
    <x v="1"/>
    <x v="0"/>
    <s v="Marié"/>
    <n v="42081"/>
    <n v="1"/>
    <n v="0"/>
    <n v="1"/>
    <d v="2013-02-26T00:00:00"/>
    <n v="12"/>
    <n v="86"/>
    <n v="19"/>
    <n v="382"/>
    <n v="1"/>
    <n v="2"/>
    <n v="2"/>
    <s v="122"/>
    <s v="À réactiver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</r>
  <r>
    <n v="1890"/>
    <n v="1971"/>
    <n v="54"/>
    <x v="0"/>
    <x v="2"/>
    <s v="Conjoint"/>
    <n v="42033"/>
    <n v="1"/>
    <n v="1"/>
    <n v="2"/>
    <d v="2012-09-19T00:00:00"/>
    <n v="13"/>
    <n v="95"/>
    <n v="10"/>
    <n v="25"/>
    <n v="1"/>
    <n v="1"/>
    <n v="1"/>
    <s v="111"/>
    <s v="À réactiver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</r>
  <r>
    <n v="7378"/>
    <n v="1981"/>
    <n v="44"/>
    <x v="1"/>
    <x v="2"/>
    <s v="Conjoint"/>
    <n v="42021"/>
    <n v="1"/>
    <n v="0"/>
    <n v="1"/>
    <d v="2012-08-31T00:00:00"/>
    <n v="13"/>
    <n v="34"/>
    <n v="26"/>
    <n v="573"/>
    <n v="2"/>
    <n v="3"/>
    <n v="2"/>
    <s v="232"/>
    <s v="Fidèles Premium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</r>
  <r>
    <n v="3340"/>
    <n v="1977"/>
    <n v="48"/>
    <x v="0"/>
    <x v="0"/>
    <s v="Marié"/>
    <n v="42014"/>
    <n v="1"/>
    <n v="0"/>
    <n v="1"/>
    <d v="2012-08-17T00:00:00"/>
    <n v="13"/>
    <n v="56"/>
    <n v="22"/>
    <n v="436"/>
    <n v="2"/>
    <n v="3"/>
    <n v="2"/>
    <s v="232"/>
    <s v="Fidèles Premium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</r>
  <r>
    <n v="8685"/>
    <n v="1977"/>
    <n v="48"/>
    <x v="0"/>
    <x v="0"/>
    <s v="Marié"/>
    <n v="42014"/>
    <n v="1"/>
    <n v="0"/>
    <n v="1"/>
    <d v="2012-08-17T00:00:00"/>
    <n v="13"/>
    <n v="56"/>
    <n v="22"/>
    <n v="436"/>
    <n v="2"/>
    <n v="3"/>
    <n v="2"/>
    <s v="232"/>
    <s v="Fidèles Premium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</r>
  <r>
    <n v="4653"/>
    <n v="1978"/>
    <n v="47"/>
    <x v="0"/>
    <x v="0"/>
    <s v="Conjoint"/>
    <n v="42011"/>
    <n v="1"/>
    <n v="0"/>
    <n v="1"/>
    <d v="2013-03-26T00:00:00"/>
    <n v="12"/>
    <n v="46"/>
    <n v="16"/>
    <n v="189"/>
    <n v="2"/>
    <n v="2"/>
    <n v="2"/>
    <s v="222"/>
    <s v="Fidèles Premium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</r>
  <r>
    <n v="1162"/>
    <n v="1987"/>
    <n v="38"/>
    <x v="1"/>
    <x v="1"/>
    <s v="Célibataire"/>
    <n v="42000"/>
    <n v="0"/>
    <n v="0"/>
    <n v="0"/>
    <d v="2013-01-10T00:00:00"/>
    <n v="12"/>
    <n v="23"/>
    <n v="23"/>
    <n v="653"/>
    <n v="3"/>
    <n v="3"/>
    <n v="2"/>
    <s v="332"/>
    <s v="Nouveaux prometteurs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</r>
  <r>
    <n v="10643"/>
    <n v="1987"/>
    <n v="38"/>
    <x v="1"/>
    <x v="1"/>
    <s v="Célibataire"/>
    <n v="42000"/>
    <n v="0"/>
    <n v="0"/>
    <n v="0"/>
    <d v="2013-01-10T00:00:00"/>
    <n v="12"/>
    <n v="23"/>
    <n v="23"/>
    <n v="653"/>
    <n v="3"/>
    <n v="3"/>
    <n v="2"/>
    <s v="332"/>
    <s v="Nouveaux prometteurs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</r>
  <r>
    <n v="1307"/>
    <n v="1978"/>
    <n v="47"/>
    <x v="0"/>
    <x v="0"/>
    <s v="Divorcé"/>
    <n v="41986"/>
    <n v="0"/>
    <n v="1"/>
    <n v="1"/>
    <d v="2014-02-09T00:00:00"/>
    <n v="11"/>
    <n v="15"/>
    <n v="11"/>
    <n v="63"/>
    <n v="3"/>
    <n v="1"/>
    <n v="1"/>
    <s v="311"/>
    <s v="Nouveaux prometteurs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</r>
  <r>
    <n v="4548"/>
    <n v="1981"/>
    <n v="44"/>
    <x v="1"/>
    <x v="0"/>
    <s v="Célibataire"/>
    <n v="41967"/>
    <n v="1"/>
    <n v="1"/>
    <n v="2"/>
    <d v="2013-11-23T00:00:00"/>
    <n v="12"/>
    <n v="66"/>
    <n v="8"/>
    <n v="54"/>
    <n v="1"/>
    <n v="1"/>
    <n v="1"/>
    <s v="111"/>
    <s v="À réactiver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</r>
  <r>
    <n v="9701"/>
    <n v="1988"/>
    <n v="37"/>
    <x v="1"/>
    <x v="0"/>
    <s v="Conjoint"/>
    <n v="41883"/>
    <n v="1"/>
    <n v="0"/>
    <n v="1"/>
    <d v="2013-03-19T00:00:00"/>
    <n v="12"/>
    <n v="13"/>
    <n v="16"/>
    <n v="312"/>
    <n v="3"/>
    <n v="2"/>
    <n v="2"/>
    <s v="322"/>
    <s v="Nouveaux prometteurs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</r>
  <r>
    <n v="9736"/>
    <n v="1980"/>
    <n v="45"/>
    <x v="0"/>
    <x v="0"/>
    <s v="Marié"/>
    <n v="41850"/>
    <n v="1"/>
    <n v="1"/>
    <n v="2"/>
    <d v="2012-12-24T00:00:00"/>
    <n v="13"/>
    <n v="51"/>
    <n v="14"/>
    <n v="96"/>
    <n v="2"/>
    <n v="1"/>
    <n v="1"/>
    <s v="211"/>
    <s v="Autres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</r>
  <r>
    <n v="607"/>
    <n v="1955"/>
    <n v="70"/>
    <x v="2"/>
    <x v="2"/>
    <s v="Divorcé"/>
    <n v="41769"/>
    <n v="0"/>
    <n v="1"/>
    <n v="1"/>
    <d v="2013-02-13T00:00:00"/>
    <n v="12"/>
    <n v="31"/>
    <n v="24"/>
    <n v="521"/>
    <n v="3"/>
    <n v="3"/>
    <n v="2"/>
    <s v="332"/>
    <s v="Nouveaux prometteurs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</r>
  <r>
    <n v="7286"/>
    <n v="1968"/>
    <n v="57"/>
    <x v="0"/>
    <x v="0"/>
    <s v="Conjoint"/>
    <n v="41728"/>
    <n v="1"/>
    <n v="0"/>
    <n v="1"/>
    <d v="2013-05-24T00:00:00"/>
    <n v="12"/>
    <n v="92"/>
    <n v="14"/>
    <n v="55"/>
    <n v="1"/>
    <n v="1"/>
    <n v="1"/>
    <s v="111"/>
    <s v="À réactiver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</r>
  <r>
    <n v="8726"/>
    <n v="1964"/>
    <n v="61"/>
    <x v="2"/>
    <x v="2"/>
    <s v="Divorcé"/>
    <n v="41713"/>
    <n v="1"/>
    <n v="1"/>
    <n v="2"/>
    <d v="2014-04-29T00:00:00"/>
    <n v="11"/>
    <n v="57"/>
    <n v="14"/>
    <n v="174"/>
    <n v="2"/>
    <n v="1"/>
    <n v="2"/>
    <s v="212"/>
    <s v="Autres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</r>
  <r>
    <n v="5289"/>
    <n v="1975"/>
    <n v="50"/>
    <x v="0"/>
    <x v="2"/>
    <s v="Célibataire"/>
    <n v="41658"/>
    <n v="1"/>
    <n v="1"/>
    <n v="2"/>
    <d v="2012-11-09T00:00:00"/>
    <n v="13"/>
    <n v="30"/>
    <n v="8"/>
    <n v="72"/>
    <n v="3"/>
    <n v="1"/>
    <n v="1"/>
    <s v="311"/>
    <s v="Nouveaux prometteurs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</r>
  <r>
    <n v="916"/>
    <n v="1972"/>
    <n v="53"/>
    <x v="0"/>
    <x v="1"/>
    <s v="Célibataire"/>
    <n v="41644"/>
    <n v="1"/>
    <n v="1"/>
    <n v="2"/>
    <d v="2014-05-09T00:00:00"/>
    <m/>
    <n v="67"/>
    <n v="7"/>
    <n v="31"/>
    <n v="1"/>
    <n v="1"/>
    <n v="1"/>
    <s v="111"/>
    <s v="À réactiver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</r>
  <r>
    <n v="405"/>
    <n v="1964"/>
    <n v="61"/>
    <x v="2"/>
    <x v="0"/>
    <s v="Divorcé"/>
    <n v="41638"/>
    <n v="0"/>
    <n v="1"/>
    <n v="1"/>
    <d v="2013-02-13T00:00:00"/>
    <n v="12"/>
    <n v="68"/>
    <n v="21"/>
    <n v="441"/>
    <n v="1"/>
    <n v="2"/>
    <n v="2"/>
    <s v="122"/>
    <s v="À réactiver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</r>
  <r>
    <n v="7393"/>
    <n v="1978"/>
    <n v="47"/>
    <x v="0"/>
    <x v="0"/>
    <s v="Conjoint"/>
    <n v="41580"/>
    <n v="1"/>
    <n v="1"/>
    <n v="2"/>
    <d v="2012-12-10T00:00:00"/>
    <n v="13"/>
    <n v="15"/>
    <n v="11"/>
    <n v="92"/>
    <n v="3"/>
    <n v="1"/>
    <n v="1"/>
    <s v="311"/>
    <s v="Nouveaux prometteurs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</r>
  <r>
    <n v="5290"/>
    <n v="1964"/>
    <n v="61"/>
    <x v="2"/>
    <x v="1"/>
    <s v="Marié"/>
    <n v="41551"/>
    <n v="1"/>
    <n v="1"/>
    <n v="2"/>
    <d v="2013-08-14T00:00:00"/>
    <n v="12"/>
    <n v="51"/>
    <n v="19"/>
    <n v="279"/>
    <n v="2"/>
    <n v="2"/>
    <n v="2"/>
    <s v="222"/>
    <s v="Fidèles Premium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</r>
  <r>
    <n v="6437"/>
    <n v="1985"/>
    <n v="40"/>
    <x v="1"/>
    <x v="2"/>
    <s v="Célibataire"/>
    <n v="41473"/>
    <n v="1"/>
    <n v="0"/>
    <n v="1"/>
    <d v="2013-06-19T00:00:00"/>
    <n v="12"/>
    <n v="80"/>
    <n v="12"/>
    <n v="76"/>
    <n v="1"/>
    <n v="1"/>
    <n v="1"/>
    <s v="111"/>
    <s v="À réactiver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</r>
  <r>
    <n v="6825"/>
    <n v="1953"/>
    <n v="72"/>
    <x v="2"/>
    <x v="0"/>
    <s v="Conjoint"/>
    <n v="41452"/>
    <n v="1"/>
    <n v="1"/>
    <n v="2"/>
    <d v="2013-03-06T00:00:00"/>
    <n v="12"/>
    <n v="86"/>
    <n v="10"/>
    <n v="16"/>
    <n v="1"/>
    <n v="1"/>
    <n v="1"/>
    <s v="111"/>
    <s v="À réactiver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1584"/>
    <n v="1977"/>
    <n v="48"/>
    <x v="0"/>
    <x v="0"/>
    <s v="Marié"/>
    <n v="41443"/>
    <n v="1"/>
    <n v="0"/>
    <n v="1"/>
    <d v="2014-04-01T00:00:00"/>
    <n v="11"/>
    <n v="79"/>
    <n v="22"/>
    <n v="482"/>
    <n v="1"/>
    <n v="3"/>
    <n v="2"/>
    <s v="132"/>
    <s v="À réactiver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</r>
  <r>
    <n v="10356"/>
    <n v="1957"/>
    <n v="68"/>
    <x v="2"/>
    <x v="1"/>
    <s v="Divorcé"/>
    <n v="41437"/>
    <n v="1"/>
    <n v="1"/>
    <n v="2"/>
    <d v="2012-09-22T00:00:00"/>
    <n v="13"/>
    <n v="5"/>
    <n v="11"/>
    <n v="32"/>
    <n v="3"/>
    <n v="1"/>
    <n v="1"/>
    <s v="311"/>
    <s v="Nouveaux prometteurs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</r>
  <r>
    <n v="11191"/>
    <n v="1986"/>
    <n v="39"/>
    <x v="1"/>
    <x v="0"/>
    <s v="Divorcé"/>
    <n v="41411"/>
    <n v="0"/>
    <n v="0"/>
    <n v="0"/>
    <d v="2013-12-07T00:00:00"/>
    <n v="12"/>
    <n v="11"/>
    <n v="13"/>
    <n v="139"/>
    <n v="3"/>
    <n v="1"/>
    <n v="2"/>
    <s v="312"/>
    <s v="Nouveaux prometteurs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</r>
  <r>
    <n v="968"/>
    <n v="1968"/>
    <n v="57"/>
    <x v="0"/>
    <x v="2"/>
    <s v="Divorcé"/>
    <n v="41335"/>
    <n v="1"/>
    <n v="0"/>
    <n v="1"/>
    <d v="2013-12-26T00:00:00"/>
    <n v="12"/>
    <n v="24"/>
    <n v="16"/>
    <n v="187"/>
    <n v="3"/>
    <n v="2"/>
    <n v="2"/>
    <s v="322"/>
    <s v="Nouveaux prometteurs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</r>
  <r>
    <n v="4096"/>
    <n v="1968"/>
    <n v="57"/>
    <x v="0"/>
    <x v="2"/>
    <s v="Divorcé"/>
    <n v="41335"/>
    <n v="1"/>
    <n v="0"/>
    <n v="1"/>
    <d v="2013-12-26T00:00:00"/>
    <n v="12"/>
    <n v="24"/>
    <n v="16"/>
    <n v="187"/>
    <n v="3"/>
    <n v="2"/>
    <n v="2"/>
    <s v="322"/>
    <s v="Nouveaux prometteurs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</r>
  <r>
    <n v="1100"/>
    <n v="1960"/>
    <n v="65"/>
    <x v="2"/>
    <x v="2"/>
    <s v="Conjoint"/>
    <n v="41275"/>
    <n v="1"/>
    <n v="2"/>
    <n v="3"/>
    <d v="2014-03-24T00:00:00"/>
    <n v="11"/>
    <n v="33"/>
    <n v="12"/>
    <n v="61"/>
    <n v="2"/>
    <n v="1"/>
    <n v="1"/>
    <s v="211"/>
    <s v="Autres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</r>
  <r>
    <n v="2202"/>
    <n v="1978"/>
    <n v="47"/>
    <x v="0"/>
    <x v="0"/>
    <s v="Conjoint"/>
    <n v="41154"/>
    <n v="0"/>
    <n v="1"/>
    <n v="1"/>
    <d v="2013-04-09T00:00:00"/>
    <n v="12"/>
    <n v="98"/>
    <n v="10"/>
    <n v="69"/>
    <n v="1"/>
    <n v="1"/>
    <n v="1"/>
    <s v="111"/>
    <s v="À réactiver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</r>
  <r>
    <n v="7196"/>
    <n v="1950"/>
    <n v="75"/>
    <x v="2"/>
    <x v="1"/>
    <s v="Marié"/>
    <n v="41145"/>
    <n v="1"/>
    <n v="1"/>
    <n v="2"/>
    <d v="2014-02-08T00:00:00"/>
    <n v="11"/>
    <n v="20"/>
    <n v="6"/>
    <n v="13"/>
    <n v="3"/>
    <n v="1"/>
    <n v="1"/>
    <s v="311"/>
    <s v="Nouveaux prometteurs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</r>
  <r>
    <n v="10581"/>
    <n v="1977"/>
    <n v="48"/>
    <x v="0"/>
    <x v="0"/>
    <s v="Marié"/>
    <n v="41124"/>
    <n v="1"/>
    <n v="0"/>
    <n v="1"/>
    <d v="2012-10-31T00:00:00"/>
    <n v="13"/>
    <n v="41"/>
    <n v="22"/>
    <n v="506"/>
    <n v="2"/>
    <n v="3"/>
    <n v="2"/>
    <s v="232"/>
    <s v="Fidèles Premium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</r>
  <r>
    <n v="3798"/>
    <n v="1968"/>
    <n v="57"/>
    <x v="0"/>
    <x v="0"/>
    <s v="Marié"/>
    <n v="41120"/>
    <n v="1"/>
    <n v="1"/>
    <n v="2"/>
    <d v="2013-11-06T00:00:00"/>
    <n v="12"/>
    <n v="80"/>
    <n v="12"/>
    <n v="81"/>
    <n v="1"/>
    <n v="1"/>
    <n v="1"/>
    <s v="111"/>
    <s v="À réactiver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</r>
  <r>
    <n v="75"/>
    <n v="1982"/>
    <n v="43"/>
    <x v="1"/>
    <x v="2"/>
    <s v="Conjoint"/>
    <n v="41039"/>
    <n v="0"/>
    <n v="0"/>
    <n v="0"/>
    <d v="2013-07-25T00:00:00"/>
    <n v="12"/>
    <n v="32"/>
    <n v="22"/>
    <n v="467"/>
    <n v="3"/>
    <n v="3"/>
    <n v="2"/>
    <s v="332"/>
    <s v="Nouveaux prometteurs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</r>
  <r>
    <n v="3547"/>
    <n v="1969"/>
    <n v="56"/>
    <x v="0"/>
    <x v="2"/>
    <s v="Conjoint"/>
    <n v="41021"/>
    <n v="1"/>
    <n v="0"/>
    <n v="1"/>
    <d v="2012-12-30T00:00:00"/>
    <n v="13"/>
    <n v="12"/>
    <n v="11"/>
    <n v="64"/>
    <n v="3"/>
    <n v="1"/>
    <n v="1"/>
    <s v="311"/>
    <s v="Nouveaux prometteurs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</r>
  <r>
    <n v="5286"/>
    <n v="1987"/>
    <n v="38"/>
    <x v="1"/>
    <x v="2"/>
    <s v="Célibataire"/>
    <n v="41020"/>
    <n v="0"/>
    <n v="0"/>
    <n v="0"/>
    <d v="2013-10-28T00:00:00"/>
    <n v="12"/>
    <n v="68"/>
    <n v="12"/>
    <n v="217"/>
    <n v="1"/>
    <n v="1"/>
    <n v="2"/>
    <s v="112"/>
    <s v="À réactiver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</r>
  <r>
    <n v="3081"/>
    <n v="1978"/>
    <n v="47"/>
    <x v="0"/>
    <x v="1"/>
    <s v="Marié"/>
    <n v="41014"/>
    <n v="1"/>
    <n v="0"/>
    <n v="1"/>
    <d v="2013-04-22T00:00:00"/>
    <n v="12"/>
    <n v="65"/>
    <n v="10"/>
    <n v="20"/>
    <n v="2"/>
    <n v="1"/>
    <n v="1"/>
    <s v="211"/>
    <s v="Autres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</r>
  <r>
    <n v="252"/>
    <n v="1963"/>
    <n v="62"/>
    <x v="2"/>
    <x v="1"/>
    <s v="Divorcé"/>
    <n v="41003"/>
    <n v="0"/>
    <n v="0"/>
    <n v="0"/>
    <d v="2013-03-17T00:00:00"/>
    <n v="12"/>
    <n v="11"/>
    <n v="22"/>
    <n v="601"/>
    <n v="3"/>
    <n v="3"/>
    <n v="2"/>
    <s v="332"/>
    <s v="Nouveaux prometteurs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</r>
  <r>
    <n v="3517"/>
    <n v="1952"/>
    <n v="73"/>
    <x v="2"/>
    <x v="0"/>
    <s v="Célibataire"/>
    <n v="40887"/>
    <n v="1"/>
    <n v="1"/>
    <n v="2"/>
    <d v="2013-05-06T00:00:00"/>
    <n v="12"/>
    <n v="32"/>
    <n v="16"/>
    <n v="161"/>
    <n v="3"/>
    <n v="2"/>
    <n v="2"/>
    <s v="322"/>
    <s v="Nouveaux prometteurs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</r>
  <r>
    <n v="2656"/>
    <n v="1971"/>
    <n v="54"/>
    <x v="0"/>
    <x v="0"/>
    <s v="Divorcé"/>
    <n v="40851"/>
    <n v="1"/>
    <n v="1"/>
    <n v="2"/>
    <d v="2013-02-21T00:00:00"/>
    <n v="12"/>
    <n v="63"/>
    <n v="11"/>
    <n v="59"/>
    <n v="2"/>
    <n v="1"/>
    <n v="1"/>
    <s v="211"/>
    <s v="Autres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</r>
  <r>
    <n v="10637"/>
    <n v="1964"/>
    <n v="61"/>
    <x v="2"/>
    <x v="0"/>
    <s v="Marié"/>
    <n v="40800"/>
    <n v="1"/>
    <n v="2"/>
    <n v="3"/>
    <d v="2013-01-01T00:00:00"/>
    <n v="12"/>
    <n v="77"/>
    <n v="13"/>
    <n v="99"/>
    <n v="1"/>
    <n v="1"/>
    <n v="1"/>
    <s v="111"/>
    <s v="À réactiver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</r>
  <r>
    <n v="9507"/>
    <n v="1975"/>
    <n v="50"/>
    <x v="0"/>
    <x v="0"/>
    <s v="Marié"/>
    <n v="40794"/>
    <n v="0"/>
    <n v="1"/>
    <n v="1"/>
    <d v="2013-04-07T00:00:00"/>
    <n v="12"/>
    <n v="18"/>
    <n v="21"/>
    <n v="434"/>
    <n v="3"/>
    <n v="2"/>
    <n v="2"/>
    <s v="322"/>
    <s v="Nouveaux prometteurs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</r>
  <r>
    <n v="347"/>
    <n v="1976"/>
    <n v="49"/>
    <x v="0"/>
    <x v="0"/>
    <s v="Divorcé"/>
    <n v="40780"/>
    <n v="0"/>
    <n v="1"/>
    <n v="1"/>
    <d v="2012-09-08T00:00:00"/>
    <n v="13"/>
    <n v="30"/>
    <n v="22"/>
    <n v="377"/>
    <n v="3"/>
    <n v="3"/>
    <n v="2"/>
    <s v="332"/>
    <s v="Nouveaux prometteurs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</r>
  <r>
    <n v="1072"/>
    <n v="1965"/>
    <n v="60"/>
    <x v="2"/>
    <x v="1"/>
    <s v="Célibataire"/>
    <n v="40760"/>
    <n v="0"/>
    <n v="1"/>
    <n v="1"/>
    <d v="2013-08-30T00:00:00"/>
    <n v="12"/>
    <n v="64"/>
    <n v="12"/>
    <n v="93"/>
    <n v="2"/>
    <n v="1"/>
    <n v="1"/>
    <s v="211"/>
    <s v="Autres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</r>
  <r>
    <n v="3153"/>
    <n v="1957"/>
    <n v="68"/>
    <x v="2"/>
    <x v="1"/>
    <s v="Célibataire"/>
    <n v="40737"/>
    <n v="2"/>
    <n v="1"/>
    <n v="3"/>
    <d v="2013-12-08T00:00:00"/>
    <n v="12"/>
    <n v="24"/>
    <n v="11"/>
    <n v="17"/>
    <n v="3"/>
    <n v="1"/>
    <n v="1"/>
    <s v="311"/>
    <s v="Nouveaux prometteurs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1734"/>
    <n v="1968"/>
    <n v="57"/>
    <x v="0"/>
    <x v="1"/>
    <s v="Conjoint"/>
    <n v="40706"/>
    <n v="2"/>
    <n v="1"/>
    <n v="3"/>
    <d v="2013-01-17T00:00:00"/>
    <n v="12"/>
    <n v="37"/>
    <n v="14"/>
    <n v="81"/>
    <n v="2"/>
    <n v="1"/>
    <n v="1"/>
    <s v="211"/>
    <s v="Autres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</r>
  <r>
    <n v="1409"/>
    <n v="1951"/>
    <n v="74"/>
    <x v="2"/>
    <x v="0"/>
    <s v="Conjoint"/>
    <n v="40689"/>
    <n v="0"/>
    <n v="1"/>
    <n v="1"/>
    <d v="2013-03-18T00:00:00"/>
    <n v="12"/>
    <n v="69"/>
    <n v="21"/>
    <n v="444"/>
    <n v="1"/>
    <n v="2"/>
    <n v="2"/>
    <s v="122"/>
    <s v="À réactiver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5314"/>
    <n v="1951"/>
    <n v="74"/>
    <x v="2"/>
    <x v="0"/>
    <s v="Conjoint"/>
    <n v="40689"/>
    <n v="0"/>
    <n v="1"/>
    <n v="1"/>
    <d v="2013-03-18T00:00:00"/>
    <n v="12"/>
    <n v="69"/>
    <n v="21"/>
    <n v="444"/>
    <n v="1"/>
    <n v="2"/>
    <n v="2"/>
    <s v="122"/>
    <s v="À réactiver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10470"/>
    <n v="1979"/>
    <n v="46"/>
    <x v="0"/>
    <x v="2"/>
    <s v="Marié"/>
    <n v="40662"/>
    <n v="1"/>
    <n v="0"/>
    <n v="1"/>
    <d v="2013-03-15T00:00:00"/>
    <n v="12"/>
    <n v="0"/>
    <n v="10"/>
    <n v="92"/>
    <n v="3"/>
    <n v="1"/>
    <n v="1"/>
    <s v="311"/>
    <s v="Nouveaux prometteurs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</r>
  <r>
    <n v="1030"/>
    <n v="1965"/>
    <n v="60"/>
    <x v="2"/>
    <x v="1"/>
    <s v="Célibataire"/>
    <n v="40637"/>
    <n v="1"/>
    <n v="1"/>
    <n v="2"/>
    <d v="2013-07-17T00:00:00"/>
    <n v="12"/>
    <n v="72"/>
    <n v="11"/>
    <n v="38"/>
    <n v="1"/>
    <n v="1"/>
    <n v="1"/>
    <s v="111"/>
    <s v="À réactiver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</r>
  <r>
    <n v="271"/>
    <n v="1969"/>
    <n v="56"/>
    <x v="0"/>
    <x v="0"/>
    <s v="Veuf"/>
    <n v="40590"/>
    <n v="1"/>
    <n v="1"/>
    <n v="2"/>
    <d v="2013-10-02T00:00:00"/>
    <n v="12"/>
    <n v="30"/>
    <n v="16"/>
    <n v="258"/>
    <n v="3"/>
    <n v="2"/>
    <n v="2"/>
    <s v="322"/>
    <s v="Nouveaux prometteurs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</r>
  <r>
    <n v="7699"/>
    <n v="1969"/>
    <n v="56"/>
    <x v="0"/>
    <x v="0"/>
    <s v="Veuf"/>
    <n v="40590"/>
    <n v="1"/>
    <n v="1"/>
    <n v="2"/>
    <d v="2013-10-02T00:00:00"/>
    <n v="12"/>
    <n v="30"/>
    <n v="16"/>
    <n v="258"/>
    <n v="3"/>
    <n v="2"/>
    <n v="2"/>
    <s v="322"/>
    <s v="Nouveaux prometteurs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</r>
  <r>
    <n v="5710"/>
    <n v="1970"/>
    <n v="55"/>
    <x v="0"/>
    <x v="0"/>
    <s v="Conjoint"/>
    <n v="40548"/>
    <n v="0"/>
    <n v="1"/>
    <n v="1"/>
    <d v="2012-10-10T00:00:00"/>
    <n v="13"/>
    <n v="31"/>
    <n v="12"/>
    <n v="120"/>
    <n v="3"/>
    <n v="1"/>
    <n v="2"/>
    <s v="312"/>
    <s v="Nouveaux prometteurs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</r>
  <r>
    <n v="803"/>
    <n v="1968"/>
    <n v="57"/>
    <x v="0"/>
    <x v="0"/>
    <s v="Conjoint"/>
    <n v="40521"/>
    <n v="1"/>
    <n v="1"/>
    <n v="2"/>
    <d v="2013-04-05T00:00:00"/>
    <n v="12"/>
    <n v="82"/>
    <n v="8"/>
    <n v="21"/>
    <n v="1"/>
    <n v="1"/>
    <n v="1"/>
    <s v="111"/>
    <s v="À réactiver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</r>
  <r>
    <n v="9523"/>
    <n v="1982"/>
    <n v="43"/>
    <x v="1"/>
    <x v="0"/>
    <s v="Conjoint"/>
    <n v="40479"/>
    <n v="1"/>
    <n v="0"/>
    <n v="1"/>
    <d v="2013-08-17T00:00:00"/>
    <n v="12"/>
    <n v="95"/>
    <n v="7"/>
    <n v="15"/>
    <n v="1"/>
    <n v="1"/>
    <n v="1"/>
    <s v="111"/>
    <s v="À réactiver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</r>
  <r>
    <n v="2607"/>
    <n v="1953"/>
    <n v="72"/>
    <x v="2"/>
    <x v="0"/>
    <s v="Célibataire"/>
    <n v="40464"/>
    <n v="0"/>
    <n v="1"/>
    <n v="1"/>
    <d v="2013-01-11T00:00:00"/>
    <n v="12"/>
    <n v="78"/>
    <n v="26"/>
    <n v="630"/>
    <n v="1"/>
    <n v="3"/>
    <n v="2"/>
    <s v="132"/>
    <s v="À réactiver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</r>
  <r>
    <n v="8955"/>
    <n v="1957"/>
    <n v="68"/>
    <x v="2"/>
    <x v="1"/>
    <s v="Conjoint"/>
    <n v="40451"/>
    <n v="0"/>
    <n v="2"/>
    <n v="2"/>
    <d v="2014-02-16T00:00:00"/>
    <n v="11"/>
    <n v="54"/>
    <n v="9"/>
    <n v="49"/>
    <n v="2"/>
    <n v="1"/>
    <n v="1"/>
    <s v="211"/>
    <s v="Autres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</r>
  <r>
    <n v="4764"/>
    <n v="1952"/>
    <n v="73"/>
    <x v="2"/>
    <x v="2"/>
    <s v="Conjoint"/>
    <n v="40442"/>
    <n v="1"/>
    <n v="1"/>
    <n v="2"/>
    <d v="2012-08-19T00:00:00"/>
    <n v="13"/>
    <n v="52"/>
    <n v="15"/>
    <n v="169"/>
    <n v="2"/>
    <n v="2"/>
    <n v="2"/>
    <s v="222"/>
    <s v="Fidèles Premium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</r>
  <r>
    <n v="5922"/>
    <n v="1974"/>
    <n v="51"/>
    <x v="0"/>
    <x v="1"/>
    <s v="Marié"/>
    <n v="40344"/>
    <n v="0"/>
    <n v="1"/>
    <n v="1"/>
    <d v="2013-10-13T00:00:00"/>
    <n v="12"/>
    <n v="48"/>
    <n v="17"/>
    <n v="218"/>
    <n v="2"/>
    <n v="2"/>
    <n v="2"/>
    <s v="222"/>
    <s v="Fidèles Premium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</r>
  <r>
    <n v="2392"/>
    <n v="1972"/>
    <n v="53"/>
    <x v="0"/>
    <x v="0"/>
    <s v="Marié"/>
    <n v="40321"/>
    <n v="1"/>
    <n v="1"/>
    <n v="2"/>
    <d v="2013-07-29T00:00:00"/>
    <n v="12"/>
    <n v="59"/>
    <n v="13"/>
    <n v="102"/>
    <n v="2"/>
    <n v="1"/>
    <n v="1"/>
    <s v="211"/>
    <s v="Autres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1920"/>
    <n v="1972"/>
    <n v="53"/>
    <x v="0"/>
    <x v="0"/>
    <s v="Marié"/>
    <n v="40321"/>
    <n v="1"/>
    <n v="1"/>
    <n v="2"/>
    <d v="2013-07-29T00:00:00"/>
    <n v="12"/>
    <n v="59"/>
    <n v="13"/>
    <n v="102"/>
    <n v="2"/>
    <n v="1"/>
    <n v="1"/>
    <s v="211"/>
    <s v="Autres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5975"/>
    <n v="1967"/>
    <n v="58"/>
    <x v="0"/>
    <x v="1"/>
    <s v="Célibataire"/>
    <n v="40304"/>
    <n v="1"/>
    <n v="0"/>
    <n v="1"/>
    <d v="2013-09-30T00:00:00"/>
    <n v="12"/>
    <n v="82"/>
    <n v="12"/>
    <n v="57"/>
    <n v="1"/>
    <n v="1"/>
    <n v="1"/>
    <s v="111"/>
    <s v="À réactiver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</r>
  <r>
    <n v="5846"/>
    <n v="1977"/>
    <n v="48"/>
    <x v="0"/>
    <x v="0"/>
    <s v="Divorcé"/>
    <n v="40246"/>
    <n v="1"/>
    <n v="0"/>
    <n v="1"/>
    <d v="2012-12-19T00:00:00"/>
    <n v="13"/>
    <n v="68"/>
    <n v="9"/>
    <n v="13"/>
    <n v="1"/>
    <n v="1"/>
    <n v="1"/>
    <s v="111"/>
    <s v="À réactiver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</r>
  <r>
    <n v="2456"/>
    <n v="1975"/>
    <n v="50"/>
    <x v="0"/>
    <x v="1"/>
    <s v="Marié"/>
    <n v="40233"/>
    <n v="0"/>
    <n v="1"/>
    <n v="1"/>
    <d v="2013-10-14T00:00:00"/>
    <n v="12"/>
    <n v="84"/>
    <n v="14"/>
    <n v="149"/>
    <n v="1"/>
    <n v="1"/>
    <n v="2"/>
    <s v="112"/>
    <s v="À réactiver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</r>
  <r>
    <n v="938"/>
    <n v="1981"/>
    <n v="44"/>
    <x v="1"/>
    <x v="0"/>
    <s v="Marié"/>
    <n v="40211"/>
    <n v="1"/>
    <n v="1"/>
    <n v="2"/>
    <d v="2013-07-30T00:00:00"/>
    <n v="12"/>
    <n v="30"/>
    <n v="13"/>
    <n v="87"/>
    <n v="3"/>
    <n v="1"/>
    <n v="1"/>
    <s v="311"/>
    <s v="Nouveaux prometteurs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</r>
  <r>
    <n v="9246"/>
    <n v="1985"/>
    <n v="40"/>
    <x v="1"/>
    <x v="2"/>
    <s v="Conjoint"/>
    <n v="40101"/>
    <n v="1"/>
    <n v="0"/>
    <n v="1"/>
    <d v="2012-10-14T00:00:00"/>
    <n v="13"/>
    <n v="73"/>
    <n v="20"/>
    <n v="415"/>
    <n v="1"/>
    <n v="2"/>
    <n v="2"/>
    <s v="122"/>
    <s v="À réactiver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</r>
  <r>
    <n v="983"/>
    <n v="1984"/>
    <n v="41"/>
    <x v="1"/>
    <x v="0"/>
    <s v="Marié"/>
    <n v="40059"/>
    <n v="1"/>
    <n v="0"/>
    <n v="1"/>
    <d v="2013-09-28T00:00:00"/>
    <n v="12"/>
    <n v="82"/>
    <n v="19"/>
    <n v="414"/>
    <n v="1"/>
    <n v="2"/>
    <n v="2"/>
    <s v="122"/>
    <s v="À réactiver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</r>
  <r>
    <n v="2173"/>
    <n v="1952"/>
    <n v="73"/>
    <x v="2"/>
    <x v="0"/>
    <s v="Veuf"/>
    <n v="40049"/>
    <n v="0"/>
    <n v="1"/>
    <n v="1"/>
    <d v="2013-10-16T00:00:00"/>
    <n v="12"/>
    <n v="23"/>
    <n v="10"/>
    <n v="32"/>
    <n v="3"/>
    <n v="1"/>
    <n v="1"/>
    <s v="311"/>
    <s v="Nouveaux prometteurs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</r>
  <r>
    <n v="368"/>
    <n v="1974"/>
    <n v="51"/>
    <x v="0"/>
    <x v="0"/>
    <s v="Marié"/>
    <n v="40049"/>
    <n v="0"/>
    <n v="1"/>
    <n v="1"/>
    <d v="2012-11-29T00:00:00"/>
    <n v="13"/>
    <n v="61"/>
    <n v="16"/>
    <n v="290"/>
    <n v="2"/>
    <n v="2"/>
    <n v="2"/>
    <s v="222"/>
    <s v="Fidèles Premium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</r>
  <r>
    <n v="8663"/>
    <n v="1974"/>
    <n v="51"/>
    <x v="0"/>
    <x v="0"/>
    <s v="Divorcé"/>
    <n v="39996"/>
    <n v="1"/>
    <n v="1"/>
    <n v="2"/>
    <d v="2014-05-22T00:00:00"/>
    <m/>
    <n v="85"/>
    <n v="9"/>
    <n v="15"/>
    <n v="1"/>
    <n v="1"/>
    <n v="1"/>
    <s v="111"/>
    <s v="À réactiver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</r>
  <r>
    <n v="10602"/>
    <n v="1983"/>
    <n v="42"/>
    <x v="1"/>
    <x v="0"/>
    <s v="Marié"/>
    <n v="39922"/>
    <n v="1"/>
    <n v="0"/>
    <n v="1"/>
    <d v="2013-02-14T00:00:00"/>
    <n v="12"/>
    <n v="30"/>
    <n v="15"/>
    <n v="156"/>
    <n v="3"/>
    <n v="2"/>
    <n v="2"/>
    <s v="322"/>
    <s v="Nouveaux prometteurs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3220"/>
    <n v="1983"/>
    <n v="42"/>
    <x v="1"/>
    <x v="0"/>
    <s v="Marié"/>
    <n v="39922"/>
    <n v="1"/>
    <n v="0"/>
    <n v="1"/>
    <d v="2013-02-14T00:00:00"/>
    <n v="12"/>
    <n v="30"/>
    <n v="15"/>
    <n v="156"/>
    <n v="3"/>
    <n v="2"/>
    <n v="2"/>
    <s v="322"/>
    <s v="Nouveaux prometteurs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5424"/>
    <n v="1983"/>
    <n v="42"/>
    <x v="1"/>
    <x v="0"/>
    <s v="Marié"/>
    <n v="39922"/>
    <n v="1"/>
    <n v="0"/>
    <n v="1"/>
    <d v="2013-02-14T00:00:00"/>
    <n v="12"/>
    <n v="30"/>
    <n v="15"/>
    <n v="156"/>
    <n v="3"/>
    <n v="2"/>
    <n v="2"/>
    <s v="322"/>
    <s v="Nouveaux prometteurs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3697"/>
    <n v="1954"/>
    <n v="71"/>
    <x v="2"/>
    <x v="0"/>
    <s v="Conjoint"/>
    <n v="39898"/>
    <n v="0"/>
    <n v="1"/>
    <n v="1"/>
    <d v="2013-02-12T00:00:00"/>
    <n v="12"/>
    <n v="20"/>
    <n v="14"/>
    <n v="134"/>
    <n v="3"/>
    <n v="1"/>
    <n v="2"/>
    <s v="312"/>
    <s v="Nouveaux prometteurs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</r>
  <r>
    <n v="9955"/>
    <n v="1954"/>
    <n v="71"/>
    <x v="2"/>
    <x v="0"/>
    <s v="Conjoint"/>
    <n v="39898"/>
    <n v="0"/>
    <n v="1"/>
    <n v="1"/>
    <d v="2013-02-12T00:00:00"/>
    <n v="12"/>
    <n v="20"/>
    <n v="14"/>
    <n v="134"/>
    <n v="3"/>
    <n v="1"/>
    <n v="2"/>
    <s v="312"/>
    <s v="Nouveaux prometteurs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</r>
  <r>
    <n v="4487"/>
    <n v="1969"/>
    <n v="56"/>
    <x v="0"/>
    <x v="2"/>
    <s v="Célibataire"/>
    <n v="39858"/>
    <n v="1"/>
    <n v="0"/>
    <n v="1"/>
    <d v="2013-01-24T00:00:00"/>
    <n v="12"/>
    <n v="67"/>
    <n v="12"/>
    <n v="95"/>
    <n v="1"/>
    <n v="1"/>
    <n v="1"/>
    <s v="111"/>
    <s v="À réactiver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</r>
  <r>
    <n v="8212"/>
    <n v="1971"/>
    <n v="54"/>
    <x v="0"/>
    <x v="2"/>
    <s v="Marié"/>
    <n v="39791"/>
    <n v="0"/>
    <n v="1"/>
    <n v="1"/>
    <d v="2013-03-28T00:00:00"/>
    <n v="12"/>
    <n v="89"/>
    <n v="15"/>
    <n v="174"/>
    <n v="1"/>
    <n v="2"/>
    <n v="2"/>
    <s v="122"/>
    <s v="À réactiver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</r>
  <r>
    <n v="6515"/>
    <n v="1977"/>
    <n v="48"/>
    <x v="0"/>
    <x v="0"/>
    <s v="Conjoint"/>
    <n v="39771"/>
    <n v="1"/>
    <n v="0"/>
    <n v="1"/>
    <d v="2013-12-06T00:00:00"/>
    <n v="12"/>
    <n v="92"/>
    <n v="9"/>
    <n v="50"/>
    <n v="1"/>
    <n v="1"/>
    <n v="1"/>
    <s v="111"/>
    <s v="À réactiver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</r>
  <r>
    <n v="7384"/>
    <n v="1951"/>
    <n v="74"/>
    <x v="2"/>
    <x v="2"/>
    <s v="Conjoint"/>
    <n v="39767"/>
    <n v="0"/>
    <n v="0"/>
    <n v="0"/>
    <d v="2013-07-21T00:00:00"/>
    <n v="12"/>
    <n v="18"/>
    <n v="23"/>
    <n v="485"/>
    <n v="3"/>
    <n v="3"/>
    <n v="2"/>
    <s v="332"/>
    <s v="Nouveaux prometteurs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</r>
  <r>
    <n v="3524"/>
    <n v="1971"/>
    <n v="54"/>
    <x v="0"/>
    <x v="2"/>
    <s v="Célibataire"/>
    <n v="39763"/>
    <n v="1"/>
    <n v="0"/>
    <n v="1"/>
    <d v="2013-08-04T00:00:00"/>
    <n v="12"/>
    <n v="9"/>
    <n v="17"/>
    <n v="167"/>
    <n v="3"/>
    <n v="2"/>
    <n v="2"/>
    <s v="322"/>
    <s v="Nouveaux prometteurs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</r>
  <r>
    <n v="1717"/>
    <n v="1988"/>
    <n v="37"/>
    <x v="1"/>
    <x v="0"/>
    <s v="Célibataire"/>
    <n v="39747"/>
    <n v="1"/>
    <n v="0"/>
    <n v="1"/>
    <d v="2014-04-13T00:00:00"/>
    <n v="11"/>
    <n v="43"/>
    <n v="18"/>
    <n v="273"/>
    <n v="2"/>
    <n v="2"/>
    <n v="2"/>
    <s v="222"/>
    <s v="Fidèles Premium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</r>
  <r>
    <n v="9197"/>
    <n v="1953"/>
    <n v="72"/>
    <x v="2"/>
    <x v="0"/>
    <s v="Marié"/>
    <n v="39722"/>
    <n v="0"/>
    <n v="1"/>
    <n v="1"/>
    <d v="2014-02-24T00:00:00"/>
    <n v="11"/>
    <n v="92"/>
    <n v="10"/>
    <n v="47"/>
    <n v="1"/>
    <n v="1"/>
    <n v="1"/>
    <s v="111"/>
    <s v="À réactiver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</r>
  <r>
    <n v="3710"/>
    <n v="1984"/>
    <n v="41"/>
    <x v="1"/>
    <x v="1"/>
    <s v="Célibataire"/>
    <n v="39684"/>
    <n v="1"/>
    <n v="0"/>
    <n v="1"/>
    <d v="2012-10-12T00:00:00"/>
    <n v="13"/>
    <n v="41"/>
    <n v="12"/>
    <n v="81"/>
    <n v="2"/>
    <n v="1"/>
    <n v="1"/>
    <s v="211"/>
    <s v="Autres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</r>
  <r>
    <n v="9925"/>
    <n v="1981"/>
    <n v="44"/>
    <x v="1"/>
    <x v="1"/>
    <s v="Conjoint"/>
    <n v="39665"/>
    <n v="1"/>
    <n v="0"/>
    <n v="1"/>
    <d v="2013-05-25T00:00:00"/>
    <n v="12"/>
    <n v="97"/>
    <n v="16"/>
    <n v="216"/>
    <n v="1"/>
    <n v="2"/>
    <n v="2"/>
    <s v="122"/>
    <s v="À réactiver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</r>
  <r>
    <n v="942"/>
    <n v="1982"/>
    <n v="43"/>
    <x v="1"/>
    <x v="0"/>
    <s v="Célibataire"/>
    <n v="39660"/>
    <n v="1"/>
    <n v="0"/>
    <n v="1"/>
    <d v="2012-08-08T00:00:00"/>
    <n v="13"/>
    <n v="36"/>
    <n v="20"/>
    <n v="299"/>
    <n v="2"/>
    <n v="2"/>
    <n v="2"/>
    <s v="222"/>
    <s v="Fidèles Premium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</r>
  <r>
    <n v="5995"/>
    <n v="1962"/>
    <n v="63"/>
    <x v="2"/>
    <x v="0"/>
    <s v="Divorcé"/>
    <n v="39552"/>
    <n v="1"/>
    <n v="1"/>
    <n v="2"/>
    <d v="2012-12-18T00:00:00"/>
    <n v="13"/>
    <n v="54"/>
    <n v="21"/>
    <n v="384"/>
    <n v="2"/>
    <n v="2"/>
    <n v="2"/>
    <s v="222"/>
    <s v="Fidèles Premium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</r>
  <r>
    <n v="4279"/>
    <n v="1963"/>
    <n v="62"/>
    <x v="2"/>
    <x v="2"/>
    <s v="Célibataire"/>
    <n v="39548"/>
    <n v="1"/>
    <n v="1"/>
    <n v="2"/>
    <d v="2014-03-31T00:00:00"/>
    <n v="11"/>
    <n v="87"/>
    <n v="8"/>
    <n v="54"/>
    <n v="1"/>
    <n v="1"/>
    <n v="1"/>
    <s v="111"/>
    <s v="À réactiver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</r>
  <r>
    <n v="5756"/>
    <n v="1983"/>
    <n v="42"/>
    <x v="1"/>
    <x v="0"/>
    <s v="Conjoint"/>
    <n v="39453"/>
    <n v="1"/>
    <n v="0"/>
    <n v="1"/>
    <d v="2014-04-03T00:00:00"/>
    <n v="11"/>
    <n v="64"/>
    <n v="11"/>
    <n v="55"/>
    <n v="2"/>
    <n v="1"/>
    <n v="1"/>
    <s v="211"/>
    <s v="Autres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</r>
  <r>
    <n v="10477"/>
    <n v="1973"/>
    <n v="52"/>
    <x v="0"/>
    <x v="1"/>
    <s v="Conjoint"/>
    <n v="39435"/>
    <n v="1"/>
    <n v="0"/>
    <n v="1"/>
    <d v="2013-08-06T00:00:00"/>
    <n v="12"/>
    <n v="16"/>
    <n v="13"/>
    <n v="102"/>
    <n v="3"/>
    <n v="1"/>
    <n v="1"/>
    <s v="311"/>
    <s v="Nouveaux prometteurs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</r>
  <r>
    <n v="5493"/>
    <n v="1976"/>
    <n v="49"/>
    <x v="0"/>
    <x v="0"/>
    <s v="Marié"/>
    <n v="39356"/>
    <n v="1"/>
    <n v="1"/>
    <n v="2"/>
    <d v="2014-03-19T00:00:00"/>
    <n v="11"/>
    <n v="21"/>
    <n v="9"/>
    <n v="23"/>
    <n v="3"/>
    <n v="1"/>
    <n v="1"/>
    <s v="311"/>
    <s v="Nouveaux prometteurs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</r>
  <r>
    <n v="10141"/>
    <n v="1960"/>
    <n v="65"/>
    <x v="2"/>
    <x v="2"/>
    <s v="Divorcé"/>
    <n v="39228"/>
    <n v="0"/>
    <n v="0"/>
    <n v="0"/>
    <d v="2013-05-10T00:00:00"/>
    <n v="12"/>
    <n v="1"/>
    <n v="7"/>
    <n v="20"/>
    <n v="3"/>
    <n v="1"/>
    <n v="1"/>
    <s v="311"/>
    <s v="Nouveaux prometteurs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</r>
  <r>
    <n v="1833"/>
    <n v="1974"/>
    <n v="51"/>
    <x v="0"/>
    <x v="1"/>
    <s v="Célibataire"/>
    <n v="39190"/>
    <n v="1"/>
    <n v="0"/>
    <n v="1"/>
    <d v="2014-04-26T00:00:00"/>
    <n v="11"/>
    <n v="91"/>
    <n v="12"/>
    <n v="133"/>
    <n v="1"/>
    <n v="1"/>
    <n v="2"/>
    <s v="112"/>
    <s v="À réactiver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</r>
  <r>
    <n v="3657"/>
    <n v="1986"/>
    <n v="39"/>
    <x v="1"/>
    <x v="0"/>
    <s v="Célibataire"/>
    <n v="39146"/>
    <n v="1"/>
    <n v="0"/>
    <n v="1"/>
    <d v="2013-02-14T00:00:00"/>
    <n v="12"/>
    <n v="1"/>
    <n v="16"/>
    <n v="165"/>
    <n v="3"/>
    <n v="2"/>
    <n v="2"/>
    <s v="322"/>
    <s v="Nouveaux prometteurs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</r>
  <r>
    <n v="4338"/>
    <n v="1983"/>
    <n v="42"/>
    <x v="1"/>
    <x v="0"/>
    <s v="Célibataire"/>
    <n v="39062"/>
    <n v="1"/>
    <n v="0"/>
    <n v="1"/>
    <d v="2014-03-25T00:00:00"/>
    <n v="11"/>
    <n v="28"/>
    <n v="8"/>
    <n v="44"/>
    <n v="3"/>
    <n v="1"/>
    <n v="1"/>
    <s v="311"/>
    <s v="Nouveaux prometteurs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</r>
  <r>
    <n v="6730"/>
    <n v="1954"/>
    <n v="71"/>
    <x v="2"/>
    <x v="0"/>
    <s v="Marié"/>
    <n v="38998"/>
    <n v="1"/>
    <n v="1"/>
    <n v="2"/>
    <d v="2012-11-03T00:00:00"/>
    <n v="13"/>
    <n v="92"/>
    <n v="13"/>
    <n v="54"/>
    <n v="1"/>
    <n v="1"/>
    <n v="1"/>
    <s v="111"/>
    <s v="À réactiver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</r>
  <r>
    <n v="9916"/>
    <n v="1954"/>
    <n v="71"/>
    <x v="2"/>
    <x v="0"/>
    <s v="Marié"/>
    <n v="38998"/>
    <n v="1"/>
    <n v="1"/>
    <n v="2"/>
    <d v="2012-11-03T00:00:00"/>
    <n v="13"/>
    <n v="92"/>
    <n v="13"/>
    <n v="54"/>
    <n v="1"/>
    <n v="1"/>
    <n v="1"/>
    <s v="111"/>
    <s v="À réactiver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</r>
  <r>
    <n v="4148"/>
    <n v="1972"/>
    <n v="53"/>
    <x v="0"/>
    <x v="0"/>
    <s v="Marié"/>
    <n v="38988"/>
    <n v="1"/>
    <n v="2"/>
    <n v="3"/>
    <d v="2012-08-20T00:00:00"/>
    <n v="13"/>
    <n v="90"/>
    <n v="20"/>
    <n v="348"/>
    <n v="1"/>
    <n v="2"/>
    <n v="2"/>
    <s v="122"/>
    <s v="À réactiver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</r>
  <r>
    <n v="5300"/>
    <n v="1973"/>
    <n v="52"/>
    <x v="0"/>
    <x v="2"/>
    <s v="Marié"/>
    <n v="38961"/>
    <n v="1"/>
    <n v="0"/>
    <n v="1"/>
    <d v="2013-12-30T00:00:00"/>
    <n v="12"/>
    <n v="60"/>
    <n v="12"/>
    <n v="70"/>
    <n v="2"/>
    <n v="1"/>
    <n v="1"/>
    <s v="211"/>
    <s v="Autres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</r>
  <r>
    <n v="10120"/>
    <n v="1955"/>
    <n v="70"/>
    <x v="2"/>
    <x v="0"/>
    <s v="Conjoint"/>
    <n v="38946"/>
    <n v="0"/>
    <n v="1"/>
    <n v="1"/>
    <d v="2013-10-24T00:00:00"/>
    <n v="12"/>
    <n v="84"/>
    <n v="15"/>
    <n v="257"/>
    <n v="1"/>
    <n v="2"/>
    <n v="2"/>
    <s v="122"/>
    <s v="À réactiver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</r>
  <r>
    <n v="4541"/>
    <n v="1955"/>
    <n v="70"/>
    <x v="2"/>
    <x v="0"/>
    <s v="Conjoint"/>
    <n v="38946"/>
    <n v="0"/>
    <n v="1"/>
    <n v="1"/>
    <d v="2013-10-24T00:00:00"/>
    <n v="12"/>
    <n v="84"/>
    <n v="15"/>
    <n v="257"/>
    <n v="1"/>
    <n v="2"/>
    <n v="2"/>
    <s v="122"/>
    <s v="À réactiver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</r>
  <r>
    <n v="10146"/>
    <n v="1972"/>
    <n v="53"/>
    <x v="0"/>
    <x v="1"/>
    <s v="Conjoint"/>
    <n v="38887"/>
    <n v="1"/>
    <n v="0"/>
    <n v="1"/>
    <d v="2014-03-02T00:00:00"/>
    <n v="11"/>
    <n v="17"/>
    <n v="11"/>
    <n v="42"/>
    <n v="3"/>
    <n v="1"/>
    <n v="1"/>
    <s v="311"/>
    <s v="Nouveaux prometteurs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</r>
  <r>
    <n v="1324"/>
    <n v="1988"/>
    <n v="37"/>
    <x v="1"/>
    <x v="0"/>
    <s v="Marié"/>
    <n v="38872"/>
    <n v="1"/>
    <n v="0"/>
    <n v="1"/>
    <d v="2013-05-30T00:00:00"/>
    <n v="12"/>
    <n v="93"/>
    <n v="14"/>
    <n v="91"/>
    <n v="1"/>
    <n v="1"/>
    <n v="1"/>
    <s v="111"/>
    <s v="À réactiver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</r>
  <r>
    <n v="10854"/>
    <n v="1970"/>
    <n v="55"/>
    <x v="0"/>
    <x v="1"/>
    <s v="Marié"/>
    <n v="38853"/>
    <n v="1"/>
    <n v="1"/>
    <n v="2"/>
    <d v="2014-05-23T00:00:00"/>
    <n v="11"/>
    <n v="90"/>
    <n v="12"/>
    <n v="45"/>
    <n v="1"/>
    <n v="1"/>
    <n v="1"/>
    <s v="111"/>
    <s v="À réactiver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</r>
  <r>
    <n v="6488"/>
    <n v="1959"/>
    <n v="66"/>
    <x v="2"/>
    <x v="1"/>
    <s v="Marié"/>
    <n v="38829"/>
    <n v="0"/>
    <n v="1"/>
    <n v="1"/>
    <d v="2014-04-06T00:00:00"/>
    <n v="11"/>
    <n v="86"/>
    <n v="12"/>
    <n v="99"/>
    <n v="1"/>
    <n v="1"/>
    <n v="1"/>
    <s v="111"/>
    <s v="À réactiver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</r>
  <r>
    <n v="2066"/>
    <n v="1949"/>
    <n v="76"/>
    <x v="2"/>
    <x v="0"/>
    <s v="Conjoint"/>
    <n v="38823"/>
    <n v="0"/>
    <n v="1"/>
    <n v="1"/>
    <d v="2012-08-30T00:00:00"/>
    <n v="13"/>
    <n v="56"/>
    <n v="12"/>
    <n v="114"/>
    <n v="2"/>
    <n v="1"/>
    <n v="1"/>
    <s v="211"/>
    <s v="Autres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</r>
  <r>
    <n v="195"/>
    <n v="1972"/>
    <n v="53"/>
    <x v="0"/>
    <x v="0"/>
    <s v="Célibataire"/>
    <n v="38808"/>
    <n v="1"/>
    <n v="0"/>
    <n v="1"/>
    <d v="2012-08-26T00:00:00"/>
    <n v="13"/>
    <n v="21"/>
    <n v="18"/>
    <n v="246"/>
    <n v="3"/>
    <n v="2"/>
    <n v="2"/>
    <s v="322"/>
    <s v="Nouveaux prometteurs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</r>
  <r>
    <n v="8418"/>
    <n v="1958"/>
    <n v="67"/>
    <x v="2"/>
    <x v="2"/>
    <s v="Célibataire"/>
    <n v="38741"/>
    <n v="1"/>
    <n v="1"/>
    <n v="2"/>
    <d v="2014-03-30T00:00:00"/>
    <n v="11"/>
    <n v="60"/>
    <n v="12"/>
    <n v="61"/>
    <n v="2"/>
    <n v="1"/>
    <n v="1"/>
    <s v="211"/>
    <s v="Autres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</r>
  <r>
    <n v="5247"/>
    <n v="1955"/>
    <n v="70"/>
    <x v="2"/>
    <x v="1"/>
    <s v="Marié"/>
    <n v="38725"/>
    <n v="1"/>
    <n v="1"/>
    <n v="2"/>
    <d v="2014-05-10T00:00:00"/>
    <n v="11"/>
    <n v="52"/>
    <n v="9"/>
    <n v="45"/>
    <n v="2"/>
    <n v="1"/>
    <n v="1"/>
    <s v="211"/>
    <s v="Autres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</r>
  <r>
    <n v="7761"/>
    <n v="1978"/>
    <n v="47"/>
    <x v="0"/>
    <x v="2"/>
    <s v="Conjoint"/>
    <n v="38702"/>
    <n v="1"/>
    <n v="0"/>
    <n v="1"/>
    <d v="2013-08-01T00:00:00"/>
    <n v="12"/>
    <n v="71"/>
    <n v="13"/>
    <n v="109"/>
    <n v="1"/>
    <n v="1"/>
    <n v="1"/>
    <s v="111"/>
    <s v="À réactiver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</r>
  <r>
    <n v="4271"/>
    <n v="1989"/>
    <n v="36"/>
    <x v="1"/>
    <x v="2"/>
    <s v="Conjoint"/>
    <n v="38683"/>
    <n v="1"/>
    <n v="0"/>
    <n v="1"/>
    <d v="2012-10-04T00:00:00"/>
    <n v="13"/>
    <n v="80"/>
    <n v="18"/>
    <n v="341"/>
    <n v="1"/>
    <n v="2"/>
    <n v="2"/>
    <s v="122"/>
    <s v="À réactiver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</r>
  <r>
    <n v="6568"/>
    <n v="1984"/>
    <n v="41"/>
    <x v="1"/>
    <x v="0"/>
    <s v="Marié"/>
    <n v="38680"/>
    <n v="1"/>
    <n v="0"/>
    <n v="1"/>
    <d v="2013-03-28T00:00:00"/>
    <n v="12"/>
    <n v="97"/>
    <n v="12"/>
    <n v="79"/>
    <n v="1"/>
    <n v="1"/>
    <n v="1"/>
    <s v="111"/>
    <s v="À réactiver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</r>
  <r>
    <n v="6201"/>
    <n v="1978"/>
    <n v="47"/>
    <x v="0"/>
    <x v="0"/>
    <s v="Célibataire"/>
    <n v="38643"/>
    <n v="1"/>
    <n v="1"/>
    <n v="2"/>
    <d v="2013-11-29T00:00:00"/>
    <n v="12"/>
    <n v="45"/>
    <n v="12"/>
    <n v="49"/>
    <n v="2"/>
    <n v="1"/>
    <n v="1"/>
    <s v="211"/>
    <s v="Autres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</r>
  <r>
    <n v="3033"/>
    <n v="1963"/>
    <n v="62"/>
    <x v="2"/>
    <x v="2"/>
    <s v="Conjoint"/>
    <n v="38620"/>
    <n v="0"/>
    <n v="0"/>
    <n v="0"/>
    <d v="2013-05-11T00:00:00"/>
    <n v="12"/>
    <n v="56"/>
    <n v="13"/>
    <n v="318"/>
    <n v="2"/>
    <n v="1"/>
    <n v="2"/>
    <s v="212"/>
    <s v="Autres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</r>
  <r>
    <n v="4119"/>
    <n v="1963"/>
    <n v="62"/>
    <x v="2"/>
    <x v="2"/>
    <s v="Conjoint"/>
    <n v="38620"/>
    <n v="0"/>
    <n v="0"/>
    <n v="0"/>
    <d v="2013-05-11T00:00:00"/>
    <n v="12"/>
    <n v="56"/>
    <n v="13"/>
    <n v="318"/>
    <n v="2"/>
    <n v="1"/>
    <n v="2"/>
    <s v="212"/>
    <s v="Autres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</r>
  <r>
    <n v="8181"/>
    <n v="1978"/>
    <n v="47"/>
    <x v="0"/>
    <x v="2"/>
    <s v="Célibataire"/>
    <n v="38593"/>
    <n v="1"/>
    <n v="0"/>
    <n v="1"/>
    <d v="2013-09-13T00:00:00"/>
    <n v="12"/>
    <n v="42"/>
    <n v="16"/>
    <n v="177"/>
    <n v="2"/>
    <n v="2"/>
    <n v="2"/>
    <s v="222"/>
    <s v="Fidèles Premium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</r>
  <r>
    <n v="1606"/>
    <n v="1971"/>
    <n v="54"/>
    <x v="0"/>
    <x v="0"/>
    <s v="Conjoint"/>
    <n v="38590"/>
    <n v="1"/>
    <n v="0"/>
    <n v="1"/>
    <d v="2013-05-15T00:00:00"/>
    <n v="12"/>
    <n v="65"/>
    <n v="11"/>
    <n v="22"/>
    <n v="2"/>
    <n v="1"/>
    <n v="1"/>
    <s v="211"/>
    <s v="Autres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</r>
  <r>
    <n v="1519"/>
    <n v="1972"/>
    <n v="53"/>
    <x v="0"/>
    <x v="1"/>
    <s v="Célibataire"/>
    <n v="38578"/>
    <n v="1"/>
    <n v="1"/>
    <n v="2"/>
    <d v="2013-06-22T00:00:00"/>
    <n v="12"/>
    <n v="2"/>
    <n v="14"/>
    <n v="73"/>
    <n v="3"/>
    <n v="1"/>
    <n v="1"/>
    <s v="311"/>
    <s v="Nouveaux prometteurs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</r>
  <r>
    <n v="9080"/>
    <n v="1972"/>
    <n v="53"/>
    <x v="0"/>
    <x v="1"/>
    <s v="Célibataire"/>
    <n v="38578"/>
    <n v="1"/>
    <n v="1"/>
    <n v="2"/>
    <d v="2013-06-22T00:00:00"/>
    <n v="12"/>
    <n v="2"/>
    <n v="14"/>
    <n v="73"/>
    <n v="3"/>
    <n v="1"/>
    <n v="1"/>
    <s v="311"/>
    <s v="Nouveaux prometteurs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</r>
  <r>
    <n v="4877"/>
    <n v="1973"/>
    <n v="52"/>
    <x v="0"/>
    <x v="2"/>
    <s v="Marié"/>
    <n v="38576"/>
    <n v="0"/>
    <n v="1"/>
    <n v="1"/>
    <d v="2014-03-04T00:00:00"/>
    <n v="11"/>
    <n v="2"/>
    <n v="11"/>
    <n v="41"/>
    <n v="3"/>
    <n v="1"/>
    <n v="1"/>
    <s v="311"/>
    <s v="Nouveaux prometteurs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</r>
  <r>
    <n v="3629"/>
    <n v="1978"/>
    <n v="47"/>
    <x v="0"/>
    <x v="0"/>
    <s v="Célibataire"/>
    <n v="38557"/>
    <n v="1"/>
    <n v="0"/>
    <n v="1"/>
    <d v="2012-12-19T00:00:00"/>
    <n v="13"/>
    <n v="17"/>
    <n v="14"/>
    <n v="145"/>
    <n v="3"/>
    <n v="1"/>
    <n v="2"/>
    <s v="312"/>
    <s v="Nouveaux prometteurs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</r>
  <r>
    <n v="3120"/>
    <n v="1981"/>
    <n v="44"/>
    <x v="1"/>
    <x v="0"/>
    <s v="Conjoint"/>
    <n v="38547"/>
    <n v="1"/>
    <n v="0"/>
    <n v="1"/>
    <d v="2013-08-28T00:00:00"/>
    <n v="12"/>
    <n v="49"/>
    <n v="11"/>
    <n v="22"/>
    <n v="2"/>
    <n v="1"/>
    <n v="1"/>
    <s v="211"/>
    <s v="Autres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</r>
  <r>
    <n v="1381"/>
    <n v="1982"/>
    <n v="43"/>
    <x v="1"/>
    <x v="1"/>
    <s v="Célibataire"/>
    <n v="38513"/>
    <n v="1"/>
    <n v="0"/>
    <n v="1"/>
    <d v="2014-01-28T00:00:00"/>
    <n v="11"/>
    <n v="20"/>
    <n v="20"/>
    <n v="324"/>
    <n v="3"/>
    <n v="2"/>
    <n v="2"/>
    <s v="322"/>
    <s v="Nouveaux prometteurs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</r>
  <r>
    <n v="1545"/>
    <n v="1986"/>
    <n v="39"/>
    <x v="1"/>
    <x v="0"/>
    <s v="Marié"/>
    <n v="38508"/>
    <n v="1"/>
    <n v="0"/>
    <n v="1"/>
    <d v="2013-08-02T00:00:00"/>
    <n v="12"/>
    <n v="95"/>
    <n v="22"/>
    <n v="443"/>
    <n v="1"/>
    <n v="3"/>
    <n v="2"/>
    <s v="132"/>
    <s v="À réactiver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</r>
  <r>
    <n v="833"/>
    <n v="1955"/>
    <n v="70"/>
    <x v="2"/>
    <x v="2"/>
    <s v="Marié"/>
    <n v="38452"/>
    <n v="1"/>
    <n v="1"/>
    <n v="2"/>
    <d v="2014-03-30T00:00:00"/>
    <n v="11"/>
    <n v="62"/>
    <n v="13"/>
    <n v="72"/>
    <n v="2"/>
    <n v="1"/>
    <n v="1"/>
    <s v="211"/>
    <s v="Autres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</r>
  <r>
    <n v="3565"/>
    <n v="1955"/>
    <n v="70"/>
    <x v="2"/>
    <x v="2"/>
    <s v="Marié"/>
    <n v="38452"/>
    <n v="1"/>
    <n v="1"/>
    <n v="2"/>
    <d v="2014-03-30T00:00:00"/>
    <n v="11"/>
    <n v="62"/>
    <n v="13"/>
    <n v="72"/>
    <n v="2"/>
    <n v="1"/>
    <n v="1"/>
    <s v="211"/>
    <s v="Autres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</r>
  <r>
    <n v="3526"/>
    <n v="1968"/>
    <n v="57"/>
    <x v="0"/>
    <x v="1"/>
    <s v="Marié"/>
    <n v="38443"/>
    <n v="1"/>
    <n v="1"/>
    <n v="2"/>
    <d v="2014-01-27T00:00:00"/>
    <n v="11"/>
    <n v="58"/>
    <n v="11"/>
    <n v="38"/>
    <n v="2"/>
    <n v="1"/>
    <n v="1"/>
    <s v="211"/>
    <s v="Autres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</r>
  <r>
    <n v="6619"/>
    <n v="1978"/>
    <n v="47"/>
    <x v="0"/>
    <x v="0"/>
    <s v="Marié"/>
    <n v="38415"/>
    <n v="1"/>
    <n v="1"/>
    <n v="2"/>
    <d v="2013-01-02T00:00:00"/>
    <n v="12"/>
    <n v="91"/>
    <n v="11"/>
    <n v="44"/>
    <n v="1"/>
    <n v="1"/>
    <n v="1"/>
    <s v="111"/>
    <s v="À réactiver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</r>
  <r>
    <n v="2525"/>
    <n v="1974"/>
    <n v="51"/>
    <x v="0"/>
    <x v="1"/>
    <s v="Marié"/>
    <n v="38410"/>
    <n v="0"/>
    <n v="0"/>
    <n v="0"/>
    <d v="2012-09-14T00:00:00"/>
    <n v="13"/>
    <n v="65"/>
    <n v="22"/>
    <n v="534"/>
    <n v="2"/>
    <n v="3"/>
    <n v="2"/>
    <s v="232"/>
    <s v="Fidèles Premium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</r>
  <r>
    <n v="7254"/>
    <n v="1969"/>
    <n v="56"/>
    <x v="0"/>
    <x v="0"/>
    <s v="Conjoint"/>
    <n v="38361"/>
    <n v="1"/>
    <n v="0"/>
    <n v="1"/>
    <d v="2013-12-27T00:00:00"/>
    <n v="12"/>
    <n v="74"/>
    <n v="14"/>
    <n v="137"/>
    <n v="1"/>
    <n v="1"/>
    <n v="2"/>
    <s v="112"/>
    <s v="À réactiver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</r>
  <r>
    <n v="8775"/>
    <n v="1969"/>
    <n v="56"/>
    <x v="0"/>
    <x v="0"/>
    <s v="Conjoint"/>
    <n v="38361"/>
    <n v="1"/>
    <n v="0"/>
    <n v="1"/>
    <d v="2013-12-27T00:00:00"/>
    <n v="12"/>
    <n v="74"/>
    <n v="14"/>
    <n v="137"/>
    <n v="1"/>
    <n v="1"/>
    <n v="2"/>
    <s v="112"/>
    <s v="À réactiver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</r>
  <r>
    <n v="9422"/>
    <n v="1989"/>
    <n v="36"/>
    <x v="1"/>
    <x v="0"/>
    <s v="Marié"/>
    <n v="38360"/>
    <n v="1"/>
    <n v="0"/>
    <n v="1"/>
    <d v="2013-05-31T00:00:00"/>
    <n v="12"/>
    <n v="26"/>
    <n v="10"/>
    <n v="131"/>
    <n v="3"/>
    <n v="1"/>
    <n v="2"/>
    <s v="312"/>
    <s v="Nouveaux prometteurs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</r>
  <r>
    <n v="10492"/>
    <n v="1959"/>
    <n v="66"/>
    <x v="2"/>
    <x v="0"/>
    <s v="Conjoint"/>
    <n v="38285"/>
    <n v="2"/>
    <n v="1"/>
    <n v="3"/>
    <d v="2014-06-24T00:00:00"/>
    <n v="11"/>
    <n v="96"/>
    <n v="5"/>
    <n v="10"/>
    <n v="1"/>
    <n v="1"/>
    <n v="1"/>
    <s v="111"/>
    <s v="À réactiver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</r>
  <r>
    <n v="4867"/>
    <n v="1968"/>
    <n v="57"/>
    <x v="0"/>
    <x v="1"/>
    <s v="Célibataire"/>
    <n v="38236"/>
    <n v="1"/>
    <n v="1"/>
    <n v="2"/>
    <d v="2013-09-20T00:00:00"/>
    <n v="12"/>
    <n v="2"/>
    <n v="14"/>
    <n v="88"/>
    <n v="3"/>
    <n v="1"/>
    <n v="1"/>
    <s v="311"/>
    <s v="Nouveaux prometteurs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</r>
  <r>
    <n v="5939"/>
    <n v="1971"/>
    <n v="54"/>
    <x v="0"/>
    <x v="0"/>
    <s v="Conjoint"/>
    <n v="38232"/>
    <n v="1"/>
    <n v="1"/>
    <n v="2"/>
    <d v="2014-01-17T00:00:00"/>
    <n v="11"/>
    <n v="84"/>
    <n v="12"/>
    <n v="122"/>
    <n v="1"/>
    <n v="1"/>
    <n v="2"/>
    <s v="112"/>
    <s v="À réactiver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</r>
  <r>
    <n v="4967"/>
    <n v="1960"/>
    <n v="65"/>
    <x v="2"/>
    <x v="1"/>
    <s v="Conjoint"/>
    <n v="38201"/>
    <n v="0"/>
    <n v="1"/>
    <n v="1"/>
    <d v="2013-03-29T00:00:00"/>
    <n v="12"/>
    <n v="19"/>
    <n v="19"/>
    <n v="268"/>
    <n v="3"/>
    <n v="2"/>
    <n v="2"/>
    <s v="322"/>
    <s v="Nouveaux prometteurs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</r>
  <r>
    <n v="3525"/>
    <n v="1970"/>
    <n v="55"/>
    <x v="0"/>
    <x v="0"/>
    <s v="Conjoint"/>
    <n v="38200"/>
    <n v="1"/>
    <n v="1"/>
    <n v="2"/>
    <d v="2012-12-07T00:00:00"/>
    <n v="13"/>
    <n v="19"/>
    <n v="10"/>
    <n v="17"/>
    <n v="3"/>
    <n v="1"/>
    <n v="1"/>
    <s v="311"/>
    <s v="Nouveaux prometteurs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7325"/>
    <n v="1986"/>
    <n v="39"/>
    <x v="1"/>
    <x v="1"/>
    <s v="Conjoint"/>
    <n v="38197"/>
    <n v="1"/>
    <n v="0"/>
    <n v="1"/>
    <d v="2013-06-29T00:00:00"/>
    <n v="12"/>
    <n v="86"/>
    <n v="9"/>
    <n v="40"/>
    <n v="1"/>
    <n v="1"/>
    <n v="1"/>
    <s v="111"/>
    <s v="À réactiver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</r>
  <r>
    <n v="5313"/>
    <n v="1971"/>
    <n v="54"/>
    <x v="0"/>
    <x v="2"/>
    <s v="Marié"/>
    <n v="38196"/>
    <n v="1"/>
    <n v="1"/>
    <n v="2"/>
    <d v="2014-04-18T00:00:00"/>
    <n v="11"/>
    <n v="20"/>
    <n v="11"/>
    <n v="44"/>
    <n v="3"/>
    <n v="1"/>
    <n v="1"/>
    <s v="311"/>
    <s v="Nouveaux prometteurs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</r>
  <r>
    <n v="6690"/>
    <n v="1966"/>
    <n v="59"/>
    <x v="0"/>
    <x v="2"/>
    <s v="Marié"/>
    <n v="38179"/>
    <n v="1"/>
    <n v="1"/>
    <n v="2"/>
    <d v="2013-03-14T00:00:00"/>
    <n v="12"/>
    <n v="30"/>
    <n v="14"/>
    <n v="90"/>
    <n v="3"/>
    <n v="1"/>
    <n v="1"/>
    <s v="311"/>
    <s v="Nouveaux prometteurs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</r>
  <r>
    <n v="8799"/>
    <n v="1984"/>
    <n v="41"/>
    <x v="1"/>
    <x v="1"/>
    <s v="Marié"/>
    <n v="38175"/>
    <n v="1"/>
    <n v="0"/>
    <n v="1"/>
    <d v="2013-09-23T00:00:00"/>
    <n v="12"/>
    <n v="6"/>
    <n v="15"/>
    <n v="153"/>
    <n v="3"/>
    <n v="2"/>
    <n v="2"/>
    <s v="322"/>
    <s v="Nouveaux prometteurs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</r>
  <r>
    <n v="7912"/>
    <n v="1978"/>
    <n v="47"/>
    <x v="0"/>
    <x v="0"/>
    <s v="Marié"/>
    <n v="38136"/>
    <n v="1"/>
    <n v="0"/>
    <n v="1"/>
    <d v="2013-04-22T00:00:00"/>
    <n v="12"/>
    <n v="69"/>
    <n v="14"/>
    <n v="103"/>
    <n v="1"/>
    <n v="1"/>
    <n v="1"/>
    <s v="111"/>
    <s v="À réactiver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</r>
  <r>
    <n v="9703"/>
    <n v="1970"/>
    <n v="55"/>
    <x v="0"/>
    <x v="1"/>
    <s v="Marié"/>
    <n v="38097"/>
    <n v="1"/>
    <n v="1"/>
    <n v="2"/>
    <d v="2012-10-15T00:00:00"/>
    <n v="13"/>
    <n v="70"/>
    <n v="14"/>
    <n v="184"/>
    <n v="1"/>
    <n v="1"/>
    <n v="2"/>
    <s v="112"/>
    <s v="À réactiver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</r>
  <r>
    <n v="6983"/>
    <n v="1950"/>
    <n v="75"/>
    <x v="2"/>
    <x v="2"/>
    <s v="Divorcé"/>
    <n v="38054"/>
    <n v="1"/>
    <n v="1"/>
    <n v="2"/>
    <d v="2014-05-01T00:00:00"/>
    <n v="11"/>
    <n v="24"/>
    <n v="12"/>
    <n v="45"/>
    <n v="3"/>
    <n v="1"/>
    <n v="1"/>
    <s v="311"/>
    <s v="Nouveaux prometteurs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</r>
  <r>
    <n v="3231"/>
    <n v="1973"/>
    <n v="52"/>
    <x v="0"/>
    <x v="0"/>
    <s v="Marié"/>
    <n v="37971"/>
    <n v="1"/>
    <n v="0"/>
    <n v="1"/>
    <d v="2013-11-25T00:00:00"/>
    <n v="12"/>
    <n v="97"/>
    <n v="12"/>
    <n v="30"/>
    <n v="1"/>
    <n v="1"/>
    <n v="1"/>
    <s v="111"/>
    <s v="À réactiver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</r>
  <r>
    <n v="8143"/>
    <n v="1985"/>
    <n v="40"/>
    <x v="1"/>
    <x v="1"/>
    <s v="Célibataire"/>
    <n v="37929"/>
    <n v="0"/>
    <n v="0"/>
    <n v="0"/>
    <d v="2013-07-30T00:00:00"/>
    <n v="12"/>
    <n v="49"/>
    <n v="18"/>
    <n v="265"/>
    <n v="2"/>
    <n v="2"/>
    <n v="2"/>
    <s v="222"/>
    <s v="Fidèles Premium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</r>
  <r>
    <n v="6768"/>
    <n v="1962"/>
    <n v="63"/>
    <x v="2"/>
    <x v="0"/>
    <s v="Divorcé"/>
    <n v="37859"/>
    <n v="1"/>
    <n v="2"/>
    <n v="3"/>
    <d v="2013-01-12T00:00:00"/>
    <n v="12"/>
    <n v="75"/>
    <n v="12"/>
    <n v="36"/>
    <n v="1"/>
    <n v="1"/>
    <n v="1"/>
    <s v="111"/>
    <s v="À réactiver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</r>
  <r>
    <n v="10380"/>
    <n v="1972"/>
    <n v="53"/>
    <x v="0"/>
    <x v="2"/>
    <s v="Marié"/>
    <n v="37787"/>
    <n v="1"/>
    <n v="0"/>
    <n v="1"/>
    <d v="2013-09-20T00:00:00"/>
    <m/>
    <n v="50"/>
    <n v="14"/>
    <n v="106"/>
    <n v="2"/>
    <n v="1"/>
    <n v="1"/>
    <s v="211"/>
    <s v="Autres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</r>
  <r>
    <n v="10971"/>
    <n v="1977"/>
    <n v="48"/>
    <x v="0"/>
    <x v="0"/>
    <s v="Célibataire"/>
    <n v="37774"/>
    <n v="2"/>
    <n v="0"/>
    <n v="2"/>
    <d v="2012-09-03T00:00:00"/>
    <n v="13"/>
    <n v="28"/>
    <n v="21"/>
    <n v="473"/>
    <n v="3"/>
    <n v="2"/>
    <n v="2"/>
    <s v="322"/>
    <s v="Nouveaux prometteurs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</r>
  <r>
    <n v="4939"/>
    <n v="1946"/>
    <n v="79"/>
    <x v="2"/>
    <x v="0"/>
    <s v="Conjoint"/>
    <n v="37760"/>
    <n v="0"/>
    <n v="0"/>
    <n v="0"/>
    <d v="2012-08-31T00:00:00"/>
    <n v="13"/>
    <n v="20"/>
    <n v="18"/>
    <n v="317"/>
    <n v="3"/>
    <n v="2"/>
    <n v="2"/>
    <s v="322"/>
    <s v="Nouveaux prometteurs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</r>
  <r>
    <n v="8652"/>
    <n v="1946"/>
    <n v="79"/>
    <x v="2"/>
    <x v="0"/>
    <s v="Conjoint"/>
    <n v="37760"/>
    <n v="0"/>
    <n v="0"/>
    <n v="0"/>
    <d v="2012-08-31T00:00:00"/>
    <n v="13"/>
    <n v="20"/>
    <n v="18"/>
    <n v="317"/>
    <n v="3"/>
    <n v="2"/>
    <n v="2"/>
    <s v="322"/>
    <s v="Nouveaux prometteurs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</r>
  <r>
    <n v="5154"/>
    <n v="1972"/>
    <n v="53"/>
    <x v="0"/>
    <x v="2"/>
    <s v="Divorcé"/>
    <n v="37760"/>
    <n v="1"/>
    <n v="0"/>
    <n v="1"/>
    <d v="2013-08-11T00:00:00"/>
    <n v="12"/>
    <n v="54"/>
    <n v="11"/>
    <n v="54"/>
    <n v="2"/>
    <n v="1"/>
    <n v="1"/>
    <s v="211"/>
    <s v="Autres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</r>
  <r>
    <n v="3007"/>
    <n v="1966"/>
    <n v="59"/>
    <x v="0"/>
    <x v="0"/>
    <s v="Conjoint"/>
    <n v="37758"/>
    <n v="1"/>
    <n v="1"/>
    <n v="2"/>
    <d v="2012-10-04T00:00:00"/>
    <n v="13"/>
    <n v="49"/>
    <n v="12"/>
    <n v="40"/>
    <n v="2"/>
    <n v="1"/>
    <n v="1"/>
    <s v="211"/>
    <s v="Autres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5513"/>
    <n v="1966"/>
    <n v="59"/>
    <x v="0"/>
    <x v="0"/>
    <s v="Conjoint"/>
    <n v="37758"/>
    <n v="1"/>
    <n v="1"/>
    <n v="2"/>
    <d v="2012-10-04T00:00:00"/>
    <n v="13"/>
    <n v="49"/>
    <n v="12"/>
    <n v="40"/>
    <n v="2"/>
    <n v="1"/>
    <n v="1"/>
    <s v="211"/>
    <s v="Autres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9396"/>
    <n v="1978"/>
    <n v="47"/>
    <x v="0"/>
    <x v="1"/>
    <s v="Marié"/>
    <n v="37717"/>
    <n v="1"/>
    <n v="0"/>
    <n v="1"/>
    <d v="2012-11-23T00:00:00"/>
    <n v="13"/>
    <n v="31"/>
    <n v="12"/>
    <n v="25"/>
    <n v="3"/>
    <n v="1"/>
    <n v="1"/>
    <s v="311"/>
    <s v="Nouveaux prometteurs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</r>
  <r>
    <n v="933"/>
    <n v="1978"/>
    <n v="47"/>
    <x v="0"/>
    <x v="1"/>
    <s v="Marié"/>
    <n v="37717"/>
    <n v="1"/>
    <n v="0"/>
    <n v="1"/>
    <d v="2012-11-23T00:00:00"/>
    <n v="13"/>
    <n v="31"/>
    <n v="12"/>
    <n v="25"/>
    <n v="3"/>
    <n v="1"/>
    <n v="1"/>
    <s v="311"/>
    <s v="Nouveaux prometteurs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</r>
  <r>
    <n v="2534"/>
    <n v="1953"/>
    <n v="72"/>
    <x v="2"/>
    <x v="0"/>
    <s v="Marié"/>
    <n v="37716"/>
    <n v="0"/>
    <n v="1"/>
    <n v="1"/>
    <d v="2014-04-21T00:00:00"/>
    <n v="11"/>
    <n v="4"/>
    <n v="15"/>
    <n v="188"/>
    <n v="3"/>
    <n v="2"/>
    <n v="2"/>
    <s v="322"/>
    <s v="Nouveaux prometteurs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</r>
  <r>
    <n v="1998"/>
    <n v="1976"/>
    <n v="49"/>
    <x v="0"/>
    <x v="0"/>
    <s v="Célibataire"/>
    <n v="37697"/>
    <n v="1"/>
    <n v="0"/>
    <n v="1"/>
    <d v="2014-02-07T00:00:00"/>
    <n v="11"/>
    <n v="82"/>
    <n v="12"/>
    <n v="84"/>
    <n v="1"/>
    <n v="1"/>
    <n v="1"/>
    <s v="111"/>
    <s v="À réactiver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</r>
  <r>
    <n v="1250"/>
    <n v="1976"/>
    <n v="49"/>
    <x v="0"/>
    <x v="0"/>
    <s v="Célibataire"/>
    <n v="37697"/>
    <n v="1"/>
    <n v="0"/>
    <n v="1"/>
    <d v="2014-02-07T00:00:00"/>
    <n v="11"/>
    <n v="82"/>
    <n v="12"/>
    <n v="84"/>
    <n v="1"/>
    <n v="1"/>
    <n v="1"/>
    <s v="111"/>
    <s v="À réactiver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</r>
  <r>
    <n v="679"/>
    <n v="1957"/>
    <n v="68"/>
    <x v="2"/>
    <x v="1"/>
    <s v="Marié"/>
    <n v="37633"/>
    <n v="1"/>
    <n v="1"/>
    <n v="2"/>
    <d v="2012-09-20T00:00:00"/>
    <n v="13"/>
    <n v="49"/>
    <n v="13"/>
    <n v="38"/>
    <n v="2"/>
    <n v="1"/>
    <n v="1"/>
    <s v="211"/>
    <s v="Autres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</r>
  <r>
    <n v="8832"/>
    <n v="1976"/>
    <n v="49"/>
    <x v="0"/>
    <x v="2"/>
    <s v="Conjoint"/>
    <n v="37509"/>
    <n v="1"/>
    <n v="0"/>
    <n v="1"/>
    <d v="2012-09-12T00:00:00"/>
    <n v="13"/>
    <n v="24"/>
    <n v="14"/>
    <n v="123"/>
    <n v="3"/>
    <n v="1"/>
    <n v="2"/>
    <s v="312"/>
    <s v="Nouveaux prometteurs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</r>
  <r>
    <n v="1581"/>
    <n v="1980"/>
    <n v="45"/>
    <x v="0"/>
    <x v="0"/>
    <s v="Marié"/>
    <n v="37406"/>
    <n v="1"/>
    <n v="0"/>
    <n v="1"/>
    <d v="2013-10-10T00:00:00"/>
    <n v="12"/>
    <n v="18"/>
    <n v="11"/>
    <n v="17"/>
    <n v="3"/>
    <n v="1"/>
    <n v="1"/>
    <s v="311"/>
    <s v="Nouveaux prometteurs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</r>
  <r>
    <n v="5929"/>
    <n v="1973"/>
    <n v="52"/>
    <x v="0"/>
    <x v="1"/>
    <s v="Marié"/>
    <n v="37401"/>
    <n v="1"/>
    <n v="0"/>
    <n v="1"/>
    <d v="2014-05-06T00:00:00"/>
    <n v="11"/>
    <n v="14"/>
    <n v="12"/>
    <n v="48"/>
    <n v="3"/>
    <n v="1"/>
    <n v="1"/>
    <s v="311"/>
    <s v="Nouveaux prometteurs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</r>
  <r>
    <n v="10795"/>
    <n v="1973"/>
    <n v="52"/>
    <x v="0"/>
    <x v="1"/>
    <s v="Marié"/>
    <n v="37401"/>
    <n v="1"/>
    <n v="0"/>
    <n v="1"/>
    <d v="2014-05-06T00:00:00"/>
    <n v="11"/>
    <n v="14"/>
    <n v="12"/>
    <n v="48"/>
    <n v="3"/>
    <n v="1"/>
    <n v="1"/>
    <s v="311"/>
    <s v="Nouveaux prometteurs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</r>
  <r>
    <n v="6211"/>
    <n v="1976"/>
    <n v="49"/>
    <x v="0"/>
    <x v="1"/>
    <s v="Conjoint"/>
    <n v="37395"/>
    <n v="1"/>
    <n v="0"/>
    <n v="1"/>
    <d v="2014-05-02T00:00:00"/>
    <n v="11"/>
    <n v="47"/>
    <n v="10"/>
    <n v="39"/>
    <n v="2"/>
    <n v="1"/>
    <n v="1"/>
    <s v="211"/>
    <s v="Autres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</r>
  <r>
    <n v="2296"/>
    <n v="1975"/>
    <n v="50"/>
    <x v="0"/>
    <x v="2"/>
    <s v="Marié"/>
    <n v="37368"/>
    <n v="1"/>
    <n v="0"/>
    <n v="1"/>
    <d v="2013-12-16T00:00:00"/>
    <n v="12"/>
    <n v="4"/>
    <n v="9"/>
    <n v="30"/>
    <n v="3"/>
    <n v="1"/>
    <n v="1"/>
    <s v="311"/>
    <s v="Nouveaux prometteurs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</r>
  <r>
    <n v="10613"/>
    <n v="1958"/>
    <n v="67"/>
    <x v="2"/>
    <x v="1"/>
    <s v="Conjoint"/>
    <n v="37334"/>
    <n v="1"/>
    <n v="1"/>
    <n v="2"/>
    <d v="2014-02-26T00:00:00"/>
    <n v="11"/>
    <n v="44"/>
    <n v="11"/>
    <n v="62"/>
    <n v="2"/>
    <n v="1"/>
    <n v="1"/>
    <s v="211"/>
    <s v="Autres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</r>
  <r>
    <n v="7610"/>
    <n v="1983"/>
    <n v="42"/>
    <x v="1"/>
    <x v="0"/>
    <s v="Conjoint"/>
    <n v="37292"/>
    <n v="1"/>
    <n v="0"/>
    <n v="1"/>
    <d v="2013-04-18T00:00:00"/>
    <n v="12"/>
    <n v="32"/>
    <n v="22"/>
    <n v="460"/>
    <n v="3"/>
    <n v="3"/>
    <n v="2"/>
    <s v="332"/>
    <s v="Nouveaux prometteurs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</r>
  <r>
    <n v="2217"/>
    <n v="1975"/>
    <n v="50"/>
    <x v="0"/>
    <x v="2"/>
    <s v="Marié"/>
    <n v="37284"/>
    <n v="1"/>
    <n v="1"/>
    <n v="2"/>
    <d v="2013-03-29T00:00:00"/>
    <n v="12"/>
    <n v="46"/>
    <n v="9"/>
    <n v="23"/>
    <n v="2"/>
    <n v="1"/>
    <n v="1"/>
    <s v="211"/>
    <s v="Autres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</r>
  <r>
    <n v="4102"/>
    <n v="1975"/>
    <n v="50"/>
    <x v="0"/>
    <x v="2"/>
    <s v="Marié"/>
    <n v="37284"/>
    <n v="1"/>
    <n v="1"/>
    <n v="2"/>
    <d v="2013-03-29T00:00:00"/>
    <n v="12"/>
    <n v="46"/>
    <n v="9"/>
    <n v="23"/>
    <n v="2"/>
    <n v="1"/>
    <n v="1"/>
    <s v="211"/>
    <s v="Autres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</r>
  <r>
    <n v="4351"/>
    <n v="1955"/>
    <n v="70"/>
    <x v="2"/>
    <x v="0"/>
    <s v="Divorcé"/>
    <n v="37244"/>
    <n v="1"/>
    <n v="1"/>
    <n v="2"/>
    <d v="2013-04-27T00:00:00"/>
    <n v="12"/>
    <n v="90"/>
    <n v="11"/>
    <n v="55"/>
    <n v="1"/>
    <n v="1"/>
    <n v="1"/>
    <s v="111"/>
    <s v="À réactiver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</r>
  <r>
    <n v="8749"/>
    <n v="1984"/>
    <n v="41"/>
    <x v="1"/>
    <x v="0"/>
    <s v="Conjoint"/>
    <n v="37235"/>
    <n v="1"/>
    <n v="0"/>
    <n v="1"/>
    <d v="2014-02-01T00:00:00"/>
    <n v="11"/>
    <n v="68"/>
    <n v="8"/>
    <n v="61"/>
    <n v="1"/>
    <n v="1"/>
    <n v="1"/>
    <s v="111"/>
    <s v="À réactiver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</r>
  <r>
    <n v="523"/>
    <n v="1989"/>
    <n v="36"/>
    <x v="1"/>
    <x v="0"/>
    <s v="Marié"/>
    <n v="37155"/>
    <n v="1"/>
    <n v="0"/>
    <n v="1"/>
    <d v="2013-01-31T00:00:00"/>
    <n v="12"/>
    <n v="51"/>
    <n v="11"/>
    <n v="74"/>
    <n v="2"/>
    <n v="1"/>
    <n v="1"/>
    <s v="211"/>
    <s v="Autres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</r>
  <r>
    <n v="4095"/>
    <n v="1971"/>
    <n v="54"/>
    <x v="0"/>
    <x v="0"/>
    <s v="Marié"/>
    <n v="37150"/>
    <n v="1"/>
    <n v="0"/>
    <n v="1"/>
    <d v="2012-09-11T00:00:00"/>
    <n v="13"/>
    <n v="80"/>
    <n v="20"/>
    <n v="467"/>
    <n v="1"/>
    <n v="2"/>
    <n v="2"/>
    <s v="122"/>
    <s v="À réactiver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</r>
  <r>
    <n v="6019"/>
    <n v="1971"/>
    <n v="54"/>
    <x v="0"/>
    <x v="1"/>
    <s v="Marié"/>
    <n v="37126"/>
    <n v="1"/>
    <n v="0"/>
    <n v="1"/>
    <d v="2014-03-30T00:00:00"/>
    <n v="11"/>
    <n v="9"/>
    <n v="11"/>
    <n v="72"/>
    <n v="3"/>
    <n v="1"/>
    <n v="1"/>
    <s v="311"/>
    <s v="Nouveaux prometteurs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</r>
  <r>
    <n v="7037"/>
    <n v="1974"/>
    <n v="51"/>
    <x v="0"/>
    <x v="1"/>
    <s v="Marié"/>
    <n v="37087"/>
    <n v="1"/>
    <n v="0"/>
    <n v="1"/>
    <d v="2013-08-11T00:00:00"/>
    <n v="12"/>
    <n v="50"/>
    <n v="20"/>
    <n v="401"/>
    <n v="2"/>
    <n v="2"/>
    <n v="2"/>
    <s v="222"/>
    <s v="Fidèles Premium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</r>
  <r>
    <n v="9014"/>
    <n v="1975"/>
    <n v="50"/>
    <x v="0"/>
    <x v="0"/>
    <s v="Marié"/>
    <n v="37085"/>
    <n v="1"/>
    <n v="1"/>
    <n v="2"/>
    <d v="2014-06-26T00:00:00"/>
    <n v="11"/>
    <n v="65"/>
    <n v="14"/>
    <n v="61"/>
    <n v="2"/>
    <n v="1"/>
    <n v="1"/>
    <s v="211"/>
    <s v="Autres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</r>
  <r>
    <n v="6798"/>
    <n v="1966"/>
    <n v="59"/>
    <x v="0"/>
    <x v="0"/>
    <s v="Célibataire"/>
    <n v="37070"/>
    <n v="1"/>
    <n v="1"/>
    <n v="2"/>
    <d v="2013-03-20T00:00:00"/>
    <n v="12"/>
    <n v="30"/>
    <n v="21"/>
    <n v="433"/>
    <n v="3"/>
    <n v="2"/>
    <n v="2"/>
    <s v="322"/>
    <s v="Nouveaux prometteurs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</r>
  <r>
    <n v="4168"/>
    <n v="1966"/>
    <n v="59"/>
    <x v="0"/>
    <x v="0"/>
    <s v="Célibataire"/>
    <n v="37070"/>
    <n v="1"/>
    <n v="1"/>
    <n v="2"/>
    <d v="2013-03-20T00:00:00"/>
    <n v="12"/>
    <n v="30"/>
    <n v="21"/>
    <n v="433"/>
    <n v="3"/>
    <n v="2"/>
    <n v="2"/>
    <s v="322"/>
    <s v="Nouveaux prometteurs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</r>
  <r>
    <n v="7791"/>
    <n v="1967"/>
    <n v="58"/>
    <x v="0"/>
    <x v="2"/>
    <s v="Marié"/>
    <n v="37054"/>
    <n v="1"/>
    <n v="1"/>
    <n v="2"/>
    <d v="2013-09-15T00:00:00"/>
    <n v="12"/>
    <n v="89"/>
    <n v="11"/>
    <n v="25"/>
    <n v="1"/>
    <n v="1"/>
    <n v="1"/>
    <s v="111"/>
    <s v="À réactiver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</r>
  <r>
    <n v="9360"/>
    <n v="1982"/>
    <n v="43"/>
    <x v="1"/>
    <x v="0"/>
    <s v="Marié"/>
    <n v="37040"/>
    <n v="0"/>
    <n v="0"/>
    <n v="0"/>
    <d v="2012-08-08T00:00:00"/>
    <n v="13"/>
    <n v="41"/>
    <n v="19"/>
    <n v="316"/>
    <n v="2"/>
    <n v="2"/>
    <n v="2"/>
    <s v="222"/>
    <s v="Fidèles Premium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</r>
  <r>
    <n v="7124"/>
    <n v="1968"/>
    <n v="57"/>
    <x v="0"/>
    <x v="0"/>
    <s v="Divorcé"/>
    <n v="36997"/>
    <n v="1"/>
    <n v="1"/>
    <n v="2"/>
    <d v="2013-02-01T00:00:00"/>
    <n v="12"/>
    <n v="72"/>
    <n v="12"/>
    <n v="94"/>
    <n v="1"/>
    <n v="1"/>
    <n v="1"/>
    <s v="111"/>
    <s v="À réactiver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</r>
  <r>
    <n v="10708"/>
    <n v="1978"/>
    <n v="47"/>
    <x v="0"/>
    <x v="2"/>
    <s v="Célibataire"/>
    <n v="36975"/>
    <n v="1"/>
    <n v="0"/>
    <n v="1"/>
    <d v="2013-12-28T00:00:00"/>
    <n v="12"/>
    <n v="50"/>
    <n v="11"/>
    <n v="33"/>
    <n v="2"/>
    <n v="1"/>
    <n v="1"/>
    <s v="211"/>
    <s v="Autres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</r>
  <r>
    <n v="7369"/>
    <n v="1981"/>
    <n v="44"/>
    <x v="1"/>
    <x v="2"/>
    <s v="Marié"/>
    <n v="36959"/>
    <n v="1"/>
    <n v="0"/>
    <n v="1"/>
    <d v="2013-10-02T00:00:00"/>
    <n v="12"/>
    <n v="56"/>
    <n v="13"/>
    <n v="62"/>
    <n v="2"/>
    <n v="1"/>
    <n v="1"/>
    <s v="211"/>
    <s v="Autres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</r>
  <r>
    <n v="10010"/>
    <n v="1953"/>
    <n v="72"/>
    <x v="2"/>
    <x v="1"/>
    <s v="Divorcé"/>
    <n v="36957"/>
    <n v="1"/>
    <n v="1"/>
    <n v="2"/>
    <d v="2012-09-06T00:00:00"/>
    <n v="13"/>
    <n v="43"/>
    <n v="16"/>
    <n v="152"/>
    <n v="2"/>
    <n v="2"/>
    <n v="2"/>
    <s v="222"/>
    <s v="Fidèles Premium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</r>
  <r>
    <n v="10827"/>
    <n v="1967"/>
    <n v="58"/>
    <x v="0"/>
    <x v="1"/>
    <s v="Marié"/>
    <n v="36947"/>
    <n v="1"/>
    <n v="1"/>
    <n v="2"/>
    <d v="2012-08-07T00:00:00"/>
    <n v="13"/>
    <n v="49"/>
    <n v="16"/>
    <n v="146"/>
    <n v="2"/>
    <n v="2"/>
    <n v="2"/>
    <s v="222"/>
    <s v="Fidèles Premium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</r>
  <r>
    <n v="6374"/>
    <n v="1954"/>
    <n v="71"/>
    <x v="2"/>
    <x v="1"/>
    <s v="Marié"/>
    <n v="36930"/>
    <n v="0"/>
    <n v="1"/>
    <n v="1"/>
    <d v="2013-05-17T00:00:00"/>
    <n v="12"/>
    <n v="50"/>
    <n v="19"/>
    <n v="297"/>
    <n v="2"/>
    <n v="2"/>
    <n v="2"/>
    <s v="222"/>
    <s v="Fidèles Premium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</r>
  <r>
    <n v="10509"/>
    <n v="1955"/>
    <n v="70"/>
    <x v="2"/>
    <x v="2"/>
    <s v="Célibataire"/>
    <n v="36927"/>
    <n v="1"/>
    <n v="1"/>
    <n v="2"/>
    <d v="2014-06-02T00:00:00"/>
    <n v="11"/>
    <n v="46"/>
    <n v="14"/>
    <n v="71"/>
    <n v="2"/>
    <n v="1"/>
    <n v="1"/>
    <s v="211"/>
    <s v="Autres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</r>
  <r>
    <n v="1461"/>
    <n v="1965"/>
    <n v="60"/>
    <x v="2"/>
    <x v="1"/>
    <s v="Divorcé"/>
    <n v="36921"/>
    <n v="1"/>
    <n v="1"/>
    <n v="2"/>
    <d v="2013-07-28T00:00:00"/>
    <n v="12"/>
    <n v="74"/>
    <n v="12"/>
    <n v="38"/>
    <n v="1"/>
    <n v="1"/>
    <n v="1"/>
    <s v="111"/>
    <s v="À réactiver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</r>
  <r>
    <n v="4188"/>
    <n v="1957"/>
    <n v="68"/>
    <x v="2"/>
    <x v="0"/>
    <s v="Célibataire"/>
    <n v="36864"/>
    <n v="0"/>
    <n v="1"/>
    <n v="1"/>
    <d v="2012-08-13T00:00:00"/>
    <n v="13"/>
    <n v="53"/>
    <n v="19"/>
    <n v="354"/>
    <n v="2"/>
    <n v="2"/>
    <n v="2"/>
    <s v="222"/>
    <s v="Fidèles Premium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</r>
  <r>
    <n v="692"/>
    <n v="1954"/>
    <n v="71"/>
    <x v="2"/>
    <x v="0"/>
    <s v="Conjoint"/>
    <n v="36807"/>
    <n v="1"/>
    <n v="1"/>
    <n v="2"/>
    <d v="2012-12-20T00:00:00"/>
    <n v="13"/>
    <n v="88"/>
    <n v="9"/>
    <n v="16"/>
    <n v="1"/>
    <n v="1"/>
    <n v="1"/>
    <s v="111"/>
    <s v="À réactiver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</r>
  <r>
    <n v="10560"/>
    <n v="1980"/>
    <n v="45"/>
    <x v="0"/>
    <x v="1"/>
    <s v="Célibataire"/>
    <n v="36802"/>
    <n v="1"/>
    <n v="0"/>
    <n v="1"/>
    <d v="2014-06-16T00:00:00"/>
    <n v="11"/>
    <n v="23"/>
    <n v="9"/>
    <n v="20"/>
    <n v="3"/>
    <n v="1"/>
    <n v="1"/>
    <s v="311"/>
    <s v="Nouveaux prometteurs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</r>
  <r>
    <n v="7042"/>
    <n v="1983"/>
    <n v="42"/>
    <x v="1"/>
    <x v="0"/>
    <s v="Marié"/>
    <n v="36790"/>
    <n v="0"/>
    <n v="0"/>
    <n v="0"/>
    <d v="2013-03-01T00:00:00"/>
    <n v="12"/>
    <n v="14"/>
    <n v="14"/>
    <n v="66"/>
    <n v="3"/>
    <n v="1"/>
    <n v="1"/>
    <s v="311"/>
    <s v="Nouveaux prometteurs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</r>
  <r>
    <n v="9289"/>
    <n v="1979"/>
    <n v="46"/>
    <x v="0"/>
    <x v="0"/>
    <s v="Marié"/>
    <n v="36781"/>
    <n v="1"/>
    <n v="0"/>
    <n v="1"/>
    <d v="2014-04-10T00:00:00"/>
    <n v="11"/>
    <n v="16"/>
    <n v="13"/>
    <n v="63"/>
    <n v="3"/>
    <n v="1"/>
    <n v="1"/>
    <s v="311"/>
    <s v="Nouveaux prometteurs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</r>
  <r>
    <n v="10542"/>
    <n v="1968"/>
    <n v="57"/>
    <x v="0"/>
    <x v="1"/>
    <s v="Marié"/>
    <n v="36778"/>
    <n v="1"/>
    <n v="1"/>
    <n v="2"/>
    <d v="2012-08-05T00:00:00"/>
    <m/>
    <n v="63"/>
    <n v="15"/>
    <n v="77"/>
    <n v="2"/>
    <n v="2"/>
    <n v="1"/>
    <s v="221"/>
    <s v="Autres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</r>
  <r>
    <n v="6119"/>
    <n v="1963"/>
    <n v="62"/>
    <x v="2"/>
    <x v="1"/>
    <s v="Célibataire"/>
    <n v="36736"/>
    <n v="1"/>
    <n v="1"/>
    <n v="2"/>
    <d v="2013-05-10T00:00:00"/>
    <n v="12"/>
    <n v="52"/>
    <n v="9"/>
    <n v="17"/>
    <n v="2"/>
    <n v="1"/>
    <n v="1"/>
    <s v="211"/>
    <s v="Autres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</r>
  <r>
    <n v="7327"/>
    <n v="1959"/>
    <n v="66"/>
    <x v="2"/>
    <x v="1"/>
    <s v="Marié"/>
    <n v="36732"/>
    <n v="1"/>
    <n v="1"/>
    <n v="2"/>
    <d v="2013-12-29T00:00:00"/>
    <n v="12"/>
    <n v="71"/>
    <n v="8"/>
    <n v="47"/>
    <n v="1"/>
    <n v="1"/>
    <n v="1"/>
    <s v="111"/>
    <s v="À réactiver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</r>
  <r>
    <n v="247"/>
    <n v="1971"/>
    <n v="54"/>
    <x v="0"/>
    <x v="0"/>
    <s v="Marié"/>
    <n v="36715"/>
    <n v="1"/>
    <n v="0"/>
    <n v="1"/>
    <d v="2012-11-17T00:00:00"/>
    <n v="13"/>
    <n v="16"/>
    <n v="22"/>
    <n v="357"/>
    <n v="3"/>
    <n v="3"/>
    <n v="2"/>
    <s v="332"/>
    <s v="Nouveaux prometteurs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</r>
  <r>
    <n v="7943"/>
    <n v="1975"/>
    <n v="50"/>
    <x v="0"/>
    <x v="1"/>
    <s v="Marié"/>
    <n v="36663"/>
    <n v="1"/>
    <n v="0"/>
    <n v="1"/>
    <d v="2014-04-25T00:00:00"/>
    <n v="11"/>
    <n v="40"/>
    <n v="7"/>
    <n v="35"/>
    <n v="2"/>
    <n v="1"/>
    <n v="1"/>
    <s v="211"/>
    <s v="Autres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</r>
  <r>
    <n v="2285"/>
    <n v="1954"/>
    <n v="71"/>
    <x v="2"/>
    <x v="2"/>
    <s v="Conjoint"/>
    <n v="36634"/>
    <n v="0"/>
    <n v="1"/>
    <n v="1"/>
    <d v="2013-05-28T00:00:00"/>
    <n v="12"/>
    <n v="0"/>
    <n v="19"/>
    <n v="335"/>
    <n v="3"/>
    <n v="2"/>
    <n v="2"/>
    <s v="322"/>
    <s v="Nouveaux prometteurs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</r>
  <r>
    <n v="8916"/>
    <n v="1975"/>
    <n v="50"/>
    <x v="0"/>
    <x v="0"/>
    <s v="Divorcé"/>
    <n v="36627"/>
    <n v="2"/>
    <n v="0"/>
    <n v="2"/>
    <d v="2013-07-23T00:00:00"/>
    <n v="12"/>
    <n v="78"/>
    <n v="8"/>
    <n v="16"/>
    <n v="1"/>
    <n v="1"/>
    <n v="1"/>
    <s v="111"/>
    <s v="À réactiver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367"/>
    <n v="1978"/>
    <n v="47"/>
    <x v="0"/>
    <x v="2"/>
    <s v="Marié"/>
    <n v="36550"/>
    <n v="1"/>
    <n v="0"/>
    <n v="1"/>
    <d v="2013-02-19T00:00:00"/>
    <n v="12"/>
    <n v="74"/>
    <n v="24"/>
    <n v="577"/>
    <n v="1"/>
    <n v="3"/>
    <n v="2"/>
    <s v="132"/>
    <s v="À réactiver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</r>
  <r>
    <n v="11025"/>
    <n v="1961"/>
    <n v="64"/>
    <x v="2"/>
    <x v="0"/>
    <s v="Marié"/>
    <n v="36443"/>
    <n v="1"/>
    <n v="1"/>
    <n v="2"/>
    <d v="2013-02-03T00:00:00"/>
    <n v="12"/>
    <n v="9"/>
    <n v="15"/>
    <n v="138"/>
    <n v="3"/>
    <n v="2"/>
    <n v="2"/>
    <s v="322"/>
    <s v="Nouveaux prometteurs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</r>
  <r>
    <n v="1183"/>
    <n v="1949"/>
    <n v="76"/>
    <x v="2"/>
    <x v="2"/>
    <s v="Marié"/>
    <n v="36408"/>
    <n v="1"/>
    <n v="1"/>
    <n v="2"/>
    <d v="2013-09-21T00:00:00"/>
    <n v="12"/>
    <n v="11"/>
    <n v="9"/>
    <n v="22"/>
    <n v="3"/>
    <n v="1"/>
    <n v="1"/>
    <s v="311"/>
    <s v="Nouveaux prometteurs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</r>
  <r>
    <n v="945"/>
    <n v="1965"/>
    <n v="60"/>
    <x v="2"/>
    <x v="0"/>
    <s v="Conjoint"/>
    <n v="36317"/>
    <n v="0"/>
    <n v="1"/>
    <n v="1"/>
    <d v="2013-05-22T00:00:00"/>
    <n v="12"/>
    <n v="53"/>
    <n v="14"/>
    <n v="133"/>
    <n v="2"/>
    <n v="1"/>
    <n v="2"/>
    <s v="212"/>
    <s v="Autres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</r>
  <r>
    <n v="3276"/>
    <n v="1976"/>
    <n v="49"/>
    <x v="0"/>
    <x v="2"/>
    <s v="Conjoint"/>
    <n v="36301"/>
    <n v="1"/>
    <n v="0"/>
    <n v="1"/>
    <d v="2013-10-25T00:00:00"/>
    <n v="12"/>
    <n v="53"/>
    <n v="13"/>
    <n v="78"/>
    <n v="2"/>
    <n v="1"/>
    <n v="1"/>
    <s v="211"/>
    <s v="Autres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</r>
  <r>
    <n v="10839"/>
    <n v="1976"/>
    <n v="49"/>
    <x v="0"/>
    <x v="0"/>
    <s v="Conjoint"/>
    <n v="36283"/>
    <n v="1"/>
    <n v="1"/>
    <n v="2"/>
    <d v="2014-04-14T00:00:00"/>
    <n v="11"/>
    <n v="42"/>
    <n v="8"/>
    <n v="29"/>
    <n v="2"/>
    <n v="1"/>
    <n v="1"/>
    <s v="211"/>
    <s v="Autres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</r>
  <r>
    <n v="2952"/>
    <n v="1977"/>
    <n v="48"/>
    <x v="0"/>
    <x v="2"/>
    <s v="Célibataire"/>
    <n v="36273"/>
    <n v="1"/>
    <n v="0"/>
    <n v="1"/>
    <d v="2014-04-16T00:00:00"/>
    <n v="11"/>
    <n v="80"/>
    <n v="12"/>
    <n v="76"/>
    <n v="1"/>
    <n v="1"/>
    <n v="1"/>
    <s v="111"/>
    <s v="À réactiver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</r>
  <r>
    <n v="1175"/>
    <n v="1983"/>
    <n v="42"/>
    <x v="1"/>
    <x v="2"/>
    <s v="Marié"/>
    <n v="36262"/>
    <n v="0"/>
    <n v="0"/>
    <n v="0"/>
    <d v="2013-09-20T00:00:00"/>
    <n v="12"/>
    <n v="24"/>
    <n v="17"/>
    <n v="426"/>
    <n v="3"/>
    <n v="2"/>
    <n v="2"/>
    <s v="322"/>
    <s v="Nouveaux prometteurs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</r>
  <r>
    <n v="6471"/>
    <n v="1971"/>
    <n v="54"/>
    <x v="0"/>
    <x v="2"/>
    <s v="Célibataire"/>
    <n v="36230"/>
    <n v="1"/>
    <n v="0"/>
    <n v="1"/>
    <d v="2013-10-17T00:00:00"/>
    <n v="12"/>
    <n v="17"/>
    <n v="11"/>
    <n v="59"/>
    <n v="3"/>
    <n v="1"/>
    <n v="1"/>
    <s v="311"/>
    <s v="Nouveaux prometteurs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</r>
  <r>
    <n v="8779"/>
    <n v="1985"/>
    <n v="40"/>
    <x v="1"/>
    <x v="2"/>
    <s v="Marié"/>
    <n v="36145"/>
    <n v="1"/>
    <n v="0"/>
    <n v="1"/>
    <d v="2013-06-16T00:00:00"/>
    <n v="12"/>
    <n v="13"/>
    <n v="17"/>
    <n v="172"/>
    <n v="3"/>
    <n v="2"/>
    <n v="2"/>
    <s v="322"/>
    <s v="Nouveaux prometteurs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</r>
  <r>
    <n v="2724"/>
    <n v="1981"/>
    <n v="44"/>
    <x v="1"/>
    <x v="2"/>
    <s v="Célibataire"/>
    <n v="36143"/>
    <n v="1"/>
    <n v="0"/>
    <n v="1"/>
    <d v="2014-03-30T00:00:00"/>
    <n v="11"/>
    <n v="33"/>
    <n v="6"/>
    <n v="19"/>
    <n v="2"/>
    <n v="1"/>
    <n v="1"/>
    <s v="211"/>
    <s v="Autres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</r>
  <r>
    <n v="273"/>
    <n v="1970"/>
    <n v="55"/>
    <x v="0"/>
    <x v="2"/>
    <s v="Marié"/>
    <n v="36138"/>
    <n v="1"/>
    <n v="1"/>
    <n v="2"/>
    <d v="2013-07-16T00:00:00"/>
    <n v="12"/>
    <n v="48"/>
    <n v="15"/>
    <n v="151"/>
    <n v="2"/>
    <n v="2"/>
    <n v="2"/>
    <s v="222"/>
    <s v="Fidèles Premium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</r>
  <r>
    <n v="7453"/>
    <n v="1954"/>
    <n v="71"/>
    <x v="2"/>
    <x v="0"/>
    <s v="Célibataire"/>
    <n v="36130"/>
    <n v="0"/>
    <n v="1"/>
    <n v="1"/>
    <d v="2013-02-02T00:00:00"/>
    <n v="12"/>
    <n v="46"/>
    <n v="19"/>
    <n v="488"/>
    <n v="2"/>
    <n v="2"/>
    <n v="2"/>
    <s v="222"/>
    <s v="Fidèles Premium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</r>
  <r>
    <n v="3409"/>
    <n v="1984"/>
    <n v="41"/>
    <x v="1"/>
    <x v="0"/>
    <s v="Célibataire"/>
    <n v="36108"/>
    <n v="1"/>
    <n v="0"/>
    <n v="1"/>
    <d v="2013-10-15T00:00:00"/>
    <n v="12"/>
    <n v="68"/>
    <n v="21"/>
    <n v="339"/>
    <n v="1"/>
    <n v="2"/>
    <n v="2"/>
    <s v="122"/>
    <s v="À réactiver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</r>
  <r>
    <n v="8008"/>
    <n v="1983"/>
    <n v="42"/>
    <x v="1"/>
    <x v="0"/>
    <s v="Conjoint"/>
    <n v="36075"/>
    <n v="1"/>
    <n v="0"/>
    <n v="1"/>
    <d v="2013-12-09T00:00:00"/>
    <n v="12"/>
    <n v="54"/>
    <n v="12"/>
    <n v="119"/>
    <n v="2"/>
    <n v="1"/>
    <n v="2"/>
    <s v="212"/>
    <s v="Autres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</r>
  <r>
    <n v="7842"/>
    <n v="1968"/>
    <n v="57"/>
    <x v="0"/>
    <x v="0"/>
    <s v="Célibataire"/>
    <n v="36065"/>
    <n v="1"/>
    <n v="1"/>
    <n v="2"/>
    <d v="2013-03-31T00:00:00"/>
    <n v="12"/>
    <n v="54"/>
    <n v="14"/>
    <n v="74"/>
    <n v="2"/>
    <n v="1"/>
    <n v="1"/>
    <s v="211"/>
    <s v="Autres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</r>
  <r>
    <n v="4385"/>
    <n v="1981"/>
    <n v="44"/>
    <x v="1"/>
    <x v="1"/>
    <s v="Célibataire"/>
    <n v="36038"/>
    <n v="1"/>
    <n v="0"/>
    <n v="1"/>
    <d v="2013-05-31T00:00:00"/>
    <n v="12"/>
    <n v="82"/>
    <n v="12"/>
    <n v="47"/>
    <n v="1"/>
    <n v="1"/>
    <n v="1"/>
    <s v="111"/>
    <s v="À réactiver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</r>
  <r>
    <n v="5654"/>
    <n v="1972"/>
    <n v="53"/>
    <x v="0"/>
    <x v="0"/>
    <s v="Marié"/>
    <n v="36026"/>
    <n v="2"/>
    <n v="1"/>
    <n v="3"/>
    <d v="2014-03-16T00:00:00"/>
    <n v="11"/>
    <n v="34"/>
    <n v="11"/>
    <n v="61"/>
    <n v="2"/>
    <n v="1"/>
    <n v="1"/>
    <s v="211"/>
    <s v="Autres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</r>
  <r>
    <n v="5329"/>
    <n v="1949"/>
    <n v="76"/>
    <x v="2"/>
    <x v="1"/>
    <s v="Divorcé"/>
    <n v="35946"/>
    <n v="1"/>
    <n v="1"/>
    <n v="2"/>
    <d v="2013-09-27T00:00:00"/>
    <n v="12"/>
    <n v="24"/>
    <n v="8"/>
    <n v="11"/>
    <n v="3"/>
    <n v="1"/>
    <n v="1"/>
    <s v="311"/>
    <s v="Nouveaux prometteurs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</r>
  <r>
    <n v="6866"/>
    <n v="1969"/>
    <n v="56"/>
    <x v="0"/>
    <x v="2"/>
    <s v="Conjoint"/>
    <n v="35924"/>
    <n v="1"/>
    <n v="1"/>
    <n v="2"/>
    <d v="2014-03-23T00:00:00"/>
    <n v="11"/>
    <n v="56"/>
    <n v="9"/>
    <n v="34"/>
    <n v="2"/>
    <n v="1"/>
    <n v="1"/>
    <s v="211"/>
    <s v="Autres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</r>
  <r>
    <n v="5959"/>
    <n v="1968"/>
    <n v="57"/>
    <x v="0"/>
    <x v="0"/>
    <s v="Célibataire"/>
    <n v="35893"/>
    <n v="1"/>
    <n v="1"/>
    <n v="2"/>
    <d v="2012-10-15T00:00:00"/>
    <n v="13"/>
    <n v="80"/>
    <n v="17"/>
    <n v="199"/>
    <n v="1"/>
    <n v="2"/>
    <n v="2"/>
    <s v="122"/>
    <s v="À réactiver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</r>
  <r>
    <n v="9635"/>
    <n v="1983"/>
    <n v="42"/>
    <x v="1"/>
    <x v="2"/>
    <s v="Marié"/>
    <n v="35876"/>
    <n v="0"/>
    <n v="0"/>
    <n v="0"/>
    <d v="2014-04-20T00:00:00"/>
    <n v="11"/>
    <n v="13"/>
    <n v="13"/>
    <n v="129"/>
    <n v="3"/>
    <n v="1"/>
    <n v="2"/>
    <s v="312"/>
    <s v="Nouveaux prometteurs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</r>
  <r>
    <n v="7660"/>
    <n v="1973"/>
    <n v="52"/>
    <x v="0"/>
    <x v="1"/>
    <s v="Célibataire"/>
    <n v="35860"/>
    <n v="1"/>
    <n v="1"/>
    <n v="2"/>
    <d v="2014-05-19T00:00:00"/>
    <n v="11"/>
    <n v="37"/>
    <n v="9"/>
    <n v="49"/>
    <n v="2"/>
    <n v="1"/>
    <n v="1"/>
    <s v="211"/>
    <s v="Autres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</r>
  <r>
    <n v="2055"/>
    <n v="1973"/>
    <n v="52"/>
    <x v="0"/>
    <x v="1"/>
    <s v="Divorcé"/>
    <n v="35860"/>
    <n v="1"/>
    <n v="1"/>
    <n v="2"/>
    <d v="2014-05-19T00:00:00"/>
    <n v="11"/>
    <n v="37"/>
    <n v="9"/>
    <n v="49"/>
    <n v="2"/>
    <n v="1"/>
    <n v="1"/>
    <s v="211"/>
    <s v="Autres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</r>
  <r>
    <n v="5107"/>
    <n v="1973"/>
    <n v="52"/>
    <x v="0"/>
    <x v="1"/>
    <s v="Divorcé"/>
    <n v="35860"/>
    <n v="1"/>
    <n v="1"/>
    <n v="2"/>
    <d v="2014-05-19T00:00:00"/>
    <n v="11"/>
    <n v="37"/>
    <n v="9"/>
    <n v="49"/>
    <n v="2"/>
    <n v="1"/>
    <n v="1"/>
    <s v="211"/>
    <s v="Autres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</r>
  <r>
    <n v="1626"/>
    <n v="1973"/>
    <n v="52"/>
    <x v="0"/>
    <x v="1"/>
    <s v="Divorcé"/>
    <n v="35860"/>
    <n v="1"/>
    <n v="1"/>
    <n v="2"/>
    <d v="2014-05-19T00:00:00"/>
    <n v="11"/>
    <n v="37"/>
    <n v="9"/>
    <n v="49"/>
    <n v="2"/>
    <n v="1"/>
    <n v="1"/>
    <s v="211"/>
    <s v="Autres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</r>
  <r>
    <n v="9653"/>
    <n v="1975"/>
    <n v="50"/>
    <x v="0"/>
    <x v="0"/>
    <s v="Marié"/>
    <n v="35797"/>
    <n v="0"/>
    <n v="1"/>
    <n v="1"/>
    <d v="2012-10-16T00:00:00"/>
    <n v="13"/>
    <n v="16"/>
    <n v="13"/>
    <n v="68"/>
    <n v="3"/>
    <n v="1"/>
    <n v="1"/>
    <s v="311"/>
    <s v="Nouveaux prometteurs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</r>
  <r>
    <n v="8953"/>
    <n v="1965"/>
    <n v="60"/>
    <x v="2"/>
    <x v="2"/>
    <s v="Célibataire"/>
    <n v="35791"/>
    <n v="2"/>
    <n v="1"/>
    <n v="3"/>
    <d v="2013-05-06T00:00:00"/>
    <n v="12"/>
    <n v="94"/>
    <n v="12"/>
    <n v="35"/>
    <n v="1"/>
    <n v="1"/>
    <n v="1"/>
    <s v="111"/>
    <s v="À réactiver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</r>
  <r>
    <n v="10258"/>
    <n v="1965"/>
    <n v="60"/>
    <x v="2"/>
    <x v="2"/>
    <s v="Célibataire"/>
    <n v="35791"/>
    <n v="2"/>
    <n v="1"/>
    <n v="3"/>
    <d v="2013-05-06T00:00:00"/>
    <n v="12"/>
    <n v="94"/>
    <n v="12"/>
    <n v="35"/>
    <n v="1"/>
    <n v="1"/>
    <n v="1"/>
    <s v="111"/>
    <s v="À réactiver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</r>
  <r>
    <n v="1331"/>
    <n v="1977"/>
    <n v="48"/>
    <x v="0"/>
    <x v="0"/>
    <s v="Célibataire"/>
    <n v="35790"/>
    <n v="1"/>
    <n v="0"/>
    <n v="1"/>
    <d v="2013-01-02T00:00:00"/>
    <n v="12"/>
    <n v="54"/>
    <n v="12"/>
    <n v="72"/>
    <n v="2"/>
    <n v="1"/>
    <n v="1"/>
    <s v="211"/>
    <s v="Autres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</r>
  <r>
    <n v="9216"/>
    <n v="1971"/>
    <n v="54"/>
    <x v="0"/>
    <x v="0"/>
    <s v="Marié"/>
    <n v="35788"/>
    <n v="1"/>
    <n v="1"/>
    <n v="2"/>
    <d v="2014-01-23T00:00:00"/>
    <n v="11"/>
    <n v="34"/>
    <n v="11"/>
    <n v="44"/>
    <n v="2"/>
    <n v="1"/>
    <n v="1"/>
    <s v="211"/>
    <s v="Autres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</r>
  <r>
    <n v="2005"/>
    <n v="1990"/>
    <n v="35"/>
    <x v="1"/>
    <x v="0"/>
    <s v="Marié"/>
    <n v="35765"/>
    <n v="1"/>
    <n v="0"/>
    <n v="1"/>
    <d v="2013-12-11T00:00:00"/>
    <n v="12"/>
    <n v="86"/>
    <n v="12"/>
    <n v="75"/>
    <n v="1"/>
    <n v="1"/>
    <n v="1"/>
    <s v="111"/>
    <s v="À réactiver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</r>
  <r>
    <n v="3308"/>
    <n v="1952"/>
    <n v="73"/>
    <x v="2"/>
    <x v="0"/>
    <s v="Marié"/>
    <n v="35704"/>
    <n v="1"/>
    <n v="1"/>
    <n v="2"/>
    <d v="2014-01-03T00:00:00"/>
    <n v="11"/>
    <n v="54"/>
    <n v="10"/>
    <n v="94"/>
    <n v="2"/>
    <n v="1"/>
    <n v="1"/>
    <s v="211"/>
    <s v="Autres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</r>
  <r>
    <n v="3265"/>
    <n v="1959"/>
    <n v="66"/>
    <x v="2"/>
    <x v="0"/>
    <s v="Marié"/>
    <n v="35701"/>
    <n v="0"/>
    <n v="0"/>
    <n v="0"/>
    <d v="2013-03-19T00:00:00"/>
    <n v="12"/>
    <n v="36"/>
    <n v="10"/>
    <n v="46"/>
    <n v="2"/>
    <n v="1"/>
    <n v="1"/>
    <s v="211"/>
    <s v="Autres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</r>
  <r>
    <n v="5885"/>
    <n v="1973"/>
    <n v="52"/>
    <x v="0"/>
    <x v="2"/>
    <s v="Marié"/>
    <n v="35688"/>
    <n v="2"/>
    <n v="1"/>
    <n v="3"/>
    <d v="2012-08-22T00:00:00"/>
    <n v="13"/>
    <n v="94"/>
    <n v="17"/>
    <n v="211"/>
    <n v="1"/>
    <n v="2"/>
    <n v="2"/>
    <s v="122"/>
    <s v="À réactiver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</r>
  <r>
    <n v="3310"/>
    <n v="1973"/>
    <n v="52"/>
    <x v="0"/>
    <x v="2"/>
    <s v="Marié"/>
    <n v="35688"/>
    <n v="2"/>
    <n v="1"/>
    <n v="3"/>
    <d v="2012-08-22T00:00:00"/>
    <n v="13"/>
    <n v="94"/>
    <n v="17"/>
    <n v="211"/>
    <n v="1"/>
    <n v="2"/>
    <n v="2"/>
    <s v="122"/>
    <s v="À réactiver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</r>
  <r>
    <n v="5680"/>
    <n v="1984"/>
    <n v="41"/>
    <x v="1"/>
    <x v="2"/>
    <s v="Marié"/>
    <n v="35684"/>
    <n v="1"/>
    <n v="0"/>
    <n v="1"/>
    <d v="2014-04-22T00:00:00"/>
    <n v="11"/>
    <n v="66"/>
    <n v="10"/>
    <n v="30"/>
    <n v="1"/>
    <n v="1"/>
    <n v="1"/>
    <s v="111"/>
    <s v="À réactiver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</r>
  <r>
    <n v="4472"/>
    <n v="1970"/>
    <n v="55"/>
    <x v="0"/>
    <x v="1"/>
    <s v="Divorcé"/>
    <n v="35682"/>
    <n v="1"/>
    <n v="0"/>
    <n v="1"/>
    <d v="2014-06-27T00:00:00"/>
    <n v="11"/>
    <n v="34"/>
    <n v="7"/>
    <n v="57"/>
    <n v="2"/>
    <n v="1"/>
    <n v="1"/>
    <s v="211"/>
    <s v="Autres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</r>
  <r>
    <n v="1048"/>
    <n v="1972"/>
    <n v="53"/>
    <x v="0"/>
    <x v="2"/>
    <s v="Marié"/>
    <n v="35641"/>
    <n v="1"/>
    <n v="0"/>
    <n v="1"/>
    <d v="2013-07-14T00:00:00"/>
    <n v="12"/>
    <n v="11"/>
    <n v="15"/>
    <n v="178"/>
    <n v="3"/>
    <n v="2"/>
    <n v="2"/>
    <s v="322"/>
    <s v="Nouveaux prometteurs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</r>
  <r>
    <n v="1834"/>
    <n v="1978"/>
    <n v="47"/>
    <x v="0"/>
    <x v="2"/>
    <s v="Célibataire"/>
    <n v="35544"/>
    <n v="1"/>
    <n v="0"/>
    <n v="1"/>
    <d v="2014-03-08T00:00:00"/>
    <n v="11"/>
    <n v="77"/>
    <n v="12"/>
    <n v="67"/>
    <n v="1"/>
    <n v="1"/>
    <n v="1"/>
    <s v="111"/>
    <s v="À réactiver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</r>
  <r>
    <n v="10270"/>
    <n v="1981"/>
    <n v="44"/>
    <x v="1"/>
    <x v="2"/>
    <s v="Marié"/>
    <n v="35523"/>
    <n v="1"/>
    <n v="0"/>
    <n v="1"/>
    <d v="2013-10-03T00:00:00"/>
    <n v="12"/>
    <n v="8"/>
    <n v="13"/>
    <n v="66"/>
    <n v="3"/>
    <n v="1"/>
    <n v="1"/>
    <s v="311"/>
    <s v="Nouveaux prometteurs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</r>
  <r>
    <n v="10402"/>
    <n v="1967"/>
    <n v="58"/>
    <x v="0"/>
    <x v="0"/>
    <s v="Marié"/>
    <n v="35441"/>
    <n v="1"/>
    <n v="1"/>
    <n v="2"/>
    <d v="2013-02-14T00:00:00"/>
    <n v="12"/>
    <n v="94"/>
    <n v="12"/>
    <n v="39"/>
    <n v="1"/>
    <n v="1"/>
    <n v="1"/>
    <s v="111"/>
    <s v="À réactiver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</r>
  <r>
    <n v="4697"/>
    <n v="1949"/>
    <n v="76"/>
    <x v="2"/>
    <x v="2"/>
    <s v="Divorcé"/>
    <n v="35416"/>
    <n v="0"/>
    <n v="0"/>
    <n v="0"/>
    <d v="2013-06-13T00:00:00"/>
    <n v="12"/>
    <n v="62"/>
    <n v="21"/>
    <n v="390"/>
    <n v="2"/>
    <n v="2"/>
    <n v="2"/>
    <s v="222"/>
    <s v="Fidèles Premium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</r>
  <r>
    <n v="2874"/>
    <n v="1988"/>
    <n v="37"/>
    <x v="1"/>
    <x v="2"/>
    <s v="Divorcé"/>
    <n v="35388"/>
    <n v="1"/>
    <n v="0"/>
    <n v="1"/>
    <d v="2013-03-07T00:00:00"/>
    <n v="12"/>
    <n v="20"/>
    <n v="11"/>
    <n v="32"/>
    <n v="3"/>
    <n v="1"/>
    <n v="1"/>
    <s v="311"/>
    <s v="Nouveaux prometteurs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</r>
  <r>
    <n v="453"/>
    <n v="1956"/>
    <n v="69"/>
    <x v="2"/>
    <x v="1"/>
    <s v="Veuf"/>
    <n v="35340"/>
    <n v="1"/>
    <n v="1"/>
    <n v="2"/>
    <d v="2014-06-29T00:00:00"/>
    <n v="11"/>
    <n v="1"/>
    <n v="10"/>
    <n v="45"/>
    <n v="3"/>
    <n v="1"/>
    <n v="1"/>
    <s v="311"/>
    <s v="Nouveaux prometteurs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</r>
  <r>
    <n v="6263"/>
    <n v="1968"/>
    <n v="57"/>
    <x v="0"/>
    <x v="0"/>
    <s v="Conjoint"/>
    <n v="35322"/>
    <n v="1"/>
    <n v="2"/>
    <n v="3"/>
    <d v="2012-08-22T00:00:00"/>
    <n v="13"/>
    <n v="34"/>
    <n v="14"/>
    <n v="106"/>
    <n v="2"/>
    <n v="1"/>
    <n v="1"/>
    <s v="211"/>
    <s v="Autres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</r>
  <r>
    <n v="5827"/>
    <n v="1958"/>
    <n v="67"/>
    <x v="2"/>
    <x v="0"/>
    <s v="Divorcé"/>
    <n v="35246"/>
    <n v="1"/>
    <n v="1"/>
    <n v="2"/>
    <d v="2014-04-16T00:00:00"/>
    <n v="11"/>
    <n v="53"/>
    <n v="12"/>
    <n v="62"/>
    <n v="2"/>
    <n v="1"/>
    <n v="1"/>
    <s v="211"/>
    <s v="Autres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</r>
  <r>
    <n v="8870"/>
    <n v="1984"/>
    <n v="41"/>
    <x v="1"/>
    <x v="0"/>
    <s v="Conjoint"/>
    <n v="35196"/>
    <n v="1"/>
    <n v="0"/>
    <n v="1"/>
    <d v="2012-11-13T00:00:00"/>
    <n v="13"/>
    <n v="68"/>
    <n v="20"/>
    <n v="497"/>
    <n v="1"/>
    <n v="2"/>
    <n v="2"/>
    <s v="122"/>
    <s v="À réactiver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</r>
  <r>
    <n v="10340"/>
    <n v="1984"/>
    <n v="41"/>
    <x v="1"/>
    <x v="0"/>
    <s v="Conjoint"/>
    <n v="35196"/>
    <n v="1"/>
    <n v="0"/>
    <n v="1"/>
    <d v="2012-11-13T00:00:00"/>
    <n v="13"/>
    <n v="68"/>
    <n v="20"/>
    <n v="497"/>
    <n v="1"/>
    <n v="2"/>
    <n v="2"/>
    <s v="122"/>
    <s v="À réactiver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</r>
  <r>
    <n v="2521"/>
    <n v="1971"/>
    <n v="54"/>
    <x v="0"/>
    <x v="2"/>
    <s v="Marié"/>
    <n v="35178"/>
    <n v="1"/>
    <n v="0"/>
    <n v="1"/>
    <d v="2013-01-10T00:00:00"/>
    <n v="12"/>
    <n v="10"/>
    <n v="11"/>
    <n v="59"/>
    <n v="3"/>
    <n v="1"/>
    <n v="1"/>
    <s v="311"/>
    <s v="Nouveaux prometteurs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</r>
  <r>
    <n v="4301"/>
    <n v="1971"/>
    <n v="54"/>
    <x v="0"/>
    <x v="2"/>
    <s v="Marié"/>
    <n v="35178"/>
    <n v="1"/>
    <n v="0"/>
    <n v="1"/>
    <d v="2013-01-10T00:00:00"/>
    <n v="12"/>
    <n v="10"/>
    <n v="11"/>
    <n v="59"/>
    <n v="3"/>
    <n v="1"/>
    <n v="1"/>
    <s v="311"/>
    <s v="Nouveaux prometteurs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</r>
  <r>
    <n v="1403"/>
    <n v="1975"/>
    <n v="50"/>
    <x v="0"/>
    <x v="2"/>
    <s v="Conjoint"/>
    <n v="34984"/>
    <n v="1"/>
    <n v="1"/>
    <n v="2"/>
    <d v="2012-09-06T00:00:00"/>
    <n v="13"/>
    <n v="40"/>
    <n v="11"/>
    <n v="38"/>
    <n v="2"/>
    <n v="1"/>
    <n v="1"/>
    <s v="211"/>
    <s v="Autres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</r>
  <r>
    <n v="5892"/>
    <n v="1980"/>
    <n v="45"/>
    <x v="0"/>
    <x v="0"/>
    <s v="Marié"/>
    <n v="34968"/>
    <n v="1"/>
    <n v="0"/>
    <n v="1"/>
    <d v="2013-04-10T00:00:00"/>
    <n v="12"/>
    <n v="11"/>
    <n v="17"/>
    <n v="221"/>
    <n v="3"/>
    <n v="2"/>
    <n v="2"/>
    <s v="322"/>
    <s v="Nouveaux prometteurs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</r>
  <r>
    <n v="5287"/>
    <n v="1973"/>
    <n v="52"/>
    <x v="0"/>
    <x v="0"/>
    <s v="Marié"/>
    <n v="34961"/>
    <n v="1"/>
    <n v="0"/>
    <n v="1"/>
    <d v="2014-06-19T00:00:00"/>
    <n v="11"/>
    <n v="77"/>
    <n v="14"/>
    <n v="79"/>
    <n v="1"/>
    <n v="1"/>
    <n v="1"/>
    <s v="111"/>
    <s v="À réactiver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</r>
  <r>
    <n v="7458"/>
    <n v="1956"/>
    <n v="69"/>
    <x v="2"/>
    <x v="2"/>
    <s v="Conjoint"/>
    <n v="34941"/>
    <n v="1"/>
    <n v="1"/>
    <n v="2"/>
    <d v="2013-03-06T00:00:00"/>
    <n v="12"/>
    <n v="26"/>
    <n v="14"/>
    <n v="97"/>
    <n v="3"/>
    <n v="1"/>
    <n v="1"/>
    <s v="311"/>
    <s v="Nouveaux prometteurs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</r>
  <r>
    <n v="3386"/>
    <n v="1992"/>
    <n v="33"/>
    <x v="1"/>
    <x v="0"/>
    <s v="Marié"/>
    <n v="34935"/>
    <n v="0"/>
    <n v="0"/>
    <n v="0"/>
    <d v="2013-06-21T00:00:00"/>
    <n v="12"/>
    <n v="71"/>
    <n v="14"/>
    <n v="137"/>
    <n v="1"/>
    <n v="1"/>
    <n v="2"/>
    <s v="112"/>
    <s v="À réactiver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</r>
  <r>
    <n v="8175"/>
    <n v="1992"/>
    <n v="33"/>
    <x v="1"/>
    <x v="0"/>
    <s v="Marié"/>
    <n v="34935"/>
    <n v="0"/>
    <n v="0"/>
    <n v="0"/>
    <d v="2013-06-21T00:00:00"/>
    <n v="12"/>
    <n v="71"/>
    <n v="14"/>
    <n v="137"/>
    <n v="1"/>
    <n v="1"/>
    <n v="2"/>
    <s v="112"/>
    <s v="À réactiver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</r>
  <r>
    <n v="1404"/>
    <n v="1968"/>
    <n v="57"/>
    <x v="0"/>
    <x v="0"/>
    <s v="Conjoint"/>
    <n v="34916"/>
    <n v="2"/>
    <n v="0"/>
    <n v="2"/>
    <d v="2013-05-15T00:00:00"/>
    <n v="12"/>
    <n v="89"/>
    <n v="18"/>
    <n v="231"/>
    <n v="1"/>
    <n v="2"/>
    <n v="2"/>
    <s v="122"/>
    <s v="À réactiver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</r>
  <r>
    <n v="274"/>
    <n v="1973"/>
    <n v="52"/>
    <x v="0"/>
    <x v="0"/>
    <s v="Célibataire"/>
    <n v="34853"/>
    <n v="1"/>
    <n v="1"/>
    <n v="2"/>
    <d v="2013-12-23T00:00:00"/>
    <n v="12"/>
    <n v="75"/>
    <n v="11"/>
    <n v="34"/>
    <n v="1"/>
    <n v="1"/>
    <n v="1"/>
    <s v="111"/>
    <s v="À réactiver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</r>
  <r>
    <n v="236"/>
    <n v="1951"/>
    <n v="74"/>
    <x v="2"/>
    <x v="0"/>
    <s v="Marié"/>
    <n v="34838"/>
    <n v="1"/>
    <n v="1"/>
    <n v="2"/>
    <d v="2013-01-19T00:00:00"/>
    <n v="12"/>
    <n v="62"/>
    <n v="13"/>
    <n v="170"/>
    <n v="2"/>
    <n v="1"/>
    <n v="2"/>
    <s v="212"/>
    <s v="Autres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</r>
  <r>
    <n v="8315"/>
    <n v="1995"/>
    <n v="30"/>
    <x v="1"/>
    <x v="0"/>
    <s v="Célibataire"/>
    <n v="34824"/>
    <n v="0"/>
    <n v="0"/>
    <n v="0"/>
    <d v="2014-03-26T00:00:00"/>
    <n v="11"/>
    <n v="65"/>
    <n v="9"/>
    <n v="23"/>
    <n v="2"/>
    <n v="1"/>
    <n v="1"/>
    <s v="211"/>
    <s v="Autres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5184"/>
    <n v="1995"/>
    <n v="30"/>
    <x v="1"/>
    <x v="0"/>
    <s v="Célibataire"/>
    <n v="34824"/>
    <n v="0"/>
    <n v="0"/>
    <n v="0"/>
    <d v="2014-03-26T00:00:00"/>
    <n v="11"/>
    <n v="65"/>
    <n v="9"/>
    <n v="23"/>
    <n v="2"/>
    <n v="1"/>
    <n v="1"/>
    <s v="211"/>
    <s v="Autres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9467"/>
    <n v="1984"/>
    <n v="41"/>
    <x v="1"/>
    <x v="0"/>
    <s v="Célibataire"/>
    <n v="34738"/>
    <n v="1"/>
    <n v="0"/>
    <n v="1"/>
    <d v="2014-05-11T00:00:00"/>
    <n v="11"/>
    <n v="51"/>
    <n v="10"/>
    <n v="20"/>
    <n v="2"/>
    <n v="1"/>
    <n v="1"/>
    <s v="211"/>
    <s v="Autres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</r>
  <r>
    <n v="6287"/>
    <n v="1986"/>
    <n v="39"/>
    <x v="1"/>
    <x v="0"/>
    <s v="Conjoint"/>
    <n v="34728"/>
    <n v="1"/>
    <n v="0"/>
    <n v="1"/>
    <d v="2013-07-30T00:00:00"/>
    <n v="12"/>
    <n v="2"/>
    <n v="10"/>
    <n v="36"/>
    <n v="3"/>
    <n v="1"/>
    <n v="1"/>
    <s v="311"/>
    <s v="Nouveaux prometteurs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</r>
  <r>
    <n v="4706"/>
    <n v="1966"/>
    <n v="59"/>
    <x v="0"/>
    <x v="0"/>
    <s v="Célibataire"/>
    <n v="34704"/>
    <n v="0"/>
    <n v="1"/>
    <n v="1"/>
    <d v="2013-04-27T00:00:00"/>
    <n v="12"/>
    <n v="65"/>
    <n v="9"/>
    <n v="40"/>
    <n v="2"/>
    <n v="1"/>
    <n v="1"/>
    <s v="211"/>
    <s v="Autres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</r>
  <r>
    <n v="3790"/>
    <n v="1956"/>
    <n v="69"/>
    <x v="2"/>
    <x v="0"/>
    <s v="Conjoint"/>
    <n v="34633"/>
    <n v="2"/>
    <n v="1"/>
    <n v="3"/>
    <d v="2014-01-23T00:00:00"/>
    <n v="11"/>
    <n v="31"/>
    <n v="9"/>
    <n v="15"/>
    <n v="3"/>
    <n v="1"/>
    <n v="1"/>
    <s v="311"/>
    <s v="Nouveaux prometteurs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</r>
  <r>
    <n v="7261"/>
    <n v="1971"/>
    <n v="54"/>
    <x v="0"/>
    <x v="0"/>
    <s v="Conjoint"/>
    <n v="34600"/>
    <n v="1"/>
    <n v="1"/>
    <n v="2"/>
    <d v="2013-01-01T00:00:00"/>
    <n v="12"/>
    <n v="8"/>
    <n v="20"/>
    <n v="318"/>
    <n v="3"/>
    <n v="2"/>
    <n v="2"/>
    <s v="322"/>
    <s v="Nouveaux prometteurs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</r>
  <r>
    <n v="2452"/>
    <n v="1971"/>
    <n v="54"/>
    <x v="0"/>
    <x v="0"/>
    <s v="Conjoint"/>
    <n v="34600"/>
    <n v="1"/>
    <n v="1"/>
    <n v="2"/>
    <d v="2013-01-01T00:00:00"/>
    <n v="12"/>
    <n v="8"/>
    <n v="20"/>
    <n v="318"/>
    <n v="3"/>
    <n v="2"/>
    <n v="2"/>
    <s v="322"/>
    <s v="Nouveaux prometteurs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</r>
  <r>
    <n v="2620"/>
    <n v="1974"/>
    <n v="51"/>
    <x v="0"/>
    <x v="1"/>
    <s v="Marié"/>
    <n v="34596"/>
    <n v="1"/>
    <n v="0"/>
    <n v="1"/>
    <d v="2013-04-13T00:00:00"/>
    <n v="12"/>
    <n v="48"/>
    <n v="11"/>
    <n v="23"/>
    <n v="2"/>
    <n v="1"/>
    <n v="1"/>
    <s v="211"/>
    <s v="Autres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</r>
  <r>
    <n v="8254"/>
    <n v="1974"/>
    <n v="51"/>
    <x v="0"/>
    <x v="1"/>
    <s v="Marié"/>
    <n v="34596"/>
    <n v="1"/>
    <n v="0"/>
    <n v="1"/>
    <d v="2013-04-13T00:00:00"/>
    <n v="12"/>
    <n v="48"/>
    <n v="11"/>
    <n v="23"/>
    <n v="2"/>
    <n v="1"/>
    <n v="1"/>
    <s v="211"/>
    <s v="Autres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</r>
  <r>
    <n v="11091"/>
    <n v="1953"/>
    <n v="72"/>
    <x v="2"/>
    <x v="0"/>
    <s v="Conjoint"/>
    <n v="34587"/>
    <n v="1"/>
    <n v="1"/>
    <n v="2"/>
    <d v="2014-05-16T00:00:00"/>
    <n v="11"/>
    <n v="68"/>
    <n v="8"/>
    <n v="22"/>
    <n v="1"/>
    <n v="1"/>
    <n v="1"/>
    <s v="111"/>
    <s v="À réactiver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</r>
  <r>
    <n v="5824"/>
    <n v="1972"/>
    <n v="53"/>
    <x v="0"/>
    <x v="1"/>
    <s v="Conjoint"/>
    <n v="34578"/>
    <n v="2"/>
    <n v="1"/>
    <n v="3"/>
    <d v="2014-04-11T00:00:00"/>
    <n v="11"/>
    <n v="1"/>
    <n v="9"/>
    <n v="8"/>
    <n v="3"/>
    <n v="1"/>
    <n v="1"/>
    <s v="311"/>
    <s v="Nouveaux prometteurs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</r>
  <r>
    <n v="1016"/>
    <n v="1959"/>
    <n v="66"/>
    <x v="2"/>
    <x v="1"/>
    <s v="Célibataire"/>
    <n v="34554"/>
    <n v="0"/>
    <n v="1"/>
    <n v="1"/>
    <d v="2014-03-30T00:00:00"/>
    <n v="11"/>
    <n v="43"/>
    <n v="11"/>
    <n v="55"/>
    <n v="2"/>
    <n v="1"/>
    <n v="1"/>
    <s v="211"/>
    <s v="Autres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</r>
  <r>
    <n v="5015"/>
    <n v="1976"/>
    <n v="49"/>
    <x v="0"/>
    <x v="2"/>
    <s v="Marié"/>
    <n v="34529"/>
    <n v="1"/>
    <n v="0"/>
    <n v="1"/>
    <d v="2012-09-14T00:00:00"/>
    <n v="13"/>
    <n v="94"/>
    <n v="14"/>
    <n v="162"/>
    <n v="1"/>
    <n v="1"/>
    <n v="2"/>
    <s v="112"/>
    <s v="À réactiver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</r>
  <r>
    <n v="3469"/>
    <n v="1977"/>
    <n v="48"/>
    <x v="0"/>
    <x v="1"/>
    <s v="Divorcé"/>
    <n v="34487"/>
    <n v="1"/>
    <n v="1"/>
    <n v="2"/>
    <d v="2012-09-06T00:00:00"/>
    <n v="13"/>
    <n v="94"/>
    <n v="15"/>
    <n v="103"/>
    <n v="1"/>
    <n v="2"/>
    <n v="1"/>
    <s v="121"/>
    <s v="À réactiver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</r>
  <r>
    <n v="4988"/>
    <n v="1948"/>
    <n v="77"/>
    <x v="2"/>
    <x v="1"/>
    <s v="Marié"/>
    <n v="34469"/>
    <n v="1"/>
    <n v="1"/>
    <n v="2"/>
    <d v="2014-05-04T00:00:00"/>
    <n v="11"/>
    <n v="58"/>
    <n v="10"/>
    <n v="62"/>
    <n v="2"/>
    <n v="1"/>
    <n v="1"/>
    <s v="211"/>
    <s v="Autres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</r>
  <r>
    <n v="1951"/>
    <n v="1981"/>
    <n v="44"/>
    <x v="1"/>
    <x v="3"/>
    <s v="Marié"/>
    <n v="34445"/>
    <n v="0"/>
    <n v="0"/>
    <n v="0"/>
    <d v="2013-01-27T00:00:00"/>
    <n v="12"/>
    <n v="92"/>
    <n v="30"/>
    <n v="839"/>
    <n v="1"/>
    <n v="3"/>
    <n v="3"/>
    <s v="133"/>
    <s v="À réactiver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</r>
  <r>
    <n v="520"/>
    <n v="1974"/>
    <n v="51"/>
    <x v="0"/>
    <x v="0"/>
    <s v="Marié"/>
    <n v="34421"/>
    <n v="1"/>
    <n v="0"/>
    <n v="1"/>
    <d v="2013-07-01T00:00:00"/>
    <n v="12"/>
    <n v="81"/>
    <n v="10"/>
    <n v="30"/>
    <n v="1"/>
    <n v="1"/>
    <n v="1"/>
    <s v="111"/>
    <s v="À réactiver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</r>
  <r>
    <n v="8372"/>
    <n v="1974"/>
    <n v="51"/>
    <x v="0"/>
    <x v="0"/>
    <s v="Marié"/>
    <n v="34421"/>
    <n v="1"/>
    <n v="0"/>
    <n v="1"/>
    <d v="2013-07-01T00:00:00"/>
    <n v="12"/>
    <n v="81"/>
    <n v="10"/>
    <n v="30"/>
    <n v="1"/>
    <n v="1"/>
    <n v="1"/>
    <s v="111"/>
    <s v="À réactiver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</r>
  <r>
    <n v="2678"/>
    <n v="1990"/>
    <n v="35"/>
    <x v="1"/>
    <x v="0"/>
    <s v="Célibataire"/>
    <n v="34412"/>
    <n v="1"/>
    <n v="0"/>
    <n v="1"/>
    <d v="2013-02-13T00:00:00"/>
    <n v="12"/>
    <n v="62"/>
    <n v="17"/>
    <n v="209"/>
    <n v="2"/>
    <n v="2"/>
    <n v="2"/>
    <s v="222"/>
    <s v="Fidèles Premium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</r>
  <r>
    <n v="4864"/>
    <n v="1977"/>
    <n v="48"/>
    <x v="0"/>
    <x v="0"/>
    <s v="Marié"/>
    <n v="34380"/>
    <n v="1"/>
    <n v="0"/>
    <n v="1"/>
    <d v="2013-05-02T00:00:00"/>
    <n v="12"/>
    <n v="68"/>
    <n v="16"/>
    <n v="175"/>
    <n v="1"/>
    <n v="2"/>
    <n v="2"/>
    <s v="122"/>
    <s v="À réactiver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</r>
  <r>
    <n v="9739"/>
    <n v="1963"/>
    <n v="62"/>
    <x v="2"/>
    <x v="0"/>
    <s v="Célibataire"/>
    <n v="34377"/>
    <n v="0"/>
    <n v="1"/>
    <n v="1"/>
    <d v="2013-01-19T00:00:00"/>
    <n v="12"/>
    <n v="55"/>
    <n v="13"/>
    <n v="114"/>
    <n v="2"/>
    <n v="1"/>
    <n v="1"/>
    <s v="211"/>
    <s v="Autres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</r>
  <r>
    <n v="1655"/>
    <n v="1979"/>
    <n v="46"/>
    <x v="0"/>
    <x v="0"/>
    <s v="Conjoint"/>
    <n v="34350"/>
    <n v="1"/>
    <n v="0"/>
    <n v="1"/>
    <d v="2013-10-19T00:00:00"/>
    <n v="12"/>
    <n v="81"/>
    <n v="11"/>
    <n v="48"/>
    <n v="1"/>
    <n v="1"/>
    <n v="1"/>
    <s v="111"/>
    <s v="À réactiver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</r>
  <r>
    <n v="3726"/>
    <n v="1986"/>
    <n v="39"/>
    <x v="1"/>
    <x v="1"/>
    <s v="Conjoint"/>
    <n v="34320"/>
    <n v="1"/>
    <n v="0"/>
    <n v="1"/>
    <d v="2014-02-16T00:00:00"/>
    <m/>
    <n v="66"/>
    <n v="11"/>
    <n v="17"/>
    <n v="1"/>
    <n v="1"/>
    <n v="1"/>
    <s v="111"/>
    <s v="À réactiver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</r>
  <r>
    <n v="9291"/>
    <n v="1959"/>
    <n v="66"/>
    <x v="2"/>
    <x v="2"/>
    <s v="Marié"/>
    <n v="34242"/>
    <n v="0"/>
    <n v="1"/>
    <n v="1"/>
    <d v="2014-03-23T00:00:00"/>
    <n v="11"/>
    <n v="25"/>
    <n v="8"/>
    <n v="15"/>
    <n v="3"/>
    <n v="1"/>
    <n v="1"/>
    <s v="311"/>
    <s v="Nouveaux prometteurs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10686"/>
    <n v="1965"/>
    <n v="60"/>
    <x v="2"/>
    <x v="1"/>
    <s v="Conjoint"/>
    <n v="34230"/>
    <n v="1"/>
    <n v="1"/>
    <n v="2"/>
    <d v="2012-12-26T00:00:00"/>
    <n v="13"/>
    <n v="72"/>
    <n v="10"/>
    <n v="21"/>
    <n v="1"/>
    <n v="1"/>
    <n v="1"/>
    <s v="111"/>
    <s v="À réactiver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</r>
  <r>
    <n v="10352"/>
    <n v="1963"/>
    <n v="62"/>
    <x v="2"/>
    <x v="0"/>
    <s v="Veuf"/>
    <n v="34213"/>
    <n v="1"/>
    <n v="1"/>
    <n v="2"/>
    <d v="2012-09-07T00:00:00"/>
    <n v="13"/>
    <n v="2"/>
    <n v="15"/>
    <n v="117"/>
    <n v="3"/>
    <n v="2"/>
    <n v="2"/>
    <s v="322"/>
    <s v="Nouveaux prometteurs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</r>
  <r>
    <n v="1515"/>
    <n v="1975"/>
    <n v="50"/>
    <x v="0"/>
    <x v="2"/>
    <s v="Conjoint"/>
    <n v="34176"/>
    <n v="0"/>
    <n v="1"/>
    <n v="1"/>
    <d v="2014-01-22T00:00:00"/>
    <n v="11"/>
    <n v="9"/>
    <n v="7"/>
    <n v="28"/>
    <n v="3"/>
    <n v="1"/>
    <n v="1"/>
    <s v="311"/>
    <s v="Nouveaux prometteurs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</r>
  <r>
    <n v="92"/>
    <n v="1988"/>
    <n v="37"/>
    <x v="1"/>
    <x v="0"/>
    <s v="Célibataire"/>
    <n v="34176"/>
    <n v="1"/>
    <n v="0"/>
    <n v="1"/>
    <d v="2014-05-12T00:00:00"/>
    <n v="11"/>
    <n v="12"/>
    <n v="13"/>
    <n v="89"/>
    <n v="3"/>
    <n v="1"/>
    <n v="1"/>
    <s v="311"/>
    <s v="Nouveaux prometteurs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</r>
  <r>
    <n v="3312"/>
    <n v="1988"/>
    <n v="37"/>
    <x v="1"/>
    <x v="0"/>
    <s v="Célibataire"/>
    <n v="34176"/>
    <n v="1"/>
    <n v="0"/>
    <n v="1"/>
    <d v="2014-05-12T00:00:00"/>
    <n v="11"/>
    <n v="12"/>
    <n v="13"/>
    <n v="89"/>
    <n v="3"/>
    <n v="1"/>
    <n v="1"/>
    <s v="311"/>
    <s v="Nouveaux prometteurs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</r>
  <r>
    <n v="7901"/>
    <n v="1971"/>
    <n v="54"/>
    <x v="0"/>
    <x v="2"/>
    <s v="Marié"/>
    <n v="34109"/>
    <n v="0"/>
    <n v="1"/>
    <n v="1"/>
    <d v="2013-11-06T00:00:00"/>
    <n v="12"/>
    <n v="39"/>
    <n v="7"/>
    <n v="22"/>
    <n v="2"/>
    <n v="1"/>
    <n v="1"/>
    <s v="211"/>
    <s v="Autres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</r>
  <r>
    <n v="9905"/>
    <n v="1952"/>
    <n v="73"/>
    <x v="2"/>
    <x v="0"/>
    <s v="Conjoint"/>
    <n v="34074"/>
    <n v="1"/>
    <n v="1"/>
    <n v="2"/>
    <d v="2013-07-13T00:00:00"/>
    <n v="12"/>
    <n v="69"/>
    <n v="15"/>
    <n v="255"/>
    <n v="1"/>
    <n v="2"/>
    <n v="2"/>
    <s v="122"/>
    <s v="À réactiver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</r>
  <r>
    <n v="1970"/>
    <n v="1968"/>
    <n v="57"/>
    <x v="0"/>
    <x v="2"/>
    <s v="Conjoint"/>
    <n v="34053"/>
    <n v="0"/>
    <n v="1"/>
    <n v="1"/>
    <d v="2012-09-10T00:00:00"/>
    <n v="13"/>
    <n v="14"/>
    <n v="14"/>
    <n v="103"/>
    <n v="3"/>
    <n v="1"/>
    <n v="1"/>
    <s v="311"/>
    <s v="Nouveaux prometteurs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</r>
  <r>
    <n v="1663"/>
    <n v="1978"/>
    <n v="47"/>
    <x v="0"/>
    <x v="1"/>
    <s v="Conjoint"/>
    <n v="34043"/>
    <n v="1"/>
    <n v="0"/>
    <n v="1"/>
    <d v="2013-10-25T00:00:00"/>
    <n v="12"/>
    <n v="97"/>
    <n v="13"/>
    <n v="49"/>
    <n v="1"/>
    <n v="1"/>
    <n v="1"/>
    <s v="111"/>
    <s v="À réactiver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</r>
  <r>
    <n v="4186"/>
    <n v="1950"/>
    <n v="75"/>
    <x v="2"/>
    <x v="0"/>
    <s v="Conjoint"/>
    <n v="34026"/>
    <n v="1"/>
    <n v="1"/>
    <n v="2"/>
    <d v="2013-08-05T00:00:00"/>
    <n v="12"/>
    <n v="11"/>
    <n v="11"/>
    <n v="76"/>
    <n v="3"/>
    <n v="1"/>
    <n v="1"/>
    <s v="311"/>
    <s v="Nouveaux prometteurs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</r>
  <r>
    <n v="1419"/>
    <n v="1950"/>
    <n v="75"/>
    <x v="2"/>
    <x v="0"/>
    <s v="Conjoint"/>
    <n v="34026"/>
    <n v="1"/>
    <n v="1"/>
    <n v="2"/>
    <d v="2013-08-05T00:00:00"/>
    <n v="12"/>
    <n v="11"/>
    <n v="11"/>
    <n v="76"/>
    <n v="3"/>
    <n v="1"/>
    <n v="1"/>
    <s v="311"/>
    <s v="Nouveaux prometteurs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</r>
  <r>
    <n v="663"/>
    <n v="1989"/>
    <n v="36"/>
    <x v="1"/>
    <x v="1"/>
    <s v="Célibataire"/>
    <n v="33996"/>
    <n v="0"/>
    <n v="0"/>
    <n v="0"/>
    <d v="2013-09-11T00:00:00"/>
    <n v="12"/>
    <n v="46"/>
    <n v="9"/>
    <n v="71"/>
    <n v="2"/>
    <n v="1"/>
    <n v="1"/>
    <s v="211"/>
    <s v="Autres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</r>
  <r>
    <n v="8299"/>
    <n v="1989"/>
    <n v="36"/>
    <x v="1"/>
    <x v="1"/>
    <s v="Célibataire"/>
    <n v="33996"/>
    <n v="0"/>
    <n v="0"/>
    <n v="0"/>
    <d v="2013-09-11T00:00:00"/>
    <n v="12"/>
    <n v="46"/>
    <n v="9"/>
    <n v="71"/>
    <n v="2"/>
    <n v="1"/>
    <n v="1"/>
    <s v="211"/>
    <s v="Autres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</r>
  <r>
    <n v="5267"/>
    <n v="1970"/>
    <n v="55"/>
    <x v="0"/>
    <x v="0"/>
    <s v="Divorcé"/>
    <n v="33986"/>
    <n v="1"/>
    <n v="0"/>
    <n v="1"/>
    <d v="2013-03-14T00:00:00"/>
    <n v="12"/>
    <n v="43"/>
    <n v="11"/>
    <n v="44"/>
    <n v="2"/>
    <n v="1"/>
    <n v="1"/>
    <s v="211"/>
    <s v="Autres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</r>
  <r>
    <n v="1764"/>
    <n v="1975"/>
    <n v="50"/>
    <x v="0"/>
    <x v="0"/>
    <s v="Célibataire"/>
    <n v="33955"/>
    <n v="1"/>
    <n v="0"/>
    <n v="1"/>
    <d v="2013-08-09T00:00:00"/>
    <n v="12"/>
    <n v="92"/>
    <n v="19"/>
    <n v="270"/>
    <n v="1"/>
    <n v="2"/>
    <n v="2"/>
    <s v="122"/>
    <s v="À réactiver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</r>
  <r>
    <n v="2278"/>
    <n v="1985"/>
    <n v="40"/>
    <x v="1"/>
    <x v="2"/>
    <s v="Célibataire"/>
    <n v="33812"/>
    <n v="1"/>
    <n v="0"/>
    <n v="1"/>
    <d v="2012-11-03T00:00:00"/>
    <n v="13"/>
    <n v="86"/>
    <n v="12"/>
    <n v="133"/>
    <n v="1"/>
    <n v="1"/>
    <n v="2"/>
    <s v="112"/>
    <s v="À réactiver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</r>
  <r>
    <n v="9579"/>
    <n v="1959"/>
    <n v="66"/>
    <x v="2"/>
    <x v="1"/>
    <s v="Marié"/>
    <n v="33762"/>
    <n v="2"/>
    <n v="1"/>
    <n v="3"/>
    <d v="2013-07-07T00:00:00"/>
    <n v="12"/>
    <n v="61"/>
    <n v="14"/>
    <n v="106"/>
    <n v="2"/>
    <n v="1"/>
    <n v="1"/>
    <s v="211"/>
    <s v="Autres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</r>
  <r>
    <n v="2281"/>
    <n v="1970"/>
    <n v="55"/>
    <x v="0"/>
    <x v="0"/>
    <s v="Célibataire"/>
    <n v="33697"/>
    <n v="1"/>
    <n v="0"/>
    <n v="1"/>
    <d v="2013-09-15T00:00:00"/>
    <n v="12"/>
    <n v="34"/>
    <n v="10"/>
    <n v="28"/>
    <n v="2"/>
    <n v="1"/>
    <n v="1"/>
    <s v="211"/>
    <s v="Autres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</r>
  <r>
    <n v="8876"/>
    <n v="1963"/>
    <n v="62"/>
    <x v="2"/>
    <x v="1"/>
    <s v="Conjoint"/>
    <n v="33629"/>
    <n v="1"/>
    <n v="1"/>
    <n v="2"/>
    <d v="2012-08-08T00:00:00"/>
    <n v="13"/>
    <n v="49"/>
    <n v="17"/>
    <n v="152"/>
    <n v="2"/>
    <n v="2"/>
    <n v="2"/>
    <s v="222"/>
    <s v="Fidèles Premium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</r>
  <r>
    <n v="2371"/>
    <n v="1972"/>
    <n v="53"/>
    <x v="0"/>
    <x v="0"/>
    <s v="Marié"/>
    <n v="33622"/>
    <n v="1"/>
    <n v="1"/>
    <n v="2"/>
    <d v="2013-04-13T00:00:00"/>
    <n v="12"/>
    <n v="22"/>
    <n v="13"/>
    <n v="81"/>
    <n v="3"/>
    <n v="1"/>
    <n v="1"/>
    <s v="311"/>
    <s v="Nouveaux prometteurs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</r>
  <r>
    <n v="10104"/>
    <n v="1974"/>
    <n v="51"/>
    <x v="0"/>
    <x v="0"/>
    <s v="Conjoint"/>
    <n v="33590"/>
    <n v="2"/>
    <n v="1"/>
    <n v="3"/>
    <d v="2013-11-03T00:00:00"/>
    <n v="12"/>
    <n v="65"/>
    <n v="10"/>
    <n v="8"/>
    <n v="2"/>
    <n v="1"/>
    <n v="1"/>
    <s v="211"/>
    <s v="Autres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</r>
  <r>
    <n v="4754"/>
    <n v="1966"/>
    <n v="59"/>
    <x v="0"/>
    <x v="2"/>
    <s v="Marié"/>
    <n v="33585"/>
    <n v="0"/>
    <n v="1"/>
    <n v="1"/>
    <d v="2013-09-25T00:00:00"/>
    <n v="12"/>
    <n v="91"/>
    <n v="10"/>
    <n v="122"/>
    <n v="1"/>
    <n v="1"/>
    <n v="2"/>
    <s v="112"/>
    <s v="À réactiver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</r>
  <r>
    <n v="2098"/>
    <n v="1969"/>
    <n v="56"/>
    <x v="0"/>
    <x v="1"/>
    <s v="Marié"/>
    <n v="33581"/>
    <n v="2"/>
    <n v="0"/>
    <n v="2"/>
    <d v="2013-01-08T00:00:00"/>
    <n v="12"/>
    <n v="38"/>
    <n v="11"/>
    <n v="17"/>
    <n v="2"/>
    <n v="1"/>
    <n v="1"/>
    <s v="211"/>
    <s v="Autres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3885"/>
    <n v="1983"/>
    <n v="42"/>
    <x v="1"/>
    <x v="1"/>
    <s v="Marié"/>
    <n v="33569"/>
    <n v="1"/>
    <n v="0"/>
    <n v="1"/>
    <d v="2013-10-16T00:00:00"/>
    <n v="12"/>
    <n v="10"/>
    <n v="12"/>
    <n v="63"/>
    <n v="3"/>
    <n v="1"/>
    <n v="1"/>
    <s v="311"/>
    <s v="Nouveaux prometteurs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</r>
  <r>
    <n v="4550"/>
    <n v="1966"/>
    <n v="59"/>
    <x v="0"/>
    <x v="2"/>
    <s v="Conjoint"/>
    <n v="33564"/>
    <n v="0"/>
    <n v="1"/>
    <n v="1"/>
    <d v="2014-06-24T00:00:00"/>
    <n v="11"/>
    <n v="51"/>
    <n v="10"/>
    <n v="71"/>
    <n v="2"/>
    <n v="1"/>
    <n v="1"/>
    <s v="211"/>
    <s v="Autres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</r>
  <r>
    <n v="1448"/>
    <n v="1963"/>
    <n v="62"/>
    <x v="2"/>
    <x v="2"/>
    <s v="Marié"/>
    <n v="33562"/>
    <n v="1"/>
    <n v="2"/>
    <n v="3"/>
    <d v="2014-06-25T00:00:00"/>
    <n v="11"/>
    <n v="33"/>
    <n v="10"/>
    <n v="51"/>
    <n v="2"/>
    <n v="1"/>
    <n v="1"/>
    <s v="211"/>
    <s v="Autres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</r>
  <r>
    <n v="7011"/>
    <n v="1973"/>
    <n v="52"/>
    <x v="0"/>
    <x v="0"/>
    <s v="Marié"/>
    <n v="33471"/>
    <n v="1"/>
    <n v="0"/>
    <n v="1"/>
    <d v="2012-10-12T00:00:00"/>
    <n v="13"/>
    <n v="47"/>
    <n v="14"/>
    <n v="93"/>
    <n v="2"/>
    <n v="1"/>
    <n v="1"/>
    <s v="211"/>
    <s v="Autres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</r>
  <r>
    <n v="6634"/>
    <n v="1979"/>
    <n v="46"/>
    <x v="0"/>
    <x v="2"/>
    <s v="Divorcé"/>
    <n v="33462"/>
    <n v="1"/>
    <n v="0"/>
    <n v="1"/>
    <d v="2013-08-07T00:00:00"/>
    <n v="12"/>
    <n v="78"/>
    <n v="12"/>
    <n v="54"/>
    <n v="1"/>
    <n v="1"/>
    <n v="1"/>
    <s v="111"/>
    <s v="À réactiver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</r>
  <r>
    <n v="5610"/>
    <n v="1965"/>
    <n v="60"/>
    <x v="2"/>
    <x v="0"/>
    <s v="Conjoint"/>
    <n v="33456"/>
    <n v="1"/>
    <n v="1"/>
    <n v="2"/>
    <d v="2014-04-21T00:00:00"/>
    <n v="11"/>
    <n v="58"/>
    <n v="11"/>
    <n v="36"/>
    <n v="2"/>
    <n v="1"/>
    <n v="1"/>
    <s v="211"/>
    <s v="Autres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</r>
  <r>
    <n v="6177"/>
    <n v="1985"/>
    <n v="40"/>
    <x v="1"/>
    <x v="1"/>
    <s v="Marié"/>
    <n v="33454"/>
    <n v="1"/>
    <n v="0"/>
    <n v="1"/>
    <d v="2013-05-08T00:00:00"/>
    <n v="12"/>
    <n v="32"/>
    <n v="16"/>
    <n v="169"/>
    <n v="3"/>
    <n v="2"/>
    <n v="2"/>
    <s v="322"/>
    <s v="Nouveaux prometteurs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</r>
  <r>
    <n v="5907"/>
    <n v="1952"/>
    <n v="73"/>
    <x v="2"/>
    <x v="2"/>
    <s v="Marié"/>
    <n v="33444"/>
    <n v="1"/>
    <n v="1"/>
    <n v="2"/>
    <d v="2012-11-03T00:00:00"/>
    <m/>
    <n v="24"/>
    <n v="11"/>
    <n v="18"/>
    <n v="3"/>
    <n v="1"/>
    <n v="1"/>
    <s v="311"/>
    <s v="Nouveaux prometteurs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2740"/>
    <n v="1958"/>
    <n v="67"/>
    <x v="2"/>
    <x v="1"/>
    <s v="Veuf"/>
    <n v="33438"/>
    <n v="1"/>
    <n v="1"/>
    <n v="2"/>
    <d v="2013-09-22T00:00:00"/>
    <n v="12"/>
    <n v="81"/>
    <n v="12"/>
    <n v="90"/>
    <n v="1"/>
    <n v="1"/>
    <n v="1"/>
    <s v="111"/>
    <s v="À réactiver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</r>
  <r>
    <n v="8414"/>
    <n v="1962"/>
    <n v="63"/>
    <x v="2"/>
    <x v="1"/>
    <s v="Célibataire"/>
    <n v="33419"/>
    <n v="0"/>
    <n v="1"/>
    <n v="1"/>
    <d v="2013-08-17T00:00:00"/>
    <n v="12"/>
    <n v="76"/>
    <n v="13"/>
    <n v="86"/>
    <n v="1"/>
    <n v="1"/>
    <n v="1"/>
    <s v="111"/>
    <s v="À réactiver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</r>
  <r>
    <n v="5967"/>
    <n v="1952"/>
    <n v="73"/>
    <x v="2"/>
    <x v="0"/>
    <s v="Conjoint"/>
    <n v="33402"/>
    <n v="1"/>
    <n v="1"/>
    <n v="2"/>
    <d v="2013-07-18T00:00:00"/>
    <n v="12"/>
    <n v="60"/>
    <n v="14"/>
    <n v="70"/>
    <n v="2"/>
    <n v="1"/>
    <n v="1"/>
    <s v="211"/>
    <s v="Autres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</r>
  <r>
    <n v="10967"/>
    <n v="1963"/>
    <n v="62"/>
    <x v="2"/>
    <x v="0"/>
    <s v="Divorcé"/>
    <n v="33378"/>
    <n v="1"/>
    <n v="1"/>
    <n v="2"/>
    <d v="2013-02-06T00:00:00"/>
    <n v="12"/>
    <n v="38"/>
    <n v="13"/>
    <n v="99"/>
    <n v="2"/>
    <n v="1"/>
    <n v="1"/>
    <s v="211"/>
    <s v="Autres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</r>
  <r>
    <n v="7275"/>
    <n v="1971"/>
    <n v="54"/>
    <x v="0"/>
    <x v="2"/>
    <s v="Célibataire"/>
    <n v="33316"/>
    <n v="1"/>
    <n v="1"/>
    <n v="2"/>
    <d v="2013-10-04T00:00:00"/>
    <n v="12"/>
    <n v="34"/>
    <n v="13"/>
    <n v="131"/>
    <n v="2"/>
    <n v="1"/>
    <n v="2"/>
    <s v="212"/>
    <s v="Autres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8334"/>
    <n v="1971"/>
    <n v="54"/>
    <x v="0"/>
    <x v="2"/>
    <s v="Célibataire"/>
    <n v="33316"/>
    <n v="1"/>
    <n v="1"/>
    <n v="2"/>
    <d v="2013-10-04T00:00:00"/>
    <n v="12"/>
    <n v="34"/>
    <n v="13"/>
    <n v="131"/>
    <n v="2"/>
    <n v="1"/>
    <n v="2"/>
    <s v="212"/>
    <s v="Autres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6679"/>
    <n v="1966"/>
    <n v="59"/>
    <x v="0"/>
    <x v="0"/>
    <s v="Célibataire"/>
    <n v="33279"/>
    <n v="0"/>
    <n v="0"/>
    <n v="0"/>
    <d v="2014-06-12T00:00:00"/>
    <n v="11"/>
    <n v="29"/>
    <n v="6"/>
    <n v="16"/>
    <n v="3"/>
    <n v="1"/>
    <n v="1"/>
    <s v="311"/>
    <s v="Nouveaux prometteurs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</r>
  <r>
    <n v="1388"/>
    <n v="1975"/>
    <n v="50"/>
    <x v="0"/>
    <x v="0"/>
    <s v="Célibataire"/>
    <n v="33249"/>
    <n v="1"/>
    <n v="0"/>
    <n v="1"/>
    <d v="2013-02-20T00:00:00"/>
    <n v="12"/>
    <n v="11"/>
    <n v="12"/>
    <n v="112"/>
    <n v="3"/>
    <n v="1"/>
    <n v="1"/>
    <s v="311"/>
    <s v="Nouveaux prometteurs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</r>
  <r>
    <n v="979"/>
    <n v="1975"/>
    <n v="50"/>
    <x v="0"/>
    <x v="0"/>
    <s v="Célibataire"/>
    <n v="33249"/>
    <n v="1"/>
    <n v="0"/>
    <n v="1"/>
    <d v="2013-02-20T00:00:00"/>
    <n v="12"/>
    <n v="11"/>
    <n v="12"/>
    <n v="112"/>
    <n v="3"/>
    <n v="1"/>
    <n v="1"/>
    <s v="311"/>
    <s v="Nouveaux prometteurs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</r>
  <r>
    <n v="10680"/>
    <n v="1986"/>
    <n v="39"/>
    <x v="1"/>
    <x v="0"/>
    <s v="Conjoint"/>
    <n v="33235"/>
    <n v="1"/>
    <n v="0"/>
    <n v="1"/>
    <d v="2014-02-05T00:00:00"/>
    <n v="11"/>
    <n v="71"/>
    <n v="13"/>
    <n v="70"/>
    <n v="1"/>
    <n v="1"/>
    <n v="1"/>
    <s v="111"/>
    <s v="À réactiver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</r>
  <r>
    <n v="8230"/>
    <n v="1980"/>
    <n v="45"/>
    <x v="0"/>
    <x v="0"/>
    <s v="Marié"/>
    <n v="33228"/>
    <n v="1"/>
    <n v="0"/>
    <n v="1"/>
    <d v="2014-01-23T00:00:00"/>
    <n v="11"/>
    <n v="28"/>
    <n v="12"/>
    <n v="71"/>
    <n v="3"/>
    <n v="1"/>
    <n v="1"/>
    <s v="311"/>
    <s v="Nouveaux prometteurs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</r>
  <r>
    <n v="2815"/>
    <n v="1975"/>
    <n v="50"/>
    <x v="0"/>
    <x v="0"/>
    <s v="Marié"/>
    <n v="33183"/>
    <n v="1"/>
    <n v="0"/>
    <n v="1"/>
    <d v="2014-02-24T00:00:00"/>
    <n v="11"/>
    <n v="46"/>
    <n v="14"/>
    <n v="120"/>
    <n v="2"/>
    <n v="1"/>
    <n v="2"/>
    <s v="212"/>
    <s v="Autres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</r>
  <r>
    <n v="11030"/>
    <n v="1976"/>
    <n v="49"/>
    <x v="0"/>
    <x v="2"/>
    <s v="Marié"/>
    <n v="33181"/>
    <n v="1"/>
    <n v="0"/>
    <n v="1"/>
    <d v="2014-01-03T00:00:00"/>
    <n v="11"/>
    <n v="90"/>
    <n v="9"/>
    <n v="16"/>
    <n v="1"/>
    <n v="1"/>
    <n v="1"/>
    <s v="111"/>
    <s v="À réactiver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</r>
  <r>
    <n v="6424"/>
    <n v="1977"/>
    <n v="48"/>
    <x v="0"/>
    <x v="0"/>
    <s v="Conjoint"/>
    <n v="33178"/>
    <n v="1"/>
    <n v="0"/>
    <n v="1"/>
    <d v="2014-01-30T00:00:00"/>
    <n v="11"/>
    <n v="9"/>
    <n v="8"/>
    <n v="49"/>
    <n v="3"/>
    <n v="1"/>
    <n v="1"/>
    <s v="311"/>
    <s v="Nouveaux prometteurs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</r>
  <r>
    <n v="5985"/>
    <n v="1965"/>
    <n v="60"/>
    <x v="2"/>
    <x v="2"/>
    <s v="Célibataire"/>
    <n v="33168"/>
    <n v="0"/>
    <n v="1"/>
    <n v="1"/>
    <d v="2012-10-13T00:00:00"/>
    <n v="13"/>
    <n v="0"/>
    <n v="14"/>
    <n v="122"/>
    <n v="3"/>
    <n v="1"/>
    <n v="2"/>
    <s v="312"/>
    <s v="Nouveaux prometteurs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</r>
  <r>
    <n v="3766"/>
    <n v="1959"/>
    <n v="66"/>
    <x v="2"/>
    <x v="2"/>
    <s v="Veuf"/>
    <n v="33051"/>
    <n v="0"/>
    <n v="0"/>
    <n v="0"/>
    <d v="2012-08-16T00:00:00"/>
    <n v="13"/>
    <n v="15"/>
    <n v="27"/>
    <n v="835"/>
    <n v="3"/>
    <n v="3"/>
    <n v="3"/>
    <s v="333"/>
    <s v="VIP 333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</r>
  <r>
    <n v="7685"/>
    <n v="1978"/>
    <n v="47"/>
    <x v="0"/>
    <x v="0"/>
    <s v="Marié"/>
    <n v="33039"/>
    <n v="1"/>
    <n v="0"/>
    <n v="1"/>
    <d v="2013-09-09T00:00:00"/>
    <n v="12"/>
    <n v="4"/>
    <n v="11"/>
    <n v="78"/>
    <n v="3"/>
    <n v="1"/>
    <n v="1"/>
    <s v="311"/>
    <s v="Nouveaux prometteurs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</r>
  <r>
    <n v="6310"/>
    <n v="1978"/>
    <n v="47"/>
    <x v="0"/>
    <x v="0"/>
    <s v="Marié"/>
    <n v="33039"/>
    <n v="1"/>
    <n v="0"/>
    <n v="1"/>
    <d v="2013-09-09T00:00:00"/>
    <n v="12"/>
    <n v="4"/>
    <n v="11"/>
    <n v="78"/>
    <n v="3"/>
    <n v="1"/>
    <n v="1"/>
    <s v="311"/>
    <s v="Nouveaux prometteurs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</r>
  <r>
    <n v="6885"/>
    <n v="1977"/>
    <n v="48"/>
    <x v="0"/>
    <x v="0"/>
    <s v="Divorcé"/>
    <n v="32952"/>
    <n v="1"/>
    <n v="0"/>
    <n v="1"/>
    <d v="2013-12-01T00:00:00"/>
    <n v="12"/>
    <n v="36"/>
    <n v="12"/>
    <n v="55"/>
    <n v="2"/>
    <n v="1"/>
    <n v="1"/>
    <s v="211"/>
    <s v="Autres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</r>
  <r>
    <n v="6383"/>
    <n v="1971"/>
    <n v="54"/>
    <x v="0"/>
    <x v="1"/>
    <s v="Conjoint"/>
    <n v="32892"/>
    <n v="1"/>
    <n v="0"/>
    <n v="1"/>
    <d v="2014-05-25T00:00:00"/>
    <n v="11"/>
    <n v="78"/>
    <n v="14"/>
    <n v="46"/>
    <n v="1"/>
    <n v="1"/>
    <n v="1"/>
    <s v="111"/>
    <s v="À réactiver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</r>
  <r>
    <n v="10536"/>
    <n v="1971"/>
    <n v="54"/>
    <x v="0"/>
    <x v="1"/>
    <s v="Conjoint"/>
    <n v="32892"/>
    <n v="1"/>
    <n v="0"/>
    <n v="1"/>
    <d v="2014-05-25T00:00:00"/>
    <n v="11"/>
    <n v="78"/>
    <n v="14"/>
    <n v="46"/>
    <n v="1"/>
    <n v="1"/>
    <n v="1"/>
    <s v="111"/>
    <s v="À réactiver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</r>
  <r>
    <n v="4227"/>
    <n v="1968"/>
    <n v="57"/>
    <x v="0"/>
    <x v="2"/>
    <s v="Conjoint"/>
    <n v="32889"/>
    <n v="1"/>
    <n v="1"/>
    <n v="2"/>
    <d v="2013-09-06T00:00:00"/>
    <n v="12"/>
    <n v="78"/>
    <n v="11"/>
    <n v="55"/>
    <n v="1"/>
    <n v="1"/>
    <n v="1"/>
    <s v="111"/>
    <s v="À réactiver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</r>
  <r>
    <n v="2258"/>
    <n v="1986"/>
    <n v="39"/>
    <x v="1"/>
    <x v="0"/>
    <s v="Marié"/>
    <n v="32880"/>
    <n v="1"/>
    <n v="0"/>
    <n v="1"/>
    <d v="2012-12-04T00:00:00"/>
    <n v="13"/>
    <n v="76"/>
    <n v="12"/>
    <n v="42"/>
    <n v="1"/>
    <n v="1"/>
    <n v="1"/>
    <s v="111"/>
    <s v="À réactiver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</r>
  <r>
    <n v="626"/>
    <n v="1951"/>
    <n v="74"/>
    <x v="2"/>
    <x v="0"/>
    <s v="Marié"/>
    <n v="32871"/>
    <n v="1"/>
    <n v="1"/>
    <n v="2"/>
    <d v="2013-03-09T00:00:00"/>
    <n v="12"/>
    <n v="28"/>
    <n v="8"/>
    <n v="43"/>
    <n v="3"/>
    <n v="1"/>
    <n v="1"/>
    <s v="311"/>
    <s v="Nouveaux prometteurs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</r>
  <r>
    <n v="9423"/>
    <n v="1979"/>
    <n v="46"/>
    <x v="0"/>
    <x v="2"/>
    <s v="Marié"/>
    <n v="32765"/>
    <n v="1"/>
    <n v="0"/>
    <n v="1"/>
    <d v="2014-02-23T00:00:00"/>
    <n v="11"/>
    <n v="49"/>
    <n v="11"/>
    <n v="46"/>
    <n v="2"/>
    <n v="1"/>
    <n v="1"/>
    <s v="211"/>
    <s v="Autres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</r>
  <r>
    <n v="6875"/>
    <n v="1965"/>
    <n v="60"/>
    <x v="2"/>
    <x v="1"/>
    <s v="Conjoint"/>
    <n v="32727"/>
    <n v="0"/>
    <n v="0"/>
    <n v="0"/>
    <d v="2012-08-28T00:00:00"/>
    <n v="13"/>
    <n v="38"/>
    <n v="23"/>
    <n v="529"/>
    <n v="2"/>
    <n v="3"/>
    <n v="2"/>
    <s v="232"/>
    <s v="Fidèles Premium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</r>
  <r>
    <n v="5370"/>
    <n v="1973"/>
    <n v="52"/>
    <x v="0"/>
    <x v="1"/>
    <s v="Marié"/>
    <n v="32644"/>
    <n v="1"/>
    <n v="0"/>
    <n v="1"/>
    <d v="2013-01-16T00:00:00"/>
    <n v="12"/>
    <n v="38"/>
    <n v="22"/>
    <n v="413"/>
    <n v="2"/>
    <n v="3"/>
    <n v="2"/>
    <s v="232"/>
    <s v="Fidèles Premium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</r>
  <r>
    <n v="5117"/>
    <n v="1963"/>
    <n v="62"/>
    <x v="2"/>
    <x v="2"/>
    <s v="Marié"/>
    <n v="32632"/>
    <n v="0"/>
    <n v="0"/>
    <n v="0"/>
    <d v="2012-08-02T00:00:00"/>
    <n v="13"/>
    <n v="32"/>
    <n v="21"/>
    <n v="576"/>
    <n v="3"/>
    <n v="2"/>
    <n v="2"/>
    <s v="322"/>
    <s v="Nouveaux prometteurs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</r>
  <r>
    <n v="8566"/>
    <n v="1961"/>
    <n v="64"/>
    <x v="2"/>
    <x v="1"/>
    <s v="Conjoint"/>
    <n v="32583"/>
    <n v="1"/>
    <n v="1"/>
    <n v="2"/>
    <d v="2014-06-15T00:00:00"/>
    <n v="11"/>
    <n v="10"/>
    <n v="10"/>
    <n v="9"/>
    <n v="3"/>
    <n v="1"/>
    <n v="1"/>
    <s v="311"/>
    <s v="Nouveaux prometteurs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6205"/>
    <n v="1967"/>
    <n v="58"/>
    <x v="0"/>
    <x v="2"/>
    <s v="Célibataire"/>
    <n v="32557"/>
    <n v="1"/>
    <n v="0"/>
    <n v="1"/>
    <d v="2014-02-24T00:00:00"/>
    <n v="11"/>
    <n v="13"/>
    <n v="11"/>
    <n v="80"/>
    <n v="3"/>
    <n v="1"/>
    <n v="1"/>
    <s v="311"/>
    <s v="Nouveaux prometteurs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</r>
  <r>
    <n v="1386"/>
    <n v="1967"/>
    <n v="58"/>
    <x v="0"/>
    <x v="0"/>
    <s v="Conjoint"/>
    <n v="32474"/>
    <n v="1"/>
    <n v="1"/>
    <n v="2"/>
    <d v="2014-05-11T00:00:00"/>
    <n v="11"/>
    <n v="0"/>
    <n v="10"/>
    <n v="11"/>
    <n v="3"/>
    <n v="1"/>
    <n v="1"/>
    <s v="311"/>
    <s v="Nouveaux prometteurs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9262"/>
    <n v="1984"/>
    <n v="41"/>
    <x v="1"/>
    <x v="2"/>
    <s v="Conjoint"/>
    <n v="32414"/>
    <n v="0"/>
    <n v="0"/>
    <n v="0"/>
    <d v="2013-07-04T00:00:00"/>
    <n v="12"/>
    <n v="11"/>
    <n v="11"/>
    <n v="52"/>
    <n v="3"/>
    <n v="1"/>
    <n v="1"/>
    <s v="311"/>
    <s v="Nouveaux prometteurs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</r>
  <r>
    <n v="9576"/>
    <n v="1982"/>
    <n v="43"/>
    <x v="1"/>
    <x v="1"/>
    <s v="Conjoint"/>
    <n v="32313"/>
    <n v="1"/>
    <n v="0"/>
    <n v="1"/>
    <d v="2013-02-11T00:00:00"/>
    <n v="12"/>
    <n v="60"/>
    <n v="17"/>
    <n v="159"/>
    <n v="2"/>
    <n v="2"/>
    <n v="2"/>
    <s v="222"/>
    <s v="Fidèles Premium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</r>
  <r>
    <n v="5823"/>
    <n v="1970"/>
    <n v="55"/>
    <x v="0"/>
    <x v="1"/>
    <s v="Célibataire"/>
    <n v="32303"/>
    <n v="0"/>
    <n v="1"/>
    <n v="1"/>
    <d v="2014-03-08T00:00:00"/>
    <n v="11"/>
    <n v="63"/>
    <n v="10"/>
    <n v="39"/>
    <n v="2"/>
    <n v="1"/>
    <n v="1"/>
    <s v="211"/>
    <s v="Autres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</r>
  <r>
    <n v="3158"/>
    <n v="1973"/>
    <n v="52"/>
    <x v="0"/>
    <x v="0"/>
    <s v="Marié"/>
    <n v="32300"/>
    <n v="1"/>
    <n v="0"/>
    <n v="1"/>
    <d v="2013-01-03T00:00:00"/>
    <n v="12"/>
    <n v="1"/>
    <n v="12"/>
    <n v="39"/>
    <n v="3"/>
    <n v="1"/>
    <n v="1"/>
    <s v="311"/>
    <s v="Nouveaux prometteurs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</r>
  <r>
    <n v="8346"/>
    <n v="1974"/>
    <n v="51"/>
    <x v="0"/>
    <x v="0"/>
    <s v="Célibataire"/>
    <n v="32233"/>
    <n v="1"/>
    <n v="0"/>
    <n v="1"/>
    <d v="2012-08-19T00:00:00"/>
    <n v="13"/>
    <n v="26"/>
    <n v="19"/>
    <n v="296"/>
    <n v="3"/>
    <n v="2"/>
    <n v="2"/>
    <s v="322"/>
    <s v="Nouveaux prometteurs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</r>
  <r>
    <n v="4376"/>
    <n v="1960"/>
    <n v="65"/>
    <x v="2"/>
    <x v="2"/>
    <s v="Célibataire"/>
    <n v="32218"/>
    <n v="0"/>
    <n v="0"/>
    <n v="0"/>
    <d v="2014-02-15T00:00:00"/>
    <n v="11"/>
    <n v="27"/>
    <n v="13"/>
    <n v="93"/>
    <n v="3"/>
    <n v="1"/>
    <n v="1"/>
    <s v="311"/>
    <s v="Nouveaux prometteurs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</r>
  <r>
    <n v="10175"/>
    <n v="1958"/>
    <n v="67"/>
    <x v="2"/>
    <x v="1"/>
    <s v="Divorcé"/>
    <n v="32173"/>
    <n v="0"/>
    <n v="1"/>
    <n v="1"/>
    <d v="2013-08-01T00:00:00"/>
    <n v="12"/>
    <n v="0"/>
    <n v="8"/>
    <n v="22"/>
    <n v="3"/>
    <n v="1"/>
    <n v="1"/>
    <s v="311"/>
    <s v="Nouveaux prometteurs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</r>
  <r>
    <n v="8933"/>
    <n v="1983"/>
    <n v="42"/>
    <x v="1"/>
    <x v="2"/>
    <s v="Marié"/>
    <n v="32146"/>
    <n v="1"/>
    <n v="0"/>
    <n v="1"/>
    <d v="2014-05-12T00:00:00"/>
    <n v="11"/>
    <n v="16"/>
    <n v="12"/>
    <n v="66"/>
    <n v="3"/>
    <n v="1"/>
    <n v="1"/>
    <s v="311"/>
    <s v="Nouveaux prometteurs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</r>
  <r>
    <n v="4333"/>
    <n v="1954"/>
    <n v="71"/>
    <x v="2"/>
    <x v="0"/>
    <s v="Conjoint"/>
    <n v="32144"/>
    <n v="1"/>
    <n v="1"/>
    <n v="2"/>
    <d v="2014-03-23T00:00:00"/>
    <n v="11"/>
    <n v="76"/>
    <n v="13"/>
    <n v="54"/>
    <n v="1"/>
    <n v="1"/>
    <n v="1"/>
    <s v="111"/>
    <s v="À réactiver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</r>
  <r>
    <n v="5455"/>
    <n v="1971"/>
    <n v="54"/>
    <x v="0"/>
    <x v="1"/>
    <s v="Marié"/>
    <n v="32011"/>
    <n v="1"/>
    <n v="0"/>
    <n v="1"/>
    <d v="2013-08-22T00:00:00"/>
    <n v="12"/>
    <n v="89"/>
    <n v="14"/>
    <n v="122"/>
    <n v="1"/>
    <n v="1"/>
    <n v="2"/>
    <s v="112"/>
    <s v="À réactiver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</r>
  <r>
    <n v="6678"/>
    <n v="1989"/>
    <n v="36"/>
    <x v="1"/>
    <x v="0"/>
    <s v="Conjoint"/>
    <n v="31928"/>
    <n v="1"/>
    <n v="0"/>
    <n v="1"/>
    <d v="2014-03-28T00:00:00"/>
    <n v="11"/>
    <n v="5"/>
    <n v="14"/>
    <n v="72"/>
    <n v="3"/>
    <n v="1"/>
    <n v="1"/>
    <s v="311"/>
    <s v="Nouveaux prometteurs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</r>
  <r>
    <n v="1362"/>
    <n v="1972"/>
    <n v="53"/>
    <x v="0"/>
    <x v="0"/>
    <s v="Célibataire"/>
    <n v="31907"/>
    <n v="0"/>
    <n v="0"/>
    <n v="0"/>
    <d v="2013-03-04T00:00:00"/>
    <n v="12"/>
    <n v="75"/>
    <n v="20"/>
    <n v="449"/>
    <n v="1"/>
    <n v="2"/>
    <n v="2"/>
    <s v="122"/>
    <s v="À réactiver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</r>
  <r>
    <n v="9213"/>
    <n v="1970"/>
    <n v="55"/>
    <x v="0"/>
    <x v="0"/>
    <s v="Veuf"/>
    <n v="31880"/>
    <n v="1"/>
    <n v="0"/>
    <n v="1"/>
    <d v="2012-10-31T00:00:00"/>
    <n v="13"/>
    <n v="13"/>
    <n v="11"/>
    <n v="15"/>
    <n v="3"/>
    <n v="1"/>
    <n v="1"/>
    <s v="311"/>
    <s v="Nouveaux prometteurs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</r>
  <r>
    <n v="2546"/>
    <n v="1977"/>
    <n v="48"/>
    <x v="0"/>
    <x v="2"/>
    <s v="Célibataire"/>
    <n v="31878"/>
    <n v="0"/>
    <n v="1"/>
    <n v="1"/>
    <d v="2014-06-22T00:00:00"/>
    <n v="11"/>
    <n v="7"/>
    <n v="8"/>
    <n v="70"/>
    <n v="3"/>
    <n v="1"/>
    <n v="1"/>
    <s v="311"/>
    <s v="Nouveaux prometteurs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</r>
  <r>
    <n v="4037"/>
    <n v="1976"/>
    <n v="49"/>
    <x v="0"/>
    <x v="0"/>
    <s v="Divorcé"/>
    <n v="31859"/>
    <n v="1"/>
    <n v="0"/>
    <n v="1"/>
    <d v="2013-06-14T00:00:00"/>
    <n v="12"/>
    <n v="77"/>
    <n v="10"/>
    <n v="20"/>
    <n v="1"/>
    <n v="1"/>
    <n v="1"/>
    <s v="111"/>
    <s v="À réactiver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</r>
  <r>
    <n v="3878"/>
    <n v="1980"/>
    <n v="45"/>
    <x v="0"/>
    <x v="2"/>
    <s v="Célibataire"/>
    <n v="31859"/>
    <n v="1"/>
    <n v="0"/>
    <n v="1"/>
    <d v="2014-02-27T00:00:00"/>
    <n v="11"/>
    <n v="3"/>
    <n v="11"/>
    <n v="48"/>
    <n v="3"/>
    <n v="1"/>
    <n v="1"/>
    <s v="311"/>
    <s v="Nouveaux prometteurs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</r>
  <r>
    <n v="1928"/>
    <n v="1973"/>
    <n v="52"/>
    <x v="0"/>
    <x v="0"/>
    <s v="Marié"/>
    <n v="31814"/>
    <n v="1"/>
    <n v="0"/>
    <n v="1"/>
    <d v="2013-02-09T00:00:00"/>
    <n v="12"/>
    <n v="73"/>
    <n v="14"/>
    <n v="83"/>
    <n v="1"/>
    <n v="1"/>
    <n v="1"/>
    <s v="111"/>
    <s v="À réactiver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</r>
  <r>
    <n v="5726"/>
    <n v="1983"/>
    <n v="42"/>
    <x v="1"/>
    <x v="2"/>
    <s v="Célibataire"/>
    <n v="31788"/>
    <n v="1"/>
    <n v="0"/>
    <n v="1"/>
    <d v="2014-03-20T00:00:00"/>
    <n v="11"/>
    <n v="15"/>
    <n v="12"/>
    <n v="60"/>
    <n v="3"/>
    <n v="1"/>
    <n v="1"/>
    <s v="311"/>
    <s v="Nouveaux prometteurs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</r>
  <r>
    <n v="10500"/>
    <n v="1984"/>
    <n v="41"/>
    <x v="1"/>
    <x v="0"/>
    <s v="Marié"/>
    <n v="31761"/>
    <n v="1"/>
    <n v="0"/>
    <n v="1"/>
    <d v="2014-04-05T00:00:00"/>
    <n v="11"/>
    <n v="96"/>
    <n v="12"/>
    <n v="98"/>
    <n v="1"/>
    <n v="1"/>
    <n v="1"/>
    <s v="111"/>
    <s v="À réactiver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</r>
  <r>
    <n v="7411"/>
    <n v="1964"/>
    <n v="61"/>
    <x v="2"/>
    <x v="1"/>
    <s v="Marié"/>
    <n v="31686"/>
    <n v="1"/>
    <n v="1"/>
    <n v="2"/>
    <d v="2014-06-05T00:00:00"/>
    <n v="11"/>
    <n v="31"/>
    <n v="10"/>
    <n v="17"/>
    <n v="3"/>
    <n v="1"/>
    <n v="1"/>
    <s v="311"/>
    <s v="Nouveaux prometteurs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6941"/>
    <n v="1971"/>
    <n v="54"/>
    <x v="0"/>
    <x v="0"/>
    <s v="Célibataire"/>
    <n v="31632"/>
    <n v="0"/>
    <n v="0"/>
    <n v="0"/>
    <d v="2013-07-14T00:00:00"/>
    <n v="12"/>
    <n v="92"/>
    <n v="12"/>
    <n v="95"/>
    <n v="1"/>
    <n v="1"/>
    <n v="1"/>
    <s v="111"/>
    <s v="À réactiver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</r>
  <r>
    <n v="7573"/>
    <n v="1978"/>
    <n v="47"/>
    <x v="0"/>
    <x v="1"/>
    <s v="Célibataire"/>
    <n v="31626"/>
    <n v="1"/>
    <n v="0"/>
    <n v="1"/>
    <d v="2013-05-10T00:00:00"/>
    <n v="12"/>
    <n v="12"/>
    <n v="12"/>
    <n v="86"/>
    <n v="3"/>
    <n v="1"/>
    <n v="1"/>
    <s v="311"/>
    <s v="Nouveaux prometteurs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</r>
  <r>
    <n v="4432"/>
    <n v="1976"/>
    <n v="49"/>
    <x v="0"/>
    <x v="0"/>
    <s v="Divorcé"/>
    <n v="31615"/>
    <n v="1"/>
    <n v="0"/>
    <n v="1"/>
    <d v="2013-03-16T00:00:00"/>
    <n v="12"/>
    <n v="82"/>
    <n v="12"/>
    <n v="51"/>
    <n v="1"/>
    <n v="1"/>
    <n v="1"/>
    <s v="111"/>
    <s v="À réactiver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</r>
  <r>
    <n v="4713"/>
    <n v="1979"/>
    <n v="46"/>
    <x v="0"/>
    <x v="1"/>
    <s v="Marié"/>
    <n v="31605"/>
    <n v="1"/>
    <n v="0"/>
    <n v="1"/>
    <d v="2012-11-22T00:00:00"/>
    <n v="13"/>
    <n v="15"/>
    <n v="14"/>
    <n v="125"/>
    <n v="3"/>
    <n v="1"/>
    <n v="2"/>
    <s v="312"/>
    <s v="Nouveaux prometteurs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</r>
  <r>
    <n v="10219"/>
    <n v="1972"/>
    <n v="53"/>
    <x v="0"/>
    <x v="0"/>
    <s v="Conjoint"/>
    <n v="31590"/>
    <n v="1"/>
    <n v="0"/>
    <n v="1"/>
    <d v="2013-06-18T00:00:00"/>
    <n v="12"/>
    <n v="40"/>
    <n v="12"/>
    <n v="38"/>
    <n v="2"/>
    <n v="1"/>
    <n v="1"/>
    <s v="211"/>
    <s v="Autres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</r>
  <r>
    <n v="9706"/>
    <n v="1974"/>
    <n v="51"/>
    <x v="0"/>
    <x v="1"/>
    <s v="Célibataire"/>
    <n v="31560"/>
    <n v="1"/>
    <n v="0"/>
    <n v="1"/>
    <d v="2013-06-24T00:00:00"/>
    <n v="12"/>
    <n v="98"/>
    <n v="14"/>
    <n v="94"/>
    <n v="1"/>
    <n v="1"/>
    <n v="1"/>
    <s v="111"/>
    <s v="À réactiver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</r>
  <r>
    <n v="5623"/>
    <n v="1980"/>
    <n v="45"/>
    <x v="0"/>
    <x v="2"/>
    <s v="Marié"/>
    <n v="31535"/>
    <n v="1"/>
    <n v="0"/>
    <n v="1"/>
    <d v="2013-09-26T00:00:00"/>
    <n v="12"/>
    <n v="95"/>
    <n v="11"/>
    <n v="51"/>
    <n v="1"/>
    <n v="1"/>
    <n v="1"/>
    <s v="111"/>
    <s v="À réactiver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</r>
  <r>
    <n v="4088"/>
    <n v="1962"/>
    <n v="63"/>
    <x v="2"/>
    <x v="1"/>
    <s v="Conjoint"/>
    <n v="31497"/>
    <n v="0"/>
    <n v="1"/>
    <n v="1"/>
    <d v="2012-12-06T00:00:00"/>
    <n v="13"/>
    <n v="22"/>
    <n v="16"/>
    <n v="155"/>
    <n v="3"/>
    <n v="2"/>
    <n v="2"/>
    <s v="322"/>
    <s v="Nouveaux prometteurs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</r>
  <r>
    <n v="4971"/>
    <n v="1962"/>
    <n v="63"/>
    <x v="2"/>
    <x v="1"/>
    <s v="Conjoint"/>
    <n v="31497"/>
    <n v="0"/>
    <n v="1"/>
    <n v="1"/>
    <d v="2012-12-06T00:00:00"/>
    <n v="13"/>
    <n v="22"/>
    <n v="16"/>
    <n v="155"/>
    <n v="3"/>
    <n v="2"/>
    <n v="2"/>
    <s v="322"/>
    <s v="Nouveaux prometteurs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</r>
  <r>
    <n v="8147"/>
    <n v="1960"/>
    <n v="65"/>
    <x v="2"/>
    <x v="0"/>
    <s v="Marié"/>
    <n v="31454"/>
    <n v="1"/>
    <n v="1"/>
    <n v="2"/>
    <d v="2013-07-06T00:00:00"/>
    <n v="12"/>
    <n v="40"/>
    <n v="13"/>
    <n v="48"/>
    <n v="2"/>
    <n v="1"/>
    <n v="1"/>
    <s v="211"/>
    <s v="Autres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</r>
  <r>
    <n v="2488"/>
    <n v="1956"/>
    <n v="69"/>
    <x v="2"/>
    <x v="2"/>
    <s v="Divorcé"/>
    <n v="31395"/>
    <n v="1"/>
    <n v="1"/>
    <n v="2"/>
    <d v="2013-03-23T00:00:00"/>
    <n v="12"/>
    <n v="80"/>
    <n v="12"/>
    <n v="64"/>
    <n v="1"/>
    <n v="1"/>
    <n v="1"/>
    <s v="111"/>
    <s v="À réactiver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</r>
  <r>
    <n v="10913"/>
    <n v="1984"/>
    <n v="41"/>
    <x v="1"/>
    <x v="2"/>
    <s v="Célibataire"/>
    <n v="31385"/>
    <n v="1"/>
    <n v="0"/>
    <n v="1"/>
    <d v="2012-12-05T00:00:00"/>
    <n v="13"/>
    <n v="56"/>
    <n v="11"/>
    <n v="27"/>
    <n v="2"/>
    <n v="1"/>
    <n v="1"/>
    <s v="211"/>
    <s v="Autres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</r>
  <r>
    <n v="7224"/>
    <n v="1977"/>
    <n v="48"/>
    <x v="0"/>
    <x v="0"/>
    <s v="Marié"/>
    <n v="31353"/>
    <n v="1"/>
    <n v="1"/>
    <n v="2"/>
    <d v="2013-12-29T00:00:00"/>
    <n v="12"/>
    <n v="24"/>
    <n v="12"/>
    <n v="31"/>
    <n v="3"/>
    <n v="1"/>
    <n v="1"/>
    <s v="311"/>
    <s v="Nouveaux prometteurs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</r>
  <r>
    <n v="6215"/>
    <n v="1977"/>
    <n v="48"/>
    <x v="0"/>
    <x v="0"/>
    <s v="Marié"/>
    <n v="31353"/>
    <n v="1"/>
    <n v="1"/>
    <n v="2"/>
    <d v="2013-12-29T00:00:00"/>
    <n v="12"/>
    <n v="24"/>
    <n v="12"/>
    <n v="31"/>
    <n v="3"/>
    <n v="1"/>
    <n v="1"/>
    <s v="311"/>
    <s v="Nouveaux prometteurs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</r>
  <r>
    <n v="10033"/>
    <n v="1973"/>
    <n v="52"/>
    <x v="0"/>
    <x v="2"/>
    <s v="Divorcé"/>
    <n v="31163"/>
    <n v="1"/>
    <n v="0"/>
    <n v="1"/>
    <d v="2014-02-13T00:00:00"/>
    <n v="11"/>
    <n v="54"/>
    <n v="10"/>
    <n v="38"/>
    <n v="2"/>
    <n v="1"/>
    <n v="1"/>
    <s v="211"/>
    <s v="Autres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</r>
  <r>
    <n v="5751"/>
    <n v="1973"/>
    <n v="52"/>
    <x v="0"/>
    <x v="2"/>
    <s v="Divorcé"/>
    <n v="31163"/>
    <n v="1"/>
    <n v="0"/>
    <n v="1"/>
    <d v="2014-02-13T00:00:00"/>
    <n v="11"/>
    <n v="54"/>
    <n v="10"/>
    <n v="38"/>
    <n v="2"/>
    <n v="1"/>
    <n v="1"/>
    <s v="211"/>
    <s v="Autres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</r>
  <r>
    <n v="10236"/>
    <n v="1975"/>
    <n v="50"/>
    <x v="0"/>
    <x v="2"/>
    <s v="Célibataire"/>
    <n v="31160"/>
    <n v="1"/>
    <n v="0"/>
    <n v="1"/>
    <d v="2013-09-16T00:00:00"/>
    <n v="12"/>
    <n v="59"/>
    <n v="13"/>
    <n v="64"/>
    <n v="2"/>
    <n v="1"/>
    <n v="1"/>
    <s v="211"/>
    <s v="Autres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</r>
  <r>
    <n v="5790"/>
    <n v="1985"/>
    <n v="40"/>
    <x v="1"/>
    <x v="0"/>
    <s v="Marié"/>
    <n v="31158"/>
    <n v="1"/>
    <n v="0"/>
    <n v="1"/>
    <d v="2013-01-27T00:00:00"/>
    <n v="12"/>
    <n v="62"/>
    <n v="13"/>
    <n v="72"/>
    <n v="2"/>
    <n v="1"/>
    <n v="1"/>
    <s v="211"/>
    <s v="Autres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</r>
  <r>
    <n v="3537"/>
    <n v="1981"/>
    <n v="44"/>
    <x v="1"/>
    <x v="0"/>
    <s v="Conjoint"/>
    <n v="31089"/>
    <n v="1"/>
    <n v="0"/>
    <n v="1"/>
    <d v="2012-08-17T00:00:00"/>
    <n v="13"/>
    <n v="57"/>
    <n v="15"/>
    <n v="79"/>
    <n v="2"/>
    <n v="2"/>
    <n v="1"/>
    <s v="221"/>
    <s v="Autres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</r>
  <r>
    <n v="922"/>
    <n v="1979"/>
    <n v="46"/>
    <x v="0"/>
    <x v="2"/>
    <s v="Marié"/>
    <n v="31086"/>
    <n v="1"/>
    <n v="1"/>
    <n v="2"/>
    <d v="2013-05-04T00:00:00"/>
    <n v="12"/>
    <n v="79"/>
    <n v="12"/>
    <n v="48"/>
    <n v="1"/>
    <n v="1"/>
    <n v="1"/>
    <s v="111"/>
    <s v="À réactiver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</r>
  <r>
    <n v="5263"/>
    <n v="1977"/>
    <n v="48"/>
    <x v="0"/>
    <x v="2"/>
    <s v="Marié"/>
    <n v="31056"/>
    <n v="1"/>
    <n v="0"/>
    <n v="1"/>
    <d v="2013-01-22T00:00:00"/>
    <n v="12"/>
    <n v="99"/>
    <n v="12"/>
    <n v="55"/>
    <n v="1"/>
    <n v="1"/>
    <n v="1"/>
    <s v="111"/>
    <s v="À réactiver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</r>
  <r>
    <n v="7386"/>
    <n v="1976"/>
    <n v="49"/>
    <x v="0"/>
    <x v="0"/>
    <s v="Divorcé"/>
    <n v="30992"/>
    <n v="1"/>
    <n v="0"/>
    <n v="1"/>
    <d v="2013-04-22T00:00:00"/>
    <n v="12"/>
    <n v="83"/>
    <n v="11"/>
    <n v="43"/>
    <n v="1"/>
    <n v="1"/>
    <n v="1"/>
    <s v="111"/>
    <s v="À réactiver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3006"/>
    <n v="1976"/>
    <n v="49"/>
    <x v="0"/>
    <x v="0"/>
    <s v="Divorcé"/>
    <n v="30992"/>
    <n v="1"/>
    <n v="0"/>
    <n v="1"/>
    <d v="2013-04-22T00:00:00"/>
    <n v="12"/>
    <n v="83"/>
    <n v="11"/>
    <n v="43"/>
    <n v="1"/>
    <n v="1"/>
    <n v="1"/>
    <s v="111"/>
    <s v="À réactiver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5636"/>
    <n v="1963"/>
    <n v="62"/>
    <x v="2"/>
    <x v="0"/>
    <s v="Célibataire"/>
    <n v="30983"/>
    <n v="0"/>
    <n v="0"/>
    <n v="0"/>
    <d v="2012-11-09T00:00:00"/>
    <n v="13"/>
    <n v="50"/>
    <n v="15"/>
    <n v="167"/>
    <n v="2"/>
    <n v="2"/>
    <n v="2"/>
    <s v="222"/>
    <s v="Fidèles Premium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</r>
  <r>
    <n v="5304"/>
    <n v="1974"/>
    <n v="51"/>
    <x v="0"/>
    <x v="1"/>
    <s v="Célibataire"/>
    <n v="30899"/>
    <n v="1"/>
    <n v="0"/>
    <n v="1"/>
    <d v="2012-10-13T00:00:00"/>
    <n v="13"/>
    <n v="35"/>
    <n v="10"/>
    <n v="33"/>
    <n v="2"/>
    <n v="1"/>
    <n v="1"/>
    <s v="211"/>
    <s v="Autres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7186"/>
    <n v="1966"/>
    <n v="59"/>
    <x v="0"/>
    <x v="1"/>
    <s v="Conjoint"/>
    <n v="30843"/>
    <n v="1"/>
    <n v="1"/>
    <n v="2"/>
    <d v="2014-05-26T00:00:00"/>
    <n v="11"/>
    <n v="43"/>
    <n v="9"/>
    <n v="35"/>
    <n v="2"/>
    <n v="1"/>
    <n v="1"/>
    <s v="211"/>
    <s v="Autres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</r>
  <r>
    <n v="113"/>
    <n v="1951"/>
    <n v="74"/>
    <x v="2"/>
    <x v="0"/>
    <s v="Marié"/>
    <n v="30833"/>
    <n v="1"/>
    <n v="1"/>
    <n v="2"/>
    <d v="2013-07-16T00:00:00"/>
    <n v="12"/>
    <n v="33"/>
    <n v="9"/>
    <n v="28"/>
    <n v="2"/>
    <n v="1"/>
    <n v="1"/>
    <s v="211"/>
    <s v="Autres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</r>
  <r>
    <n v="6507"/>
    <n v="1980"/>
    <n v="45"/>
    <x v="0"/>
    <x v="0"/>
    <s v="Célibataire"/>
    <n v="30828"/>
    <n v="1"/>
    <n v="0"/>
    <n v="1"/>
    <d v="2013-10-04T00:00:00"/>
    <n v="12"/>
    <n v="16"/>
    <n v="9"/>
    <n v="56"/>
    <n v="3"/>
    <n v="1"/>
    <n v="1"/>
    <s v="311"/>
    <s v="Nouveaux prometteurs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</r>
  <r>
    <n v="1517"/>
    <n v="1969"/>
    <n v="56"/>
    <x v="0"/>
    <x v="0"/>
    <s v="Célibataire"/>
    <n v="30822"/>
    <n v="1"/>
    <n v="0"/>
    <n v="1"/>
    <d v="2013-06-14T00:00:00"/>
    <n v="12"/>
    <n v="92"/>
    <n v="11"/>
    <n v="51"/>
    <n v="1"/>
    <n v="1"/>
    <n v="1"/>
    <s v="111"/>
    <s v="À réactiver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</r>
  <r>
    <n v="2457"/>
    <n v="1975"/>
    <n v="50"/>
    <x v="0"/>
    <x v="3"/>
    <s v="Marié"/>
    <n v="30801"/>
    <n v="0"/>
    <n v="1"/>
    <n v="1"/>
    <d v="2012-10-26T00:00:00"/>
    <n v="13"/>
    <n v="23"/>
    <n v="11"/>
    <n v="45"/>
    <n v="3"/>
    <n v="1"/>
    <n v="1"/>
    <s v="311"/>
    <s v="Nouveaux prometteurs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</r>
  <r>
    <n v="2986"/>
    <n v="1976"/>
    <n v="49"/>
    <x v="0"/>
    <x v="0"/>
    <s v="Marié"/>
    <n v="30772"/>
    <n v="1"/>
    <n v="1"/>
    <n v="2"/>
    <d v="2014-03-12T00:00:00"/>
    <n v="11"/>
    <n v="89"/>
    <n v="9"/>
    <n v="20"/>
    <n v="1"/>
    <n v="1"/>
    <n v="1"/>
    <s v="111"/>
    <s v="À réactiver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</r>
  <r>
    <n v="5234"/>
    <n v="1967"/>
    <n v="58"/>
    <x v="0"/>
    <x v="2"/>
    <s v="Conjoint"/>
    <n v="30753"/>
    <n v="1"/>
    <n v="1"/>
    <n v="2"/>
    <d v="2013-07-11T00:00:00"/>
    <n v="12"/>
    <n v="85"/>
    <n v="10"/>
    <n v="81"/>
    <n v="1"/>
    <n v="1"/>
    <n v="1"/>
    <s v="111"/>
    <s v="À réactiver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</r>
  <r>
    <n v="9076"/>
    <n v="1980"/>
    <n v="45"/>
    <x v="0"/>
    <x v="1"/>
    <s v="Marié"/>
    <n v="30732"/>
    <n v="1"/>
    <n v="0"/>
    <n v="1"/>
    <d v="2013-01-05T00:00:00"/>
    <n v="12"/>
    <n v="44"/>
    <n v="17"/>
    <n v="185"/>
    <n v="2"/>
    <n v="2"/>
    <n v="2"/>
    <s v="222"/>
    <s v="Fidèles Premium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</r>
  <r>
    <n v="4099"/>
    <n v="1972"/>
    <n v="53"/>
    <x v="0"/>
    <x v="0"/>
    <s v="Marié"/>
    <n v="30675"/>
    <n v="1"/>
    <n v="0"/>
    <n v="1"/>
    <d v="2012-11-12T00:00:00"/>
    <n v="13"/>
    <n v="14"/>
    <n v="12"/>
    <n v="62"/>
    <n v="3"/>
    <n v="1"/>
    <n v="1"/>
    <s v="311"/>
    <s v="Nouveaux prometteurs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</r>
  <r>
    <n v="9974"/>
    <n v="1974"/>
    <n v="51"/>
    <x v="0"/>
    <x v="0"/>
    <s v="Marié"/>
    <n v="30631"/>
    <n v="1"/>
    <n v="0"/>
    <n v="1"/>
    <d v="2013-07-12T00:00:00"/>
    <n v="12"/>
    <n v="75"/>
    <n v="13"/>
    <n v="70"/>
    <n v="1"/>
    <n v="1"/>
    <n v="1"/>
    <s v="111"/>
    <s v="À réactiver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</r>
  <r>
    <n v="3696"/>
    <n v="1965"/>
    <n v="60"/>
    <x v="2"/>
    <x v="0"/>
    <s v="Divorcé"/>
    <n v="30630"/>
    <n v="1"/>
    <n v="1"/>
    <n v="2"/>
    <d v="2014-01-27T00:00:00"/>
    <n v="11"/>
    <n v="67"/>
    <n v="12"/>
    <n v="52"/>
    <n v="1"/>
    <n v="1"/>
    <n v="1"/>
    <s v="111"/>
    <s v="À réactiver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</r>
  <r>
    <n v="2814"/>
    <n v="1976"/>
    <n v="49"/>
    <x v="0"/>
    <x v="2"/>
    <s v="Conjoint"/>
    <n v="30560"/>
    <n v="1"/>
    <n v="0"/>
    <n v="1"/>
    <d v="2013-06-27T00:00:00"/>
    <n v="12"/>
    <n v="6"/>
    <n v="11"/>
    <n v="31"/>
    <n v="3"/>
    <n v="1"/>
    <n v="1"/>
    <s v="311"/>
    <s v="Nouveaux prometteurs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</r>
  <r>
    <n v="2711"/>
    <n v="1976"/>
    <n v="49"/>
    <x v="0"/>
    <x v="2"/>
    <s v="Conjoint"/>
    <n v="30560"/>
    <n v="1"/>
    <n v="0"/>
    <n v="1"/>
    <d v="2013-06-27T00:00:00"/>
    <n v="12"/>
    <n v="6"/>
    <n v="11"/>
    <n v="31"/>
    <n v="3"/>
    <n v="1"/>
    <n v="1"/>
    <s v="311"/>
    <s v="Nouveaux prometteurs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</r>
  <r>
    <n v="2447"/>
    <n v="1979"/>
    <n v="46"/>
    <x v="0"/>
    <x v="0"/>
    <s v="Conjoint"/>
    <n v="30545"/>
    <n v="1"/>
    <n v="0"/>
    <n v="1"/>
    <d v="2012-10-17T00:00:00"/>
    <n v="13"/>
    <n v="71"/>
    <n v="12"/>
    <n v="69"/>
    <n v="1"/>
    <n v="1"/>
    <n v="1"/>
    <s v="111"/>
    <s v="À réactiver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</r>
  <r>
    <n v="8486"/>
    <n v="1971"/>
    <n v="54"/>
    <x v="0"/>
    <x v="2"/>
    <s v="Conjoint"/>
    <n v="30538"/>
    <n v="1"/>
    <n v="0"/>
    <n v="1"/>
    <d v="2012-10-01T00:00:00"/>
    <n v="13"/>
    <n v="27"/>
    <n v="23"/>
    <n v="367"/>
    <n v="3"/>
    <n v="3"/>
    <n v="2"/>
    <s v="332"/>
    <s v="Nouveaux prometteurs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</r>
  <r>
    <n v="2795"/>
    <n v="1958"/>
    <n v="67"/>
    <x v="2"/>
    <x v="2"/>
    <s v="Célibataire"/>
    <n v="30523"/>
    <n v="2"/>
    <n v="1"/>
    <n v="3"/>
    <d v="2013-07-01T00:00:00"/>
    <n v="12"/>
    <n v="0"/>
    <n v="10"/>
    <n v="13"/>
    <n v="3"/>
    <n v="1"/>
    <n v="1"/>
    <s v="311"/>
    <s v="Nouveaux prometteurs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</r>
  <r>
    <n v="10862"/>
    <n v="1960"/>
    <n v="65"/>
    <x v="2"/>
    <x v="2"/>
    <s v="Marié"/>
    <n v="30522"/>
    <n v="0"/>
    <n v="1"/>
    <n v="1"/>
    <d v="2012-08-17T00:00:00"/>
    <n v="13"/>
    <n v="6"/>
    <n v="14"/>
    <n v="326"/>
    <n v="3"/>
    <n v="1"/>
    <n v="2"/>
    <s v="312"/>
    <s v="Nouveaux prometteurs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</r>
  <r>
    <n v="615"/>
    <n v="1960"/>
    <n v="65"/>
    <x v="2"/>
    <x v="0"/>
    <s v="Conjoint"/>
    <n v="30507"/>
    <n v="0"/>
    <n v="0"/>
    <n v="0"/>
    <d v="2013-03-11T00:00:00"/>
    <n v="12"/>
    <n v="29"/>
    <n v="17"/>
    <n v="343"/>
    <n v="3"/>
    <n v="2"/>
    <n v="2"/>
    <s v="322"/>
    <s v="Nouveaux prometteurs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</r>
  <r>
    <n v="10796"/>
    <n v="1984"/>
    <n v="41"/>
    <x v="1"/>
    <x v="2"/>
    <s v="Marié"/>
    <n v="30477"/>
    <n v="1"/>
    <n v="0"/>
    <n v="1"/>
    <d v="2014-01-22T00:00:00"/>
    <n v="11"/>
    <n v="16"/>
    <n v="11"/>
    <n v="66"/>
    <n v="3"/>
    <n v="1"/>
    <n v="1"/>
    <s v="311"/>
    <s v="Nouveaux prometteurs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</r>
  <r>
    <n v="4290"/>
    <n v="1972"/>
    <n v="53"/>
    <x v="0"/>
    <x v="0"/>
    <s v="Marié"/>
    <n v="30467"/>
    <n v="1"/>
    <n v="0"/>
    <n v="1"/>
    <d v="2014-03-19T00:00:00"/>
    <n v="11"/>
    <n v="8"/>
    <n v="10"/>
    <n v="24"/>
    <n v="3"/>
    <n v="1"/>
    <n v="1"/>
    <s v="311"/>
    <s v="Nouveaux prometteurs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</r>
  <r>
    <n v="8341"/>
    <n v="1969"/>
    <n v="56"/>
    <x v="0"/>
    <x v="1"/>
    <s v="Marié"/>
    <n v="30396"/>
    <n v="1"/>
    <n v="0"/>
    <n v="1"/>
    <d v="2014-04-30T00:00:00"/>
    <n v="11"/>
    <n v="22"/>
    <n v="11"/>
    <n v="34"/>
    <n v="3"/>
    <n v="1"/>
    <n v="1"/>
    <s v="311"/>
    <s v="Nouveaux prometteurs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</r>
  <r>
    <n v="6365"/>
    <n v="1987"/>
    <n v="38"/>
    <x v="1"/>
    <x v="2"/>
    <s v="Marié"/>
    <n v="30390"/>
    <n v="0"/>
    <n v="0"/>
    <n v="0"/>
    <d v="2013-09-02T00:00:00"/>
    <n v="12"/>
    <n v="5"/>
    <n v="11"/>
    <n v="80"/>
    <n v="3"/>
    <n v="1"/>
    <n v="1"/>
    <s v="311"/>
    <s v="Nouveaux prometteurs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</r>
  <r>
    <n v="8842"/>
    <n v="1971"/>
    <n v="54"/>
    <x v="0"/>
    <x v="0"/>
    <s v="Veuf"/>
    <n v="30372"/>
    <n v="1"/>
    <n v="1"/>
    <n v="2"/>
    <d v="2012-12-25T00:00:00"/>
    <n v="13"/>
    <n v="33"/>
    <n v="12"/>
    <n v="44"/>
    <n v="2"/>
    <n v="1"/>
    <n v="1"/>
    <s v="211"/>
    <s v="Autres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</r>
  <r>
    <n v="2154"/>
    <n v="1971"/>
    <n v="54"/>
    <x v="0"/>
    <x v="0"/>
    <s v="Veuf"/>
    <n v="30372"/>
    <n v="1"/>
    <n v="1"/>
    <n v="2"/>
    <d v="2012-12-25T00:00:00"/>
    <n v="13"/>
    <n v="33"/>
    <n v="12"/>
    <n v="44"/>
    <n v="2"/>
    <n v="1"/>
    <n v="1"/>
    <s v="211"/>
    <s v="Autres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</r>
  <r>
    <n v="7181"/>
    <n v="1977"/>
    <n v="48"/>
    <x v="0"/>
    <x v="0"/>
    <s v="Marié"/>
    <n v="30368"/>
    <n v="0"/>
    <n v="1"/>
    <n v="1"/>
    <d v="2013-11-07T00:00:00"/>
    <n v="12"/>
    <n v="97"/>
    <n v="13"/>
    <n v="52"/>
    <n v="1"/>
    <n v="1"/>
    <n v="1"/>
    <s v="111"/>
    <s v="À réactiver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</r>
  <r>
    <n v="4855"/>
    <n v="1974"/>
    <n v="51"/>
    <x v="0"/>
    <x v="1"/>
    <s v="Conjoint"/>
    <n v="30351"/>
    <n v="1"/>
    <n v="0"/>
    <n v="1"/>
    <d v="2013-06-06T00:00:00"/>
    <n v="12"/>
    <n v="19"/>
    <n v="14"/>
    <n v="46"/>
    <n v="3"/>
    <n v="1"/>
    <n v="1"/>
    <s v="311"/>
    <s v="Nouveaux prometteurs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</r>
  <r>
    <n v="5049"/>
    <n v="1974"/>
    <n v="51"/>
    <x v="0"/>
    <x v="1"/>
    <s v="Conjoint"/>
    <n v="30351"/>
    <n v="1"/>
    <n v="0"/>
    <n v="1"/>
    <d v="2013-06-06T00:00:00"/>
    <n v="12"/>
    <n v="19"/>
    <n v="14"/>
    <n v="46"/>
    <n v="3"/>
    <n v="1"/>
    <n v="1"/>
    <s v="311"/>
    <s v="Nouveaux prometteurs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</r>
  <r>
    <n v="7679"/>
    <n v="1985"/>
    <n v="40"/>
    <x v="1"/>
    <x v="1"/>
    <s v="Célibataire"/>
    <n v="30298"/>
    <n v="0"/>
    <n v="0"/>
    <n v="0"/>
    <d v="2014-05-19T00:00:00"/>
    <n v="11"/>
    <n v="48"/>
    <n v="8"/>
    <n v="28"/>
    <n v="2"/>
    <n v="1"/>
    <n v="1"/>
    <s v="211"/>
    <s v="Autres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</r>
  <r>
    <n v="4459"/>
    <n v="1989"/>
    <n v="36"/>
    <x v="1"/>
    <x v="0"/>
    <s v="Célibataire"/>
    <n v="30279"/>
    <n v="1"/>
    <n v="0"/>
    <n v="1"/>
    <d v="2012-12-30T00:00:00"/>
    <n v="13"/>
    <n v="13"/>
    <n v="12"/>
    <n v="37"/>
    <n v="3"/>
    <n v="1"/>
    <n v="1"/>
    <s v="311"/>
    <s v="Nouveaux prometteurs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</r>
  <r>
    <n v="10642"/>
    <n v="1989"/>
    <n v="36"/>
    <x v="1"/>
    <x v="0"/>
    <s v="Célibataire"/>
    <n v="30279"/>
    <n v="1"/>
    <n v="0"/>
    <n v="1"/>
    <d v="2012-12-30T00:00:00"/>
    <n v="13"/>
    <n v="13"/>
    <n v="12"/>
    <n v="37"/>
    <n v="3"/>
    <n v="1"/>
    <n v="1"/>
    <s v="311"/>
    <s v="Nouveaux prometteurs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</r>
  <r>
    <n v="2375"/>
    <n v="1972"/>
    <n v="53"/>
    <x v="0"/>
    <x v="0"/>
    <s v="Conjoint"/>
    <n v="30261"/>
    <n v="1"/>
    <n v="2"/>
    <n v="3"/>
    <d v="2012-09-25T00:00:00"/>
    <n v="13"/>
    <n v="75"/>
    <n v="11"/>
    <n v="22"/>
    <n v="1"/>
    <n v="1"/>
    <n v="1"/>
    <s v="111"/>
    <s v="À réactiver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</r>
  <r>
    <n v="1710"/>
    <n v="1978"/>
    <n v="47"/>
    <x v="0"/>
    <x v="0"/>
    <s v="Célibataire"/>
    <n v="30168"/>
    <n v="1"/>
    <n v="0"/>
    <n v="1"/>
    <d v="2013-03-07T00:00:00"/>
    <n v="12"/>
    <n v="51"/>
    <n v="20"/>
    <n v="279"/>
    <n v="2"/>
    <n v="2"/>
    <n v="2"/>
    <s v="222"/>
    <s v="Fidèles Premium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</r>
  <r>
    <n v="7516"/>
    <n v="1983"/>
    <n v="42"/>
    <x v="1"/>
    <x v="0"/>
    <s v="Marié"/>
    <n v="30096"/>
    <n v="1"/>
    <n v="0"/>
    <n v="1"/>
    <d v="2014-05-22T00:00:00"/>
    <n v="11"/>
    <n v="30"/>
    <n v="11"/>
    <n v="45"/>
    <n v="3"/>
    <n v="1"/>
    <n v="1"/>
    <s v="311"/>
    <s v="Nouveaux prometteurs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</r>
  <r>
    <n v="3129"/>
    <n v="1983"/>
    <n v="42"/>
    <x v="1"/>
    <x v="0"/>
    <s v="Marié"/>
    <n v="30096"/>
    <n v="1"/>
    <n v="0"/>
    <n v="1"/>
    <d v="2014-05-22T00:00:00"/>
    <n v="11"/>
    <n v="30"/>
    <n v="11"/>
    <n v="45"/>
    <n v="3"/>
    <n v="1"/>
    <n v="1"/>
    <s v="311"/>
    <s v="Nouveaux prometteurs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</r>
  <r>
    <n v="10595"/>
    <n v="1990"/>
    <n v="35"/>
    <x v="1"/>
    <x v="0"/>
    <s v="Marié"/>
    <n v="30093"/>
    <n v="0"/>
    <n v="0"/>
    <n v="0"/>
    <d v="2013-07-08T00:00:00"/>
    <n v="12"/>
    <n v="19"/>
    <n v="12"/>
    <n v="69"/>
    <n v="3"/>
    <n v="1"/>
    <n v="1"/>
    <s v="311"/>
    <s v="Nouveaux prometteurs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</r>
  <r>
    <n v="10277"/>
    <n v="1961"/>
    <n v="64"/>
    <x v="2"/>
    <x v="0"/>
    <s v="Célibataire"/>
    <n v="30081"/>
    <n v="0"/>
    <n v="1"/>
    <n v="1"/>
    <d v="2013-02-21T00:00:00"/>
    <n v="12"/>
    <n v="27"/>
    <n v="11"/>
    <n v="42"/>
    <n v="3"/>
    <n v="1"/>
    <n v="1"/>
    <s v="311"/>
    <s v="Nouveaux prometteurs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</r>
  <r>
    <n v="4444"/>
    <n v="1972"/>
    <n v="53"/>
    <x v="0"/>
    <x v="0"/>
    <s v="Marié"/>
    <n v="30023"/>
    <n v="1"/>
    <n v="0"/>
    <n v="1"/>
    <d v="2014-03-24T00:00:00"/>
    <n v="11"/>
    <n v="28"/>
    <n v="13"/>
    <n v="61"/>
    <n v="3"/>
    <n v="1"/>
    <n v="1"/>
    <s v="311"/>
    <s v="Nouveaux prometteurs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</r>
  <r>
    <n v="498"/>
    <n v="1970"/>
    <n v="55"/>
    <x v="0"/>
    <x v="0"/>
    <s v="Célibataire"/>
    <n v="30015"/>
    <n v="1"/>
    <n v="0"/>
    <n v="1"/>
    <d v="2014-02-02T00:00:00"/>
    <n v="11"/>
    <n v="28"/>
    <n v="10"/>
    <n v="57"/>
    <n v="3"/>
    <n v="1"/>
    <n v="1"/>
    <s v="311"/>
    <s v="Nouveaux prometteurs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</r>
  <r>
    <n v="7786"/>
    <n v="1986"/>
    <n v="39"/>
    <x v="1"/>
    <x v="1"/>
    <s v="Célibataire"/>
    <n v="29999"/>
    <n v="1"/>
    <n v="0"/>
    <n v="1"/>
    <d v="2013-02-13T00:00:00"/>
    <n v="12"/>
    <n v="22"/>
    <n v="16"/>
    <n v="160"/>
    <n v="3"/>
    <n v="2"/>
    <n v="2"/>
    <s v="322"/>
    <s v="Nouveaux prometteurs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</r>
  <r>
    <n v="6340"/>
    <n v="1985"/>
    <n v="40"/>
    <x v="1"/>
    <x v="0"/>
    <s v="Célibataire"/>
    <n v="29938"/>
    <n v="1"/>
    <n v="0"/>
    <n v="1"/>
    <d v="2013-10-27T00:00:00"/>
    <n v="12"/>
    <n v="52"/>
    <n v="10"/>
    <n v="26"/>
    <n v="2"/>
    <n v="1"/>
    <n v="1"/>
    <s v="211"/>
    <s v="Autres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</r>
  <r>
    <n v="2337"/>
    <n v="1971"/>
    <n v="54"/>
    <x v="0"/>
    <x v="0"/>
    <s v="Divorcé"/>
    <n v="29819"/>
    <n v="1"/>
    <n v="0"/>
    <n v="1"/>
    <d v="2013-10-24T00:00:00"/>
    <n v="12"/>
    <n v="77"/>
    <n v="12"/>
    <n v="39"/>
    <n v="1"/>
    <n v="1"/>
    <n v="1"/>
    <s v="111"/>
    <s v="À réactiver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</r>
  <r>
    <n v="2587"/>
    <n v="1972"/>
    <n v="53"/>
    <x v="0"/>
    <x v="1"/>
    <s v="Marié"/>
    <n v="29791"/>
    <n v="1"/>
    <n v="0"/>
    <n v="1"/>
    <d v="2014-05-15T00:00:00"/>
    <n v="11"/>
    <n v="21"/>
    <n v="10"/>
    <n v="20"/>
    <n v="3"/>
    <n v="1"/>
    <n v="1"/>
    <s v="311"/>
    <s v="Nouveaux prometteurs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</r>
  <r>
    <n v="3332"/>
    <n v="1985"/>
    <n v="40"/>
    <x v="1"/>
    <x v="0"/>
    <s v="Célibataire"/>
    <n v="29760"/>
    <n v="1"/>
    <n v="0"/>
    <n v="1"/>
    <d v="2012-08-29T00:00:00"/>
    <n v="13"/>
    <n v="87"/>
    <n v="16"/>
    <n v="165"/>
    <n v="1"/>
    <n v="2"/>
    <n v="2"/>
    <s v="122"/>
    <s v="À réactiver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</r>
  <r>
    <n v="7433"/>
    <n v="1985"/>
    <n v="40"/>
    <x v="1"/>
    <x v="0"/>
    <s v="Célibataire"/>
    <n v="29760"/>
    <n v="1"/>
    <n v="0"/>
    <n v="1"/>
    <d v="2012-08-29T00:00:00"/>
    <n v="13"/>
    <n v="87"/>
    <n v="16"/>
    <n v="165"/>
    <n v="1"/>
    <n v="2"/>
    <n v="2"/>
    <s v="122"/>
    <s v="À réactiver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</r>
  <r>
    <n v="1818"/>
    <n v="1971"/>
    <n v="54"/>
    <x v="0"/>
    <x v="1"/>
    <s v="Conjoint"/>
    <n v="29732"/>
    <n v="1"/>
    <n v="0"/>
    <n v="1"/>
    <d v="2014-03-25T00:00:00"/>
    <n v="11"/>
    <n v="23"/>
    <n v="13"/>
    <n v="38"/>
    <n v="3"/>
    <n v="1"/>
    <n v="1"/>
    <s v="311"/>
    <s v="Nouveaux prometteurs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</r>
  <r>
    <n v="10451"/>
    <n v="1965"/>
    <n v="60"/>
    <x v="2"/>
    <x v="0"/>
    <s v="Conjoint"/>
    <n v="29672"/>
    <n v="1"/>
    <n v="1"/>
    <n v="2"/>
    <d v="2013-03-12T00:00:00"/>
    <n v="12"/>
    <n v="6"/>
    <n v="9"/>
    <n v="25"/>
    <n v="3"/>
    <n v="1"/>
    <n v="1"/>
    <s v="311"/>
    <s v="Nouveaux prometteurs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</r>
  <r>
    <n v="4198"/>
    <n v="1965"/>
    <n v="60"/>
    <x v="2"/>
    <x v="0"/>
    <s v="Conjoint"/>
    <n v="29672"/>
    <n v="1"/>
    <n v="1"/>
    <n v="2"/>
    <d v="2013-03-12T00:00:00"/>
    <n v="12"/>
    <n v="6"/>
    <n v="9"/>
    <n v="25"/>
    <n v="3"/>
    <n v="1"/>
    <n v="1"/>
    <s v="311"/>
    <s v="Nouveaux prometteurs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</r>
  <r>
    <n v="5176"/>
    <n v="1988"/>
    <n v="37"/>
    <x v="1"/>
    <x v="0"/>
    <s v="Conjoint"/>
    <n v="29604"/>
    <n v="1"/>
    <n v="0"/>
    <n v="1"/>
    <d v="2013-12-08T00:00:00"/>
    <n v="12"/>
    <n v="88"/>
    <n v="13"/>
    <n v="53"/>
    <n v="1"/>
    <n v="1"/>
    <n v="1"/>
    <s v="111"/>
    <s v="À réactiver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</r>
  <r>
    <n v="2557"/>
    <n v="1970"/>
    <n v="55"/>
    <x v="0"/>
    <x v="2"/>
    <s v="Célibataire"/>
    <n v="29548"/>
    <n v="1"/>
    <n v="0"/>
    <n v="1"/>
    <d v="2013-08-29T00:00:00"/>
    <n v="12"/>
    <n v="52"/>
    <n v="8"/>
    <n v="29"/>
    <n v="2"/>
    <n v="1"/>
    <n v="1"/>
    <s v="211"/>
    <s v="Autres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</r>
  <r>
    <n v="7007"/>
    <n v="1968"/>
    <n v="57"/>
    <x v="0"/>
    <x v="2"/>
    <s v="Marié"/>
    <n v="29543"/>
    <n v="2"/>
    <n v="0"/>
    <n v="2"/>
    <d v="2014-04-01T00:00:00"/>
    <n v="11"/>
    <n v="47"/>
    <n v="13"/>
    <n v="63"/>
    <n v="2"/>
    <n v="1"/>
    <n v="1"/>
    <s v="211"/>
    <s v="Autres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</r>
  <r>
    <n v="8514"/>
    <n v="1976"/>
    <n v="49"/>
    <x v="0"/>
    <x v="0"/>
    <s v="Conjoint"/>
    <n v="29478"/>
    <n v="1"/>
    <n v="0"/>
    <n v="1"/>
    <d v="2014-01-17T00:00:00"/>
    <n v="11"/>
    <n v="59"/>
    <n v="10"/>
    <n v="20"/>
    <n v="2"/>
    <n v="1"/>
    <n v="1"/>
    <s v="211"/>
    <s v="Autres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</r>
  <r>
    <n v="5268"/>
    <n v="1960"/>
    <n v="65"/>
    <x v="2"/>
    <x v="0"/>
    <s v="Marié"/>
    <n v="29440"/>
    <n v="1"/>
    <n v="1"/>
    <n v="2"/>
    <d v="2013-08-11T00:00:00"/>
    <n v="12"/>
    <n v="95"/>
    <n v="12"/>
    <n v="56"/>
    <n v="1"/>
    <n v="1"/>
    <n v="1"/>
    <s v="111"/>
    <s v="À réactiver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</r>
  <r>
    <n v="2715"/>
    <n v="1966"/>
    <n v="59"/>
    <x v="0"/>
    <x v="2"/>
    <s v="Divorcé"/>
    <n v="29435"/>
    <n v="1"/>
    <n v="1"/>
    <n v="2"/>
    <d v="2012-08-06T00:00:00"/>
    <n v="13"/>
    <n v="11"/>
    <n v="16"/>
    <n v="180"/>
    <n v="3"/>
    <n v="2"/>
    <n v="2"/>
    <s v="322"/>
    <s v="Nouveaux prometteurs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</r>
  <r>
    <n v="6336"/>
    <n v="1960"/>
    <n v="65"/>
    <x v="2"/>
    <x v="0"/>
    <s v="Marié"/>
    <n v="29315"/>
    <n v="1"/>
    <n v="1"/>
    <n v="2"/>
    <d v="2014-04-06T00:00:00"/>
    <n v="11"/>
    <n v="55"/>
    <n v="12"/>
    <n v="48"/>
    <n v="2"/>
    <n v="1"/>
    <n v="1"/>
    <s v="211"/>
    <s v="Autres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</r>
  <r>
    <n v="891"/>
    <n v="1951"/>
    <n v="74"/>
    <x v="2"/>
    <x v="2"/>
    <s v="Conjoint"/>
    <n v="29298"/>
    <n v="1"/>
    <n v="1"/>
    <n v="2"/>
    <d v="2013-09-07T00:00:00"/>
    <n v="12"/>
    <n v="60"/>
    <n v="8"/>
    <n v="11"/>
    <n v="2"/>
    <n v="1"/>
    <n v="1"/>
    <s v="211"/>
    <s v="Autres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</r>
  <r>
    <n v="6859"/>
    <n v="1987"/>
    <n v="38"/>
    <x v="1"/>
    <x v="0"/>
    <s v="Célibataire"/>
    <n v="29236"/>
    <n v="1"/>
    <n v="0"/>
    <n v="1"/>
    <d v="2013-10-08T00:00:00"/>
    <n v="12"/>
    <n v="30"/>
    <n v="16"/>
    <n v="99"/>
    <n v="3"/>
    <n v="2"/>
    <n v="1"/>
    <s v="321"/>
    <s v="Nouveaux prometteurs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</r>
  <r>
    <n v="11007"/>
    <n v="1968"/>
    <n v="57"/>
    <x v="0"/>
    <x v="1"/>
    <s v="Marié"/>
    <n v="29187"/>
    <n v="1"/>
    <n v="0"/>
    <n v="1"/>
    <d v="2013-05-09T00:00:00"/>
    <n v="12"/>
    <n v="43"/>
    <n v="12"/>
    <n v="34"/>
    <n v="2"/>
    <n v="1"/>
    <n v="1"/>
    <s v="211"/>
    <s v="Autres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</r>
  <r>
    <n v="6728"/>
    <n v="1985"/>
    <n v="40"/>
    <x v="1"/>
    <x v="0"/>
    <s v="Conjoint"/>
    <n v="29103"/>
    <n v="1"/>
    <n v="0"/>
    <n v="1"/>
    <d v="2012-08-27T00:00:00"/>
    <n v="13"/>
    <n v="38"/>
    <n v="13"/>
    <n v="48"/>
    <n v="2"/>
    <n v="1"/>
    <n v="1"/>
    <s v="211"/>
    <s v="Autres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</r>
  <r>
    <n v="8416"/>
    <n v="1981"/>
    <n v="44"/>
    <x v="1"/>
    <x v="0"/>
    <s v="Marié"/>
    <n v="29009"/>
    <n v="1"/>
    <n v="0"/>
    <n v="1"/>
    <d v="2013-11-29T00:00:00"/>
    <n v="12"/>
    <n v="19"/>
    <n v="11"/>
    <n v="44"/>
    <n v="3"/>
    <n v="1"/>
    <n v="1"/>
    <s v="311"/>
    <s v="Nouveaux prometteurs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</r>
  <r>
    <n v="164"/>
    <n v="1977"/>
    <n v="48"/>
    <x v="0"/>
    <x v="1"/>
    <s v="Marié"/>
    <n v="28973"/>
    <n v="0"/>
    <n v="0"/>
    <n v="0"/>
    <d v="2012-10-13T00:00:00"/>
    <n v="13"/>
    <n v="59"/>
    <n v="19"/>
    <n v="269"/>
    <n v="2"/>
    <n v="2"/>
    <n v="2"/>
    <s v="222"/>
    <s v="Fidèles Premium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</r>
  <r>
    <n v="231"/>
    <n v="1956"/>
    <n v="69"/>
    <x v="2"/>
    <x v="2"/>
    <s v="Conjoint"/>
    <n v="28839"/>
    <n v="1"/>
    <n v="1"/>
    <n v="2"/>
    <d v="2014-03-11T00:00:00"/>
    <n v="11"/>
    <n v="86"/>
    <n v="10"/>
    <n v="32"/>
    <n v="1"/>
    <n v="1"/>
    <n v="1"/>
    <s v="111"/>
    <s v="À réactiver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</r>
  <r>
    <n v="5063"/>
    <n v="1977"/>
    <n v="48"/>
    <x v="0"/>
    <x v="0"/>
    <s v="Célibataire"/>
    <n v="28769"/>
    <n v="1"/>
    <n v="0"/>
    <n v="1"/>
    <d v="2012-12-18T00:00:00"/>
    <n v="13"/>
    <n v="76"/>
    <n v="18"/>
    <n v="191"/>
    <n v="1"/>
    <n v="2"/>
    <n v="2"/>
    <s v="122"/>
    <s v="À réactiver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</r>
  <r>
    <n v="9725"/>
    <n v="1966"/>
    <n v="59"/>
    <x v="0"/>
    <x v="1"/>
    <s v="Conjoint"/>
    <n v="28764"/>
    <n v="1"/>
    <n v="1"/>
    <n v="2"/>
    <d v="2014-06-05T00:00:00"/>
    <n v="11"/>
    <n v="16"/>
    <n v="11"/>
    <n v="12"/>
    <n v="3"/>
    <n v="1"/>
    <n v="1"/>
    <s v="311"/>
    <s v="Nouveaux prometteurs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</r>
  <r>
    <n v="6460"/>
    <n v="1982"/>
    <n v="43"/>
    <x v="1"/>
    <x v="0"/>
    <s v="Marié"/>
    <n v="28718"/>
    <n v="1"/>
    <n v="0"/>
    <n v="1"/>
    <d v="2013-07-13T00:00:00"/>
    <n v="12"/>
    <n v="78"/>
    <n v="13"/>
    <n v="57"/>
    <n v="1"/>
    <n v="1"/>
    <n v="1"/>
    <s v="111"/>
    <s v="À réactiver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</r>
  <r>
    <n v="5012"/>
    <n v="1989"/>
    <n v="36"/>
    <x v="1"/>
    <x v="0"/>
    <s v="Marié"/>
    <n v="28691"/>
    <n v="1"/>
    <n v="0"/>
    <n v="1"/>
    <d v="2013-07-04T00:00:00"/>
    <n v="12"/>
    <n v="56"/>
    <n v="12"/>
    <n v="34"/>
    <n v="2"/>
    <n v="1"/>
    <n v="1"/>
    <s v="211"/>
    <s v="Autres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</r>
  <r>
    <n v="6918"/>
    <n v="1989"/>
    <n v="36"/>
    <x v="1"/>
    <x v="0"/>
    <s v="Marié"/>
    <n v="28691"/>
    <n v="1"/>
    <n v="0"/>
    <n v="1"/>
    <d v="2013-07-04T00:00:00"/>
    <n v="12"/>
    <n v="56"/>
    <n v="12"/>
    <n v="34"/>
    <n v="2"/>
    <n v="1"/>
    <n v="1"/>
    <s v="211"/>
    <s v="Autres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</r>
  <r>
    <n v="3706"/>
    <n v="1978"/>
    <n v="47"/>
    <x v="0"/>
    <x v="0"/>
    <s v="Célibataire"/>
    <n v="28647"/>
    <n v="1"/>
    <n v="0"/>
    <n v="1"/>
    <d v="2013-08-21T00:00:00"/>
    <n v="12"/>
    <n v="54"/>
    <n v="13"/>
    <n v="94"/>
    <n v="2"/>
    <n v="1"/>
    <n v="1"/>
    <s v="211"/>
    <s v="Autres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</r>
  <r>
    <n v="9829"/>
    <n v="1978"/>
    <n v="47"/>
    <x v="0"/>
    <x v="0"/>
    <s v="Conjoint"/>
    <n v="28587"/>
    <n v="1"/>
    <n v="0"/>
    <n v="1"/>
    <d v="2014-02-12T00:00:00"/>
    <n v="11"/>
    <n v="42"/>
    <n v="12"/>
    <n v="78"/>
    <n v="2"/>
    <n v="1"/>
    <n v="1"/>
    <s v="211"/>
    <s v="Autres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</r>
  <r>
    <n v="8724"/>
    <n v="1982"/>
    <n v="43"/>
    <x v="1"/>
    <x v="0"/>
    <s v="Célibataire"/>
    <n v="28567"/>
    <n v="1"/>
    <n v="0"/>
    <n v="1"/>
    <d v="2013-06-17T00:00:00"/>
    <n v="12"/>
    <n v="57"/>
    <n v="11"/>
    <n v="46"/>
    <n v="2"/>
    <n v="1"/>
    <n v="1"/>
    <s v="211"/>
    <s v="Autres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</r>
  <r>
    <n v="10691"/>
    <n v="1960"/>
    <n v="65"/>
    <x v="2"/>
    <x v="2"/>
    <s v="Marié"/>
    <n v="28520"/>
    <n v="1"/>
    <n v="1"/>
    <n v="2"/>
    <d v="2013-06-14T00:00:00"/>
    <n v="12"/>
    <n v="55"/>
    <n v="10"/>
    <n v="43"/>
    <n v="2"/>
    <n v="1"/>
    <n v="1"/>
    <s v="211"/>
    <s v="Autres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</r>
  <r>
    <n v="2918"/>
    <n v="1981"/>
    <n v="44"/>
    <x v="1"/>
    <x v="0"/>
    <s v="Divorcé"/>
    <n v="28510"/>
    <n v="1"/>
    <n v="1"/>
    <n v="2"/>
    <d v="2013-04-13T00:00:00"/>
    <n v="12"/>
    <n v="72"/>
    <n v="11"/>
    <n v="91"/>
    <n v="1"/>
    <n v="1"/>
    <n v="1"/>
    <s v="111"/>
    <s v="À réactiver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</r>
  <r>
    <n v="3921"/>
    <n v="1952"/>
    <n v="73"/>
    <x v="2"/>
    <x v="2"/>
    <s v="Veuf"/>
    <n v="28457"/>
    <n v="0"/>
    <n v="0"/>
    <n v="0"/>
    <d v="2012-10-28T00:00:00"/>
    <n v="13"/>
    <n v="96"/>
    <n v="17"/>
    <n v="205"/>
    <n v="1"/>
    <n v="2"/>
    <n v="2"/>
    <s v="122"/>
    <s v="À réactiver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</r>
  <r>
    <n v="2958"/>
    <n v="1978"/>
    <n v="47"/>
    <x v="0"/>
    <x v="0"/>
    <s v="Marié"/>
    <n v="28442"/>
    <n v="2"/>
    <n v="0"/>
    <n v="2"/>
    <d v="2014-02-24T00:00:00"/>
    <n v="11"/>
    <n v="53"/>
    <n v="11"/>
    <n v="57"/>
    <n v="2"/>
    <n v="1"/>
    <n v="1"/>
    <s v="211"/>
    <s v="Autres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</r>
  <r>
    <n v="2445"/>
    <n v="1974"/>
    <n v="51"/>
    <x v="0"/>
    <x v="1"/>
    <s v="Conjoint"/>
    <n v="28440"/>
    <n v="1"/>
    <n v="0"/>
    <n v="1"/>
    <d v="2013-07-07T00:00:00"/>
    <n v="12"/>
    <n v="87"/>
    <n v="13"/>
    <n v="63"/>
    <n v="1"/>
    <n v="1"/>
    <n v="1"/>
    <s v="111"/>
    <s v="À réactiver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</r>
  <r>
    <n v="1502"/>
    <n v="1983"/>
    <n v="42"/>
    <x v="1"/>
    <x v="0"/>
    <s v="Conjoint"/>
    <n v="28427"/>
    <n v="1"/>
    <n v="0"/>
    <n v="1"/>
    <d v="2013-03-21T00:00:00"/>
    <n v="12"/>
    <n v="67"/>
    <n v="13"/>
    <n v="52"/>
    <n v="1"/>
    <n v="1"/>
    <n v="1"/>
    <s v="111"/>
    <s v="À réactiver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</r>
  <r>
    <n v="736"/>
    <n v="1983"/>
    <n v="42"/>
    <x v="1"/>
    <x v="0"/>
    <s v="Conjoint"/>
    <n v="28427"/>
    <n v="1"/>
    <n v="0"/>
    <n v="1"/>
    <d v="2013-03-21T00:00:00"/>
    <n v="12"/>
    <n v="67"/>
    <n v="13"/>
    <n v="52"/>
    <n v="1"/>
    <n v="1"/>
    <n v="1"/>
    <s v="111"/>
    <s v="À réactiver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</r>
  <r>
    <n v="10757"/>
    <n v="1967"/>
    <n v="58"/>
    <x v="0"/>
    <x v="1"/>
    <s v="Divorcé"/>
    <n v="28420"/>
    <n v="1"/>
    <n v="0"/>
    <n v="1"/>
    <d v="2013-12-24T00:00:00"/>
    <n v="12"/>
    <n v="36"/>
    <n v="9"/>
    <n v="13"/>
    <n v="2"/>
    <n v="1"/>
    <n v="1"/>
    <s v="211"/>
    <s v="Autres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</r>
  <r>
    <n v="10250"/>
    <n v="1947"/>
    <n v="78"/>
    <x v="2"/>
    <x v="3"/>
    <s v="Conjoint"/>
    <n v="28389"/>
    <n v="0"/>
    <n v="0"/>
    <n v="0"/>
    <d v="2012-11-20T00:00:00"/>
    <n v="13"/>
    <n v="49"/>
    <n v="10"/>
    <n v="28"/>
    <n v="2"/>
    <n v="1"/>
    <n v="1"/>
    <s v="211"/>
    <s v="Autres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</r>
  <r>
    <n v="5423"/>
    <n v="1983"/>
    <n v="42"/>
    <x v="1"/>
    <x v="0"/>
    <s v="Conjoint"/>
    <n v="28359"/>
    <n v="1"/>
    <n v="0"/>
    <n v="1"/>
    <d v="2013-10-27T00:00:00"/>
    <n v="12"/>
    <n v="35"/>
    <n v="10"/>
    <n v="16"/>
    <n v="2"/>
    <n v="1"/>
    <n v="1"/>
    <s v="211"/>
    <s v="Autres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</r>
  <r>
    <n v="1050"/>
    <n v="1952"/>
    <n v="73"/>
    <x v="2"/>
    <x v="0"/>
    <s v="Marié"/>
    <n v="28332"/>
    <n v="0"/>
    <n v="0"/>
    <n v="0"/>
    <d v="2014-04-30T00:00:00"/>
    <n v="11"/>
    <n v="58"/>
    <n v="9"/>
    <n v="65"/>
    <n v="2"/>
    <n v="1"/>
    <n v="1"/>
    <s v="211"/>
    <s v="Autres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</r>
  <r>
    <n v="5138"/>
    <n v="1950"/>
    <n v="75"/>
    <x v="2"/>
    <x v="0"/>
    <s v="Conjoint"/>
    <n v="28320"/>
    <n v="0"/>
    <n v="1"/>
    <n v="1"/>
    <d v="2013-01-14T00:00:00"/>
    <m/>
    <n v="68"/>
    <n v="12"/>
    <n v="43"/>
    <n v="1"/>
    <n v="1"/>
    <n v="1"/>
    <s v="111"/>
    <s v="À réactiver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</r>
  <r>
    <n v="2563"/>
    <n v="1961"/>
    <n v="64"/>
    <x v="2"/>
    <x v="3"/>
    <s v="Marié"/>
    <n v="28249"/>
    <n v="0"/>
    <n v="0"/>
    <n v="0"/>
    <d v="2014-06-15T00:00:00"/>
    <n v="11"/>
    <n v="80"/>
    <n v="11"/>
    <n v="43"/>
    <n v="1"/>
    <n v="1"/>
    <n v="1"/>
    <s v="111"/>
    <s v="À réactiver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</r>
  <r>
    <n v="8312"/>
    <n v="1961"/>
    <n v="64"/>
    <x v="2"/>
    <x v="3"/>
    <s v="Marié"/>
    <n v="28249"/>
    <n v="0"/>
    <n v="0"/>
    <n v="0"/>
    <d v="2014-06-15T00:00:00"/>
    <n v="11"/>
    <n v="80"/>
    <n v="11"/>
    <n v="43"/>
    <n v="1"/>
    <n v="1"/>
    <n v="1"/>
    <s v="111"/>
    <s v="À réactiver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</r>
  <r>
    <n v="2428"/>
    <n v="1970"/>
    <n v="55"/>
    <x v="0"/>
    <x v="0"/>
    <s v="Marié"/>
    <n v="28164"/>
    <n v="1"/>
    <n v="0"/>
    <n v="1"/>
    <d v="2013-05-04T00:00:00"/>
    <n v="12"/>
    <n v="23"/>
    <n v="13"/>
    <n v="78"/>
    <n v="3"/>
    <n v="1"/>
    <n v="1"/>
    <s v="311"/>
    <s v="Nouveaux prometteurs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</r>
  <r>
    <n v="7998"/>
    <n v="1958"/>
    <n v="67"/>
    <x v="2"/>
    <x v="0"/>
    <s v="Conjoint"/>
    <n v="28087"/>
    <n v="1"/>
    <n v="1"/>
    <n v="2"/>
    <d v="2012-12-11T00:00:00"/>
    <n v="13"/>
    <n v="77"/>
    <n v="13"/>
    <n v="112"/>
    <n v="1"/>
    <n v="1"/>
    <n v="1"/>
    <s v="111"/>
    <s v="À réactiver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</r>
  <r>
    <n v="5074"/>
    <n v="1986"/>
    <n v="39"/>
    <x v="1"/>
    <x v="2"/>
    <s v="Marié"/>
    <n v="28072"/>
    <n v="1"/>
    <n v="0"/>
    <n v="1"/>
    <d v="2013-07-08T00:00:00"/>
    <n v="12"/>
    <n v="10"/>
    <n v="11"/>
    <n v="47"/>
    <n v="3"/>
    <n v="1"/>
    <n v="1"/>
    <s v="311"/>
    <s v="Nouveaux prometteurs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</r>
  <r>
    <n v="9503"/>
    <n v="1980"/>
    <n v="45"/>
    <x v="0"/>
    <x v="0"/>
    <s v="Célibataire"/>
    <n v="28071"/>
    <n v="0"/>
    <n v="0"/>
    <n v="0"/>
    <d v="2012-08-29T00:00:00"/>
    <n v="13"/>
    <n v="65"/>
    <n v="19"/>
    <n v="313"/>
    <n v="2"/>
    <n v="2"/>
    <n v="2"/>
    <s v="222"/>
    <s v="Fidèles Premium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</r>
  <r>
    <n v="10598"/>
    <n v="1967"/>
    <n v="58"/>
    <x v="0"/>
    <x v="0"/>
    <s v="Conjoint"/>
    <n v="27943"/>
    <n v="1"/>
    <n v="1"/>
    <n v="2"/>
    <d v="2013-04-15T00:00:00"/>
    <n v="12"/>
    <n v="89"/>
    <n v="13"/>
    <n v="37"/>
    <n v="1"/>
    <n v="1"/>
    <n v="1"/>
    <s v="111"/>
    <s v="À réactiver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</r>
  <r>
    <n v="7437"/>
    <n v="1988"/>
    <n v="37"/>
    <x v="1"/>
    <x v="0"/>
    <s v="Célibataire"/>
    <n v="27938"/>
    <n v="1"/>
    <n v="0"/>
    <n v="1"/>
    <d v="2014-04-28T00:00:00"/>
    <n v="11"/>
    <n v="31"/>
    <n v="8"/>
    <n v="29"/>
    <n v="3"/>
    <n v="1"/>
    <n v="1"/>
    <s v="311"/>
    <s v="Nouveaux prometteurs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</r>
  <r>
    <n v="7574"/>
    <n v="1979"/>
    <n v="46"/>
    <x v="0"/>
    <x v="1"/>
    <s v="Conjoint"/>
    <n v="27922"/>
    <n v="1"/>
    <n v="0"/>
    <n v="1"/>
    <d v="2014-05-10T00:00:00"/>
    <n v="11"/>
    <n v="80"/>
    <n v="9"/>
    <n v="41"/>
    <n v="1"/>
    <n v="1"/>
    <n v="1"/>
    <s v="111"/>
    <s v="À réactiver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</r>
  <r>
    <n v="6958"/>
    <n v="1977"/>
    <n v="48"/>
    <x v="0"/>
    <x v="2"/>
    <s v="Marié"/>
    <n v="27889"/>
    <n v="1"/>
    <n v="0"/>
    <n v="1"/>
    <d v="2013-07-05T00:00:00"/>
    <n v="12"/>
    <n v="42"/>
    <n v="10"/>
    <n v="26"/>
    <n v="2"/>
    <n v="1"/>
    <n v="1"/>
    <s v="211"/>
    <s v="Autres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</r>
  <r>
    <n v="4643"/>
    <n v="1973"/>
    <n v="52"/>
    <x v="0"/>
    <x v="0"/>
    <s v="Marié"/>
    <n v="27803"/>
    <n v="1"/>
    <n v="0"/>
    <n v="1"/>
    <d v="2012-08-26T00:00:00"/>
    <n v="13"/>
    <n v="40"/>
    <n v="15"/>
    <n v="176"/>
    <n v="2"/>
    <n v="2"/>
    <n v="2"/>
    <s v="222"/>
    <s v="Fidèles Premium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</r>
  <r>
    <n v="87"/>
    <n v="1981"/>
    <n v="44"/>
    <x v="1"/>
    <x v="2"/>
    <s v="Marié"/>
    <n v="27733"/>
    <n v="1"/>
    <n v="0"/>
    <n v="1"/>
    <d v="2013-08-26T00:00:00"/>
    <n v="12"/>
    <n v="16"/>
    <n v="12"/>
    <n v="57"/>
    <n v="3"/>
    <n v="1"/>
    <n v="1"/>
    <s v="311"/>
    <s v="Nouveaux prometteurs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</r>
  <r>
    <n v="1291"/>
    <n v="1978"/>
    <n v="47"/>
    <x v="0"/>
    <x v="1"/>
    <s v="Conjoint"/>
    <n v="27683"/>
    <n v="1"/>
    <n v="0"/>
    <n v="1"/>
    <d v="2012-08-04T00:00:00"/>
    <n v="13"/>
    <n v="90"/>
    <n v="20"/>
    <n v="351"/>
    <n v="1"/>
    <n v="2"/>
    <n v="2"/>
    <s v="122"/>
    <s v="À réactiver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</r>
  <r>
    <n v="1109"/>
    <n v="1982"/>
    <n v="43"/>
    <x v="1"/>
    <x v="2"/>
    <s v="Conjoint"/>
    <n v="27590"/>
    <n v="1"/>
    <n v="0"/>
    <n v="1"/>
    <d v="2013-04-23T00:00:00"/>
    <n v="12"/>
    <n v="38"/>
    <n v="10"/>
    <n v="12"/>
    <n v="2"/>
    <n v="1"/>
    <n v="1"/>
    <s v="211"/>
    <s v="Autres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1170"/>
    <n v="1975"/>
    <n v="50"/>
    <x v="0"/>
    <x v="0"/>
    <s v="Marié"/>
    <n v="27573"/>
    <n v="1"/>
    <n v="0"/>
    <n v="1"/>
    <d v="2013-03-25T00:00:00"/>
    <n v="12"/>
    <n v="45"/>
    <n v="18"/>
    <n v="244"/>
    <n v="2"/>
    <n v="2"/>
    <n v="2"/>
    <s v="222"/>
    <s v="Fidèles Premium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</r>
  <r>
    <n v="7990"/>
    <n v="1947"/>
    <n v="78"/>
    <x v="2"/>
    <x v="0"/>
    <s v="Marié"/>
    <n v="27469"/>
    <n v="0"/>
    <n v="0"/>
    <n v="0"/>
    <d v="2012-08-02T00:00:00"/>
    <n v="13"/>
    <n v="2"/>
    <n v="9"/>
    <n v="17"/>
    <n v="3"/>
    <n v="1"/>
    <n v="1"/>
    <s v="311"/>
    <s v="Nouveaux prometteurs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</r>
  <r>
    <n v="5123"/>
    <n v="1951"/>
    <n v="74"/>
    <x v="2"/>
    <x v="2"/>
    <s v="Marié"/>
    <n v="27450"/>
    <n v="0"/>
    <n v="0"/>
    <n v="0"/>
    <d v="2013-04-15T00:00:00"/>
    <n v="12"/>
    <n v="57"/>
    <n v="13"/>
    <n v="143"/>
    <n v="2"/>
    <n v="1"/>
    <n v="2"/>
    <s v="212"/>
    <s v="Autres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</r>
  <r>
    <n v="6878"/>
    <n v="1954"/>
    <n v="71"/>
    <x v="2"/>
    <x v="0"/>
    <s v="Veuf"/>
    <n v="27421"/>
    <n v="0"/>
    <n v="0"/>
    <n v="0"/>
    <d v="2012-12-12T00:00:00"/>
    <n v="13"/>
    <n v="14"/>
    <n v="18"/>
    <n v="324"/>
    <n v="3"/>
    <n v="2"/>
    <n v="2"/>
    <s v="322"/>
    <s v="Nouveaux prometteurs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</r>
  <r>
    <n v="3896"/>
    <n v="1984"/>
    <n v="41"/>
    <x v="1"/>
    <x v="0"/>
    <s v="Marié"/>
    <n v="27255"/>
    <n v="1"/>
    <n v="0"/>
    <n v="1"/>
    <d v="2013-11-07T00:00:00"/>
    <n v="12"/>
    <n v="3"/>
    <n v="11"/>
    <n v="37"/>
    <n v="3"/>
    <n v="1"/>
    <n v="1"/>
    <s v="311"/>
    <s v="Nouveaux prometteurs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</r>
  <r>
    <n v="4832"/>
    <n v="1979"/>
    <n v="46"/>
    <x v="0"/>
    <x v="0"/>
    <s v="Marié"/>
    <n v="27244"/>
    <n v="1"/>
    <n v="0"/>
    <n v="1"/>
    <d v="2014-03-07T00:00:00"/>
    <n v="11"/>
    <n v="84"/>
    <n v="13"/>
    <n v="101"/>
    <n v="1"/>
    <n v="1"/>
    <n v="1"/>
    <s v="111"/>
    <s v="À réactiver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</r>
  <r>
    <n v="3887"/>
    <n v="1970"/>
    <n v="55"/>
    <x v="0"/>
    <x v="0"/>
    <s v="Célibataire"/>
    <n v="27242"/>
    <n v="1"/>
    <n v="0"/>
    <n v="1"/>
    <d v="2012-11-11T00:00:00"/>
    <n v="13"/>
    <n v="2"/>
    <n v="14"/>
    <n v="106"/>
    <n v="3"/>
    <n v="1"/>
    <n v="1"/>
    <s v="311"/>
    <s v="Nouveaux prometteurs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</r>
  <r>
    <n v="6197"/>
    <n v="1962"/>
    <n v="63"/>
    <x v="2"/>
    <x v="1"/>
    <s v="Célibataire"/>
    <n v="27238"/>
    <n v="1"/>
    <n v="1"/>
    <n v="2"/>
    <d v="2013-04-20T00:00:00"/>
    <n v="12"/>
    <n v="39"/>
    <n v="15"/>
    <n v="57"/>
    <n v="2"/>
    <n v="2"/>
    <n v="1"/>
    <s v="221"/>
    <s v="Autres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</r>
  <r>
    <n v="6642"/>
    <n v="1961"/>
    <n v="64"/>
    <x v="2"/>
    <x v="0"/>
    <s v="Divorcé"/>
    <n v="27215"/>
    <n v="2"/>
    <n v="1"/>
    <n v="3"/>
    <d v="2013-01-23T00:00:00"/>
    <n v="12"/>
    <n v="50"/>
    <n v="13"/>
    <n v="102"/>
    <n v="2"/>
    <n v="1"/>
    <n v="1"/>
    <s v="211"/>
    <s v="Autres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</r>
  <r>
    <n v="3645"/>
    <n v="1972"/>
    <n v="53"/>
    <x v="0"/>
    <x v="1"/>
    <s v="Célibataire"/>
    <n v="27213"/>
    <n v="1"/>
    <n v="0"/>
    <n v="1"/>
    <d v="2012-08-30T00:00:00"/>
    <n v="13"/>
    <n v="19"/>
    <n v="14"/>
    <n v="70"/>
    <n v="3"/>
    <n v="1"/>
    <n v="1"/>
    <s v="311"/>
    <s v="Nouveaux prometteurs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</r>
  <r>
    <n v="9135"/>
    <n v="1950"/>
    <n v="75"/>
    <x v="2"/>
    <x v="0"/>
    <s v="Conjoint"/>
    <n v="27203"/>
    <n v="1"/>
    <n v="1"/>
    <n v="2"/>
    <d v="2012-08-06T00:00:00"/>
    <n v="13"/>
    <n v="92"/>
    <n v="12"/>
    <n v="64"/>
    <n v="1"/>
    <n v="1"/>
    <n v="1"/>
    <s v="111"/>
    <s v="À réactiver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</r>
  <r>
    <n v="8234"/>
    <n v="1973"/>
    <n v="52"/>
    <x v="0"/>
    <x v="3"/>
    <s v="Conjoint"/>
    <n v="27190"/>
    <n v="1"/>
    <n v="0"/>
    <n v="1"/>
    <d v="2013-08-15T00:00:00"/>
    <n v="12"/>
    <n v="13"/>
    <n v="11"/>
    <n v="18"/>
    <n v="3"/>
    <n v="1"/>
    <n v="1"/>
    <s v="311"/>
    <s v="Nouveaux prometteurs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</r>
  <r>
    <n v="8135"/>
    <n v="1986"/>
    <n v="39"/>
    <x v="1"/>
    <x v="2"/>
    <s v="Marié"/>
    <n v="27161"/>
    <n v="1"/>
    <n v="0"/>
    <n v="1"/>
    <d v="2013-10-28T00:00:00"/>
    <n v="12"/>
    <n v="41"/>
    <n v="11"/>
    <n v="52"/>
    <n v="2"/>
    <n v="1"/>
    <n v="1"/>
    <s v="211"/>
    <s v="Autres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</r>
  <r>
    <n v="2256"/>
    <n v="1973"/>
    <n v="52"/>
    <x v="0"/>
    <x v="2"/>
    <s v="Marié"/>
    <n v="27159"/>
    <n v="1"/>
    <n v="1"/>
    <n v="2"/>
    <d v="2014-03-29T00:00:00"/>
    <n v="11"/>
    <n v="33"/>
    <n v="10"/>
    <n v="21"/>
    <n v="2"/>
    <n v="1"/>
    <n v="1"/>
    <s v="211"/>
    <s v="Autres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11092"/>
    <n v="1961"/>
    <n v="64"/>
    <x v="2"/>
    <x v="0"/>
    <s v="Marié"/>
    <n v="27116"/>
    <n v="1"/>
    <n v="1"/>
    <n v="2"/>
    <d v="2014-03-02T00:00:00"/>
    <n v="11"/>
    <n v="78"/>
    <n v="12"/>
    <n v="41"/>
    <n v="1"/>
    <n v="1"/>
    <n v="1"/>
    <s v="111"/>
    <s v="À réactiver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</r>
  <r>
    <n v="5731"/>
    <n v="1983"/>
    <n v="42"/>
    <x v="1"/>
    <x v="2"/>
    <s v="Marié"/>
    <n v="27100"/>
    <n v="1"/>
    <n v="0"/>
    <n v="1"/>
    <d v="2013-04-05T00:00:00"/>
    <n v="12"/>
    <n v="64"/>
    <n v="11"/>
    <n v="37"/>
    <n v="2"/>
    <n v="1"/>
    <n v="1"/>
    <s v="211"/>
    <s v="Autres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</r>
  <r>
    <n v="7152"/>
    <n v="1983"/>
    <n v="42"/>
    <x v="1"/>
    <x v="2"/>
    <s v="Marié"/>
    <n v="27100"/>
    <n v="1"/>
    <n v="0"/>
    <n v="1"/>
    <d v="2013-04-05T00:00:00"/>
    <n v="12"/>
    <n v="64"/>
    <n v="11"/>
    <n v="37"/>
    <n v="2"/>
    <n v="1"/>
    <n v="1"/>
    <s v="211"/>
    <s v="Autres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</r>
  <r>
    <n v="7419"/>
    <n v="1968"/>
    <n v="57"/>
    <x v="0"/>
    <x v="2"/>
    <s v="Divorcé"/>
    <n v="27071"/>
    <n v="1"/>
    <n v="0"/>
    <n v="1"/>
    <d v="2014-04-23T00:00:00"/>
    <n v="11"/>
    <n v="90"/>
    <n v="11"/>
    <n v="35"/>
    <n v="1"/>
    <n v="1"/>
    <n v="1"/>
    <s v="111"/>
    <s v="À réactiver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</r>
  <r>
    <n v="6609"/>
    <n v="1966"/>
    <n v="59"/>
    <x v="0"/>
    <x v="0"/>
    <s v="Veuf"/>
    <n v="27038"/>
    <n v="0"/>
    <n v="0"/>
    <n v="0"/>
    <d v="2012-09-18T00:00:00"/>
    <n v="13"/>
    <n v="64"/>
    <n v="15"/>
    <n v="107"/>
    <n v="2"/>
    <n v="2"/>
    <n v="1"/>
    <s v="221"/>
    <s v="Autres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</r>
  <r>
    <n v="5043"/>
    <n v="1951"/>
    <n v="74"/>
    <x v="2"/>
    <x v="3"/>
    <s v="Marié"/>
    <n v="26997"/>
    <n v="0"/>
    <n v="0"/>
    <n v="0"/>
    <d v="2012-11-05T00:00:00"/>
    <n v="13"/>
    <n v="89"/>
    <n v="18"/>
    <n v="434"/>
    <n v="1"/>
    <n v="2"/>
    <n v="2"/>
    <s v="122"/>
    <s v="À réactiver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</r>
  <r>
    <n v="9392"/>
    <n v="1971"/>
    <n v="54"/>
    <x v="0"/>
    <x v="0"/>
    <s v="Célibataire"/>
    <n v="26954"/>
    <n v="1"/>
    <n v="0"/>
    <n v="1"/>
    <d v="2014-05-08T00:00:00"/>
    <n v="11"/>
    <n v="17"/>
    <n v="10"/>
    <n v="17"/>
    <n v="3"/>
    <n v="1"/>
    <n v="1"/>
    <s v="311"/>
    <s v="Nouveaux prometteurs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577"/>
    <n v="1976"/>
    <n v="49"/>
    <x v="0"/>
    <x v="2"/>
    <s v="Conjoint"/>
    <n v="26907"/>
    <n v="1"/>
    <n v="1"/>
    <n v="2"/>
    <d v="2013-08-20T00:00:00"/>
    <n v="12"/>
    <n v="10"/>
    <n v="11"/>
    <n v="22"/>
    <n v="3"/>
    <n v="1"/>
    <n v="1"/>
    <s v="311"/>
    <s v="Nouveaux prometteurs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</r>
  <r>
    <n v="8702"/>
    <n v="1976"/>
    <n v="49"/>
    <x v="0"/>
    <x v="2"/>
    <s v="Conjoint"/>
    <n v="26907"/>
    <n v="1"/>
    <n v="1"/>
    <n v="2"/>
    <d v="2013-08-20T00:00:00"/>
    <n v="12"/>
    <n v="10"/>
    <n v="11"/>
    <n v="22"/>
    <n v="3"/>
    <n v="1"/>
    <n v="1"/>
    <s v="311"/>
    <s v="Nouveaux prometteurs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</r>
  <r>
    <n v="10390"/>
    <n v="1959"/>
    <n v="66"/>
    <x v="2"/>
    <x v="2"/>
    <s v="Marié"/>
    <n v="26887"/>
    <n v="0"/>
    <n v="1"/>
    <n v="1"/>
    <d v="2013-02-10T00:00:00"/>
    <n v="12"/>
    <n v="27"/>
    <n v="10"/>
    <n v="30"/>
    <n v="3"/>
    <n v="1"/>
    <n v="1"/>
    <s v="311"/>
    <s v="Nouveaux prometteurs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</r>
  <r>
    <n v="7930"/>
    <n v="1969"/>
    <n v="56"/>
    <x v="0"/>
    <x v="2"/>
    <s v="Célibataire"/>
    <n v="26877"/>
    <n v="0"/>
    <n v="0"/>
    <n v="0"/>
    <d v="2013-08-19T00:00:00"/>
    <n v="12"/>
    <n v="74"/>
    <n v="16"/>
    <n v="268"/>
    <n v="1"/>
    <n v="2"/>
    <n v="2"/>
    <s v="122"/>
    <s v="À réactiver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</r>
  <r>
    <n v="2964"/>
    <n v="1981"/>
    <n v="44"/>
    <x v="1"/>
    <x v="0"/>
    <s v="Marié"/>
    <n v="26872"/>
    <n v="0"/>
    <n v="0"/>
    <n v="0"/>
    <d v="2013-10-16T00:00:00"/>
    <n v="12"/>
    <n v="0"/>
    <n v="10"/>
    <n v="72"/>
    <n v="3"/>
    <n v="1"/>
    <n v="1"/>
    <s v="311"/>
    <s v="Nouveaux prometteurs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</r>
  <r>
    <n v="9960"/>
    <n v="1991"/>
    <n v="34"/>
    <x v="1"/>
    <x v="3"/>
    <s v="Célibataire"/>
    <n v="26868"/>
    <n v="1"/>
    <n v="0"/>
    <n v="1"/>
    <d v="2014-04-30T00:00:00"/>
    <n v="11"/>
    <n v="52"/>
    <n v="10"/>
    <n v="14"/>
    <n v="2"/>
    <n v="1"/>
    <n v="1"/>
    <s v="211"/>
    <s v="Autres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</r>
  <r>
    <n v="8036"/>
    <n v="1971"/>
    <n v="54"/>
    <x v="0"/>
    <x v="2"/>
    <s v="Conjoint"/>
    <n v="26850"/>
    <n v="1"/>
    <n v="1"/>
    <n v="2"/>
    <d v="2014-04-18T00:00:00"/>
    <n v="11"/>
    <n v="10"/>
    <n v="11"/>
    <n v="63"/>
    <n v="3"/>
    <n v="1"/>
    <n v="1"/>
    <s v="311"/>
    <s v="Nouveaux prometteurs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</r>
  <r>
    <n v="8080"/>
    <n v="1986"/>
    <n v="39"/>
    <x v="1"/>
    <x v="0"/>
    <s v="Célibataire"/>
    <n v="26816"/>
    <n v="0"/>
    <n v="0"/>
    <n v="0"/>
    <d v="2012-08-17T00:00:00"/>
    <n v="13"/>
    <n v="50"/>
    <n v="7"/>
    <n v="22"/>
    <n v="2"/>
    <n v="1"/>
    <n v="1"/>
    <s v="211"/>
    <s v="Autres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</r>
  <r>
    <n v="2589"/>
    <n v="1972"/>
    <n v="53"/>
    <x v="0"/>
    <x v="0"/>
    <s v="Divorcé"/>
    <n v="26759"/>
    <n v="1"/>
    <n v="0"/>
    <n v="1"/>
    <d v="2014-02-07T00:00:00"/>
    <n v="11"/>
    <n v="65"/>
    <n v="12"/>
    <n v="59"/>
    <n v="2"/>
    <n v="1"/>
    <n v="1"/>
    <s v="211"/>
    <s v="Autres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</r>
  <r>
    <n v="6961"/>
    <n v="1974"/>
    <n v="51"/>
    <x v="0"/>
    <x v="0"/>
    <s v="Marié"/>
    <n v="26751"/>
    <n v="2"/>
    <n v="0"/>
    <n v="2"/>
    <d v="2014-05-22T00:00:00"/>
    <n v="11"/>
    <n v="26"/>
    <n v="11"/>
    <n v="11"/>
    <n v="3"/>
    <n v="1"/>
    <n v="1"/>
    <s v="311"/>
    <s v="Nouveaux prometteurs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</r>
  <r>
    <n v="6182"/>
    <n v="1984"/>
    <n v="41"/>
    <x v="1"/>
    <x v="0"/>
    <s v="Conjoint"/>
    <n v="26646"/>
    <n v="1"/>
    <n v="0"/>
    <n v="1"/>
    <d v="2014-02-10T00:00:00"/>
    <n v="11"/>
    <n v="26"/>
    <n v="12"/>
    <n v="53"/>
    <n v="3"/>
    <n v="1"/>
    <n v="1"/>
    <s v="311"/>
    <s v="Nouveaux prometteurs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</r>
  <r>
    <n v="3286"/>
    <n v="1967"/>
    <n v="58"/>
    <x v="0"/>
    <x v="1"/>
    <s v="Divorcé"/>
    <n v="26642"/>
    <n v="1"/>
    <n v="0"/>
    <n v="1"/>
    <d v="2014-03-01T00:00:00"/>
    <n v="11"/>
    <n v="71"/>
    <n v="11"/>
    <n v="42"/>
    <n v="1"/>
    <n v="1"/>
    <n v="1"/>
    <s v="111"/>
    <s v="À réactiver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</r>
  <r>
    <n v="10525"/>
    <n v="1986"/>
    <n v="39"/>
    <x v="1"/>
    <x v="0"/>
    <s v="Célibataire"/>
    <n v="26576"/>
    <n v="1"/>
    <n v="0"/>
    <n v="1"/>
    <d v="2012-10-13T00:00:00"/>
    <m/>
    <n v="40"/>
    <n v="12"/>
    <n v="27"/>
    <n v="2"/>
    <n v="1"/>
    <n v="1"/>
    <s v="211"/>
    <s v="Autres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</r>
  <r>
    <n v="2868"/>
    <n v="1949"/>
    <n v="76"/>
    <x v="2"/>
    <x v="1"/>
    <s v="Célibataire"/>
    <n v="26518"/>
    <n v="1"/>
    <n v="1"/>
    <n v="2"/>
    <d v="2013-04-08T00:00:00"/>
    <n v="12"/>
    <n v="33"/>
    <n v="13"/>
    <n v="57"/>
    <n v="2"/>
    <n v="1"/>
    <n v="1"/>
    <s v="211"/>
    <s v="Autres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</r>
  <r>
    <n v="2227"/>
    <n v="1958"/>
    <n v="67"/>
    <x v="2"/>
    <x v="2"/>
    <s v="Conjoint"/>
    <n v="26490"/>
    <n v="0"/>
    <n v="0"/>
    <n v="0"/>
    <d v="2012-09-22T00:00:00"/>
    <n v="13"/>
    <n v="92"/>
    <n v="15"/>
    <n v="210"/>
    <n v="1"/>
    <n v="2"/>
    <n v="2"/>
    <s v="122"/>
    <s v="À réactiver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</r>
  <r>
    <n v="946"/>
    <n v="1958"/>
    <n v="67"/>
    <x v="2"/>
    <x v="2"/>
    <s v="Conjoint"/>
    <n v="26490"/>
    <n v="0"/>
    <n v="0"/>
    <n v="0"/>
    <d v="2012-09-22T00:00:00"/>
    <n v="13"/>
    <n v="92"/>
    <n v="15"/>
    <n v="210"/>
    <n v="1"/>
    <n v="2"/>
    <n v="2"/>
    <s v="122"/>
    <s v="À réactiver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</r>
  <r>
    <n v="11187"/>
    <n v="1978"/>
    <n v="47"/>
    <x v="0"/>
    <x v="3"/>
    <s v="Célibataire"/>
    <n v="26487"/>
    <n v="1"/>
    <n v="0"/>
    <n v="1"/>
    <d v="2013-05-20T00:00:00"/>
    <n v="12"/>
    <n v="23"/>
    <n v="11"/>
    <n v="69"/>
    <n v="3"/>
    <n v="1"/>
    <n v="1"/>
    <s v="311"/>
    <s v="Nouveaux prometteurs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</r>
  <r>
    <n v="10401"/>
    <n v="1976"/>
    <n v="49"/>
    <x v="0"/>
    <x v="2"/>
    <s v="Conjoint"/>
    <n v="26326"/>
    <n v="0"/>
    <n v="0"/>
    <n v="0"/>
    <d v="2013-09-04T00:00:00"/>
    <n v="12"/>
    <n v="12"/>
    <n v="6"/>
    <n v="18"/>
    <n v="3"/>
    <n v="1"/>
    <n v="1"/>
    <s v="311"/>
    <s v="Nouveaux prometteurs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</r>
  <r>
    <n v="2261"/>
    <n v="1969"/>
    <n v="56"/>
    <x v="0"/>
    <x v="0"/>
    <s v="Marié"/>
    <n v="26304"/>
    <n v="1"/>
    <n v="0"/>
    <n v="1"/>
    <d v="2013-06-23T00:00:00"/>
    <n v="12"/>
    <n v="5"/>
    <n v="10"/>
    <n v="16"/>
    <n v="3"/>
    <n v="1"/>
    <n v="1"/>
    <s v="311"/>
    <s v="Nouveaux prometteurs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</r>
  <r>
    <n v="2157"/>
    <n v="1972"/>
    <n v="53"/>
    <x v="0"/>
    <x v="0"/>
    <s v="Conjoint"/>
    <n v="26290"/>
    <n v="1"/>
    <n v="1"/>
    <n v="2"/>
    <d v="2013-01-12T00:00:00"/>
    <n v="12"/>
    <n v="49"/>
    <n v="12"/>
    <n v="77"/>
    <n v="2"/>
    <n v="1"/>
    <n v="1"/>
    <s v="211"/>
    <s v="Autres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</r>
  <r>
    <n v="1176"/>
    <n v="1973"/>
    <n v="52"/>
    <x v="0"/>
    <x v="0"/>
    <s v="Marié"/>
    <n v="26228"/>
    <n v="1"/>
    <n v="0"/>
    <n v="1"/>
    <d v="2013-09-22T00:00:00"/>
    <n v="12"/>
    <n v="50"/>
    <n v="11"/>
    <n v="25"/>
    <n v="2"/>
    <n v="1"/>
    <n v="1"/>
    <s v="211"/>
    <s v="Autres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</r>
  <r>
    <n v="6919"/>
    <n v="1978"/>
    <n v="47"/>
    <x v="0"/>
    <x v="2"/>
    <s v="Marié"/>
    <n v="26224"/>
    <n v="1"/>
    <n v="0"/>
    <n v="1"/>
    <d v="2013-06-04T00:00:00"/>
    <n v="12"/>
    <n v="39"/>
    <n v="12"/>
    <n v="63"/>
    <n v="2"/>
    <n v="1"/>
    <n v="1"/>
    <s v="211"/>
    <s v="Autres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</r>
  <r>
    <n v="8477"/>
    <n v="1956"/>
    <n v="69"/>
    <x v="2"/>
    <x v="0"/>
    <s v="Divorcé"/>
    <n v="26150"/>
    <n v="2"/>
    <n v="1"/>
    <n v="3"/>
    <d v="2013-03-11T00:00:00"/>
    <n v="12"/>
    <n v="61"/>
    <n v="11"/>
    <n v="28"/>
    <n v="2"/>
    <n v="1"/>
    <n v="1"/>
    <s v="211"/>
    <s v="Autres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</r>
  <r>
    <n v="10203"/>
    <n v="1990"/>
    <n v="35"/>
    <x v="1"/>
    <x v="0"/>
    <s v="Célibataire"/>
    <n v="26095"/>
    <n v="1"/>
    <n v="0"/>
    <n v="1"/>
    <d v="2013-06-30T00:00:00"/>
    <n v="12"/>
    <n v="77"/>
    <n v="11"/>
    <n v="42"/>
    <n v="1"/>
    <n v="1"/>
    <n v="1"/>
    <s v="111"/>
    <s v="À réactiver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</r>
  <r>
    <n v="3152"/>
    <n v="1957"/>
    <n v="68"/>
    <x v="2"/>
    <x v="0"/>
    <s v="Conjoint"/>
    <n v="26091"/>
    <n v="1"/>
    <n v="1"/>
    <n v="2"/>
    <d v="2014-02-25T00:00:00"/>
    <n v="11"/>
    <n v="84"/>
    <n v="11"/>
    <n v="89"/>
    <n v="1"/>
    <n v="1"/>
    <n v="1"/>
    <s v="111"/>
    <s v="À réactiver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</r>
  <r>
    <n v="11188"/>
    <n v="1957"/>
    <n v="68"/>
    <x v="2"/>
    <x v="0"/>
    <s v="Conjoint"/>
    <n v="26091"/>
    <n v="1"/>
    <n v="1"/>
    <n v="2"/>
    <d v="2014-02-25T00:00:00"/>
    <n v="11"/>
    <n v="84"/>
    <n v="11"/>
    <n v="89"/>
    <n v="1"/>
    <n v="1"/>
    <n v="1"/>
    <s v="111"/>
    <s v="À réactiver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</r>
  <r>
    <n v="1321"/>
    <n v="1974"/>
    <n v="51"/>
    <x v="0"/>
    <x v="0"/>
    <s v="Marié"/>
    <n v="26067"/>
    <n v="1"/>
    <n v="0"/>
    <n v="1"/>
    <d v="2013-11-04T00:00:00"/>
    <n v="12"/>
    <n v="49"/>
    <n v="14"/>
    <n v="56"/>
    <n v="2"/>
    <n v="1"/>
    <n v="1"/>
    <s v="211"/>
    <s v="Autres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</r>
  <r>
    <n v="1777"/>
    <n v="1980"/>
    <n v="45"/>
    <x v="0"/>
    <x v="3"/>
    <s v="Marié"/>
    <n v="25965"/>
    <n v="0"/>
    <n v="0"/>
    <n v="0"/>
    <d v="2012-09-07T00:00:00"/>
    <n v="13"/>
    <n v="29"/>
    <n v="13"/>
    <n v="74"/>
    <n v="3"/>
    <n v="1"/>
    <n v="1"/>
    <s v="311"/>
    <s v="Nouveaux prometteurs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</r>
  <r>
    <n v="5740"/>
    <n v="1970"/>
    <n v="55"/>
    <x v="0"/>
    <x v="2"/>
    <s v="Divorcé"/>
    <n v="25959"/>
    <n v="1"/>
    <n v="1"/>
    <n v="2"/>
    <d v="2013-02-14T00:00:00"/>
    <n v="12"/>
    <n v="1"/>
    <n v="11"/>
    <n v="56"/>
    <n v="3"/>
    <n v="1"/>
    <n v="1"/>
    <s v="311"/>
    <s v="Nouveaux prometteurs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</r>
  <r>
    <n v="606"/>
    <n v="1967"/>
    <n v="58"/>
    <x v="0"/>
    <x v="0"/>
    <s v="Célibataire"/>
    <n v="25930"/>
    <n v="1"/>
    <n v="1"/>
    <n v="2"/>
    <d v="2013-10-10T00:00:00"/>
    <n v="12"/>
    <n v="87"/>
    <n v="10"/>
    <n v="15"/>
    <n v="1"/>
    <n v="1"/>
    <n v="1"/>
    <s v="111"/>
    <s v="À réactiver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</r>
  <r>
    <n v="1715"/>
    <n v="1978"/>
    <n v="47"/>
    <x v="0"/>
    <x v="0"/>
    <s v="Conjoint"/>
    <n v="25851"/>
    <n v="1"/>
    <n v="0"/>
    <n v="1"/>
    <d v="2013-02-11T00:00:00"/>
    <n v="12"/>
    <n v="45"/>
    <n v="12"/>
    <n v="48"/>
    <n v="2"/>
    <n v="1"/>
    <n v="1"/>
    <s v="211"/>
    <s v="Autres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</r>
  <r>
    <n v="6147"/>
    <n v="1971"/>
    <n v="54"/>
    <x v="0"/>
    <x v="0"/>
    <s v="Divorcé"/>
    <n v="25818"/>
    <n v="1"/>
    <n v="0"/>
    <n v="1"/>
    <d v="2012-10-18T00:00:00"/>
    <n v="13"/>
    <n v="51"/>
    <n v="10"/>
    <n v="28"/>
    <n v="2"/>
    <n v="1"/>
    <n v="1"/>
    <s v="211"/>
    <s v="Autres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</r>
  <r>
    <n v="7034"/>
    <n v="1978"/>
    <n v="47"/>
    <x v="0"/>
    <x v="2"/>
    <s v="Marié"/>
    <n v="25804"/>
    <n v="1"/>
    <n v="0"/>
    <n v="1"/>
    <d v="2013-09-01T00:00:00"/>
    <n v="12"/>
    <n v="34"/>
    <n v="13"/>
    <n v="55"/>
    <n v="2"/>
    <n v="1"/>
    <n v="1"/>
    <s v="211"/>
    <s v="Autres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</r>
  <r>
    <n v="8082"/>
    <n v="1971"/>
    <n v="54"/>
    <x v="0"/>
    <x v="0"/>
    <s v="Marié"/>
    <n v="25721"/>
    <n v="1"/>
    <n v="0"/>
    <n v="1"/>
    <d v="2013-05-21T00:00:00"/>
    <n v="12"/>
    <n v="75"/>
    <n v="11"/>
    <n v="34"/>
    <n v="1"/>
    <n v="1"/>
    <n v="1"/>
    <s v="111"/>
    <s v="À réactiver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</r>
  <r>
    <n v="11086"/>
    <n v="1984"/>
    <n v="41"/>
    <x v="1"/>
    <x v="3"/>
    <s v="Célibataire"/>
    <n v="25707"/>
    <n v="1"/>
    <n v="0"/>
    <n v="1"/>
    <d v="2014-01-18T00:00:00"/>
    <n v="11"/>
    <n v="18"/>
    <n v="11"/>
    <n v="21"/>
    <n v="3"/>
    <n v="1"/>
    <n v="1"/>
    <s v="311"/>
    <s v="Nouveaux prometteurs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</r>
  <r>
    <n v="35"/>
    <n v="1987"/>
    <n v="38"/>
    <x v="1"/>
    <x v="0"/>
    <s v="Marié"/>
    <n v="25545"/>
    <n v="1"/>
    <n v="0"/>
    <n v="1"/>
    <d v="2012-09-08T00:00:00"/>
    <n v="13"/>
    <n v="35"/>
    <n v="13"/>
    <n v="210"/>
    <n v="2"/>
    <n v="1"/>
    <n v="2"/>
    <s v="212"/>
    <s v="Autres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</r>
  <r>
    <n v="5093"/>
    <n v="1974"/>
    <n v="51"/>
    <x v="0"/>
    <x v="1"/>
    <s v="Divorcé"/>
    <n v="25509"/>
    <n v="1"/>
    <n v="0"/>
    <n v="1"/>
    <d v="2012-09-18T00:00:00"/>
    <n v="13"/>
    <n v="15"/>
    <n v="15"/>
    <n v="101"/>
    <n v="3"/>
    <n v="2"/>
    <n v="1"/>
    <s v="321"/>
    <s v="Nouveaux prometteurs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</r>
  <r>
    <n v="8524"/>
    <n v="1974"/>
    <n v="51"/>
    <x v="0"/>
    <x v="1"/>
    <s v="Divorcé"/>
    <n v="25509"/>
    <n v="1"/>
    <n v="0"/>
    <n v="1"/>
    <d v="2012-09-18T00:00:00"/>
    <n v="13"/>
    <n v="15"/>
    <n v="15"/>
    <n v="101"/>
    <n v="3"/>
    <n v="2"/>
    <n v="1"/>
    <s v="321"/>
    <s v="Nouveaux prometteurs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</r>
  <r>
    <n v="5692"/>
    <n v="1989"/>
    <n v="36"/>
    <x v="1"/>
    <x v="3"/>
    <s v="Marié"/>
    <n v="25443"/>
    <n v="1"/>
    <n v="0"/>
    <n v="1"/>
    <d v="2012-12-22T00:00:00"/>
    <n v="13"/>
    <n v="82"/>
    <n v="12"/>
    <n v="32"/>
    <n v="1"/>
    <n v="1"/>
    <n v="1"/>
    <s v="111"/>
    <s v="À réactiver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</r>
  <r>
    <n v="2478"/>
    <n v="1973"/>
    <n v="52"/>
    <x v="0"/>
    <x v="0"/>
    <s v="Marié"/>
    <n v="25410"/>
    <n v="1"/>
    <n v="0"/>
    <n v="1"/>
    <d v="2013-08-31T00:00:00"/>
    <n v="12"/>
    <n v="48"/>
    <n v="9"/>
    <n v="38"/>
    <n v="2"/>
    <n v="1"/>
    <n v="1"/>
    <s v="211"/>
    <s v="Autres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</r>
  <r>
    <n v="13"/>
    <n v="1947"/>
    <n v="78"/>
    <x v="2"/>
    <x v="1"/>
    <s v="Veuf"/>
    <n v="25358"/>
    <n v="0"/>
    <n v="1"/>
    <n v="1"/>
    <d v="2013-07-22T00:00:00"/>
    <n v="12"/>
    <n v="57"/>
    <n v="10"/>
    <n v="32"/>
    <n v="2"/>
    <n v="1"/>
    <n v="1"/>
    <s v="211"/>
    <s v="Autres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</r>
  <r>
    <n v="3665"/>
    <n v="1977"/>
    <n v="48"/>
    <x v="0"/>
    <x v="2"/>
    <s v="Conjoint"/>
    <n v="25315"/>
    <n v="1"/>
    <n v="0"/>
    <n v="1"/>
    <d v="2013-11-07T00:00:00"/>
    <n v="12"/>
    <n v="46"/>
    <n v="14"/>
    <n v="54"/>
    <n v="2"/>
    <n v="1"/>
    <n v="1"/>
    <s v="211"/>
    <s v="Autres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</r>
  <r>
    <n v="78"/>
    <n v="1969"/>
    <n v="56"/>
    <x v="0"/>
    <x v="0"/>
    <s v="Marié"/>
    <n v="25293"/>
    <n v="1"/>
    <n v="0"/>
    <n v="1"/>
    <d v="2013-09-15T00:00:00"/>
    <n v="12"/>
    <n v="51"/>
    <n v="12"/>
    <n v="37"/>
    <n v="2"/>
    <n v="1"/>
    <n v="1"/>
    <s v="211"/>
    <s v="Autres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</r>
  <r>
    <n v="5517"/>
    <n v="1969"/>
    <n v="56"/>
    <x v="0"/>
    <x v="0"/>
    <s v="Marié"/>
    <n v="25293"/>
    <n v="1"/>
    <n v="0"/>
    <n v="1"/>
    <d v="2013-09-15T00:00:00"/>
    <n v="12"/>
    <n v="51"/>
    <n v="12"/>
    <n v="37"/>
    <n v="2"/>
    <n v="1"/>
    <n v="1"/>
    <s v="211"/>
    <s v="Autres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</r>
  <r>
    <n v="3518"/>
    <n v="1983"/>
    <n v="42"/>
    <x v="1"/>
    <x v="0"/>
    <s v="Marié"/>
    <n v="25271"/>
    <n v="1"/>
    <n v="0"/>
    <n v="1"/>
    <d v="2012-12-05T00:00:00"/>
    <n v="13"/>
    <n v="45"/>
    <n v="13"/>
    <n v="50"/>
    <n v="2"/>
    <n v="1"/>
    <n v="1"/>
    <s v="211"/>
    <s v="Autres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</r>
  <r>
    <n v="1940"/>
    <n v="1986"/>
    <n v="39"/>
    <x v="1"/>
    <x v="0"/>
    <s v="Marié"/>
    <n v="25252"/>
    <n v="1"/>
    <n v="0"/>
    <n v="1"/>
    <d v="2013-07-12T00:00:00"/>
    <n v="12"/>
    <n v="26"/>
    <n v="11"/>
    <n v="18"/>
    <n v="3"/>
    <n v="1"/>
    <n v="1"/>
    <s v="311"/>
    <s v="Nouveaux prometteurs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</r>
  <r>
    <n v="1646"/>
    <n v="1972"/>
    <n v="53"/>
    <x v="0"/>
    <x v="3"/>
    <s v="Marié"/>
    <n v="25224"/>
    <n v="1"/>
    <n v="0"/>
    <n v="1"/>
    <d v="2014-03-16T00:00:00"/>
    <n v="11"/>
    <n v="36"/>
    <n v="8"/>
    <n v="46"/>
    <n v="2"/>
    <n v="1"/>
    <n v="1"/>
    <s v="211"/>
    <s v="Autres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</r>
  <r>
    <n v="10067"/>
    <n v="1976"/>
    <n v="49"/>
    <x v="0"/>
    <x v="2"/>
    <s v="Conjoint"/>
    <n v="25176"/>
    <n v="1"/>
    <n v="1"/>
    <n v="2"/>
    <d v="2013-08-10T00:00:00"/>
    <n v="12"/>
    <n v="79"/>
    <n v="10"/>
    <n v="13"/>
    <n v="1"/>
    <n v="1"/>
    <n v="1"/>
    <s v="111"/>
    <s v="À réactiver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</r>
  <r>
    <n v="11003"/>
    <n v="1980"/>
    <n v="45"/>
    <x v="0"/>
    <x v="2"/>
    <s v="Conjoint"/>
    <n v="25130"/>
    <n v="1"/>
    <n v="0"/>
    <n v="1"/>
    <d v="2013-10-02T00:00:00"/>
    <n v="12"/>
    <n v="10"/>
    <n v="12"/>
    <n v="50"/>
    <n v="3"/>
    <n v="1"/>
    <n v="1"/>
    <s v="311"/>
    <s v="Nouveaux prometteurs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</r>
  <r>
    <n v="5010"/>
    <n v="1988"/>
    <n v="37"/>
    <x v="1"/>
    <x v="0"/>
    <s v="Célibataire"/>
    <n v="25008"/>
    <n v="1"/>
    <n v="0"/>
    <n v="1"/>
    <d v="2014-02-02T00:00:00"/>
    <n v="11"/>
    <n v="72"/>
    <n v="12"/>
    <n v="34"/>
    <n v="1"/>
    <n v="1"/>
    <n v="1"/>
    <s v="111"/>
    <s v="À réactiver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</r>
  <r>
    <n v="9850"/>
    <n v="1972"/>
    <n v="53"/>
    <x v="0"/>
    <x v="2"/>
    <s v="Marié"/>
    <n v="24884"/>
    <n v="1"/>
    <n v="0"/>
    <n v="1"/>
    <d v="2012-11-29T00:00:00"/>
    <n v="13"/>
    <n v="32"/>
    <n v="10"/>
    <n v="19"/>
    <n v="3"/>
    <n v="1"/>
    <n v="1"/>
    <s v="311"/>
    <s v="Nouveaux prometteurs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</r>
  <r>
    <n v="9733"/>
    <n v="1978"/>
    <n v="47"/>
    <x v="0"/>
    <x v="3"/>
    <s v="Conjoint"/>
    <n v="24882"/>
    <n v="1"/>
    <n v="0"/>
    <n v="1"/>
    <d v="2012-09-09T00:00:00"/>
    <n v="13"/>
    <n v="52"/>
    <n v="10"/>
    <n v="80"/>
    <n v="2"/>
    <n v="1"/>
    <n v="1"/>
    <s v="211"/>
    <s v="Autres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</r>
  <r>
    <n v="8462"/>
    <n v="1978"/>
    <n v="47"/>
    <x v="0"/>
    <x v="3"/>
    <s v="Conjoint"/>
    <n v="24882"/>
    <n v="1"/>
    <n v="0"/>
    <n v="1"/>
    <d v="2012-09-09T00:00:00"/>
    <n v="13"/>
    <n v="52"/>
    <n v="10"/>
    <n v="80"/>
    <n v="2"/>
    <n v="1"/>
    <n v="1"/>
    <s v="211"/>
    <s v="Autres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</r>
  <r>
    <n v="8443"/>
    <n v="1972"/>
    <n v="53"/>
    <x v="0"/>
    <x v="0"/>
    <s v="Célibataire"/>
    <n v="24762"/>
    <n v="1"/>
    <n v="0"/>
    <n v="1"/>
    <d v="2014-02-10T00:00:00"/>
    <n v="11"/>
    <n v="16"/>
    <n v="14"/>
    <n v="86"/>
    <n v="3"/>
    <n v="1"/>
    <n v="1"/>
    <s v="311"/>
    <s v="Nouveaux prometteurs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</r>
  <r>
    <n v="7937"/>
    <n v="1982"/>
    <n v="43"/>
    <x v="1"/>
    <x v="0"/>
    <s v="Marié"/>
    <n v="24711"/>
    <n v="0"/>
    <n v="0"/>
    <n v="0"/>
    <d v="2014-04-18T00:00:00"/>
    <n v="11"/>
    <n v="86"/>
    <n v="13"/>
    <n v="58"/>
    <n v="1"/>
    <n v="1"/>
    <n v="1"/>
    <s v="111"/>
    <s v="À réactiver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</r>
  <r>
    <n v="8541"/>
    <n v="1990"/>
    <n v="35"/>
    <x v="1"/>
    <x v="2"/>
    <s v="Marié"/>
    <n v="24683"/>
    <n v="1"/>
    <n v="0"/>
    <n v="1"/>
    <d v="2014-03-08T00:00:00"/>
    <n v="11"/>
    <n v="98"/>
    <n v="11"/>
    <n v="41"/>
    <n v="1"/>
    <n v="1"/>
    <n v="1"/>
    <s v="111"/>
    <s v="À réactiver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</r>
  <r>
    <n v="9530"/>
    <n v="1988"/>
    <n v="37"/>
    <x v="1"/>
    <x v="0"/>
    <s v="Marié"/>
    <n v="24645"/>
    <n v="1"/>
    <n v="0"/>
    <n v="1"/>
    <d v="2012-11-01T00:00:00"/>
    <n v="13"/>
    <n v="16"/>
    <n v="11"/>
    <n v="17"/>
    <n v="3"/>
    <n v="1"/>
    <n v="1"/>
    <s v="311"/>
    <s v="Nouveaux prometteurs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</r>
  <r>
    <n v="4098"/>
    <n v="1973"/>
    <n v="52"/>
    <x v="0"/>
    <x v="0"/>
    <s v="Marié"/>
    <n v="24639"/>
    <n v="1"/>
    <n v="1"/>
    <n v="2"/>
    <d v="2014-01-28T00:00:00"/>
    <n v="11"/>
    <n v="3"/>
    <n v="12"/>
    <n v="44"/>
    <n v="3"/>
    <n v="1"/>
    <n v="1"/>
    <s v="311"/>
    <s v="Nouveaux prometteurs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</r>
  <r>
    <n v="8373"/>
    <n v="1979"/>
    <n v="46"/>
    <x v="0"/>
    <x v="3"/>
    <s v="Conjoint"/>
    <n v="24594"/>
    <n v="1"/>
    <n v="0"/>
    <n v="1"/>
    <d v="2013-12-10T00:00:00"/>
    <n v="12"/>
    <n v="94"/>
    <n v="9"/>
    <n v="29"/>
    <n v="1"/>
    <n v="1"/>
    <n v="1"/>
    <s v="111"/>
    <s v="À réactiver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</r>
  <r>
    <n v="3829"/>
    <n v="1979"/>
    <n v="46"/>
    <x v="0"/>
    <x v="3"/>
    <s v="Conjoint"/>
    <n v="24594"/>
    <n v="1"/>
    <n v="0"/>
    <n v="1"/>
    <d v="2013-12-10T00:00:00"/>
    <n v="12"/>
    <n v="94"/>
    <n v="9"/>
    <n v="29"/>
    <n v="1"/>
    <n v="1"/>
    <n v="1"/>
    <s v="111"/>
    <s v="À réactiver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</r>
  <r>
    <n v="3032"/>
    <n v="1984"/>
    <n v="41"/>
    <x v="1"/>
    <x v="0"/>
    <s v="Marié"/>
    <n v="24570"/>
    <n v="1"/>
    <n v="0"/>
    <n v="1"/>
    <d v="2013-02-27T00:00:00"/>
    <n v="12"/>
    <n v="97"/>
    <n v="17"/>
    <n v="193"/>
    <n v="1"/>
    <n v="2"/>
    <n v="2"/>
    <s v="122"/>
    <s v="À réactiver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</r>
  <r>
    <n v="4669"/>
    <n v="1981"/>
    <n v="44"/>
    <x v="1"/>
    <x v="3"/>
    <s v="Marié"/>
    <n v="24480"/>
    <n v="1"/>
    <n v="0"/>
    <n v="1"/>
    <d v="2013-02-11T00:00:00"/>
    <n v="12"/>
    <n v="46"/>
    <n v="14"/>
    <n v="102"/>
    <n v="2"/>
    <n v="1"/>
    <n v="1"/>
    <s v="211"/>
    <s v="Autres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</r>
  <r>
    <n v="10084"/>
    <n v="1972"/>
    <n v="53"/>
    <x v="0"/>
    <x v="0"/>
    <s v="Marié"/>
    <n v="24434"/>
    <n v="2"/>
    <n v="0"/>
    <n v="2"/>
    <d v="2014-05-18T00:00:00"/>
    <n v="11"/>
    <n v="9"/>
    <n v="12"/>
    <n v="50"/>
    <n v="3"/>
    <n v="1"/>
    <n v="1"/>
    <s v="311"/>
    <s v="Nouveaux prometteurs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</r>
  <r>
    <n v="5871"/>
    <n v="1979"/>
    <n v="46"/>
    <x v="0"/>
    <x v="2"/>
    <s v="Conjoint"/>
    <n v="24401"/>
    <n v="0"/>
    <n v="0"/>
    <n v="0"/>
    <d v="2012-08-31T00:00:00"/>
    <n v="13"/>
    <n v="98"/>
    <n v="21"/>
    <n v="467"/>
    <n v="1"/>
    <n v="2"/>
    <n v="2"/>
    <s v="122"/>
    <s v="À réactiver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</r>
  <r>
    <n v="5181"/>
    <n v="1982"/>
    <n v="43"/>
    <x v="1"/>
    <x v="3"/>
    <s v="Célibataire"/>
    <n v="24367"/>
    <n v="1"/>
    <n v="0"/>
    <n v="1"/>
    <d v="2013-03-20T00:00:00"/>
    <n v="12"/>
    <n v="58"/>
    <n v="12"/>
    <n v="24"/>
    <n v="2"/>
    <n v="1"/>
    <n v="1"/>
    <s v="211"/>
    <s v="Autres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</r>
  <r>
    <n v="10398"/>
    <n v="1981"/>
    <n v="44"/>
    <x v="1"/>
    <x v="2"/>
    <s v="Célibataire"/>
    <n v="24336"/>
    <n v="1"/>
    <n v="0"/>
    <n v="1"/>
    <d v="2012-08-27T00:00:00"/>
    <n v="13"/>
    <n v="82"/>
    <n v="10"/>
    <n v="31"/>
    <n v="1"/>
    <n v="1"/>
    <n v="1"/>
    <s v="111"/>
    <s v="À réactiver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</r>
  <r>
    <n v="8151"/>
    <n v="1990"/>
    <n v="35"/>
    <x v="1"/>
    <x v="3"/>
    <s v="Marié"/>
    <n v="24279"/>
    <n v="0"/>
    <n v="0"/>
    <n v="0"/>
    <d v="2012-12-29T00:00:00"/>
    <n v="13"/>
    <n v="6"/>
    <n v="16"/>
    <n v="263"/>
    <n v="3"/>
    <n v="2"/>
    <n v="2"/>
    <s v="322"/>
    <s v="Nouveaux prometteurs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</r>
  <r>
    <n v="4179"/>
    <n v="1959"/>
    <n v="66"/>
    <x v="2"/>
    <x v="0"/>
    <s v="Conjoint"/>
    <n v="24221"/>
    <n v="0"/>
    <n v="0"/>
    <n v="0"/>
    <d v="2013-08-20T00:00:00"/>
    <m/>
    <n v="94"/>
    <n v="9"/>
    <n v="55"/>
    <n v="1"/>
    <n v="1"/>
    <n v="1"/>
    <s v="111"/>
    <s v="À réactiver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</r>
  <r>
    <n v="4860"/>
    <n v="1970"/>
    <n v="55"/>
    <x v="0"/>
    <x v="0"/>
    <s v="Célibataire"/>
    <n v="24206"/>
    <n v="1"/>
    <n v="0"/>
    <n v="1"/>
    <d v="2013-03-08T00:00:00"/>
    <n v="12"/>
    <n v="66"/>
    <n v="10"/>
    <n v="25"/>
    <n v="1"/>
    <n v="1"/>
    <n v="1"/>
    <s v="111"/>
    <s v="À réactiver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</r>
  <r>
    <n v="10914"/>
    <n v="1970"/>
    <n v="55"/>
    <x v="0"/>
    <x v="0"/>
    <s v="Célibataire"/>
    <n v="24163"/>
    <n v="1"/>
    <n v="1"/>
    <n v="2"/>
    <d v="2013-10-12T00:00:00"/>
    <n v="12"/>
    <n v="3"/>
    <n v="8"/>
    <n v="17"/>
    <n v="3"/>
    <n v="1"/>
    <n v="1"/>
    <s v="311"/>
    <s v="Nouveaux prometteurs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</r>
  <r>
    <n v="2861"/>
    <n v="1983"/>
    <n v="42"/>
    <x v="1"/>
    <x v="0"/>
    <s v="Célibataire"/>
    <n v="24072"/>
    <n v="1"/>
    <n v="0"/>
    <n v="1"/>
    <d v="2013-04-16T00:00:00"/>
    <n v="12"/>
    <n v="79"/>
    <n v="11"/>
    <n v="23"/>
    <n v="1"/>
    <n v="1"/>
    <n v="1"/>
    <s v="111"/>
    <s v="À réactiver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</r>
  <r>
    <n v="2541"/>
    <n v="1976"/>
    <n v="49"/>
    <x v="0"/>
    <x v="0"/>
    <s v="Marié"/>
    <n v="24027"/>
    <n v="1"/>
    <n v="0"/>
    <n v="1"/>
    <d v="2013-06-09T00:00:00"/>
    <n v="12"/>
    <n v="7"/>
    <n v="13"/>
    <n v="48"/>
    <n v="3"/>
    <n v="1"/>
    <n v="1"/>
    <s v="311"/>
    <s v="Nouveaux prometteurs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</r>
  <r>
    <n v="9491"/>
    <n v="1984"/>
    <n v="41"/>
    <x v="1"/>
    <x v="0"/>
    <s v="Conjoint"/>
    <n v="23976"/>
    <n v="1"/>
    <n v="0"/>
    <n v="1"/>
    <d v="2013-12-27T00:00:00"/>
    <n v="12"/>
    <n v="68"/>
    <n v="14"/>
    <n v="66"/>
    <n v="1"/>
    <n v="1"/>
    <n v="1"/>
    <s v="111"/>
    <s v="À réactiver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</r>
  <r>
    <n v="10837"/>
    <n v="1975"/>
    <n v="50"/>
    <x v="0"/>
    <x v="0"/>
    <s v="Marié"/>
    <n v="23957"/>
    <n v="1"/>
    <n v="0"/>
    <n v="1"/>
    <d v="2012-10-28T00:00:00"/>
    <n v="13"/>
    <n v="47"/>
    <n v="11"/>
    <n v="68"/>
    <n v="2"/>
    <n v="1"/>
    <n v="1"/>
    <s v="211"/>
    <s v="Autres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</r>
  <r>
    <n v="5252"/>
    <n v="1969"/>
    <n v="56"/>
    <x v="0"/>
    <x v="0"/>
    <s v="Divorcé"/>
    <n v="23910"/>
    <n v="1"/>
    <n v="0"/>
    <n v="1"/>
    <d v="2012-10-26T00:00:00"/>
    <n v="13"/>
    <n v="80"/>
    <n v="12"/>
    <n v="67"/>
    <n v="1"/>
    <n v="1"/>
    <n v="1"/>
    <s v="111"/>
    <s v="À réactiver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</r>
  <r>
    <n v="9612"/>
    <n v="1987"/>
    <n v="38"/>
    <x v="1"/>
    <x v="2"/>
    <s v="Célibataire"/>
    <n v="23830"/>
    <n v="0"/>
    <n v="0"/>
    <n v="0"/>
    <d v="2014-02-07T00:00:00"/>
    <n v="11"/>
    <n v="3"/>
    <n v="11"/>
    <n v="43"/>
    <n v="3"/>
    <n v="1"/>
    <n v="1"/>
    <s v="311"/>
    <s v="Nouveaux prometteurs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</r>
  <r>
    <n v="5393"/>
    <n v="1977"/>
    <n v="48"/>
    <x v="0"/>
    <x v="0"/>
    <s v="Célibataire"/>
    <n v="23763"/>
    <n v="1"/>
    <n v="0"/>
    <n v="1"/>
    <d v="2012-08-07T00:00:00"/>
    <n v="13"/>
    <n v="64"/>
    <n v="11"/>
    <n v="42"/>
    <n v="2"/>
    <n v="1"/>
    <n v="1"/>
    <s v="211"/>
    <s v="Autres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</r>
  <r>
    <n v="7527"/>
    <n v="1968"/>
    <n v="57"/>
    <x v="0"/>
    <x v="2"/>
    <s v="Divorcé"/>
    <n v="23748"/>
    <n v="1"/>
    <n v="0"/>
    <n v="1"/>
    <d v="2012-11-21T00:00:00"/>
    <n v="13"/>
    <n v="97"/>
    <n v="14"/>
    <n v="76"/>
    <n v="1"/>
    <n v="1"/>
    <n v="1"/>
    <s v="111"/>
    <s v="À réactiver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</r>
  <r>
    <n v="8686"/>
    <n v="1979"/>
    <n v="46"/>
    <x v="0"/>
    <x v="3"/>
    <s v="Conjoint"/>
    <n v="23724"/>
    <n v="1"/>
    <n v="0"/>
    <n v="1"/>
    <d v="2013-01-08T00:00:00"/>
    <n v="12"/>
    <n v="65"/>
    <n v="13"/>
    <n v="75"/>
    <n v="2"/>
    <n v="1"/>
    <n v="1"/>
    <s v="211"/>
    <s v="Autres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</r>
  <r>
    <n v="10755"/>
    <n v="1976"/>
    <n v="49"/>
    <x v="0"/>
    <x v="2"/>
    <s v="Marié"/>
    <n v="23718"/>
    <n v="1"/>
    <n v="0"/>
    <n v="1"/>
    <d v="2013-09-02T00:00:00"/>
    <n v="12"/>
    <n v="76"/>
    <n v="13"/>
    <n v="81"/>
    <n v="1"/>
    <n v="1"/>
    <n v="1"/>
    <s v="111"/>
    <s v="À réactiver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</r>
  <r>
    <n v="2936"/>
    <n v="1982"/>
    <n v="43"/>
    <x v="1"/>
    <x v="2"/>
    <s v="Conjoint"/>
    <n v="23661"/>
    <n v="1"/>
    <n v="0"/>
    <n v="1"/>
    <d v="2013-12-04T00:00:00"/>
    <n v="12"/>
    <n v="46"/>
    <n v="11"/>
    <n v="23"/>
    <n v="2"/>
    <n v="1"/>
    <n v="1"/>
    <s v="211"/>
    <s v="Autres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</r>
  <r>
    <n v="2230"/>
    <n v="1970"/>
    <n v="55"/>
    <x v="0"/>
    <x v="1"/>
    <s v="Marié"/>
    <n v="23626"/>
    <n v="1"/>
    <n v="0"/>
    <n v="1"/>
    <d v="2014-05-24T00:00:00"/>
    <n v="11"/>
    <n v="84"/>
    <n v="12"/>
    <n v="43"/>
    <n v="1"/>
    <n v="1"/>
    <n v="1"/>
    <s v="111"/>
    <s v="À réactiver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</r>
  <r>
    <n v="7301"/>
    <n v="1982"/>
    <n v="43"/>
    <x v="1"/>
    <x v="2"/>
    <s v="Célibataire"/>
    <n v="23616"/>
    <n v="1"/>
    <n v="0"/>
    <n v="1"/>
    <d v="2012-11-17T00:00:00"/>
    <n v="13"/>
    <n v="76"/>
    <n v="14"/>
    <n v="79"/>
    <n v="1"/>
    <n v="1"/>
    <n v="1"/>
    <s v="111"/>
    <s v="À réactiver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</r>
  <r>
    <n v="5346"/>
    <n v="1973"/>
    <n v="52"/>
    <x v="0"/>
    <x v="2"/>
    <s v="Marié"/>
    <n v="23559"/>
    <n v="1"/>
    <n v="0"/>
    <n v="1"/>
    <d v="2013-07-03T00:00:00"/>
    <n v="12"/>
    <n v="87"/>
    <n v="13"/>
    <n v="79"/>
    <n v="1"/>
    <n v="1"/>
    <n v="1"/>
    <s v="111"/>
    <s v="À réactiver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</r>
  <r>
    <n v="9727"/>
    <n v="1957"/>
    <n v="68"/>
    <x v="2"/>
    <x v="0"/>
    <s v="Marié"/>
    <n v="23539"/>
    <n v="0"/>
    <n v="0"/>
    <n v="0"/>
    <d v="2014-02-28T00:00:00"/>
    <n v="11"/>
    <n v="13"/>
    <n v="12"/>
    <n v="81"/>
    <n v="3"/>
    <n v="1"/>
    <n v="1"/>
    <s v="311"/>
    <s v="Nouveaux prometteurs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</r>
  <r>
    <n v="7788"/>
    <n v="1983"/>
    <n v="42"/>
    <x v="1"/>
    <x v="1"/>
    <s v="Marié"/>
    <n v="23536"/>
    <n v="1"/>
    <n v="0"/>
    <n v="1"/>
    <d v="2014-06-04T00:00:00"/>
    <n v="11"/>
    <n v="53"/>
    <n v="6"/>
    <n v="10"/>
    <n v="2"/>
    <n v="1"/>
    <n v="1"/>
    <s v="211"/>
    <s v="Autres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</r>
  <r>
    <n v="1744"/>
    <n v="1965"/>
    <n v="60"/>
    <x v="2"/>
    <x v="3"/>
    <s v="Célibataire"/>
    <n v="23529"/>
    <n v="0"/>
    <n v="1"/>
    <n v="1"/>
    <d v="2013-01-07T00:00:00"/>
    <n v="12"/>
    <n v="67"/>
    <n v="10"/>
    <n v="54"/>
    <n v="1"/>
    <n v="1"/>
    <n v="1"/>
    <s v="111"/>
    <s v="À réactiver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</r>
  <r>
    <n v="6673"/>
    <n v="1965"/>
    <n v="60"/>
    <x v="2"/>
    <x v="0"/>
    <s v="Célibataire"/>
    <n v="23478"/>
    <n v="0"/>
    <n v="0"/>
    <n v="0"/>
    <d v="2013-03-19T00:00:00"/>
    <n v="12"/>
    <n v="51"/>
    <n v="14"/>
    <n v="129"/>
    <n v="2"/>
    <n v="1"/>
    <n v="2"/>
    <s v="212"/>
    <s v="Autres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</r>
  <r>
    <n v="898"/>
    <n v="1986"/>
    <n v="39"/>
    <x v="1"/>
    <x v="0"/>
    <s v="Marié"/>
    <n v="23477"/>
    <n v="1"/>
    <n v="0"/>
    <n v="1"/>
    <d v="2013-10-21T00:00:00"/>
    <n v="12"/>
    <n v="39"/>
    <n v="15"/>
    <n v="147"/>
    <n v="2"/>
    <n v="2"/>
    <n v="2"/>
    <s v="222"/>
    <s v="Fidèles Premium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</r>
  <r>
    <n v="798"/>
    <n v="1987"/>
    <n v="38"/>
    <x v="1"/>
    <x v="0"/>
    <s v="Célibataire"/>
    <n v="23442"/>
    <n v="1"/>
    <n v="0"/>
    <n v="1"/>
    <d v="2012-12-24T00:00:00"/>
    <n v="13"/>
    <n v="71"/>
    <n v="11"/>
    <n v="27"/>
    <n v="1"/>
    <n v="1"/>
    <n v="1"/>
    <s v="111"/>
    <s v="À réactiver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</r>
  <r>
    <n v="3745"/>
    <n v="1988"/>
    <n v="37"/>
    <x v="1"/>
    <x v="2"/>
    <s v="Marié"/>
    <n v="23331"/>
    <n v="1"/>
    <n v="0"/>
    <n v="1"/>
    <d v="2012-09-04T00:00:00"/>
    <n v="13"/>
    <n v="92"/>
    <n v="14"/>
    <n v="103"/>
    <n v="1"/>
    <n v="1"/>
    <n v="1"/>
    <s v="111"/>
    <s v="À réactiver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</r>
  <r>
    <n v="9771"/>
    <n v="1988"/>
    <n v="37"/>
    <x v="1"/>
    <x v="2"/>
    <s v="Célibataire"/>
    <n v="23331"/>
    <n v="1"/>
    <n v="0"/>
    <n v="1"/>
    <d v="2012-10-05T00:00:00"/>
    <n v="13"/>
    <n v="97"/>
    <n v="20"/>
    <n v="269"/>
    <n v="1"/>
    <n v="2"/>
    <n v="2"/>
    <s v="122"/>
    <s v="À réactiver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</r>
  <r>
    <n v="10364"/>
    <n v="1959"/>
    <n v="66"/>
    <x v="2"/>
    <x v="0"/>
    <s v="Divorcé"/>
    <n v="23295"/>
    <n v="0"/>
    <n v="0"/>
    <n v="0"/>
    <d v="2013-07-13T00:00:00"/>
    <n v="12"/>
    <n v="72"/>
    <n v="11"/>
    <n v="20"/>
    <n v="1"/>
    <n v="1"/>
    <n v="1"/>
    <s v="111"/>
    <s v="À réactiver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</r>
  <r>
    <n v="153"/>
    <n v="1953"/>
    <n v="72"/>
    <x v="2"/>
    <x v="0"/>
    <s v="Divorcé"/>
    <n v="23272"/>
    <n v="0"/>
    <n v="0"/>
    <n v="0"/>
    <d v="2013-10-17T00:00:00"/>
    <n v="12"/>
    <n v="29"/>
    <n v="8"/>
    <n v="46"/>
    <n v="3"/>
    <n v="1"/>
    <n v="1"/>
    <s v="311"/>
    <s v="Nouveaux prometteurs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</r>
  <r>
    <n v="4297"/>
    <n v="1969"/>
    <n v="56"/>
    <x v="0"/>
    <x v="0"/>
    <s v="Conjoint"/>
    <n v="23228"/>
    <n v="1"/>
    <n v="0"/>
    <n v="1"/>
    <d v="2014-01-26T00:00:00"/>
    <n v="11"/>
    <n v="71"/>
    <n v="13"/>
    <n v="40"/>
    <n v="1"/>
    <n v="1"/>
    <n v="1"/>
    <s v="111"/>
    <s v="À réactiver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</r>
  <r>
    <n v="8182"/>
    <n v="1984"/>
    <n v="41"/>
    <x v="1"/>
    <x v="0"/>
    <s v="Marié"/>
    <n v="23228"/>
    <n v="1"/>
    <n v="0"/>
    <n v="1"/>
    <d v="2014-01-05T00:00:00"/>
    <n v="11"/>
    <n v="91"/>
    <n v="15"/>
    <n v="121"/>
    <n v="1"/>
    <n v="2"/>
    <n v="2"/>
    <s v="122"/>
    <s v="À réactiver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</r>
  <r>
    <n v="9672"/>
    <n v="1970"/>
    <n v="55"/>
    <x v="0"/>
    <x v="2"/>
    <s v="Marié"/>
    <n v="23162"/>
    <n v="1"/>
    <n v="1"/>
    <n v="2"/>
    <d v="2013-12-21T00:00:00"/>
    <n v="12"/>
    <n v="82"/>
    <n v="11"/>
    <n v="65"/>
    <n v="1"/>
    <n v="1"/>
    <n v="1"/>
    <s v="111"/>
    <s v="À réactiver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</r>
  <r>
    <n v="1878"/>
    <n v="1985"/>
    <n v="40"/>
    <x v="1"/>
    <x v="2"/>
    <s v="Marié"/>
    <n v="23148"/>
    <n v="0"/>
    <n v="0"/>
    <n v="0"/>
    <d v="2014-02-18T00:00:00"/>
    <n v="11"/>
    <n v="83"/>
    <n v="12"/>
    <n v="37"/>
    <n v="1"/>
    <n v="1"/>
    <n v="1"/>
    <s v="111"/>
    <s v="À réactiver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</r>
  <r>
    <n v="213"/>
    <n v="1963"/>
    <n v="62"/>
    <x v="2"/>
    <x v="1"/>
    <s v="Célibataire"/>
    <n v="23091"/>
    <n v="1"/>
    <n v="1"/>
    <n v="2"/>
    <d v="2014-05-28T00:00:00"/>
    <n v="11"/>
    <n v="98"/>
    <n v="13"/>
    <n v="48"/>
    <n v="1"/>
    <n v="1"/>
    <n v="1"/>
    <s v="111"/>
    <s v="À réactiver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</r>
  <r>
    <n v="4023"/>
    <n v="1970"/>
    <n v="55"/>
    <x v="0"/>
    <x v="0"/>
    <s v="Marié"/>
    <n v="22979"/>
    <n v="1"/>
    <n v="0"/>
    <n v="1"/>
    <d v="2012-09-06T00:00:00"/>
    <n v="13"/>
    <n v="29"/>
    <n v="15"/>
    <n v="115"/>
    <n v="3"/>
    <n v="2"/>
    <n v="1"/>
    <s v="321"/>
    <s v="Nouveaux prometteurs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</r>
  <r>
    <n v="304"/>
    <n v="1981"/>
    <n v="44"/>
    <x v="1"/>
    <x v="2"/>
    <s v="Célibataire"/>
    <n v="22944"/>
    <n v="1"/>
    <n v="0"/>
    <n v="1"/>
    <d v="2013-12-23T00:00:00"/>
    <n v="12"/>
    <n v="67"/>
    <n v="13"/>
    <n v="76"/>
    <n v="1"/>
    <n v="1"/>
    <n v="1"/>
    <s v="111"/>
    <s v="À réactiver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</r>
  <r>
    <n v="10735"/>
    <n v="1971"/>
    <n v="54"/>
    <x v="0"/>
    <x v="0"/>
    <s v="Célibataire"/>
    <n v="22804"/>
    <n v="1"/>
    <n v="0"/>
    <n v="1"/>
    <d v="2013-07-31T00:00:00"/>
    <n v="12"/>
    <n v="75"/>
    <n v="13"/>
    <n v="26"/>
    <n v="1"/>
    <n v="1"/>
    <n v="1"/>
    <s v="111"/>
    <s v="À réactiver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</r>
  <r>
    <n v="5068"/>
    <n v="1971"/>
    <n v="54"/>
    <x v="0"/>
    <x v="0"/>
    <s v="Célibataire"/>
    <n v="22804"/>
    <n v="1"/>
    <n v="0"/>
    <n v="1"/>
    <d v="2013-07-31T00:00:00"/>
    <n v="12"/>
    <n v="75"/>
    <n v="13"/>
    <n v="26"/>
    <n v="1"/>
    <n v="1"/>
    <n v="1"/>
    <s v="111"/>
    <s v="À réactiver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</r>
  <r>
    <n v="10207"/>
    <n v="1978"/>
    <n v="47"/>
    <x v="0"/>
    <x v="0"/>
    <s v="Conjoint"/>
    <n v="22775"/>
    <n v="1"/>
    <n v="0"/>
    <n v="1"/>
    <d v="2013-06-19T00:00:00"/>
    <n v="12"/>
    <n v="40"/>
    <n v="11"/>
    <n v="15"/>
    <n v="2"/>
    <n v="1"/>
    <n v="1"/>
    <s v="211"/>
    <s v="Autres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4838"/>
    <n v="1978"/>
    <n v="47"/>
    <x v="0"/>
    <x v="0"/>
    <s v="Conjoint"/>
    <n v="22775"/>
    <n v="1"/>
    <n v="0"/>
    <n v="1"/>
    <d v="2013-06-19T00:00:00"/>
    <n v="12"/>
    <n v="40"/>
    <n v="11"/>
    <n v="15"/>
    <n v="2"/>
    <n v="1"/>
    <n v="1"/>
    <s v="211"/>
    <s v="Autres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3112"/>
    <n v="1977"/>
    <n v="48"/>
    <x v="0"/>
    <x v="2"/>
    <s v="Marié"/>
    <n v="22701"/>
    <n v="1"/>
    <n v="0"/>
    <n v="1"/>
    <d v="2013-09-05T00:00:00"/>
    <n v="12"/>
    <n v="2"/>
    <n v="9"/>
    <n v="24"/>
    <n v="3"/>
    <n v="1"/>
    <n v="1"/>
    <s v="311"/>
    <s v="Nouveaux prometteurs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</r>
  <r>
    <n v="8140"/>
    <n v="1973"/>
    <n v="52"/>
    <x v="0"/>
    <x v="0"/>
    <s v="Conjoint"/>
    <n v="22682"/>
    <n v="1"/>
    <n v="0"/>
    <n v="1"/>
    <d v="2013-10-03T00:00:00"/>
    <n v="12"/>
    <n v="51"/>
    <n v="11"/>
    <n v="95"/>
    <n v="2"/>
    <n v="1"/>
    <n v="1"/>
    <s v="211"/>
    <s v="Autres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</r>
  <r>
    <n v="1087"/>
    <n v="1975"/>
    <n v="50"/>
    <x v="0"/>
    <x v="2"/>
    <s v="Conjoint"/>
    <n v="22669"/>
    <n v="1"/>
    <n v="0"/>
    <n v="1"/>
    <d v="2013-05-22T00:00:00"/>
    <n v="12"/>
    <n v="30"/>
    <n v="16"/>
    <n v="173"/>
    <n v="3"/>
    <n v="2"/>
    <n v="2"/>
    <s v="322"/>
    <s v="Nouveaux prometteurs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</r>
  <r>
    <n v="880"/>
    <n v="1966"/>
    <n v="59"/>
    <x v="0"/>
    <x v="3"/>
    <s v="Conjoint"/>
    <n v="22634"/>
    <n v="0"/>
    <n v="0"/>
    <n v="0"/>
    <d v="2013-01-16T00:00:00"/>
    <n v="12"/>
    <n v="47"/>
    <n v="13"/>
    <n v="96"/>
    <n v="2"/>
    <n v="1"/>
    <n v="1"/>
    <s v="211"/>
    <s v="Autres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</r>
  <r>
    <n v="524"/>
    <n v="1966"/>
    <n v="59"/>
    <x v="0"/>
    <x v="3"/>
    <s v="Conjoint"/>
    <n v="22634"/>
    <n v="0"/>
    <n v="0"/>
    <n v="0"/>
    <d v="2013-01-16T00:00:00"/>
    <m/>
    <n v="47"/>
    <n v="13"/>
    <n v="96"/>
    <n v="2"/>
    <n v="1"/>
    <n v="1"/>
    <s v="211"/>
    <s v="Autres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</r>
  <r>
    <n v="1726"/>
    <n v="1970"/>
    <n v="55"/>
    <x v="0"/>
    <x v="0"/>
    <s v="Célibataire"/>
    <n v="22585"/>
    <n v="0"/>
    <n v="0"/>
    <n v="0"/>
    <d v="2013-03-18T00:00:00"/>
    <n v="12"/>
    <n v="23"/>
    <n v="13"/>
    <n v="81"/>
    <n v="3"/>
    <n v="1"/>
    <n v="1"/>
    <s v="311"/>
    <s v="Nouveaux prometteurs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</r>
  <r>
    <n v="2826"/>
    <n v="1967"/>
    <n v="58"/>
    <x v="0"/>
    <x v="0"/>
    <s v="Marié"/>
    <n v="22574"/>
    <n v="2"/>
    <n v="1"/>
    <n v="3"/>
    <d v="2013-10-28T00:00:00"/>
    <n v="12"/>
    <n v="28"/>
    <n v="12"/>
    <n v="37"/>
    <n v="3"/>
    <n v="1"/>
    <n v="1"/>
    <s v="311"/>
    <s v="Nouveaux prometteurs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</r>
  <r>
    <n v="6222"/>
    <n v="1967"/>
    <n v="58"/>
    <x v="0"/>
    <x v="0"/>
    <s v="Marié"/>
    <n v="22574"/>
    <n v="2"/>
    <n v="1"/>
    <n v="3"/>
    <d v="2013-10-28T00:00:00"/>
    <n v="12"/>
    <n v="28"/>
    <n v="12"/>
    <n v="37"/>
    <n v="3"/>
    <n v="1"/>
    <n v="1"/>
    <s v="311"/>
    <s v="Nouveaux prometteurs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</r>
  <r>
    <n v="2156"/>
    <n v="1955"/>
    <n v="70"/>
    <x v="2"/>
    <x v="1"/>
    <s v="Marié"/>
    <n v="22554"/>
    <n v="1"/>
    <n v="1"/>
    <n v="2"/>
    <d v="2012-11-03T00:00:00"/>
    <n v="13"/>
    <n v="38"/>
    <n v="11"/>
    <n v="41"/>
    <n v="2"/>
    <n v="1"/>
    <n v="1"/>
    <s v="211"/>
    <s v="Autres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</r>
  <r>
    <n v="7736"/>
    <n v="1986"/>
    <n v="39"/>
    <x v="1"/>
    <x v="0"/>
    <s v="Marié"/>
    <n v="22518"/>
    <n v="1"/>
    <n v="0"/>
    <n v="1"/>
    <d v="2012-10-22T00:00:00"/>
    <n v="13"/>
    <n v="36"/>
    <n v="10"/>
    <n v="61"/>
    <n v="2"/>
    <n v="1"/>
    <n v="1"/>
    <s v="211"/>
    <s v="Autres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</r>
  <r>
    <n v="7462"/>
    <n v="1954"/>
    <n v="71"/>
    <x v="2"/>
    <x v="0"/>
    <s v="Célibataire"/>
    <n v="22507"/>
    <n v="0"/>
    <n v="0"/>
    <n v="0"/>
    <d v="2012-11-24T00:00:00"/>
    <n v="13"/>
    <n v="67"/>
    <n v="25"/>
    <n v="570"/>
    <n v="1"/>
    <n v="3"/>
    <n v="2"/>
    <s v="132"/>
    <s v="À réactiver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</r>
  <r>
    <n v="8079"/>
    <n v="1982"/>
    <n v="43"/>
    <x v="1"/>
    <x v="0"/>
    <s v="Marié"/>
    <n v="22448"/>
    <n v="1"/>
    <n v="0"/>
    <n v="1"/>
    <d v="2014-02-26T00:00:00"/>
    <n v="11"/>
    <n v="86"/>
    <n v="9"/>
    <n v="55"/>
    <n v="1"/>
    <n v="1"/>
    <n v="1"/>
    <s v="111"/>
    <s v="À réactiver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</r>
  <r>
    <n v="5527"/>
    <n v="1987"/>
    <n v="38"/>
    <x v="1"/>
    <x v="0"/>
    <s v="Conjoint"/>
    <n v="22434"/>
    <n v="1"/>
    <n v="0"/>
    <n v="1"/>
    <d v="2013-02-13T00:00:00"/>
    <n v="12"/>
    <n v="25"/>
    <n v="13"/>
    <n v="58"/>
    <n v="3"/>
    <n v="1"/>
    <n v="1"/>
    <s v="311"/>
    <s v="Nouveaux prometteurs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</r>
  <r>
    <n v="9460"/>
    <n v="1963"/>
    <n v="62"/>
    <x v="2"/>
    <x v="0"/>
    <s v="Marié"/>
    <n v="22419"/>
    <n v="0"/>
    <n v="0"/>
    <n v="0"/>
    <d v="2013-04-18T00:00:00"/>
    <n v="12"/>
    <n v="74"/>
    <n v="15"/>
    <n v="162"/>
    <n v="1"/>
    <n v="2"/>
    <n v="2"/>
    <s v="122"/>
    <s v="À réactiver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</r>
  <r>
    <n v="3855"/>
    <n v="1963"/>
    <n v="62"/>
    <x v="2"/>
    <x v="0"/>
    <s v="Marié"/>
    <n v="22419"/>
    <n v="0"/>
    <n v="0"/>
    <n v="0"/>
    <d v="2013-04-18T00:00:00"/>
    <n v="12"/>
    <n v="74"/>
    <n v="15"/>
    <n v="162"/>
    <n v="1"/>
    <n v="2"/>
    <n v="2"/>
    <s v="122"/>
    <s v="À réactiver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</r>
  <r>
    <n v="2686"/>
    <n v="1969"/>
    <n v="56"/>
    <x v="0"/>
    <x v="3"/>
    <s v="Conjoint"/>
    <n v="22390"/>
    <n v="0"/>
    <n v="0"/>
    <n v="0"/>
    <d v="2013-10-21T00:00:00"/>
    <n v="12"/>
    <n v="49"/>
    <n v="10"/>
    <n v="26"/>
    <n v="2"/>
    <n v="1"/>
    <n v="1"/>
    <s v="211"/>
    <s v="Autres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</r>
  <r>
    <n v="2292"/>
    <n v="1985"/>
    <n v="40"/>
    <x v="1"/>
    <x v="0"/>
    <s v="Célibataire"/>
    <n v="22327"/>
    <n v="1"/>
    <n v="0"/>
    <n v="1"/>
    <d v="2013-08-02T00:00:00"/>
    <n v="12"/>
    <n v="94"/>
    <n v="9"/>
    <n v="24"/>
    <n v="1"/>
    <n v="1"/>
    <n v="1"/>
    <s v="111"/>
    <s v="À réactiver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</r>
  <r>
    <n v="4817"/>
    <n v="1956"/>
    <n v="69"/>
    <x v="2"/>
    <x v="0"/>
    <s v="Divorcé"/>
    <n v="22304"/>
    <n v="0"/>
    <n v="0"/>
    <n v="0"/>
    <d v="2012-08-04T00:00:00"/>
    <n v="13"/>
    <n v="91"/>
    <n v="11"/>
    <n v="18"/>
    <n v="1"/>
    <n v="1"/>
    <n v="1"/>
    <s v="111"/>
    <s v="À réactiver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</r>
  <r>
    <n v="11148"/>
    <n v="1975"/>
    <n v="50"/>
    <x v="0"/>
    <x v="0"/>
    <s v="Conjoint"/>
    <n v="22280"/>
    <n v="1"/>
    <n v="0"/>
    <n v="1"/>
    <d v="2013-05-19T00:00:00"/>
    <n v="12"/>
    <n v="85"/>
    <n v="11"/>
    <n v="13"/>
    <n v="1"/>
    <n v="1"/>
    <n v="1"/>
    <s v="111"/>
    <s v="À réactiver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</r>
  <r>
    <n v="255"/>
    <n v="1951"/>
    <n v="74"/>
    <x v="2"/>
    <x v="0"/>
    <s v="Divorcé"/>
    <n v="22263"/>
    <n v="1"/>
    <n v="1"/>
    <n v="2"/>
    <d v="2014-03-30T00:00:00"/>
    <n v="11"/>
    <n v="31"/>
    <n v="10"/>
    <n v="21"/>
    <n v="3"/>
    <n v="1"/>
    <n v="1"/>
    <s v="311"/>
    <s v="Nouveaux prometteurs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</r>
  <r>
    <n v="89"/>
    <n v="1975"/>
    <n v="50"/>
    <x v="0"/>
    <x v="2"/>
    <s v="Marié"/>
    <n v="22212"/>
    <n v="1"/>
    <n v="0"/>
    <n v="1"/>
    <d v="2013-12-09T00:00:00"/>
    <n v="12"/>
    <n v="49"/>
    <n v="12"/>
    <n v="69"/>
    <n v="2"/>
    <n v="1"/>
    <n v="1"/>
    <s v="211"/>
    <s v="Autres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</r>
  <r>
    <n v="10779"/>
    <n v="1983"/>
    <n v="42"/>
    <x v="1"/>
    <x v="0"/>
    <s v="Célibataire"/>
    <n v="22148"/>
    <n v="0"/>
    <n v="0"/>
    <n v="0"/>
    <d v="2014-04-13T00:00:00"/>
    <n v="11"/>
    <n v="16"/>
    <n v="11"/>
    <n v="49"/>
    <n v="3"/>
    <n v="1"/>
    <n v="1"/>
    <s v="311"/>
    <s v="Nouveaux prometteurs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</r>
  <r>
    <n v="954"/>
    <n v="1960"/>
    <n v="65"/>
    <x v="2"/>
    <x v="3"/>
    <s v="Veuf"/>
    <n v="22123"/>
    <n v="0"/>
    <n v="0"/>
    <n v="0"/>
    <d v="2014-03-27T00:00:00"/>
    <n v="11"/>
    <n v="77"/>
    <n v="11"/>
    <n v="102"/>
    <n v="1"/>
    <n v="1"/>
    <n v="1"/>
    <s v="111"/>
    <s v="À réactiver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</r>
  <r>
    <n v="7629"/>
    <n v="1977"/>
    <n v="48"/>
    <x v="0"/>
    <x v="0"/>
    <s v="Marié"/>
    <n v="22108"/>
    <n v="1"/>
    <n v="1"/>
    <n v="2"/>
    <d v="2014-05-08T00:00:00"/>
    <n v="11"/>
    <n v="46"/>
    <n v="12"/>
    <n v="31"/>
    <n v="2"/>
    <n v="1"/>
    <n v="1"/>
    <s v="211"/>
    <s v="Autres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</r>
  <r>
    <n v="4557"/>
    <n v="1970"/>
    <n v="55"/>
    <x v="0"/>
    <x v="0"/>
    <s v="Conjoint"/>
    <n v="22070"/>
    <n v="1"/>
    <n v="0"/>
    <n v="1"/>
    <d v="2013-10-04T00:00:00"/>
    <n v="12"/>
    <n v="11"/>
    <n v="12"/>
    <n v="67"/>
    <n v="3"/>
    <n v="1"/>
    <n v="1"/>
    <s v="311"/>
    <s v="Nouveaux prometteurs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</r>
  <r>
    <n v="1143"/>
    <n v="1972"/>
    <n v="53"/>
    <x v="0"/>
    <x v="0"/>
    <s v="Marié"/>
    <n v="22063"/>
    <n v="1"/>
    <n v="0"/>
    <n v="1"/>
    <d v="2013-08-08T00:00:00"/>
    <n v="12"/>
    <n v="43"/>
    <n v="12"/>
    <n v="55"/>
    <n v="2"/>
    <n v="1"/>
    <n v="1"/>
    <s v="211"/>
    <s v="Autres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</r>
  <r>
    <n v="9592"/>
    <n v="1983"/>
    <n v="42"/>
    <x v="1"/>
    <x v="0"/>
    <s v="Conjoint"/>
    <n v="22010"/>
    <n v="1"/>
    <n v="0"/>
    <n v="1"/>
    <d v="2013-06-30T00:00:00"/>
    <n v="12"/>
    <n v="51"/>
    <n v="13"/>
    <n v="33"/>
    <n v="2"/>
    <n v="1"/>
    <n v="1"/>
    <s v="211"/>
    <s v="Autres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</r>
  <r>
    <n v="8430"/>
    <n v="1957"/>
    <n v="68"/>
    <x v="2"/>
    <x v="0"/>
    <s v="Conjoint"/>
    <n v="21994"/>
    <n v="0"/>
    <n v="1"/>
    <n v="1"/>
    <d v="2012-12-24T00:00:00"/>
    <n v="13"/>
    <n v="4"/>
    <n v="8"/>
    <n v="22"/>
    <n v="3"/>
    <n v="1"/>
    <n v="1"/>
    <s v="311"/>
    <s v="Nouveaux prometteurs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</r>
  <r>
    <n v="8619"/>
    <n v="1957"/>
    <n v="68"/>
    <x v="2"/>
    <x v="0"/>
    <s v="Conjoint"/>
    <n v="21994"/>
    <n v="0"/>
    <n v="1"/>
    <n v="1"/>
    <d v="2012-12-24T00:00:00"/>
    <n v="13"/>
    <n v="4"/>
    <n v="8"/>
    <n v="22"/>
    <n v="3"/>
    <n v="1"/>
    <n v="1"/>
    <s v="311"/>
    <s v="Nouveaux prometteurs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</r>
  <r>
    <n v="4328"/>
    <n v="1986"/>
    <n v="39"/>
    <x v="1"/>
    <x v="2"/>
    <s v="Marié"/>
    <n v="21955"/>
    <n v="1"/>
    <n v="0"/>
    <n v="1"/>
    <d v="2013-09-07T00:00:00"/>
    <n v="12"/>
    <n v="81"/>
    <n v="12"/>
    <n v="55"/>
    <n v="1"/>
    <n v="1"/>
    <n v="1"/>
    <s v="111"/>
    <s v="À réactiver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</r>
  <r>
    <n v="9862"/>
    <n v="1969"/>
    <n v="56"/>
    <x v="0"/>
    <x v="0"/>
    <s v="Conjoint"/>
    <n v="21918"/>
    <n v="1"/>
    <n v="0"/>
    <n v="1"/>
    <d v="2013-11-14T00:00:00"/>
    <n v="12"/>
    <n v="37"/>
    <n v="11"/>
    <n v="33"/>
    <n v="2"/>
    <n v="1"/>
    <n v="1"/>
    <s v="211"/>
    <s v="Autres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</r>
  <r>
    <n v="7141"/>
    <n v="1986"/>
    <n v="39"/>
    <x v="1"/>
    <x v="2"/>
    <s v="Célibataire"/>
    <n v="21888"/>
    <n v="1"/>
    <n v="0"/>
    <n v="1"/>
    <d v="2012-12-29T00:00:00"/>
    <n v="13"/>
    <n v="15"/>
    <n v="18"/>
    <n v="213"/>
    <n v="3"/>
    <n v="2"/>
    <n v="2"/>
    <s v="322"/>
    <s v="Nouveaux prometteurs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</r>
  <r>
    <n v="905"/>
    <n v="1986"/>
    <n v="39"/>
    <x v="1"/>
    <x v="0"/>
    <s v="Divorcé"/>
    <n v="21846"/>
    <n v="1"/>
    <n v="0"/>
    <n v="1"/>
    <d v="2013-10-22T00:00:00"/>
    <n v="12"/>
    <n v="38"/>
    <n v="15"/>
    <n v="84"/>
    <n v="2"/>
    <n v="2"/>
    <n v="1"/>
    <s v="221"/>
    <s v="Autres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</r>
  <r>
    <n v="2549"/>
    <n v="1983"/>
    <n v="42"/>
    <x v="1"/>
    <x v="1"/>
    <s v="Conjoint"/>
    <n v="21840"/>
    <n v="1"/>
    <n v="0"/>
    <n v="1"/>
    <d v="2013-07-21T00:00:00"/>
    <n v="12"/>
    <n v="80"/>
    <n v="13"/>
    <n v="27"/>
    <n v="1"/>
    <n v="1"/>
    <n v="1"/>
    <s v="111"/>
    <s v="À réactiver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</r>
  <r>
    <n v="3623"/>
    <n v="1976"/>
    <n v="49"/>
    <x v="0"/>
    <x v="0"/>
    <s v="Conjoint"/>
    <n v="21675"/>
    <n v="1"/>
    <n v="0"/>
    <n v="1"/>
    <d v="2014-06-11T00:00:00"/>
    <n v="11"/>
    <n v="55"/>
    <n v="14"/>
    <n v="45"/>
    <n v="2"/>
    <n v="1"/>
    <n v="1"/>
    <s v="211"/>
    <s v="Autres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</r>
  <r>
    <n v="6856"/>
    <n v="1979"/>
    <n v="46"/>
    <x v="0"/>
    <x v="0"/>
    <s v="Conjoint"/>
    <n v="21645"/>
    <n v="1"/>
    <n v="0"/>
    <n v="1"/>
    <d v="2012-09-03T00:00:00"/>
    <n v="13"/>
    <n v="75"/>
    <n v="15"/>
    <n v="65"/>
    <n v="1"/>
    <n v="2"/>
    <n v="1"/>
    <s v="121"/>
    <s v="À réactiver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</r>
  <r>
    <n v="5371"/>
    <n v="1989"/>
    <n v="36"/>
    <x v="1"/>
    <x v="0"/>
    <s v="Célibataire"/>
    <n v="21474"/>
    <n v="1"/>
    <n v="0"/>
    <n v="1"/>
    <d v="2014-04-08T00:00:00"/>
    <n v="11"/>
    <n v="0"/>
    <n v="13"/>
    <n v="91"/>
    <n v="3"/>
    <n v="1"/>
    <n v="1"/>
    <s v="311"/>
    <s v="Nouveaux prometteurs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</r>
  <r>
    <n v="5585"/>
    <n v="1972"/>
    <n v="53"/>
    <x v="0"/>
    <x v="0"/>
    <s v="Célibataire"/>
    <n v="21359"/>
    <n v="1"/>
    <n v="0"/>
    <n v="1"/>
    <d v="2013-04-20T00:00:00"/>
    <n v="12"/>
    <n v="1"/>
    <n v="13"/>
    <n v="48"/>
    <n v="3"/>
    <n v="1"/>
    <n v="1"/>
    <s v="311"/>
    <s v="Nouveaux prometteurs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</r>
  <r>
    <n v="6770"/>
    <n v="1985"/>
    <n v="40"/>
    <x v="1"/>
    <x v="0"/>
    <s v="Marié"/>
    <n v="21355"/>
    <n v="1"/>
    <n v="0"/>
    <n v="1"/>
    <d v="2013-08-20T00:00:00"/>
    <n v="12"/>
    <n v="5"/>
    <n v="11"/>
    <n v="68"/>
    <n v="3"/>
    <n v="1"/>
    <n v="1"/>
    <s v="311"/>
    <s v="Nouveaux prometteurs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</r>
  <r>
    <n v="4066"/>
    <n v="1978"/>
    <n v="47"/>
    <x v="0"/>
    <x v="2"/>
    <s v="Divorcé"/>
    <n v="21282"/>
    <n v="1"/>
    <n v="0"/>
    <n v="1"/>
    <d v="2014-05-11T00:00:00"/>
    <n v="11"/>
    <n v="76"/>
    <n v="11"/>
    <n v="46"/>
    <n v="1"/>
    <n v="1"/>
    <n v="1"/>
    <s v="111"/>
    <s v="À réactiver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</r>
  <r>
    <n v="4961"/>
    <n v="1974"/>
    <n v="51"/>
    <x v="0"/>
    <x v="2"/>
    <s v="Conjoint"/>
    <n v="21255"/>
    <n v="1"/>
    <n v="0"/>
    <n v="1"/>
    <d v="2014-01-21T00:00:00"/>
    <n v="11"/>
    <n v="56"/>
    <n v="11"/>
    <n v="61"/>
    <n v="2"/>
    <n v="1"/>
    <n v="1"/>
    <s v="211"/>
    <s v="Autres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</r>
  <r>
    <n v="1987"/>
    <n v="1987"/>
    <n v="38"/>
    <x v="1"/>
    <x v="3"/>
    <s v="Célibataire"/>
    <n v="21063"/>
    <n v="1"/>
    <n v="0"/>
    <n v="1"/>
    <d v="2013-09-25T00:00:00"/>
    <n v="12"/>
    <n v="34"/>
    <n v="11"/>
    <n v="59"/>
    <n v="2"/>
    <n v="1"/>
    <n v="1"/>
    <s v="211"/>
    <s v="Autres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</r>
  <r>
    <n v="1458"/>
    <n v="1982"/>
    <n v="43"/>
    <x v="1"/>
    <x v="2"/>
    <s v="Marié"/>
    <n v="21059"/>
    <n v="1"/>
    <n v="0"/>
    <n v="1"/>
    <d v="2014-01-07T00:00:00"/>
    <n v="11"/>
    <n v="40"/>
    <n v="12"/>
    <n v="44"/>
    <n v="2"/>
    <n v="1"/>
    <n v="1"/>
    <s v="211"/>
    <s v="Autres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</r>
  <r>
    <n v="5316"/>
    <n v="1976"/>
    <n v="49"/>
    <x v="0"/>
    <x v="2"/>
    <s v="Conjoint"/>
    <n v="21024"/>
    <n v="0"/>
    <n v="0"/>
    <n v="0"/>
    <d v="2013-07-04T00:00:00"/>
    <n v="12"/>
    <n v="89"/>
    <n v="13"/>
    <n v="84"/>
    <n v="1"/>
    <n v="1"/>
    <n v="1"/>
    <s v="111"/>
    <s v="À réactiver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</r>
  <r>
    <n v="3865"/>
    <n v="1977"/>
    <n v="48"/>
    <x v="0"/>
    <x v="2"/>
    <s v="Conjoint"/>
    <n v="20981"/>
    <n v="0"/>
    <n v="0"/>
    <n v="0"/>
    <d v="2013-04-30T00:00:00"/>
    <n v="12"/>
    <n v="14"/>
    <n v="14"/>
    <n v="73"/>
    <n v="3"/>
    <n v="1"/>
    <n v="1"/>
    <s v="311"/>
    <s v="Nouveaux prometteurs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</r>
  <r>
    <n v="793"/>
    <n v="1973"/>
    <n v="52"/>
    <x v="0"/>
    <x v="0"/>
    <s v="Marié"/>
    <n v="20895"/>
    <n v="1"/>
    <n v="0"/>
    <n v="1"/>
    <d v="2012-10-06T00:00:00"/>
    <n v="13"/>
    <n v="24"/>
    <n v="14"/>
    <n v="45"/>
    <n v="3"/>
    <n v="1"/>
    <n v="1"/>
    <s v="311"/>
    <s v="Nouveaux prometteurs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</r>
  <r>
    <n v="49"/>
    <n v="1970"/>
    <n v="55"/>
    <x v="0"/>
    <x v="0"/>
    <s v="Célibataire"/>
    <n v="20587"/>
    <n v="1"/>
    <n v="0"/>
    <n v="1"/>
    <d v="2014-05-11T00:00:00"/>
    <n v="11"/>
    <n v="39"/>
    <n v="11"/>
    <n v="25"/>
    <n v="2"/>
    <n v="1"/>
    <n v="1"/>
    <s v="211"/>
    <s v="Autres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</r>
  <r>
    <n v="4973"/>
    <n v="1970"/>
    <n v="55"/>
    <x v="0"/>
    <x v="0"/>
    <s v="Célibataire"/>
    <n v="20587"/>
    <n v="1"/>
    <n v="0"/>
    <n v="1"/>
    <d v="2014-05-11T00:00:00"/>
    <n v="11"/>
    <n v="39"/>
    <n v="11"/>
    <n v="25"/>
    <n v="2"/>
    <n v="1"/>
    <n v="1"/>
    <s v="211"/>
    <s v="Autres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</r>
  <r>
    <n v="503"/>
    <n v="1985"/>
    <n v="40"/>
    <x v="1"/>
    <x v="2"/>
    <s v="Marié"/>
    <n v="20559"/>
    <n v="1"/>
    <n v="0"/>
    <n v="1"/>
    <d v="2013-03-12T00:00:00"/>
    <n v="12"/>
    <n v="88"/>
    <n v="13"/>
    <n v="53"/>
    <n v="1"/>
    <n v="1"/>
    <n v="1"/>
    <s v="111"/>
    <s v="À réactiver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</r>
  <r>
    <n v="9081"/>
    <n v="1988"/>
    <n v="37"/>
    <x v="1"/>
    <x v="0"/>
    <s v="Célibataire"/>
    <n v="20518"/>
    <n v="1"/>
    <n v="0"/>
    <n v="1"/>
    <d v="2014-05-18T00:00:00"/>
    <n v="11"/>
    <n v="58"/>
    <n v="9"/>
    <n v="25"/>
    <n v="2"/>
    <n v="1"/>
    <n v="1"/>
    <s v="211"/>
    <s v="Autres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</r>
  <r>
    <n v="2518"/>
    <n v="1986"/>
    <n v="39"/>
    <x v="1"/>
    <x v="2"/>
    <s v="Conjoint"/>
    <n v="20491"/>
    <n v="0"/>
    <n v="0"/>
    <n v="0"/>
    <d v="2013-01-25T00:00:00"/>
    <n v="12"/>
    <n v="16"/>
    <n v="10"/>
    <n v="30"/>
    <n v="3"/>
    <n v="1"/>
    <n v="1"/>
    <s v="311"/>
    <s v="Nouveaux prometteurs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</r>
  <r>
    <n v="4298"/>
    <n v="1973"/>
    <n v="52"/>
    <x v="0"/>
    <x v="1"/>
    <s v="Conjoint"/>
    <n v="20427"/>
    <n v="1"/>
    <n v="0"/>
    <n v="1"/>
    <d v="2014-03-24T00:00:00"/>
    <n v="11"/>
    <n v="63"/>
    <n v="11"/>
    <n v="10"/>
    <n v="2"/>
    <n v="1"/>
    <n v="1"/>
    <s v="211"/>
    <s v="Autres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4211"/>
    <n v="1986"/>
    <n v="39"/>
    <x v="1"/>
    <x v="3"/>
    <s v="Marié"/>
    <n v="20425"/>
    <n v="1"/>
    <n v="0"/>
    <n v="1"/>
    <d v="2012-10-29T00:00:00"/>
    <n v="13"/>
    <n v="5"/>
    <n v="12"/>
    <n v="57"/>
    <n v="3"/>
    <n v="1"/>
    <n v="1"/>
    <s v="311"/>
    <s v="Nouveaux prometteurs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</r>
  <r>
    <n v="1407"/>
    <n v="1986"/>
    <n v="39"/>
    <x v="1"/>
    <x v="3"/>
    <s v="Marié"/>
    <n v="20425"/>
    <n v="1"/>
    <n v="0"/>
    <n v="1"/>
    <d v="2012-10-29T00:00:00"/>
    <n v="13"/>
    <n v="5"/>
    <n v="12"/>
    <n v="57"/>
    <n v="3"/>
    <n v="1"/>
    <n v="1"/>
    <s v="311"/>
    <s v="Nouveaux prometteurs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</r>
  <r>
    <n v="5150"/>
    <n v="1979"/>
    <n v="46"/>
    <x v="0"/>
    <x v="3"/>
    <s v="Célibataire"/>
    <n v="20194"/>
    <n v="1"/>
    <n v="0"/>
    <n v="1"/>
    <d v="2012-12-17T00:00:00"/>
    <n v="13"/>
    <n v="64"/>
    <n v="11"/>
    <n v="47"/>
    <n v="2"/>
    <n v="1"/>
    <n v="1"/>
    <s v="211"/>
    <s v="Autres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</r>
  <r>
    <n v="4712"/>
    <n v="1991"/>
    <n v="34"/>
    <x v="1"/>
    <x v="2"/>
    <s v="Conjoint"/>
    <n v="20193"/>
    <n v="0"/>
    <n v="0"/>
    <n v="0"/>
    <d v="2012-11-28T00:00:00"/>
    <n v="13"/>
    <n v="18"/>
    <n v="10"/>
    <n v="82"/>
    <n v="3"/>
    <n v="1"/>
    <n v="1"/>
    <s v="311"/>
    <s v="Nouveaux prometteurs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</r>
  <r>
    <n v="4436"/>
    <n v="1976"/>
    <n v="49"/>
    <x v="0"/>
    <x v="0"/>
    <s v="Célibataire"/>
    <n v="20180"/>
    <n v="0"/>
    <n v="0"/>
    <n v="0"/>
    <d v="2013-02-20T00:00:00"/>
    <n v="12"/>
    <n v="27"/>
    <n v="14"/>
    <n v="137"/>
    <n v="3"/>
    <n v="1"/>
    <n v="2"/>
    <s v="312"/>
    <s v="Nouveaux prometteurs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</r>
  <r>
    <n v="2929"/>
    <n v="1976"/>
    <n v="49"/>
    <x v="0"/>
    <x v="0"/>
    <s v="Célibataire"/>
    <n v="20180"/>
    <n v="0"/>
    <n v="0"/>
    <n v="0"/>
    <d v="2013-02-20T00:00:00"/>
    <n v="12"/>
    <n v="27"/>
    <n v="14"/>
    <n v="137"/>
    <n v="3"/>
    <n v="1"/>
    <n v="2"/>
    <s v="312"/>
    <s v="Nouveaux prometteurs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</r>
  <r>
    <n v="2106"/>
    <n v="1974"/>
    <n v="51"/>
    <x v="0"/>
    <x v="2"/>
    <s v="Marié"/>
    <n v="20130"/>
    <n v="0"/>
    <n v="0"/>
    <n v="0"/>
    <d v="2014-03-17T00:00:00"/>
    <n v="11"/>
    <n v="99"/>
    <n v="12"/>
    <n v="34"/>
    <n v="1"/>
    <n v="1"/>
    <n v="1"/>
    <s v="111"/>
    <s v="À réactiver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</r>
  <r>
    <n v="3363"/>
    <n v="1974"/>
    <n v="51"/>
    <x v="0"/>
    <x v="2"/>
    <s v="Marié"/>
    <n v="20130"/>
    <n v="0"/>
    <n v="0"/>
    <n v="0"/>
    <d v="2014-03-17T00:00:00"/>
    <n v="11"/>
    <n v="99"/>
    <n v="12"/>
    <n v="34"/>
    <n v="1"/>
    <n v="1"/>
    <n v="1"/>
    <s v="111"/>
    <s v="À réactiver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</r>
  <r>
    <n v="9543"/>
    <n v="1985"/>
    <n v="40"/>
    <x v="1"/>
    <x v="0"/>
    <s v="Marié"/>
    <n v="19986"/>
    <n v="1"/>
    <n v="0"/>
    <n v="1"/>
    <d v="2013-11-14T00:00:00"/>
    <n v="12"/>
    <n v="74"/>
    <n v="10"/>
    <n v="22"/>
    <n v="1"/>
    <n v="1"/>
    <n v="1"/>
    <s v="111"/>
    <s v="À réactiver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</r>
  <r>
    <n v="7093"/>
    <n v="1985"/>
    <n v="40"/>
    <x v="1"/>
    <x v="0"/>
    <s v="Marié"/>
    <n v="19986"/>
    <n v="1"/>
    <n v="0"/>
    <n v="1"/>
    <d v="2013-11-14T00:00:00"/>
    <n v="12"/>
    <n v="74"/>
    <n v="10"/>
    <n v="22"/>
    <n v="1"/>
    <n v="1"/>
    <n v="1"/>
    <s v="111"/>
    <s v="À réactiver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</r>
  <r>
    <n v="6504"/>
    <n v="1975"/>
    <n v="50"/>
    <x v="0"/>
    <x v="2"/>
    <s v="Conjoint"/>
    <n v="19789"/>
    <n v="1"/>
    <n v="0"/>
    <n v="1"/>
    <d v="2013-11-20T00:00:00"/>
    <n v="12"/>
    <n v="24"/>
    <n v="11"/>
    <n v="78"/>
    <n v="3"/>
    <n v="1"/>
    <n v="1"/>
    <s v="311"/>
    <s v="Nouveaux prometteurs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</r>
  <r>
    <n v="3536"/>
    <n v="1960"/>
    <n v="65"/>
    <x v="2"/>
    <x v="0"/>
    <s v="Conjoint"/>
    <n v="19740"/>
    <n v="0"/>
    <n v="1"/>
    <n v="1"/>
    <d v="2013-03-24T00:00:00"/>
    <n v="12"/>
    <n v="65"/>
    <n v="10"/>
    <n v="55"/>
    <n v="2"/>
    <n v="1"/>
    <n v="1"/>
    <s v="211"/>
    <s v="Autres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</r>
  <r>
    <n v="11114"/>
    <n v="1970"/>
    <n v="55"/>
    <x v="0"/>
    <x v="0"/>
    <s v="Conjoint"/>
    <n v="19656"/>
    <n v="1"/>
    <n v="0"/>
    <n v="1"/>
    <d v="2013-02-08T00:00:00"/>
    <n v="12"/>
    <n v="94"/>
    <n v="13"/>
    <n v="84"/>
    <n v="1"/>
    <n v="1"/>
    <n v="1"/>
    <s v="111"/>
    <s v="À réactiver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</r>
  <r>
    <n v="9671"/>
    <n v="1968"/>
    <n v="57"/>
    <x v="0"/>
    <x v="0"/>
    <s v="Marié"/>
    <n v="19514"/>
    <n v="1"/>
    <n v="1"/>
    <n v="2"/>
    <d v="2014-01-26T00:00:00"/>
    <n v="11"/>
    <n v="47"/>
    <n v="14"/>
    <n v="69"/>
    <n v="2"/>
    <n v="1"/>
    <n v="1"/>
    <s v="211"/>
    <s v="Autres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</r>
  <r>
    <n v="8975"/>
    <n v="1968"/>
    <n v="57"/>
    <x v="0"/>
    <x v="0"/>
    <s v="Marié"/>
    <n v="19514"/>
    <n v="1"/>
    <n v="1"/>
    <n v="2"/>
    <d v="2014-01-26T00:00:00"/>
    <n v="11"/>
    <n v="47"/>
    <n v="14"/>
    <n v="69"/>
    <n v="2"/>
    <n v="1"/>
    <n v="1"/>
    <s v="211"/>
    <s v="Autres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</r>
  <r>
    <n v="8442"/>
    <n v="1985"/>
    <n v="40"/>
    <x v="1"/>
    <x v="2"/>
    <s v="Marié"/>
    <n v="19510"/>
    <n v="2"/>
    <n v="0"/>
    <n v="2"/>
    <d v="2013-09-04T00:00:00"/>
    <n v="12"/>
    <n v="63"/>
    <n v="11"/>
    <n v="30"/>
    <n v="2"/>
    <n v="1"/>
    <n v="1"/>
    <s v="211"/>
    <s v="Autres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</r>
  <r>
    <n v="4259"/>
    <n v="1986"/>
    <n v="39"/>
    <x v="1"/>
    <x v="2"/>
    <s v="Célibataire"/>
    <n v="19485"/>
    <n v="2"/>
    <n v="0"/>
    <n v="2"/>
    <d v="2013-09-24T00:00:00"/>
    <n v="12"/>
    <n v="80"/>
    <n v="10"/>
    <n v="10"/>
    <n v="1"/>
    <n v="1"/>
    <n v="1"/>
    <s v="111"/>
    <s v="À réactiver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9986"/>
    <n v="1982"/>
    <n v="43"/>
    <x v="1"/>
    <x v="0"/>
    <s v="Conjoint"/>
    <n v="19444"/>
    <n v="1"/>
    <n v="0"/>
    <n v="1"/>
    <d v="2014-02-22T00:00:00"/>
    <n v="11"/>
    <n v="8"/>
    <n v="14"/>
    <n v="54"/>
    <n v="3"/>
    <n v="1"/>
    <n v="1"/>
    <s v="311"/>
    <s v="Nouveaux prometteurs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</r>
  <r>
    <n v="11121"/>
    <n v="1981"/>
    <n v="44"/>
    <x v="1"/>
    <x v="0"/>
    <s v="Marié"/>
    <n v="19419"/>
    <n v="1"/>
    <n v="0"/>
    <n v="1"/>
    <d v="2012-11-10T00:00:00"/>
    <n v="13"/>
    <n v="76"/>
    <n v="16"/>
    <n v="70"/>
    <n v="1"/>
    <n v="2"/>
    <n v="1"/>
    <s v="121"/>
    <s v="À réactiver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</r>
  <r>
    <n v="3102"/>
    <n v="1981"/>
    <n v="44"/>
    <x v="1"/>
    <x v="2"/>
    <s v="Conjoint"/>
    <n v="19414"/>
    <n v="1"/>
    <n v="0"/>
    <n v="1"/>
    <d v="2013-10-16T00:00:00"/>
    <n v="12"/>
    <n v="32"/>
    <n v="12"/>
    <n v="32"/>
    <n v="3"/>
    <n v="1"/>
    <n v="1"/>
    <s v="311"/>
    <s v="Nouveaux prometteurs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</r>
  <r>
    <n v="10432"/>
    <n v="1974"/>
    <n v="51"/>
    <x v="0"/>
    <x v="0"/>
    <s v="Divorcé"/>
    <n v="19346"/>
    <n v="1"/>
    <n v="0"/>
    <n v="1"/>
    <d v="2014-01-30T00:00:00"/>
    <n v="11"/>
    <n v="26"/>
    <n v="12"/>
    <n v="22"/>
    <n v="3"/>
    <n v="1"/>
    <n v="1"/>
    <s v="311"/>
    <s v="Nouveaux prometteurs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</r>
  <r>
    <n v="8523"/>
    <n v="1968"/>
    <n v="57"/>
    <x v="0"/>
    <x v="0"/>
    <s v="Marié"/>
    <n v="19329"/>
    <n v="1"/>
    <n v="0"/>
    <n v="1"/>
    <d v="2013-12-14T00:00:00"/>
    <n v="12"/>
    <n v="39"/>
    <n v="15"/>
    <n v="60"/>
    <n v="2"/>
    <n v="2"/>
    <n v="1"/>
    <s v="221"/>
    <s v="Autres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</r>
  <r>
    <n v="5868"/>
    <n v="1980"/>
    <n v="45"/>
    <x v="0"/>
    <x v="0"/>
    <s v="Marié"/>
    <n v="19107"/>
    <n v="1"/>
    <n v="0"/>
    <n v="1"/>
    <d v="2013-08-22T00:00:00"/>
    <n v="12"/>
    <n v="49"/>
    <n v="11"/>
    <n v="46"/>
    <n v="2"/>
    <n v="1"/>
    <n v="1"/>
    <s v="211"/>
    <s v="Autres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</r>
  <r>
    <n v="4329"/>
    <n v="1984"/>
    <n v="41"/>
    <x v="1"/>
    <x v="1"/>
    <s v="Marié"/>
    <n v="18988"/>
    <n v="1"/>
    <n v="0"/>
    <n v="1"/>
    <d v="2014-05-23T00:00:00"/>
    <n v="11"/>
    <n v="43"/>
    <n v="11"/>
    <n v="16"/>
    <n v="2"/>
    <n v="1"/>
    <n v="1"/>
    <s v="211"/>
    <s v="Autres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</r>
  <r>
    <n v="6682"/>
    <n v="1973"/>
    <n v="52"/>
    <x v="0"/>
    <x v="3"/>
    <s v="Marié"/>
    <n v="18978"/>
    <n v="1"/>
    <n v="0"/>
    <n v="1"/>
    <d v="2012-12-11T00:00:00"/>
    <n v="13"/>
    <n v="41"/>
    <n v="12"/>
    <n v="37"/>
    <n v="2"/>
    <n v="1"/>
    <n v="1"/>
    <s v="211"/>
    <s v="Autres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</r>
  <r>
    <n v="2253"/>
    <n v="1990"/>
    <n v="35"/>
    <x v="1"/>
    <x v="0"/>
    <s v="Marié"/>
    <n v="18929"/>
    <n v="0"/>
    <n v="0"/>
    <n v="0"/>
    <d v="2013-02-16T00:00:00"/>
    <n v="12"/>
    <n v="15"/>
    <n v="11"/>
    <n v="85"/>
    <n v="3"/>
    <n v="1"/>
    <n v="1"/>
    <s v="311"/>
    <s v="Nouveaux prometteurs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2326"/>
    <n v="1990"/>
    <n v="35"/>
    <x v="1"/>
    <x v="0"/>
    <s v="Marié"/>
    <n v="18929"/>
    <n v="0"/>
    <n v="0"/>
    <n v="0"/>
    <d v="2013-02-16T00:00:00"/>
    <n v="12"/>
    <n v="15"/>
    <n v="11"/>
    <n v="85"/>
    <n v="3"/>
    <n v="1"/>
    <n v="1"/>
    <s v="311"/>
    <s v="Nouveaux prometteurs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1876"/>
    <n v="1990"/>
    <n v="35"/>
    <x v="1"/>
    <x v="0"/>
    <s v="Marié"/>
    <n v="18929"/>
    <n v="0"/>
    <n v="0"/>
    <n v="0"/>
    <d v="2013-02-16T00:00:00"/>
    <n v="12"/>
    <n v="15"/>
    <n v="11"/>
    <n v="85"/>
    <n v="3"/>
    <n v="1"/>
    <n v="1"/>
    <s v="311"/>
    <s v="Nouveaux prometteurs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624"/>
    <n v="1984"/>
    <n v="41"/>
    <x v="1"/>
    <x v="2"/>
    <s v="Célibataire"/>
    <n v="18890"/>
    <n v="0"/>
    <n v="0"/>
    <n v="0"/>
    <d v="2012-11-10T00:00:00"/>
    <n v="13"/>
    <n v="5"/>
    <n v="9"/>
    <n v="35"/>
    <n v="3"/>
    <n v="1"/>
    <n v="1"/>
    <s v="311"/>
    <s v="Nouveaux prometteurs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</r>
  <r>
    <n v="9668"/>
    <n v="1971"/>
    <n v="54"/>
    <x v="0"/>
    <x v="0"/>
    <s v="Marié"/>
    <n v="18793"/>
    <n v="1"/>
    <n v="0"/>
    <n v="1"/>
    <d v="2013-01-12T00:00:00"/>
    <n v="12"/>
    <n v="14"/>
    <n v="14"/>
    <n v="77"/>
    <n v="3"/>
    <n v="1"/>
    <n v="1"/>
    <s v="311"/>
    <s v="Nouveaux prometteurs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</r>
  <r>
    <n v="4055"/>
    <n v="1992"/>
    <n v="33"/>
    <x v="1"/>
    <x v="3"/>
    <s v="Célibataire"/>
    <n v="18746"/>
    <n v="1"/>
    <n v="0"/>
    <n v="1"/>
    <d v="2014-05-29T00:00:00"/>
    <n v="11"/>
    <n v="41"/>
    <n v="12"/>
    <n v="64"/>
    <n v="2"/>
    <n v="1"/>
    <n v="1"/>
    <s v="211"/>
    <s v="Autres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</r>
  <r>
    <n v="2661"/>
    <n v="1964"/>
    <n v="61"/>
    <x v="2"/>
    <x v="0"/>
    <s v="Célibataire"/>
    <n v="18701"/>
    <n v="1"/>
    <n v="1"/>
    <n v="2"/>
    <d v="2013-06-04T00:00:00"/>
    <n v="12"/>
    <n v="95"/>
    <n v="11"/>
    <n v="44"/>
    <n v="1"/>
    <n v="1"/>
    <n v="1"/>
    <s v="111"/>
    <s v="À réactiver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</r>
  <r>
    <n v="3130"/>
    <n v="1964"/>
    <n v="61"/>
    <x v="2"/>
    <x v="0"/>
    <s v="Célibataire"/>
    <n v="18701"/>
    <n v="1"/>
    <n v="1"/>
    <n v="2"/>
    <d v="2013-06-04T00:00:00"/>
    <n v="12"/>
    <n v="95"/>
    <n v="11"/>
    <n v="44"/>
    <n v="1"/>
    <n v="1"/>
    <n v="1"/>
    <s v="111"/>
    <s v="À réactiver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</r>
  <r>
    <n v="10826"/>
    <n v="1959"/>
    <n v="66"/>
    <x v="2"/>
    <x v="0"/>
    <s v="Marié"/>
    <n v="18690"/>
    <n v="0"/>
    <n v="0"/>
    <n v="0"/>
    <d v="2012-12-28T00:00:00"/>
    <n v="13"/>
    <n v="77"/>
    <n v="12"/>
    <n v="60"/>
    <n v="1"/>
    <n v="1"/>
    <n v="1"/>
    <s v="111"/>
    <s v="À réactiver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4086"/>
    <n v="1959"/>
    <n v="66"/>
    <x v="2"/>
    <x v="0"/>
    <s v="Marié"/>
    <n v="18690"/>
    <n v="0"/>
    <n v="0"/>
    <n v="0"/>
    <d v="2012-12-28T00:00:00"/>
    <n v="13"/>
    <n v="77"/>
    <n v="12"/>
    <n v="60"/>
    <n v="1"/>
    <n v="1"/>
    <n v="1"/>
    <s v="111"/>
    <s v="À réactiver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10304"/>
    <n v="1959"/>
    <n v="66"/>
    <x v="2"/>
    <x v="0"/>
    <s v="Marié"/>
    <n v="18690"/>
    <n v="0"/>
    <n v="0"/>
    <n v="0"/>
    <d v="2012-12-28T00:00:00"/>
    <n v="13"/>
    <n v="77"/>
    <n v="12"/>
    <n v="60"/>
    <n v="1"/>
    <n v="1"/>
    <n v="1"/>
    <s v="111"/>
    <s v="À réactiver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7892"/>
    <n v="1969"/>
    <n v="56"/>
    <x v="0"/>
    <x v="0"/>
    <s v="Célibataire"/>
    <n v="18589"/>
    <n v="0"/>
    <n v="0"/>
    <n v="0"/>
    <d v="2013-01-02T00:00:00"/>
    <n v="12"/>
    <n v="89"/>
    <n v="13"/>
    <n v="75"/>
    <n v="1"/>
    <n v="1"/>
    <n v="1"/>
    <s v="111"/>
    <s v="À réactiver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</r>
  <r>
    <n v="6528"/>
    <n v="1982"/>
    <n v="43"/>
    <x v="1"/>
    <x v="2"/>
    <s v="Conjoint"/>
    <n v="18492"/>
    <n v="1"/>
    <n v="0"/>
    <n v="1"/>
    <d v="2014-06-05T00:00:00"/>
    <n v="11"/>
    <n v="75"/>
    <n v="11"/>
    <n v="10"/>
    <n v="1"/>
    <n v="1"/>
    <n v="1"/>
    <s v="111"/>
    <s v="À réactiver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</r>
  <r>
    <n v="6398"/>
    <n v="1974"/>
    <n v="51"/>
    <x v="0"/>
    <x v="3"/>
    <s v="Marié"/>
    <n v="18393"/>
    <n v="1"/>
    <n v="0"/>
    <n v="1"/>
    <d v="2014-03-29T00:00:00"/>
    <n v="11"/>
    <n v="2"/>
    <n v="14"/>
    <n v="50"/>
    <n v="3"/>
    <n v="1"/>
    <n v="1"/>
    <s v="311"/>
    <s v="Nouveaux prometteurs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</r>
  <r>
    <n v="5294"/>
    <n v="1989"/>
    <n v="36"/>
    <x v="1"/>
    <x v="0"/>
    <s v="Célibataire"/>
    <n v="18358"/>
    <n v="1"/>
    <n v="0"/>
    <n v="1"/>
    <d v="2013-11-20T00:00:00"/>
    <n v="12"/>
    <n v="49"/>
    <n v="14"/>
    <n v="57"/>
    <n v="2"/>
    <n v="1"/>
    <n v="1"/>
    <s v="211"/>
    <s v="Autres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</r>
  <r>
    <n v="3068"/>
    <n v="1990"/>
    <n v="35"/>
    <x v="1"/>
    <x v="0"/>
    <s v="Marié"/>
    <n v="18351"/>
    <n v="0"/>
    <n v="0"/>
    <n v="0"/>
    <d v="2013-10-29T00:00:00"/>
    <n v="12"/>
    <n v="1"/>
    <n v="12"/>
    <n v="43"/>
    <n v="3"/>
    <n v="1"/>
    <n v="1"/>
    <s v="311"/>
    <s v="Nouveaux prometteurs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</r>
  <r>
    <n v="8369"/>
    <n v="1987"/>
    <n v="38"/>
    <x v="1"/>
    <x v="0"/>
    <s v="Conjoint"/>
    <n v="18227"/>
    <n v="1"/>
    <n v="0"/>
    <n v="1"/>
    <d v="2012-11-08T00:00:00"/>
    <n v="13"/>
    <n v="21"/>
    <n v="11"/>
    <n v="28"/>
    <n v="3"/>
    <n v="1"/>
    <n v="1"/>
    <s v="311"/>
    <s v="Nouveaux prometteurs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</r>
  <r>
    <n v="2431"/>
    <n v="1990"/>
    <n v="35"/>
    <x v="1"/>
    <x v="0"/>
    <s v="Marié"/>
    <n v="18222"/>
    <n v="0"/>
    <n v="0"/>
    <n v="0"/>
    <d v="2012-12-31T00:00:00"/>
    <n v="13"/>
    <n v="70"/>
    <n v="13"/>
    <n v="67"/>
    <n v="1"/>
    <n v="1"/>
    <n v="1"/>
    <s v="111"/>
    <s v="À réactiver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</r>
  <r>
    <n v="10790"/>
    <n v="1985"/>
    <n v="40"/>
    <x v="1"/>
    <x v="1"/>
    <s v="Marié"/>
    <n v="18169"/>
    <n v="1"/>
    <n v="0"/>
    <n v="1"/>
    <d v="2013-02-19T00:00:00"/>
    <n v="12"/>
    <n v="40"/>
    <n v="11"/>
    <n v="21"/>
    <n v="2"/>
    <n v="1"/>
    <n v="1"/>
    <s v="211"/>
    <s v="Autres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</r>
  <r>
    <n v="5029"/>
    <n v="1946"/>
    <n v="79"/>
    <x v="2"/>
    <x v="0"/>
    <s v="Marié"/>
    <n v="18100"/>
    <n v="0"/>
    <n v="0"/>
    <n v="0"/>
    <d v="2013-08-06T00:00:00"/>
    <n v="12"/>
    <n v="14"/>
    <n v="8"/>
    <n v="14"/>
    <n v="3"/>
    <n v="1"/>
    <n v="1"/>
    <s v="311"/>
    <s v="Nouveaux prometteurs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</r>
  <r>
    <n v="6742"/>
    <n v="1979"/>
    <n v="46"/>
    <x v="0"/>
    <x v="0"/>
    <s v="Marié"/>
    <n v="17688"/>
    <n v="1"/>
    <n v="0"/>
    <n v="1"/>
    <d v="2013-01-13T00:00:00"/>
    <n v="12"/>
    <n v="82"/>
    <n v="11"/>
    <n v="11"/>
    <n v="1"/>
    <n v="1"/>
    <n v="1"/>
    <s v="111"/>
    <s v="À réactiver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</r>
  <r>
    <n v="8625"/>
    <n v="1976"/>
    <n v="49"/>
    <x v="0"/>
    <x v="0"/>
    <s v="Marié"/>
    <n v="17649"/>
    <n v="1"/>
    <n v="0"/>
    <n v="1"/>
    <d v="2013-11-12T00:00:00"/>
    <n v="12"/>
    <n v="70"/>
    <n v="14"/>
    <n v="45"/>
    <n v="1"/>
    <n v="1"/>
    <n v="1"/>
    <s v="111"/>
    <s v="À réactiver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</r>
  <r>
    <n v="6516"/>
    <n v="1989"/>
    <n v="36"/>
    <x v="1"/>
    <x v="3"/>
    <s v="Marié"/>
    <n v="17487"/>
    <n v="1"/>
    <n v="0"/>
    <n v="1"/>
    <d v="2013-03-18T00:00:00"/>
    <n v="12"/>
    <n v="37"/>
    <n v="10"/>
    <n v="18"/>
    <n v="2"/>
    <n v="1"/>
    <n v="1"/>
    <s v="211"/>
    <s v="Autres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</r>
  <r>
    <n v="4992"/>
    <n v="1975"/>
    <n v="50"/>
    <x v="0"/>
    <x v="2"/>
    <s v="Conjoint"/>
    <n v="17459"/>
    <n v="1"/>
    <n v="0"/>
    <n v="1"/>
    <d v="2013-09-19T00:00:00"/>
    <n v="12"/>
    <n v="12"/>
    <n v="13"/>
    <n v="69"/>
    <n v="3"/>
    <n v="1"/>
    <n v="1"/>
    <s v="311"/>
    <s v="Nouveaux prometteurs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</r>
  <r>
    <n v="4240"/>
    <n v="1978"/>
    <n v="47"/>
    <x v="0"/>
    <x v="0"/>
    <s v="Marié"/>
    <n v="17345"/>
    <n v="1"/>
    <n v="0"/>
    <n v="1"/>
    <d v="2012-11-03T00:00:00"/>
    <n v="13"/>
    <n v="79"/>
    <n v="13"/>
    <n v="58"/>
    <n v="1"/>
    <n v="1"/>
    <n v="1"/>
    <s v="111"/>
    <s v="À réactiver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</r>
  <r>
    <n v="2569"/>
    <n v="1987"/>
    <n v="38"/>
    <x v="1"/>
    <x v="0"/>
    <s v="Marié"/>
    <n v="17323"/>
    <n v="0"/>
    <n v="0"/>
    <n v="0"/>
    <d v="2012-10-10T00:00:00"/>
    <n v="13"/>
    <n v="38"/>
    <n v="12"/>
    <n v="46"/>
    <n v="2"/>
    <n v="1"/>
    <n v="1"/>
    <s v="211"/>
    <s v="Autres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</r>
  <r>
    <n v="1384"/>
    <n v="1992"/>
    <n v="33"/>
    <x v="1"/>
    <x v="3"/>
    <s v="Marié"/>
    <n v="17256"/>
    <n v="1"/>
    <n v="0"/>
    <n v="1"/>
    <d v="2013-11-23T00:00:00"/>
    <n v="12"/>
    <n v="10"/>
    <n v="13"/>
    <n v="62"/>
    <n v="3"/>
    <n v="1"/>
    <n v="1"/>
    <s v="311"/>
    <s v="Nouveaux prometteurs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</r>
  <r>
    <n v="9481"/>
    <n v="1976"/>
    <n v="49"/>
    <x v="0"/>
    <x v="0"/>
    <s v="Marié"/>
    <n v="17148"/>
    <n v="1"/>
    <n v="0"/>
    <n v="1"/>
    <d v="2014-01-28T00:00:00"/>
    <n v="11"/>
    <n v="80"/>
    <n v="15"/>
    <n v="68"/>
    <n v="1"/>
    <n v="2"/>
    <n v="1"/>
    <s v="121"/>
    <s v="À réactiver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</r>
  <r>
    <n v="1135"/>
    <n v="1960"/>
    <n v="65"/>
    <x v="2"/>
    <x v="2"/>
    <s v="Conjoint"/>
    <n v="17144"/>
    <n v="1"/>
    <n v="1"/>
    <n v="2"/>
    <d v="2014-02-15T00:00:00"/>
    <n v="11"/>
    <n v="96"/>
    <n v="14"/>
    <n v="47"/>
    <n v="1"/>
    <n v="1"/>
    <n v="1"/>
    <s v="111"/>
    <s v="À réactiver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</r>
  <r>
    <n v="24"/>
    <n v="1960"/>
    <n v="65"/>
    <x v="2"/>
    <x v="2"/>
    <s v="Conjoint"/>
    <n v="17144"/>
    <n v="1"/>
    <n v="1"/>
    <n v="2"/>
    <d v="2014-02-15T00:00:00"/>
    <n v="11"/>
    <n v="96"/>
    <n v="14"/>
    <n v="47"/>
    <n v="1"/>
    <n v="1"/>
    <n v="1"/>
    <s v="111"/>
    <s v="À réactiver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</r>
  <r>
    <n v="3270"/>
    <n v="1978"/>
    <n v="47"/>
    <x v="0"/>
    <x v="2"/>
    <s v="Conjoint"/>
    <n v="17117"/>
    <n v="1"/>
    <n v="0"/>
    <n v="1"/>
    <d v="2013-01-17T00:00:00"/>
    <n v="12"/>
    <n v="96"/>
    <n v="16"/>
    <n v="128"/>
    <n v="1"/>
    <n v="2"/>
    <n v="2"/>
    <s v="122"/>
    <s v="À réactiver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</r>
  <r>
    <n v="7235"/>
    <n v="1975"/>
    <n v="50"/>
    <x v="0"/>
    <x v="2"/>
    <s v="Marié"/>
    <n v="17003"/>
    <n v="1"/>
    <n v="0"/>
    <n v="1"/>
    <d v="2013-12-09T00:00:00"/>
    <n v="12"/>
    <n v="37"/>
    <n v="11"/>
    <n v="38"/>
    <n v="2"/>
    <n v="1"/>
    <n v="1"/>
    <s v="211"/>
    <s v="Autres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</r>
  <r>
    <n v="10031"/>
    <n v="1976"/>
    <n v="49"/>
    <x v="0"/>
    <x v="1"/>
    <s v="Marié"/>
    <n v="16927"/>
    <n v="1"/>
    <n v="1"/>
    <n v="2"/>
    <d v="2013-02-10T00:00:00"/>
    <n v="12"/>
    <n v="50"/>
    <n v="15"/>
    <n v="53"/>
    <n v="2"/>
    <n v="2"/>
    <n v="1"/>
    <s v="221"/>
    <s v="Autres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</r>
  <r>
    <n v="4415"/>
    <n v="1961"/>
    <n v="64"/>
    <x v="2"/>
    <x v="0"/>
    <s v="Marié"/>
    <n v="16860"/>
    <n v="1"/>
    <n v="1"/>
    <n v="2"/>
    <d v="2012-09-12T00:00:00"/>
    <n v="13"/>
    <n v="19"/>
    <n v="12"/>
    <n v="38"/>
    <n v="3"/>
    <n v="1"/>
    <n v="1"/>
    <s v="311"/>
    <s v="Nouveaux prometteurs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</r>
  <r>
    <n v="3479"/>
    <n v="1950"/>
    <n v="75"/>
    <x v="2"/>
    <x v="0"/>
    <s v="Célibataire"/>
    <n v="16813"/>
    <n v="0"/>
    <n v="0"/>
    <n v="0"/>
    <d v="2013-07-19T00:00:00"/>
    <n v="12"/>
    <n v="49"/>
    <n v="12"/>
    <n v="50"/>
    <n v="2"/>
    <n v="1"/>
    <n v="1"/>
    <s v="211"/>
    <s v="Autres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</r>
  <r>
    <n v="2634"/>
    <n v="1979"/>
    <n v="46"/>
    <x v="0"/>
    <x v="2"/>
    <s v="Célibataire"/>
    <n v="16653"/>
    <n v="1"/>
    <n v="0"/>
    <n v="1"/>
    <d v="2014-04-18T00:00:00"/>
    <n v="11"/>
    <n v="10"/>
    <n v="12"/>
    <n v="69"/>
    <n v="3"/>
    <n v="1"/>
    <n v="1"/>
    <s v="311"/>
    <s v="Nouveaux prometteurs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</r>
  <r>
    <n v="4927"/>
    <n v="1971"/>
    <n v="54"/>
    <x v="0"/>
    <x v="0"/>
    <s v="Conjoint"/>
    <n v="16626"/>
    <n v="2"/>
    <n v="0"/>
    <n v="2"/>
    <d v="2014-01-15T00:00:00"/>
    <n v="11"/>
    <n v="76"/>
    <n v="15"/>
    <n v="68"/>
    <n v="1"/>
    <n v="2"/>
    <n v="1"/>
    <s v="121"/>
    <s v="À réactiver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</r>
  <r>
    <n v="8977"/>
    <n v="1985"/>
    <n v="40"/>
    <x v="1"/>
    <x v="3"/>
    <s v="Célibataire"/>
    <n v="16581"/>
    <n v="0"/>
    <n v="0"/>
    <n v="0"/>
    <d v="2013-01-12T00:00:00"/>
    <n v="12"/>
    <n v="51"/>
    <n v="7"/>
    <n v="24"/>
    <n v="2"/>
    <n v="1"/>
    <n v="1"/>
    <s v="211"/>
    <s v="Autres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</r>
  <r>
    <n v="10403"/>
    <n v="1978"/>
    <n v="47"/>
    <x v="0"/>
    <x v="0"/>
    <s v="Conjoint"/>
    <n v="16531"/>
    <n v="1"/>
    <n v="0"/>
    <n v="1"/>
    <d v="2014-06-18T00:00:00"/>
    <n v="11"/>
    <n v="43"/>
    <n v="13"/>
    <n v="44"/>
    <n v="2"/>
    <n v="1"/>
    <n v="1"/>
    <s v="211"/>
    <s v="Autres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</r>
  <r>
    <n v="6646"/>
    <n v="1984"/>
    <n v="41"/>
    <x v="1"/>
    <x v="0"/>
    <s v="Conjoint"/>
    <n v="16529"/>
    <n v="1"/>
    <n v="0"/>
    <n v="1"/>
    <d v="2014-03-01T00:00:00"/>
    <n v="11"/>
    <n v="23"/>
    <n v="10"/>
    <n v="22"/>
    <n v="3"/>
    <n v="1"/>
    <n v="1"/>
    <s v="311"/>
    <s v="Nouveaux prometteurs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</r>
  <r>
    <n v="11010"/>
    <n v="1984"/>
    <n v="41"/>
    <x v="1"/>
    <x v="1"/>
    <s v="Célibataire"/>
    <n v="16269"/>
    <n v="1"/>
    <n v="0"/>
    <n v="1"/>
    <d v="2013-08-30T00:00:00"/>
    <n v="12"/>
    <n v="75"/>
    <n v="14"/>
    <n v="44"/>
    <n v="1"/>
    <n v="1"/>
    <n v="1"/>
    <s v="111"/>
    <s v="À réactiver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</r>
  <r>
    <n v="3559"/>
    <n v="1988"/>
    <n v="37"/>
    <x v="1"/>
    <x v="2"/>
    <s v="Marié"/>
    <n v="16248"/>
    <n v="1"/>
    <n v="0"/>
    <n v="1"/>
    <d v="2014-05-10T00:00:00"/>
    <n v="11"/>
    <n v="77"/>
    <n v="12"/>
    <n v="57"/>
    <n v="1"/>
    <n v="1"/>
    <n v="1"/>
    <s v="111"/>
    <s v="À réactiver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</r>
  <r>
    <n v="7620"/>
    <n v="1990"/>
    <n v="35"/>
    <x v="1"/>
    <x v="3"/>
    <s v="Célibataire"/>
    <n v="16185"/>
    <n v="1"/>
    <n v="0"/>
    <n v="1"/>
    <d v="2013-08-05T00:00:00"/>
    <n v="12"/>
    <n v="71"/>
    <n v="14"/>
    <n v="106"/>
    <n v="1"/>
    <n v="1"/>
    <n v="1"/>
    <s v="111"/>
    <s v="À réactiver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</r>
  <r>
    <n v="5394"/>
    <n v="1979"/>
    <n v="46"/>
    <x v="0"/>
    <x v="3"/>
    <s v="Célibataire"/>
    <n v="16014"/>
    <n v="1"/>
    <n v="1"/>
    <n v="2"/>
    <d v="2013-03-17T00:00:00"/>
    <n v="12"/>
    <n v="42"/>
    <n v="9"/>
    <n v="38"/>
    <n v="2"/>
    <n v="1"/>
    <n v="1"/>
    <s v="211"/>
    <s v="Autres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</r>
  <r>
    <n v="642"/>
    <n v="1980"/>
    <n v="45"/>
    <x v="0"/>
    <x v="3"/>
    <s v="Marié"/>
    <n v="16005"/>
    <n v="1"/>
    <n v="0"/>
    <n v="1"/>
    <d v="2012-08-14T00:00:00"/>
    <n v="13"/>
    <n v="69"/>
    <n v="13"/>
    <n v="103"/>
    <n v="1"/>
    <n v="1"/>
    <n v="1"/>
    <s v="111"/>
    <s v="À réactiver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</r>
  <r>
    <n v="6347"/>
    <n v="1979"/>
    <n v="46"/>
    <x v="0"/>
    <x v="3"/>
    <s v="Célibataire"/>
    <n v="15862"/>
    <n v="1"/>
    <n v="0"/>
    <n v="1"/>
    <d v="2013-06-27T00:00:00"/>
    <n v="12"/>
    <n v="26"/>
    <n v="12"/>
    <n v="36"/>
    <n v="3"/>
    <n v="1"/>
    <n v="1"/>
    <s v="311"/>
    <s v="Nouveaux prometteurs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</r>
  <r>
    <n v="4808"/>
    <n v="1956"/>
    <n v="69"/>
    <x v="2"/>
    <x v="0"/>
    <s v="Marié"/>
    <n v="15759"/>
    <n v="0"/>
    <n v="0"/>
    <n v="0"/>
    <d v="2013-09-05T00:00:00"/>
    <n v="12"/>
    <n v="12"/>
    <n v="10"/>
    <n v="17"/>
    <n v="3"/>
    <n v="1"/>
    <n v="1"/>
    <s v="311"/>
    <s v="Nouveaux prometteurs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</r>
  <r>
    <n v="10995"/>
    <n v="1988"/>
    <n v="37"/>
    <x v="1"/>
    <x v="2"/>
    <s v="Marié"/>
    <n v="15716"/>
    <n v="1"/>
    <n v="0"/>
    <n v="1"/>
    <d v="2012-11-12T00:00:00"/>
    <n v="13"/>
    <n v="8"/>
    <n v="15"/>
    <n v="92"/>
    <n v="3"/>
    <n v="2"/>
    <n v="1"/>
    <s v="321"/>
    <s v="Nouveaux prometteurs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</r>
  <r>
    <n v="6354"/>
    <n v="1984"/>
    <n v="41"/>
    <x v="1"/>
    <x v="0"/>
    <s v="Conjoint"/>
    <n v="15345"/>
    <n v="1"/>
    <n v="0"/>
    <n v="1"/>
    <d v="2012-08-31T00:00:00"/>
    <n v="13"/>
    <n v="51"/>
    <n v="12"/>
    <n v="47"/>
    <n v="2"/>
    <n v="1"/>
    <n v="1"/>
    <s v="211"/>
    <s v="Autres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</r>
  <r>
    <n v="8420"/>
    <n v="1970"/>
    <n v="55"/>
    <x v="0"/>
    <x v="2"/>
    <s v="Marié"/>
    <n v="15315"/>
    <n v="0"/>
    <n v="0"/>
    <n v="0"/>
    <d v="2013-08-03T00:00:00"/>
    <n v="12"/>
    <n v="27"/>
    <n v="11"/>
    <n v="64"/>
    <n v="3"/>
    <n v="1"/>
    <n v="1"/>
    <s v="311"/>
    <s v="Nouveaux prometteurs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</r>
  <r>
    <n v="10065"/>
    <n v="1970"/>
    <n v="55"/>
    <x v="0"/>
    <x v="2"/>
    <s v="Marié"/>
    <n v="15315"/>
    <n v="0"/>
    <n v="0"/>
    <n v="0"/>
    <d v="2013-08-03T00:00:00"/>
    <n v="12"/>
    <n v="27"/>
    <n v="11"/>
    <n v="64"/>
    <n v="3"/>
    <n v="1"/>
    <n v="1"/>
    <s v="311"/>
    <s v="Nouveaux prometteurs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</r>
  <r>
    <n v="10264"/>
    <n v="1979"/>
    <n v="46"/>
    <x v="0"/>
    <x v="0"/>
    <s v="Divorcé"/>
    <n v="15287"/>
    <n v="1"/>
    <n v="0"/>
    <n v="1"/>
    <d v="2012-10-10T00:00:00"/>
    <n v="13"/>
    <n v="60"/>
    <n v="11"/>
    <n v="31"/>
    <n v="2"/>
    <n v="1"/>
    <n v="1"/>
    <s v="211"/>
    <s v="Autres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</r>
  <r>
    <n v="234"/>
    <n v="1979"/>
    <n v="46"/>
    <x v="0"/>
    <x v="0"/>
    <s v="Divorcé"/>
    <n v="15287"/>
    <n v="1"/>
    <n v="0"/>
    <n v="1"/>
    <d v="2012-10-10T00:00:00"/>
    <n v="13"/>
    <n v="60"/>
    <n v="11"/>
    <n v="31"/>
    <n v="2"/>
    <n v="1"/>
    <n v="1"/>
    <s v="211"/>
    <s v="Autres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</r>
  <r>
    <n v="7600"/>
    <n v="1992"/>
    <n v="33"/>
    <x v="1"/>
    <x v="3"/>
    <s v="Célibataire"/>
    <n v="15253"/>
    <n v="1"/>
    <n v="0"/>
    <n v="1"/>
    <d v="2013-10-28T00:00:00"/>
    <n v="12"/>
    <n v="13"/>
    <n v="11"/>
    <n v="29"/>
    <n v="3"/>
    <n v="1"/>
    <n v="1"/>
    <s v="311"/>
    <s v="Nouveaux prometteurs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</r>
  <r>
    <n v="10262"/>
    <n v="1980"/>
    <n v="45"/>
    <x v="0"/>
    <x v="0"/>
    <s v="Marié"/>
    <n v="15072"/>
    <n v="2"/>
    <n v="0"/>
    <n v="2"/>
    <d v="2013-05-10T00:00:00"/>
    <n v="12"/>
    <n v="96"/>
    <n v="12"/>
    <n v="53"/>
    <n v="1"/>
    <n v="1"/>
    <n v="1"/>
    <s v="111"/>
    <s v="À réactiver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</r>
  <r>
    <n v="3839"/>
    <n v="1958"/>
    <n v="67"/>
    <x v="2"/>
    <x v="3"/>
    <s v="Célibataire"/>
    <n v="15056"/>
    <n v="1"/>
    <n v="1"/>
    <n v="2"/>
    <d v="2013-05-03T00:00:00"/>
    <n v="12"/>
    <n v="76"/>
    <n v="12"/>
    <n v="88"/>
    <n v="1"/>
    <n v="1"/>
    <n v="1"/>
    <s v="111"/>
    <s v="À réactiver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</r>
  <r>
    <n v="3628"/>
    <n v="1987"/>
    <n v="38"/>
    <x v="1"/>
    <x v="3"/>
    <s v="Célibataire"/>
    <n v="15038"/>
    <n v="1"/>
    <n v="0"/>
    <n v="1"/>
    <d v="2013-01-29T00:00:00"/>
    <n v="12"/>
    <n v="93"/>
    <n v="14"/>
    <n v="80"/>
    <n v="1"/>
    <n v="1"/>
    <n v="1"/>
    <s v="111"/>
    <s v="À réactiver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</r>
  <r>
    <n v="9617"/>
    <n v="1951"/>
    <n v="74"/>
    <x v="2"/>
    <x v="0"/>
    <s v="Célibataire"/>
    <n v="15033"/>
    <n v="0"/>
    <n v="0"/>
    <n v="0"/>
    <d v="2014-04-16T00:00:00"/>
    <n v="11"/>
    <n v="37"/>
    <n v="7"/>
    <n v="19"/>
    <n v="2"/>
    <n v="1"/>
    <n v="1"/>
    <s v="211"/>
    <s v="Autres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</r>
  <r>
    <n v="3850"/>
    <n v="1963"/>
    <n v="62"/>
    <x v="2"/>
    <x v="3"/>
    <s v="Conjoint"/>
    <n v="14918"/>
    <n v="0"/>
    <n v="1"/>
    <n v="1"/>
    <d v="2012-12-07T00:00:00"/>
    <n v="13"/>
    <n v="52"/>
    <n v="10"/>
    <n v="43"/>
    <n v="2"/>
    <n v="1"/>
    <n v="1"/>
    <s v="211"/>
    <s v="Autres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</r>
  <r>
    <n v="8700"/>
    <n v="1986"/>
    <n v="39"/>
    <x v="1"/>
    <x v="3"/>
    <s v="Célibataire"/>
    <n v="14906"/>
    <n v="0"/>
    <n v="0"/>
    <n v="0"/>
    <d v="2012-12-22T00:00:00"/>
    <n v="13"/>
    <n v="86"/>
    <n v="13"/>
    <n v="66"/>
    <n v="1"/>
    <n v="1"/>
    <n v="1"/>
    <s v="111"/>
    <s v="À réactiver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</r>
  <r>
    <n v="5835"/>
    <n v="1976"/>
    <n v="49"/>
    <x v="0"/>
    <x v="1"/>
    <s v="Divorcé"/>
    <n v="14849"/>
    <n v="1"/>
    <n v="0"/>
    <n v="1"/>
    <d v="2013-07-02T00:00:00"/>
    <n v="12"/>
    <n v="39"/>
    <n v="14"/>
    <n v="65"/>
    <n v="2"/>
    <n v="1"/>
    <n v="1"/>
    <s v="211"/>
    <s v="Autres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</r>
  <r>
    <n v="1241"/>
    <n v="1984"/>
    <n v="41"/>
    <x v="1"/>
    <x v="2"/>
    <s v="Marié"/>
    <n v="14796"/>
    <n v="1"/>
    <n v="0"/>
    <n v="1"/>
    <d v="2012-09-17T00:00:00"/>
    <n v="13"/>
    <n v="1"/>
    <n v="13"/>
    <n v="51"/>
    <n v="3"/>
    <n v="1"/>
    <n v="1"/>
    <s v="311"/>
    <s v="Nouveaux prometteurs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</r>
  <r>
    <n v="8162"/>
    <n v="1956"/>
    <n v="69"/>
    <x v="2"/>
    <x v="2"/>
    <s v="Conjoint"/>
    <n v="14661"/>
    <n v="0"/>
    <n v="0"/>
    <n v="0"/>
    <d v="2013-01-01T00:00:00"/>
    <n v="12"/>
    <n v="88"/>
    <n v="10"/>
    <n v="26"/>
    <n v="1"/>
    <n v="1"/>
    <n v="1"/>
    <s v="111"/>
    <s v="À réactiver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</r>
  <r>
    <n v="8213"/>
    <n v="1980"/>
    <n v="45"/>
    <x v="0"/>
    <x v="2"/>
    <s v="Conjoint"/>
    <n v="14515"/>
    <n v="1"/>
    <n v="0"/>
    <n v="1"/>
    <d v="2012-11-09T00:00:00"/>
    <n v="13"/>
    <n v="71"/>
    <n v="14"/>
    <n v="96"/>
    <n v="1"/>
    <n v="1"/>
    <n v="1"/>
    <s v="111"/>
    <s v="À réactiver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</r>
  <r>
    <n v="193"/>
    <n v="1996"/>
    <n v="29"/>
    <x v="3"/>
    <x v="3"/>
    <s v="Marié"/>
    <n v="14421"/>
    <n v="0"/>
    <n v="0"/>
    <n v="0"/>
    <d v="2014-02-17T00:00:00"/>
    <n v="11"/>
    <n v="81"/>
    <n v="8"/>
    <n v="16"/>
    <n v="1"/>
    <n v="1"/>
    <n v="1"/>
    <s v="111"/>
    <s v="À réactiver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</r>
  <r>
    <n v="5802"/>
    <n v="1972"/>
    <n v="53"/>
    <x v="0"/>
    <x v="3"/>
    <s v="Marié"/>
    <n v="14188"/>
    <n v="0"/>
    <n v="0"/>
    <n v="0"/>
    <d v="2013-02-28T00:00:00"/>
    <n v="12"/>
    <n v="40"/>
    <n v="12"/>
    <n v="75"/>
    <n v="2"/>
    <n v="1"/>
    <n v="1"/>
    <s v="211"/>
    <s v="Autres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</r>
  <r>
    <n v="3436"/>
    <n v="1969"/>
    <n v="56"/>
    <x v="0"/>
    <x v="0"/>
    <s v="Marié"/>
    <n v="14045"/>
    <n v="1"/>
    <n v="0"/>
    <n v="1"/>
    <d v="2014-01-26T00:00:00"/>
    <n v="11"/>
    <n v="24"/>
    <n v="11"/>
    <n v="20"/>
    <n v="3"/>
    <n v="1"/>
    <n v="1"/>
    <s v="311"/>
    <s v="Nouveaux prometteurs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</r>
  <r>
    <n v="10069"/>
    <n v="1988"/>
    <n v="37"/>
    <x v="1"/>
    <x v="3"/>
    <s v="Conjoint"/>
    <n v="13724"/>
    <n v="1"/>
    <n v="0"/>
    <n v="1"/>
    <d v="2012-08-31T00:00:00"/>
    <n v="13"/>
    <n v="43"/>
    <n v="13"/>
    <n v="58"/>
    <n v="2"/>
    <n v="1"/>
    <n v="1"/>
    <s v="211"/>
    <s v="Autres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</r>
  <r>
    <n v="4547"/>
    <n v="1960"/>
    <n v="65"/>
    <x v="2"/>
    <x v="0"/>
    <s v="Conjoint"/>
    <n v="13672"/>
    <n v="1"/>
    <n v="1"/>
    <n v="2"/>
    <d v="2013-04-17T00:00:00"/>
    <n v="12"/>
    <n v="86"/>
    <n v="12"/>
    <n v="25"/>
    <n v="1"/>
    <n v="1"/>
    <n v="1"/>
    <s v="111"/>
    <s v="À réactiver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</r>
  <r>
    <n v="3641"/>
    <n v="1976"/>
    <n v="49"/>
    <x v="0"/>
    <x v="0"/>
    <s v="Marié"/>
    <n v="13624"/>
    <n v="1"/>
    <n v="0"/>
    <n v="1"/>
    <d v="2013-01-20T00:00:00"/>
    <n v="12"/>
    <n v="93"/>
    <n v="11"/>
    <n v="36"/>
    <n v="1"/>
    <n v="1"/>
    <n v="1"/>
    <s v="111"/>
    <s v="À réactiver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</r>
  <r>
    <n v="8812"/>
    <n v="1979"/>
    <n v="46"/>
    <x v="0"/>
    <x v="2"/>
    <s v="Divorcé"/>
    <n v="13533"/>
    <n v="1"/>
    <n v="0"/>
    <n v="1"/>
    <d v="2013-03-10T00:00:00"/>
    <n v="12"/>
    <n v="45"/>
    <n v="12"/>
    <n v="48"/>
    <n v="2"/>
    <n v="1"/>
    <n v="1"/>
    <s v="211"/>
    <s v="Autres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</r>
  <r>
    <n v="1160"/>
    <n v="1970"/>
    <n v="55"/>
    <x v="0"/>
    <x v="0"/>
    <s v="Marié"/>
    <n v="13260"/>
    <n v="1"/>
    <n v="1"/>
    <n v="2"/>
    <d v="2013-08-23T00:00:00"/>
    <n v="12"/>
    <n v="48"/>
    <n v="14"/>
    <n v="49"/>
    <n v="2"/>
    <n v="1"/>
    <n v="1"/>
    <s v="211"/>
    <s v="Autres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</r>
  <r>
    <n v="9316"/>
    <n v="1952"/>
    <n v="73"/>
    <x v="2"/>
    <x v="3"/>
    <s v="Conjoint"/>
    <n v="13084"/>
    <n v="0"/>
    <n v="0"/>
    <n v="0"/>
    <d v="2013-11-02T00:00:00"/>
    <n v="12"/>
    <n v="29"/>
    <n v="10"/>
    <n v="29"/>
    <n v="3"/>
    <n v="1"/>
    <n v="1"/>
    <s v="311"/>
    <s v="Nouveaux prometteurs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</r>
  <r>
    <n v="10032"/>
    <n v="1976"/>
    <n v="49"/>
    <x v="0"/>
    <x v="0"/>
    <s v="Divorcé"/>
    <n v="12571"/>
    <n v="1"/>
    <n v="0"/>
    <n v="1"/>
    <d v="2014-01-18T00:00:00"/>
    <n v="11"/>
    <n v="86"/>
    <n v="13"/>
    <n v="53"/>
    <n v="1"/>
    <n v="1"/>
    <n v="1"/>
    <s v="111"/>
    <s v="À réactiver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</r>
  <r>
    <n v="1773"/>
    <n v="1978"/>
    <n v="47"/>
    <x v="0"/>
    <x v="2"/>
    <s v="Marié"/>
    <n v="12393"/>
    <n v="0"/>
    <n v="0"/>
    <n v="0"/>
    <d v="2012-12-04T00:00:00"/>
    <n v="13"/>
    <n v="38"/>
    <n v="14"/>
    <n v="57"/>
    <n v="2"/>
    <n v="1"/>
    <n v="1"/>
    <s v="211"/>
    <s v="Autres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</r>
  <r>
    <n v="10241"/>
    <n v="1975"/>
    <n v="50"/>
    <x v="0"/>
    <x v="2"/>
    <s v="Divorcé"/>
    <n v="11448"/>
    <n v="0"/>
    <n v="0"/>
    <n v="0"/>
    <d v="2013-12-15T00:00:00"/>
    <n v="12"/>
    <n v="16"/>
    <n v="9"/>
    <n v="14"/>
    <n v="3"/>
    <n v="1"/>
    <n v="1"/>
    <s v="311"/>
    <s v="Nouveaux prometteurs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</r>
  <r>
    <n v="7004"/>
    <n v="1984"/>
    <n v="41"/>
    <x v="1"/>
    <x v="0"/>
    <s v="Célibataire"/>
    <n v="11012"/>
    <n v="1"/>
    <n v="0"/>
    <n v="1"/>
    <d v="2013-03-16T00:00:00"/>
    <n v="12"/>
    <n v="82"/>
    <n v="15"/>
    <n v="84"/>
    <n v="1"/>
    <n v="2"/>
    <n v="1"/>
    <s v="121"/>
    <s v="À réactiver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</r>
  <r>
    <n v="6864"/>
    <n v="1989"/>
    <n v="36"/>
    <x v="1"/>
    <x v="2"/>
    <s v="Divorcé"/>
    <n v="10979"/>
    <n v="0"/>
    <n v="0"/>
    <n v="0"/>
    <d v="2014-05-22T00:00:00"/>
    <n v="11"/>
    <n v="34"/>
    <n v="11"/>
    <n v="30"/>
    <n v="2"/>
    <n v="1"/>
    <n v="1"/>
    <s v="211"/>
    <s v="Autres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</r>
  <r>
    <n v="10617"/>
    <n v="1989"/>
    <n v="36"/>
    <x v="1"/>
    <x v="2"/>
    <s v="Divorcé"/>
    <n v="10979"/>
    <n v="0"/>
    <n v="0"/>
    <n v="0"/>
    <d v="2014-05-22T00:00:00"/>
    <n v="11"/>
    <n v="34"/>
    <n v="11"/>
    <n v="30"/>
    <n v="2"/>
    <n v="1"/>
    <n v="1"/>
    <s v="211"/>
    <s v="Autres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</r>
  <r>
    <n v="5987"/>
    <n v="1989"/>
    <n v="36"/>
    <x v="1"/>
    <x v="2"/>
    <s v="Conjoint"/>
    <n v="10404"/>
    <n v="1"/>
    <n v="0"/>
    <n v="1"/>
    <d v="2014-05-04T00:00:00"/>
    <n v="11"/>
    <n v="52"/>
    <n v="10"/>
    <n v="43"/>
    <n v="2"/>
    <n v="1"/>
    <n v="1"/>
    <s v="211"/>
    <s v="Autres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</r>
  <r>
    <n v="948"/>
    <n v="1971"/>
    <n v="54"/>
    <x v="0"/>
    <x v="0"/>
    <s v="Célibataire"/>
    <n v="10245"/>
    <n v="1"/>
    <n v="0"/>
    <n v="1"/>
    <d v="2013-05-15T00:00:00"/>
    <n v="12"/>
    <n v="32"/>
    <n v="10"/>
    <n v="41"/>
    <n v="3"/>
    <n v="1"/>
    <n v="1"/>
    <s v="311"/>
    <s v="Nouveaux prometteurs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</r>
  <r>
    <n v="7349"/>
    <n v="1973"/>
    <n v="52"/>
    <x v="0"/>
    <x v="3"/>
    <s v="Conjoint"/>
    <n v="9722"/>
    <n v="1"/>
    <n v="0"/>
    <n v="1"/>
    <d v="2012-10-02T00:00:00"/>
    <m/>
    <n v="7"/>
    <n v="15"/>
    <n v="103"/>
    <n v="3"/>
    <n v="2"/>
    <n v="1"/>
    <s v="321"/>
    <s v="Nouveaux prometteurs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</r>
  <r>
    <n v="5342"/>
    <n v="1976"/>
    <n v="49"/>
    <x v="0"/>
    <x v="3"/>
    <s v="Divorcé"/>
    <n v="9548"/>
    <n v="1"/>
    <n v="0"/>
    <n v="1"/>
    <d v="2012-08-08T00:00:00"/>
    <n v="13"/>
    <n v="31"/>
    <n v="12"/>
    <n v="29"/>
    <n v="3"/>
    <n v="1"/>
    <n v="1"/>
    <s v="311"/>
    <s v="Nouveaux prometteurs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</r>
  <r>
    <n v="451"/>
    <n v="1989"/>
    <n v="36"/>
    <x v="1"/>
    <x v="0"/>
    <s v="Célibataire"/>
    <n v="9255"/>
    <n v="1"/>
    <n v="0"/>
    <n v="1"/>
    <d v="2013-12-20T00:00:00"/>
    <n v="12"/>
    <n v="91"/>
    <n v="12"/>
    <n v="22"/>
    <n v="1"/>
    <n v="1"/>
    <n v="1"/>
    <s v="111"/>
    <s v="À réactiver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</r>
  <r>
    <n v="10395"/>
    <n v="1986"/>
    <n v="39"/>
    <x v="1"/>
    <x v="3"/>
    <s v="Célibataire"/>
    <n v="8940"/>
    <n v="1"/>
    <n v="0"/>
    <n v="1"/>
    <d v="2012-08-22T00:00:00"/>
    <n v="13"/>
    <n v="25"/>
    <n v="15"/>
    <n v="101"/>
    <n v="3"/>
    <n v="2"/>
    <n v="1"/>
    <s v="321"/>
    <s v="Nouveaux prometteurs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</r>
  <r>
    <n v="2980"/>
    <n v="1952"/>
    <n v="73"/>
    <x v="2"/>
    <x v="2"/>
    <s v="Célibataire"/>
    <n v="8820"/>
    <n v="1"/>
    <n v="1"/>
    <n v="2"/>
    <d v="2013-03-22T00:00:00"/>
    <n v="12"/>
    <n v="52"/>
    <n v="14"/>
    <n v="35"/>
    <n v="2"/>
    <n v="1"/>
    <n v="1"/>
    <s v="211"/>
    <s v="Autres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</r>
  <r>
    <n v="10749"/>
    <n v="1991"/>
    <n v="34"/>
    <x v="1"/>
    <x v="0"/>
    <s v="Célibataire"/>
    <n v="8028"/>
    <n v="0"/>
    <n v="0"/>
    <n v="0"/>
    <d v="2012-09-18T00:00:00"/>
    <n v="13"/>
    <n v="62"/>
    <n v="20"/>
    <n v="178"/>
    <n v="2"/>
    <n v="2"/>
    <n v="2"/>
    <s v="222"/>
    <s v="Fidèles Premium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</r>
  <r>
    <n v="7297"/>
    <n v="1973"/>
    <n v="52"/>
    <x v="0"/>
    <x v="0"/>
    <s v="Célibataire"/>
    <n v="7500"/>
    <n v="1"/>
    <n v="0"/>
    <n v="1"/>
    <d v="2013-12-26T00:00:00"/>
    <n v="12"/>
    <n v="54"/>
    <n v="14"/>
    <n v="57"/>
    <n v="2"/>
    <n v="1"/>
    <n v="1"/>
    <s v="211"/>
    <s v="Autres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</r>
  <r>
    <n v="2139"/>
    <n v="1975"/>
    <n v="50"/>
    <x v="0"/>
    <x v="2"/>
    <s v="Marié"/>
    <n v="7500"/>
    <n v="1"/>
    <n v="0"/>
    <n v="1"/>
    <d v="2013-10-02T00:00:00"/>
    <n v="12"/>
    <n v="19"/>
    <n v="10"/>
    <n v="31"/>
    <n v="3"/>
    <n v="1"/>
    <n v="1"/>
    <s v="311"/>
    <s v="Nouveaux prometteurs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</r>
  <r>
    <n v="387"/>
    <n v="1976"/>
    <n v="49"/>
    <x v="0"/>
    <x v="3"/>
    <s v="Marié"/>
    <n v="7500"/>
    <n v="0"/>
    <n v="0"/>
    <n v="0"/>
    <d v="2012-11-13T00:00:00"/>
    <n v="13"/>
    <n v="59"/>
    <n v="13"/>
    <n v="61"/>
    <n v="2"/>
    <n v="1"/>
    <n v="1"/>
    <s v="211"/>
    <s v="Autres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</r>
  <r>
    <n v="4692"/>
    <n v="1976"/>
    <n v="49"/>
    <x v="0"/>
    <x v="0"/>
    <s v="Marié"/>
    <n v="7500"/>
    <n v="1"/>
    <n v="0"/>
    <n v="1"/>
    <d v="2012-08-01T00:00:00"/>
    <n v="13"/>
    <n v="19"/>
    <n v="16"/>
    <n v="71"/>
    <n v="3"/>
    <n v="2"/>
    <n v="1"/>
    <s v="321"/>
    <s v="Nouveaux prometteurs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</r>
  <r>
    <n v="10641"/>
    <n v="1978"/>
    <n v="47"/>
    <x v="0"/>
    <x v="0"/>
    <s v="Célibataire"/>
    <n v="7500"/>
    <n v="1"/>
    <n v="1"/>
    <n v="2"/>
    <d v="2012-12-27T00:00:00"/>
    <n v="13"/>
    <n v="5"/>
    <n v="12"/>
    <n v="57"/>
    <n v="3"/>
    <n v="1"/>
    <n v="1"/>
    <s v="311"/>
    <s v="Nouveaux prometteurs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</r>
  <r>
    <n v="10710"/>
    <n v="1979"/>
    <n v="46"/>
    <x v="0"/>
    <x v="0"/>
    <s v="Marié"/>
    <n v="7500"/>
    <n v="0"/>
    <n v="1"/>
    <n v="1"/>
    <d v="2012-08-29T00:00:00"/>
    <n v="13"/>
    <n v="61"/>
    <n v="11"/>
    <n v="18"/>
    <n v="2"/>
    <n v="1"/>
    <n v="1"/>
    <s v="211"/>
    <s v="Autres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</r>
  <r>
    <n v="10659"/>
    <n v="1979"/>
    <n v="46"/>
    <x v="0"/>
    <x v="2"/>
    <s v="Conjoint"/>
    <n v="7500"/>
    <n v="1"/>
    <n v="0"/>
    <n v="1"/>
    <d v="2013-05-07T00:00:00"/>
    <n v="12"/>
    <n v="7"/>
    <n v="14"/>
    <n v="53"/>
    <n v="3"/>
    <n v="1"/>
    <n v="1"/>
    <s v="311"/>
    <s v="Nouveaux prometteurs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</r>
  <r>
    <n v="10001"/>
    <n v="1985"/>
    <n v="40"/>
    <x v="1"/>
    <x v="2"/>
    <s v="Conjoint"/>
    <n v="7500"/>
    <n v="1"/>
    <n v="0"/>
    <n v="1"/>
    <d v="2012-08-01T00:00:00"/>
    <n v="13"/>
    <n v="98"/>
    <n v="15"/>
    <n v="100"/>
    <n v="1"/>
    <n v="2"/>
    <n v="1"/>
    <s v="121"/>
    <s v="À réactiver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</r>
  <r>
    <n v="456"/>
    <n v="1986"/>
    <n v="39"/>
    <x v="1"/>
    <x v="2"/>
    <s v="Marié"/>
    <n v="7500"/>
    <n v="1"/>
    <n v="0"/>
    <n v="1"/>
    <d v="2013-02-07T00:00:00"/>
    <n v="12"/>
    <n v="96"/>
    <n v="13"/>
    <n v="36"/>
    <n v="1"/>
    <n v="1"/>
    <n v="1"/>
    <s v="111"/>
    <s v="À réactiver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</r>
  <r>
    <n v="9553"/>
    <n v="1987"/>
    <n v="38"/>
    <x v="1"/>
    <x v="0"/>
    <s v="Marié"/>
    <n v="7500"/>
    <n v="0"/>
    <n v="0"/>
    <n v="0"/>
    <d v="2013-01-09T00:00:00"/>
    <n v="12"/>
    <n v="94"/>
    <n v="9"/>
    <n v="15"/>
    <n v="1"/>
    <n v="1"/>
    <n v="1"/>
    <s v="111"/>
    <s v="À réactiver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</r>
  <r>
    <n v="4136"/>
    <n v="1992"/>
    <n v="33"/>
    <x v="1"/>
    <x v="3"/>
    <s v="Célibataire"/>
    <n v="7500"/>
    <n v="1"/>
    <n v="0"/>
    <n v="1"/>
    <d v="2012-12-03T00:00:00"/>
    <n v="13"/>
    <n v="63"/>
    <n v="16"/>
    <n v="119"/>
    <n v="2"/>
    <n v="2"/>
    <n v="2"/>
    <s v="222"/>
    <s v="Fidèles Premium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</r>
  <r>
    <n v="9909"/>
    <n v="1996"/>
    <n v="29"/>
    <x v="3"/>
    <x v="2"/>
    <s v="Marié"/>
    <n v="7500"/>
    <n v="0"/>
    <n v="0"/>
    <n v="0"/>
    <d v="2012-11-09T00:00:00"/>
    <n v="13"/>
    <n v="24"/>
    <n v="16"/>
    <n v="122"/>
    <n v="3"/>
    <n v="2"/>
    <n v="2"/>
    <s v="322"/>
    <s v="Nouveaux prometteurs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</r>
  <r>
    <n v="6237"/>
    <n v="1966"/>
    <n v="59"/>
    <x v="0"/>
    <x v="1"/>
    <s v="Célibataire"/>
    <n v="7144"/>
    <n v="0"/>
    <n v="2"/>
    <n v="2"/>
    <d v="2013-12-07T00:00:00"/>
    <n v="12"/>
    <n v="92"/>
    <n v="25"/>
    <n v="416"/>
    <n v="1"/>
    <n v="3"/>
    <n v="2"/>
    <s v="132"/>
    <s v="À réactiver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</r>
  <r>
    <n v="4303"/>
    <n v="1957"/>
    <n v="68"/>
    <x v="2"/>
    <x v="1"/>
    <s v="Conjoint"/>
    <n v="6835"/>
    <n v="0"/>
    <n v="1"/>
    <n v="1"/>
    <d v="2012-12-08T00:00:00"/>
    <n v="13"/>
    <n v="76"/>
    <n v="21"/>
    <n v="137"/>
    <n v="1"/>
    <n v="2"/>
    <n v="2"/>
    <s v="122"/>
    <s v="À réactiver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</r>
  <r>
    <n v="4246"/>
    <n v="1982"/>
    <n v="43"/>
    <x v="1"/>
    <x v="2"/>
    <s v="Célibataire"/>
    <n v="6560"/>
    <n v="0"/>
    <n v="0"/>
    <n v="0"/>
    <d v="2013-12-12T00:00:00"/>
    <n v="12"/>
    <n v="2"/>
    <n v="19"/>
    <n v="373"/>
    <n v="3"/>
    <n v="2"/>
    <n v="2"/>
    <s v="322"/>
    <s v="Nouveaux prometteurs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</r>
  <r>
    <n v="5899"/>
    <n v="1950"/>
    <n v="75"/>
    <x v="2"/>
    <x v="1"/>
    <s v="Conjoint"/>
    <n v="5648"/>
    <n v="1"/>
    <n v="1"/>
    <n v="2"/>
    <d v="2014-03-13T00:00:00"/>
    <n v="11"/>
    <n v="68"/>
    <n v="21"/>
    <n v="49"/>
    <n v="1"/>
    <n v="2"/>
    <n v="1"/>
    <s v="121"/>
    <s v="À réactiver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</r>
  <r>
    <n v="9303"/>
    <n v="1976"/>
    <n v="49"/>
    <x v="0"/>
    <x v="0"/>
    <s v="Marié"/>
    <n v="5305"/>
    <n v="0"/>
    <n v="1"/>
    <n v="1"/>
    <d v="2013-07-30T00:00:00"/>
    <m/>
    <n v="12"/>
    <n v="14"/>
    <n v="32"/>
    <n v="3"/>
    <n v="1"/>
    <n v="1"/>
    <s v="311"/>
    <s v="Nouveaux prometteurs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</r>
  <r>
    <n v="3955"/>
    <n v="1965"/>
    <n v="60"/>
    <x v="2"/>
    <x v="0"/>
    <s v="Divorcé"/>
    <n v="4861"/>
    <n v="0"/>
    <n v="0"/>
    <n v="0"/>
    <d v="2014-06-22T00:00:00"/>
    <n v="11"/>
    <n v="20"/>
    <n v="14"/>
    <n v="6"/>
    <n v="3"/>
    <n v="1"/>
    <n v="1"/>
    <s v="311"/>
    <s v="Nouveaux prometteurs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</r>
  <r>
    <n v="10311"/>
    <n v="1969"/>
    <n v="56"/>
    <x v="0"/>
    <x v="0"/>
    <s v="Marié"/>
    <n v="4428"/>
    <n v="0"/>
    <n v="1"/>
    <n v="1"/>
    <d v="2013-10-05T00:00:00"/>
    <n v="12"/>
    <n v="0"/>
    <n v="26"/>
    <n v="359"/>
    <n v="3"/>
    <n v="3"/>
    <n v="2"/>
    <s v="332"/>
    <s v="Nouveaux prometteurs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</r>
  <r>
    <n v="9931"/>
    <n v="1963"/>
    <n v="62"/>
    <x v="2"/>
    <x v="1"/>
    <s v="Marié"/>
    <n v="4023"/>
    <n v="1"/>
    <n v="1"/>
    <n v="2"/>
    <d v="2014-06-23T00:00:00"/>
    <n v="11"/>
    <n v="29"/>
    <n v="19"/>
    <n v="9"/>
    <n v="3"/>
    <n v="2"/>
    <n v="1"/>
    <s v="321"/>
    <s v="Nouveaux prometteurs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</r>
  <r>
    <n v="11110"/>
    <n v="1973"/>
    <n v="52"/>
    <x v="0"/>
    <x v="0"/>
    <s v="Célibataire"/>
    <n v="3502"/>
    <n v="1"/>
    <n v="0"/>
    <n v="1"/>
    <d v="2013-04-13T00:00:00"/>
    <n v="12"/>
    <n v="56"/>
    <n v="14"/>
    <n v="5"/>
    <n v="2"/>
    <n v="1"/>
    <n v="1"/>
    <s v="211"/>
    <s v="Autres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</r>
  <r>
    <n v="5376"/>
    <n v="1979"/>
    <n v="46"/>
    <x v="0"/>
    <x v="0"/>
    <s v="Marié"/>
    <n v="2447"/>
    <n v="1"/>
    <n v="0"/>
    <n v="1"/>
    <d v="2013-01-06T00:00:00"/>
    <m/>
    <n v="42"/>
    <n v="29"/>
    <n v="1730"/>
    <n v="2"/>
    <n v="3"/>
    <n v="3"/>
    <s v="233"/>
    <s v="Fidèles Premium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</r>
  <r>
    <n v="6862"/>
    <n v="1971"/>
    <n v="54"/>
    <x v="0"/>
    <x v="0"/>
    <s v="Divorcé"/>
    <n v="1730"/>
    <n v="0"/>
    <n v="0"/>
    <n v="0"/>
    <d v="2014-05-18T00:00:00"/>
    <m/>
    <n v="65"/>
    <n v="20"/>
    <n v="8"/>
    <n v="2"/>
    <n v="2"/>
    <n v="1"/>
    <s v="221"/>
    <s v="Autres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1">
  <r>
    <n v="9432"/>
    <n v="1977"/>
    <n v="48"/>
    <x v="0"/>
    <x v="0"/>
    <s v="Conjoint"/>
    <n v="666666"/>
    <n v="1"/>
    <n v="0"/>
    <n v="1"/>
    <d v="2013-06-02T00:00:00"/>
    <n v="12"/>
    <n v="23"/>
    <n v="13"/>
    <n v="62"/>
    <n v="3"/>
    <n v="1"/>
    <n v="1"/>
    <s v="311"/>
    <x v="0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</r>
  <r>
    <n v="1503"/>
    <n v="1976"/>
    <n v="49"/>
    <x v="0"/>
    <x v="1"/>
    <s v="Conjoint"/>
    <n v="162397"/>
    <n v="1"/>
    <n v="1"/>
    <n v="2"/>
    <d v="2013-06-03T00:00:00"/>
    <n v="12"/>
    <n v="31"/>
    <n v="2"/>
    <n v="107"/>
    <n v="3"/>
    <n v="1"/>
    <n v="1"/>
    <s v="311"/>
    <x v="0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</r>
  <r>
    <n v="1501"/>
    <n v="1982"/>
    <n v="43"/>
    <x v="1"/>
    <x v="1"/>
    <s v="Marié"/>
    <n v="160803"/>
    <n v="0"/>
    <n v="0"/>
    <n v="0"/>
    <d v="2012-08-04T00:00:00"/>
    <n v="13"/>
    <n v="21"/>
    <n v="29"/>
    <n v="1717"/>
    <n v="3"/>
    <n v="3"/>
    <n v="3"/>
    <s v="333"/>
    <x v="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</r>
  <r>
    <n v="5336"/>
    <n v="1971"/>
    <n v="54"/>
    <x v="0"/>
    <x v="2"/>
    <s v="Conjoint"/>
    <n v="157733"/>
    <n v="1"/>
    <n v="0"/>
    <n v="1"/>
    <d v="2013-06-04T00:00:00"/>
    <n v="12"/>
    <n v="37"/>
    <n v="3"/>
    <n v="59"/>
    <n v="2"/>
    <n v="1"/>
    <n v="1"/>
    <s v="211"/>
    <x v="2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</r>
  <r>
    <n v="8475"/>
    <n v="1973"/>
    <n v="52"/>
    <x v="0"/>
    <x v="1"/>
    <s v="Marié"/>
    <n v="157243"/>
    <n v="0"/>
    <n v="1"/>
    <n v="1"/>
    <d v="2014-03-01T00:00:00"/>
    <n v="11"/>
    <n v="98"/>
    <n v="22"/>
    <n v="1608"/>
    <n v="1"/>
    <n v="3"/>
    <n v="3"/>
    <s v="133"/>
    <x v="3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</r>
  <r>
    <n v="4931"/>
    <n v="1977"/>
    <n v="48"/>
    <x v="0"/>
    <x v="0"/>
    <s v="Conjoint"/>
    <n v="157146"/>
    <n v="0"/>
    <n v="0"/>
    <n v="0"/>
    <d v="2013-04-29T00:00:00"/>
    <n v="12"/>
    <n v="13"/>
    <n v="29"/>
    <n v="1730"/>
    <n v="3"/>
    <n v="3"/>
    <n v="3"/>
    <s v="333"/>
    <x v="1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</r>
  <r>
    <n v="11181"/>
    <n v="1949"/>
    <n v="76"/>
    <x v="2"/>
    <x v="1"/>
    <s v="Marié"/>
    <n v="156924"/>
    <n v="0"/>
    <n v="0"/>
    <n v="0"/>
    <d v="2013-08-29T00:00:00"/>
    <n v="12"/>
    <n v="85"/>
    <n v="0"/>
    <n v="8"/>
    <n v="1"/>
    <n v="1"/>
    <n v="1"/>
    <s v="111"/>
    <x v="3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</r>
  <r>
    <n v="5555"/>
    <n v="1975"/>
    <n v="50"/>
    <x v="0"/>
    <x v="0"/>
    <s v="Divorcé"/>
    <n v="153924"/>
    <n v="0"/>
    <n v="0"/>
    <n v="0"/>
    <d v="2014-02-07T00:00:00"/>
    <n v="11"/>
    <n v="81"/>
    <n v="0"/>
    <n v="6"/>
    <n v="1"/>
    <n v="1"/>
    <n v="1"/>
    <s v="111"/>
    <x v="3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</r>
  <r>
    <n v="4619"/>
    <n v="1945"/>
    <n v="80"/>
    <x v="2"/>
    <x v="1"/>
    <s v="Célibataire"/>
    <n v="113734"/>
    <n v="0"/>
    <n v="0"/>
    <n v="0"/>
    <d v="2014-05-28T00:00:00"/>
    <n v="11"/>
    <n v="9"/>
    <n v="28"/>
    <n v="277"/>
    <n v="3"/>
    <n v="3"/>
    <n v="2"/>
    <s v="332"/>
    <x v="0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</r>
  <r>
    <n v="4611"/>
    <n v="1970"/>
    <n v="55"/>
    <x v="0"/>
    <x v="0"/>
    <s v="Conjoint"/>
    <n v="105471"/>
    <n v="0"/>
    <n v="0"/>
    <n v="0"/>
    <d v="2013-01-21T00:00:00"/>
    <n v="12"/>
    <n v="36"/>
    <n v="33"/>
    <n v="1724"/>
    <n v="2"/>
    <n v="3"/>
    <n v="3"/>
    <s v="233"/>
    <x v="4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</r>
  <r>
    <n v="10089"/>
    <n v="1974"/>
    <n v="51"/>
    <x v="0"/>
    <x v="0"/>
    <s v="Divorcé"/>
    <n v="102692"/>
    <n v="0"/>
    <n v="0"/>
    <n v="0"/>
    <d v="2013-04-05T00:00:00"/>
    <n v="12"/>
    <n v="5"/>
    <n v="30"/>
    <n v="1112"/>
    <n v="3"/>
    <n v="3"/>
    <n v="3"/>
    <s v="333"/>
    <x v="1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</r>
  <r>
    <n v="2798"/>
    <n v="1977"/>
    <n v="48"/>
    <x v="0"/>
    <x v="1"/>
    <s v="Conjoint"/>
    <n v="102160"/>
    <n v="0"/>
    <n v="0"/>
    <n v="0"/>
    <d v="2012-11-02T00:00:00"/>
    <n v="13"/>
    <n v="54"/>
    <n v="30"/>
    <n v="1240"/>
    <n v="2"/>
    <n v="3"/>
    <n v="3"/>
    <s v="233"/>
    <x v="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</r>
  <r>
    <n v="7215"/>
    <n v="1983"/>
    <n v="42"/>
    <x v="1"/>
    <x v="0"/>
    <s v="Célibataire"/>
    <n v="101970"/>
    <n v="0"/>
    <n v="0"/>
    <n v="0"/>
    <d v="2013-03-12T00:00:00"/>
    <n v="12"/>
    <n v="69"/>
    <n v="29"/>
    <n v="1135"/>
    <n v="1"/>
    <n v="3"/>
    <n v="3"/>
    <s v="133"/>
    <x v="3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</r>
  <r>
    <n v="4248"/>
    <n v="1960"/>
    <n v="65"/>
    <x v="2"/>
    <x v="2"/>
    <s v="Célibataire"/>
    <n v="98777"/>
    <n v="0"/>
    <n v="0"/>
    <n v="0"/>
    <d v="2014-02-17T00:00:00"/>
    <n v="11"/>
    <n v="23"/>
    <n v="20"/>
    <n v="2008"/>
    <n v="3"/>
    <n v="2"/>
    <n v="3"/>
    <s v="323"/>
    <x v="0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</r>
  <r>
    <n v="7451"/>
    <n v="1960"/>
    <n v="65"/>
    <x v="2"/>
    <x v="2"/>
    <s v="Célibataire"/>
    <n v="98777"/>
    <n v="0"/>
    <n v="0"/>
    <n v="0"/>
    <d v="2014-02-17T00:00:00"/>
    <n v="11"/>
    <n v="23"/>
    <n v="20"/>
    <n v="2008"/>
    <n v="3"/>
    <n v="2"/>
    <n v="3"/>
    <s v="323"/>
    <x v="0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</r>
  <r>
    <n v="500"/>
    <n v="1977"/>
    <n v="48"/>
    <x v="0"/>
    <x v="0"/>
    <s v="Conjoint"/>
    <n v="96876"/>
    <n v="0"/>
    <n v="0"/>
    <n v="0"/>
    <d v="2013-08-06T00:00:00"/>
    <n v="12"/>
    <n v="79"/>
    <n v="25"/>
    <n v="1941"/>
    <n v="1"/>
    <n v="3"/>
    <n v="3"/>
    <s v="133"/>
    <x v="3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</r>
  <r>
    <n v="2109"/>
    <n v="1990"/>
    <n v="35"/>
    <x v="1"/>
    <x v="0"/>
    <s v="Célibataire"/>
    <n v="96843"/>
    <n v="0"/>
    <n v="0"/>
    <n v="0"/>
    <d v="2013-04-23T00:00:00"/>
    <n v="12"/>
    <n v="60"/>
    <n v="29"/>
    <n v="1544"/>
    <n v="2"/>
    <n v="3"/>
    <n v="3"/>
    <s v="233"/>
    <x v="4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</r>
  <r>
    <n v="6815"/>
    <n v="1980"/>
    <n v="45"/>
    <x v="0"/>
    <x v="2"/>
    <s v="Marié"/>
    <n v="96547"/>
    <n v="0"/>
    <n v="0"/>
    <n v="0"/>
    <d v="2014-05-23T00:00:00"/>
    <n v="11"/>
    <n v="4"/>
    <n v="23"/>
    <n v="809"/>
    <n v="3"/>
    <n v="3"/>
    <n v="2"/>
    <s v="332"/>
    <x v="0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</r>
  <r>
    <n v="10619"/>
    <n v="1994"/>
    <n v="31"/>
    <x v="1"/>
    <x v="0"/>
    <s v="Célibataire"/>
    <n v="95529"/>
    <n v="0"/>
    <n v="0"/>
    <n v="0"/>
    <d v="2012-12-03T00:00:00"/>
    <n v="13"/>
    <n v="29"/>
    <n v="20"/>
    <n v="1990"/>
    <n v="3"/>
    <n v="2"/>
    <n v="3"/>
    <s v="323"/>
    <x v="0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</r>
  <r>
    <n v="7962"/>
    <n v="1987"/>
    <n v="38"/>
    <x v="1"/>
    <x v="1"/>
    <s v="Célibataire"/>
    <n v="95169"/>
    <n v="0"/>
    <n v="0"/>
    <n v="0"/>
    <d v="2013-10-09T00:00:00"/>
    <n v="12"/>
    <n v="1"/>
    <n v="12"/>
    <n v="1901"/>
    <n v="3"/>
    <n v="1"/>
    <n v="3"/>
    <s v="313"/>
    <x v="0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</r>
  <r>
    <n v="4070"/>
    <n v="1969"/>
    <n v="56"/>
    <x v="0"/>
    <x v="1"/>
    <s v="Marié"/>
    <n v="94871"/>
    <n v="0"/>
    <n v="2"/>
    <n v="2"/>
    <d v="2012-09-01T00:00:00"/>
    <n v="13"/>
    <n v="99"/>
    <n v="24"/>
    <n v="1078"/>
    <n v="1"/>
    <n v="3"/>
    <n v="3"/>
    <s v="133"/>
    <x v="3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</r>
  <r>
    <n v="3334"/>
    <n v="1951"/>
    <n v="74"/>
    <x v="2"/>
    <x v="0"/>
    <s v="Marié"/>
    <n v="94642"/>
    <n v="0"/>
    <n v="0"/>
    <n v="0"/>
    <d v="2014-02-12T00:00:00"/>
    <n v="11"/>
    <n v="35"/>
    <n v="22"/>
    <n v="2211"/>
    <n v="2"/>
    <n v="3"/>
    <n v="3"/>
    <s v="233"/>
    <x v="4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</r>
  <r>
    <n v="10164"/>
    <n v="1958"/>
    <n v="67"/>
    <x v="2"/>
    <x v="0"/>
    <s v="Célibataire"/>
    <n v="94472"/>
    <n v="0"/>
    <n v="1"/>
    <n v="1"/>
    <d v="2014-04-03T00:00:00"/>
    <n v="11"/>
    <n v="75"/>
    <n v="20"/>
    <n v="1691"/>
    <n v="1"/>
    <n v="2"/>
    <n v="3"/>
    <s v="123"/>
    <x v="3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</r>
  <r>
    <n v="5386"/>
    <n v="1953"/>
    <n v="72"/>
    <x v="2"/>
    <x v="0"/>
    <s v="Conjoint"/>
    <n v="94384"/>
    <n v="0"/>
    <n v="0"/>
    <n v="0"/>
    <d v="2013-03-04T00:00:00"/>
    <n v="12"/>
    <n v="62"/>
    <n v="20"/>
    <n v="2302"/>
    <n v="2"/>
    <n v="2"/>
    <n v="3"/>
    <s v="223"/>
    <x v="4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</r>
  <r>
    <n v="6024"/>
    <n v="1953"/>
    <n v="72"/>
    <x v="2"/>
    <x v="0"/>
    <s v="Conjoint"/>
    <n v="94384"/>
    <n v="0"/>
    <n v="0"/>
    <n v="0"/>
    <d v="2013-03-04T00:00:00"/>
    <n v="12"/>
    <n v="62"/>
    <n v="20"/>
    <n v="2302"/>
    <n v="2"/>
    <n v="2"/>
    <n v="3"/>
    <s v="223"/>
    <x v="4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</r>
  <r>
    <n v="10133"/>
    <n v="1970"/>
    <n v="55"/>
    <x v="0"/>
    <x v="0"/>
    <s v="Célibataire"/>
    <n v="93790"/>
    <n v="0"/>
    <n v="0"/>
    <n v="0"/>
    <d v="2014-02-12T00:00:00"/>
    <n v="11"/>
    <n v="16"/>
    <n v="27"/>
    <n v="2349"/>
    <n v="3"/>
    <n v="3"/>
    <n v="3"/>
    <s v="333"/>
    <x v="1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</r>
  <r>
    <n v="9499"/>
    <n v="1954"/>
    <n v="71"/>
    <x v="2"/>
    <x v="0"/>
    <s v="Marié"/>
    <n v="93404"/>
    <n v="1"/>
    <n v="2"/>
    <n v="3"/>
    <d v="2013-05-07T00:00:00"/>
    <n v="12"/>
    <n v="97"/>
    <n v="19"/>
    <n v="1616"/>
    <n v="1"/>
    <n v="2"/>
    <n v="3"/>
    <s v="123"/>
    <x v="3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</r>
  <r>
    <n v="6932"/>
    <n v="1941"/>
    <n v="84"/>
    <x v="2"/>
    <x v="1"/>
    <s v="Marié"/>
    <n v="93027"/>
    <n v="0"/>
    <n v="0"/>
    <n v="0"/>
    <d v="2013-04-13T00:00:00"/>
    <n v="12"/>
    <n v="77"/>
    <n v="24"/>
    <n v="2119"/>
    <n v="1"/>
    <n v="3"/>
    <n v="3"/>
    <s v="133"/>
    <x v="3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</r>
  <r>
    <n v="10489"/>
    <n v="1973"/>
    <n v="52"/>
    <x v="0"/>
    <x v="0"/>
    <s v="Marié"/>
    <n v="92955"/>
    <n v="0"/>
    <n v="0"/>
    <n v="0"/>
    <d v="2013-08-19T00:00:00"/>
    <n v="12"/>
    <n v="35"/>
    <n v="24"/>
    <n v="1778"/>
    <n v="2"/>
    <n v="3"/>
    <n v="3"/>
    <s v="233"/>
    <x v="4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</r>
  <r>
    <n v="1340"/>
    <n v="1986"/>
    <n v="39"/>
    <x v="1"/>
    <x v="0"/>
    <s v="Marié"/>
    <n v="92910"/>
    <n v="0"/>
    <n v="0"/>
    <n v="0"/>
    <d v="2014-04-24T00:00:00"/>
    <n v="11"/>
    <n v="42"/>
    <n v="27"/>
    <n v="1795"/>
    <n v="2"/>
    <n v="3"/>
    <n v="3"/>
    <s v="233"/>
    <x v="4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</r>
  <r>
    <n v="821"/>
    <n v="1992"/>
    <n v="33"/>
    <x v="1"/>
    <x v="2"/>
    <s v="Célibataire"/>
    <n v="92859"/>
    <n v="0"/>
    <n v="0"/>
    <n v="0"/>
    <d v="2012-10-19T00:00:00"/>
    <n v="13"/>
    <n v="46"/>
    <n v="23"/>
    <n v="2077"/>
    <n v="2"/>
    <n v="3"/>
    <n v="3"/>
    <s v="233"/>
    <x v="4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</r>
  <r>
    <n v="5832"/>
    <n v="1960"/>
    <n v="65"/>
    <x v="2"/>
    <x v="2"/>
    <s v="Conjoint"/>
    <n v="92556"/>
    <n v="0"/>
    <n v="0"/>
    <n v="0"/>
    <d v="2014-04-20T00:00:00"/>
    <n v="11"/>
    <n v="32"/>
    <n v="21"/>
    <n v="1263"/>
    <n v="3"/>
    <n v="2"/>
    <n v="3"/>
    <s v="323"/>
    <x v="0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</r>
  <r>
    <n v="9349"/>
    <n v="1985"/>
    <n v="40"/>
    <x v="1"/>
    <x v="0"/>
    <s v="Marié"/>
    <n v="92533"/>
    <n v="0"/>
    <n v="0"/>
    <n v="0"/>
    <d v="2013-12-19T00:00:00"/>
    <n v="12"/>
    <n v="84"/>
    <n v="24"/>
    <n v="1131"/>
    <n v="1"/>
    <n v="3"/>
    <n v="3"/>
    <s v="133"/>
    <x v="3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</r>
  <r>
    <n v="1172"/>
    <n v="1983"/>
    <n v="42"/>
    <x v="1"/>
    <x v="1"/>
    <s v="Marié"/>
    <n v="92491"/>
    <n v="0"/>
    <n v="0"/>
    <n v="0"/>
    <d v="2013-05-01T00:00:00"/>
    <n v="12"/>
    <n v="71"/>
    <n v="27"/>
    <n v="2034"/>
    <n v="1"/>
    <n v="3"/>
    <n v="3"/>
    <s v="133"/>
    <x v="3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</r>
  <r>
    <n v="10909"/>
    <n v="1948"/>
    <n v="77"/>
    <x v="2"/>
    <x v="0"/>
    <s v="Marié"/>
    <n v="92344"/>
    <n v="0"/>
    <n v="0"/>
    <n v="0"/>
    <d v="2014-01-15T00:00:00"/>
    <n v="11"/>
    <n v="9"/>
    <n v="21"/>
    <n v="1899"/>
    <n v="3"/>
    <n v="2"/>
    <n v="3"/>
    <s v="323"/>
    <x v="0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</r>
  <r>
    <n v="7627"/>
    <n v="1975"/>
    <n v="50"/>
    <x v="0"/>
    <x v="2"/>
    <s v="Marié"/>
    <n v="92163"/>
    <n v="0"/>
    <n v="0"/>
    <n v="0"/>
    <d v="2012-12-12T00:00:00"/>
    <n v="13"/>
    <n v="25"/>
    <n v="23"/>
    <n v="2086"/>
    <n v="3"/>
    <n v="3"/>
    <n v="3"/>
    <s v="333"/>
    <x v="1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</r>
  <r>
    <n v="6303"/>
    <n v="1986"/>
    <n v="39"/>
    <x v="1"/>
    <x v="1"/>
    <s v="Conjoint"/>
    <n v="91820"/>
    <n v="0"/>
    <n v="0"/>
    <n v="0"/>
    <d v="2013-11-23T00:00:00"/>
    <n v="12"/>
    <n v="72"/>
    <n v="23"/>
    <n v="1497"/>
    <n v="1"/>
    <n v="3"/>
    <n v="3"/>
    <s v="133"/>
    <x v="3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</r>
  <r>
    <n v="6248"/>
    <n v="1947"/>
    <n v="78"/>
    <x v="2"/>
    <x v="2"/>
    <s v="Célibataire"/>
    <n v="91712"/>
    <n v="0"/>
    <n v="0"/>
    <n v="0"/>
    <d v="2013-10-17T00:00:00"/>
    <n v="12"/>
    <n v="47"/>
    <n v="30"/>
    <n v="2217"/>
    <n v="2"/>
    <n v="3"/>
    <n v="3"/>
    <s v="233"/>
    <x v="4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</r>
  <r>
    <n v="9220"/>
    <n v="1971"/>
    <n v="54"/>
    <x v="0"/>
    <x v="0"/>
    <s v="Célibataire"/>
    <n v="91700"/>
    <n v="0"/>
    <n v="0"/>
    <n v="0"/>
    <d v="2013-01-17T00:00:00"/>
    <n v="12"/>
    <n v="58"/>
    <n v="22"/>
    <n v="1968"/>
    <n v="2"/>
    <n v="3"/>
    <n v="3"/>
    <s v="233"/>
    <x v="4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</r>
  <r>
    <n v="3138"/>
    <n v="1956"/>
    <n v="69"/>
    <x v="2"/>
    <x v="0"/>
    <s v="Célibataire"/>
    <n v="91249"/>
    <n v="0"/>
    <n v="0"/>
    <n v="0"/>
    <d v="2012-10-20T00:00:00"/>
    <n v="13"/>
    <n v="84"/>
    <n v="26"/>
    <n v="1676"/>
    <n v="1"/>
    <n v="3"/>
    <n v="3"/>
    <s v="133"/>
    <x v="3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</r>
  <r>
    <n v="3520"/>
    <n v="1990"/>
    <n v="35"/>
    <x v="1"/>
    <x v="2"/>
    <s v="Célibataire"/>
    <n v="91172"/>
    <n v="0"/>
    <n v="0"/>
    <n v="0"/>
    <d v="2013-03-27T00:00:00"/>
    <n v="12"/>
    <n v="94"/>
    <n v="17"/>
    <n v="1092"/>
    <n v="1"/>
    <n v="2"/>
    <n v="3"/>
    <s v="123"/>
    <x v="3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</r>
  <r>
    <n v="4216"/>
    <n v="1981"/>
    <n v="44"/>
    <x v="1"/>
    <x v="0"/>
    <s v="Célibataire"/>
    <n v="91065"/>
    <n v="0"/>
    <n v="0"/>
    <n v="0"/>
    <d v="2013-02-22T00:00:00"/>
    <n v="12"/>
    <n v="33"/>
    <n v="28"/>
    <n v="1474"/>
    <n v="2"/>
    <n v="3"/>
    <n v="3"/>
    <s v="233"/>
    <x v="4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</r>
  <r>
    <n v="5558"/>
    <n v="1954"/>
    <n v="71"/>
    <x v="2"/>
    <x v="1"/>
    <s v="Célibataire"/>
    <n v="90933"/>
    <n v="0"/>
    <n v="0"/>
    <n v="0"/>
    <d v="2014-03-31T00:00:00"/>
    <n v="11"/>
    <n v="90"/>
    <n v="15"/>
    <n v="1685"/>
    <n v="1"/>
    <n v="2"/>
    <n v="3"/>
    <s v="123"/>
    <x v="3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</r>
  <r>
    <n v="5147"/>
    <n v="1948"/>
    <n v="77"/>
    <x v="2"/>
    <x v="0"/>
    <s v="Célibataire"/>
    <n v="90842"/>
    <n v="0"/>
    <n v="0"/>
    <n v="0"/>
    <d v="2013-07-29T00:00:00"/>
    <n v="12"/>
    <n v="57"/>
    <n v="27"/>
    <n v="1424"/>
    <n v="2"/>
    <n v="3"/>
    <n v="3"/>
    <s v="233"/>
    <x v="4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</r>
  <r>
    <n v="1592"/>
    <n v="1970"/>
    <n v="55"/>
    <x v="0"/>
    <x v="0"/>
    <s v="Marié"/>
    <n v="90765"/>
    <n v="0"/>
    <n v="0"/>
    <n v="0"/>
    <d v="2014-01-24T00:00:00"/>
    <n v="11"/>
    <n v="25"/>
    <n v="16"/>
    <n v="1724"/>
    <n v="3"/>
    <n v="2"/>
    <n v="3"/>
    <s v="323"/>
    <x v="0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</r>
  <r>
    <n v="3979"/>
    <n v="1983"/>
    <n v="42"/>
    <x v="1"/>
    <x v="1"/>
    <s v="Divorcé"/>
    <n v="90687"/>
    <n v="0"/>
    <n v="0"/>
    <n v="0"/>
    <d v="2013-05-22T00:00:00"/>
    <n v="12"/>
    <n v="98"/>
    <n v="18"/>
    <n v="1779"/>
    <n v="1"/>
    <n v="2"/>
    <n v="3"/>
    <s v="123"/>
    <x v="3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</r>
  <r>
    <n v="5735"/>
    <n v="1991"/>
    <n v="34"/>
    <x v="1"/>
    <x v="2"/>
    <s v="Célibataire"/>
    <n v="90638"/>
    <n v="0"/>
    <n v="0"/>
    <n v="0"/>
    <d v="2014-02-13T00:00:00"/>
    <n v="11"/>
    <n v="29"/>
    <n v="18"/>
    <n v="2525"/>
    <n v="3"/>
    <n v="2"/>
    <n v="3"/>
    <s v="323"/>
    <x v="0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</r>
  <r>
    <n v="5350"/>
    <n v="1991"/>
    <n v="34"/>
    <x v="1"/>
    <x v="2"/>
    <s v="Célibataire"/>
    <n v="90638"/>
    <n v="0"/>
    <n v="0"/>
    <n v="0"/>
    <d v="2014-02-13T00:00:00"/>
    <n v="11"/>
    <n v="29"/>
    <n v="18"/>
    <n v="2525"/>
    <n v="3"/>
    <n v="2"/>
    <n v="3"/>
    <s v="323"/>
    <x v="0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</r>
  <r>
    <n v="1619"/>
    <n v="1956"/>
    <n v="69"/>
    <x v="2"/>
    <x v="0"/>
    <s v="Marié"/>
    <n v="90369"/>
    <n v="0"/>
    <n v="0"/>
    <n v="0"/>
    <d v="2014-04-28T00:00:00"/>
    <n v="11"/>
    <n v="2"/>
    <n v="17"/>
    <n v="1588"/>
    <n v="3"/>
    <n v="2"/>
    <n v="3"/>
    <s v="323"/>
    <x v="0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</r>
  <r>
    <n v="8318"/>
    <n v="1979"/>
    <n v="46"/>
    <x v="0"/>
    <x v="0"/>
    <s v="Conjoint"/>
    <n v="90300"/>
    <n v="0"/>
    <n v="0"/>
    <n v="0"/>
    <d v="2014-01-03T00:00:00"/>
    <n v="11"/>
    <n v="7"/>
    <n v="20"/>
    <n v="1738"/>
    <n v="3"/>
    <n v="2"/>
    <n v="3"/>
    <s v="323"/>
    <x v="0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</r>
  <r>
    <n v="569"/>
    <n v="1991"/>
    <n v="34"/>
    <x v="1"/>
    <x v="0"/>
    <s v="Célibataire"/>
    <n v="90273"/>
    <n v="0"/>
    <n v="0"/>
    <n v="0"/>
    <d v="2013-12-14T00:00:00"/>
    <n v="12"/>
    <n v="32"/>
    <n v="20"/>
    <n v="1991"/>
    <n v="3"/>
    <n v="2"/>
    <n v="3"/>
    <s v="323"/>
    <x v="0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</r>
  <r>
    <n v="8029"/>
    <n v="1988"/>
    <n v="37"/>
    <x v="1"/>
    <x v="2"/>
    <s v="Célibataire"/>
    <n v="90247"/>
    <n v="0"/>
    <n v="0"/>
    <n v="0"/>
    <d v="2014-04-29T00:00:00"/>
    <n v="11"/>
    <n v="27"/>
    <n v="15"/>
    <n v="1621"/>
    <n v="3"/>
    <n v="2"/>
    <n v="3"/>
    <s v="323"/>
    <x v="0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</r>
  <r>
    <n v="5453"/>
    <n v="1956"/>
    <n v="69"/>
    <x v="2"/>
    <x v="2"/>
    <s v="Marié"/>
    <n v="90226"/>
    <n v="0"/>
    <n v="0"/>
    <n v="0"/>
    <d v="2012-09-26T00:00:00"/>
    <n v="13"/>
    <n v="26"/>
    <n v="25"/>
    <n v="2352"/>
    <n v="3"/>
    <n v="3"/>
    <n v="3"/>
    <s v="333"/>
    <x v="1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</r>
  <r>
    <n v="10394"/>
    <n v="1984"/>
    <n v="41"/>
    <x v="1"/>
    <x v="0"/>
    <s v="Marié"/>
    <n v="90000"/>
    <n v="0"/>
    <n v="0"/>
    <n v="0"/>
    <d v="2013-12-23T00:00:00"/>
    <n v="12"/>
    <n v="91"/>
    <n v="18"/>
    <n v="1479"/>
    <n v="1"/>
    <n v="2"/>
    <n v="3"/>
    <s v="123"/>
    <x v="3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</r>
  <r>
    <n v="11101"/>
    <n v="1991"/>
    <n v="34"/>
    <x v="1"/>
    <x v="0"/>
    <s v="Conjoint"/>
    <n v="89891"/>
    <n v="0"/>
    <n v="0"/>
    <n v="0"/>
    <d v="2013-04-15T00:00:00"/>
    <n v="12"/>
    <n v="17"/>
    <n v="29"/>
    <n v="836"/>
    <n v="3"/>
    <n v="3"/>
    <n v="3"/>
    <s v="333"/>
    <x v="1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</r>
  <r>
    <n v="10430"/>
    <n v="1973"/>
    <n v="52"/>
    <x v="0"/>
    <x v="0"/>
    <s v="Divorcé"/>
    <n v="89694"/>
    <n v="1"/>
    <n v="1"/>
    <n v="2"/>
    <d v="2013-10-09T00:00:00"/>
    <n v="12"/>
    <n v="22"/>
    <n v="16"/>
    <n v="1472"/>
    <n v="3"/>
    <n v="2"/>
    <n v="3"/>
    <s v="323"/>
    <x v="0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</r>
  <r>
    <n v="4418"/>
    <n v="1983"/>
    <n v="42"/>
    <x v="1"/>
    <x v="2"/>
    <s v="Célibataire"/>
    <n v="89616"/>
    <n v="0"/>
    <n v="0"/>
    <n v="0"/>
    <d v="2013-02-25T00:00:00"/>
    <n v="12"/>
    <n v="36"/>
    <n v="26"/>
    <n v="1644"/>
    <n v="2"/>
    <n v="3"/>
    <n v="3"/>
    <s v="233"/>
    <x v="4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</r>
  <r>
    <n v="4947"/>
    <n v="1966"/>
    <n v="59"/>
    <x v="0"/>
    <x v="2"/>
    <s v="Célibataire"/>
    <n v="89572"/>
    <n v="0"/>
    <n v="0"/>
    <n v="0"/>
    <d v="2012-09-15T00:00:00"/>
    <n v="13"/>
    <n v="44"/>
    <n v="27"/>
    <n v="2059"/>
    <n v="2"/>
    <n v="3"/>
    <n v="3"/>
    <s v="233"/>
    <x v="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</r>
  <r>
    <n v="6036"/>
    <n v="1959"/>
    <n v="66"/>
    <x v="2"/>
    <x v="2"/>
    <s v="Conjoint"/>
    <n v="89120"/>
    <n v="0"/>
    <n v="0"/>
    <n v="0"/>
    <d v="2014-03-17T00:00:00"/>
    <n v="11"/>
    <n v="78"/>
    <n v="19"/>
    <n v="1924"/>
    <n v="1"/>
    <n v="2"/>
    <n v="3"/>
    <s v="123"/>
    <x v="3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</r>
  <r>
    <n v="10991"/>
    <n v="1960"/>
    <n v="65"/>
    <x v="2"/>
    <x v="2"/>
    <s v="Marié"/>
    <n v="89058"/>
    <n v="0"/>
    <n v="0"/>
    <n v="0"/>
    <d v="2012-12-07T00:00:00"/>
    <n v="13"/>
    <n v="18"/>
    <n v="15"/>
    <n v="850"/>
    <n v="3"/>
    <n v="2"/>
    <n v="3"/>
    <s v="323"/>
    <x v="0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</r>
  <r>
    <n v="3010"/>
    <n v="1989"/>
    <n v="36"/>
    <x v="1"/>
    <x v="2"/>
    <s v="Conjoint"/>
    <n v="88420"/>
    <n v="0"/>
    <n v="0"/>
    <n v="0"/>
    <d v="2014-05-02T00:00:00"/>
    <n v="11"/>
    <n v="87"/>
    <n v="20"/>
    <n v="2069"/>
    <n v="1"/>
    <n v="2"/>
    <n v="3"/>
    <s v="123"/>
    <x v="3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</r>
  <r>
    <n v="6421"/>
    <n v="1961"/>
    <n v="64"/>
    <x v="2"/>
    <x v="0"/>
    <s v="Conjoint"/>
    <n v="88347"/>
    <n v="0"/>
    <n v="0"/>
    <n v="0"/>
    <d v="2013-07-03T00:00:00"/>
    <n v="12"/>
    <n v="32"/>
    <n v="21"/>
    <n v="2116"/>
    <n v="3"/>
    <n v="2"/>
    <n v="3"/>
    <s v="323"/>
    <x v="0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</r>
  <r>
    <n v="10469"/>
    <n v="1981"/>
    <n v="44"/>
    <x v="1"/>
    <x v="0"/>
    <s v="Conjoint"/>
    <n v="88325"/>
    <n v="0"/>
    <n v="0"/>
    <n v="0"/>
    <d v="2014-02-05T00:00:00"/>
    <m/>
    <n v="42"/>
    <n v="19"/>
    <n v="1623"/>
    <n v="2"/>
    <n v="2"/>
    <n v="3"/>
    <s v="223"/>
    <x v="4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</r>
  <r>
    <n v="9369"/>
    <n v="1979"/>
    <n v="46"/>
    <x v="0"/>
    <x v="2"/>
    <s v="Célibataire"/>
    <n v="88194"/>
    <n v="0"/>
    <n v="1"/>
    <n v="1"/>
    <d v="2014-03-19T00:00:00"/>
    <n v="11"/>
    <n v="19"/>
    <n v="36"/>
    <n v="1274"/>
    <n v="3"/>
    <n v="3"/>
    <n v="3"/>
    <s v="333"/>
    <x v="1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</r>
  <r>
    <n v="2535"/>
    <n v="1978"/>
    <n v="47"/>
    <x v="0"/>
    <x v="2"/>
    <s v="Marié"/>
    <n v="88097"/>
    <n v="1"/>
    <n v="0"/>
    <n v="1"/>
    <d v="2012-08-18T00:00:00"/>
    <n v="13"/>
    <n v="24"/>
    <n v="28"/>
    <n v="844"/>
    <n v="3"/>
    <n v="3"/>
    <n v="3"/>
    <s v="333"/>
    <x v="1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</r>
  <r>
    <n v="3174"/>
    <n v="1959"/>
    <n v="66"/>
    <x v="2"/>
    <x v="0"/>
    <s v="Conjoint"/>
    <n v="87771"/>
    <n v="0"/>
    <n v="1"/>
    <n v="1"/>
    <d v="2013-05-22T00:00:00"/>
    <n v="12"/>
    <n v="61"/>
    <n v="25"/>
    <n v="1957"/>
    <n v="2"/>
    <n v="3"/>
    <n v="3"/>
    <s v="233"/>
    <x v="4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</r>
  <r>
    <n v="5536"/>
    <n v="1959"/>
    <n v="66"/>
    <x v="2"/>
    <x v="0"/>
    <s v="Conjoint"/>
    <n v="87771"/>
    <n v="0"/>
    <n v="1"/>
    <n v="1"/>
    <d v="2013-05-22T00:00:00"/>
    <n v="12"/>
    <n v="61"/>
    <n v="25"/>
    <n v="1957"/>
    <n v="2"/>
    <n v="3"/>
    <n v="3"/>
    <s v="233"/>
    <x v="4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</r>
  <r>
    <n v="1763"/>
    <n v="1988"/>
    <n v="37"/>
    <x v="1"/>
    <x v="0"/>
    <s v="Conjoint"/>
    <n v="87679"/>
    <n v="0"/>
    <n v="0"/>
    <n v="0"/>
    <d v="2013-07-27T00:00:00"/>
    <n v="12"/>
    <n v="62"/>
    <n v="32"/>
    <n v="2524"/>
    <n v="2"/>
    <n v="3"/>
    <n v="3"/>
    <s v="233"/>
    <x v="4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</r>
  <r>
    <n v="3619"/>
    <n v="1960"/>
    <n v="65"/>
    <x v="2"/>
    <x v="2"/>
    <s v="Divorcé"/>
    <n v="87305"/>
    <n v="0"/>
    <n v="0"/>
    <n v="0"/>
    <d v="2012-09-23T00:00:00"/>
    <n v="13"/>
    <n v="19"/>
    <n v="18"/>
    <n v="1152"/>
    <n v="3"/>
    <n v="2"/>
    <n v="3"/>
    <s v="323"/>
    <x v="0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</r>
  <r>
    <n v="8908"/>
    <n v="1959"/>
    <n v="66"/>
    <x v="2"/>
    <x v="0"/>
    <s v="Marié"/>
    <n v="87195"/>
    <n v="0"/>
    <n v="0"/>
    <n v="0"/>
    <d v="2014-05-08T00:00:00"/>
    <n v="11"/>
    <n v="35"/>
    <n v="20"/>
    <n v="1097"/>
    <n v="2"/>
    <n v="2"/>
    <n v="3"/>
    <s v="223"/>
    <x v="4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</r>
  <r>
    <n v="4278"/>
    <n v="1983"/>
    <n v="42"/>
    <x v="1"/>
    <x v="1"/>
    <s v="Célibataire"/>
    <n v="87188"/>
    <n v="0"/>
    <n v="0"/>
    <n v="0"/>
    <d v="2013-06-03T00:00:00"/>
    <n v="12"/>
    <n v="73"/>
    <n v="21"/>
    <n v="1923"/>
    <n v="1"/>
    <n v="2"/>
    <n v="3"/>
    <s v="123"/>
    <x v="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</r>
  <r>
    <n v="4207"/>
    <n v="1981"/>
    <n v="44"/>
    <x v="1"/>
    <x v="1"/>
    <s v="Marié"/>
    <n v="87171"/>
    <n v="0"/>
    <n v="0"/>
    <n v="0"/>
    <d v="2013-05-01T00:00:00"/>
    <n v="12"/>
    <n v="27"/>
    <n v="26"/>
    <n v="1298"/>
    <n v="3"/>
    <n v="3"/>
    <n v="3"/>
    <s v="333"/>
    <x v="1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</r>
  <r>
    <n v="2802"/>
    <n v="1992"/>
    <n v="33"/>
    <x v="1"/>
    <x v="2"/>
    <s v="Marié"/>
    <n v="87000"/>
    <n v="0"/>
    <n v="0"/>
    <n v="0"/>
    <d v="2012-12-15T00:00:00"/>
    <n v="13"/>
    <n v="61"/>
    <n v="19"/>
    <n v="961"/>
    <n v="2"/>
    <n v="2"/>
    <n v="3"/>
    <s v="223"/>
    <x v="4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</r>
  <r>
    <n v="5113"/>
    <n v="1971"/>
    <n v="54"/>
    <x v="0"/>
    <x v="1"/>
    <s v="Divorcé"/>
    <n v="86979"/>
    <n v="0"/>
    <n v="0"/>
    <n v="0"/>
    <d v="2013-11-07T00:00:00"/>
    <n v="12"/>
    <n v="67"/>
    <n v="17"/>
    <n v="1702"/>
    <n v="1"/>
    <n v="2"/>
    <n v="3"/>
    <s v="123"/>
    <x v="3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</r>
  <r>
    <n v="9826"/>
    <n v="1972"/>
    <n v="53"/>
    <x v="0"/>
    <x v="1"/>
    <s v="Célibataire"/>
    <n v="86857"/>
    <n v="0"/>
    <n v="0"/>
    <n v="0"/>
    <d v="2012-09-12T00:00:00"/>
    <n v="13"/>
    <n v="96"/>
    <n v="23"/>
    <n v="2114"/>
    <n v="1"/>
    <n v="3"/>
    <n v="3"/>
    <s v="133"/>
    <x v="3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</r>
  <r>
    <n v="5830"/>
    <n v="1972"/>
    <n v="53"/>
    <x v="0"/>
    <x v="1"/>
    <s v="Célibataire"/>
    <n v="86857"/>
    <n v="0"/>
    <n v="0"/>
    <n v="0"/>
    <d v="2012-09-12T00:00:00"/>
    <n v="13"/>
    <n v="96"/>
    <n v="23"/>
    <n v="2114"/>
    <n v="1"/>
    <n v="3"/>
    <n v="3"/>
    <s v="133"/>
    <x v="3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</r>
  <r>
    <n v="7872"/>
    <n v="1975"/>
    <n v="50"/>
    <x v="0"/>
    <x v="1"/>
    <s v="Marié"/>
    <n v="86836"/>
    <n v="0"/>
    <n v="0"/>
    <n v="0"/>
    <d v="2012-09-12T00:00:00"/>
    <n v="13"/>
    <n v="7"/>
    <n v="27"/>
    <n v="557"/>
    <n v="3"/>
    <n v="3"/>
    <n v="2"/>
    <s v="332"/>
    <x v="0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</r>
  <r>
    <n v="6422"/>
    <n v="1954"/>
    <n v="71"/>
    <x v="2"/>
    <x v="0"/>
    <s v="Marié"/>
    <n v="86718"/>
    <n v="0"/>
    <n v="0"/>
    <n v="0"/>
    <d v="2013-01-17T00:00:00"/>
    <n v="12"/>
    <n v="20"/>
    <n v="18"/>
    <n v="1270"/>
    <n v="3"/>
    <n v="2"/>
    <n v="3"/>
    <s v="323"/>
    <x v="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</r>
  <r>
    <n v="1964"/>
    <n v="1951"/>
    <n v="74"/>
    <x v="2"/>
    <x v="0"/>
    <s v="Conjoint"/>
    <n v="86610"/>
    <n v="0"/>
    <n v="0"/>
    <n v="0"/>
    <d v="2013-09-05T00:00:00"/>
    <n v="12"/>
    <n v="66"/>
    <n v="19"/>
    <n v="1603"/>
    <n v="1"/>
    <n v="2"/>
    <n v="3"/>
    <s v="123"/>
    <x v="3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</r>
  <r>
    <n v="10742"/>
    <n v="1983"/>
    <n v="42"/>
    <x v="1"/>
    <x v="1"/>
    <s v="Marié"/>
    <n v="86580"/>
    <n v="0"/>
    <n v="0"/>
    <n v="0"/>
    <d v="2013-02-27T00:00:00"/>
    <n v="12"/>
    <n v="72"/>
    <n v="12"/>
    <n v="746"/>
    <n v="1"/>
    <n v="1"/>
    <n v="2"/>
    <s v="112"/>
    <x v="3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</r>
  <r>
    <n v="10150"/>
    <n v="1961"/>
    <n v="64"/>
    <x v="2"/>
    <x v="0"/>
    <s v="Célibataire"/>
    <n v="86429"/>
    <n v="0"/>
    <n v="0"/>
    <n v="0"/>
    <d v="2013-11-21T00:00:00"/>
    <n v="12"/>
    <n v="10"/>
    <n v="20"/>
    <n v="1449"/>
    <n v="3"/>
    <n v="2"/>
    <n v="3"/>
    <s v="323"/>
    <x v="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</r>
  <r>
    <n v="1446"/>
    <n v="1956"/>
    <n v="69"/>
    <x v="2"/>
    <x v="2"/>
    <s v="Célibataire"/>
    <n v="86424"/>
    <n v="0"/>
    <n v="0"/>
    <n v="0"/>
    <d v="2014-04-05T00:00:00"/>
    <n v="11"/>
    <n v="12"/>
    <n v="28"/>
    <n v="1226"/>
    <n v="3"/>
    <n v="3"/>
    <n v="3"/>
    <s v="333"/>
    <x v="1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</r>
  <r>
    <n v="6749"/>
    <n v="1966"/>
    <n v="59"/>
    <x v="0"/>
    <x v="0"/>
    <s v="Célibataire"/>
    <n v="86358"/>
    <n v="1"/>
    <n v="1"/>
    <n v="2"/>
    <d v="2012-08-08T00:00:00"/>
    <n v="13"/>
    <n v="78"/>
    <n v="22"/>
    <n v="1722"/>
    <n v="1"/>
    <n v="3"/>
    <n v="3"/>
    <s v="133"/>
    <x v="3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</r>
  <r>
    <n v="8690"/>
    <n v="1962"/>
    <n v="63"/>
    <x v="2"/>
    <x v="0"/>
    <s v="Marié"/>
    <n v="86111"/>
    <n v="0"/>
    <n v="0"/>
    <n v="0"/>
    <d v="2013-04-19T00:00:00"/>
    <n v="12"/>
    <n v="73"/>
    <n v="24"/>
    <n v="1385"/>
    <n v="1"/>
    <n v="3"/>
    <n v="3"/>
    <s v="133"/>
    <x v="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</r>
  <r>
    <n v="999"/>
    <n v="1991"/>
    <n v="34"/>
    <x v="1"/>
    <x v="0"/>
    <s v="Célibataire"/>
    <n v="86037"/>
    <n v="0"/>
    <n v="0"/>
    <n v="0"/>
    <d v="2013-01-02T00:00:00"/>
    <n v="12"/>
    <n v="95"/>
    <n v="27"/>
    <n v="730"/>
    <n v="1"/>
    <n v="3"/>
    <n v="2"/>
    <s v="132"/>
    <x v="3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</r>
  <r>
    <n v="1127"/>
    <n v="1973"/>
    <n v="52"/>
    <x v="0"/>
    <x v="1"/>
    <s v="Marié"/>
    <n v="85844"/>
    <n v="0"/>
    <n v="0"/>
    <n v="0"/>
    <d v="2014-05-29T00:00:00"/>
    <n v="11"/>
    <n v="62"/>
    <n v="21"/>
    <n v="1958"/>
    <n v="2"/>
    <n v="2"/>
    <n v="3"/>
    <s v="223"/>
    <x v="4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</r>
  <r>
    <n v="4331"/>
    <n v="1978"/>
    <n v="47"/>
    <x v="0"/>
    <x v="2"/>
    <s v="Conjoint"/>
    <n v="85738"/>
    <n v="0"/>
    <n v="0"/>
    <n v="0"/>
    <d v="2014-01-23T00:00:00"/>
    <n v="11"/>
    <n v="41"/>
    <n v="21"/>
    <n v="1371"/>
    <n v="2"/>
    <n v="2"/>
    <n v="3"/>
    <s v="223"/>
    <x v="4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</r>
  <r>
    <n v="1031"/>
    <n v="1989"/>
    <n v="36"/>
    <x v="1"/>
    <x v="2"/>
    <s v="Marié"/>
    <n v="85710"/>
    <n v="0"/>
    <n v="0"/>
    <n v="0"/>
    <d v="2013-05-05T00:00:00"/>
    <n v="12"/>
    <n v="5"/>
    <n v="27"/>
    <n v="1062"/>
    <n v="3"/>
    <n v="3"/>
    <n v="3"/>
    <s v="333"/>
    <x v="1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</r>
  <r>
    <n v="8015"/>
    <n v="1962"/>
    <n v="63"/>
    <x v="2"/>
    <x v="1"/>
    <s v="Divorcé"/>
    <n v="85696"/>
    <n v="0"/>
    <n v="0"/>
    <n v="0"/>
    <d v="2013-05-03T00:00:00"/>
    <n v="12"/>
    <n v="88"/>
    <n v="20"/>
    <n v="1313"/>
    <n v="1"/>
    <n v="2"/>
    <n v="3"/>
    <s v="123"/>
    <x v="3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</r>
  <r>
    <n v="1745"/>
    <n v="1962"/>
    <n v="63"/>
    <x v="2"/>
    <x v="1"/>
    <s v="Divorcé"/>
    <n v="85696"/>
    <n v="0"/>
    <n v="0"/>
    <n v="0"/>
    <d v="2013-05-03T00:00:00"/>
    <n v="12"/>
    <n v="88"/>
    <n v="20"/>
    <n v="1313"/>
    <n v="1"/>
    <n v="2"/>
    <n v="3"/>
    <s v="123"/>
    <x v="3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</r>
  <r>
    <n v="4518"/>
    <n v="1979"/>
    <n v="46"/>
    <x v="0"/>
    <x v="0"/>
    <s v="Conjoint"/>
    <n v="85693"/>
    <n v="0"/>
    <n v="1"/>
    <n v="1"/>
    <d v="2013-04-20T00:00:00"/>
    <n v="12"/>
    <n v="59"/>
    <n v="30"/>
    <n v="1169"/>
    <n v="2"/>
    <n v="3"/>
    <n v="3"/>
    <s v="233"/>
    <x v="4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</r>
  <r>
    <n v="8545"/>
    <n v="1954"/>
    <n v="71"/>
    <x v="2"/>
    <x v="0"/>
    <s v="Divorcé"/>
    <n v="85683"/>
    <n v="0"/>
    <n v="0"/>
    <n v="0"/>
    <d v="2014-03-21T00:00:00"/>
    <n v="11"/>
    <n v="6"/>
    <n v="17"/>
    <n v="1789"/>
    <n v="3"/>
    <n v="2"/>
    <n v="3"/>
    <s v="323"/>
    <x v="0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</r>
  <r>
    <n v="10955"/>
    <n v="1964"/>
    <n v="61"/>
    <x v="2"/>
    <x v="0"/>
    <s v="Veuf"/>
    <n v="85620"/>
    <n v="0"/>
    <n v="0"/>
    <n v="0"/>
    <d v="2014-01-07T00:00:00"/>
    <n v="11"/>
    <n v="68"/>
    <n v="14"/>
    <n v="1600"/>
    <n v="1"/>
    <n v="1"/>
    <n v="3"/>
    <s v="113"/>
    <x v="3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</r>
  <r>
    <n v="2975"/>
    <n v="1976"/>
    <n v="49"/>
    <x v="0"/>
    <x v="0"/>
    <s v="Conjoint"/>
    <n v="85606"/>
    <n v="0"/>
    <n v="1"/>
    <n v="1"/>
    <d v="2012-11-12T00:00:00"/>
    <n v="13"/>
    <n v="89"/>
    <n v="25"/>
    <n v="1956"/>
    <n v="1"/>
    <n v="3"/>
    <n v="3"/>
    <s v="133"/>
    <x v="3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</r>
  <r>
    <n v="9400"/>
    <n v="1958"/>
    <n v="67"/>
    <x v="2"/>
    <x v="2"/>
    <s v="Célibataire"/>
    <n v="85485"/>
    <n v="0"/>
    <n v="0"/>
    <n v="0"/>
    <d v="2014-06-21T00:00:00"/>
    <n v="11"/>
    <n v="73"/>
    <n v="20"/>
    <n v="1383"/>
    <n v="1"/>
    <n v="2"/>
    <n v="3"/>
    <s v="123"/>
    <x v="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</r>
  <r>
    <n v="8584"/>
    <n v="1952"/>
    <n v="73"/>
    <x v="2"/>
    <x v="1"/>
    <s v="Conjoint"/>
    <n v="85431"/>
    <n v="0"/>
    <n v="0"/>
    <n v="0"/>
    <d v="2013-06-08T00:00:00"/>
    <n v="12"/>
    <n v="54"/>
    <n v="16"/>
    <n v="1165"/>
    <n v="2"/>
    <n v="2"/>
    <n v="3"/>
    <s v="223"/>
    <x v="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</r>
  <r>
    <n v="11074"/>
    <n v="1977"/>
    <n v="48"/>
    <x v="0"/>
    <x v="0"/>
    <s v="Célibataire"/>
    <n v="85072"/>
    <n v="0"/>
    <n v="0"/>
    <n v="0"/>
    <d v="2014-04-09T00:00:00"/>
    <n v="11"/>
    <n v="94"/>
    <n v="17"/>
    <n v="1423"/>
    <n v="1"/>
    <n v="2"/>
    <n v="3"/>
    <s v="123"/>
    <x v="3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</r>
  <r>
    <n v="6906"/>
    <n v="1953"/>
    <n v="72"/>
    <x v="2"/>
    <x v="2"/>
    <s v="Veuf"/>
    <n v="84953"/>
    <n v="0"/>
    <n v="0"/>
    <n v="0"/>
    <d v="2013-06-03T00:00:00"/>
    <n v="12"/>
    <n v="73"/>
    <n v="19"/>
    <n v="1024"/>
    <n v="1"/>
    <n v="2"/>
    <n v="3"/>
    <s v="123"/>
    <x v="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</r>
  <r>
    <n v="9757"/>
    <n v="1972"/>
    <n v="53"/>
    <x v="0"/>
    <x v="0"/>
    <s v="Conjoint"/>
    <n v="84906"/>
    <n v="0"/>
    <n v="0"/>
    <n v="0"/>
    <d v="2013-10-04T00:00:00"/>
    <n v="12"/>
    <n v="98"/>
    <n v="25"/>
    <n v="1631"/>
    <n v="1"/>
    <n v="3"/>
    <n v="3"/>
    <s v="133"/>
    <x v="3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</r>
  <r>
    <n v="2088"/>
    <n v="1972"/>
    <n v="53"/>
    <x v="0"/>
    <x v="0"/>
    <s v="Conjoint"/>
    <n v="84906"/>
    <n v="0"/>
    <n v="0"/>
    <n v="0"/>
    <d v="2013-10-04T00:00:00"/>
    <n v="12"/>
    <n v="98"/>
    <n v="25"/>
    <n v="1631"/>
    <n v="1"/>
    <n v="3"/>
    <n v="3"/>
    <s v="133"/>
    <x v="3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</r>
  <r>
    <n v="3725"/>
    <n v="1961"/>
    <n v="64"/>
    <x v="2"/>
    <x v="1"/>
    <s v="Célibataire"/>
    <n v="84865"/>
    <n v="0"/>
    <n v="0"/>
    <n v="0"/>
    <d v="2013-05-09T00:00:00"/>
    <n v="12"/>
    <n v="1"/>
    <n v="19"/>
    <n v="1688"/>
    <n v="3"/>
    <n v="2"/>
    <n v="3"/>
    <s v="323"/>
    <x v="0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</r>
  <r>
    <n v="1826"/>
    <n v="1970"/>
    <n v="55"/>
    <x v="0"/>
    <x v="0"/>
    <s v="Divorcé"/>
    <n v="84835"/>
    <n v="0"/>
    <n v="0"/>
    <n v="0"/>
    <d v="2014-06-16T00:00:00"/>
    <n v="11"/>
    <n v="0"/>
    <n v="15"/>
    <n v="1190"/>
    <n v="3"/>
    <n v="2"/>
    <n v="3"/>
    <s v="323"/>
    <x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</r>
  <r>
    <n v="1966"/>
    <n v="1965"/>
    <n v="60"/>
    <x v="2"/>
    <x v="1"/>
    <s v="Marié"/>
    <n v="84618"/>
    <n v="0"/>
    <n v="0"/>
    <n v="0"/>
    <d v="2013-11-22T00:00:00"/>
    <n v="12"/>
    <n v="96"/>
    <n v="27"/>
    <n v="1672"/>
    <n v="1"/>
    <n v="3"/>
    <n v="3"/>
    <s v="133"/>
    <x v="3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</r>
  <r>
    <n v="7789"/>
    <n v="1965"/>
    <n v="60"/>
    <x v="2"/>
    <x v="1"/>
    <s v="Marié"/>
    <n v="84618"/>
    <n v="0"/>
    <n v="0"/>
    <n v="0"/>
    <d v="2013-11-22T00:00:00"/>
    <n v="12"/>
    <n v="96"/>
    <n v="27"/>
    <n v="1672"/>
    <n v="1"/>
    <n v="3"/>
    <n v="3"/>
    <s v="133"/>
    <x v="3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</r>
  <r>
    <n v="6945"/>
    <n v="1952"/>
    <n v="73"/>
    <x v="2"/>
    <x v="0"/>
    <s v="Célibataire"/>
    <n v="84574"/>
    <n v="0"/>
    <n v="0"/>
    <n v="0"/>
    <d v="2013-06-04T00:00:00"/>
    <n v="12"/>
    <n v="72"/>
    <n v="36"/>
    <n v="1375"/>
    <n v="1"/>
    <n v="3"/>
    <n v="3"/>
    <s v="133"/>
    <x v="3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</r>
  <r>
    <n v="1509"/>
    <n v="1958"/>
    <n v="67"/>
    <x v="2"/>
    <x v="1"/>
    <s v="Conjoint"/>
    <n v="84460"/>
    <n v="0"/>
    <n v="0"/>
    <n v="0"/>
    <d v="2013-01-04T00:00:00"/>
    <n v="12"/>
    <n v="80"/>
    <n v="27"/>
    <n v="523"/>
    <n v="1"/>
    <n v="3"/>
    <n v="2"/>
    <s v="132"/>
    <x v="3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</r>
  <r>
    <n v="10981"/>
    <n v="1988"/>
    <n v="37"/>
    <x v="1"/>
    <x v="0"/>
    <s v="Marié"/>
    <n v="84219"/>
    <n v="0"/>
    <n v="0"/>
    <n v="0"/>
    <d v="2014-02-02T00:00:00"/>
    <n v="11"/>
    <n v="27"/>
    <n v="18"/>
    <n v="1198"/>
    <n v="3"/>
    <n v="2"/>
    <n v="3"/>
    <s v="323"/>
    <x v="0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</r>
  <r>
    <n v="486"/>
    <n v="1988"/>
    <n v="37"/>
    <x v="1"/>
    <x v="0"/>
    <s v="Marié"/>
    <n v="84219"/>
    <n v="0"/>
    <n v="0"/>
    <n v="0"/>
    <d v="2014-02-02T00:00:00"/>
    <n v="11"/>
    <n v="27"/>
    <n v="18"/>
    <n v="1198"/>
    <n v="3"/>
    <n v="2"/>
    <n v="3"/>
    <s v="323"/>
    <x v="0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</r>
  <r>
    <n v="10156"/>
    <n v="1975"/>
    <n v="50"/>
    <x v="0"/>
    <x v="0"/>
    <s v="Célibataire"/>
    <n v="84196"/>
    <n v="0"/>
    <n v="1"/>
    <n v="1"/>
    <d v="2013-06-03T00:00:00"/>
    <n v="12"/>
    <n v="56"/>
    <n v="22"/>
    <n v="1237"/>
    <n v="2"/>
    <n v="3"/>
    <n v="3"/>
    <s v="233"/>
    <x v="4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</r>
  <r>
    <n v="5547"/>
    <n v="1982"/>
    <n v="43"/>
    <x v="1"/>
    <x v="1"/>
    <s v="Marié"/>
    <n v="84169"/>
    <n v="0"/>
    <n v="0"/>
    <n v="0"/>
    <d v="2013-08-07T00:00:00"/>
    <n v="12"/>
    <n v="9"/>
    <n v="22"/>
    <n v="1919"/>
    <n v="3"/>
    <n v="3"/>
    <n v="3"/>
    <s v="333"/>
    <x v="1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</r>
  <r>
    <n v="8362"/>
    <n v="1982"/>
    <n v="43"/>
    <x v="1"/>
    <x v="1"/>
    <s v="Marié"/>
    <n v="84169"/>
    <n v="0"/>
    <n v="0"/>
    <n v="0"/>
    <d v="2013-08-07T00:00:00"/>
    <n v="12"/>
    <n v="9"/>
    <n v="22"/>
    <n v="1919"/>
    <n v="3"/>
    <n v="3"/>
    <n v="3"/>
    <s v="333"/>
    <x v="1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</r>
  <r>
    <n v="5721"/>
    <n v="1956"/>
    <n v="69"/>
    <x v="2"/>
    <x v="1"/>
    <s v="Marié"/>
    <n v="84117"/>
    <n v="0"/>
    <n v="0"/>
    <n v="0"/>
    <d v="2014-05-11T00:00:00"/>
    <n v="11"/>
    <n v="60"/>
    <n v="25"/>
    <n v="1566"/>
    <n v="2"/>
    <n v="3"/>
    <n v="3"/>
    <s v="233"/>
    <x v="4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</r>
  <r>
    <n v="8923"/>
    <n v="1973"/>
    <n v="52"/>
    <x v="0"/>
    <x v="0"/>
    <s v="Célibataire"/>
    <n v="83917"/>
    <n v="0"/>
    <n v="0"/>
    <n v="0"/>
    <d v="2013-04-18T00:00:00"/>
    <n v="12"/>
    <n v="12"/>
    <n v="23"/>
    <n v="1587"/>
    <n v="3"/>
    <n v="3"/>
    <n v="3"/>
    <s v="333"/>
    <x v="1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</r>
  <r>
    <n v="2495"/>
    <n v="1974"/>
    <n v="51"/>
    <x v="0"/>
    <x v="2"/>
    <s v="Marié"/>
    <n v="83891"/>
    <n v="0"/>
    <n v="1"/>
    <n v="1"/>
    <d v="2014-06-20T00:00:00"/>
    <n v="11"/>
    <n v="24"/>
    <n v="22"/>
    <n v="816"/>
    <n v="3"/>
    <n v="3"/>
    <n v="2"/>
    <s v="332"/>
    <x v="0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</r>
  <r>
    <n v="3560"/>
    <n v="1952"/>
    <n v="73"/>
    <x v="2"/>
    <x v="0"/>
    <s v="Conjoint"/>
    <n v="83844"/>
    <n v="0"/>
    <n v="0"/>
    <n v="0"/>
    <d v="2013-05-12T00:00:00"/>
    <n v="12"/>
    <n v="57"/>
    <n v="20"/>
    <n v="1574"/>
    <n v="2"/>
    <n v="2"/>
    <n v="3"/>
    <s v="223"/>
    <x v="4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241"/>
    <n v="1952"/>
    <n v="73"/>
    <x v="2"/>
    <x v="0"/>
    <s v="Conjoint"/>
    <n v="83844"/>
    <n v="0"/>
    <n v="0"/>
    <n v="0"/>
    <d v="2013-05-12T00:00:00"/>
    <n v="12"/>
    <n v="57"/>
    <n v="20"/>
    <n v="1574"/>
    <n v="2"/>
    <n v="2"/>
    <n v="3"/>
    <s v="223"/>
    <x v="4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7521"/>
    <n v="1952"/>
    <n v="73"/>
    <x v="2"/>
    <x v="0"/>
    <s v="Conjoint"/>
    <n v="83844"/>
    <n v="0"/>
    <n v="0"/>
    <n v="0"/>
    <d v="2013-05-12T00:00:00"/>
    <n v="12"/>
    <n v="57"/>
    <n v="20"/>
    <n v="1574"/>
    <n v="2"/>
    <n v="2"/>
    <n v="3"/>
    <s v="223"/>
    <x v="4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10314"/>
    <n v="1948"/>
    <n v="77"/>
    <x v="2"/>
    <x v="1"/>
    <s v="Marié"/>
    <n v="83837"/>
    <n v="0"/>
    <n v="0"/>
    <n v="0"/>
    <d v="2012-12-16T00:00:00"/>
    <n v="13"/>
    <n v="79"/>
    <n v="28"/>
    <n v="1318"/>
    <n v="1"/>
    <n v="3"/>
    <n v="3"/>
    <s v="133"/>
    <x v="3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</r>
  <r>
    <n v="5538"/>
    <n v="1975"/>
    <n v="50"/>
    <x v="0"/>
    <x v="0"/>
    <s v="Divorcé"/>
    <n v="83829"/>
    <n v="0"/>
    <n v="0"/>
    <n v="0"/>
    <d v="2013-10-08T00:00:00"/>
    <n v="12"/>
    <n v="78"/>
    <n v="18"/>
    <n v="1862"/>
    <n v="1"/>
    <n v="2"/>
    <n v="3"/>
    <s v="123"/>
    <x v="3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</r>
  <r>
    <n v="3910"/>
    <n v="1975"/>
    <n v="50"/>
    <x v="0"/>
    <x v="0"/>
    <s v="Divorcé"/>
    <n v="83829"/>
    <n v="0"/>
    <n v="0"/>
    <n v="0"/>
    <d v="2013-10-08T00:00:00"/>
    <n v="12"/>
    <n v="78"/>
    <n v="18"/>
    <n v="1862"/>
    <n v="1"/>
    <n v="2"/>
    <n v="3"/>
    <s v="123"/>
    <x v="3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</r>
  <r>
    <n v="6274"/>
    <n v="1948"/>
    <n v="77"/>
    <x v="2"/>
    <x v="2"/>
    <s v="Marié"/>
    <n v="83790"/>
    <n v="0"/>
    <n v="0"/>
    <n v="0"/>
    <d v="2013-11-15T00:00:00"/>
    <n v="12"/>
    <n v="81"/>
    <n v="27"/>
    <n v="1615"/>
    <n v="1"/>
    <n v="3"/>
    <n v="3"/>
    <s v="133"/>
    <x v="3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</r>
  <r>
    <n v="10286"/>
    <n v="1962"/>
    <n v="63"/>
    <x v="2"/>
    <x v="0"/>
    <s v="Marié"/>
    <n v="83715"/>
    <n v="0"/>
    <n v="0"/>
    <n v="0"/>
    <d v="2014-02-03T00:00:00"/>
    <n v="11"/>
    <n v="2"/>
    <n v="23"/>
    <n v="926"/>
    <n v="3"/>
    <n v="3"/>
    <n v="3"/>
    <s v="333"/>
    <x v="1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</r>
  <r>
    <n v="9799"/>
    <n v="1968"/>
    <n v="57"/>
    <x v="0"/>
    <x v="1"/>
    <s v="Divorcé"/>
    <n v="83664"/>
    <n v="1"/>
    <n v="1"/>
    <n v="2"/>
    <d v="2013-05-08T00:00:00"/>
    <n v="12"/>
    <n v="57"/>
    <n v="21"/>
    <n v="1173"/>
    <n v="2"/>
    <n v="2"/>
    <n v="3"/>
    <s v="223"/>
    <x v="4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</r>
  <r>
    <n v="3005"/>
    <n v="1992"/>
    <n v="33"/>
    <x v="1"/>
    <x v="0"/>
    <s v="Célibataire"/>
    <n v="83528"/>
    <n v="0"/>
    <n v="0"/>
    <n v="0"/>
    <d v="2014-05-01T00:00:00"/>
    <n v="11"/>
    <n v="7"/>
    <n v="23"/>
    <n v="1650"/>
    <n v="3"/>
    <n v="3"/>
    <n v="3"/>
    <s v="333"/>
    <x v="1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</r>
  <r>
    <n v="477"/>
    <n v="1986"/>
    <n v="39"/>
    <x v="1"/>
    <x v="0"/>
    <s v="Marié"/>
    <n v="83512"/>
    <n v="0"/>
    <n v="0"/>
    <n v="0"/>
    <d v="2014-06-17T00:00:00"/>
    <n v="11"/>
    <n v="31"/>
    <n v="22"/>
    <n v="2157"/>
    <n v="3"/>
    <n v="3"/>
    <n v="3"/>
    <s v="333"/>
    <x v="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</r>
  <r>
    <n v="6974"/>
    <n v="1972"/>
    <n v="53"/>
    <x v="0"/>
    <x v="1"/>
    <s v="Conjoint"/>
    <n v="83443"/>
    <n v="0"/>
    <n v="0"/>
    <n v="0"/>
    <d v="2013-12-31T00:00:00"/>
    <n v="12"/>
    <n v="89"/>
    <n v="23"/>
    <n v="1497"/>
    <n v="1"/>
    <n v="3"/>
    <n v="3"/>
    <s v="133"/>
    <x v="3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</r>
  <r>
    <n v="4974"/>
    <n v="1970"/>
    <n v="55"/>
    <x v="0"/>
    <x v="0"/>
    <s v="Célibataire"/>
    <n v="83273"/>
    <n v="1"/>
    <n v="2"/>
    <n v="3"/>
    <d v="2012-09-25T00:00:00"/>
    <n v="13"/>
    <n v="98"/>
    <n v="26"/>
    <n v="1392"/>
    <n v="1"/>
    <n v="3"/>
    <n v="3"/>
    <s v="133"/>
    <x v="3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</r>
  <r>
    <n v="4427"/>
    <n v="1995"/>
    <n v="30"/>
    <x v="1"/>
    <x v="2"/>
    <s v="Célibataire"/>
    <n v="83257"/>
    <n v="0"/>
    <n v="0"/>
    <n v="0"/>
    <d v="2012-09-18T00:00:00"/>
    <n v="13"/>
    <n v="56"/>
    <n v="33"/>
    <n v="1365"/>
    <n v="2"/>
    <n v="3"/>
    <n v="3"/>
    <s v="233"/>
    <x v="4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</r>
  <r>
    <n v="9286"/>
    <n v="1960"/>
    <n v="65"/>
    <x v="2"/>
    <x v="2"/>
    <s v="Conjoint"/>
    <n v="83151"/>
    <n v="0"/>
    <n v="0"/>
    <n v="0"/>
    <d v="2012-10-10T00:00:00"/>
    <n v="13"/>
    <n v="93"/>
    <n v="21"/>
    <n v="747"/>
    <n v="1"/>
    <n v="2"/>
    <n v="2"/>
    <s v="122"/>
    <x v="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</r>
  <r>
    <n v="9010"/>
    <n v="1972"/>
    <n v="53"/>
    <x v="0"/>
    <x v="2"/>
    <s v="Marié"/>
    <n v="83151"/>
    <n v="0"/>
    <n v="0"/>
    <n v="0"/>
    <d v="2013-02-10T00:00:00"/>
    <n v="12"/>
    <n v="80"/>
    <n v="24"/>
    <n v="2346"/>
    <n v="1"/>
    <n v="3"/>
    <n v="3"/>
    <s v="133"/>
    <x v="3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</r>
  <r>
    <n v="5031"/>
    <n v="1974"/>
    <n v="51"/>
    <x v="0"/>
    <x v="0"/>
    <s v="Conjoint"/>
    <n v="83145"/>
    <n v="0"/>
    <n v="0"/>
    <n v="0"/>
    <d v="2012-09-22T00:00:00"/>
    <n v="13"/>
    <n v="14"/>
    <n v="27"/>
    <n v="1833"/>
    <n v="3"/>
    <n v="3"/>
    <n v="3"/>
    <s v="333"/>
    <x v="1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</r>
  <r>
    <n v="8931"/>
    <n v="1986"/>
    <n v="39"/>
    <x v="1"/>
    <x v="0"/>
    <s v="Conjoint"/>
    <n v="83033"/>
    <n v="1"/>
    <n v="0"/>
    <n v="1"/>
    <d v="2014-05-18T00:00:00"/>
    <n v="11"/>
    <n v="82"/>
    <n v="30"/>
    <n v="1761"/>
    <n v="1"/>
    <n v="3"/>
    <n v="3"/>
    <s v="133"/>
    <x v="3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</r>
  <r>
    <n v="9560"/>
    <n v="1965"/>
    <n v="60"/>
    <x v="2"/>
    <x v="0"/>
    <s v="Conjoint"/>
    <n v="83003"/>
    <n v="0"/>
    <n v="0"/>
    <n v="0"/>
    <d v="2013-03-03T00:00:00"/>
    <n v="12"/>
    <n v="18"/>
    <n v="24"/>
    <n v="1674"/>
    <n v="3"/>
    <n v="3"/>
    <n v="3"/>
    <s v="333"/>
    <x v="1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</r>
  <r>
    <n v="2114"/>
    <n v="1946"/>
    <n v="79"/>
    <x v="2"/>
    <x v="1"/>
    <s v="Célibataire"/>
    <n v="82800"/>
    <n v="0"/>
    <n v="0"/>
    <n v="0"/>
    <d v="2012-11-24T00:00:00"/>
    <n v="13"/>
    <n v="23"/>
    <n v="28"/>
    <n v="1315"/>
    <n v="3"/>
    <n v="3"/>
    <n v="3"/>
    <s v="333"/>
    <x v="1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</r>
  <r>
    <n v="4261"/>
    <n v="1946"/>
    <n v="79"/>
    <x v="2"/>
    <x v="1"/>
    <s v="Célibataire"/>
    <n v="82800"/>
    <n v="0"/>
    <n v="0"/>
    <n v="0"/>
    <d v="2012-11-24T00:00:00"/>
    <n v="13"/>
    <n v="23"/>
    <n v="28"/>
    <n v="1315"/>
    <n v="3"/>
    <n v="3"/>
    <n v="3"/>
    <s v="333"/>
    <x v="1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</r>
  <r>
    <n v="10163"/>
    <n v="1984"/>
    <n v="41"/>
    <x v="1"/>
    <x v="1"/>
    <s v="Célibataire"/>
    <n v="82733"/>
    <n v="0"/>
    <n v="0"/>
    <n v="0"/>
    <d v="2013-09-10T00:00:00"/>
    <n v="12"/>
    <n v="28"/>
    <n v="23"/>
    <n v="1323"/>
    <n v="3"/>
    <n v="3"/>
    <n v="3"/>
    <s v="333"/>
    <x v="1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</r>
  <r>
    <n v="9930"/>
    <n v="1944"/>
    <n v="81"/>
    <x v="2"/>
    <x v="1"/>
    <s v="Célibataire"/>
    <n v="82716"/>
    <n v="0"/>
    <n v="0"/>
    <n v="0"/>
    <d v="2013-11-05T00:00:00"/>
    <n v="12"/>
    <n v="8"/>
    <n v="29"/>
    <n v="1167"/>
    <n v="3"/>
    <n v="3"/>
    <n v="3"/>
    <s v="333"/>
    <x v="1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</r>
  <r>
    <n v="1553"/>
    <n v="1946"/>
    <n v="79"/>
    <x v="2"/>
    <x v="0"/>
    <s v="Conjoint"/>
    <n v="82657"/>
    <n v="0"/>
    <n v="0"/>
    <n v="0"/>
    <d v="2013-09-27T00:00:00"/>
    <n v="12"/>
    <n v="71"/>
    <n v="26"/>
    <n v="2283"/>
    <n v="1"/>
    <n v="3"/>
    <n v="3"/>
    <s v="133"/>
    <x v="3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</r>
  <r>
    <n v="1411"/>
    <n v="1952"/>
    <n v="73"/>
    <x v="2"/>
    <x v="0"/>
    <s v="Divorcé"/>
    <n v="82623"/>
    <n v="0"/>
    <n v="0"/>
    <n v="0"/>
    <d v="2013-11-10T00:00:00"/>
    <n v="12"/>
    <n v="58"/>
    <n v="16"/>
    <n v="940"/>
    <n v="2"/>
    <n v="2"/>
    <n v="3"/>
    <s v="223"/>
    <x v="4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</r>
  <r>
    <n v="1361"/>
    <n v="1974"/>
    <n v="51"/>
    <x v="0"/>
    <x v="2"/>
    <s v="Marié"/>
    <n v="82584"/>
    <n v="0"/>
    <n v="0"/>
    <n v="0"/>
    <d v="2013-06-04T00:00:00"/>
    <n v="12"/>
    <n v="26"/>
    <n v="16"/>
    <n v="1435"/>
    <n v="3"/>
    <n v="2"/>
    <n v="3"/>
    <s v="323"/>
    <x v="0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</r>
  <r>
    <n v="2225"/>
    <n v="1977"/>
    <n v="48"/>
    <x v="0"/>
    <x v="0"/>
    <s v="Divorcé"/>
    <n v="82582"/>
    <n v="0"/>
    <n v="0"/>
    <n v="0"/>
    <d v="2014-06-07T00:00:00"/>
    <n v="11"/>
    <n v="54"/>
    <n v="21"/>
    <n v="1617"/>
    <n v="2"/>
    <n v="2"/>
    <n v="3"/>
    <s v="223"/>
    <x v="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</r>
  <r>
    <n v="2611"/>
    <n v="1959"/>
    <n v="66"/>
    <x v="2"/>
    <x v="2"/>
    <s v="Conjoint"/>
    <n v="82576"/>
    <n v="0"/>
    <n v="0"/>
    <n v="0"/>
    <d v="2012-08-01T00:00:00"/>
    <n v="13"/>
    <n v="66"/>
    <n v="19"/>
    <n v="1910"/>
    <n v="1"/>
    <n v="2"/>
    <n v="3"/>
    <s v="123"/>
    <x v="3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</r>
  <r>
    <n v="4686"/>
    <n v="1962"/>
    <n v="63"/>
    <x v="2"/>
    <x v="1"/>
    <s v="Veuf"/>
    <n v="82571"/>
    <n v="0"/>
    <n v="0"/>
    <n v="0"/>
    <d v="2014-04-02T00:00:00"/>
    <n v="11"/>
    <n v="28"/>
    <n v="26"/>
    <n v="1686"/>
    <n v="3"/>
    <n v="3"/>
    <n v="3"/>
    <s v="333"/>
    <x v="1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</r>
  <r>
    <n v="5332"/>
    <n v="1960"/>
    <n v="65"/>
    <x v="2"/>
    <x v="2"/>
    <s v="Marié"/>
    <n v="82504"/>
    <n v="0"/>
    <n v="0"/>
    <n v="0"/>
    <d v="2013-07-27T00:00:00"/>
    <n v="12"/>
    <n v="2"/>
    <n v="17"/>
    <n v="1066"/>
    <n v="3"/>
    <n v="2"/>
    <n v="3"/>
    <s v="323"/>
    <x v="0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</r>
  <r>
    <n v="4543"/>
    <n v="1980"/>
    <n v="45"/>
    <x v="0"/>
    <x v="0"/>
    <s v="Marié"/>
    <n v="82497"/>
    <n v="0"/>
    <n v="0"/>
    <n v="0"/>
    <d v="2012-10-31T00:00:00"/>
    <n v="13"/>
    <n v="32"/>
    <n v="22"/>
    <n v="1919"/>
    <n v="3"/>
    <n v="3"/>
    <n v="3"/>
    <s v="333"/>
    <x v="1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</r>
  <r>
    <n v="3503"/>
    <n v="1950"/>
    <n v="75"/>
    <x v="2"/>
    <x v="0"/>
    <s v="Divorcé"/>
    <n v="82460"/>
    <n v="0"/>
    <n v="0"/>
    <n v="0"/>
    <d v="2013-12-02T00:00:00"/>
    <n v="12"/>
    <n v="78"/>
    <n v="15"/>
    <n v="974"/>
    <n v="1"/>
    <n v="2"/>
    <n v="3"/>
    <s v="123"/>
    <x v="3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</r>
  <r>
    <n v="10129"/>
    <n v="1966"/>
    <n v="59"/>
    <x v="0"/>
    <x v="0"/>
    <s v="Conjoint"/>
    <n v="82427"/>
    <n v="0"/>
    <n v="0"/>
    <n v="0"/>
    <d v="2014-03-12T00:00:00"/>
    <n v="11"/>
    <n v="35"/>
    <n v="21"/>
    <n v="1456"/>
    <n v="2"/>
    <n v="2"/>
    <n v="3"/>
    <s v="223"/>
    <x v="4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</r>
  <r>
    <n v="6260"/>
    <n v="1955"/>
    <n v="70"/>
    <x v="2"/>
    <x v="2"/>
    <s v="Conjoint"/>
    <n v="82384"/>
    <n v="0"/>
    <n v="0"/>
    <n v="0"/>
    <d v="2012-11-19T00:00:00"/>
    <n v="13"/>
    <n v="55"/>
    <n v="27"/>
    <n v="1957"/>
    <n v="2"/>
    <n v="3"/>
    <n v="3"/>
    <s v="233"/>
    <x v="4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</r>
  <r>
    <n v="4856"/>
    <n v="1957"/>
    <n v="68"/>
    <x v="2"/>
    <x v="2"/>
    <s v="Marié"/>
    <n v="82347"/>
    <n v="0"/>
    <n v="0"/>
    <n v="0"/>
    <d v="2012-11-06T00:00:00"/>
    <n v="13"/>
    <n v="38"/>
    <n v="27"/>
    <n v="1853"/>
    <n v="2"/>
    <n v="3"/>
    <n v="3"/>
    <s v="233"/>
    <x v="4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</r>
  <r>
    <n v="8722"/>
    <n v="1957"/>
    <n v="68"/>
    <x v="2"/>
    <x v="2"/>
    <s v="Marié"/>
    <n v="82347"/>
    <n v="0"/>
    <n v="0"/>
    <n v="0"/>
    <d v="2012-11-06T00:00:00"/>
    <n v="13"/>
    <n v="38"/>
    <n v="27"/>
    <n v="1853"/>
    <n v="2"/>
    <n v="3"/>
    <n v="3"/>
    <s v="233"/>
    <x v="4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</r>
  <r>
    <n v="6292"/>
    <n v="1986"/>
    <n v="39"/>
    <x v="1"/>
    <x v="1"/>
    <s v="Marié"/>
    <n v="82333"/>
    <n v="0"/>
    <n v="0"/>
    <n v="0"/>
    <d v="2013-03-30T00:00:00"/>
    <n v="12"/>
    <n v="60"/>
    <n v="19"/>
    <n v="1822"/>
    <n v="2"/>
    <n v="2"/>
    <n v="3"/>
    <s v="223"/>
    <x v="4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</r>
  <r>
    <n v="3104"/>
    <n v="1961"/>
    <n v="64"/>
    <x v="2"/>
    <x v="0"/>
    <s v="Célibataire"/>
    <n v="82332"/>
    <n v="0"/>
    <n v="0"/>
    <n v="0"/>
    <d v="2012-09-17T00:00:00"/>
    <n v="13"/>
    <n v="89"/>
    <n v="22"/>
    <n v="2006"/>
    <n v="1"/>
    <n v="3"/>
    <n v="3"/>
    <s v="133"/>
    <x v="3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</r>
  <r>
    <n v="2186"/>
    <n v="1977"/>
    <n v="48"/>
    <x v="0"/>
    <x v="2"/>
    <s v="Conjoint"/>
    <n v="82326"/>
    <n v="0"/>
    <n v="0"/>
    <n v="0"/>
    <d v="2014-03-10T00:00:00"/>
    <n v="11"/>
    <n v="30"/>
    <n v="23"/>
    <n v="2257"/>
    <n v="3"/>
    <n v="3"/>
    <n v="3"/>
    <s v="333"/>
    <x v="1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</r>
  <r>
    <n v="5278"/>
    <n v="1964"/>
    <n v="61"/>
    <x v="2"/>
    <x v="0"/>
    <s v="Marié"/>
    <n v="82224"/>
    <n v="0"/>
    <n v="0"/>
    <n v="0"/>
    <d v="2014-01-25T00:00:00"/>
    <n v="11"/>
    <n v="83"/>
    <n v="23"/>
    <n v="902"/>
    <n v="1"/>
    <n v="3"/>
    <n v="3"/>
    <s v="133"/>
    <x v="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</r>
  <r>
    <n v="8164"/>
    <n v="1978"/>
    <n v="47"/>
    <x v="0"/>
    <x v="1"/>
    <s v="Marié"/>
    <n v="82170"/>
    <n v="0"/>
    <n v="0"/>
    <n v="0"/>
    <d v="2013-11-25T00:00:00"/>
    <n v="12"/>
    <n v="13"/>
    <n v="20"/>
    <n v="1908"/>
    <n v="3"/>
    <n v="2"/>
    <n v="3"/>
    <s v="323"/>
    <x v="0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</r>
  <r>
    <n v="7960"/>
    <n v="1962"/>
    <n v="63"/>
    <x v="2"/>
    <x v="2"/>
    <s v="Conjoint"/>
    <n v="82122"/>
    <n v="0"/>
    <n v="0"/>
    <n v="0"/>
    <d v="2013-08-15T00:00:00"/>
    <n v="12"/>
    <n v="89"/>
    <n v="26"/>
    <n v="1382"/>
    <n v="1"/>
    <n v="3"/>
    <n v="3"/>
    <s v="133"/>
    <x v="3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</r>
  <r>
    <n v="4597"/>
    <n v="1970"/>
    <n v="55"/>
    <x v="0"/>
    <x v="1"/>
    <s v="Conjoint"/>
    <n v="82072"/>
    <n v="0"/>
    <n v="0"/>
    <n v="0"/>
    <d v="2013-07-02T00:00:00"/>
    <n v="12"/>
    <n v="67"/>
    <n v="19"/>
    <n v="2018"/>
    <n v="1"/>
    <n v="2"/>
    <n v="3"/>
    <s v="123"/>
    <x v="3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</r>
  <r>
    <n v="202"/>
    <n v="1948"/>
    <n v="77"/>
    <x v="2"/>
    <x v="1"/>
    <s v="Veuf"/>
    <n v="82032"/>
    <n v="0"/>
    <n v="0"/>
    <n v="0"/>
    <d v="2014-04-05T00:00:00"/>
    <n v="11"/>
    <n v="54"/>
    <n v="18"/>
    <n v="1234"/>
    <n v="2"/>
    <n v="2"/>
    <n v="3"/>
    <s v="223"/>
    <x v="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</r>
  <r>
    <n v="9589"/>
    <n v="1948"/>
    <n v="77"/>
    <x v="2"/>
    <x v="1"/>
    <s v="Veuf"/>
    <n v="82032"/>
    <n v="0"/>
    <n v="0"/>
    <n v="0"/>
    <d v="2014-04-05T00:00:00"/>
    <n v="11"/>
    <n v="54"/>
    <n v="18"/>
    <n v="1234"/>
    <n v="2"/>
    <n v="2"/>
    <n v="3"/>
    <s v="223"/>
    <x v="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</r>
  <r>
    <n v="6810"/>
    <n v="1983"/>
    <n v="42"/>
    <x v="1"/>
    <x v="0"/>
    <s v="Divorcé"/>
    <n v="82025"/>
    <n v="0"/>
    <n v="0"/>
    <n v="0"/>
    <d v="2013-05-28T00:00:00"/>
    <m/>
    <n v="76"/>
    <n v="12"/>
    <n v="1187"/>
    <n v="1"/>
    <n v="1"/>
    <n v="3"/>
    <s v="113"/>
    <x v="3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</r>
  <r>
    <n v="10446"/>
    <n v="1957"/>
    <n v="68"/>
    <x v="2"/>
    <x v="1"/>
    <s v="Marié"/>
    <n v="82017"/>
    <n v="0"/>
    <n v="0"/>
    <n v="0"/>
    <d v="2012-11-07T00:00:00"/>
    <n v="13"/>
    <n v="58"/>
    <n v="18"/>
    <n v="729"/>
    <n v="2"/>
    <n v="2"/>
    <n v="2"/>
    <s v="222"/>
    <x v="4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</r>
  <r>
    <n v="8395"/>
    <n v="1961"/>
    <n v="64"/>
    <x v="2"/>
    <x v="0"/>
    <s v="Célibataire"/>
    <n v="82014"/>
    <n v="0"/>
    <n v="0"/>
    <n v="0"/>
    <d v="2012-08-20T00:00:00"/>
    <n v="13"/>
    <n v="48"/>
    <n v="27"/>
    <n v="1511"/>
    <n v="2"/>
    <n v="3"/>
    <n v="3"/>
    <s v="233"/>
    <x v="4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</r>
  <r>
    <n v="5341"/>
    <n v="1962"/>
    <n v="63"/>
    <x v="2"/>
    <x v="2"/>
    <s v="Divorcé"/>
    <n v="81975"/>
    <n v="0"/>
    <n v="1"/>
    <n v="1"/>
    <d v="2013-01-05T00:00:00"/>
    <n v="12"/>
    <n v="2"/>
    <n v="20"/>
    <n v="1588"/>
    <n v="3"/>
    <n v="2"/>
    <n v="3"/>
    <s v="323"/>
    <x v="0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</r>
  <r>
    <n v="1103"/>
    <n v="1976"/>
    <n v="49"/>
    <x v="0"/>
    <x v="2"/>
    <s v="Marié"/>
    <n v="81929"/>
    <n v="1"/>
    <n v="0"/>
    <n v="1"/>
    <d v="2012-09-29T00:00:00"/>
    <n v="13"/>
    <n v="60"/>
    <n v="24"/>
    <n v="2053"/>
    <n v="2"/>
    <n v="3"/>
    <n v="3"/>
    <s v="233"/>
    <x v="4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</r>
  <r>
    <n v="1650"/>
    <n v="1960"/>
    <n v="65"/>
    <x v="2"/>
    <x v="2"/>
    <s v="Marié"/>
    <n v="81843"/>
    <n v="0"/>
    <n v="0"/>
    <n v="0"/>
    <d v="2013-04-22T00:00:00"/>
    <n v="12"/>
    <n v="13"/>
    <n v="29"/>
    <n v="1643"/>
    <n v="3"/>
    <n v="3"/>
    <n v="3"/>
    <s v="333"/>
    <x v="1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</r>
  <r>
    <n v="9292"/>
    <n v="1952"/>
    <n v="73"/>
    <x v="2"/>
    <x v="0"/>
    <s v="Marié"/>
    <n v="81795"/>
    <n v="0"/>
    <n v="0"/>
    <n v="0"/>
    <d v="2012-10-26T00:00:00"/>
    <n v="13"/>
    <n v="74"/>
    <n v="24"/>
    <n v="1382"/>
    <n v="1"/>
    <n v="3"/>
    <n v="3"/>
    <s v="133"/>
    <x v="3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</r>
  <r>
    <n v="3179"/>
    <n v="1980"/>
    <n v="45"/>
    <x v="0"/>
    <x v="0"/>
    <s v="Célibataire"/>
    <n v="81741"/>
    <n v="0"/>
    <n v="0"/>
    <n v="0"/>
    <d v="2013-06-16T00:00:00"/>
    <n v="12"/>
    <n v="75"/>
    <n v="21"/>
    <n v="1572"/>
    <n v="1"/>
    <n v="2"/>
    <n v="3"/>
    <s v="123"/>
    <x v="3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</r>
  <r>
    <n v="5687"/>
    <n v="1980"/>
    <n v="45"/>
    <x v="0"/>
    <x v="0"/>
    <s v="Divorcé"/>
    <n v="81702"/>
    <n v="0"/>
    <n v="0"/>
    <n v="0"/>
    <d v="2012-09-23T00:00:00"/>
    <n v="13"/>
    <n v="98"/>
    <n v="29"/>
    <n v="1633"/>
    <n v="1"/>
    <n v="3"/>
    <n v="3"/>
    <s v="133"/>
    <x v="3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</r>
  <r>
    <n v="9504"/>
    <n v="1949"/>
    <n v="76"/>
    <x v="2"/>
    <x v="2"/>
    <s v="Marié"/>
    <n v="81698"/>
    <n v="0"/>
    <n v="0"/>
    <n v="0"/>
    <d v="2013-11-06T00:00:00"/>
    <n v="12"/>
    <n v="4"/>
    <n v="25"/>
    <n v="1008"/>
    <n v="3"/>
    <n v="3"/>
    <n v="3"/>
    <s v="333"/>
    <x v="1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</r>
  <r>
    <n v="1524"/>
    <n v="1983"/>
    <n v="42"/>
    <x v="1"/>
    <x v="2"/>
    <s v="Célibataire"/>
    <n v="81698"/>
    <n v="0"/>
    <n v="0"/>
    <n v="0"/>
    <d v="2013-03-01T00:00:00"/>
    <n v="12"/>
    <n v="1"/>
    <n v="20"/>
    <n v="1104"/>
    <n v="3"/>
    <n v="2"/>
    <n v="3"/>
    <s v="323"/>
    <x v="0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</r>
  <r>
    <n v="2410"/>
    <n v="1969"/>
    <n v="56"/>
    <x v="0"/>
    <x v="0"/>
    <s v="Célibataire"/>
    <n v="81657"/>
    <n v="0"/>
    <n v="0"/>
    <n v="0"/>
    <d v="2014-01-22T00:00:00"/>
    <n v="11"/>
    <n v="69"/>
    <n v="16"/>
    <n v="1097"/>
    <n v="1"/>
    <n v="2"/>
    <n v="3"/>
    <s v="123"/>
    <x v="3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</r>
  <r>
    <n v="9298"/>
    <n v="1947"/>
    <n v="78"/>
    <x v="2"/>
    <x v="1"/>
    <s v="Conjoint"/>
    <n v="81574"/>
    <n v="0"/>
    <n v="0"/>
    <n v="0"/>
    <d v="2014-04-28T00:00:00"/>
    <n v="11"/>
    <n v="89"/>
    <n v="18"/>
    <n v="1798"/>
    <n v="1"/>
    <n v="2"/>
    <n v="3"/>
    <s v="123"/>
    <x v="3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</r>
  <r>
    <n v="1544"/>
    <n v="1967"/>
    <n v="58"/>
    <x v="0"/>
    <x v="2"/>
    <s v="Divorcé"/>
    <n v="81380"/>
    <n v="0"/>
    <n v="0"/>
    <n v="0"/>
    <d v="2012-12-22T00:00:00"/>
    <n v="13"/>
    <n v="51"/>
    <n v="18"/>
    <n v="1893"/>
    <n v="2"/>
    <n v="2"/>
    <n v="3"/>
    <s v="223"/>
    <x v="4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</r>
  <r>
    <n v="535"/>
    <n v="1987"/>
    <n v="38"/>
    <x v="1"/>
    <x v="0"/>
    <s v="Divorcé"/>
    <n v="81361"/>
    <n v="0"/>
    <n v="0"/>
    <n v="0"/>
    <d v="2014-02-25T00:00:00"/>
    <n v="11"/>
    <n v="18"/>
    <n v="27"/>
    <n v="778"/>
    <n v="3"/>
    <n v="3"/>
    <n v="2"/>
    <s v="332"/>
    <x v="0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</r>
  <r>
    <n v="4608"/>
    <n v="1987"/>
    <n v="38"/>
    <x v="1"/>
    <x v="0"/>
    <s v="Divorcé"/>
    <n v="81361"/>
    <n v="0"/>
    <n v="0"/>
    <n v="0"/>
    <d v="2014-02-25T00:00:00"/>
    <n v="11"/>
    <n v="18"/>
    <n v="27"/>
    <n v="778"/>
    <n v="3"/>
    <n v="3"/>
    <n v="2"/>
    <s v="332"/>
    <x v="0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</r>
  <r>
    <n v="8624"/>
    <n v="1958"/>
    <n v="67"/>
    <x v="2"/>
    <x v="0"/>
    <s v="Marié"/>
    <n v="81320"/>
    <n v="0"/>
    <n v="0"/>
    <n v="0"/>
    <d v="2013-02-06T00:00:00"/>
    <n v="12"/>
    <n v="61"/>
    <n v="19"/>
    <n v="928"/>
    <n v="2"/>
    <n v="2"/>
    <n v="3"/>
    <s v="223"/>
    <x v="4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</r>
  <r>
    <n v="4673"/>
    <n v="1963"/>
    <n v="62"/>
    <x v="2"/>
    <x v="1"/>
    <s v="Marié"/>
    <n v="81300"/>
    <n v="0"/>
    <n v="1"/>
    <n v="1"/>
    <d v="2012-10-30T00:00:00"/>
    <n v="13"/>
    <n v="17"/>
    <n v="23"/>
    <n v="1241"/>
    <n v="3"/>
    <n v="3"/>
    <n v="3"/>
    <s v="333"/>
    <x v="1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</r>
  <r>
    <n v="1137"/>
    <n v="1964"/>
    <n v="61"/>
    <x v="2"/>
    <x v="0"/>
    <s v="Célibataire"/>
    <n v="81246"/>
    <n v="0"/>
    <n v="0"/>
    <n v="0"/>
    <d v="2013-12-29T00:00:00"/>
    <n v="12"/>
    <n v="87"/>
    <n v="17"/>
    <n v="1379"/>
    <n v="1"/>
    <n v="2"/>
    <n v="3"/>
    <s v="123"/>
    <x v="3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</r>
  <r>
    <n v="6071"/>
    <n v="1989"/>
    <n v="36"/>
    <x v="1"/>
    <x v="0"/>
    <s v="Célibataire"/>
    <n v="81217"/>
    <n v="0"/>
    <n v="0"/>
    <n v="0"/>
    <d v="2013-07-19T00:00:00"/>
    <n v="12"/>
    <n v="77"/>
    <n v="22"/>
    <n v="1157"/>
    <n v="1"/>
    <n v="3"/>
    <n v="3"/>
    <s v="133"/>
    <x v="3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</r>
  <r>
    <n v="295"/>
    <n v="1989"/>
    <n v="36"/>
    <x v="1"/>
    <x v="0"/>
    <s v="Célibataire"/>
    <n v="81217"/>
    <n v="0"/>
    <n v="0"/>
    <n v="0"/>
    <d v="2013-07-19T00:00:00"/>
    <n v="12"/>
    <n v="77"/>
    <n v="22"/>
    <n v="1157"/>
    <n v="1"/>
    <n v="3"/>
    <n v="3"/>
    <s v="133"/>
    <x v="3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</r>
  <r>
    <n v="5848"/>
    <n v="1970"/>
    <n v="55"/>
    <x v="0"/>
    <x v="0"/>
    <s v="Conjoint"/>
    <n v="81205"/>
    <n v="0"/>
    <n v="0"/>
    <n v="0"/>
    <d v="2014-01-13T00:00:00"/>
    <n v="11"/>
    <n v="43"/>
    <n v="20"/>
    <n v="2009"/>
    <n v="2"/>
    <n v="2"/>
    <n v="3"/>
    <s v="223"/>
    <x v="4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</r>
  <r>
    <n v="203"/>
    <n v="1975"/>
    <n v="50"/>
    <x v="0"/>
    <x v="2"/>
    <s v="Célibataire"/>
    <n v="81169"/>
    <n v="0"/>
    <n v="0"/>
    <n v="0"/>
    <d v="2013-04-14T00:00:00"/>
    <n v="12"/>
    <n v="47"/>
    <n v="23"/>
    <n v="2089"/>
    <n v="2"/>
    <n v="3"/>
    <n v="3"/>
    <s v="233"/>
    <x v="4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</r>
  <r>
    <n v="988"/>
    <n v="1965"/>
    <n v="60"/>
    <x v="2"/>
    <x v="0"/>
    <s v="Marié"/>
    <n v="81168"/>
    <n v="0"/>
    <n v="0"/>
    <n v="0"/>
    <d v="2014-05-07T00:00:00"/>
    <n v="11"/>
    <n v="84"/>
    <n v="20"/>
    <n v="1193"/>
    <n v="1"/>
    <n v="2"/>
    <n v="3"/>
    <s v="123"/>
    <x v="3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</r>
  <r>
    <n v="4394"/>
    <n v="1965"/>
    <n v="60"/>
    <x v="2"/>
    <x v="1"/>
    <s v="Marié"/>
    <n v="81051"/>
    <n v="0"/>
    <n v="0"/>
    <n v="0"/>
    <d v="2014-05-23T00:00:00"/>
    <n v="11"/>
    <n v="43"/>
    <n v="24"/>
    <n v="1501"/>
    <n v="2"/>
    <n v="3"/>
    <n v="3"/>
    <s v="233"/>
    <x v="4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</r>
  <r>
    <n v="2079"/>
    <n v="1947"/>
    <n v="78"/>
    <x v="2"/>
    <x v="2"/>
    <s v="Marié"/>
    <n v="81044"/>
    <n v="0"/>
    <n v="0"/>
    <n v="0"/>
    <d v="2013-12-27T00:00:00"/>
    <n v="12"/>
    <n v="0"/>
    <n v="22"/>
    <n v="1208"/>
    <n v="3"/>
    <n v="3"/>
    <n v="3"/>
    <s v="333"/>
    <x v="1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</r>
  <r>
    <n v="2150"/>
    <n v="1958"/>
    <n v="67"/>
    <x v="2"/>
    <x v="1"/>
    <s v="Veuf"/>
    <n v="80995"/>
    <n v="0"/>
    <n v="1"/>
    <n v="1"/>
    <d v="2013-05-11T00:00:00"/>
    <n v="12"/>
    <n v="83"/>
    <n v="25"/>
    <n v="1482"/>
    <n v="1"/>
    <n v="3"/>
    <n v="3"/>
    <s v="133"/>
    <x v="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</r>
  <r>
    <n v="7966"/>
    <n v="1959"/>
    <n v="66"/>
    <x v="2"/>
    <x v="0"/>
    <s v="Célibataire"/>
    <n v="80982"/>
    <n v="1"/>
    <n v="1"/>
    <n v="2"/>
    <d v="2013-01-08T00:00:00"/>
    <n v="12"/>
    <n v="48"/>
    <n v="32"/>
    <n v="1191"/>
    <n v="2"/>
    <n v="3"/>
    <n v="3"/>
    <s v="233"/>
    <x v="4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</r>
  <r>
    <n v="3667"/>
    <n v="1969"/>
    <n v="56"/>
    <x v="0"/>
    <x v="0"/>
    <s v="Marié"/>
    <n v="80952"/>
    <n v="0"/>
    <n v="0"/>
    <n v="0"/>
    <d v="2013-02-28T00:00:00"/>
    <n v="12"/>
    <n v="20"/>
    <n v="32"/>
    <n v="1757"/>
    <n v="3"/>
    <n v="3"/>
    <n v="3"/>
    <s v="333"/>
    <x v="1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</r>
  <r>
    <n v="9274"/>
    <n v="1961"/>
    <n v="64"/>
    <x v="2"/>
    <x v="2"/>
    <s v="Marié"/>
    <n v="80950"/>
    <n v="0"/>
    <n v="0"/>
    <n v="0"/>
    <d v="2013-03-28T00:00:00"/>
    <n v="12"/>
    <n v="44"/>
    <n v="24"/>
    <n v="1213"/>
    <n v="2"/>
    <n v="3"/>
    <n v="3"/>
    <s v="233"/>
    <x v="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</r>
  <r>
    <n v="10245"/>
    <n v="1986"/>
    <n v="39"/>
    <x v="1"/>
    <x v="2"/>
    <s v="Célibataire"/>
    <n v="80910"/>
    <n v="0"/>
    <n v="0"/>
    <n v="0"/>
    <d v="2012-10-31T00:00:00"/>
    <n v="13"/>
    <n v="71"/>
    <n v="15"/>
    <n v="756"/>
    <n v="1"/>
    <n v="2"/>
    <n v="2"/>
    <s v="122"/>
    <x v="3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</r>
  <r>
    <n v="3434"/>
    <n v="1951"/>
    <n v="74"/>
    <x v="2"/>
    <x v="0"/>
    <s v="Célibataire"/>
    <n v="80872"/>
    <n v="0"/>
    <n v="0"/>
    <n v="0"/>
    <d v="2014-05-12T00:00:00"/>
    <n v="11"/>
    <n v="60"/>
    <n v="19"/>
    <n v="1336"/>
    <n v="2"/>
    <n v="2"/>
    <n v="3"/>
    <s v="223"/>
    <x v="4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</r>
  <r>
    <n v="4789"/>
    <n v="1953"/>
    <n v="72"/>
    <x v="2"/>
    <x v="0"/>
    <s v="Conjoint"/>
    <n v="80812"/>
    <n v="0"/>
    <n v="0"/>
    <n v="0"/>
    <d v="2013-09-17T00:00:00"/>
    <n v="12"/>
    <n v="95"/>
    <n v="19"/>
    <n v="1677"/>
    <n v="1"/>
    <n v="2"/>
    <n v="3"/>
    <s v="123"/>
    <x v="3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</r>
  <r>
    <n v="5718"/>
    <n v="1950"/>
    <n v="75"/>
    <x v="2"/>
    <x v="0"/>
    <s v="Marié"/>
    <n v="80763"/>
    <n v="0"/>
    <n v="0"/>
    <n v="0"/>
    <d v="2013-08-15T00:00:00"/>
    <n v="12"/>
    <n v="17"/>
    <n v="25"/>
    <n v="1415"/>
    <n v="3"/>
    <n v="3"/>
    <n v="3"/>
    <s v="333"/>
    <x v="1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</r>
  <r>
    <n v="4687"/>
    <n v="1958"/>
    <n v="67"/>
    <x v="2"/>
    <x v="2"/>
    <s v="Marié"/>
    <n v="80739"/>
    <n v="0"/>
    <n v="0"/>
    <n v="0"/>
    <d v="2013-05-23T00:00:00"/>
    <n v="12"/>
    <n v="92"/>
    <n v="24"/>
    <n v="1633"/>
    <n v="1"/>
    <n v="3"/>
    <n v="3"/>
    <s v="133"/>
    <x v="3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</r>
  <r>
    <n v="1065"/>
    <n v="1963"/>
    <n v="62"/>
    <x v="2"/>
    <x v="0"/>
    <s v="Célibataire"/>
    <n v="80695"/>
    <n v="0"/>
    <n v="0"/>
    <n v="0"/>
    <d v="2013-12-29T00:00:00"/>
    <n v="12"/>
    <n v="85"/>
    <n v="20"/>
    <n v="1918"/>
    <n v="1"/>
    <n v="2"/>
    <n v="3"/>
    <s v="123"/>
    <x v="3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</r>
  <r>
    <n v="6905"/>
    <n v="1994"/>
    <n v="31"/>
    <x v="1"/>
    <x v="0"/>
    <s v="Conjoint"/>
    <n v="80685"/>
    <n v="0"/>
    <n v="0"/>
    <n v="0"/>
    <d v="2012-08-22T00:00:00"/>
    <n v="13"/>
    <n v="55"/>
    <n v="22"/>
    <n v="1004"/>
    <n v="2"/>
    <n v="3"/>
    <n v="3"/>
    <s v="233"/>
    <x v="4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</r>
  <r>
    <n v="3661"/>
    <n v="1995"/>
    <n v="30"/>
    <x v="1"/>
    <x v="2"/>
    <s v="Célibataire"/>
    <n v="80617"/>
    <n v="0"/>
    <n v="0"/>
    <n v="0"/>
    <d v="2012-10-12T00:00:00"/>
    <n v="13"/>
    <n v="42"/>
    <n v="20"/>
    <n v="1435"/>
    <n v="2"/>
    <n v="2"/>
    <n v="3"/>
    <s v="223"/>
    <x v="4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</r>
  <r>
    <n v="4310"/>
    <n v="1944"/>
    <n v="81"/>
    <x v="2"/>
    <x v="0"/>
    <s v="Marié"/>
    <n v="80589"/>
    <n v="0"/>
    <n v="0"/>
    <n v="0"/>
    <d v="2014-01-22T00:00:00"/>
    <m/>
    <n v="25"/>
    <n v="21"/>
    <n v="1428"/>
    <n v="3"/>
    <n v="2"/>
    <n v="3"/>
    <s v="323"/>
    <x v="0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</r>
  <r>
    <n v="9209"/>
    <n v="1971"/>
    <n v="54"/>
    <x v="0"/>
    <x v="2"/>
    <s v="Conjoint"/>
    <n v="80573"/>
    <n v="0"/>
    <n v="0"/>
    <n v="0"/>
    <d v="2012-10-14T00:00:00"/>
    <n v="13"/>
    <n v="85"/>
    <n v="25"/>
    <n v="1564"/>
    <n v="1"/>
    <n v="3"/>
    <n v="3"/>
    <s v="133"/>
    <x v="3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</r>
  <r>
    <n v="6417"/>
    <n v="1971"/>
    <n v="54"/>
    <x v="0"/>
    <x v="2"/>
    <s v="Conjoint"/>
    <n v="80573"/>
    <n v="0"/>
    <n v="0"/>
    <n v="0"/>
    <d v="2012-10-14T00:00:00"/>
    <n v="13"/>
    <n v="85"/>
    <n v="25"/>
    <n v="1564"/>
    <n v="1"/>
    <n v="3"/>
    <n v="3"/>
    <s v="133"/>
    <x v="3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</r>
  <r>
    <n v="8717"/>
    <n v="1975"/>
    <n v="50"/>
    <x v="0"/>
    <x v="1"/>
    <s v="Marié"/>
    <n v="80427"/>
    <n v="0"/>
    <n v="1"/>
    <n v="1"/>
    <d v="2012-09-12T00:00:00"/>
    <n v="13"/>
    <n v="56"/>
    <n v="32"/>
    <n v="1835"/>
    <n v="2"/>
    <n v="3"/>
    <n v="3"/>
    <s v="233"/>
    <x v="4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</r>
  <r>
    <n v="7396"/>
    <n v="1966"/>
    <n v="59"/>
    <x v="0"/>
    <x v="0"/>
    <s v="Marié"/>
    <n v="80398"/>
    <n v="0"/>
    <n v="0"/>
    <n v="0"/>
    <d v="2012-11-10T00:00:00"/>
    <n v="13"/>
    <n v="92"/>
    <n v="28"/>
    <n v="1597"/>
    <n v="1"/>
    <n v="3"/>
    <n v="3"/>
    <s v="133"/>
    <x v="3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</r>
  <r>
    <n v="6086"/>
    <n v="1955"/>
    <n v="70"/>
    <x v="2"/>
    <x v="0"/>
    <s v="Marié"/>
    <n v="80395"/>
    <n v="0"/>
    <n v="0"/>
    <n v="0"/>
    <d v="2013-11-23T00:00:00"/>
    <n v="12"/>
    <n v="62"/>
    <n v="25"/>
    <n v="1380"/>
    <n v="2"/>
    <n v="3"/>
    <n v="3"/>
    <s v="233"/>
    <x v="4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</r>
  <r>
    <n v="737"/>
    <n v="1949"/>
    <n v="76"/>
    <x v="2"/>
    <x v="1"/>
    <s v="Marié"/>
    <n v="80360"/>
    <n v="0"/>
    <n v="0"/>
    <n v="0"/>
    <d v="2013-03-03T00:00:00"/>
    <n v="12"/>
    <n v="56"/>
    <n v="15"/>
    <n v="2231"/>
    <n v="2"/>
    <n v="2"/>
    <n v="3"/>
    <s v="223"/>
    <x v="4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</r>
  <r>
    <n v="7849"/>
    <n v="1970"/>
    <n v="55"/>
    <x v="0"/>
    <x v="1"/>
    <s v="Marié"/>
    <n v="80336"/>
    <n v="0"/>
    <n v="0"/>
    <n v="0"/>
    <d v="2013-09-09T00:00:00"/>
    <n v="12"/>
    <n v="12"/>
    <n v="25"/>
    <n v="1052"/>
    <n v="3"/>
    <n v="3"/>
    <n v="3"/>
    <s v="333"/>
    <x v="1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</r>
  <r>
    <n v="2730"/>
    <n v="1955"/>
    <n v="70"/>
    <x v="2"/>
    <x v="0"/>
    <s v="Célibataire"/>
    <n v="80317"/>
    <n v="0"/>
    <n v="0"/>
    <n v="0"/>
    <d v="2013-08-20T00:00:00"/>
    <n v="12"/>
    <n v="64"/>
    <n v="18"/>
    <n v="1231"/>
    <n v="2"/>
    <n v="2"/>
    <n v="3"/>
    <s v="223"/>
    <x v="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</r>
  <r>
    <n v="3711"/>
    <n v="1944"/>
    <n v="81"/>
    <x v="2"/>
    <x v="2"/>
    <s v="Marié"/>
    <n v="80184"/>
    <n v="0"/>
    <n v="0"/>
    <n v="0"/>
    <d v="2014-03-01T00:00:00"/>
    <n v="11"/>
    <n v="19"/>
    <n v="22"/>
    <n v="1902"/>
    <n v="3"/>
    <n v="3"/>
    <n v="3"/>
    <s v="333"/>
    <x v="1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</r>
  <r>
    <n v="7428"/>
    <n v="1975"/>
    <n v="50"/>
    <x v="0"/>
    <x v="0"/>
    <s v="Conjoint"/>
    <n v="80144"/>
    <n v="0"/>
    <n v="0"/>
    <n v="0"/>
    <d v="2013-09-30T00:00:00"/>
    <n v="12"/>
    <n v="47"/>
    <n v="19"/>
    <n v="1367"/>
    <n v="2"/>
    <n v="2"/>
    <n v="3"/>
    <s v="223"/>
    <x v="4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</r>
  <r>
    <n v="3690"/>
    <n v="1986"/>
    <n v="39"/>
    <x v="1"/>
    <x v="2"/>
    <s v="Marié"/>
    <n v="80141"/>
    <n v="0"/>
    <n v="0"/>
    <n v="0"/>
    <d v="2013-01-11T00:00:00"/>
    <n v="12"/>
    <n v="20"/>
    <n v="27"/>
    <n v="2091"/>
    <n v="3"/>
    <n v="3"/>
    <n v="3"/>
    <s v="333"/>
    <x v="1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</r>
  <r>
    <n v="2176"/>
    <n v="1972"/>
    <n v="53"/>
    <x v="0"/>
    <x v="0"/>
    <s v="Marié"/>
    <n v="80134"/>
    <n v="1"/>
    <n v="0"/>
    <n v="1"/>
    <d v="2013-05-20T00:00:00"/>
    <n v="12"/>
    <n v="40"/>
    <n v="20"/>
    <n v="1690"/>
    <n v="2"/>
    <n v="2"/>
    <n v="3"/>
    <s v="223"/>
    <x v="4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</r>
  <r>
    <n v="9121"/>
    <n v="1972"/>
    <n v="53"/>
    <x v="0"/>
    <x v="0"/>
    <s v="Marié"/>
    <n v="80134"/>
    <n v="1"/>
    <n v="0"/>
    <n v="1"/>
    <d v="2013-05-20T00:00:00"/>
    <n v="12"/>
    <n v="40"/>
    <n v="20"/>
    <n v="1690"/>
    <n v="2"/>
    <n v="2"/>
    <n v="3"/>
    <s v="223"/>
    <x v="4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</r>
  <r>
    <n v="5067"/>
    <n v="1994"/>
    <n v="31"/>
    <x v="1"/>
    <x v="0"/>
    <s v="Conjoint"/>
    <n v="80134"/>
    <n v="0"/>
    <n v="0"/>
    <n v="0"/>
    <d v="2014-02-14T00:00:00"/>
    <n v="11"/>
    <n v="11"/>
    <n v="25"/>
    <n v="1378"/>
    <n v="3"/>
    <n v="3"/>
    <n v="3"/>
    <s v="333"/>
    <x v="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</r>
  <r>
    <n v="1225"/>
    <n v="1963"/>
    <n v="62"/>
    <x v="2"/>
    <x v="0"/>
    <s v="Marié"/>
    <n v="80124"/>
    <n v="0"/>
    <n v="0"/>
    <n v="0"/>
    <d v="2014-06-26T00:00:00"/>
    <n v="11"/>
    <n v="47"/>
    <n v="19"/>
    <n v="1495"/>
    <n v="2"/>
    <n v="2"/>
    <n v="3"/>
    <s v="223"/>
    <x v="4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</r>
  <r>
    <n v="7059"/>
    <n v="1963"/>
    <n v="62"/>
    <x v="2"/>
    <x v="0"/>
    <s v="Marié"/>
    <n v="80124"/>
    <n v="0"/>
    <n v="0"/>
    <n v="0"/>
    <d v="2014-06-26T00:00:00"/>
    <n v="11"/>
    <n v="47"/>
    <n v="19"/>
    <n v="1495"/>
    <n v="2"/>
    <n v="2"/>
    <n v="3"/>
    <s v="223"/>
    <x v="4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</r>
  <r>
    <n v="9938"/>
    <n v="1954"/>
    <n v="71"/>
    <x v="2"/>
    <x v="0"/>
    <s v="Marié"/>
    <n v="80067"/>
    <n v="0"/>
    <n v="0"/>
    <n v="0"/>
    <d v="2013-09-19T00:00:00"/>
    <n v="12"/>
    <n v="82"/>
    <n v="18"/>
    <n v="1600"/>
    <n v="1"/>
    <n v="2"/>
    <n v="3"/>
    <s v="123"/>
    <x v="3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</r>
  <r>
    <n v="8601"/>
    <n v="1980"/>
    <n v="45"/>
    <x v="0"/>
    <x v="0"/>
    <s v="Marié"/>
    <n v="80011"/>
    <n v="0"/>
    <n v="1"/>
    <n v="1"/>
    <d v="2013-04-29T00:00:00"/>
    <n v="12"/>
    <n v="3"/>
    <n v="23"/>
    <n v="1395"/>
    <n v="3"/>
    <n v="3"/>
    <n v="3"/>
    <s v="333"/>
    <x v="1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</r>
  <r>
    <n v="10102"/>
    <n v="1966"/>
    <n v="59"/>
    <x v="0"/>
    <x v="0"/>
    <s v="Veuf"/>
    <n v="79946"/>
    <n v="0"/>
    <n v="0"/>
    <n v="0"/>
    <d v="2014-05-12T00:00:00"/>
    <n v="11"/>
    <n v="19"/>
    <n v="24"/>
    <n v="1478"/>
    <n v="3"/>
    <n v="3"/>
    <n v="3"/>
    <s v="333"/>
    <x v="1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</r>
  <r>
    <n v="1371"/>
    <n v="1976"/>
    <n v="49"/>
    <x v="0"/>
    <x v="0"/>
    <s v="Célibataire"/>
    <n v="79941"/>
    <n v="0"/>
    <n v="0"/>
    <n v="0"/>
    <d v="2014-06-28T00:00:00"/>
    <n v="11"/>
    <n v="72"/>
    <n v="16"/>
    <n v="984"/>
    <n v="1"/>
    <n v="2"/>
    <n v="3"/>
    <s v="123"/>
    <x v="3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</r>
  <r>
    <n v="460"/>
    <n v="1972"/>
    <n v="53"/>
    <x v="0"/>
    <x v="1"/>
    <s v="Marié"/>
    <n v="79930"/>
    <n v="0"/>
    <n v="0"/>
    <n v="0"/>
    <d v="2012-08-08T00:00:00"/>
    <n v="13"/>
    <n v="72"/>
    <n v="18"/>
    <n v="1753"/>
    <n v="1"/>
    <n v="2"/>
    <n v="3"/>
    <s v="123"/>
    <x v="3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</r>
  <r>
    <n v="8314"/>
    <n v="1982"/>
    <n v="43"/>
    <x v="1"/>
    <x v="0"/>
    <s v="Marié"/>
    <n v="79908"/>
    <n v="0"/>
    <n v="0"/>
    <n v="0"/>
    <d v="2013-04-05T00:00:00"/>
    <n v="12"/>
    <n v="30"/>
    <n v="20"/>
    <n v="1772"/>
    <n v="3"/>
    <n v="2"/>
    <n v="3"/>
    <s v="323"/>
    <x v="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</r>
  <r>
    <n v="4828"/>
    <n v="1954"/>
    <n v="71"/>
    <x v="2"/>
    <x v="0"/>
    <s v="Divorcé"/>
    <n v="79865"/>
    <n v="0"/>
    <n v="1"/>
    <n v="1"/>
    <d v="2014-06-18T00:00:00"/>
    <n v="11"/>
    <n v="12"/>
    <n v="21"/>
    <n v="792"/>
    <n v="3"/>
    <n v="2"/>
    <n v="2"/>
    <s v="322"/>
    <x v="0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</r>
  <r>
    <n v="6343"/>
    <n v="1959"/>
    <n v="66"/>
    <x v="2"/>
    <x v="0"/>
    <s v="Marié"/>
    <n v="79823"/>
    <n v="0"/>
    <n v="1"/>
    <n v="1"/>
    <d v="2014-03-31T00:00:00"/>
    <n v="11"/>
    <n v="6"/>
    <n v="24"/>
    <n v="1518"/>
    <n v="3"/>
    <n v="3"/>
    <n v="3"/>
    <s v="333"/>
    <x v="1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</r>
  <r>
    <n v="4790"/>
    <n v="1958"/>
    <n v="67"/>
    <x v="2"/>
    <x v="0"/>
    <s v="Divorcé"/>
    <n v="79803"/>
    <n v="0"/>
    <n v="1"/>
    <n v="1"/>
    <d v="2014-06-02T00:00:00"/>
    <n v="11"/>
    <n v="54"/>
    <n v="13"/>
    <n v="868"/>
    <n v="2"/>
    <n v="1"/>
    <n v="3"/>
    <s v="213"/>
    <x v="2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</r>
  <r>
    <n v="9058"/>
    <n v="1955"/>
    <n v="70"/>
    <x v="2"/>
    <x v="0"/>
    <s v="Veuf"/>
    <n v="79800"/>
    <n v="0"/>
    <n v="0"/>
    <n v="0"/>
    <d v="2012-09-23T00:00:00"/>
    <n v="13"/>
    <n v="65"/>
    <n v="24"/>
    <n v="1867"/>
    <n v="2"/>
    <n v="3"/>
    <n v="3"/>
    <s v="233"/>
    <x v="4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</r>
  <r>
    <n v="9449"/>
    <n v="1958"/>
    <n v="67"/>
    <x v="2"/>
    <x v="1"/>
    <s v="Célibataire"/>
    <n v="79761"/>
    <n v="0"/>
    <n v="1"/>
    <n v="1"/>
    <d v="2013-10-04T00:00:00"/>
    <n v="12"/>
    <n v="32"/>
    <n v="21"/>
    <n v="605"/>
    <n v="3"/>
    <n v="2"/>
    <n v="2"/>
    <s v="322"/>
    <x v="0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</r>
  <r>
    <n v="8093"/>
    <n v="1969"/>
    <n v="56"/>
    <x v="0"/>
    <x v="2"/>
    <s v="Marié"/>
    <n v="79734"/>
    <n v="0"/>
    <n v="0"/>
    <n v="0"/>
    <d v="2014-06-28T00:00:00"/>
    <n v="11"/>
    <n v="72"/>
    <n v="14"/>
    <n v="914"/>
    <n v="1"/>
    <n v="1"/>
    <n v="3"/>
    <s v="113"/>
    <x v="3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</r>
  <r>
    <n v="9305"/>
    <n v="1976"/>
    <n v="49"/>
    <x v="0"/>
    <x v="2"/>
    <s v="Célibataire"/>
    <n v="79689"/>
    <n v="0"/>
    <n v="0"/>
    <n v="0"/>
    <d v="2013-05-12T00:00:00"/>
    <n v="12"/>
    <n v="65"/>
    <n v="28"/>
    <n v="1315"/>
    <n v="2"/>
    <n v="3"/>
    <n v="3"/>
    <s v="233"/>
    <x v="4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</r>
  <r>
    <n v="5303"/>
    <n v="1974"/>
    <n v="51"/>
    <x v="0"/>
    <x v="1"/>
    <s v="Conjoint"/>
    <n v="79632"/>
    <n v="0"/>
    <n v="0"/>
    <n v="0"/>
    <d v="2014-04-08T00:00:00"/>
    <n v="11"/>
    <n v="42"/>
    <n v="21"/>
    <n v="1113"/>
    <n v="2"/>
    <n v="2"/>
    <n v="3"/>
    <s v="223"/>
    <x v="4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</r>
  <r>
    <n v="11071"/>
    <n v="1984"/>
    <n v="41"/>
    <x v="1"/>
    <x v="0"/>
    <s v="Célibataire"/>
    <n v="79607"/>
    <n v="0"/>
    <n v="0"/>
    <n v="0"/>
    <d v="2013-04-21T00:00:00"/>
    <n v="12"/>
    <n v="37"/>
    <n v="16"/>
    <n v="1923"/>
    <n v="2"/>
    <n v="2"/>
    <n v="3"/>
    <s v="223"/>
    <x v="4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</r>
  <r>
    <n v="8504"/>
    <n v="1973"/>
    <n v="52"/>
    <x v="0"/>
    <x v="0"/>
    <s v="Marié"/>
    <n v="79593"/>
    <n v="0"/>
    <n v="0"/>
    <n v="0"/>
    <d v="2014-05-12T00:00:00"/>
    <n v="11"/>
    <n v="70"/>
    <n v="20"/>
    <n v="1366"/>
    <n v="1"/>
    <n v="2"/>
    <n v="3"/>
    <s v="123"/>
    <x v="3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</r>
  <r>
    <n v="1020"/>
    <n v="1973"/>
    <n v="52"/>
    <x v="0"/>
    <x v="0"/>
    <s v="Marié"/>
    <n v="79593"/>
    <n v="0"/>
    <n v="0"/>
    <n v="0"/>
    <d v="2014-05-12T00:00:00"/>
    <n v="11"/>
    <n v="70"/>
    <n v="20"/>
    <n v="1366"/>
    <n v="1"/>
    <n v="2"/>
    <n v="3"/>
    <s v="123"/>
    <x v="3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</r>
  <r>
    <n v="5125"/>
    <n v="1960"/>
    <n v="65"/>
    <x v="2"/>
    <x v="0"/>
    <s v="Marié"/>
    <n v="79530"/>
    <n v="0"/>
    <n v="0"/>
    <n v="0"/>
    <d v="2013-05-17T00:00:00"/>
    <n v="12"/>
    <n v="64"/>
    <n v="27"/>
    <n v="1348"/>
    <n v="2"/>
    <n v="3"/>
    <n v="3"/>
    <s v="233"/>
    <x v="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</r>
  <r>
    <n v="9264"/>
    <n v="1986"/>
    <n v="39"/>
    <x v="1"/>
    <x v="0"/>
    <s v="Marié"/>
    <n v="79529"/>
    <n v="0"/>
    <n v="0"/>
    <n v="0"/>
    <d v="2014-04-27T00:00:00"/>
    <n v="11"/>
    <n v="1"/>
    <n v="23"/>
    <n v="1638"/>
    <n v="3"/>
    <n v="3"/>
    <n v="3"/>
    <s v="333"/>
    <x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</r>
  <r>
    <n v="8707"/>
    <n v="1956"/>
    <n v="69"/>
    <x v="2"/>
    <x v="0"/>
    <s v="Marié"/>
    <n v="79456"/>
    <n v="0"/>
    <n v="0"/>
    <n v="0"/>
    <d v="2012-08-22T00:00:00"/>
    <n v="13"/>
    <n v="12"/>
    <n v="18"/>
    <n v="1401"/>
    <n v="3"/>
    <n v="2"/>
    <n v="3"/>
    <s v="323"/>
    <x v="0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</r>
  <r>
    <n v="2939"/>
    <n v="1970"/>
    <n v="55"/>
    <x v="0"/>
    <x v="2"/>
    <s v="Conjoint"/>
    <n v="79419"/>
    <n v="0"/>
    <n v="0"/>
    <n v="0"/>
    <d v="2014-06-22T00:00:00"/>
    <n v="11"/>
    <n v="96"/>
    <n v="16"/>
    <n v="1631"/>
    <n v="1"/>
    <n v="2"/>
    <n v="3"/>
    <s v="123"/>
    <x v="3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</r>
  <r>
    <n v="7959"/>
    <n v="1961"/>
    <n v="64"/>
    <x v="2"/>
    <x v="0"/>
    <s v="Marié"/>
    <n v="79410"/>
    <n v="0"/>
    <n v="0"/>
    <n v="0"/>
    <d v="2014-05-29T00:00:00"/>
    <n v="11"/>
    <n v="19"/>
    <n v="11"/>
    <n v="1370"/>
    <n v="3"/>
    <n v="1"/>
    <n v="3"/>
    <s v="313"/>
    <x v="0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</r>
  <r>
    <n v="4122"/>
    <n v="1975"/>
    <n v="50"/>
    <x v="0"/>
    <x v="0"/>
    <s v="Marié"/>
    <n v="79205"/>
    <n v="0"/>
    <n v="0"/>
    <n v="0"/>
    <d v="2012-08-29T00:00:00"/>
    <n v="13"/>
    <n v="73"/>
    <n v="19"/>
    <n v="895"/>
    <n v="1"/>
    <n v="2"/>
    <n v="3"/>
    <s v="123"/>
    <x v="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</r>
  <r>
    <n v="1772"/>
    <n v="1975"/>
    <n v="50"/>
    <x v="0"/>
    <x v="1"/>
    <s v="Marié"/>
    <n v="79174"/>
    <n v="0"/>
    <n v="0"/>
    <n v="0"/>
    <d v="2013-01-11T00:00:00"/>
    <n v="12"/>
    <n v="2"/>
    <n v="20"/>
    <n v="2043"/>
    <n v="3"/>
    <n v="2"/>
    <n v="3"/>
    <s v="323"/>
    <x v="0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</r>
  <r>
    <n v="6887"/>
    <n v="1967"/>
    <n v="58"/>
    <x v="0"/>
    <x v="0"/>
    <s v="Célibataire"/>
    <n v="79146"/>
    <n v="1"/>
    <n v="1"/>
    <n v="2"/>
    <d v="2014-04-24T00:00:00"/>
    <n v="11"/>
    <n v="33"/>
    <n v="23"/>
    <n v="564"/>
    <n v="2"/>
    <n v="3"/>
    <n v="2"/>
    <s v="232"/>
    <x v="4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</r>
  <r>
    <n v="7500"/>
    <n v="1967"/>
    <n v="58"/>
    <x v="0"/>
    <x v="0"/>
    <s v="Célibataire"/>
    <n v="79146"/>
    <n v="1"/>
    <n v="1"/>
    <n v="2"/>
    <d v="2014-04-24T00:00:00"/>
    <n v="11"/>
    <n v="33"/>
    <n v="23"/>
    <n v="564"/>
    <n v="2"/>
    <n v="3"/>
    <n v="2"/>
    <s v="232"/>
    <x v="4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</r>
  <r>
    <n v="4114"/>
    <n v="1964"/>
    <n v="61"/>
    <x v="2"/>
    <x v="2"/>
    <s v="Marié"/>
    <n v="79143"/>
    <n v="0"/>
    <n v="0"/>
    <n v="0"/>
    <d v="2012-08-11T00:00:00"/>
    <n v="13"/>
    <n v="2"/>
    <n v="31"/>
    <n v="1693"/>
    <n v="3"/>
    <n v="3"/>
    <n v="3"/>
    <s v="333"/>
    <x v="1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</r>
  <r>
    <n v="3403"/>
    <n v="1958"/>
    <n v="67"/>
    <x v="2"/>
    <x v="1"/>
    <s v="Conjoint"/>
    <n v="78952"/>
    <n v="0"/>
    <n v="1"/>
    <n v="1"/>
    <d v="2012-09-24T00:00:00"/>
    <n v="13"/>
    <n v="11"/>
    <n v="25"/>
    <n v="2092"/>
    <n v="3"/>
    <n v="3"/>
    <n v="3"/>
    <s v="333"/>
    <x v="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</r>
  <r>
    <n v="1915"/>
    <n v="1951"/>
    <n v="74"/>
    <x v="2"/>
    <x v="1"/>
    <s v="Marié"/>
    <n v="78939"/>
    <n v="0"/>
    <n v="0"/>
    <n v="0"/>
    <d v="2013-12-12T00:00:00"/>
    <n v="12"/>
    <n v="57"/>
    <n v="22"/>
    <n v="1507"/>
    <n v="2"/>
    <n v="3"/>
    <n v="3"/>
    <s v="233"/>
    <x v="4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</r>
  <r>
    <n v="3967"/>
    <n v="1971"/>
    <n v="54"/>
    <x v="0"/>
    <x v="1"/>
    <s v="Marié"/>
    <n v="78931"/>
    <n v="0"/>
    <n v="0"/>
    <n v="0"/>
    <d v="2013-10-25T00:00:00"/>
    <n v="12"/>
    <n v="19"/>
    <n v="24"/>
    <n v="943"/>
    <n v="3"/>
    <n v="3"/>
    <n v="3"/>
    <s v="333"/>
    <x v="1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</r>
  <r>
    <n v="9977"/>
    <n v="1973"/>
    <n v="52"/>
    <x v="0"/>
    <x v="0"/>
    <s v="Divorcé"/>
    <n v="78901"/>
    <n v="0"/>
    <n v="1"/>
    <n v="1"/>
    <d v="2013-09-17T00:00:00"/>
    <n v="12"/>
    <n v="99"/>
    <n v="21"/>
    <n v="734"/>
    <n v="1"/>
    <n v="2"/>
    <n v="2"/>
    <s v="122"/>
    <x v="3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</r>
  <r>
    <n v="2426"/>
    <n v="1964"/>
    <n v="61"/>
    <x v="2"/>
    <x v="1"/>
    <s v="Divorcé"/>
    <n v="78825"/>
    <n v="0"/>
    <n v="0"/>
    <n v="0"/>
    <d v="2012-09-14T00:00:00"/>
    <n v="13"/>
    <n v="35"/>
    <n v="31"/>
    <n v="895"/>
    <n v="2"/>
    <n v="3"/>
    <n v="3"/>
    <s v="233"/>
    <x v="4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</r>
  <r>
    <n v="1891"/>
    <n v="1980"/>
    <n v="45"/>
    <x v="0"/>
    <x v="2"/>
    <s v="Divorcé"/>
    <n v="78789"/>
    <n v="0"/>
    <n v="0"/>
    <n v="0"/>
    <d v="2012-08-08T00:00:00"/>
    <n v="13"/>
    <n v="12"/>
    <n v="17"/>
    <n v="1754"/>
    <n v="3"/>
    <n v="2"/>
    <n v="3"/>
    <s v="323"/>
    <x v="0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</r>
  <r>
    <n v="4679"/>
    <n v="1977"/>
    <n v="48"/>
    <x v="0"/>
    <x v="2"/>
    <s v="Marié"/>
    <n v="78710"/>
    <n v="0"/>
    <n v="1"/>
    <n v="1"/>
    <d v="2014-05-23T00:00:00"/>
    <n v="11"/>
    <n v="42"/>
    <n v="29"/>
    <n v="1092"/>
    <n v="2"/>
    <n v="3"/>
    <n v="3"/>
    <s v="233"/>
    <x v="4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</r>
  <r>
    <n v="3698"/>
    <n v="1983"/>
    <n v="42"/>
    <x v="1"/>
    <x v="0"/>
    <s v="Conjoint"/>
    <n v="78687"/>
    <n v="0"/>
    <n v="0"/>
    <n v="0"/>
    <d v="2012-08-09T00:00:00"/>
    <n v="13"/>
    <n v="13"/>
    <n v="20"/>
    <n v="2130"/>
    <n v="3"/>
    <n v="2"/>
    <n v="3"/>
    <s v="323"/>
    <x v="0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</r>
  <r>
    <n v="11088"/>
    <n v="1971"/>
    <n v="54"/>
    <x v="0"/>
    <x v="1"/>
    <s v="Conjoint"/>
    <n v="78642"/>
    <n v="0"/>
    <n v="1"/>
    <n v="1"/>
    <d v="2013-04-21T00:00:00"/>
    <n v="12"/>
    <n v="83"/>
    <n v="23"/>
    <n v="1816"/>
    <n v="1"/>
    <n v="3"/>
    <n v="3"/>
    <s v="133"/>
    <x v="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</r>
  <r>
    <n v="7274"/>
    <n v="1957"/>
    <n v="68"/>
    <x v="2"/>
    <x v="0"/>
    <s v="Marié"/>
    <n v="78618"/>
    <n v="0"/>
    <n v="0"/>
    <n v="0"/>
    <d v="2012-09-28T00:00:00"/>
    <n v="13"/>
    <n v="87"/>
    <n v="23"/>
    <n v="2153"/>
    <n v="1"/>
    <n v="3"/>
    <n v="3"/>
    <s v="133"/>
    <x v="3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</r>
  <r>
    <n v="590"/>
    <n v="1970"/>
    <n v="55"/>
    <x v="0"/>
    <x v="2"/>
    <s v="Divorcé"/>
    <n v="78579"/>
    <n v="0"/>
    <n v="0"/>
    <n v="0"/>
    <d v="2012-12-22T00:00:00"/>
    <n v="13"/>
    <n v="35"/>
    <n v="18"/>
    <n v="1812"/>
    <n v="2"/>
    <n v="2"/>
    <n v="3"/>
    <s v="223"/>
    <x v="4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</r>
  <r>
    <n v="1577"/>
    <n v="1946"/>
    <n v="79"/>
    <x v="2"/>
    <x v="0"/>
    <s v="Marié"/>
    <n v="78569"/>
    <n v="0"/>
    <n v="0"/>
    <n v="0"/>
    <d v="2014-02-19T00:00:00"/>
    <n v="11"/>
    <n v="14"/>
    <n v="15"/>
    <n v="1736"/>
    <n v="3"/>
    <n v="2"/>
    <n v="3"/>
    <s v="323"/>
    <x v="0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</r>
  <r>
    <n v="9790"/>
    <n v="1957"/>
    <n v="68"/>
    <x v="2"/>
    <x v="0"/>
    <s v="Célibataire"/>
    <n v="78499"/>
    <n v="0"/>
    <n v="0"/>
    <n v="0"/>
    <d v="2013-11-23T00:00:00"/>
    <n v="12"/>
    <n v="12"/>
    <n v="22"/>
    <n v="1334"/>
    <n v="3"/>
    <n v="3"/>
    <n v="3"/>
    <s v="333"/>
    <x v="1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</r>
  <r>
    <n v="4646"/>
    <n v="1951"/>
    <n v="74"/>
    <x v="2"/>
    <x v="2"/>
    <s v="Marié"/>
    <n v="78497"/>
    <n v="0"/>
    <n v="0"/>
    <n v="0"/>
    <d v="2013-12-01T00:00:00"/>
    <n v="12"/>
    <n v="44"/>
    <n v="26"/>
    <n v="978"/>
    <n v="2"/>
    <n v="3"/>
    <n v="3"/>
    <s v="233"/>
    <x v="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</r>
  <r>
    <n v="6935"/>
    <n v="1951"/>
    <n v="74"/>
    <x v="2"/>
    <x v="2"/>
    <s v="Marié"/>
    <n v="78497"/>
    <n v="0"/>
    <n v="0"/>
    <n v="0"/>
    <d v="2013-12-01T00:00:00"/>
    <n v="12"/>
    <n v="44"/>
    <n v="26"/>
    <n v="978"/>
    <n v="2"/>
    <n v="3"/>
    <n v="3"/>
    <s v="233"/>
    <x v="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</r>
  <r>
    <n v="1277"/>
    <n v="1960"/>
    <n v="65"/>
    <x v="2"/>
    <x v="0"/>
    <s v="Conjoint"/>
    <n v="78468"/>
    <n v="0"/>
    <n v="0"/>
    <n v="0"/>
    <d v="2014-04-09T00:00:00"/>
    <n v="11"/>
    <n v="29"/>
    <n v="31"/>
    <n v="1004"/>
    <n v="3"/>
    <n v="3"/>
    <n v="3"/>
    <s v="333"/>
    <x v="1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</r>
  <r>
    <n v="4530"/>
    <n v="1948"/>
    <n v="77"/>
    <x v="2"/>
    <x v="2"/>
    <s v="Veuf"/>
    <n v="78427"/>
    <n v="0"/>
    <n v="0"/>
    <n v="0"/>
    <d v="2012-10-24T00:00:00"/>
    <n v="13"/>
    <n v="36"/>
    <n v="23"/>
    <n v="1930"/>
    <n v="2"/>
    <n v="3"/>
    <n v="3"/>
    <s v="233"/>
    <x v="4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</r>
  <r>
    <n v="7053"/>
    <n v="1966"/>
    <n v="59"/>
    <x v="0"/>
    <x v="1"/>
    <s v="Célibataire"/>
    <n v="78420"/>
    <n v="0"/>
    <n v="0"/>
    <n v="0"/>
    <d v="2013-06-29T00:00:00"/>
    <n v="12"/>
    <n v="75"/>
    <n v="22"/>
    <n v="1453"/>
    <n v="1"/>
    <n v="3"/>
    <n v="3"/>
    <s v="133"/>
    <x v="3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</r>
  <r>
    <n v="2831"/>
    <n v="1976"/>
    <n v="49"/>
    <x v="0"/>
    <x v="0"/>
    <s v="Conjoint"/>
    <n v="78416"/>
    <n v="0"/>
    <n v="1"/>
    <n v="1"/>
    <d v="2014-06-27T00:00:00"/>
    <n v="11"/>
    <n v="99"/>
    <n v="27"/>
    <n v="1179"/>
    <n v="1"/>
    <n v="3"/>
    <n v="3"/>
    <s v="133"/>
    <x v="3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</r>
  <r>
    <n v="5302"/>
    <n v="1986"/>
    <n v="39"/>
    <x v="1"/>
    <x v="0"/>
    <s v="Conjoint"/>
    <n v="78394"/>
    <n v="0"/>
    <n v="0"/>
    <n v="0"/>
    <d v="2013-02-15T00:00:00"/>
    <n v="12"/>
    <n v="13"/>
    <n v="17"/>
    <n v="1428"/>
    <n v="3"/>
    <n v="2"/>
    <n v="3"/>
    <s v="323"/>
    <x v="0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</r>
  <r>
    <n v="5989"/>
    <n v="1959"/>
    <n v="66"/>
    <x v="2"/>
    <x v="2"/>
    <s v="Divorcé"/>
    <n v="78353"/>
    <n v="0"/>
    <n v="1"/>
    <n v="1"/>
    <d v="2013-04-16T00:00:00"/>
    <n v="12"/>
    <n v="51"/>
    <n v="31"/>
    <n v="1576"/>
    <n v="2"/>
    <n v="3"/>
    <n v="3"/>
    <s v="233"/>
    <x v="4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</r>
  <r>
    <n v="5046"/>
    <n v="1958"/>
    <n v="67"/>
    <x v="2"/>
    <x v="0"/>
    <s v="Divorcé"/>
    <n v="78331"/>
    <n v="0"/>
    <n v="1"/>
    <n v="1"/>
    <d v="2014-01-23T00:00:00"/>
    <n v="11"/>
    <n v="97"/>
    <n v="27"/>
    <n v="1638"/>
    <n v="1"/>
    <n v="3"/>
    <n v="3"/>
    <s v="133"/>
    <x v="3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</r>
  <r>
    <n v="6406"/>
    <n v="1988"/>
    <n v="37"/>
    <x v="1"/>
    <x v="2"/>
    <s v="Marié"/>
    <n v="78285"/>
    <n v="0"/>
    <n v="0"/>
    <n v="0"/>
    <d v="2013-10-28T00:00:00"/>
    <n v="12"/>
    <n v="13"/>
    <n v="23"/>
    <n v="1427"/>
    <n v="3"/>
    <n v="3"/>
    <n v="3"/>
    <s v="333"/>
    <x v="1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</r>
  <r>
    <n v="2909"/>
    <n v="1974"/>
    <n v="51"/>
    <x v="0"/>
    <x v="1"/>
    <s v="Marié"/>
    <n v="78128"/>
    <n v="0"/>
    <n v="1"/>
    <n v="1"/>
    <d v="2014-02-19T00:00:00"/>
    <n v="11"/>
    <n v="89"/>
    <n v="21"/>
    <n v="1264"/>
    <n v="1"/>
    <n v="2"/>
    <n v="3"/>
    <s v="123"/>
    <x v="3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</r>
  <r>
    <n v="9952"/>
    <n v="1947"/>
    <n v="78"/>
    <x v="2"/>
    <x v="2"/>
    <s v="Conjoint"/>
    <n v="78093"/>
    <n v="0"/>
    <n v="0"/>
    <n v="0"/>
    <d v="2013-12-11T00:00:00"/>
    <n v="12"/>
    <n v="53"/>
    <n v="17"/>
    <n v="1105"/>
    <n v="2"/>
    <n v="2"/>
    <n v="3"/>
    <s v="223"/>
    <x v="4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</r>
  <r>
    <n v="5545"/>
    <n v="1972"/>
    <n v="53"/>
    <x v="0"/>
    <x v="1"/>
    <s v="Marié"/>
    <n v="78075"/>
    <n v="0"/>
    <n v="0"/>
    <n v="0"/>
    <d v="2014-04-05T00:00:00"/>
    <n v="11"/>
    <n v="72"/>
    <n v="14"/>
    <n v="988"/>
    <n v="1"/>
    <n v="1"/>
    <n v="3"/>
    <s v="113"/>
    <x v="3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</r>
  <r>
    <n v="8204"/>
    <n v="1971"/>
    <n v="54"/>
    <x v="0"/>
    <x v="2"/>
    <s v="Marié"/>
    <n v="78041"/>
    <n v="0"/>
    <n v="0"/>
    <n v="0"/>
    <d v="2012-12-16T00:00:00"/>
    <n v="13"/>
    <n v="93"/>
    <n v="19"/>
    <n v="1319"/>
    <n v="1"/>
    <n v="2"/>
    <n v="3"/>
    <s v="123"/>
    <x v="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</r>
  <r>
    <n v="10473"/>
    <n v="1956"/>
    <n v="69"/>
    <x v="2"/>
    <x v="1"/>
    <s v="Veuf"/>
    <n v="78028"/>
    <n v="0"/>
    <n v="1"/>
    <n v="1"/>
    <d v="2012-09-10T00:00:00"/>
    <n v="13"/>
    <n v="38"/>
    <n v="26"/>
    <n v="528"/>
    <n v="2"/>
    <n v="3"/>
    <n v="2"/>
    <s v="232"/>
    <x v="4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</r>
  <r>
    <n v="5883"/>
    <n v="1972"/>
    <n v="53"/>
    <x v="0"/>
    <x v="0"/>
    <s v="Marié"/>
    <n v="77981"/>
    <n v="1"/>
    <n v="0"/>
    <n v="1"/>
    <d v="2013-05-26T00:00:00"/>
    <n v="12"/>
    <n v="78"/>
    <n v="23"/>
    <n v="664"/>
    <n v="1"/>
    <n v="3"/>
    <n v="2"/>
    <s v="132"/>
    <x v="3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</r>
  <r>
    <n v="6521"/>
    <n v="1954"/>
    <n v="71"/>
    <x v="2"/>
    <x v="0"/>
    <s v="Conjoint"/>
    <n v="77972"/>
    <n v="0"/>
    <n v="0"/>
    <n v="0"/>
    <d v="2014-03-18T00:00:00"/>
    <n v="11"/>
    <n v="18"/>
    <n v="20"/>
    <n v="1101"/>
    <n v="3"/>
    <n v="2"/>
    <n v="3"/>
    <s v="323"/>
    <x v="0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</r>
  <r>
    <n v="7828"/>
    <n v="1981"/>
    <n v="44"/>
    <x v="1"/>
    <x v="2"/>
    <s v="Conjoint"/>
    <n v="77882"/>
    <n v="0"/>
    <n v="0"/>
    <n v="0"/>
    <d v="2014-04-30T00:00:00"/>
    <n v="11"/>
    <n v="29"/>
    <n v="12"/>
    <n v="818"/>
    <n v="3"/>
    <n v="1"/>
    <n v="2"/>
    <s v="312"/>
    <x v="0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</r>
  <r>
    <n v="5831"/>
    <n v="1967"/>
    <n v="58"/>
    <x v="0"/>
    <x v="0"/>
    <s v="Marié"/>
    <n v="77870"/>
    <n v="0"/>
    <n v="1"/>
    <n v="1"/>
    <d v="2012-08-22T00:00:00"/>
    <n v="13"/>
    <n v="93"/>
    <n v="23"/>
    <n v="1815"/>
    <n v="1"/>
    <n v="3"/>
    <n v="3"/>
    <s v="133"/>
    <x v="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</r>
  <r>
    <n v="4322"/>
    <n v="1958"/>
    <n v="67"/>
    <x v="2"/>
    <x v="1"/>
    <s v="Conjoint"/>
    <n v="77863"/>
    <n v="0"/>
    <n v="0"/>
    <n v="0"/>
    <d v="2013-11-27T00:00:00"/>
    <n v="12"/>
    <n v="20"/>
    <n v="21"/>
    <n v="1291"/>
    <n v="3"/>
    <n v="2"/>
    <n v="3"/>
    <s v="323"/>
    <x v="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</r>
  <r>
    <n v="10767"/>
    <n v="1989"/>
    <n v="36"/>
    <x v="1"/>
    <x v="1"/>
    <s v="Conjoint"/>
    <n v="77845"/>
    <n v="0"/>
    <n v="0"/>
    <n v="0"/>
    <d v="2014-05-16T00:00:00"/>
    <n v="11"/>
    <n v="40"/>
    <n v="21"/>
    <n v="1346"/>
    <n v="2"/>
    <n v="2"/>
    <n v="3"/>
    <s v="223"/>
    <x v="4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</r>
  <r>
    <n v="5153"/>
    <n v="1967"/>
    <n v="58"/>
    <x v="0"/>
    <x v="1"/>
    <s v="Marié"/>
    <n v="77766"/>
    <n v="0"/>
    <n v="1"/>
    <n v="1"/>
    <d v="2013-02-22T00:00:00"/>
    <n v="12"/>
    <n v="97"/>
    <n v="38"/>
    <n v="1529"/>
    <n v="1"/>
    <n v="3"/>
    <n v="3"/>
    <s v="133"/>
    <x v="3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</r>
  <r>
    <n v="4127"/>
    <n v="1967"/>
    <n v="58"/>
    <x v="0"/>
    <x v="1"/>
    <s v="Marié"/>
    <n v="77766"/>
    <n v="0"/>
    <n v="1"/>
    <n v="1"/>
    <d v="2013-02-22T00:00:00"/>
    <n v="12"/>
    <n v="97"/>
    <n v="38"/>
    <n v="1529"/>
    <n v="1"/>
    <n v="3"/>
    <n v="3"/>
    <s v="133"/>
    <x v="3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</r>
  <r>
    <n v="1173"/>
    <n v="1947"/>
    <n v="78"/>
    <x v="2"/>
    <x v="2"/>
    <s v="Conjoint"/>
    <n v="77632"/>
    <n v="0"/>
    <n v="0"/>
    <n v="0"/>
    <d v="2013-03-10T00:00:00"/>
    <n v="12"/>
    <n v="73"/>
    <n v="14"/>
    <n v="2252"/>
    <n v="1"/>
    <n v="1"/>
    <n v="3"/>
    <s v="113"/>
    <x v="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</r>
  <r>
    <n v="4785"/>
    <n v="1970"/>
    <n v="55"/>
    <x v="0"/>
    <x v="1"/>
    <s v="Conjoint"/>
    <n v="77622"/>
    <n v="0"/>
    <n v="2"/>
    <n v="2"/>
    <d v="2014-04-14T00:00:00"/>
    <n v="11"/>
    <n v="3"/>
    <n v="23"/>
    <n v="714"/>
    <n v="3"/>
    <n v="3"/>
    <n v="2"/>
    <s v="332"/>
    <x v="0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</r>
  <r>
    <n v="7899"/>
    <n v="1952"/>
    <n v="73"/>
    <x v="2"/>
    <x v="1"/>
    <s v="Marié"/>
    <n v="77610"/>
    <n v="0"/>
    <n v="1"/>
    <n v="1"/>
    <d v="2012-10-29T00:00:00"/>
    <n v="13"/>
    <n v="70"/>
    <n v="22"/>
    <n v="1680"/>
    <n v="1"/>
    <n v="3"/>
    <n v="3"/>
    <s v="133"/>
    <x v="3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</r>
  <r>
    <n v="4994"/>
    <n v="1943"/>
    <n v="82"/>
    <x v="2"/>
    <x v="2"/>
    <s v="Célibataire"/>
    <n v="77598"/>
    <n v="0"/>
    <n v="0"/>
    <n v="0"/>
    <d v="2013-10-01T00:00:00"/>
    <n v="12"/>
    <n v="53"/>
    <n v="28"/>
    <n v="1735"/>
    <n v="2"/>
    <n v="3"/>
    <n v="3"/>
    <s v="233"/>
    <x v="4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</r>
  <r>
    <n v="2008"/>
    <n v="1978"/>
    <n v="47"/>
    <x v="0"/>
    <x v="0"/>
    <s v="Marié"/>
    <n v="77583"/>
    <n v="0"/>
    <n v="0"/>
    <n v="0"/>
    <d v="2014-02-10T00:00:00"/>
    <n v="11"/>
    <n v="93"/>
    <n v="20"/>
    <n v="1149"/>
    <n v="1"/>
    <n v="2"/>
    <n v="3"/>
    <s v="123"/>
    <x v="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</r>
  <r>
    <n v="5236"/>
    <n v="1979"/>
    <n v="46"/>
    <x v="0"/>
    <x v="0"/>
    <s v="Conjoint"/>
    <n v="77568"/>
    <n v="0"/>
    <n v="1"/>
    <n v="1"/>
    <d v="2012-08-25T00:00:00"/>
    <n v="13"/>
    <n v="30"/>
    <n v="25"/>
    <n v="2194"/>
    <n v="3"/>
    <n v="3"/>
    <n v="3"/>
    <s v="333"/>
    <x v="1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</r>
  <r>
    <n v="7832"/>
    <n v="1959"/>
    <n v="66"/>
    <x v="2"/>
    <x v="2"/>
    <s v="Marié"/>
    <n v="77520"/>
    <n v="0"/>
    <n v="1"/>
    <n v="1"/>
    <d v="2013-08-28T00:00:00"/>
    <n v="12"/>
    <n v="30"/>
    <n v="26"/>
    <n v="1526"/>
    <n v="3"/>
    <n v="3"/>
    <n v="3"/>
    <s v="333"/>
    <x v="1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</r>
  <r>
    <n v="6963"/>
    <n v="1947"/>
    <n v="78"/>
    <x v="2"/>
    <x v="0"/>
    <s v="Célibataire"/>
    <n v="77457"/>
    <n v="0"/>
    <n v="0"/>
    <n v="0"/>
    <d v="2014-03-05T00:00:00"/>
    <n v="11"/>
    <n v="85"/>
    <n v="18"/>
    <n v="1157"/>
    <n v="1"/>
    <n v="2"/>
    <n v="3"/>
    <s v="123"/>
    <x v="3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</r>
  <r>
    <n v="5796"/>
    <n v="1963"/>
    <n v="62"/>
    <x v="2"/>
    <x v="0"/>
    <s v="Marié"/>
    <n v="77437"/>
    <n v="0"/>
    <n v="0"/>
    <n v="0"/>
    <d v="2013-11-26T00:00:00"/>
    <n v="12"/>
    <n v="70"/>
    <n v="23"/>
    <n v="1125"/>
    <n v="1"/>
    <n v="3"/>
    <n v="3"/>
    <s v="133"/>
    <x v="3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</r>
  <r>
    <n v="9206"/>
    <n v="1968"/>
    <n v="57"/>
    <x v="0"/>
    <x v="0"/>
    <s v="Conjoint"/>
    <n v="77382"/>
    <n v="0"/>
    <n v="1"/>
    <n v="1"/>
    <d v="2014-01-07T00:00:00"/>
    <n v="11"/>
    <n v="36"/>
    <n v="25"/>
    <n v="1121"/>
    <n v="2"/>
    <n v="3"/>
    <n v="3"/>
    <s v="233"/>
    <x v="4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</r>
  <r>
    <n v="11051"/>
    <n v="1956"/>
    <n v="69"/>
    <x v="2"/>
    <x v="1"/>
    <s v="Conjoint"/>
    <n v="77376"/>
    <n v="1"/>
    <n v="1"/>
    <n v="2"/>
    <d v="2014-05-10T00:00:00"/>
    <n v="11"/>
    <n v="72"/>
    <n v="23"/>
    <n v="661"/>
    <n v="1"/>
    <n v="3"/>
    <n v="2"/>
    <s v="132"/>
    <x v="3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</r>
  <r>
    <n v="3197"/>
    <n v="1980"/>
    <n v="45"/>
    <x v="0"/>
    <x v="0"/>
    <s v="Marié"/>
    <n v="77353"/>
    <n v="0"/>
    <n v="1"/>
    <n v="1"/>
    <d v="2013-12-16T00:00:00"/>
    <n v="12"/>
    <n v="38"/>
    <n v="22"/>
    <n v="670"/>
    <n v="2"/>
    <n v="3"/>
    <n v="2"/>
    <s v="232"/>
    <x v="4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</r>
  <r>
    <n v="6652"/>
    <n v="1965"/>
    <n v="60"/>
    <x v="2"/>
    <x v="0"/>
    <s v="Marié"/>
    <n v="77343"/>
    <n v="0"/>
    <n v="0"/>
    <n v="0"/>
    <d v="2014-06-09T00:00:00"/>
    <n v="11"/>
    <n v="28"/>
    <n v="17"/>
    <n v="1134"/>
    <n v="3"/>
    <n v="2"/>
    <n v="3"/>
    <s v="323"/>
    <x v="0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</r>
  <r>
    <n v="5077"/>
    <n v="1979"/>
    <n v="46"/>
    <x v="0"/>
    <x v="0"/>
    <s v="Conjoint"/>
    <n v="77298"/>
    <n v="0"/>
    <n v="1"/>
    <n v="1"/>
    <d v="2013-11-02T00:00:00"/>
    <n v="12"/>
    <n v="46"/>
    <n v="26"/>
    <n v="969"/>
    <n v="2"/>
    <n v="3"/>
    <n v="3"/>
    <s v="233"/>
    <x v="4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6173"/>
    <n v="1979"/>
    <n v="46"/>
    <x v="0"/>
    <x v="0"/>
    <s v="Conjoint"/>
    <n v="77298"/>
    <n v="0"/>
    <n v="1"/>
    <n v="1"/>
    <d v="2013-11-02T00:00:00"/>
    <n v="12"/>
    <n v="46"/>
    <n v="26"/>
    <n v="969"/>
    <n v="2"/>
    <n v="3"/>
    <n v="3"/>
    <s v="233"/>
    <x v="4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1627"/>
    <n v="1957"/>
    <n v="68"/>
    <x v="2"/>
    <x v="2"/>
    <s v="Divorcé"/>
    <n v="77297"/>
    <n v="0"/>
    <n v="0"/>
    <n v="0"/>
    <d v="2013-01-26T00:00:00"/>
    <n v="12"/>
    <n v="84"/>
    <n v="25"/>
    <n v="789"/>
    <n v="1"/>
    <n v="3"/>
    <n v="2"/>
    <s v="132"/>
    <x v="3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</r>
  <r>
    <n v="3595"/>
    <n v="1963"/>
    <n v="62"/>
    <x v="2"/>
    <x v="0"/>
    <s v="Conjoint"/>
    <n v="77226"/>
    <n v="0"/>
    <n v="1"/>
    <n v="1"/>
    <d v="2014-02-28T00:00:00"/>
    <n v="11"/>
    <n v="29"/>
    <n v="29"/>
    <n v="1138"/>
    <n v="3"/>
    <n v="3"/>
    <n v="3"/>
    <s v="333"/>
    <x v="1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</r>
  <r>
    <n v="10486"/>
    <n v="1948"/>
    <n v="77"/>
    <x v="2"/>
    <x v="0"/>
    <s v="Marié"/>
    <n v="77142"/>
    <n v="0"/>
    <n v="0"/>
    <n v="0"/>
    <d v="2013-05-29T00:00:00"/>
    <n v="12"/>
    <n v="54"/>
    <n v="18"/>
    <n v="990"/>
    <n v="2"/>
    <n v="2"/>
    <n v="3"/>
    <s v="223"/>
    <x v="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</r>
  <r>
    <n v="2324"/>
    <n v="1972"/>
    <n v="53"/>
    <x v="0"/>
    <x v="0"/>
    <s v="Conjoint"/>
    <n v="77044"/>
    <n v="0"/>
    <n v="1"/>
    <n v="1"/>
    <d v="2013-10-27T00:00:00"/>
    <n v="12"/>
    <n v="12"/>
    <n v="33"/>
    <n v="1065"/>
    <n v="3"/>
    <n v="3"/>
    <n v="3"/>
    <s v="333"/>
    <x v="1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</r>
  <r>
    <n v="4002"/>
    <n v="1960"/>
    <n v="65"/>
    <x v="2"/>
    <x v="1"/>
    <s v="Marié"/>
    <n v="77037"/>
    <n v="0"/>
    <n v="1"/>
    <n v="1"/>
    <d v="2013-10-13T00:00:00"/>
    <n v="12"/>
    <n v="3"/>
    <n v="29"/>
    <n v="1123"/>
    <n v="3"/>
    <n v="3"/>
    <n v="3"/>
    <s v="333"/>
    <x v="1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</r>
  <r>
    <n v="7861"/>
    <n v="1952"/>
    <n v="73"/>
    <x v="2"/>
    <x v="2"/>
    <s v="Marié"/>
    <n v="77027"/>
    <n v="0"/>
    <n v="1"/>
    <n v="1"/>
    <d v="2014-02-05T00:00:00"/>
    <n v="11"/>
    <n v="23"/>
    <n v="21"/>
    <n v="1175"/>
    <n v="3"/>
    <n v="2"/>
    <n v="3"/>
    <s v="323"/>
    <x v="0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</r>
  <r>
    <n v="9743"/>
    <n v="1955"/>
    <n v="70"/>
    <x v="2"/>
    <x v="0"/>
    <s v="Marié"/>
    <n v="76998"/>
    <n v="0"/>
    <n v="1"/>
    <n v="1"/>
    <d v="2013-01-11T00:00:00"/>
    <n v="12"/>
    <n v="85"/>
    <n v="33"/>
    <n v="1910"/>
    <n v="1"/>
    <n v="3"/>
    <n v="3"/>
    <s v="133"/>
    <x v="3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</r>
  <r>
    <n v="6565"/>
    <n v="1949"/>
    <n v="76"/>
    <x v="2"/>
    <x v="2"/>
    <s v="Marié"/>
    <n v="76995"/>
    <n v="0"/>
    <n v="1"/>
    <n v="1"/>
    <d v="2013-03-28T00:00:00"/>
    <n v="12"/>
    <n v="91"/>
    <n v="29"/>
    <n v="1782"/>
    <n v="1"/>
    <n v="3"/>
    <n v="3"/>
    <s v="133"/>
    <x v="3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</r>
  <r>
    <n v="6931"/>
    <n v="1967"/>
    <n v="58"/>
    <x v="0"/>
    <x v="0"/>
    <s v="Divorcé"/>
    <n v="76982"/>
    <n v="0"/>
    <n v="0"/>
    <n v="0"/>
    <d v="2014-02-15T00:00:00"/>
    <n v="11"/>
    <n v="19"/>
    <n v="19"/>
    <n v="1062"/>
    <n v="3"/>
    <n v="2"/>
    <n v="3"/>
    <s v="323"/>
    <x v="0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</r>
  <r>
    <n v="6428"/>
    <n v="1950"/>
    <n v="75"/>
    <x v="2"/>
    <x v="1"/>
    <s v="Veuf"/>
    <n v="76842"/>
    <n v="0"/>
    <n v="0"/>
    <n v="0"/>
    <d v="2014-05-03T00:00:00"/>
    <n v="11"/>
    <n v="37"/>
    <n v="16"/>
    <n v="1130"/>
    <n v="2"/>
    <n v="2"/>
    <n v="3"/>
    <s v="223"/>
    <x v="4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</r>
  <r>
    <n v="7725"/>
    <n v="1965"/>
    <n v="60"/>
    <x v="2"/>
    <x v="2"/>
    <s v="Marié"/>
    <n v="76800"/>
    <n v="0"/>
    <n v="0"/>
    <n v="0"/>
    <d v="2014-03-08T00:00:00"/>
    <n v="11"/>
    <n v="33"/>
    <n v="16"/>
    <n v="641"/>
    <n v="2"/>
    <n v="2"/>
    <n v="2"/>
    <s v="222"/>
    <x v="4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</r>
  <r>
    <n v="375"/>
    <n v="1954"/>
    <n v="71"/>
    <x v="2"/>
    <x v="0"/>
    <s v="Divorcé"/>
    <n v="76773"/>
    <n v="0"/>
    <n v="0"/>
    <n v="0"/>
    <d v="2013-02-25T00:00:00"/>
    <n v="12"/>
    <n v="79"/>
    <n v="16"/>
    <n v="1156"/>
    <n v="1"/>
    <n v="2"/>
    <n v="3"/>
    <s v="123"/>
    <x v="3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</r>
  <r>
    <n v="2147"/>
    <n v="1969"/>
    <n v="56"/>
    <x v="0"/>
    <x v="0"/>
    <s v="Conjoint"/>
    <n v="76653"/>
    <n v="0"/>
    <n v="0"/>
    <n v="0"/>
    <d v="2013-08-16T00:00:00"/>
    <n v="12"/>
    <n v="91"/>
    <n v="24"/>
    <n v="2279"/>
    <n v="1"/>
    <n v="3"/>
    <n v="3"/>
    <s v="133"/>
    <x v="3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</r>
  <r>
    <n v="10925"/>
    <n v="1983"/>
    <n v="42"/>
    <x v="1"/>
    <x v="0"/>
    <s v="Marié"/>
    <n v="76630"/>
    <n v="0"/>
    <n v="0"/>
    <n v="0"/>
    <d v="2014-01-14T00:00:00"/>
    <n v="11"/>
    <n v="93"/>
    <n v="25"/>
    <n v="1003"/>
    <n v="1"/>
    <n v="3"/>
    <n v="3"/>
    <s v="133"/>
    <x v="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</r>
  <r>
    <n v="4138"/>
    <n v="1962"/>
    <n v="63"/>
    <x v="2"/>
    <x v="0"/>
    <s v="Célibataire"/>
    <n v="76624"/>
    <n v="0"/>
    <n v="1"/>
    <n v="1"/>
    <d v="2014-05-24T00:00:00"/>
    <n v="11"/>
    <n v="68"/>
    <n v="23"/>
    <n v="899"/>
    <n v="1"/>
    <n v="3"/>
    <n v="3"/>
    <s v="133"/>
    <x v="3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</r>
  <r>
    <n v="10479"/>
    <n v="1975"/>
    <n v="50"/>
    <x v="0"/>
    <x v="1"/>
    <s v="Marié"/>
    <n v="76618"/>
    <n v="0"/>
    <n v="0"/>
    <n v="0"/>
    <d v="2012-12-07T00:00:00"/>
    <n v="13"/>
    <n v="64"/>
    <n v="11"/>
    <n v="1511"/>
    <n v="2"/>
    <n v="1"/>
    <n v="3"/>
    <s v="213"/>
    <x v="2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</r>
  <r>
    <n v="10590"/>
    <n v="1956"/>
    <n v="69"/>
    <x v="2"/>
    <x v="1"/>
    <s v="Conjoint"/>
    <n v="76542"/>
    <n v="0"/>
    <n v="0"/>
    <n v="0"/>
    <d v="2013-03-30T00:00:00"/>
    <n v="12"/>
    <n v="91"/>
    <n v="24"/>
    <n v="1483"/>
    <n v="1"/>
    <n v="3"/>
    <n v="3"/>
    <s v="133"/>
    <x v="3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</r>
  <r>
    <n v="10858"/>
    <n v="1975"/>
    <n v="50"/>
    <x v="0"/>
    <x v="0"/>
    <s v="Conjoint"/>
    <n v="76532"/>
    <n v="1"/>
    <n v="1"/>
    <n v="2"/>
    <d v="2013-09-09T00:00:00"/>
    <n v="12"/>
    <n v="38"/>
    <n v="26"/>
    <n v="820"/>
    <n v="2"/>
    <n v="3"/>
    <n v="2"/>
    <s v="232"/>
    <x v="4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</r>
  <r>
    <n v="3507"/>
    <n v="1970"/>
    <n v="55"/>
    <x v="0"/>
    <x v="0"/>
    <s v="Célibataire"/>
    <n v="76467"/>
    <n v="1"/>
    <n v="0"/>
    <n v="1"/>
    <d v="2012-08-17T00:00:00"/>
    <n v="13"/>
    <n v="44"/>
    <n v="18"/>
    <n v="1575"/>
    <n v="2"/>
    <n v="2"/>
    <n v="3"/>
    <s v="223"/>
    <x v="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</r>
  <r>
    <n v="7022"/>
    <n v="1971"/>
    <n v="54"/>
    <x v="0"/>
    <x v="0"/>
    <s v="Marié"/>
    <n v="76445"/>
    <n v="1"/>
    <n v="0"/>
    <n v="1"/>
    <d v="2012-09-28T00:00:00"/>
    <n v="13"/>
    <n v="2"/>
    <n v="26"/>
    <n v="1410"/>
    <n v="3"/>
    <n v="3"/>
    <n v="3"/>
    <s v="333"/>
    <x v="1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</r>
  <r>
    <n v="9493"/>
    <n v="1980"/>
    <n v="45"/>
    <x v="0"/>
    <x v="1"/>
    <s v="Célibataire"/>
    <n v="76412"/>
    <n v="0"/>
    <n v="0"/>
    <n v="0"/>
    <d v="2013-05-05T00:00:00"/>
    <n v="12"/>
    <n v="15"/>
    <n v="20"/>
    <n v="1808"/>
    <n v="3"/>
    <n v="2"/>
    <n v="3"/>
    <s v="323"/>
    <x v="0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</r>
  <r>
    <n v="2591"/>
    <n v="1959"/>
    <n v="66"/>
    <x v="2"/>
    <x v="0"/>
    <s v="Veuf"/>
    <n v="76320"/>
    <n v="0"/>
    <n v="1"/>
    <n v="1"/>
    <d v="2014-06-22T00:00:00"/>
    <n v="11"/>
    <n v="49"/>
    <n v="15"/>
    <n v="932"/>
    <n v="2"/>
    <n v="2"/>
    <n v="3"/>
    <s v="223"/>
    <x v="4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</r>
  <r>
    <n v="2666"/>
    <n v="1972"/>
    <n v="53"/>
    <x v="0"/>
    <x v="2"/>
    <s v="Marié"/>
    <n v="76234"/>
    <n v="0"/>
    <n v="1"/>
    <n v="1"/>
    <d v="2014-02-06T00:00:00"/>
    <n v="11"/>
    <n v="21"/>
    <n v="25"/>
    <n v="907"/>
    <n v="3"/>
    <n v="3"/>
    <n v="3"/>
    <s v="333"/>
    <x v="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</r>
  <r>
    <n v="4149"/>
    <n v="1948"/>
    <n v="77"/>
    <x v="2"/>
    <x v="1"/>
    <s v="Conjoint"/>
    <n v="76140"/>
    <n v="0"/>
    <n v="0"/>
    <n v="0"/>
    <d v="2014-05-13T00:00:00"/>
    <n v="11"/>
    <n v="57"/>
    <n v="22"/>
    <n v="1348"/>
    <n v="2"/>
    <n v="3"/>
    <n v="3"/>
    <s v="233"/>
    <x v="4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</r>
  <r>
    <n v="4998"/>
    <n v="1962"/>
    <n v="63"/>
    <x v="2"/>
    <x v="0"/>
    <s v="Conjoint"/>
    <n v="76081"/>
    <n v="0"/>
    <n v="0"/>
    <n v="0"/>
    <d v="2014-05-23T00:00:00"/>
    <n v="11"/>
    <n v="85"/>
    <n v="15"/>
    <n v="1033"/>
    <n v="1"/>
    <n v="2"/>
    <n v="3"/>
    <s v="123"/>
    <x v="3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</r>
  <r>
    <n v="7321"/>
    <n v="1962"/>
    <n v="63"/>
    <x v="2"/>
    <x v="0"/>
    <s v="Conjoint"/>
    <n v="76081"/>
    <n v="0"/>
    <n v="0"/>
    <n v="0"/>
    <d v="2014-05-23T00:00:00"/>
    <n v="11"/>
    <n v="85"/>
    <n v="15"/>
    <n v="1033"/>
    <n v="1"/>
    <n v="2"/>
    <n v="3"/>
    <s v="123"/>
    <x v="3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</r>
  <r>
    <n v="3422"/>
    <n v="1975"/>
    <n v="50"/>
    <x v="0"/>
    <x v="0"/>
    <s v="Marié"/>
    <n v="76068"/>
    <n v="0"/>
    <n v="1"/>
    <n v="1"/>
    <d v="2012-11-29T00:00:00"/>
    <n v="13"/>
    <n v="67"/>
    <n v="15"/>
    <n v="1376"/>
    <n v="1"/>
    <n v="2"/>
    <n v="3"/>
    <s v="123"/>
    <x v="3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</r>
  <r>
    <n v="146"/>
    <n v="1960"/>
    <n v="65"/>
    <x v="2"/>
    <x v="1"/>
    <s v="Célibataire"/>
    <n v="76045"/>
    <n v="0"/>
    <n v="0"/>
    <n v="0"/>
    <d v="2013-11-15T00:00:00"/>
    <n v="12"/>
    <n v="78"/>
    <n v="22"/>
    <n v="1323"/>
    <n v="1"/>
    <n v="3"/>
    <n v="3"/>
    <s v="133"/>
    <x v="3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</r>
  <r>
    <n v="10965"/>
    <n v="1955"/>
    <n v="70"/>
    <x v="2"/>
    <x v="0"/>
    <s v="Conjoint"/>
    <n v="76005"/>
    <n v="0"/>
    <n v="0"/>
    <n v="0"/>
    <d v="2013-02-22T00:00:00"/>
    <n v="12"/>
    <n v="72"/>
    <n v="27"/>
    <n v="1722"/>
    <n v="1"/>
    <n v="3"/>
    <n v="3"/>
    <s v="133"/>
    <x v="3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</r>
  <r>
    <n v="10424"/>
    <n v="1968"/>
    <n v="57"/>
    <x v="0"/>
    <x v="0"/>
    <s v="Célibataire"/>
    <n v="75922"/>
    <n v="0"/>
    <n v="0"/>
    <n v="0"/>
    <d v="2013-12-09T00:00:00"/>
    <n v="12"/>
    <n v="60"/>
    <n v="18"/>
    <n v="1295"/>
    <n v="2"/>
    <n v="2"/>
    <n v="3"/>
    <s v="223"/>
    <x v="4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</r>
  <r>
    <n v="6200"/>
    <n v="1951"/>
    <n v="74"/>
    <x v="2"/>
    <x v="0"/>
    <s v="Marié"/>
    <n v="75903"/>
    <n v="0"/>
    <n v="1"/>
    <n v="1"/>
    <d v="2013-04-08T00:00:00"/>
    <n v="12"/>
    <n v="50"/>
    <n v="24"/>
    <n v="901"/>
    <n v="2"/>
    <n v="3"/>
    <n v="3"/>
    <s v="233"/>
    <x v="4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</r>
  <r>
    <n v="7106"/>
    <n v="1943"/>
    <n v="82"/>
    <x v="2"/>
    <x v="1"/>
    <s v="Marié"/>
    <n v="75865"/>
    <n v="0"/>
    <n v="0"/>
    <n v="0"/>
    <d v="2014-03-31T00:00:00"/>
    <n v="11"/>
    <n v="73"/>
    <n v="19"/>
    <n v="1242"/>
    <n v="1"/>
    <n v="2"/>
    <n v="3"/>
    <s v="123"/>
    <x v="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</r>
  <r>
    <n v="7503"/>
    <n v="1976"/>
    <n v="49"/>
    <x v="0"/>
    <x v="0"/>
    <s v="Célibataire"/>
    <n v="75825"/>
    <n v="0"/>
    <n v="0"/>
    <n v="0"/>
    <d v="2012-10-12T00:00:00"/>
    <n v="13"/>
    <n v="40"/>
    <n v="26"/>
    <n v="2209"/>
    <n v="2"/>
    <n v="3"/>
    <n v="3"/>
    <s v="233"/>
    <x v="4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</r>
  <r>
    <n v="2612"/>
    <n v="1987"/>
    <n v="38"/>
    <x v="1"/>
    <x v="0"/>
    <s v="Marié"/>
    <n v="75794"/>
    <n v="0"/>
    <n v="0"/>
    <n v="0"/>
    <d v="2013-12-24T00:00:00"/>
    <n v="12"/>
    <n v="33"/>
    <n v="27"/>
    <n v="1682"/>
    <n v="2"/>
    <n v="3"/>
    <n v="3"/>
    <s v="233"/>
    <x v="4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</r>
  <r>
    <n v="6853"/>
    <n v="1982"/>
    <n v="43"/>
    <x v="1"/>
    <x v="2"/>
    <s v="Célibataire"/>
    <n v="75777"/>
    <n v="0"/>
    <n v="0"/>
    <n v="0"/>
    <d v="2013-07-04T00:00:00"/>
    <n v="12"/>
    <n v="12"/>
    <n v="21"/>
    <n v="1438"/>
    <n v="3"/>
    <n v="2"/>
    <n v="3"/>
    <s v="323"/>
    <x v="0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</r>
  <r>
    <n v="7366"/>
    <n v="1982"/>
    <n v="43"/>
    <x v="1"/>
    <x v="2"/>
    <s v="Célibataire"/>
    <n v="75777"/>
    <n v="0"/>
    <n v="0"/>
    <n v="0"/>
    <d v="2013-07-04T00:00:00"/>
    <n v="12"/>
    <n v="12"/>
    <n v="21"/>
    <n v="1438"/>
    <n v="3"/>
    <n v="2"/>
    <n v="3"/>
    <s v="323"/>
    <x v="0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</r>
  <r>
    <n v="3091"/>
    <n v="1981"/>
    <n v="44"/>
    <x v="1"/>
    <x v="2"/>
    <s v="Conjoint"/>
    <n v="75774"/>
    <n v="1"/>
    <n v="0"/>
    <n v="1"/>
    <d v="2014-05-02T00:00:00"/>
    <n v="11"/>
    <n v="27"/>
    <n v="24"/>
    <n v="823"/>
    <n v="3"/>
    <n v="3"/>
    <n v="2"/>
    <s v="332"/>
    <x v="0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</r>
  <r>
    <n v="762"/>
    <n v="1981"/>
    <n v="44"/>
    <x v="1"/>
    <x v="2"/>
    <s v="Conjoint"/>
    <n v="75774"/>
    <n v="1"/>
    <n v="0"/>
    <n v="1"/>
    <d v="2014-05-02T00:00:00"/>
    <m/>
    <n v="27"/>
    <n v="24"/>
    <n v="823"/>
    <n v="3"/>
    <n v="3"/>
    <n v="2"/>
    <s v="332"/>
    <x v="0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</r>
  <r>
    <n v="4580"/>
    <n v="1969"/>
    <n v="56"/>
    <x v="0"/>
    <x v="0"/>
    <s v="Marié"/>
    <n v="75759"/>
    <n v="0"/>
    <n v="0"/>
    <n v="0"/>
    <d v="2013-10-25T00:00:00"/>
    <n v="12"/>
    <n v="46"/>
    <n v="30"/>
    <n v="2486"/>
    <n v="2"/>
    <n v="3"/>
    <n v="3"/>
    <s v="233"/>
    <x v="4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</r>
  <r>
    <n v="10992"/>
    <n v="1967"/>
    <n v="58"/>
    <x v="0"/>
    <x v="0"/>
    <s v="Conjoint"/>
    <n v="75702"/>
    <n v="1"/>
    <n v="1"/>
    <n v="2"/>
    <d v="2012-08-29T00:00:00"/>
    <n v="13"/>
    <n v="77"/>
    <n v="29"/>
    <n v="1148"/>
    <n v="1"/>
    <n v="3"/>
    <n v="3"/>
    <s v="133"/>
    <x v="3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</r>
  <r>
    <n v="6977"/>
    <n v="1974"/>
    <n v="51"/>
    <x v="0"/>
    <x v="0"/>
    <s v="Conjoint"/>
    <n v="75702"/>
    <n v="0"/>
    <n v="1"/>
    <n v="1"/>
    <d v="2012-10-14T00:00:00"/>
    <n v="13"/>
    <n v="87"/>
    <n v="34"/>
    <n v="1921"/>
    <n v="1"/>
    <n v="3"/>
    <n v="3"/>
    <s v="133"/>
    <x v="3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</r>
  <r>
    <n v="7381"/>
    <n v="1968"/>
    <n v="57"/>
    <x v="0"/>
    <x v="0"/>
    <s v="Divorcé"/>
    <n v="75693"/>
    <n v="0"/>
    <n v="0"/>
    <n v="0"/>
    <d v="2012-12-06T00:00:00"/>
    <n v="13"/>
    <n v="10"/>
    <n v="25"/>
    <n v="1442"/>
    <n v="3"/>
    <n v="3"/>
    <n v="3"/>
    <s v="333"/>
    <x v="1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</r>
  <r>
    <n v="7723"/>
    <n v="1979"/>
    <n v="46"/>
    <x v="0"/>
    <x v="0"/>
    <s v="Conjoint"/>
    <n v="75507"/>
    <n v="0"/>
    <n v="0"/>
    <n v="0"/>
    <d v="2014-05-02T00:00:00"/>
    <n v="11"/>
    <n v="56"/>
    <n v="23"/>
    <n v="1440"/>
    <n v="2"/>
    <n v="3"/>
    <n v="3"/>
    <s v="233"/>
    <x v="4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</r>
  <r>
    <n v="2963"/>
    <n v="1979"/>
    <n v="46"/>
    <x v="0"/>
    <x v="0"/>
    <s v="Conjoint"/>
    <n v="75507"/>
    <n v="0"/>
    <n v="0"/>
    <n v="0"/>
    <d v="2014-05-02T00:00:00"/>
    <n v="11"/>
    <n v="56"/>
    <n v="23"/>
    <n v="1440"/>
    <n v="2"/>
    <n v="3"/>
    <n v="3"/>
    <s v="233"/>
    <x v="4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</r>
  <r>
    <n v="8370"/>
    <n v="1976"/>
    <n v="49"/>
    <x v="0"/>
    <x v="2"/>
    <s v="Conjoint"/>
    <n v="75484"/>
    <n v="0"/>
    <n v="1"/>
    <n v="1"/>
    <d v="2012-08-02T00:00:00"/>
    <n v="13"/>
    <n v="50"/>
    <n v="20"/>
    <n v="1159"/>
    <n v="2"/>
    <n v="2"/>
    <n v="3"/>
    <s v="223"/>
    <x v="4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</r>
  <r>
    <n v="8492"/>
    <n v="1978"/>
    <n v="47"/>
    <x v="0"/>
    <x v="0"/>
    <s v="Conjoint"/>
    <n v="75437"/>
    <n v="0"/>
    <n v="0"/>
    <n v="0"/>
    <d v="2013-11-09T00:00:00"/>
    <n v="12"/>
    <n v="25"/>
    <n v="28"/>
    <n v="1493"/>
    <n v="3"/>
    <n v="3"/>
    <n v="3"/>
    <s v="333"/>
    <x v="1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</r>
  <r>
    <n v="8746"/>
    <n v="1989"/>
    <n v="36"/>
    <x v="1"/>
    <x v="0"/>
    <s v="Marié"/>
    <n v="75433"/>
    <n v="1"/>
    <n v="0"/>
    <n v="1"/>
    <d v="2014-04-05T00:00:00"/>
    <n v="11"/>
    <n v="28"/>
    <n v="23"/>
    <n v="1188"/>
    <n v="3"/>
    <n v="3"/>
    <n v="3"/>
    <s v="333"/>
    <x v="1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</r>
  <r>
    <n v="6072"/>
    <n v="1970"/>
    <n v="55"/>
    <x v="0"/>
    <x v="2"/>
    <s v="Célibataire"/>
    <n v="75345"/>
    <n v="0"/>
    <n v="0"/>
    <n v="0"/>
    <d v="2013-02-02T00:00:00"/>
    <n v="12"/>
    <n v="16"/>
    <n v="22"/>
    <n v="2087"/>
    <n v="3"/>
    <n v="3"/>
    <n v="3"/>
    <s v="333"/>
    <x v="1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</r>
  <r>
    <n v="2499"/>
    <n v="1958"/>
    <n v="67"/>
    <x v="2"/>
    <x v="2"/>
    <s v="Célibataire"/>
    <n v="75342"/>
    <n v="0"/>
    <n v="1"/>
    <n v="1"/>
    <d v="2013-05-06T00:00:00"/>
    <n v="12"/>
    <n v="38"/>
    <n v="21"/>
    <n v="563"/>
    <n v="2"/>
    <n v="2"/>
    <n v="2"/>
    <s v="222"/>
    <x v="4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</r>
  <r>
    <n v="4786"/>
    <n v="1977"/>
    <n v="48"/>
    <x v="0"/>
    <x v="0"/>
    <s v="Marié"/>
    <n v="75330"/>
    <n v="1"/>
    <n v="1"/>
    <n v="2"/>
    <d v="2012-10-04T00:00:00"/>
    <n v="13"/>
    <n v="94"/>
    <n v="31"/>
    <n v="1109"/>
    <n v="1"/>
    <n v="3"/>
    <n v="3"/>
    <s v="133"/>
    <x v="3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</r>
  <r>
    <n v="4390"/>
    <n v="1954"/>
    <n v="71"/>
    <x v="2"/>
    <x v="0"/>
    <s v="Conjoint"/>
    <n v="75315"/>
    <n v="0"/>
    <n v="1"/>
    <n v="1"/>
    <d v="2014-04-15T00:00:00"/>
    <n v="11"/>
    <n v="14"/>
    <n v="23"/>
    <n v="841"/>
    <n v="3"/>
    <n v="3"/>
    <n v="3"/>
    <s v="333"/>
    <x v="1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</r>
  <r>
    <n v="1081"/>
    <n v="1957"/>
    <n v="68"/>
    <x v="2"/>
    <x v="1"/>
    <s v="Marié"/>
    <n v="75283"/>
    <n v="1"/>
    <n v="2"/>
    <n v="3"/>
    <d v="2013-03-27T00:00:00"/>
    <n v="12"/>
    <n v="26"/>
    <n v="18"/>
    <n v="1019"/>
    <n v="3"/>
    <n v="2"/>
    <n v="3"/>
    <s v="323"/>
    <x v="0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</r>
  <r>
    <n v="10983"/>
    <n v="1952"/>
    <n v="73"/>
    <x v="2"/>
    <x v="0"/>
    <s v="Conjoint"/>
    <n v="75278"/>
    <n v="0"/>
    <n v="0"/>
    <n v="0"/>
    <d v="2013-01-29T00:00:00"/>
    <n v="12"/>
    <n v="17"/>
    <n v="25"/>
    <n v="930"/>
    <n v="3"/>
    <n v="3"/>
    <n v="3"/>
    <s v="333"/>
    <x v="1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</r>
  <r>
    <n v="9999"/>
    <n v="1965"/>
    <n v="60"/>
    <x v="2"/>
    <x v="0"/>
    <s v="Conjoint"/>
    <n v="75276"/>
    <n v="0"/>
    <n v="0"/>
    <n v="0"/>
    <d v="2012-09-27T00:00:00"/>
    <n v="13"/>
    <n v="2"/>
    <n v="27"/>
    <n v="1040"/>
    <n v="3"/>
    <n v="3"/>
    <n v="3"/>
    <s v="333"/>
    <x v="1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</r>
  <r>
    <n v="7999"/>
    <n v="1955"/>
    <n v="70"/>
    <x v="2"/>
    <x v="1"/>
    <s v="Conjoint"/>
    <n v="75261"/>
    <n v="0"/>
    <n v="0"/>
    <n v="0"/>
    <d v="2013-04-23T00:00:00"/>
    <n v="12"/>
    <n v="17"/>
    <n v="18"/>
    <n v="1743"/>
    <n v="3"/>
    <n v="2"/>
    <n v="3"/>
    <s v="323"/>
    <x v="0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</r>
  <r>
    <n v="1859"/>
    <n v="1972"/>
    <n v="53"/>
    <x v="0"/>
    <x v="2"/>
    <s v="Marié"/>
    <n v="75251"/>
    <n v="0"/>
    <n v="0"/>
    <n v="0"/>
    <d v="2012-08-27T00:00:00"/>
    <n v="13"/>
    <n v="34"/>
    <n v="23"/>
    <n v="1890"/>
    <n v="2"/>
    <n v="3"/>
    <n v="3"/>
    <s v="233"/>
    <x v="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</r>
  <r>
    <n v="6694"/>
    <n v="1964"/>
    <n v="61"/>
    <x v="2"/>
    <x v="0"/>
    <s v="Marié"/>
    <n v="75236"/>
    <n v="0"/>
    <n v="1"/>
    <n v="1"/>
    <d v="2013-11-25T00:00:00"/>
    <n v="12"/>
    <n v="27"/>
    <n v="28"/>
    <n v="1068"/>
    <n v="3"/>
    <n v="3"/>
    <n v="3"/>
    <s v="333"/>
    <x v="1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</r>
  <r>
    <n v="2674"/>
    <n v="1958"/>
    <n v="67"/>
    <x v="2"/>
    <x v="2"/>
    <s v="Célibataire"/>
    <n v="75154"/>
    <n v="0"/>
    <n v="1"/>
    <n v="1"/>
    <d v="2012-09-04T00:00:00"/>
    <n v="13"/>
    <n v="79"/>
    <n v="18"/>
    <n v="1143"/>
    <n v="1"/>
    <n v="2"/>
    <n v="3"/>
    <s v="123"/>
    <x v="3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</r>
  <r>
    <n v="4508"/>
    <n v="1952"/>
    <n v="73"/>
    <x v="2"/>
    <x v="0"/>
    <s v="Célibataire"/>
    <n v="75127"/>
    <n v="0"/>
    <n v="0"/>
    <n v="0"/>
    <d v="2014-05-22T00:00:00"/>
    <n v="11"/>
    <n v="92"/>
    <n v="19"/>
    <n v="833"/>
    <n v="1"/>
    <n v="2"/>
    <n v="2"/>
    <s v="122"/>
    <x v="3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</r>
  <r>
    <n v="4843"/>
    <n v="1952"/>
    <n v="73"/>
    <x v="2"/>
    <x v="0"/>
    <s v="Célibataire"/>
    <n v="75127"/>
    <n v="0"/>
    <n v="0"/>
    <n v="0"/>
    <d v="2014-05-22T00:00:00"/>
    <n v="11"/>
    <n v="92"/>
    <n v="19"/>
    <n v="833"/>
    <n v="1"/>
    <n v="2"/>
    <n v="2"/>
    <s v="122"/>
    <x v="3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</r>
  <r>
    <n v="4654"/>
    <n v="1992"/>
    <n v="33"/>
    <x v="1"/>
    <x v="0"/>
    <s v="Conjoint"/>
    <n v="75114"/>
    <n v="0"/>
    <n v="0"/>
    <n v="0"/>
    <d v="2013-11-07T00:00:00"/>
    <n v="12"/>
    <n v="40"/>
    <n v="20"/>
    <n v="1253"/>
    <n v="2"/>
    <n v="2"/>
    <n v="3"/>
    <s v="223"/>
    <x v="4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</r>
  <r>
    <n v="3523"/>
    <n v="1962"/>
    <n v="63"/>
    <x v="2"/>
    <x v="0"/>
    <s v="Conjoint"/>
    <n v="75072"/>
    <n v="0"/>
    <n v="1"/>
    <n v="1"/>
    <d v="2013-01-23T00:00:00"/>
    <n v="12"/>
    <n v="83"/>
    <n v="20"/>
    <n v="1073"/>
    <n v="1"/>
    <n v="2"/>
    <n v="3"/>
    <s v="123"/>
    <x v="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</r>
  <r>
    <n v="257"/>
    <n v="1959"/>
    <n v="66"/>
    <x v="2"/>
    <x v="1"/>
    <s v="Marié"/>
    <n v="75032"/>
    <n v="0"/>
    <n v="1"/>
    <n v="1"/>
    <d v="2013-04-28T00:00:00"/>
    <n v="12"/>
    <n v="74"/>
    <n v="21"/>
    <n v="1215"/>
    <n v="1"/>
    <n v="2"/>
    <n v="3"/>
    <s v="123"/>
    <x v="3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</r>
  <r>
    <n v="9265"/>
    <n v="1953"/>
    <n v="72"/>
    <x v="2"/>
    <x v="0"/>
    <s v="Marié"/>
    <n v="75027"/>
    <n v="0"/>
    <n v="1"/>
    <n v="1"/>
    <d v="2013-01-09T00:00:00"/>
    <n v="12"/>
    <n v="74"/>
    <n v="24"/>
    <n v="1390"/>
    <n v="1"/>
    <n v="3"/>
    <n v="3"/>
    <s v="133"/>
    <x v="3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</r>
  <r>
    <n v="437"/>
    <n v="1976"/>
    <n v="49"/>
    <x v="0"/>
    <x v="2"/>
    <s v="Divorcé"/>
    <n v="75012"/>
    <n v="0"/>
    <n v="0"/>
    <n v="0"/>
    <d v="2014-01-25T00:00:00"/>
    <n v="11"/>
    <n v="41"/>
    <n v="23"/>
    <n v="1027"/>
    <n v="2"/>
    <n v="3"/>
    <n v="3"/>
    <s v="233"/>
    <x v="4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</r>
  <r>
    <n v="5331"/>
    <n v="1977"/>
    <n v="48"/>
    <x v="0"/>
    <x v="0"/>
    <s v="Marié"/>
    <n v="74985"/>
    <n v="0"/>
    <n v="0"/>
    <n v="0"/>
    <d v="2012-09-11T00:00:00"/>
    <n v="13"/>
    <n v="8"/>
    <n v="18"/>
    <n v="1869"/>
    <n v="3"/>
    <n v="2"/>
    <n v="3"/>
    <s v="323"/>
    <x v="0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</r>
  <r>
    <n v="697"/>
    <n v="1969"/>
    <n v="56"/>
    <x v="0"/>
    <x v="0"/>
    <s v="Conjoint"/>
    <n v="74918"/>
    <n v="0"/>
    <n v="0"/>
    <n v="0"/>
    <d v="2013-03-12T00:00:00"/>
    <n v="12"/>
    <n v="78"/>
    <n v="23"/>
    <n v="2047"/>
    <n v="1"/>
    <n v="3"/>
    <n v="3"/>
    <s v="133"/>
    <x v="3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</r>
  <r>
    <n v="3852"/>
    <n v="1961"/>
    <n v="64"/>
    <x v="2"/>
    <x v="2"/>
    <s v="Conjoint"/>
    <n v="74881"/>
    <n v="1"/>
    <n v="1"/>
    <n v="2"/>
    <d v="2013-03-08T00:00:00"/>
    <n v="12"/>
    <n v="48"/>
    <n v="28"/>
    <n v="964"/>
    <n v="2"/>
    <n v="3"/>
    <n v="3"/>
    <s v="233"/>
    <x v="4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</r>
  <r>
    <n v="1000"/>
    <n v="1961"/>
    <n v="64"/>
    <x v="2"/>
    <x v="2"/>
    <s v="Conjoint"/>
    <n v="74881"/>
    <n v="1"/>
    <n v="1"/>
    <n v="2"/>
    <d v="2013-03-08T00:00:00"/>
    <n v="12"/>
    <n v="48"/>
    <n v="28"/>
    <n v="964"/>
    <n v="2"/>
    <n v="3"/>
    <n v="3"/>
    <s v="233"/>
    <x v="4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</r>
  <r>
    <n v="7313"/>
    <n v="1949"/>
    <n v="76"/>
    <x v="2"/>
    <x v="2"/>
    <s v="Veuf"/>
    <n v="74859"/>
    <n v="0"/>
    <n v="0"/>
    <n v="0"/>
    <d v="2013-06-03T00:00:00"/>
    <n v="12"/>
    <n v="63"/>
    <n v="25"/>
    <n v="1565"/>
    <n v="2"/>
    <n v="3"/>
    <n v="3"/>
    <s v="233"/>
    <x v="4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</r>
  <r>
    <n v="1357"/>
    <n v="1970"/>
    <n v="55"/>
    <x v="0"/>
    <x v="0"/>
    <s v="Conjoint"/>
    <n v="74854"/>
    <n v="1"/>
    <n v="2"/>
    <n v="3"/>
    <d v="2013-04-08T00:00:00"/>
    <n v="12"/>
    <n v="90"/>
    <n v="17"/>
    <n v="1562"/>
    <n v="1"/>
    <n v="2"/>
    <n v="3"/>
    <s v="123"/>
    <x v="3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</r>
  <r>
    <n v="5114"/>
    <n v="1965"/>
    <n v="60"/>
    <x v="2"/>
    <x v="2"/>
    <s v="Marié"/>
    <n v="74806"/>
    <n v="0"/>
    <n v="1"/>
    <n v="1"/>
    <d v="2012-12-19T00:00:00"/>
    <n v="13"/>
    <n v="1"/>
    <n v="18"/>
    <n v="965"/>
    <n v="3"/>
    <n v="2"/>
    <n v="3"/>
    <s v="323"/>
    <x v="0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</r>
  <r>
    <n v="7143"/>
    <n v="1955"/>
    <n v="70"/>
    <x v="2"/>
    <x v="2"/>
    <s v="Conjoint"/>
    <n v="74805"/>
    <n v="0"/>
    <n v="1"/>
    <n v="1"/>
    <d v="2013-11-06T00:00:00"/>
    <n v="12"/>
    <n v="14"/>
    <n v="23"/>
    <n v="820"/>
    <n v="3"/>
    <n v="3"/>
    <n v="2"/>
    <s v="332"/>
    <x v="0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</r>
  <r>
    <n v="961"/>
    <n v="1972"/>
    <n v="53"/>
    <x v="0"/>
    <x v="0"/>
    <s v="Marié"/>
    <n v="74716"/>
    <n v="0"/>
    <n v="1"/>
    <n v="1"/>
    <d v="2013-09-12T00:00:00"/>
    <n v="12"/>
    <n v="92"/>
    <n v="19"/>
    <n v="860"/>
    <n v="1"/>
    <n v="2"/>
    <n v="3"/>
    <s v="123"/>
    <x v="3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</r>
  <r>
    <n v="4637"/>
    <n v="1954"/>
    <n v="71"/>
    <x v="2"/>
    <x v="1"/>
    <s v="Célibataire"/>
    <n v="74637"/>
    <n v="0"/>
    <n v="0"/>
    <n v="0"/>
    <d v="2013-05-18T00:00:00"/>
    <n v="12"/>
    <n v="73"/>
    <n v="27"/>
    <n v="1650"/>
    <n v="1"/>
    <n v="3"/>
    <n v="3"/>
    <s v="133"/>
    <x v="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</r>
  <r>
    <n v="5204"/>
    <n v="1971"/>
    <n v="54"/>
    <x v="0"/>
    <x v="0"/>
    <s v="Conjoint"/>
    <n v="74538"/>
    <n v="0"/>
    <n v="0"/>
    <n v="0"/>
    <d v="2013-06-29T00:00:00"/>
    <n v="12"/>
    <n v="21"/>
    <n v="24"/>
    <n v="1461"/>
    <n v="3"/>
    <n v="3"/>
    <n v="3"/>
    <s v="333"/>
    <x v="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</r>
  <r>
    <n v="6203"/>
    <n v="1947"/>
    <n v="78"/>
    <x v="2"/>
    <x v="0"/>
    <s v="Conjoint"/>
    <n v="74485"/>
    <n v="0"/>
    <n v="0"/>
    <n v="0"/>
    <d v="2013-08-24T00:00:00"/>
    <n v="12"/>
    <n v="58"/>
    <n v="28"/>
    <n v="1734"/>
    <n v="2"/>
    <n v="3"/>
    <n v="3"/>
    <s v="233"/>
    <x v="4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</r>
  <r>
    <n v="2669"/>
    <n v="1993"/>
    <n v="32"/>
    <x v="1"/>
    <x v="0"/>
    <s v="Célibataire"/>
    <n v="74293"/>
    <n v="0"/>
    <n v="0"/>
    <n v="0"/>
    <d v="2014-05-04T00:00:00"/>
    <n v="11"/>
    <n v="66"/>
    <n v="17"/>
    <n v="1127"/>
    <n v="1"/>
    <n v="2"/>
    <n v="3"/>
    <s v="123"/>
    <x v="3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</r>
  <r>
    <n v="10037"/>
    <n v="1993"/>
    <n v="32"/>
    <x v="1"/>
    <x v="0"/>
    <s v="Célibataire"/>
    <n v="74293"/>
    <n v="0"/>
    <n v="0"/>
    <n v="0"/>
    <d v="2014-05-04T00:00:00"/>
    <n v="11"/>
    <n v="66"/>
    <n v="17"/>
    <n v="1127"/>
    <n v="1"/>
    <n v="2"/>
    <n v="3"/>
    <s v="123"/>
    <x v="3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</r>
  <r>
    <n v="2886"/>
    <n v="1971"/>
    <n v="54"/>
    <x v="0"/>
    <x v="2"/>
    <s v="Divorcé"/>
    <n v="74290"/>
    <n v="0"/>
    <n v="1"/>
    <n v="1"/>
    <d v="2013-08-12T00:00:00"/>
    <n v="12"/>
    <n v="70"/>
    <n v="34"/>
    <n v="1217"/>
    <n v="1"/>
    <n v="3"/>
    <n v="3"/>
    <s v="133"/>
    <x v="3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</r>
  <r>
    <n v="5185"/>
    <n v="1955"/>
    <n v="70"/>
    <x v="2"/>
    <x v="0"/>
    <s v="Marié"/>
    <n v="74268"/>
    <n v="0"/>
    <n v="0"/>
    <n v="0"/>
    <d v="2013-02-14T00:00:00"/>
    <n v="12"/>
    <n v="83"/>
    <n v="14"/>
    <n v="892"/>
    <n v="1"/>
    <n v="1"/>
    <n v="3"/>
    <s v="113"/>
    <x v="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</r>
  <r>
    <n v="4964"/>
    <n v="1958"/>
    <n v="67"/>
    <x v="2"/>
    <x v="1"/>
    <s v="Conjoint"/>
    <n v="74250"/>
    <n v="0"/>
    <n v="0"/>
    <n v="0"/>
    <d v="2014-01-26T00:00:00"/>
    <n v="11"/>
    <n v="90"/>
    <n v="18"/>
    <n v="1158"/>
    <n v="1"/>
    <n v="2"/>
    <n v="3"/>
    <s v="123"/>
    <x v="3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</r>
  <r>
    <n v="8278"/>
    <n v="1990"/>
    <n v="35"/>
    <x v="1"/>
    <x v="1"/>
    <s v="Marié"/>
    <n v="74214"/>
    <n v="0"/>
    <n v="0"/>
    <n v="0"/>
    <d v="2012-08-26T00:00:00"/>
    <n v="13"/>
    <n v="3"/>
    <n v="20"/>
    <n v="1711"/>
    <n v="3"/>
    <n v="2"/>
    <n v="3"/>
    <s v="323"/>
    <x v="0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</r>
  <r>
    <n v="810"/>
    <n v="1975"/>
    <n v="50"/>
    <x v="0"/>
    <x v="0"/>
    <s v="Marié"/>
    <n v="74190"/>
    <n v="0"/>
    <n v="1"/>
    <n v="1"/>
    <d v="2014-05-12T00:00:00"/>
    <n v="11"/>
    <n v="49"/>
    <n v="19"/>
    <n v="641"/>
    <n v="2"/>
    <n v="2"/>
    <n v="2"/>
    <s v="222"/>
    <x v="4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</r>
  <r>
    <n v="10095"/>
    <n v="1975"/>
    <n v="50"/>
    <x v="0"/>
    <x v="1"/>
    <s v="Divorcé"/>
    <n v="74165"/>
    <n v="0"/>
    <n v="0"/>
    <n v="0"/>
    <d v="2013-05-01T00:00:00"/>
    <n v="12"/>
    <n v="9"/>
    <n v="21"/>
    <n v="1293"/>
    <n v="3"/>
    <n v="2"/>
    <n v="3"/>
    <s v="323"/>
    <x v="0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</r>
  <r>
    <n v="3139"/>
    <n v="1982"/>
    <n v="43"/>
    <x v="1"/>
    <x v="2"/>
    <s v="Célibataire"/>
    <n v="74116"/>
    <n v="0"/>
    <n v="0"/>
    <n v="0"/>
    <d v="2013-12-30T00:00:00"/>
    <n v="12"/>
    <n v="53"/>
    <n v="20"/>
    <n v="2052"/>
    <n v="2"/>
    <n v="2"/>
    <n v="3"/>
    <s v="223"/>
    <x v="4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</r>
  <r>
    <n v="6982"/>
    <n v="1976"/>
    <n v="49"/>
    <x v="0"/>
    <x v="0"/>
    <s v="Marié"/>
    <n v="74068"/>
    <n v="0"/>
    <n v="0"/>
    <n v="0"/>
    <d v="2013-03-19T00:00:00"/>
    <n v="12"/>
    <n v="14"/>
    <n v="25"/>
    <n v="1581"/>
    <n v="3"/>
    <n v="3"/>
    <n v="3"/>
    <s v="333"/>
    <x v="1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</r>
  <r>
    <n v="830"/>
    <n v="1987"/>
    <n v="38"/>
    <x v="1"/>
    <x v="1"/>
    <s v="Célibataire"/>
    <n v="74004"/>
    <n v="0"/>
    <n v="0"/>
    <n v="0"/>
    <d v="2014-02-24T00:00:00"/>
    <n v="11"/>
    <n v="5"/>
    <n v="17"/>
    <n v="1658"/>
    <n v="3"/>
    <n v="2"/>
    <n v="3"/>
    <s v="323"/>
    <x v="0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</r>
  <r>
    <n v="3749"/>
    <n v="1973"/>
    <n v="52"/>
    <x v="0"/>
    <x v="0"/>
    <s v="Conjoint"/>
    <n v="73926"/>
    <n v="0"/>
    <n v="0"/>
    <n v="0"/>
    <d v="2013-03-02T00:00:00"/>
    <n v="12"/>
    <n v="54"/>
    <n v="26"/>
    <n v="1580"/>
    <n v="2"/>
    <n v="3"/>
    <n v="3"/>
    <s v="233"/>
    <x v="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</r>
  <r>
    <n v="6246"/>
    <n v="1953"/>
    <n v="72"/>
    <x v="2"/>
    <x v="0"/>
    <s v="Célibataire"/>
    <n v="73892"/>
    <n v="0"/>
    <n v="0"/>
    <n v="0"/>
    <d v="2013-11-13T00:00:00"/>
    <n v="12"/>
    <n v="40"/>
    <n v="23"/>
    <n v="1507"/>
    <n v="2"/>
    <n v="3"/>
    <n v="3"/>
    <s v="233"/>
    <x v="4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</r>
  <r>
    <n v="2736"/>
    <n v="1978"/>
    <n v="47"/>
    <x v="0"/>
    <x v="0"/>
    <s v="Marié"/>
    <n v="73807"/>
    <n v="0"/>
    <n v="1"/>
    <n v="1"/>
    <d v="2013-01-02T00:00:00"/>
    <n v="12"/>
    <n v="88"/>
    <n v="23"/>
    <n v="849"/>
    <n v="1"/>
    <n v="3"/>
    <n v="3"/>
    <s v="133"/>
    <x v="3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</r>
  <r>
    <n v="7118"/>
    <n v="1957"/>
    <n v="68"/>
    <x v="2"/>
    <x v="0"/>
    <s v="Marié"/>
    <n v="73803"/>
    <n v="0"/>
    <n v="1"/>
    <n v="1"/>
    <d v="2012-08-01T00:00:00"/>
    <n v="13"/>
    <n v="61"/>
    <n v="26"/>
    <n v="1528"/>
    <n v="2"/>
    <n v="3"/>
    <n v="3"/>
    <s v="233"/>
    <x v="4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</r>
  <r>
    <n v="4676"/>
    <n v="1951"/>
    <n v="74"/>
    <x v="2"/>
    <x v="2"/>
    <s v="Veuf"/>
    <n v="73705"/>
    <n v="0"/>
    <n v="2"/>
    <n v="2"/>
    <d v="2014-03-05T00:00:00"/>
    <n v="11"/>
    <n v="86"/>
    <n v="28"/>
    <n v="1695"/>
    <n v="1"/>
    <n v="3"/>
    <n v="3"/>
    <s v="133"/>
    <x v="3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</r>
  <r>
    <n v="701"/>
    <n v="1971"/>
    <n v="54"/>
    <x v="0"/>
    <x v="0"/>
    <s v="Marié"/>
    <n v="73691"/>
    <n v="0"/>
    <n v="1"/>
    <n v="1"/>
    <d v="2013-11-06T00:00:00"/>
    <n v="12"/>
    <n v="58"/>
    <n v="18"/>
    <n v="1179"/>
    <n v="2"/>
    <n v="2"/>
    <n v="3"/>
    <s v="223"/>
    <x v="4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</r>
  <r>
    <n v="9529"/>
    <n v="1990"/>
    <n v="35"/>
    <x v="1"/>
    <x v="0"/>
    <s v="Marié"/>
    <n v="73687"/>
    <n v="0"/>
    <n v="0"/>
    <n v="0"/>
    <d v="2013-11-28T00:00:00"/>
    <n v="12"/>
    <n v="8"/>
    <n v="23"/>
    <n v="1627"/>
    <n v="3"/>
    <n v="3"/>
    <n v="3"/>
    <s v="333"/>
    <x v="1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</r>
  <r>
    <n v="9451"/>
    <n v="1965"/>
    <n v="60"/>
    <x v="2"/>
    <x v="0"/>
    <s v="Marié"/>
    <n v="73538"/>
    <n v="0"/>
    <n v="1"/>
    <n v="1"/>
    <d v="2012-11-25T00:00:00"/>
    <n v="13"/>
    <n v="92"/>
    <n v="30"/>
    <n v="1658"/>
    <n v="1"/>
    <n v="3"/>
    <n v="3"/>
    <s v="133"/>
    <x v="3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</r>
  <r>
    <n v="313"/>
    <n v="1968"/>
    <n v="57"/>
    <x v="0"/>
    <x v="0"/>
    <s v="Veuf"/>
    <n v="73455"/>
    <n v="0"/>
    <n v="0"/>
    <n v="0"/>
    <d v="2013-10-28T00:00:00"/>
    <n v="12"/>
    <n v="98"/>
    <n v="24"/>
    <n v="2088"/>
    <n v="1"/>
    <n v="3"/>
    <n v="3"/>
    <s v="133"/>
    <x v="3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</r>
  <r>
    <n v="2532"/>
    <n v="1987"/>
    <n v="38"/>
    <x v="1"/>
    <x v="2"/>
    <s v="Célibataire"/>
    <n v="73454"/>
    <n v="0"/>
    <n v="0"/>
    <n v="0"/>
    <d v="2014-03-01T00:00:00"/>
    <n v="11"/>
    <n v="95"/>
    <n v="17"/>
    <n v="1651"/>
    <n v="1"/>
    <n v="2"/>
    <n v="3"/>
    <s v="123"/>
    <x v="3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</r>
  <r>
    <n v="6049"/>
    <n v="1982"/>
    <n v="43"/>
    <x v="1"/>
    <x v="2"/>
    <s v="Conjoint"/>
    <n v="73450"/>
    <n v="0"/>
    <n v="0"/>
    <n v="0"/>
    <d v="2013-12-05T00:00:00"/>
    <n v="12"/>
    <n v="85"/>
    <n v="29"/>
    <n v="1804"/>
    <n v="1"/>
    <n v="3"/>
    <n v="3"/>
    <s v="133"/>
    <x v="3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</r>
  <r>
    <n v="9597"/>
    <n v="1969"/>
    <n v="56"/>
    <x v="0"/>
    <x v="0"/>
    <s v="Marié"/>
    <n v="73448"/>
    <n v="0"/>
    <n v="0"/>
    <n v="0"/>
    <d v="2014-02-10T00:00:00"/>
    <n v="11"/>
    <n v="10"/>
    <n v="22"/>
    <n v="725"/>
    <n v="3"/>
    <n v="3"/>
    <n v="2"/>
    <s v="332"/>
    <x v="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</r>
  <r>
    <n v="5896"/>
    <n v="1987"/>
    <n v="38"/>
    <x v="1"/>
    <x v="2"/>
    <s v="Marié"/>
    <n v="73395"/>
    <n v="0"/>
    <n v="0"/>
    <n v="0"/>
    <d v="2014-03-18T00:00:00"/>
    <n v="11"/>
    <n v="94"/>
    <n v="16"/>
    <n v="397"/>
    <n v="1"/>
    <n v="2"/>
    <n v="2"/>
    <s v="122"/>
    <x v="3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</r>
  <r>
    <n v="1139"/>
    <n v="1984"/>
    <n v="41"/>
    <x v="1"/>
    <x v="1"/>
    <s v="Marié"/>
    <n v="73356"/>
    <n v="0"/>
    <n v="0"/>
    <n v="0"/>
    <d v="2014-02-06T00:00:00"/>
    <n v="11"/>
    <n v="56"/>
    <n v="23"/>
    <n v="1512"/>
    <n v="2"/>
    <n v="3"/>
    <n v="3"/>
    <s v="233"/>
    <x v="4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</r>
  <r>
    <n v="9687"/>
    <n v="1975"/>
    <n v="50"/>
    <x v="0"/>
    <x v="0"/>
    <s v="Célibataire"/>
    <n v="73170"/>
    <n v="0"/>
    <n v="0"/>
    <n v="0"/>
    <d v="2014-05-31T00:00:00"/>
    <n v="11"/>
    <n v="1"/>
    <n v="17"/>
    <n v="726"/>
    <n v="3"/>
    <n v="2"/>
    <n v="2"/>
    <s v="322"/>
    <x v="0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</r>
  <r>
    <n v="10505"/>
    <n v="1960"/>
    <n v="65"/>
    <x v="2"/>
    <x v="2"/>
    <s v="Conjoint"/>
    <n v="73113"/>
    <n v="0"/>
    <n v="0"/>
    <n v="0"/>
    <d v="2013-12-26T00:00:00"/>
    <n v="12"/>
    <n v="86"/>
    <n v="16"/>
    <n v="1001"/>
    <n v="1"/>
    <n v="2"/>
    <n v="3"/>
    <s v="123"/>
    <x v="3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</r>
  <r>
    <n v="3867"/>
    <n v="1947"/>
    <n v="78"/>
    <x v="2"/>
    <x v="1"/>
    <s v="Conjoint"/>
    <n v="73059"/>
    <n v="0"/>
    <n v="1"/>
    <n v="1"/>
    <d v="2013-08-31T00:00:00"/>
    <n v="12"/>
    <n v="36"/>
    <n v="29"/>
    <n v="1095"/>
    <n v="2"/>
    <n v="3"/>
    <n v="3"/>
    <s v="233"/>
    <x v="4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</r>
  <r>
    <n v="3859"/>
    <n v="1947"/>
    <n v="78"/>
    <x v="2"/>
    <x v="1"/>
    <s v="Conjoint"/>
    <n v="73059"/>
    <n v="0"/>
    <n v="1"/>
    <n v="1"/>
    <d v="2013-08-31T00:00:00"/>
    <n v="12"/>
    <n v="36"/>
    <n v="29"/>
    <n v="1095"/>
    <n v="2"/>
    <n v="3"/>
    <n v="3"/>
    <s v="233"/>
    <x v="4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</r>
  <r>
    <n v="10949"/>
    <n v="1963"/>
    <n v="62"/>
    <x v="2"/>
    <x v="1"/>
    <s v="Divorcé"/>
    <n v="72968"/>
    <n v="0"/>
    <n v="0"/>
    <n v="0"/>
    <d v="2013-12-16T00:00:00"/>
    <n v="12"/>
    <n v="8"/>
    <n v="21"/>
    <n v="1958"/>
    <n v="3"/>
    <n v="2"/>
    <n v="3"/>
    <s v="323"/>
    <x v="0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</r>
  <r>
    <n v="340"/>
    <n v="1970"/>
    <n v="55"/>
    <x v="0"/>
    <x v="0"/>
    <s v="Divorcé"/>
    <n v="72967"/>
    <n v="0"/>
    <n v="1"/>
    <n v="1"/>
    <d v="2012-12-15T00:00:00"/>
    <n v="13"/>
    <n v="1"/>
    <n v="22"/>
    <n v="497"/>
    <n v="3"/>
    <n v="3"/>
    <n v="2"/>
    <s v="332"/>
    <x v="0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</r>
  <r>
    <n v="291"/>
    <n v="1970"/>
    <n v="55"/>
    <x v="0"/>
    <x v="0"/>
    <s v="Marié"/>
    <n v="72940"/>
    <n v="0"/>
    <n v="0"/>
    <n v="0"/>
    <d v="2013-06-19T00:00:00"/>
    <n v="12"/>
    <n v="13"/>
    <n v="13"/>
    <n v="981"/>
    <n v="3"/>
    <n v="1"/>
    <n v="3"/>
    <s v="313"/>
    <x v="0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</r>
  <r>
    <n v="7972"/>
    <n v="1955"/>
    <n v="70"/>
    <x v="2"/>
    <x v="0"/>
    <s v="Célibataire"/>
    <n v="72906"/>
    <n v="0"/>
    <n v="0"/>
    <n v="0"/>
    <d v="2013-09-17T00:00:00"/>
    <n v="12"/>
    <n v="79"/>
    <n v="17"/>
    <n v="1151"/>
    <n v="1"/>
    <n v="2"/>
    <n v="3"/>
    <s v="123"/>
    <x v="3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</r>
  <r>
    <n v="1399"/>
    <n v="1958"/>
    <n v="67"/>
    <x v="2"/>
    <x v="0"/>
    <s v="Marié"/>
    <n v="72905"/>
    <n v="0"/>
    <n v="0"/>
    <n v="0"/>
    <d v="2014-01-21T00:00:00"/>
    <n v="11"/>
    <n v="52"/>
    <n v="20"/>
    <n v="1515"/>
    <n v="2"/>
    <n v="2"/>
    <n v="3"/>
    <s v="223"/>
    <x v="4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</r>
  <r>
    <n v="2894"/>
    <n v="1985"/>
    <n v="40"/>
    <x v="1"/>
    <x v="0"/>
    <s v="Célibataire"/>
    <n v="72903"/>
    <n v="0"/>
    <n v="0"/>
    <n v="0"/>
    <d v="2013-10-29T00:00:00"/>
    <n v="12"/>
    <n v="74"/>
    <n v="24"/>
    <n v="2013"/>
    <n v="1"/>
    <n v="3"/>
    <n v="3"/>
    <s v="133"/>
    <x v="3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</r>
  <r>
    <n v="9212"/>
    <n v="1962"/>
    <n v="63"/>
    <x v="2"/>
    <x v="2"/>
    <s v="Marié"/>
    <n v="72828"/>
    <n v="0"/>
    <n v="1"/>
    <n v="1"/>
    <d v="2013-02-14T00:00:00"/>
    <n v="12"/>
    <n v="17"/>
    <n v="29"/>
    <n v="1678"/>
    <n v="3"/>
    <n v="3"/>
    <n v="3"/>
    <s v="333"/>
    <x v="1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</r>
  <r>
    <n v="2004"/>
    <n v="1969"/>
    <n v="56"/>
    <x v="0"/>
    <x v="0"/>
    <s v="Célibataire"/>
    <n v="72679"/>
    <n v="0"/>
    <n v="1"/>
    <n v="1"/>
    <d v="2013-09-18T00:00:00"/>
    <n v="12"/>
    <n v="65"/>
    <n v="17"/>
    <n v="1168"/>
    <n v="2"/>
    <n v="2"/>
    <n v="3"/>
    <s v="223"/>
    <x v="4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</r>
  <r>
    <n v="8537"/>
    <n v="1949"/>
    <n v="76"/>
    <x v="2"/>
    <x v="0"/>
    <s v="Veuf"/>
    <n v="72643"/>
    <n v="0"/>
    <n v="0"/>
    <n v="0"/>
    <d v="2013-02-27T00:00:00"/>
    <n v="12"/>
    <n v="60"/>
    <n v="22"/>
    <n v="1429"/>
    <n v="2"/>
    <n v="3"/>
    <n v="3"/>
    <s v="233"/>
    <x v="4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</r>
  <r>
    <n v="6583"/>
    <n v="1955"/>
    <n v="70"/>
    <x v="2"/>
    <x v="2"/>
    <s v="Marié"/>
    <n v="72635"/>
    <n v="0"/>
    <n v="0"/>
    <n v="0"/>
    <d v="2013-06-03T00:00:00"/>
    <n v="12"/>
    <n v="54"/>
    <n v="23"/>
    <n v="981"/>
    <n v="2"/>
    <n v="3"/>
    <n v="3"/>
    <s v="233"/>
    <x v="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</r>
  <r>
    <n v="3433"/>
    <n v="1955"/>
    <n v="70"/>
    <x v="2"/>
    <x v="2"/>
    <s v="Marié"/>
    <n v="72635"/>
    <n v="0"/>
    <n v="0"/>
    <n v="0"/>
    <d v="2013-06-03T00:00:00"/>
    <n v="12"/>
    <n v="54"/>
    <n v="23"/>
    <n v="981"/>
    <n v="2"/>
    <n v="3"/>
    <n v="3"/>
    <s v="233"/>
    <x v="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</r>
  <r>
    <n v="10413"/>
    <n v="1984"/>
    <n v="41"/>
    <x v="1"/>
    <x v="0"/>
    <s v="Marié"/>
    <n v="72570"/>
    <n v="0"/>
    <n v="0"/>
    <n v="0"/>
    <d v="2014-04-25T00:00:00"/>
    <n v="11"/>
    <n v="67"/>
    <n v="23"/>
    <n v="1089"/>
    <n v="1"/>
    <n v="3"/>
    <n v="3"/>
    <s v="133"/>
    <x v="3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</r>
  <r>
    <n v="6566"/>
    <n v="1954"/>
    <n v="71"/>
    <x v="2"/>
    <x v="1"/>
    <s v="Marié"/>
    <n v="72550"/>
    <n v="1"/>
    <n v="1"/>
    <n v="2"/>
    <d v="2012-11-08T00:00:00"/>
    <n v="13"/>
    <n v="39"/>
    <n v="27"/>
    <n v="1319"/>
    <n v="2"/>
    <n v="3"/>
    <n v="3"/>
    <s v="233"/>
    <x v="4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</r>
  <r>
    <n v="9145"/>
    <n v="1972"/>
    <n v="53"/>
    <x v="0"/>
    <x v="0"/>
    <s v="Célibataire"/>
    <n v="72504"/>
    <n v="0"/>
    <n v="1"/>
    <n v="1"/>
    <d v="2013-04-06T00:00:00"/>
    <n v="12"/>
    <n v="43"/>
    <n v="22"/>
    <n v="1478"/>
    <n v="2"/>
    <n v="3"/>
    <n v="3"/>
    <s v="233"/>
    <x v="4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</r>
  <r>
    <n v="2075"/>
    <n v="1969"/>
    <n v="56"/>
    <x v="0"/>
    <x v="0"/>
    <s v="Marié"/>
    <n v="72460"/>
    <n v="0"/>
    <n v="0"/>
    <n v="0"/>
    <d v="2013-11-14T00:00:00"/>
    <n v="12"/>
    <n v="56"/>
    <n v="16"/>
    <n v="1047"/>
    <n v="2"/>
    <n v="2"/>
    <n v="3"/>
    <s v="223"/>
    <x v="4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</r>
  <r>
    <n v="4483"/>
    <n v="1993"/>
    <n v="32"/>
    <x v="1"/>
    <x v="0"/>
    <s v="Célibataire"/>
    <n v="72354"/>
    <n v="0"/>
    <n v="0"/>
    <n v="0"/>
    <d v="2013-04-17T00:00:00"/>
    <n v="12"/>
    <n v="67"/>
    <n v="19"/>
    <n v="1228"/>
    <n v="1"/>
    <n v="2"/>
    <n v="3"/>
    <s v="123"/>
    <x v="3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</r>
  <r>
    <n v="7919"/>
    <n v="1976"/>
    <n v="49"/>
    <x v="0"/>
    <x v="1"/>
    <s v="Conjoint"/>
    <n v="72335"/>
    <n v="0"/>
    <n v="0"/>
    <n v="0"/>
    <d v="2012-08-13T00:00:00"/>
    <n v="13"/>
    <n v="2"/>
    <n v="30"/>
    <n v="2092"/>
    <n v="3"/>
    <n v="3"/>
    <n v="3"/>
    <s v="333"/>
    <x v="1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</r>
  <r>
    <n v="3919"/>
    <n v="1976"/>
    <n v="49"/>
    <x v="0"/>
    <x v="2"/>
    <s v="Célibataire"/>
    <n v="72309"/>
    <n v="0"/>
    <n v="0"/>
    <n v="0"/>
    <d v="2013-03-11T00:00:00"/>
    <n v="12"/>
    <n v="64"/>
    <n v="22"/>
    <n v="1931"/>
    <n v="2"/>
    <n v="3"/>
    <n v="3"/>
    <s v="233"/>
    <x v="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</r>
  <r>
    <n v="10972"/>
    <n v="1949"/>
    <n v="76"/>
    <x v="2"/>
    <x v="0"/>
    <s v="Veuf"/>
    <n v="72298"/>
    <n v="0"/>
    <n v="0"/>
    <n v="0"/>
    <d v="2014-03-10T00:00:00"/>
    <n v="11"/>
    <n v="52"/>
    <n v="14"/>
    <n v="939"/>
    <n v="2"/>
    <n v="1"/>
    <n v="3"/>
    <s v="213"/>
    <x v="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</r>
  <r>
    <n v="10057"/>
    <n v="1951"/>
    <n v="74"/>
    <x v="2"/>
    <x v="0"/>
    <s v="Célibataire"/>
    <n v="72282"/>
    <n v="0"/>
    <n v="0"/>
    <n v="0"/>
    <d v="2013-07-19T00:00:00"/>
    <n v="12"/>
    <n v="70"/>
    <n v="28"/>
    <n v="1331"/>
    <n v="1"/>
    <n v="3"/>
    <n v="3"/>
    <s v="133"/>
    <x v="3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</r>
  <r>
    <n v="10736"/>
    <n v="1971"/>
    <n v="54"/>
    <x v="0"/>
    <x v="0"/>
    <s v="Célibataire"/>
    <n v="72258"/>
    <n v="0"/>
    <n v="1"/>
    <n v="1"/>
    <d v="2013-09-12T00:00:00"/>
    <n v="12"/>
    <n v="28"/>
    <n v="22"/>
    <n v="1525"/>
    <n v="3"/>
    <n v="3"/>
    <n v="3"/>
    <s v="333"/>
    <x v="1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</r>
  <r>
    <n v="4507"/>
    <n v="1952"/>
    <n v="73"/>
    <x v="2"/>
    <x v="0"/>
    <s v="Célibataire"/>
    <n v="72228"/>
    <n v="0"/>
    <n v="0"/>
    <n v="0"/>
    <d v="2012-11-27T00:00:00"/>
    <n v="13"/>
    <n v="87"/>
    <n v="24"/>
    <n v="1250"/>
    <n v="1"/>
    <n v="3"/>
    <n v="3"/>
    <s v="133"/>
    <x v="3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</r>
  <r>
    <n v="6262"/>
    <n v="1962"/>
    <n v="63"/>
    <x v="2"/>
    <x v="2"/>
    <s v="Célibataire"/>
    <n v="72217"/>
    <n v="0"/>
    <n v="0"/>
    <n v="0"/>
    <d v="2013-04-10T00:00:00"/>
    <n v="12"/>
    <n v="93"/>
    <n v="23"/>
    <n v="1573"/>
    <n v="1"/>
    <n v="3"/>
    <n v="3"/>
    <s v="133"/>
    <x v="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</r>
  <r>
    <n v="10936"/>
    <n v="1965"/>
    <n v="60"/>
    <x v="2"/>
    <x v="0"/>
    <s v="Marié"/>
    <n v="72190"/>
    <n v="0"/>
    <n v="0"/>
    <n v="0"/>
    <d v="2013-02-13T00:00:00"/>
    <n v="12"/>
    <n v="79"/>
    <n v="18"/>
    <n v="1947"/>
    <n v="1"/>
    <n v="2"/>
    <n v="3"/>
    <s v="123"/>
    <x v="3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</r>
  <r>
    <n v="1168"/>
    <n v="1978"/>
    <n v="47"/>
    <x v="0"/>
    <x v="1"/>
    <s v="Marié"/>
    <n v="72159"/>
    <n v="0"/>
    <n v="0"/>
    <n v="0"/>
    <d v="2012-10-29T00:00:00"/>
    <n v="13"/>
    <n v="62"/>
    <n v="22"/>
    <n v="1401"/>
    <n v="2"/>
    <n v="3"/>
    <n v="3"/>
    <s v="233"/>
    <x v="4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</r>
  <r>
    <n v="2797"/>
    <n v="1977"/>
    <n v="48"/>
    <x v="0"/>
    <x v="0"/>
    <s v="Marié"/>
    <n v="72117"/>
    <n v="0"/>
    <n v="1"/>
    <n v="1"/>
    <d v="2013-08-20T00:00:00"/>
    <n v="12"/>
    <n v="34"/>
    <n v="30"/>
    <n v="1073"/>
    <n v="2"/>
    <n v="3"/>
    <n v="3"/>
    <s v="233"/>
    <x v="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</r>
  <r>
    <n v="11056"/>
    <n v="1974"/>
    <n v="51"/>
    <x v="0"/>
    <x v="0"/>
    <s v="Marié"/>
    <n v="72099"/>
    <n v="0"/>
    <n v="0"/>
    <n v="0"/>
    <d v="2012-10-27T00:00:00"/>
    <n v="13"/>
    <n v="18"/>
    <n v="18"/>
    <n v="1188"/>
    <n v="3"/>
    <n v="2"/>
    <n v="3"/>
    <s v="323"/>
    <x v="0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</r>
  <r>
    <n v="10177"/>
    <n v="1954"/>
    <n v="71"/>
    <x v="2"/>
    <x v="0"/>
    <s v="Divorcé"/>
    <n v="72071"/>
    <n v="0"/>
    <n v="1"/>
    <n v="1"/>
    <d v="2013-02-14T00:00:00"/>
    <n v="12"/>
    <n v="4"/>
    <n v="19"/>
    <n v="1338"/>
    <n v="3"/>
    <n v="2"/>
    <n v="3"/>
    <s v="323"/>
    <x v="0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</r>
  <r>
    <n v="2429"/>
    <n v="1954"/>
    <n v="71"/>
    <x v="2"/>
    <x v="0"/>
    <s v="Divorcé"/>
    <n v="72071"/>
    <n v="0"/>
    <n v="1"/>
    <n v="1"/>
    <d v="2013-02-14T00:00:00"/>
    <n v="12"/>
    <n v="4"/>
    <n v="19"/>
    <n v="1338"/>
    <n v="3"/>
    <n v="2"/>
    <n v="3"/>
    <s v="323"/>
    <x v="0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</r>
  <r>
    <n v="2781"/>
    <n v="1981"/>
    <n v="44"/>
    <x v="1"/>
    <x v="0"/>
    <s v="Célibataire"/>
    <n v="72066"/>
    <n v="0"/>
    <n v="0"/>
    <n v="0"/>
    <d v="2014-06-23T00:00:00"/>
    <n v="11"/>
    <n v="55"/>
    <n v="18"/>
    <n v="1792"/>
    <n v="2"/>
    <n v="2"/>
    <n v="3"/>
    <s v="223"/>
    <x v="4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</r>
  <r>
    <n v="10582"/>
    <n v="1979"/>
    <n v="46"/>
    <x v="0"/>
    <x v="0"/>
    <s v="Marié"/>
    <n v="72063"/>
    <n v="0"/>
    <n v="1"/>
    <n v="1"/>
    <d v="2013-07-03T00:00:00"/>
    <n v="12"/>
    <n v="3"/>
    <n v="21"/>
    <n v="758"/>
    <n v="3"/>
    <n v="2"/>
    <n v="2"/>
    <s v="322"/>
    <x v="0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</r>
  <r>
    <n v="7875"/>
    <n v="1949"/>
    <n v="76"/>
    <x v="2"/>
    <x v="0"/>
    <s v="Marié"/>
    <n v="72025"/>
    <n v="0"/>
    <n v="0"/>
    <n v="0"/>
    <d v="2014-04-29T00:00:00"/>
    <n v="11"/>
    <n v="46"/>
    <n v="27"/>
    <n v="1677"/>
    <n v="2"/>
    <n v="3"/>
    <n v="3"/>
    <s v="233"/>
    <x v="4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</r>
  <r>
    <n v="5955"/>
    <n v="1962"/>
    <n v="63"/>
    <x v="2"/>
    <x v="0"/>
    <s v="Conjoint"/>
    <n v="72025"/>
    <n v="0"/>
    <n v="0"/>
    <n v="0"/>
    <d v="2012-11-17T00:00:00"/>
    <n v="13"/>
    <n v="27"/>
    <n v="18"/>
    <n v="1932"/>
    <n v="3"/>
    <n v="2"/>
    <n v="3"/>
    <s v="323"/>
    <x v="0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</r>
  <r>
    <n v="1079"/>
    <n v="1971"/>
    <n v="54"/>
    <x v="0"/>
    <x v="1"/>
    <s v="Marié"/>
    <n v="71969"/>
    <n v="0"/>
    <n v="1"/>
    <n v="1"/>
    <d v="2012-10-16T00:00:00"/>
    <n v="13"/>
    <n v="59"/>
    <n v="24"/>
    <n v="1086"/>
    <n v="2"/>
    <n v="3"/>
    <n v="3"/>
    <s v="233"/>
    <x v="4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</r>
  <r>
    <n v="6721"/>
    <n v="1951"/>
    <n v="74"/>
    <x v="2"/>
    <x v="0"/>
    <s v="Marié"/>
    <n v="71965"/>
    <n v="0"/>
    <n v="1"/>
    <n v="1"/>
    <d v="2013-07-29T00:00:00"/>
    <n v="12"/>
    <n v="21"/>
    <n v="17"/>
    <n v="1213"/>
    <n v="3"/>
    <n v="2"/>
    <n v="3"/>
    <s v="323"/>
    <x v="0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</r>
  <r>
    <n v="2002"/>
    <n v="1958"/>
    <n v="67"/>
    <x v="2"/>
    <x v="0"/>
    <s v="Divorcé"/>
    <n v="71964"/>
    <n v="0"/>
    <n v="0"/>
    <n v="0"/>
    <d v="2013-05-20T00:00:00"/>
    <n v="12"/>
    <n v="81"/>
    <n v="19"/>
    <n v="1870"/>
    <n v="1"/>
    <n v="2"/>
    <n v="3"/>
    <s v="123"/>
    <x v="3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</r>
  <r>
    <n v="175"/>
    <n v="1986"/>
    <n v="39"/>
    <x v="1"/>
    <x v="0"/>
    <s v="Marié"/>
    <n v="71952"/>
    <n v="1"/>
    <n v="0"/>
    <n v="1"/>
    <d v="2013-01-10T00:00:00"/>
    <n v="12"/>
    <n v="93"/>
    <n v="24"/>
    <n v="1443"/>
    <n v="1"/>
    <n v="3"/>
    <n v="3"/>
    <s v="133"/>
    <x v="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</r>
  <r>
    <n v="6988"/>
    <n v="1986"/>
    <n v="39"/>
    <x v="1"/>
    <x v="0"/>
    <s v="Marié"/>
    <n v="71952"/>
    <n v="1"/>
    <n v="0"/>
    <n v="1"/>
    <d v="2013-01-10T00:00:00"/>
    <n v="12"/>
    <n v="93"/>
    <n v="24"/>
    <n v="1443"/>
    <n v="1"/>
    <n v="3"/>
    <n v="3"/>
    <s v="133"/>
    <x v="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</r>
  <r>
    <n v="2712"/>
    <n v="1956"/>
    <n v="69"/>
    <x v="2"/>
    <x v="0"/>
    <s v="Marié"/>
    <n v="71866"/>
    <n v="0"/>
    <n v="1"/>
    <n v="1"/>
    <d v="2013-12-25T00:00:00"/>
    <n v="12"/>
    <n v="85"/>
    <n v="22"/>
    <n v="715"/>
    <n v="1"/>
    <n v="3"/>
    <n v="2"/>
    <s v="132"/>
    <x v="3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</r>
  <r>
    <n v="8969"/>
    <n v="1977"/>
    <n v="48"/>
    <x v="0"/>
    <x v="0"/>
    <s v="Marié"/>
    <n v="71855"/>
    <n v="0"/>
    <n v="1"/>
    <n v="1"/>
    <d v="2013-01-16T00:00:00"/>
    <n v="12"/>
    <n v="59"/>
    <n v="24"/>
    <n v="1141"/>
    <n v="2"/>
    <n v="3"/>
    <n v="3"/>
    <s v="233"/>
    <x v="4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</r>
  <r>
    <n v="9495"/>
    <n v="1982"/>
    <n v="43"/>
    <x v="1"/>
    <x v="0"/>
    <s v="Conjoint"/>
    <n v="71853"/>
    <n v="0"/>
    <n v="0"/>
    <n v="0"/>
    <d v="2013-05-08T00:00:00"/>
    <n v="12"/>
    <n v="29"/>
    <n v="17"/>
    <n v="1149"/>
    <n v="3"/>
    <n v="2"/>
    <n v="3"/>
    <s v="323"/>
    <x v="0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</r>
  <r>
    <n v="2631"/>
    <n v="1982"/>
    <n v="43"/>
    <x v="1"/>
    <x v="0"/>
    <s v="Conjoint"/>
    <n v="71853"/>
    <n v="0"/>
    <n v="0"/>
    <n v="0"/>
    <d v="2013-05-08T00:00:00"/>
    <n v="12"/>
    <n v="29"/>
    <n v="17"/>
    <n v="1149"/>
    <n v="3"/>
    <n v="2"/>
    <n v="3"/>
    <s v="323"/>
    <x v="0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</r>
  <r>
    <n v="2931"/>
    <n v="1978"/>
    <n v="47"/>
    <x v="0"/>
    <x v="0"/>
    <s v="Divorcé"/>
    <n v="71847"/>
    <n v="0"/>
    <n v="0"/>
    <n v="0"/>
    <d v="2012-09-21T00:00:00"/>
    <n v="13"/>
    <n v="95"/>
    <n v="25"/>
    <n v="1192"/>
    <n v="1"/>
    <n v="3"/>
    <n v="3"/>
    <s v="133"/>
    <x v="3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</r>
  <r>
    <n v="4356"/>
    <n v="1971"/>
    <n v="54"/>
    <x v="0"/>
    <x v="0"/>
    <s v="Conjoint"/>
    <n v="71819"/>
    <n v="0"/>
    <n v="1"/>
    <n v="1"/>
    <d v="2013-08-28T00:00:00"/>
    <n v="12"/>
    <n v="70"/>
    <n v="17"/>
    <n v="1574"/>
    <n v="1"/>
    <n v="2"/>
    <n v="3"/>
    <s v="123"/>
    <x v="3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</r>
  <r>
    <n v="1628"/>
    <n v="1971"/>
    <n v="54"/>
    <x v="0"/>
    <x v="0"/>
    <s v="Conjoint"/>
    <n v="71796"/>
    <n v="0"/>
    <n v="0"/>
    <n v="0"/>
    <d v="2013-10-24T00:00:00"/>
    <n v="12"/>
    <n v="54"/>
    <n v="20"/>
    <n v="960"/>
    <n v="2"/>
    <n v="2"/>
    <n v="3"/>
    <s v="223"/>
    <x v="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</r>
  <r>
    <n v="9463"/>
    <n v="1959"/>
    <n v="66"/>
    <x v="2"/>
    <x v="0"/>
    <s v="Conjoint"/>
    <n v="71706"/>
    <n v="0"/>
    <n v="1"/>
    <n v="1"/>
    <d v="2012-11-13T00:00:00"/>
    <n v="13"/>
    <n v="16"/>
    <n v="26"/>
    <n v="1443"/>
    <n v="3"/>
    <n v="3"/>
    <n v="3"/>
    <s v="333"/>
    <x v="1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</r>
  <r>
    <n v="7348"/>
    <n v="1958"/>
    <n v="67"/>
    <x v="2"/>
    <x v="1"/>
    <s v="Célibataire"/>
    <n v="71691"/>
    <n v="0"/>
    <n v="0"/>
    <n v="0"/>
    <d v="2014-03-17T00:00:00"/>
    <n v="11"/>
    <n v="0"/>
    <n v="18"/>
    <n v="1192"/>
    <n v="3"/>
    <n v="2"/>
    <n v="3"/>
    <s v="323"/>
    <x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</r>
  <r>
    <n v="3009"/>
    <n v="1962"/>
    <n v="63"/>
    <x v="2"/>
    <x v="1"/>
    <s v="Veuf"/>
    <n v="71670"/>
    <n v="0"/>
    <n v="0"/>
    <n v="0"/>
    <d v="2013-07-09T00:00:00"/>
    <n v="12"/>
    <n v="8"/>
    <n v="20"/>
    <n v="1766"/>
    <n v="3"/>
    <n v="2"/>
    <n v="3"/>
    <s v="323"/>
    <x v="0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</r>
  <r>
    <n v="6055"/>
    <n v="1979"/>
    <n v="46"/>
    <x v="0"/>
    <x v="0"/>
    <s v="Marié"/>
    <n v="71626"/>
    <n v="0"/>
    <n v="0"/>
    <n v="0"/>
    <d v="2012-11-01T00:00:00"/>
    <n v="13"/>
    <n v="94"/>
    <n v="21"/>
    <n v="1305"/>
    <n v="1"/>
    <n v="2"/>
    <n v="3"/>
    <s v="123"/>
    <x v="3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</r>
  <r>
    <n v="4141"/>
    <n v="1965"/>
    <n v="60"/>
    <x v="2"/>
    <x v="0"/>
    <s v="Conjoint"/>
    <n v="71613"/>
    <n v="0"/>
    <n v="0"/>
    <n v="0"/>
    <d v="2013-08-21T00:00:00"/>
    <n v="12"/>
    <n v="26"/>
    <n v="24"/>
    <n v="776"/>
    <n v="3"/>
    <n v="3"/>
    <n v="2"/>
    <s v="332"/>
    <x v="0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</r>
  <r>
    <n v="158"/>
    <n v="1945"/>
    <n v="80"/>
    <x v="2"/>
    <x v="1"/>
    <s v="Conjoint"/>
    <n v="71604"/>
    <n v="0"/>
    <n v="0"/>
    <n v="0"/>
    <d v="2013-11-17T00:00:00"/>
    <n v="12"/>
    <n v="3"/>
    <n v="20"/>
    <n v="1196"/>
    <n v="3"/>
    <n v="2"/>
    <n v="3"/>
    <s v="323"/>
    <x v="0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</r>
  <r>
    <n v="9780"/>
    <n v="1971"/>
    <n v="54"/>
    <x v="0"/>
    <x v="2"/>
    <s v="Conjoint"/>
    <n v="71499"/>
    <n v="0"/>
    <n v="1"/>
    <n v="1"/>
    <d v="2013-06-25T00:00:00"/>
    <n v="12"/>
    <n v="12"/>
    <n v="28"/>
    <n v="795"/>
    <n v="3"/>
    <n v="3"/>
    <n v="2"/>
    <s v="332"/>
    <x v="0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</r>
  <r>
    <n v="1491"/>
    <n v="1965"/>
    <n v="60"/>
    <x v="2"/>
    <x v="2"/>
    <s v="Conjoint"/>
    <n v="71488"/>
    <n v="0"/>
    <n v="0"/>
    <n v="0"/>
    <d v="2013-02-18T00:00:00"/>
    <n v="12"/>
    <n v="87"/>
    <n v="15"/>
    <n v="559"/>
    <n v="1"/>
    <n v="2"/>
    <n v="2"/>
    <s v="122"/>
    <x v="3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</r>
  <r>
    <n v="3194"/>
    <n v="1974"/>
    <n v="51"/>
    <x v="0"/>
    <x v="1"/>
    <s v="Célibataire"/>
    <n v="71466"/>
    <n v="0"/>
    <n v="0"/>
    <n v="0"/>
    <d v="2014-04-05T00:00:00"/>
    <n v="11"/>
    <n v="86"/>
    <n v="19"/>
    <n v="1230"/>
    <n v="1"/>
    <n v="2"/>
    <n v="3"/>
    <s v="123"/>
    <x v="3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</r>
  <r>
    <n v="1945"/>
    <n v="1962"/>
    <n v="63"/>
    <x v="2"/>
    <x v="0"/>
    <s v="Marié"/>
    <n v="71434"/>
    <n v="0"/>
    <n v="1"/>
    <n v="1"/>
    <d v="2013-09-18T00:00:00"/>
    <n v="12"/>
    <n v="4"/>
    <n v="22"/>
    <n v="1400"/>
    <n v="3"/>
    <n v="3"/>
    <n v="3"/>
    <s v="333"/>
    <x v="1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</r>
  <r>
    <n v="10196"/>
    <n v="1978"/>
    <n v="47"/>
    <x v="0"/>
    <x v="0"/>
    <s v="Marié"/>
    <n v="71427"/>
    <n v="2"/>
    <n v="0"/>
    <n v="2"/>
    <d v="2014-03-12T00:00:00"/>
    <n v="11"/>
    <n v="26"/>
    <n v="22"/>
    <n v="614"/>
    <n v="3"/>
    <n v="3"/>
    <n v="2"/>
    <s v="332"/>
    <x v="0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</r>
  <r>
    <n v="9904"/>
    <n v="1956"/>
    <n v="69"/>
    <x v="2"/>
    <x v="0"/>
    <s v="Marié"/>
    <n v="71391"/>
    <n v="0"/>
    <n v="1"/>
    <n v="1"/>
    <d v="2013-03-29T00:00:00"/>
    <n v="12"/>
    <n v="50"/>
    <n v="26"/>
    <n v="1043"/>
    <n v="2"/>
    <n v="3"/>
    <n v="3"/>
    <s v="233"/>
    <x v="4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</r>
  <r>
    <n v="4607"/>
    <n v="1959"/>
    <n v="66"/>
    <x v="2"/>
    <x v="0"/>
    <s v="Conjoint"/>
    <n v="71367"/>
    <n v="0"/>
    <n v="0"/>
    <n v="0"/>
    <d v="2013-08-23T00:00:00"/>
    <n v="12"/>
    <n v="24"/>
    <n v="18"/>
    <n v="777"/>
    <n v="3"/>
    <n v="2"/>
    <n v="2"/>
    <s v="322"/>
    <x v="0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</r>
  <r>
    <n v="4944"/>
    <n v="1959"/>
    <n v="66"/>
    <x v="2"/>
    <x v="0"/>
    <s v="Conjoint"/>
    <n v="71367"/>
    <n v="0"/>
    <n v="0"/>
    <n v="0"/>
    <d v="2013-08-23T00:00:00"/>
    <n v="12"/>
    <n v="24"/>
    <n v="18"/>
    <n v="777"/>
    <n v="3"/>
    <n v="2"/>
    <n v="2"/>
    <s v="322"/>
    <x v="0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</r>
  <r>
    <n v="4837"/>
    <n v="1965"/>
    <n v="60"/>
    <x v="2"/>
    <x v="1"/>
    <s v="Marié"/>
    <n v="71322"/>
    <n v="0"/>
    <n v="1"/>
    <n v="1"/>
    <d v="2013-02-16T00:00:00"/>
    <n v="12"/>
    <n v="57"/>
    <n v="30"/>
    <n v="1305"/>
    <n v="2"/>
    <n v="3"/>
    <n v="3"/>
    <s v="233"/>
    <x v="4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</r>
  <r>
    <n v="3107"/>
    <n v="1976"/>
    <n v="49"/>
    <x v="0"/>
    <x v="0"/>
    <s v="Conjoint"/>
    <n v="71322"/>
    <n v="0"/>
    <n v="1"/>
    <n v="1"/>
    <d v="2014-05-02T00:00:00"/>
    <n v="11"/>
    <n v="31"/>
    <n v="14"/>
    <n v="350"/>
    <n v="3"/>
    <n v="1"/>
    <n v="2"/>
    <s v="312"/>
    <x v="0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</r>
  <r>
    <n v="10678"/>
    <n v="1959"/>
    <n v="66"/>
    <x v="2"/>
    <x v="0"/>
    <s v="Conjoint"/>
    <n v="71232"/>
    <n v="0"/>
    <n v="1"/>
    <n v="1"/>
    <d v="2013-11-28T00:00:00"/>
    <n v="12"/>
    <n v="91"/>
    <n v="30"/>
    <n v="917"/>
    <n v="1"/>
    <n v="3"/>
    <n v="3"/>
    <s v="133"/>
    <x v="3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</r>
  <r>
    <n v="10548"/>
    <n v="1995"/>
    <n v="30"/>
    <x v="1"/>
    <x v="0"/>
    <s v="Célibataire"/>
    <n v="71163"/>
    <n v="0"/>
    <n v="0"/>
    <n v="0"/>
    <d v="2014-03-09T00:00:00"/>
    <n v="11"/>
    <n v="30"/>
    <n v="24"/>
    <n v="960"/>
    <n v="3"/>
    <n v="3"/>
    <n v="3"/>
    <s v="333"/>
    <x v="1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</r>
  <r>
    <n v="7441"/>
    <n v="1973"/>
    <n v="52"/>
    <x v="0"/>
    <x v="0"/>
    <s v="Divorcé"/>
    <n v="71128"/>
    <n v="1"/>
    <n v="0"/>
    <n v="1"/>
    <d v="2012-10-06T00:00:00"/>
    <n v="13"/>
    <n v="80"/>
    <n v="31"/>
    <n v="1615"/>
    <n v="1"/>
    <n v="3"/>
    <n v="3"/>
    <s v="133"/>
    <x v="3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</r>
  <r>
    <n v="2579"/>
    <n v="1957"/>
    <n v="68"/>
    <x v="2"/>
    <x v="0"/>
    <s v="Marié"/>
    <n v="71113"/>
    <n v="0"/>
    <n v="1"/>
    <n v="1"/>
    <d v="2013-12-17T00:00:00"/>
    <n v="12"/>
    <n v="95"/>
    <n v="26"/>
    <n v="835"/>
    <n v="1"/>
    <n v="3"/>
    <n v="3"/>
    <s v="133"/>
    <x v="3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</r>
  <r>
    <n v="3828"/>
    <n v="1951"/>
    <n v="74"/>
    <x v="2"/>
    <x v="0"/>
    <s v="Marié"/>
    <n v="71107"/>
    <n v="0"/>
    <n v="1"/>
    <n v="1"/>
    <d v="2013-02-17T00:00:00"/>
    <n v="12"/>
    <n v="61"/>
    <n v="30"/>
    <n v="1327"/>
    <n v="2"/>
    <n v="3"/>
    <n v="3"/>
    <s v="233"/>
    <x v="4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</r>
  <r>
    <n v="6384"/>
    <n v="1978"/>
    <n v="47"/>
    <x v="0"/>
    <x v="0"/>
    <s v="Divorcé"/>
    <n v="71022"/>
    <n v="0"/>
    <n v="1"/>
    <n v="1"/>
    <d v="2014-02-11T00:00:00"/>
    <n v="11"/>
    <n v="30"/>
    <n v="26"/>
    <n v="1453"/>
    <n v="3"/>
    <n v="3"/>
    <n v="3"/>
    <s v="333"/>
    <x v="1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</r>
  <r>
    <n v="4299"/>
    <n v="1960"/>
    <n v="65"/>
    <x v="2"/>
    <x v="0"/>
    <s v="Conjoint"/>
    <n v="70971"/>
    <n v="0"/>
    <n v="1"/>
    <n v="1"/>
    <d v="2012-09-21T00:00:00"/>
    <n v="13"/>
    <n v="28"/>
    <n v="34"/>
    <n v="1825"/>
    <n v="3"/>
    <n v="3"/>
    <n v="3"/>
    <s v="333"/>
    <x v="1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</r>
  <r>
    <n v="0"/>
    <n v="1985"/>
    <n v="40"/>
    <x v="1"/>
    <x v="0"/>
    <s v="Marié"/>
    <n v="70951"/>
    <n v="0"/>
    <n v="0"/>
    <n v="0"/>
    <d v="2013-05-04T00:00:00"/>
    <n v="12"/>
    <n v="66"/>
    <n v="17"/>
    <n v="1198"/>
    <n v="1"/>
    <n v="2"/>
    <n v="3"/>
    <s v="123"/>
    <x v="3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</r>
  <r>
    <n v="3283"/>
    <n v="1972"/>
    <n v="53"/>
    <x v="0"/>
    <x v="2"/>
    <s v="Marié"/>
    <n v="70932"/>
    <n v="0"/>
    <n v="1"/>
    <n v="1"/>
    <d v="2014-01-19T00:00:00"/>
    <n v="11"/>
    <n v="57"/>
    <n v="23"/>
    <n v="909"/>
    <n v="2"/>
    <n v="3"/>
    <n v="3"/>
    <s v="233"/>
    <x v="4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</r>
  <r>
    <n v="7010"/>
    <n v="1965"/>
    <n v="60"/>
    <x v="2"/>
    <x v="2"/>
    <s v="Marié"/>
    <n v="70924"/>
    <n v="0"/>
    <n v="0"/>
    <n v="0"/>
    <d v="2014-04-07T00:00:00"/>
    <n v="11"/>
    <n v="41"/>
    <n v="22"/>
    <n v="1363"/>
    <n v="2"/>
    <n v="3"/>
    <n v="3"/>
    <s v="233"/>
    <x v="4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4767"/>
    <n v="1965"/>
    <n v="60"/>
    <x v="2"/>
    <x v="2"/>
    <s v="Marié"/>
    <n v="70924"/>
    <n v="0"/>
    <n v="0"/>
    <n v="0"/>
    <d v="2014-04-07T00:00:00"/>
    <n v="11"/>
    <n v="41"/>
    <n v="22"/>
    <n v="1363"/>
    <n v="2"/>
    <n v="3"/>
    <n v="3"/>
    <s v="233"/>
    <x v="4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6320"/>
    <n v="1976"/>
    <n v="49"/>
    <x v="0"/>
    <x v="2"/>
    <s v="Célibataire"/>
    <n v="70893"/>
    <n v="0"/>
    <n v="0"/>
    <n v="0"/>
    <d v="2013-02-06T00:00:00"/>
    <n v="12"/>
    <n v="42"/>
    <n v="25"/>
    <n v="1508"/>
    <n v="2"/>
    <n v="3"/>
    <n v="3"/>
    <s v="233"/>
    <x v="4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</r>
  <r>
    <n v="3254"/>
    <n v="1971"/>
    <n v="54"/>
    <x v="0"/>
    <x v="0"/>
    <s v="Marié"/>
    <n v="70886"/>
    <n v="1"/>
    <n v="0"/>
    <n v="1"/>
    <d v="2013-10-14T00:00:00"/>
    <n v="12"/>
    <n v="65"/>
    <n v="15"/>
    <n v="960"/>
    <n v="2"/>
    <n v="2"/>
    <n v="3"/>
    <s v="223"/>
    <x v="4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</r>
  <r>
    <n v="3388"/>
    <n v="1967"/>
    <n v="58"/>
    <x v="0"/>
    <x v="0"/>
    <s v="Divorcé"/>
    <n v="70844"/>
    <n v="1"/>
    <n v="1"/>
    <n v="2"/>
    <d v="2013-10-30T00:00:00"/>
    <n v="12"/>
    <n v="16"/>
    <n v="19"/>
    <n v="294"/>
    <n v="3"/>
    <n v="2"/>
    <n v="2"/>
    <s v="322"/>
    <x v="0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</r>
  <r>
    <n v="6131"/>
    <n v="1980"/>
    <n v="45"/>
    <x v="0"/>
    <x v="2"/>
    <s v="Marié"/>
    <n v="70829"/>
    <n v="1"/>
    <n v="1"/>
    <n v="2"/>
    <d v="2013-12-01T00:00:00"/>
    <n v="12"/>
    <n v="87"/>
    <n v="17"/>
    <n v="431"/>
    <n v="1"/>
    <n v="2"/>
    <n v="2"/>
    <s v="122"/>
    <x v="3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</r>
  <r>
    <n v="10868"/>
    <n v="1951"/>
    <n v="74"/>
    <x v="2"/>
    <x v="0"/>
    <s v="Veuf"/>
    <n v="70792"/>
    <n v="0"/>
    <n v="0"/>
    <n v="0"/>
    <d v="2013-02-06T00:00:00"/>
    <n v="12"/>
    <n v="82"/>
    <n v="20"/>
    <n v="1272"/>
    <n v="1"/>
    <n v="2"/>
    <n v="3"/>
    <s v="123"/>
    <x v="3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</r>
  <r>
    <n v="7683"/>
    <n v="1968"/>
    <n v="57"/>
    <x v="0"/>
    <x v="2"/>
    <s v="Marié"/>
    <n v="70777"/>
    <n v="0"/>
    <n v="1"/>
    <n v="1"/>
    <d v="2014-02-25T00:00:00"/>
    <n v="11"/>
    <n v="80"/>
    <n v="23"/>
    <n v="787"/>
    <n v="1"/>
    <n v="3"/>
    <n v="2"/>
    <s v="132"/>
    <x v="3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</r>
  <r>
    <n v="11112"/>
    <n v="1966"/>
    <n v="59"/>
    <x v="0"/>
    <x v="0"/>
    <s v="Conjoint"/>
    <n v="70713"/>
    <n v="0"/>
    <n v="1"/>
    <n v="1"/>
    <d v="2012-12-03T00:00:00"/>
    <n v="13"/>
    <n v="23"/>
    <n v="22"/>
    <n v="1477"/>
    <n v="3"/>
    <n v="3"/>
    <n v="3"/>
    <s v="333"/>
    <x v="1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</r>
  <r>
    <n v="4137"/>
    <n v="1948"/>
    <n v="77"/>
    <x v="2"/>
    <x v="0"/>
    <s v="Conjoint"/>
    <n v="70666"/>
    <n v="0"/>
    <n v="0"/>
    <n v="0"/>
    <d v="2013-12-06T00:00:00"/>
    <n v="12"/>
    <n v="29"/>
    <n v="19"/>
    <n v="1076"/>
    <n v="3"/>
    <n v="2"/>
    <n v="3"/>
    <s v="323"/>
    <x v="0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</r>
  <r>
    <n v="4640"/>
    <n v="1967"/>
    <n v="58"/>
    <x v="0"/>
    <x v="0"/>
    <s v="Divorcé"/>
    <n v="70647"/>
    <n v="0"/>
    <n v="1"/>
    <n v="1"/>
    <d v="2012-09-21T00:00:00"/>
    <n v="13"/>
    <n v="65"/>
    <n v="26"/>
    <n v="1079"/>
    <n v="2"/>
    <n v="3"/>
    <n v="3"/>
    <s v="233"/>
    <x v="4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</r>
  <r>
    <n v="3074"/>
    <n v="1984"/>
    <n v="41"/>
    <x v="1"/>
    <x v="1"/>
    <s v="Marié"/>
    <n v="70643"/>
    <n v="0"/>
    <n v="0"/>
    <n v="0"/>
    <d v="2012-10-15T00:00:00"/>
    <n v="13"/>
    <n v="66"/>
    <n v="23"/>
    <n v="1828"/>
    <n v="1"/>
    <n v="3"/>
    <n v="3"/>
    <s v="133"/>
    <x v="3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</r>
  <r>
    <n v="2565"/>
    <n v="1955"/>
    <n v="70"/>
    <x v="2"/>
    <x v="2"/>
    <s v="Divorcé"/>
    <n v="70638"/>
    <n v="0"/>
    <n v="0"/>
    <n v="0"/>
    <d v="2013-06-01T00:00:00"/>
    <n v="12"/>
    <n v="69"/>
    <n v="22"/>
    <n v="1334"/>
    <n v="1"/>
    <n v="3"/>
    <n v="3"/>
    <s v="133"/>
    <x v="3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</r>
  <r>
    <n v="2181"/>
    <n v="1970"/>
    <n v="55"/>
    <x v="0"/>
    <x v="0"/>
    <s v="Marié"/>
    <n v="70617"/>
    <n v="0"/>
    <n v="0"/>
    <n v="0"/>
    <d v="2013-06-23T00:00:00"/>
    <n v="12"/>
    <n v="45"/>
    <n v="15"/>
    <n v="1280"/>
    <n v="2"/>
    <n v="2"/>
    <n v="3"/>
    <s v="223"/>
    <x v="4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</r>
  <r>
    <n v="7290"/>
    <n v="1985"/>
    <n v="40"/>
    <x v="1"/>
    <x v="0"/>
    <s v="Célibataire"/>
    <n v="70596"/>
    <n v="0"/>
    <n v="0"/>
    <n v="0"/>
    <d v="2012-10-05T00:00:00"/>
    <n v="13"/>
    <n v="68"/>
    <n v="22"/>
    <n v="968"/>
    <n v="1"/>
    <n v="3"/>
    <n v="3"/>
    <s v="133"/>
    <x v="3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</r>
  <r>
    <n v="8895"/>
    <n v="1985"/>
    <n v="40"/>
    <x v="1"/>
    <x v="0"/>
    <s v="Célibataire"/>
    <n v="70596"/>
    <n v="0"/>
    <n v="0"/>
    <n v="0"/>
    <d v="2012-10-05T00:00:00"/>
    <n v="13"/>
    <n v="68"/>
    <n v="22"/>
    <n v="968"/>
    <n v="1"/>
    <n v="3"/>
    <n v="3"/>
    <s v="133"/>
    <x v="3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</r>
  <r>
    <n v="850"/>
    <n v="1968"/>
    <n v="57"/>
    <x v="0"/>
    <x v="0"/>
    <s v="Célibataire"/>
    <n v="70566"/>
    <n v="0"/>
    <n v="1"/>
    <n v="1"/>
    <d v="2013-10-06T00:00:00"/>
    <n v="12"/>
    <n v="4"/>
    <n v="23"/>
    <n v="757"/>
    <n v="3"/>
    <n v="3"/>
    <n v="2"/>
    <s v="332"/>
    <x v="0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</r>
  <r>
    <n v="6255"/>
    <n v="1952"/>
    <n v="73"/>
    <x v="2"/>
    <x v="2"/>
    <s v="Conjoint"/>
    <n v="70545"/>
    <n v="0"/>
    <n v="1"/>
    <n v="1"/>
    <d v="2014-06-03T00:00:00"/>
    <n v="11"/>
    <n v="29"/>
    <n v="14"/>
    <n v="334"/>
    <n v="3"/>
    <n v="1"/>
    <n v="2"/>
    <s v="312"/>
    <x v="0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</r>
  <r>
    <n v="5080"/>
    <n v="1993"/>
    <n v="32"/>
    <x v="1"/>
    <x v="0"/>
    <s v="Célibataire"/>
    <n v="70515"/>
    <n v="0"/>
    <n v="0"/>
    <n v="0"/>
    <d v="2013-10-21T00:00:00"/>
    <n v="12"/>
    <n v="12"/>
    <n v="18"/>
    <n v="1258"/>
    <n v="3"/>
    <n v="2"/>
    <n v="3"/>
    <s v="323"/>
    <x v="0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</r>
  <r>
    <n v="4943"/>
    <n v="1953"/>
    <n v="72"/>
    <x v="2"/>
    <x v="0"/>
    <s v="Marié"/>
    <n v="70503"/>
    <n v="0"/>
    <n v="0"/>
    <n v="0"/>
    <d v="2012-09-30T00:00:00"/>
    <n v="13"/>
    <n v="73"/>
    <n v="21"/>
    <n v="1727"/>
    <n v="1"/>
    <n v="2"/>
    <n v="3"/>
    <s v="123"/>
    <x v="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</r>
  <r>
    <n v="1215"/>
    <n v="1978"/>
    <n v="47"/>
    <x v="0"/>
    <x v="0"/>
    <s v="Conjoint"/>
    <n v="70440"/>
    <n v="0"/>
    <n v="0"/>
    <n v="0"/>
    <d v="2013-10-08T00:00:00"/>
    <n v="12"/>
    <n v="49"/>
    <n v="25"/>
    <n v="1572"/>
    <n v="2"/>
    <n v="3"/>
    <n v="3"/>
    <s v="233"/>
    <x v="4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</r>
  <r>
    <n v="6722"/>
    <n v="1954"/>
    <n v="71"/>
    <x v="2"/>
    <x v="1"/>
    <s v="Marié"/>
    <n v="70421"/>
    <n v="0"/>
    <n v="1"/>
    <n v="1"/>
    <d v="2014-06-28T00:00:00"/>
    <n v="11"/>
    <n v="98"/>
    <n v="26"/>
    <n v="767"/>
    <n v="1"/>
    <n v="3"/>
    <n v="2"/>
    <s v="132"/>
    <x v="3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</r>
  <r>
    <n v="9988"/>
    <n v="1976"/>
    <n v="49"/>
    <x v="0"/>
    <x v="2"/>
    <s v="Célibataire"/>
    <n v="70379"/>
    <n v="0"/>
    <n v="1"/>
    <n v="1"/>
    <d v="2013-03-03T00:00:00"/>
    <n v="12"/>
    <n v="84"/>
    <n v="26"/>
    <n v="860"/>
    <n v="1"/>
    <n v="3"/>
    <n v="3"/>
    <s v="133"/>
    <x v="3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</r>
  <r>
    <n v="9260"/>
    <n v="1945"/>
    <n v="80"/>
    <x v="2"/>
    <x v="1"/>
    <s v="Marié"/>
    <n v="70356"/>
    <n v="0"/>
    <n v="0"/>
    <n v="0"/>
    <d v="2012-11-05T00:00:00"/>
    <n v="13"/>
    <n v="20"/>
    <n v="31"/>
    <n v="1706"/>
    <n v="3"/>
    <n v="3"/>
    <n v="3"/>
    <s v="333"/>
    <x v="1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</r>
  <r>
    <n v="9937"/>
    <n v="1979"/>
    <n v="46"/>
    <x v="0"/>
    <x v="0"/>
    <s v="Célibataire"/>
    <n v="70337"/>
    <n v="0"/>
    <n v="0"/>
    <n v="0"/>
    <d v="2014-01-02T00:00:00"/>
    <n v="11"/>
    <n v="75"/>
    <n v="17"/>
    <n v="576"/>
    <n v="1"/>
    <n v="2"/>
    <n v="2"/>
    <s v="122"/>
    <x v="3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</r>
  <r>
    <n v="10814"/>
    <n v="1947"/>
    <n v="78"/>
    <x v="2"/>
    <x v="0"/>
    <s v="Conjoint"/>
    <n v="70321"/>
    <n v="0"/>
    <n v="0"/>
    <n v="0"/>
    <d v="2013-01-16T00:00:00"/>
    <n v="12"/>
    <n v="6"/>
    <n v="28"/>
    <n v="1376"/>
    <n v="3"/>
    <n v="3"/>
    <n v="3"/>
    <s v="333"/>
    <x v="1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</r>
  <r>
    <n v="3426"/>
    <n v="1975"/>
    <n v="50"/>
    <x v="0"/>
    <x v="0"/>
    <s v="Divorcé"/>
    <n v="70300"/>
    <n v="1"/>
    <n v="0"/>
    <n v="1"/>
    <d v="2013-07-15T00:00:00"/>
    <n v="12"/>
    <n v="89"/>
    <n v="31"/>
    <n v="1596"/>
    <n v="1"/>
    <n v="3"/>
    <n v="3"/>
    <s v="133"/>
    <x v="3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</r>
  <r>
    <n v="10383"/>
    <n v="1966"/>
    <n v="59"/>
    <x v="0"/>
    <x v="0"/>
    <s v="Divorcé"/>
    <n v="70287"/>
    <n v="0"/>
    <n v="0"/>
    <n v="0"/>
    <d v="2013-04-02T00:00:00"/>
    <n v="12"/>
    <n v="30"/>
    <n v="23"/>
    <n v="1093"/>
    <n v="3"/>
    <n v="3"/>
    <n v="3"/>
    <s v="333"/>
    <x v="1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</r>
  <r>
    <n v="2793"/>
    <n v="1976"/>
    <n v="49"/>
    <x v="0"/>
    <x v="1"/>
    <s v="Divorcé"/>
    <n v="70179"/>
    <n v="0"/>
    <n v="1"/>
    <n v="1"/>
    <d v="2013-07-21T00:00:00"/>
    <n v="12"/>
    <n v="10"/>
    <n v="28"/>
    <n v="1034"/>
    <n v="3"/>
    <n v="3"/>
    <n v="3"/>
    <s v="333"/>
    <x v="1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</r>
  <r>
    <n v="1071"/>
    <n v="1976"/>
    <n v="49"/>
    <x v="0"/>
    <x v="1"/>
    <s v="Divorcé"/>
    <n v="70179"/>
    <n v="0"/>
    <n v="1"/>
    <n v="1"/>
    <d v="2013-07-21T00:00:00"/>
    <n v="12"/>
    <n v="10"/>
    <n v="28"/>
    <n v="1034"/>
    <n v="3"/>
    <n v="3"/>
    <n v="3"/>
    <s v="333"/>
    <x v="1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</r>
  <r>
    <n v="7851"/>
    <n v="1949"/>
    <n v="76"/>
    <x v="2"/>
    <x v="0"/>
    <s v="Veuf"/>
    <n v="70165"/>
    <n v="0"/>
    <n v="0"/>
    <n v="0"/>
    <d v="2013-09-22T00:00:00"/>
    <n v="12"/>
    <n v="60"/>
    <n v="22"/>
    <n v="926"/>
    <n v="2"/>
    <n v="3"/>
    <n v="3"/>
    <s v="233"/>
    <x v="4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</r>
  <r>
    <n v="10140"/>
    <n v="1983"/>
    <n v="42"/>
    <x v="1"/>
    <x v="1"/>
    <s v="Conjoint"/>
    <n v="70123"/>
    <n v="0"/>
    <n v="0"/>
    <n v="0"/>
    <d v="2013-09-28T00:00:00"/>
    <n v="12"/>
    <n v="27"/>
    <n v="19"/>
    <n v="1727"/>
    <n v="3"/>
    <n v="2"/>
    <n v="3"/>
    <s v="323"/>
    <x v="0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</r>
  <r>
    <n v="9029"/>
    <n v="1972"/>
    <n v="53"/>
    <x v="0"/>
    <x v="1"/>
    <s v="Marié"/>
    <n v="70116"/>
    <n v="0"/>
    <n v="0"/>
    <n v="0"/>
    <d v="2013-01-26T00:00:00"/>
    <n v="12"/>
    <n v="73"/>
    <n v="23"/>
    <n v="1536"/>
    <n v="1"/>
    <n v="3"/>
    <n v="3"/>
    <s v="133"/>
    <x v="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</r>
  <r>
    <n v="6606"/>
    <n v="1969"/>
    <n v="56"/>
    <x v="0"/>
    <x v="2"/>
    <s v="Marié"/>
    <n v="70091"/>
    <n v="1"/>
    <n v="0"/>
    <n v="1"/>
    <d v="2013-03-31T00:00:00"/>
    <n v="12"/>
    <n v="11"/>
    <n v="25"/>
    <n v="1161"/>
    <n v="3"/>
    <n v="3"/>
    <n v="3"/>
    <s v="333"/>
    <x v="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</r>
  <r>
    <n v="8925"/>
    <n v="1965"/>
    <n v="60"/>
    <x v="2"/>
    <x v="2"/>
    <s v="Marié"/>
    <n v="70053"/>
    <n v="0"/>
    <n v="1"/>
    <n v="1"/>
    <d v="2013-07-03T00:00:00"/>
    <n v="12"/>
    <n v="38"/>
    <n v="28"/>
    <n v="1012"/>
    <n v="2"/>
    <n v="3"/>
    <n v="3"/>
    <s v="233"/>
    <x v="4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</r>
  <r>
    <n v="10092"/>
    <n v="1954"/>
    <n v="71"/>
    <x v="2"/>
    <x v="0"/>
    <s v="Divorcé"/>
    <n v="70044"/>
    <n v="0"/>
    <n v="1"/>
    <n v="1"/>
    <d v="2013-02-18T00:00:00"/>
    <n v="12"/>
    <n v="46"/>
    <n v="27"/>
    <n v="1504"/>
    <n v="2"/>
    <n v="3"/>
    <n v="3"/>
    <s v="233"/>
    <x v="4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</r>
  <r>
    <n v="1232"/>
    <n v="1982"/>
    <n v="43"/>
    <x v="1"/>
    <x v="1"/>
    <s v="Conjoint"/>
    <n v="70038"/>
    <n v="0"/>
    <n v="0"/>
    <n v="0"/>
    <d v="2013-10-25T00:00:00"/>
    <n v="12"/>
    <n v="54"/>
    <n v="18"/>
    <n v="1244"/>
    <n v="2"/>
    <n v="2"/>
    <n v="3"/>
    <s v="223"/>
    <x v="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2345"/>
    <n v="1982"/>
    <n v="43"/>
    <x v="1"/>
    <x v="1"/>
    <s v="Conjoint"/>
    <n v="70038"/>
    <n v="0"/>
    <n v="0"/>
    <n v="0"/>
    <d v="2013-10-25T00:00:00"/>
    <n v="12"/>
    <n v="54"/>
    <n v="18"/>
    <n v="1244"/>
    <n v="2"/>
    <n v="2"/>
    <n v="3"/>
    <s v="223"/>
    <x v="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9606"/>
    <n v="1965"/>
    <n v="60"/>
    <x v="2"/>
    <x v="1"/>
    <s v="Marié"/>
    <n v="69969"/>
    <n v="0"/>
    <n v="0"/>
    <n v="0"/>
    <d v="2013-08-27T00:00:00"/>
    <n v="12"/>
    <n v="64"/>
    <n v="15"/>
    <n v="1536"/>
    <n v="2"/>
    <n v="2"/>
    <n v="3"/>
    <s v="223"/>
    <x v="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</r>
  <r>
    <n v="8602"/>
    <n v="1964"/>
    <n v="61"/>
    <x v="2"/>
    <x v="0"/>
    <s v="Divorcé"/>
    <n v="69932"/>
    <n v="0"/>
    <n v="1"/>
    <n v="1"/>
    <d v="2013-06-12T00:00:00"/>
    <n v="12"/>
    <n v="97"/>
    <n v="28"/>
    <n v="1049"/>
    <n v="1"/>
    <n v="3"/>
    <n v="3"/>
    <s v="133"/>
    <x v="3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</r>
  <r>
    <n v="8643"/>
    <n v="1971"/>
    <n v="54"/>
    <x v="0"/>
    <x v="0"/>
    <s v="Conjoint"/>
    <n v="69930"/>
    <n v="0"/>
    <n v="0"/>
    <n v="0"/>
    <d v="2013-05-26T00:00:00"/>
    <n v="12"/>
    <n v="21"/>
    <n v="24"/>
    <n v="1662"/>
    <n v="3"/>
    <n v="3"/>
    <n v="3"/>
    <s v="333"/>
    <x v="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</r>
  <r>
    <n v="5847"/>
    <n v="1969"/>
    <n v="56"/>
    <x v="0"/>
    <x v="0"/>
    <s v="Divorcé"/>
    <n v="69901"/>
    <n v="0"/>
    <n v="1"/>
    <n v="1"/>
    <d v="2013-05-29T00:00:00"/>
    <n v="12"/>
    <n v="95"/>
    <n v="25"/>
    <n v="882"/>
    <n v="1"/>
    <n v="3"/>
    <n v="3"/>
    <s v="133"/>
    <x v="3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</r>
  <r>
    <n v="4501"/>
    <n v="1965"/>
    <n v="60"/>
    <x v="2"/>
    <x v="2"/>
    <s v="Célibataire"/>
    <n v="69882"/>
    <n v="0"/>
    <n v="0"/>
    <n v="0"/>
    <d v="2013-11-10T00:00:00"/>
    <n v="12"/>
    <n v="94"/>
    <n v="20"/>
    <n v="1478"/>
    <n v="1"/>
    <n v="2"/>
    <n v="3"/>
    <s v="123"/>
    <x v="3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</r>
  <r>
    <n v="3762"/>
    <n v="1986"/>
    <n v="39"/>
    <x v="1"/>
    <x v="1"/>
    <s v="Célibataire"/>
    <n v="69867"/>
    <n v="0"/>
    <n v="0"/>
    <n v="0"/>
    <d v="2013-04-02T00:00:00"/>
    <n v="12"/>
    <n v="30"/>
    <n v="17"/>
    <n v="925"/>
    <n v="3"/>
    <n v="2"/>
    <n v="3"/>
    <s v="323"/>
    <x v="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</r>
  <r>
    <n v="8659"/>
    <n v="1952"/>
    <n v="73"/>
    <x v="2"/>
    <x v="1"/>
    <s v="Conjoint"/>
    <n v="69805"/>
    <n v="0"/>
    <n v="1"/>
    <n v="1"/>
    <d v="2014-01-21T00:00:00"/>
    <n v="11"/>
    <n v="50"/>
    <n v="27"/>
    <n v="1038"/>
    <n v="2"/>
    <n v="3"/>
    <n v="3"/>
    <s v="233"/>
    <x v="4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</r>
  <r>
    <n v="9185"/>
    <n v="1966"/>
    <n v="59"/>
    <x v="0"/>
    <x v="1"/>
    <s v="Célibataire"/>
    <n v="69759"/>
    <n v="0"/>
    <n v="0"/>
    <n v="0"/>
    <d v="2013-10-28T00:00:00"/>
    <n v="12"/>
    <n v="38"/>
    <n v="18"/>
    <n v="1029"/>
    <n v="2"/>
    <n v="2"/>
    <n v="3"/>
    <s v="223"/>
    <x v="4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</r>
  <r>
    <n v="10711"/>
    <n v="1945"/>
    <n v="80"/>
    <x v="2"/>
    <x v="0"/>
    <s v="Marié"/>
    <n v="69755"/>
    <n v="0"/>
    <n v="0"/>
    <n v="0"/>
    <d v="2013-10-02T00:00:00"/>
    <n v="12"/>
    <n v="23"/>
    <n v="22"/>
    <n v="894"/>
    <n v="3"/>
    <n v="3"/>
    <n v="3"/>
    <s v="333"/>
    <x v="1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</r>
  <r>
    <n v="1743"/>
    <n v="1974"/>
    <n v="51"/>
    <x v="0"/>
    <x v="0"/>
    <s v="Célibataire"/>
    <n v="69719"/>
    <n v="0"/>
    <n v="0"/>
    <n v="0"/>
    <d v="2014-05-26T00:00:00"/>
    <n v="11"/>
    <n v="99"/>
    <n v="11"/>
    <n v="801"/>
    <n v="1"/>
    <n v="1"/>
    <n v="2"/>
    <s v="112"/>
    <x v="3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</r>
  <r>
    <n v="1570"/>
    <n v="1951"/>
    <n v="74"/>
    <x v="2"/>
    <x v="1"/>
    <s v="Conjoint"/>
    <n v="69702"/>
    <n v="0"/>
    <n v="1"/>
    <n v="1"/>
    <d v="2013-02-19T00:00:00"/>
    <n v="12"/>
    <n v="8"/>
    <n v="28"/>
    <n v="1039"/>
    <n v="3"/>
    <n v="3"/>
    <n v="3"/>
    <s v="333"/>
    <x v="1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</r>
  <r>
    <n v="1184"/>
    <n v="1968"/>
    <n v="57"/>
    <x v="0"/>
    <x v="1"/>
    <s v="Divorcé"/>
    <n v="69674"/>
    <n v="0"/>
    <n v="2"/>
    <n v="2"/>
    <d v="2013-05-22T00:00:00"/>
    <n v="12"/>
    <n v="46"/>
    <n v="27"/>
    <n v="845"/>
    <n v="2"/>
    <n v="3"/>
    <n v="3"/>
    <s v="233"/>
    <x v="4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</r>
  <r>
    <n v="6999"/>
    <n v="1980"/>
    <n v="45"/>
    <x v="0"/>
    <x v="2"/>
    <s v="Marié"/>
    <n v="69661"/>
    <n v="0"/>
    <n v="0"/>
    <n v="0"/>
    <d v="2014-05-13T00:00:00"/>
    <n v="11"/>
    <n v="80"/>
    <n v="25"/>
    <n v="834"/>
    <n v="1"/>
    <n v="3"/>
    <n v="3"/>
    <s v="133"/>
    <x v="3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</r>
  <r>
    <n v="3834"/>
    <n v="1962"/>
    <n v="63"/>
    <x v="2"/>
    <x v="0"/>
    <s v="Célibataire"/>
    <n v="69627"/>
    <n v="0"/>
    <n v="1"/>
    <n v="1"/>
    <d v="2013-03-17T00:00:00"/>
    <n v="12"/>
    <n v="35"/>
    <n v="26"/>
    <n v="861"/>
    <n v="2"/>
    <n v="3"/>
    <n v="3"/>
    <s v="233"/>
    <x v="4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</r>
  <r>
    <n v="2254"/>
    <n v="1983"/>
    <n v="42"/>
    <x v="1"/>
    <x v="0"/>
    <s v="Marié"/>
    <n v="69520"/>
    <n v="0"/>
    <n v="0"/>
    <n v="0"/>
    <d v="2013-07-07T00:00:00"/>
    <n v="12"/>
    <n v="95"/>
    <n v="25"/>
    <n v="1455"/>
    <n v="1"/>
    <n v="3"/>
    <n v="3"/>
    <s v="133"/>
    <x v="3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</r>
  <r>
    <n v="454"/>
    <n v="1980"/>
    <n v="45"/>
    <x v="0"/>
    <x v="0"/>
    <s v="Conjoint"/>
    <n v="69508"/>
    <n v="1"/>
    <n v="0"/>
    <n v="1"/>
    <d v="2012-11-14T00:00:00"/>
    <n v="13"/>
    <n v="48"/>
    <n v="32"/>
    <n v="1135"/>
    <n v="2"/>
    <n v="3"/>
    <n v="3"/>
    <s v="233"/>
    <x v="4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</r>
  <r>
    <n v="7279"/>
    <n v="1969"/>
    <n v="56"/>
    <x v="0"/>
    <x v="1"/>
    <s v="Conjoint"/>
    <n v="69476"/>
    <n v="0"/>
    <n v="0"/>
    <n v="0"/>
    <d v="2013-09-30T00:00:00"/>
    <n v="12"/>
    <n v="3"/>
    <n v="16"/>
    <n v="1044"/>
    <n v="3"/>
    <n v="2"/>
    <n v="3"/>
    <s v="323"/>
    <x v="0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</r>
  <r>
    <n v="1927"/>
    <n v="1973"/>
    <n v="52"/>
    <x v="0"/>
    <x v="2"/>
    <s v="Conjoint"/>
    <n v="69401"/>
    <n v="0"/>
    <n v="1"/>
    <n v="1"/>
    <d v="2014-03-23T00:00:00"/>
    <n v="11"/>
    <n v="41"/>
    <n v="15"/>
    <n v="690"/>
    <n v="2"/>
    <n v="2"/>
    <n v="2"/>
    <s v="222"/>
    <x v="4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</r>
  <r>
    <n v="618"/>
    <n v="1977"/>
    <n v="48"/>
    <x v="0"/>
    <x v="1"/>
    <s v="Marié"/>
    <n v="69389"/>
    <n v="0"/>
    <n v="1"/>
    <n v="1"/>
    <d v="2012-09-28T00:00:00"/>
    <n v="13"/>
    <n v="17"/>
    <n v="25"/>
    <n v="797"/>
    <n v="3"/>
    <n v="3"/>
    <n v="2"/>
    <s v="332"/>
    <x v="0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</r>
  <r>
    <n v="10240"/>
    <n v="1949"/>
    <n v="76"/>
    <x v="2"/>
    <x v="0"/>
    <s v="Conjoint"/>
    <n v="69372"/>
    <n v="0"/>
    <n v="0"/>
    <n v="0"/>
    <d v="2013-02-19T00:00:00"/>
    <n v="12"/>
    <n v="10"/>
    <n v="24"/>
    <n v="1381"/>
    <n v="3"/>
    <n v="3"/>
    <n v="3"/>
    <s v="333"/>
    <x v="1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</r>
  <r>
    <n v="3463"/>
    <n v="1975"/>
    <n v="50"/>
    <x v="0"/>
    <x v="1"/>
    <s v="Marié"/>
    <n v="69283"/>
    <n v="0"/>
    <n v="1"/>
    <n v="1"/>
    <d v="2014-06-14T00:00:00"/>
    <n v="11"/>
    <n v="41"/>
    <n v="28"/>
    <n v="904"/>
    <n v="2"/>
    <n v="3"/>
    <n v="3"/>
    <s v="233"/>
    <x v="4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</r>
  <r>
    <n v="2379"/>
    <n v="1953"/>
    <n v="72"/>
    <x v="2"/>
    <x v="0"/>
    <s v="Célibataire"/>
    <n v="69267"/>
    <n v="0"/>
    <n v="0"/>
    <n v="0"/>
    <d v="2012-09-22T00:00:00"/>
    <n v="13"/>
    <n v="31"/>
    <n v="19"/>
    <n v="1635"/>
    <n v="3"/>
    <n v="2"/>
    <n v="3"/>
    <s v="323"/>
    <x v="0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</r>
  <r>
    <n v="9362"/>
    <n v="1965"/>
    <n v="60"/>
    <x v="2"/>
    <x v="0"/>
    <s v="Célibataire"/>
    <n v="69263"/>
    <n v="0"/>
    <n v="1"/>
    <n v="1"/>
    <d v="2014-03-05T00:00:00"/>
    <n v="11"/>
    <n v="14"/>
    <n v="23"/>
    <n v="568"/>
    <n v="3"/>
    <n v="3"/>
    <n v="2"/>
    <s v="332"/>
    <x v="0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</r>
  <r>
    <n v="8235"/>
    <n v="1956"/>
    <n v="69"/>
    <x v="2"/>
    <x v="2"/>
    <s v="Conjoint"/>
    <n v="69245"/>
    <n v="0"/>
    <n v="1"/>
    <n v="1"/>
    <d v="2014-01-24T00:00:00"/>
    <n v="11"/>
    <n v="8"/>
    <n v="24"/>
    <n v="843"/>
    <n v="3"/>
    <n v="3"/>
    <n v="3"/>
    <s v="333"/>
    <x v="1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</r>
  <r>
    <n v="7233"/>
    <n v="1972"/>
    <n v="53"/>
    <x v="0"/>
    <x v="0"/>
    <s v="Marié"/>
    <n v="69209"/>
    <n v="0"/>
    <n v="0"/>
    <n v="0"/>
    <d v="2012-09-17T00:00:00"/>
    <n v="13"/>
    <n v="4"/>
    <n v="18"/>
    <n v="1782"/>
    <n v="3"/>
    <n v="2"/>
    <n v="3"/>
    <s v="323"/>
    <x v="0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</r>
  <r>
    <n v="7300"/>
    <n v="1952"/>
    <n v="73"/>
    <x v="2"/>
    <x v="0"/>
    <s v="Divorcé"/>
    <n v="69142"/>
    <n v="0"/>
    <n v="1"/>
    <n v="1"/>
    <d v="2014-06-29T00:00:00"/>
    <m/>
    <n v="50"/>
    <n v="21"/>
    <n v="535"/>
    <n v="2"/>
    <n v="2"/>
    <n v="2"/>
    <s v="222"/>
    <x v="4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</r>
  <r>
    <n v="5232"/>
    <n v="1965"/>
    <n v="60"/>
    <x v="2"/>
    <x v="0"/>
    <s v="Marié"/>
    <n v="69139"/>
    <n v="0"/>
    <n v="1"/>
    <n v="1"/>
    <d v="2014-01-27T00:00:00"/>
    <n v="11"/>
    <n v="23"/>
    <n v="14"/>
    <n v="227"/>
    <n v="3"/>
    <n v="1"/>
    <n v="2"/>
    <s v="312"/>
    <x v="0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</r>
  <r>
    <n v="3011"/>
    <n v="1965"/>
    <n v="60"/>
    <x v="2"/>
    <x v="0"/>
    <s v="Marié"/>
    <n v="69139"/>
    <n v="0"/>
    <n v="1"/>
    <n v="1"/>
    <d v="2014-01-27T00:00:00"/>
    <n v="11"/>
    <n v="23"/>
    <n v="14"/>
    <n v="227"/>
    <n v="3"/>
    <n v="1"/>
    <n v="2"/>
    <s v="312"/>
    <x v="0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</r>
  <r>
    <n v="2407"/>
    <n v="1982"/>
    <n v="43"/>
    <x v="1"/>
    <x v="0"/>
    <s v="Marié"/>
    <n v="69109"/>
    <n v="0"/>
    <n v="0"/>
    <n v="0"/>
    <d v="2012-11-09T00:00:00"/>
    <n v="13"/>
    <n v="10"/>
    <n v="23"/>
    <n v="1555"/>
    <n v="3"/>
    <n v="3"/>
    <n v="3"/>
    <s v="333"/>
    <x v="1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</r>
  <r>
    <n v="9064"/>
    <n v="1982"/>
    <n v="43"/>
    <x v="1"/>
    <x v="0"/>
    <s v="Marié"/>
    <n v="69109"/>
    <n v="0"/>
    <n v="0"/>
    <n v="0"/>
    <d v="2012-11-09T00:00:00"/>
    <n v="13"/>
    <n v="10"/>
    <n v="23"/>
    <n v="1555"/>
    <n v="3"/>
    <n v="3"/>
    <n v="3"/>
    <s v="333"/>
    <x v="1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</r>
  <r>
    <n v="4475"/>
    <n v="1949"/>
    <n v="76"/>
    <x v="2"/>
    <x v="1"/>
    <s v="Marié"/>
    <n v="69098"/>
    <n v="0"/>
    <n v="0"/>
    <n v="0"/>
    <d v="2013-02-16T00:00:00"/>
    <n v="12"/>
    <n v="82"/>
    <n v="29"/>
    <n v="2440"/>
    <n v="1"/>
    <n v="3"/>
    <n v="3"/>
    <s v="133"/>
    <x v="3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</r>
  <r>
    <n v="4477"/>
    <n v="1958"/>
    <n v="67"/>
    <x v="2"/>
    <x v="0"/>
    <s v="Conjoint"/>
    <n v="69096"/>
    <n v="0"/>
    <n v="1"/>
    <n v="1"/>
    <d v="2013-09-27T00:00:00"/>
    <n v="12"/>
    <n v="4"/>
    <n v="21"/>
    <n v="653"/>
    <n v="3"/>
    <n v="2"/>
    <n v="2"/>
    <s v="322"/>
    <x v="0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</r>
  <r>
    <n v="10727"/>
    <n v="1970"/>
    <n v="55"/>
    <x v="0"/>
    <x v="1"/>
    <s v="Marié"/>
    <n v="69084"/>
    <n v="1"/>
    <n v="0"/>
    <n v="1"/>
    <d v="2013-11-19T00:00:00"/>
    <n v="12"/>
    <n v="43"/>
    <n v="31"/>
    <n v="1586"/>
    <n v="2"/>
    <n v="3"/>
    <n v="3"/>
    <s v="233"/>
    <x v="4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</r>
  <r>
    <n v="5299"/>
    <n v="1970"/>
    <n v="55"/>
    <x v="0"/>
    <x v="1"/>
    <s v="Marié"/>
    <n v="69084"/>
    <n v="1"/>
    <n v="0"/>
    <n v="1"/>
    <d v="2013-11-19T00:00:00"/>
    <n v="12"/>
    <n v="43"/>
    <n v="31"/>
    <n v="1586"/>
    <n v="2"/>
    <n v="3"/>
    <n v="3"/>
    <s v="233"/>
    <x v="4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</r>
  <r>
    <n v="1459"/>
    <n v="1966"/>
    <n v="59"/>
    <x v="0"/>
    <x v="1"/>
    <s v="Marié"/>
    <n v="69063"/>
    <n v="0"/>
    <n v="1"/>
    <n v="1"/>
    <d v="2012-11-07T00:00:00"/>
    <n v="13"/>
    <n v="16"/>
    <n v="16"/>
    <n v="928"/>
    <n v="3"/>
    <n v="2"/>
    <n v="3"/>
    <s v="323"/>
    <x v="0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</r>
  <r>
    <n v="3389"/>
    <n v="1970"/>
    <n v="55"/>
    <x v="0"/>
    <x v="0"/>
    <s v="Marié"/>
    <n v="69016"/>
    <n v="0"/>
    <n v="1"/>
    <n v="1"/>
    <d v="2012-11-22T00:00:00"/>
    <n v="13"/>
    <n v="61"/>
    <n v="35"/>
    <n v="1533"/>
    <n v="2"/>
    <n v="3"/>
    <n v="3"/>
    <s v="233"/>
    <x v="4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</r>
  <r>
    <n v="6870"/>
    <n v="1959"/>
    <n v="66"/>
    <x v="2"/>
    <x v="1"/>
    <s v="Divorcé"/>
    <n v="68805"/>
    <n v="0"/>
    <n v="1"/>
    <n v="1"/>
    <d v="2013-09-17T00:00:00"/>
    <n v="12"/>
    <n v="73"/>
    <n v="13"/>
    <n v="283"/>
    <n v="1"/>
    <n v="1"/>
    <n v="2"/>
    <s v="112"/>
    <x v="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</r>
  <r>
    <n v="4910"/>
    <n v="1967"/>
    <n v="58"/>
    <x v="0"/>
    <x v="0"/>
    <s v="Divorcé"/>
    <n v="68743"/>
    <n v="0"/>
    <n v="0"/>
    <n v="0"/>
    <d v="2012-08-30T00:00:00"/>
    <n v="13"/>
    <n v="81"/>
    <n v="36"/>
    <n v="2074"/>
    <n v="1"/>
    <n v="3"/>
    <n v="3"/>
    <s v="133"/>
    <x v="3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</r>
  <r>
    <n v="9888"/>
    <n v="1969"/>
    <n v="56"/>
    <x v="0"/>
    <x v="0"/>
    <s v="Conjoint"/>
    <n v="68695"/>
    <n v="0"/>
    <n v="0"/>
    <n v="0"/>
    <d v="2014-06-25T00:00:00"/>
    <n v="11"/>
    <n v="3"/>
    <n v="17"/>
    <n v="1091"/>
    <n v="3"/>
    <n v="2"/>
    <n v="3"/>
    <s v="323"/>
    <x v="0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</r>
  <r>
    <n v="4399"/>
    <n v="1969"/>
    <n v="56"/>
    <x v="0"/>
    <x v="0"/>
    <s v="Conjoint"/>
    <n v="68695"/>
    <n v="0"/>
    <n v="0"/>
    <n v="0"/>
    <d v="2014-06-25T00:00:00"/>
    <n v="11"/>
    <n v="3"/>
    <n v="17"/>
    <n v="1091"/>
    <n v="3"/>
    <n v="2"/>
    <n v="3"/>
    <s v="323"/>
    <x v="0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</r>
  <r>
    <n v="3428"/>
    <n v="1991"/>
    <n v="34"/>
    <x v="1"/>
    <x v="1"/>
    <s v="Conjoint"/>
    <n v="68682"/>
    <n v="0"/>
    <n v="0"/>
    <n v="0"/>
    <d v="2013-10-06T00:00:00"/>
    <n v="12"/>
    <n v="56"/>
    <n v="25"/>
    <n v="1598"/>
    <n v="2"/>
    <n v="3"/>
    <n v="3"/>
    <s v="233"/>
    <x v="4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</r>
  <r>
    <n v="4500"/>
    <n v="1991"/>
    <n v="34"/>
    <x v="1"/>
    <x v="1"/>
    <s v="Conjoint"/>
    <n v="68682"/>
    <n v="0"/>
    <n v="0"/>
    <n v="0"/>
    <d v="2013-10-06T00:00:00"/>
    <n v="12"/>
    <n v="56"/>
    <n v="25"/>
    <n v="1598"/>
    <n v="2"/>
    <n v="3"/>
    <n v="3"/>
    <s v="233"/>
    <x v="4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</r>
  <r>
    <n v="8755"/>
    <n v="1946"/>
    <n v="79"/>
    <x v="2"/>
    <x v="2"/>
    <s v="Marié"/>
    <n v="68657"/>
    <n v="0"/>
    <n v="0"/>
    <n v="0"/>
    <d v="2013-02-20T00:00:00"/>
    <n v="12"/>
    <n v="4"/>
    <n v="24"/>
    <n v="1196"/>
    <n v="3"/>
    <n v="3"/>
    <n v="3"/>
    <s v="333"/>
    <x v="1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</r>
  <r>
    <n v="10172"/>
    <n v="1988"/>
    <n v="37"/>
    <x v="1"/>
    <x v="0"/>
    <s v="Célibataire"/>
    <n v="68655"/>
    <n v="0"/>
    <n v="0"/>
    <n v="0"/>
    <d v="2012-08-10T00:00:00"/>
    <n v="13"/>
    <n v="95"/>
    <n v="23"/>
    <n v="1538"/>
    <n v="1"/>
    <n v="3"/>
    <n v="3"/>
    <s v="133"/>
    <x v="3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</r>
  <r>
    <n v="6729"/>
    <n v="1988"/>
    <n v="37"/>
    <x v="1"/>
    <x v="0"/>
    <s v="Célibataire"/>
    <n v="68655"/>
    <n v="0"/>
    <n v="0"/>
    <n v="0"/>
    <d v="2012-08-10T00:00:00"/>
    <n v="13"/>
    <n v="95"/>
    <n v="23"/>
    <n v="1538"/>
    <n v="1"/>
    <n v="3"/>
    <n v="3"/>
    <s v="133"/>
    <x v="3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</r>
  <r>
    <n v="7119"/>
    <n v="1982"/>
    <n v="43"/>
    <x v="1"/>
    <x v="0"/>
    <s v="Célibataire"/>
    <n v="68627"/>
    <n v="0"/>
    <n v="0"/>
    <n v="0"/>
    <d v="2013-01-12T00:00:00"/>
    <n v="12"/>
    <n v="45"/>
    <n v="12"/>
    <n v="825"/>
    <n v="2"/>
    <n v="1"/>
    <n v="2"/>
    <s v="212"/>
    <x v="2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</r>
  <r>
    <n v="6318"/>
    <n v="1988"/>
    <n v="37"/>
    <x v="1"/>
    <x v="0"/>
    <s v="Marié"/>
    <n v="68487"/>
    <n v="0"/>
    <n v="0"/>
    <n v="0"/>
    <d v="2013-01-13T00:00:00"/>
    <n v="12"/>
    <n v="48"/>
    <n v="33"/>
    <n v="1366"/>
    <n v="2"/>
    <n v="3"/>
    <n v="3"/>
    <s v="233"/>
    <x v="4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</r>
  <r>
    <n v="5396"/>
    <n v="1988"/>
    <n v="37"/>
    <x v="1"/>
    <x v="0"/>
    <s v="Marié"/>
    <n v="68487"/>
    <n v="0"/>
    <n v="0"/>
    <n v="0"/>
    <d v="2013-01-13T00:00:00"/>
    <n v="12"/>
    <n v="48"/>
    <n v="33"/>
    <n v="1366"/>
    <n v="2"/>
    <n v="3"/>
    <n v="3"/>
    <s v="233"/>
    <x v="4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</r>
  <r>
    <n v="6184"/>
    <n v="1969"/>
    <n v="56"/>
    <x v="0"/>
    <x v="1"/>
    <s v="Marié"/>
    <n v="68462"/>
    <n v="0"/>
    <n v="0"/>
    <n v="0"/>
    <d v="2012-12-12T00:00:00"/>
    <n v="13"/>
    <n v="6"/>
    <n v="15"/>
    <n v="1670"/>
    <n v="3"/>
    <n v="2"/>
    <n v="3"/>
    <s v="323"/>
    <x v="0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</r>
  <r>
    <n v="10673"/>
    <n v="1976"/>
    <n v="49"/>
    <x v="0"/>
    <x v="1"/>
    <s v="Marié"/>
    <n v="68397"/>
    <n v="0"/>
    <n v="1"/>
    <n v="1"/>
    <d v="2013-11-17T00:00:00"/>
    <n v="12"/>
    <n v="6"/>
    <n v="23"/>
    <n v="1416"/>
    <n v="3"/>
    <n v="3"/>
    <n v="3"/>
    <s v="333"/>
    <x v="1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</r>
  <r>
    <n v="2937"/>
    <n v="1974"/>
    <n v="51"/>
    <x v="0"/>
    <x v="1"/>
    <s v="Célibataire"/>
    <n v="68352"/>
    <n v="0"/>
    <n v="1"/>
    <n v="1"/>
    <d v="2013-08-28T00:00:00"/>
    <n v="12"/>
    <n v="47"/>
    <n v="28"/>
    <n v="871"/>
    <n v="2"/>
    <n v="3"/>
    <n v="3"/>
    <s v="233"/>
    <x v="4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</r>
  <r>
    <n v="8985"/>
    <n v="1964"/>
    <n v="61"/>
    <x v="2"/>
    <x v="2"/>
    <s v="Conjoint"/>
    <n v="68316"/>
    <n v="0"/>
    <n v="1"/>
    <n v="1"/>
    <d v="2012-11-04T00:00:00"/>
    <n v="13"/>
    <n v="54"/>
    <n v="33"/>
    <n v="1211"/>
    <n v="2"/>
    <n v="3"/>
    <n v="3"/>
    <s v="233"/>
    <x v="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</r>
  <r>
    <n v="3262"/>
    <n v="1958"/>
    <n v="67"/>
    <x v="2"/>
    <x v="0"/>
    <s v="Célibataire"/>
    <n v="68281"/>
    <n v="0"/>
    <n v="0"/>
    <n v="0"/>
    <d v="2012-08-07T00:00:00"/>
    <n v="13"/>
    <n v="31"/>
    <n v="29"/>
    <n v="1655"/>
    <n v="3"/>
    <n v="3"/>
    <n v="3"/>
    <s v="333"/>
    <x v="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</r>
  <r>
    <n v="8405"/>
    <n v="1979"/>
    <n v="46"/>
    <x v="0"/>
    <x v="0"/>
    <s v="Divorcé"/>
    <n v="68274"/>
    <n v="1"/>
    <n v="1"/>
    <n v="2"/>
    <d v="2013-09-30T00:00:00"/>
    <n v="12"/>
    <n v="83"/>
    <n v="14"/>
    <n v="305"/>
    <n v="1"/>
    <n v="1"/>
    <n v="2"/>
    <s v="112"/>
    <x v="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</r>
  <r>
    <n v="3170"/>
    <n v="1957"/>
    <n v="68"/>
    <x v="2"/>
    <x v="2"/>
    <s v="Conjoint"/>
    <n v="68148"/>
    <n v="0"/>
    <n v="0"/>
    <n v="0"/>
    <d v="2013-08-31T00:00:00"/>
    <n v="12"/>
    <n v="86"/>
    <n v="16"/>
    <n v="1042"/>
    <n v="1"/>
    <n v="2"/>
    <n v="3"/>
    <s v="123"/>
    <x v="3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</r>
  <r>
    <n v="8310"/>
    <n v="1964"/>
    <n v="61"/>
    <x v="2"/>
    <x v="0"/>
    <s v="Conjoint"/>
    <n v="68142"/>
    <n v="0"/>
    <n v="1"/>
    <n v="1"/>
    <d v="2012-08-29T00:00:00"/>
    <n v="13"/>
    <n v="96"/>
    <n v="27"/>
    <n v="1459"/>
    <n v="1"/>
    <n v="3"/>
    <n v="3"/>
    <s v="133"/>
    <x v="3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</r>
  <r>
    <n v="7431"/>
    <n v="1991"/>
    <n v="34"/>
    <x v="1"/>
    <x v="1"/>
    <s v="Célibataire"/>
    <n v="68126"/>
    <n v="0"/>
    <n v="0"/>
    <n v="0"/>
    <d v="2012-11-10T00:00:00"/>
    <n v="13"/>
    <n v="40"/>
    <n v="25"/>
    <n v="1820"/>
    <n v="2"/>
    <n v="3"/>
    <n v="3"/>
    <s v="233"/>
    <x v="4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</r>
  <r>
    <n v="2891"/>
    <n v="1963"/>
    <n v="62"/>
    <x v="2"/>
    <x v="0"/>
    <s v="Divorcé"/>
    <n v="68118"/>
    <n v="0"/>
    <n v="1"/>
    <n v="1"/>
    <d v="2013-10-18T00:00:00"/>
    <n v="12"/>
    <n v="51"/>
    <n v="27"/>
    <n v="928"/>
    <n v="2"/>
    <n v="3"/>
    <n v="3"/>
    <s v="233"/>
    <x v="4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</r>
  <r>
    <n v="5011"/>
    <n v="1963"/>
    <n v="62"/>
    <x v="2"/>
    <x v="0"/>
    <s v="Divorcé"/>
    <n v="68118"/>
    <n v="0"/>
    <n v="1"/>
    <n v="1"/>
    <d v="2013-10-18T00:00:00"/>
    <n v="12"/>
    <n v="51"/>
    <n v="27"/>
    <n v="928"/>
    <n v="2"/>
    <n v="3"/>
    <n v="3"/>
    <s v="233"/>
    <x v="4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</r>
  <r>
    <n v="3945"/>
    <n v="1947"/>
    <n v="78"/>
    <x v="2"/>
    <x v="1"/>
    <s v="Veuf"/>
    <n v="68117"/>
    <n v="0"/>
    <n v="1"/>
    <n v="1"/>
    <d v="2013-03-10T00:00:00"/>
    <n v="12"/>
    <n v="80"/>
    <n v="29"/>
    <n v="930"/>
    <n v="1"/>
    <n v="3"/>
    <n v="3"/>
    <s v="133"/>
    <x v="3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</r>
  <r>
    <n v="2930"/>
    <n v="1978"/>
    <n v="47"/>
    <x v="0"/>
    <x v="2"/>
    <s v="Célibataire"/>
    <n v="68092"/>
    <n v="0"/>
    <n v="0"/>
    <n v="0"/>
    <d v="2013-12-16T00:00:00"/>
    <n v="12"/>
    <n v="7"/>
    <n v="23"/>
    <n v="1281"/>
    <n v="3"/>
    <n v="3"/>
    <n v="3"/>
    <s v="333"/>
    <x v="1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</r>
  <r>
    <n v="716"/>
    <n v="1949"/>
    <n v="76"/>
    <x v="2"/>
    <x v="1"/>
    <s v="Conjoint"/>
    <n v="67911"/>
    <n v="0"/>
    <n v="1"/>
    <n v="1"/>
    <d v="2014-05-22T00:00:00"/>
    <n v="11"/>
    <n v="63"/>
    <n v="27"/>
    <n v="976"/>
    <n v="2"/>
    <n v="3"/>
    <n v="3"/>
    <s v="233"/>
    <x v="4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</r>
  <r>
    <n v="6544"/>
    <n v="1949"/>
    <n v="76"/>
    <x v="2"/>
    <x v="1"/>
    <s v="Conjoint"/>
    <n v="67911"/>
    <n v="0"/>
    <n v="1"/>
    <n v="1"/>
    <d v="2014-05-22T00:00:00"/>
    <n v="11"/>
    <n v="63"/>
    <n v="27"/>
    <n v="976"/>
    <n v="2"/>
    <n v="3"/>
    <n v="3"/>
    <s v="233"/>
    <x v="4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</r>
  <r>
    <n v="2882"/>
    <n v="1975"/>
    <n v="50"/>
    <x v="0"/>
    <x v="2"/>
    <s v="Divorcé"/>
    <n v="67893"/>
    <n v="0"/>
    <n v="1"/>
    <n v="1"/>
    <d v="2012-10-01T00:00:00"/>
    <n v="13"/>
    <n v="31"/>
    <n v="22"/>
    <n v="995"/>
    <n v="3"/>
    <n v="3"/>
    <n v="3"/>
    <s v="333"/>
    <x v="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</r>
  <r>
    <n v="10530"/>
    <n v="1959"/>
    <n v="66"/>
    <x v="2"/>
    <x v="1"/>
    <s v="Veuf"/>
    <n v="67786"/>
    <n v="0"/>
    <n v="0"/>
    <n v="0"/>
    <d v="2013-12-07T00:00:00"/>
    <n v="12"/>
    <n v="0"/>
    <n v="16"/>
    <n v="1156"/>
    <n v="3"/>
    <n v="2"/>
    <n v="3"/>
    <s v="323"/>
    <x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</r>
  <r>
    <n v="9723"/>
    <n v="1960"/>
    <n v="65"/>
    <x v="2"/>
    <x v="0"/>
    <s v="Marié"/>
    <n v="67716"/>
    <n v="0"/>
    <n v="1"/>
    <n v="1"/>
    <d v="2013-01-10T00:00:00"/>
    <n v="12"/>
    <n v="8"/>
    <n v="29"/>
    <n v="1016"/>
    <n v="3"/>
    <n v="3"/>
    <n v="3"/>
    <s v="333"/>
    <x v="1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</r>
  <r>
    <n v="6518"/>
    <n v="1951"/>
    <n v="74"/>
    <x v="2"/>
    <x v="1"/>
    <s v="Veuf"/>
    <n v="67680"/>
    <n v="0"/>
    <n v="1"/>
    <n v="1"/>
    <d v="2013-06-11T00:00:00"/>
    <n v="12"/>
    <n v="8"/>
    <n v="23"/>
    <n v="606"/>
    <n v="3"/>
    <n v="3"/>
    <n v="2"/>
    <s v="332"/>
    <x v="0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</r>
  <r>
    <n v="11013"/>
    <n v="1987"/>
    <n v="38"/>
    <x v="1"/>
    <x v="0"/>
    <s v="Conjoint"/>
    <n v="67605"/>
    <n v="0"/>
    <n v="0"/>
    <n v="0"/>
    <d v="2013-03-31T00:00:00"/>
    <n v="12"/>
    <n v="84"/>
    <n v="17"/>
    <n v="938"/>
    <n v="1"/>
    <n v="2"/>
    <n v="3"/>
    <s v="123"/>
    <x v="3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</r>
  <r>
    <n v="8867"/>
    <n v="1988"/>
    <n v="37"/>
    <x v="1"/>
    <x v="1"/>
    <s v="Marié"/>
    <n v="67546"/>
    <n v="0"/>
    <n v="0"/>
    <n v="0"/>
    <d v="2012-08-31T00:00:00"/>
    <n v="13"/>
    <n v="90"/>
    <n v="22"/>
    <n v="2126"/>
    <n v="1"/>
    <n v="3"/>
    <n v="3"/>
    <s v="133"/>
    <x v="3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</r>
  <r>
    <n v="2747"/>
    <n v="1988"/>
    <n v="37"/>
    <x v="1"/>
    <x v="1"/>
    <s v="Marié"/>
    <n v="67546"/>
    <n v="0"/>
    <n v="0"/>
    <n v="0"/>
    <d v="2012-08-31T00:00:00"/>
    <n v="13"/>
    <n v="90"/>
    <n v="22"/>
    <n v="2126"/>
    <n v="1"/>
    <n v="3"/>
    <n v="3"/>
    <s v="133"/>
    <x v="3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</r>
  <r>
    <n v="1204"/>
    <n v="1970"/>
    <n v="55"/>
    <x v="0"/>
    <x v="1"/>
    <s v="Marié"/>
    <n v="67536"/>
    <n v="0"/>
    <n v="1"/>
    <n v="1"/>
    <d v="2013-05-22T00:00:00"/>
    <n v="12"/>
    <n v="45"/>
    <n v="35"/>
    <n v="1829"/>
    <n v="2"/>
    <n v="3"/>
    <n v="3"/>
    <s v="233"/>
    <x v="4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</r>
  <r>
    <n v="176"/>
    <n v="1980"/>
    <n v="45"/>
    <x v="0"/>
    <x v="2"/>
    <s v="Célibataire"/>
    <n v="67506"/>
    <n v="0"/>
    <n v="1"/>
    <n v="1"/>
    <d v="2014-01-02T00:00:00"/>
    <n v="11"/>
    <n v="73"/>
    <n v="14"/>
    <n v="331"/>
    <n v="1"/>
    <n v="1"/>
    <n v="2"/>
    <s v="112"/>
    <x v="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</r>
  <r>
    <n v="2878"/>
    <n v="1947"/>
    <n v="78"/>
    <x v="2"/>
    <x v="1"/>
    <s v="Marié"/>
    <n v="67472"/>
    <n v="0"/>
    <n v="1"/>
    <n v="1"/>
    <d v="2013-09-28T00:00:00"/>
    <n v="12"/>
    <n v="93"/>
    <n v="16"/>
    <n v="414"/>
    <n v="1"/>
    <n v="2"/>
    <n v="2"/>
    <s v="122"/>
    <x v="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</r>
  <r>
    <n v="6661"/>
    <n v="1974"/>
    <n v="51"/>
    <x v="0"/>
    <x v="0"/>
    <s v="Marié"/>
    <n v="67445"/>
    <n v="0"/>
    <n v="1"/>
    <n v="1"/>
    <d v="2012-08-12T00:00:00"/>
    <n v="13"/>
    <n v="63"/>
    <n v="33"/>
    <n v="1174"/>
    <n v="2"/>
    <n v="3"/>
    <n v="3"/>
    <s v="233"/>
    <x v="4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5462"/>
    <n v="1974"/>
    <n v="51"/>
    <x v="0"/>
    <x v="0"/>
    <s v="Marié"/>
    <n v="67445"/>
    <n v="0"/>
    <n v="1"/>
    <n v="1"/>
    <d v="2012-08-12T00:00:00"/>
    <n v="13"/>
    <n v="63"/>
    <n v="33"/>
    <n v="1174"/>
    <n v="2"/>
    <n v="3"/>
    <n v="3"/>
    <s v="233"/>
    <x v="4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10897"/>
    <n v="1974"/>
    <n v="51"/>
    <x v="0"/>
    <x v="0"/>
    <s v="Marié"/>
    <n v="67445"/>
    <n v="0"/>
    <n v="1"/>
    <n v="1"/>
    <d v="2012-08-12T00:00:00"/>
    <n v="13"/>
    <n v="63"/>
    <n v="33"/>
    <n v="1174"/>
    <n v="2"/>
    <n v="3"/>
    <n v="3"/>
    <s v="233"/>
    <x v="4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8534"/>
    <n v="1952"/>
    <n v="73"/>
    <x v="2"/>
    <x v="0"/>
    <s v="Marié"/>
    <n v="67433"/>
    <n v="0"/>
    <n v="2"/>
    <n v="2"/>
    <d v="2013-07-16T00:00:00"/>
    <n v="12"/>
    <n v="51"/>
    <n v="28"/>
    <n v="992"/>
    <n v="2"/>
    <n v="3"/>
    <n v="3"/>
    <s v="233"/>
    <x v="4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</r>
  <r>
    <n v="7072"/>
    <n v="1973"/>
    <n v="52"/>
    <x v="0"/>
    <x v="0"/>
    <s v="Marié"/>
    <n v="67432"/>
    <n v="0"/>
    <n v="1"/>
    <n v="1"/>
    <d v="2013-03-29T00:00:00"/>
    <n v="12"/>
    <n v="69"/>
    <n v="21"/>
    <n v="1335"/>
    <n v="1"/>
    <n v="2"/>
    <n v="3"/>
    <s v="123"/>
    <x v="3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</r>
  <r>
    <n v="1911"/>
    <n v="1987"/>
    <n v="38"/>
    <x v="1"/>
    <x v="0"/>
    <s v="Conjoint"/>
    <n v="67430"/>
    <n v="0"/>
    <n v="0"/>
    <n v="0"/>
    <d v="2012-09-05T00:00:00"/>
    <n v="13"/>
    <n v="6"/>
    <n v="34"/>
    <n v="1364"/>
    <n v="3"/>
    <n v="3"/>
    <n v="3"/>
    <s v="333"/>
    <x v="1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</r>
  <r>
    <n v="4406"/>
    <n v="1970"/>
    <n v="55"/>
    <x v="0"/>
    <x v="0"/>
    <s v="Conjoint"/>
    <n v="67419"/>
    <n v="0"/>
    <n v="1"/>
    <n v="1"/>
    <d v="2013-01-16T00:00:00"/>
    <n v="12"/>
    <n v="29"/>
    <n v="26"/>
    <n v="1471"/>
    <n v="3"/>
    <n v="3"/>
    <n v="3"/>
    <s v="333"/>
    <x v="1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</r>
  <r>
    <n v="5544"/>
    <n v="1970"/>
    <n v="55"/>
    <x v="0"/>
    <x v="0"/>
    <s v="Célibataire"/>
    <n v="67384"/>
    <n v="0"/>
    <n v="1"/>
    <n v="1"/>
    <d v="2012-11-10T00:00:00"/>
    <n v="13"/>
    <n v="32"/>
    <n v="25"/>
    <n v="1490"/>
    <n v="3"/>
    <n v="3"/>
    <n v="3"/>
    <s v="333"/>
    <x v="1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</r>
  <r>
    <n v="3412"/>
    <n v="1951"/>
    <n v="74"/>
    <x v="2"/>
    <x v="2"/>
    <s v="Marié"/>
    <n v="67381"/>
    <n v="0"/>
    <n v="1"/>
    <n v="1"/>
    <d v="2013-01-15T00:00:00"/>
    <n v="12"/>
    <n v="67"/>
    <n v="20"/>
    <n v="957"/>
    <n v="1"/>
    <n v="2"/>
    <n v="3"/>
    <s v="123"/>
    <x v="3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</r>
  <r>
    <n v="8732"/>
    <n v="1969"/>
    <n v="56"/>
    <x v="0"/>
    <x v="2"/>
    <s v="Veuf"/>
    <n v="67369"/>
    <n v="0"/>
    <n v="1"/>
    <n v="1"/>
    <d v="2012-11-17T00:00:00"/>
    <n v="13"/>
    <n v="81"/>
    <n v="25"/>
    <n v="1461"/>
    <n v="1"/>
    <n v="3"/>
    <n v="3"/>
    <s v="133"/>
    <x v="3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</r>
  <r>
    <n v="4339"/>
    <n v="1970"/>
    <n v="55"/>
    <x v="0"/>
    <x v="1"/>
    <s v="Marié"/>
    <n v="67353"/>
    <n v="0"/>
    <n v="1"/>
    <n v="1"/>
    <d v="2013-12-31T00:00:00"/>
    <n v="12"/>
    <n v="37"/>
    <n v="25"/>
    <n v="913"/>
    <n v="2"/>
    <n v="3"/>
    <n v="3"/>
    <s v="233"/>
    <x v="4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</r>
  <r>
    <n v="238"/>
    <n v="1967"/>
    <n v="58"/>
    <x v="0"/>
    <x v="2"/>
    <s v="Conjoint"/>
    <n v="67309"/>
    <n v="1"/>
    <n v="1"/>
    <n v="2"/>
    <d v="2013-01-23T00:00:00"/>
    <n v="12"/>
    <n v="76"/>
    <n v="31"/>
    <n v="1082"/>
    <n v="1"/>
    <n v="3"/>
    <n v="3"/>
    <s v="133"/>
    <x v="3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</r>
  <r>
    <n v="9699"/>
    <n v="1966"/>
    <n v="59"/>
    <x v="0"/>
    <x v="0"/>
    <s v="Divorcé"/>
    <n v="67272"/>
    <n v="0"/>
    <n v="1"/>
    <n v="1"/>
    <d v="2013-12-21T00:00:00"/>
    <n v="12"/>
    <n v="12"/>
    <n v="25"/>
    <n v="733"/>
    <n v="3"/>
    <n v="3"/>
    <n v="2"/>
    <s v="332"/>
    <x v="0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</r>
  <r>
    <n v="10476"/>
    <n v="1958"/>
    <n v="67"/>
    <x v="2"/>
    <x v="0"/>
    <s v="Marié"/>
    <n v="67267"/>
    <n v="0"/>
    <n v="1"/>
    <n v="1"/>
    <d v="2014-05-13T00:00:00"/>
    <n v="11"/>
    <n v="0"/>
    <n v="12"/>
    <n v="251"/>
    <n v="3"/>
    <n v="1"/>
    <n v="2"/>
    <s v="312"/>
    <x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</r>
  <r>
    <n v="3799"/>
    <n v="1955"/>
    <n v="70"/>
    <x v="2"/>
    <x v="0"/>
    <s v="Marié"/>
    <n v="67225"/>
    <n v="0"/>
    <n v="1"/>
    <n v="1"/>
    <d v="2013-11-26T00:00:00"/>
    <n v="12"/>
    <n v="4"/>
    <n v="25"/>
    <n v="868"/>
    <n v="3"/>
    <n v="3"/>
    <n v="3"/>
    <s v="333"/>
    <x v="1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</r>
  <r>
    <n v="9167"/>
    <n v="1956"/>
    <n v="69"/>
    <x v="2"/>
    <x v="0"/>
    <s v="Marié"/>
    <n v="67131"/>
    <n v="0"/>
    <n v="1"/>
    <n v="1"/>
    <d v="2013-03-26T00:00:00"/>
    <n v="12"/>
    <n v="72"/>
    <n v="29"/>
    <n v="976"/>
    <n v="1"/>
    <n v="3"/>
    <n v="3"/>
    <s v="133"/>
    <x v="3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</r>
  <r>
    <n v="8402"/>
    <n v="1953"/>
    <n v="72"/>
    <x v="2"/>
    <x v="2"/>
    <s v="Marié"/>
    <n v="67087"/>
    <n v="0"/>
    <n v="1"/>
    <n v="1"/>
    <d v="2013-12-17T00:00:00"/>
    <n v="12"/>
    <n v="40"/>
    <n v="24"/>
    <n v="794"/>
    <n v="2"/>
    <n v="3"/>
    <n v="2"/>
    <s v="232"/>
    <x v="4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</r>
  <r>
    <n v="123"/>
    <n v="1951"/>
    <n v="74"/>
    <x v="2"/>
    <x v="0"/>
    <s v="Veuf"/>
    <n v="67046"/>
    <n v="0"/>
    <n v="1"/>
    <n v="1"/>
    <d v="2013-01-06T00:00:00"/>
    <n v="12"/>
    <n v="92"/>
    <n v="15"/>
    <n v="993"/>
    <n v="1"/>
    <n v="2"/>
    <n v="3"/>
    <s v="123"/>
    <x v="3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</r>
  <r>
    <n v="2875"/>
    <n v="1978"/>
    <n v="47"/>
    <x v="0"/>
    <x v="0"/>
    <s v="Marié"/>
    <n v="67023"/>
    <n v="0"/>
    <n v="0"/>
    <n v="0"/>
    <d v="2014-03-04T00:00:00"/>
    <n v="11"/>
    <n v="93"/>
    <n v="25"/>
    <n v="906"/>
    <n v="1"/>
    <n v="3"/>
    <n v="3"/>
    <s v="133"/>
    <x v="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</r>
  <r>
    <n v="1402"/>
    <n v="1954"/>
    <n v="71"/>
    <x v="2"/>
    <x v="2"/>
    <s v="Marié"/>
    <n v="66991"/>
    <n v="0"/>
    <n v="0"/>
    <n v="0"/>
    <d v="2012-09-11T00:00:00"/>
    <n v="13"/>
    <n v="1"/>
    <n v="21"/>
    <n v="1253"/>
    <n v="3"/>
    <n v="2"/>
    <n v="3"/>
    <s v="323"/>
    <x v="0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</r>
  <r>
    <n v="5602"/>
    <n v="1989"/>
    <n v="36"/>
    <x v="1"/>
    <x v="1"/>
    <s v="Conjoint"/>
    <n v="66973"/>
    <n v="0"/>
    <n v="0"/>
    <n v="0"/>
    <d v="2013-05-17T00:00:00"/>
    <n v="12"/>
    <n v="98"/>
    <n v="30"/>
    <n v="1282"/>
    <n v="1"/>
    <n v="3"/>
    <n v="3"/>
    <s v="133"/>
    <x v="3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</r>
  <r>
    <n v="6637"/>
    <n v="1988"/>
    <n v="37"/>
    <x v="1"/>
    <x v="0"/>
    <s v="Célibataire"/>
    <n v="66951"/>
    <n v="0"/>
    <n v="0"/>
    <n v="0"/>
    <d v="2013-11-02T00:00:00"/>
    <n v="12"/>
    <n v="46"/>
    <n v="15"/>
    <n v="1117"/>
    <n v="2"/>
    <n v="2"/>
    <n v="3"/>
    <s v="223"/>
    <x v="4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</r>
  <r>
    <n v="10928"/>
    <n v="1958"/>
    <n v="67"/>
    <x v="2"/>
    <x v="0"/>
    <s v="Conjoint"/>
    <n v="66886"/>
    <n v="0"/>
    <n v="1"/>
    <n v="1"/>
    <d v="2013-09-16T00:00:00"/>
    <n v="12"/>
    <n v="28"/>
    <n v="20"/>
    <n v="599"/>
    <n v="3"/>
    <n v="2"/>
    <n v="2"/>
    <s v="322"/>
    <x v="0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</r>
  <r>
    <n v="10562"/>
    <n v="1946"/>
    <n v="79"/>
    <x v="2"/>
    <x v="2"/>
    <s v="Marié"/>
    <n v="66835"/>
    <n v="0"/>
    <n v="0"/>
    <n v="0"/>
    <d v="2013-09-28T00:00:00"/>
    <n v="12"/>
    <n v="21"/>
    <n v="25"/>
    <n v="1033"/>
    <n v="3"/>
    <n v="3"/>
    <n v="3"/>
    <s v="333"/>
    <x v="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</r>
  <r>
    <n v="7881"/>
    <n v="1946"/>
    <n v="79"/>
    <x v="2"/>
    <x v="2"/>
    <s v="Marié"/>
    <n v="66835"/>
    <n v="0"/>
    <n v="0"/>
    <n v="0"/>
    <d v="2013-09-28T00:00:00"/>
    <n v="12"/>
    <n v="21"/>
    <n v="25"/>
    <n v="1033"/>
    <n v="3"/>
    <n v="3"/>
    <n v="3"/>
    <s v="333"/>
    <x v="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</r>
  <r>
    <n v="6445"/>
    <n v="1967"/>
    <n v="58"/>
    <x v="0"/>
    <x v="0"/>
    <s v="Conjoint"/>
    <n v="66825"/>
    <n v="0"/>
    <n v="0"/>
    <n v="0"/>
    <d v="2013-07-14T00:00:00"/>
    <n v="12"/>
    <n v="73"/>
    <n v="17"/>
    <n v="858"/>
    <n v="1"/>
    <n v="2"/>
    <n v="3"/>
    <s v="123"/>
    <x v="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</r>
  <r>
    <n v="9204"/>
    <n v="1970"/>
    <n v="55"/>
    <x v="0"/>
    <x v="0"/>
    <s v="Veuf"/>
    <n v="66731"/>
    <n v="0"/>
    <n v="1"/>
    <n v="1"/>
    <d v="2012-09-12T00:00:00"/>
    <n v="13"/>
    <n v="33"/>
    <n v="16"/>
    <n v="1029"/>
    <n v="2"/>
    <n v="2"/>
    <n v="3"/>
    <s v="223"/>
    <x v="4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</r>
  <r>
    <n v="10660"/>
    <n v="1957"/>
    <n v="68"/>
    <x v="2"/>
    <x v="2"/>
    <s v="Marié"/>
    <n v="66726"/>
    <n v="1"/>
    <n v="1"/>
    <n v="2"/>
    <d v="2014-01-12T00:00:00"/>
    <n v="11"/>
    <n v="61"/>
    <n v="21"/>
    <n v="438"/>
    <n v="2"/>
    <n v="2"/>
    <n v="2"/>
    <s v="222"/>
    <x v="4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</r>
  <r>
    <n v="10648"/>
    <n v="1982"/>
    <n v="43"/>
    <x v="1"/>
    <x v="2"/>
    <s v="Conjoint"/>
    <n v="66664"/>
    <n v="0"/>
    <n v="0"/>
    <n v="0"/>
    <d v="2012-09-25T00:00:00"/>
    <n v="13"/>
    <n v="78"/>
    <n v="21"/>
    <n v="1289"/>
    <n v="1"/>
    <n v="2"/>
    <n v="3"/>
    <s v="123"/>
    <x v="3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5120"/>
    <n v="1982"/>
    <n v="43"/>
    <x v="1"/>
    <x v="2"/>
    <s v="Conjoint"/>
    <n v="66664"/>
    <n v="0"/>
    <n v="0"/>
    <n v="0"/>
    <d v="2012-09-25T00:00:00"/>
    <n v="13"/>
    <n v="78"/>
    <n v="21"/>
    <n v="1289"/>
    <n v="1"/>
    <n v="2"/>
    <n v="3"/>
    <s v="123"/>
    <x v="3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3076"/>
    <n v="1975"/>
    <n v="50"/>
    <x v="0"/>
    <x v="0"/>
    <s v="Conjoint"/>
    <n v="66653"/>
    <n v="1"/>
    <n v="1"/>
    <n v="2"/>
    <d v="2012-09-07T00:00:00"/>
    <n v="13"/>
    <n v="18"/>
    <n v="21"/>
    <n v="612"/>
    <n v="3"/>
    <n v="2"/>
    <n v="2"/>
    <s v="322"/>
    <x v="0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</r>
  <r>
    <n v="2995"/>
    <n v="1957"/>
    <n v="68"/>
    <x v="2"/>
    <x v="2"/>
    <s v="Conjoint"/>
    <n v="66636"/>
    <n v="0"/>
    <n v="0"/>
    <n v="0"/>
    <d v="2013-08-17T00:00:00"/>
    <n v="12"/>
    <n v="64"/>
    <n v="17"/>
    <n v="1084"/>
    <n v="2"/>
    <n v="2"/>
    <n v="3"/>
    <s v="223"/>
    <x v="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</r>
  <r>
    <n v="2416"/>
    <n v="1969"/>
    <n v="56"/>
    <x v="0"/>
    <x v="1"/>
    <s v="Célibataire"/>
    <n v="66582"/>
    <n v="0"/>
    <n v="0"/>
    <n v="0"/>
    <d v="2014-03-03T00:00:00"/>
    <n v="11"/>
    <n v="83"/>
    <n v="20"/>
    <n v="1288"/>
    <n v="1"/>
    <n v="2"/>
    <n v="3"/>
    <s v="123"/>
    <x v="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</r>
  <r>
    <n v="9120"/>
    <n v="1962"/>
    <n v="63"/>
    <x v="2"/>
    <x v="0"/>
    <s v="Célibataire"/>
    <n v="66565"/>
    <n v="0"/>
    <n v="1"/>
    <n v="1"/>
    <d v="2012-12-05T00:00:00"/>
    <n v="13"/>
    <n v="80"/>
    <n v="23"/>
    <n v="1065"/>
    <n v="1"/>
    <n v="3"/>
    <n v="3"/>
    <s v="133"/>
    <x v="3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</r>
  <r>
    <n v="9478"/>
    <n v="1985"/>
    <n v="40"/>
    <x v="1"/>
    <x v="0"/>
    <s v="Célibataire"/>
    <n v="66503"/>
    <n v="1"/>
    <n v="0"/>
    <n v="1"/>
    <d v="2012-08-14T00:00:00"/>
    <n v="13"/>
    <n v="30"/>
    <n v="16"/>
    <n v="401"/>
    <n v="3"/>
    <n v="2"/>
    <n v="2"/>
    <s v="322"/>
    <x v="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</r>
  <r>
    <n v="246"/>
    <n v="1965"/>
    <n v="60"/>
    <x v="2"/>
    <x v="0"/>
    <s v="Marié"/>
    <n v="66480"/>
    <n v="1"/>
    <n v="1"/>
    <n v="2"/>
    <d v="2014-05-31T00:00:00"/>
    <n v="11"/>
    <n v="71"/>
    <n v="16"/>
    <n v="312"/>
    <n v="1"/>
    <n v="2"/>
    <n v="2"/>
    <s v="122"/>
    <x v="3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</r>
  <r>
    <n v="9907"/>
    <n v="1969"/>
    <n v="56"/>
    <x v="0"/>
    <x v="2"/>
    <s v="Conjoint"/>
    <n v="66476"/>
    <n v="0"/>
    <n v="1"/>
    <n v="1"/>
    <d v="2013-12-04T00:00:00"/>
    <n v="12"/>
    <n v="80"/>
    <n v="28"/>
    <n v="1013"/>
    <n v="1"/>
    <n v="3"/>
    <n v="3"/>
    <s v="133"/>
    <x v="3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</r>
  <r>
    <n v="10142"/>
    <n v="1976"/>
    <n v="49"/>
    <x v="0"/>
    <x v="1"/>
    <s v="Divorcé"/>
    <n v="66476"/>
    <n v="0"/>
    <n v="1"/>
    <n v="1"/>
    <d v="2013-03-07T00:00:00"/>
    <n v="12"/>
    <n v="99"/>
    <n v="22"/>
    <n v="689"/>
    <n v="1"/>
    <n v="3"/>
    <n v="2"/>
    <s v="132"/>
    <x v="3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</r>
  <r>
    <n v="7030"/>
    <n v="1955"/>
    <n v="70"/>
    <x v="2"/>
    <x v="1"/>
    <s v="Marié"/>
    <n v="66465"/>
    <n v="0"/>
    <n v="1"/>
    <n v="1"/>
    <d v="2013-03-30T00:00:00"/>
    <n v="12"/>
    <n v="1"/>
    <n v="38"/>
    <n v="1485"/>
    <n v="3"/>
    <n v="3"/>
    <n v="3"/>
    <s v="333"/>
    <x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</r>
  <r>
    <n v="1729"/>
    <n v="1961"/>
    <n v="64"/>
    <x v="2"/>
    <x v="1"/>
    <s v="Conjoint"/>
    <n v="66426"/>
    <n v="0"/>
    <n v="1"/>
    <n v="1"/>
    <d v="2013-10-02T00:00:00"/>
    <n v="12"/>
    <n v="14"/>
    <n v="24"/>
    <n v="1377"/>
    <n v="3"/>
    <n v="3"/>
    <n v="3"/>
    <s v="333"/>
    <x v="1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</r>
  <r>
    <n v="3336"/>
    <n v="1948"/>
    <n v="77"/>
    <x v="2"/>
    <x v="1"/>
    <s v="Conjoint"/>
    <n v="66375"/>
    <n v="0"/>
    <n v="1"/>
    <n v="1"/>
    <d v="2013-11-21T00:00:00"/>
    <n v="12"/>
    <n v="96"/>
    <n v="18"/>
    <n v="948"/>
    <n v="1"/>
    <n v="2"/>
    <n v="3"/>
    <s v="123"/>
    <x v="3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</r>
  <r>
    <n v="9381"/>
    <n v="1978"/>
    <n v="47"/>
    <x v="0"/>
    <x v="0"/>
    <s v="Marié"/>
    <n v="66373"/>
    <n v="1"/>
    <n v="1"/>
    <n v="2"/>
    <d v="2013-06-12T00:00:00"/>
    <n v="12"/>
    <n v="57"/>
    <n v="19"/>
    <n v="606"/>
    <n v="2"/>
    <n v="2"/>
    <n v="2"/>
    <s v="222"/>
    <x v="4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</r>
  <r>
    <n v="9384"/>
    <n v="1978"/>
    <n v="47"/>
    <x v="0"/>
    <x v="0"/>
    <s v="Marié"/>
    <n v="66373"/>
    <n v="1"/>
    <n v="1"/>
    <n v="2"/>
    <d v="2013-06-12T00:00:00"/>
    <n v="12"/>
    <n v="57"/>
    <n v="19"/>
    <n v="606"/>
    <n v="2"/>
    <n v="2"/>
    <n v="2"/>
    <s v="222"/>
    <x v="4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</r>
  <r>
    <n v="10675"/>
    <n v="1956"/>
    <n v="69"/>
    <x v="2"/>
    <x v="1"/>
    <s v="Marié"/>
    <n v="66334"/>
    <n v="0"/>
    <n v="1"/>
    <n v="1"/>
    <d v="2013-04-03T00:00:00"/>
    <n v="12"/>
    <n v="82"/>
    <n v="22"/>
    <n v="1161"/>
    <n v="1"/>
    <n v="3"/>
    <n v="3"/>
    <s v="133"/>
    <x v="3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</r>
  <r>
    <n v="2304"/>
    <n v="1963"/>
    <n v="62"/>
    <x v="2"/>
    <x v="1"/>
    <s v="Conjoint"/>
    <n v="66313"/>
    <n v="0"/>
    <n v="1"/>
    <n v="1"/>
    <d v="2013-09-16T00:00:00"/>
    <n v="12"/>
    <n v="86"/>
    <n v="25"/>
    <n v="770"/>
    <n v="1"/>
    <n v="3"/>
    <n v="2"/>
    <s v="132"/>
    <x v="3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</r>
  <r>
    <n v="10319"/>
    <n v="1971"/>
    <n v="54"/>
    <x v="0"/>
    <x v="0"/>
    <s v="Marié"/>
    <n v="66303"/>
    <n v="0"/>
    <n v="1"/>
    <n v="1"/>
    <d v="2013-02-26T00:00:00"/>
    <n v="12"/>
    <n v="56"/>
    <n v="26"/>
    <n v="1286"/>
    <n v="2"/>
    <n v="3"/>
    <n v="3"/>
    <s v="233"/>
    <x v="4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</r>
  <r>
    <n v="3535"/>
    <n v="1965"/>
    <n v="60"/>
    <x v="2"/>
    <x v="0"/>
    <s v="Célibataire"/>
    <n v="66294"/>
    <n v="0"/>
    <n v="0"/>
    <n v="0"/>
    <d v="2014-03-17T00:00:00"/>
    <n v="11"/>
    <n v="68"/>
    <n v="14"/>
    <n v="967"/>
    <n v="1"/>
    <n v="1"/>
    <n v="3"/>
    <s v="113"/>
    <x v="3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</r>
  <r>
    <n v="591"/>
    <n v="1957"/>
    <n v="68"/>
    <x v="2"/>
    <x v="0"/>
    <s v="Veuf"/>
    <n v="66033"/>
    <n v="0"/>
    <n v="1"/>
    <n v="1"/>
    <d v="2013-01-20T00:00:00"/>
    <n v="12"/>
    <n v="76"/>
    <n v="25"/>
    <n v="677"/>
    <n v="1"/>
    <n v="3"/>
    <n v="2"/>
    <s v="132"/>
    <x v="3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</r>
  <r>
    <n v="7718"/>
    <n v="1947"/>
    <n v="78"/>
    <x v="2"/>
    <x v="2"/>
    <s v="Conjoint"/>
    <n v="66000"/>
    <n v="0"/>
    <n v="0"/>
    <n v="0"/>
    <d v="2014-04-20T00:00:00"/>
    <n v="11"/>
    <n v="36"/>
    <n v="10"/>
    <n v="711"/>
    <n v="2"/>
    <n v="1"/>
    <n v="2"/>
    <s v="212"/>
    <x v="2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</r>
  <r>
    <n v="6233"/>
    <n v="1976"/>
    <n v="49"/>
    <x v="0"/>
    <x v="0"/>
    <s v="Marié"/>
    <n v="65991"/>
    <n v="0"/>
    <n v="1"/>
    <n v="1"/>
    <d v="2012-09-07T00:00:00"/>
    <n v="13"/>
    <n v="21"/>
    <n v="31"/>
    <n v="971"/>
    <n v="3"/>
    <n v="3"/>
    <n v="3"/>
    <s v="333"/>
    <x v="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</r>
  <r>
    <n v="11176"/>
    <n v="1970"/>
    <n v="55"/>
    <x v="0"/>
    <x v="1"/>
    <s v="Conjoint"/>
    <n v="65968"/>
    <n v="0"/>
    <n v="1"/>
    <n v="1"/>
    <d v="2014-05-12T00:00:00"/>
    <n v="11"/>
    <n v="12"/>
    <n v="19"/>
    <n v="495"/>
    <n v="3"/>
    <n v="2"/>
    <n v="2"/>
    <s v="322"/>
    <x v="0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</r>
  <r>
    <n v="9370"/>
    <n v="1945"/>
    <n v="80"/>
    <x v="2"/>
    <x v="1"/>
    <s v="Marié"/>
    <n v="65846"/>
    <n v="0"/>
    <n v="0"/>
    <n v="0"/>
    <d v="2013-05-17T00:00:00"/>
    <n v="12"/>
    <n v="68"/>
    <n v="19"/>
    <n v="1120"/>
    <n v="1"/>
    <n v="2"/>
    <n v="3"/>
    <s v="123"/>
    <x v="3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</r>
  <r>
    <n v="528"/>
    <n v="1978"/>
    <n v="47"/>
    <x v="0"/>
    <x v="0"/>
    <s v="Marié"/>
    <n v="65819"/>
    <n v="0"/>
    <n v="0"/>
    <n v="0"/>
    <d v="2012-11-29T00:00:00"/>
    <n v="13"/>
    <n v="99"/>
    <n v="22"/>
    <n v="1383"/>
    <n v="1"/>
    <n v="3"/>
    <n v="3"/>
    <s v="133"/>
    <x v="3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</r>
  <r>
    <n v="832"/>
    <n v="1966"/>
    <n v="59"/>
    <x v="0"/>
    <x v="1"/>
    <s v="Conjoint"/>
    <n v="65814"/>
    <n v="0"/>
    <n v="1"/>
    <n v="1"/>
    <d v="2014-03-02T00:00:00"/>
    <n v="11"/>
    <n v="90"/>
    <n v="25"/>
    <n v="747"/>
    <n v="1"/>
    <n v="3"/>
    <n v="2"/>
    <s v="132"/>
    <x v="3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</r>
  <r>
    <n v="8890"/>
    <n v="1971"/>
    <n v="54"/>
    <x v="0"/>
    <x v="1"/>
    <s v="Divorcé"/>
    <n v="65808"/>
    <n v="1"/>
    <n v="1"/>
    <n v="2"/>
    <d v="2014-05-30T00:00:00"/>
    <n v="11"/>
    <n v="1"/>
    <n v="17"/>
    <n v="272"/>
    <n v="3"/>
    <n v="2"/>
    <n v="2"/>
    <s v="322"/>
    <x v="0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</r>
  <r>
    <n v="6327"/>
    <n v="1967"/>
    <n v="58"/>
    <x v="0"/>
    <x v="0"/>
    <s v="Conjoint"/>
    <n v="65777"/>
    <n v="0"/>
    <n v="0"/>
    <n v="0"/>
    <d v="2013-12-19T00:00:00"/>
    <n v="12"/>
    <n v="87"/>
    <n v="17"/>
    <n v="1146"/>
    <n v="1"/>
    <n v="2"/>
    <n v="3"/>
    <s v="123"/>
    <x v="3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</r>
  <r>
    <n v="7192"/>
    <n v="1955"/>
    <n v="70"/>
    <x v="2"/>
    <x v="0"/>
    <s v="Conjoint"/>
    <n v="65748"/>
    <n v="0"/>
    <n v="1"/>
    <n v="1"/>
    <d v="2013-04-15T00:00:00"/>
    <n v="12"/>
    <n v="58"/>
    <n v="17"/>
    <n v="545"/>
    <n v="2"/>
    <n v="2"/>
    <n v="2"/>
    <s v="222"/>
    <x v="4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</r>
  <r>
    <n v="7987"/>
    <n v="1969"/>
    <n v="56"/>
    <x v="0"/>
    <x v="0"/>
    <s v="Marié"/>
    <n v="65747"/>
    <n v="0"/>
    <n v="1"/>
    <n v="1"/>
    <d v="2014-03-07T00:00:00"/>
    <n v="11"/>
    <n v="96"/>
    <n v="21"/>
    <n v="460"/>
    <n v="1"/>
    <n v="2"/>
    <n v="2"/>
    <s v="122"/>
    <x v="3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</r>
  <r>
    <n v="8527"/>
    <n v="1965"/>
    <n v="60"/>
    <x v="2"/>
    <x v="2"/>
    <s v="Conjoint"/>
    <n v="65735"/>
    <n v="1"/>
    <n v="1"/>
    <n v="2"/>
    <d v="2013-12-07T00:00:00"/>
    <n v="12"/>
    <n v="37"/>
    <n v="21"/>
    <n v="395"/>
    <n v="2"/>
    <n v="2"/>
    <n v="2"/>
    <s v="222"/>
    <x v="4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</r>
  <r>
    <n v="3968"/>
    <n v="1970"/>
    <n v="55"/>
    <x v="0"/>
    <x v="2"/>
    <s v="Divorcé"/>
    <n v="65706"/>
    <n v="0"/>
    <n v="0"/>
    <n v="0"/>
    <d v="2013-06-28T00:00:00"/>
    <n v="12"/>
    <n v="77"/>
    <n v="33"/>
    <n v="1199"/>
    <n v="1"/>
    <n v="3"/>
    <n v="3"/>
    <s v="133"/>
    <x v="3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</r>
  <r>
    <n v="7000"/>
    <n v="1972"/>
    <n v="53"/>
    <x v="0"/>
    <x v="2"/>
    <s v="Célibataire"/>
    <n v="65704"/>
    <n v="0"/>
    <n v="0"/>
    <n v="0"/>
    <d v="2013-10-13T00:00:00"/>
    <n v="12"/>
    <n v="18"/>
    <n v="23"/>
    <n v="817"/>
    <n v="3"/>
    <n v="3"/>
    <n v="2"/>
    <s v="332"/>
    <x v="0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</r>
  <r>
    <n v="4603"/>
    <n v="1960"/>
    <n v="65"/>
    <x v="2"/>
    <x v="1"/>
    <s v="Marié"/>
    <n v="65695"/>
    <n v="0"/>
    <n v="1"/>
    <n v="1"/>
    <d v="2014-01-31T00:00:00"/>
    <n v="11"/>
    <n v="50"/>
    <n v="23"/>
    <n v="656"/>
    <n v="2"/>
    <n v="3"/>
    <n v="2"/>
    <s v="232"/>
    <x v="4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</r>
  <r>
    <n v="3900"/>
    <n v="1972"/>
    <n v="53"/>
    <x v="0"/>
    <x v="0"/>
    <s v="Marié"/>
    <n v="65685"/>
    <n v="0"/>
    <n v="1"/>
    <n v="1"/>
    <d v="2014-03-29T00:00:00"/>
    <n v="11"/>
    <n v="54"/>
    <n v="25"/>
    <n v="769"/>
    <n v="2"/>
    <n v="3"/>
    <n v="2"/>
    <s v="232"/>
    <x v="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</r>
  <r>
    <n v="9958"/>
    <n v="1972"/>
    <n v="53"/>
    <x v="0"/>
    <x v="0"/>
    <s v="Marié"/>
    <n v="65685"/>
    <n v="0"/>
    <n v="1"/>
    <n v="1"/>
    <d v="2014-03-29T00:00:00"/>
    <n v="11"/>
    <n v="54"/>
    <n v="25"/>
    <n v="769"/>
    <n v="2"/>
    <n v="3"/>
    <n v="2"/>
    <s v="232"/>
    <x v="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</r>
  <r>
    <n v="10584"/>
    <n v="1976"/>
    <n v="49"/>
    <x v="0"/>
    <x v="0"/>
    <s v="Marié"/>
    <n v="65665"/>
    <n v="0"/>
    <n v="1"/>
    <n v="1"/>
    <d v="2013-12-02T00:00:00"/>
    <n v="12"/>
    <n v="77"/>
    <n v="26"/>
    <n v="945"/>
    <n v="1"/>
    <n v="3"/>
    <n v="3"/>
    <s v="133"/>
    <x v="3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</r>
  <r>
    <n v="1672"/>
    <n v="1974"/>
    <n v="51"/>
    <x v="0"/>
    <x v="1"/>
    <s v="Conjoint"/>
    <n v="65640"/>
    <n v="0"/>
    <n v="1"/>
    <n v="1"/>
    <d v="2014-03-01T00:00:00"/>
    <n v="11"/>
    <n v="74"/>
    <n v="16"/>
    <n v="461"/>
    <n v="1"/>
    <n v="2"/>
    <n v="2"/>
    <s v="122"/>
    <x v="3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</r>
  <r>
    <n v="8952"/>
    <n v="1953"/>
    <n v="72"/>
    <x v="2"/>
    <x v="2"/>
    <s v="Marié"/>
    <n v="65569"/>
    <n v="0"/>
    <n v="1"/>
    <n v="1"/>
    <d v="2012-11-05T00:00:00"/>
    <n v="13"/>
    <n v="96"/>
    <n v="24"/>
    <n v="859"/>
    <n v="1"/>
    <n v="3"/>
    <n v="3"/>
    <s v="133"/>
    <x v="3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</r>
  <r>
    <n v="10766"/>
    <n v="1964"/>
    <n v="61"/>
    <x v="2"/>
    <x v="1"/>
    <s v="Marié"/>
    <n v="65526"/>
    <n v="0"/>
    <n v="1"/>
    <n v="1"/>
    <d v="2014-04-11T00:00:00"/>
    <n v="11"/>
    <n v="22"/>
    <n v="18"/>
    <n v="506"/>
    <n v="3"/>
    <n v="2"/>
    <n v="2"/>
    <s v="322"/>
    <x v="0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</r>
  <r>
    <n v="9971"/>
    <n v="1964"/>
    <n v="61"/>
    <x v="2"/>
    <x v="1"/>
    <s v="Marié"/>
    <n v="65526"/>
    <n v="0"/>
    <n v="1"/>
    <n v="1"/>
    <d v="2014-04-11T00:00:00"/>
    <n v="11"/>
    <n v="22"/>
    <n v="18"/>
    <n v="506"/>
    <n v="3"/>
    <n v="2"/>
    <n v="2"/>
    <s v="322"/>
    <x v="0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</r>
  <r>
    <n v="10770"/>
    <n v="1959"/>
    <n v="66"/>
    <x v="2"/>
    <x v="0"/>
    <s v="Marié"/>
    <n v="65492"/>
    <n v="0"/>
    <n v="0"/>
    <n v="0"/>
    <d v="2014-01-26T00:00:00"/>
    <n v="11"/>
    <n v="73"/>
    <n v="26"/>
    <n v="1045"/>
    <n v="1"/>
    <n v="3"/>
    <n v="3"/>
    <s v="133"/>
    <x v="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</r>
  <r>
    <n v="9624"/>
    <n v="1958"/>
    <n v="67"/>
    <x v="2"/>
    <x v="1"/>
    <s v="Conjoint"/>
    <n v="65488"/>
    <n v="0"/>
    <n v="0"/>
    <n v="0"/>
    <d v="2014-06-13T00:00:00"/>
    <n v="11"/>
    <n v="46"/>
    <n v="14"/>
    <n v="963"/>
    <n v="2"/>
    <n v="1"/>
    <n v="3"/>
    <s v="213"/>
    <x v="2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</r>
  <r>
    <n v="10652"/>
    <n v="1957"/>
    <n v="68"/>
    <x v="2"/>
    <x v="2"/>
    <s v="Conjoint"/>
    <n v="65487"/>
    <n v="0"/>
    <n v="0"/>
    <n v="0"/>
    <d v="2014-01-10T00:00:00"/>
    <n v="11"/>
    <n v="48"/>
    <n v="16"/>
    <n v="1169"/>
    <n v="2"/>
    <n v="2"/>
    <n v="3"/>
    <s v="223"/>
    <x v="4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</r>
  <r>
    <n v="8614"/>
    <n v="1957"/>
    <n v="68"/>
    <x v="2"/>
    <x v="0"/>
    <s v="Veuf"/>
    <n v="65486"/>
    <n v="0"/>
    <n v="1"/>
    <n v="1"/>
    <d v="2014-05-12T00:00:00"/>
    <n v="11"/>
    <n v="29"/>
    <n v="18"/>
    <n v="507"/>
    <n v="3"/>
    <n v="2"/>
    <n v="2"/>
    <s v="322"/>
    <x v="0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</r>
  <r>
    <n v="4741"/>
    <n v="1974"/>
    <n v="51"/>
    <x v="0"/>
    <x v="2"/>
    <s v="Marié"/>
    <n v="65463"/>
    <n v="1"/>
    <n v="0"/>
    <n v="1"/>
    <d v="2014-01-30T00:00:00"/>
    <n v="11"/>
    <n v="17"/>
    <n v="22"/>
    <n v="562"/>
    <n v="3"/>
    <n v="3"/>
    <n v="2"/>
    <s v="332"/>
    <x v="0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</r>
  <r>
    <n v="2681"/>
    <n v="1984"/>
    <n v="41"/>
    <x v="1"/>
    <x v="2"/>
    <s v="Marié"/>
    <n v="65370"/>
    <n v="0"/>
    <n v="0"/>
    <n v="0"/>
    <d v="2013-08-01T00:00:00"/>
    <n v="12"/>
    <n v="1"/>
    <n v="19"/>
    <n v="461"/>
    <n v="3"/>
    <n v="2"/>
    <n v="2"/>
    <s v="322"/>
    <x v="0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</r>
  <r>
    <n v="6872"/>
    <n v="1974"/>
    <n v="51"/>
    <x v="0"/>
    <x v="1"/>
    <s v="Marié"/>
    <n v="65352"/>
    <n v="0"/>
    <n v="1"/>
    <n v="1"/>
    <d v="2013-08-21T00:00:00"/>
    <n v="12"/>
    <n v="43"/>
    <n v="18"/>
    <n v="405"/>
    <n v="2"/>
    <n v="2"/>
    <n v="2"/>
    <s v="222"/>
    <x v="4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</r>
  <r>
    <n v="5136"/>
    <n v="1973"/>
    <n v="52"/>
    <x v="0"/>
    <x v="0"/>
    <s v="Célibataire"/>
    <n v="65333"/>
    <n v="0"/>
    <n v="1"/>
    <n v="1"/>
    <d v="2014-01-17T00:00:00"/>
    <n v="11"/>
    <n v="58"/>
    <n v="27"/>
    <n v="798"/>
    <n v="2"/>
    <n v="3"/>
    <n v="2"/>
    <s v="232"/>
    <x v="4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</r>
  <r>
    <n v="4047"/>
    <n v="1954"/>
    <n v="71"/>
    <x v="2"/>
    <x v="1"/>
    <s v="Marié"/>
    <n v="65324"/>
    <n v="0"/>
    <n v="1"/>
    <n v="1"/>
    <d v="2014-01-11T00:00:00"/>
    <n v="11"/>
    <n v="0"/>
    <n v="21"/>
    <n v="544"/>
    <n v="3"/>
    <n v="2"/>
    <n v="2"/>
    <s v="322"/>
    <x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</r>
  <r>
    <n v="9477"/>
    <n v="1954"/>
    <n v="71"/>
    <x v="2"/>
    <x v="1"/>
    <s v="Marié"/>
    <n v="65324"/>
    <n v="0"/>
    <n v="1"/>
    <n v="1"/>
    <d v="2014-01-11T00:00:00"/>
    <n v="11"/>
    <n v="0"/>
    <n v="21"/>
    <n v="544"/>
    <n v="3"/>
    <n v="2"/>
    <n v="2"/>
    <s v="322"/>
    <x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</r>
  <r>
    <n v="4437"/>
    <n v="1962"/>
    <n v="63"/>
    <x v="2"/>
    <x v="0"/>
    <s v="Marié"/>
    <n v="65316"/>
    <n v="1"/>
    <n v="1"/>
    <n v="2"/>
    <d v="2013-04-24T00:00:00"/>
    <n v="12"/>
    <n v="65"/>
    <n v="14"/>
    <n v="260"/>
    <n v="2"/>
    <n v="1"/>
    <n v="2"/>
    <s v="212"/>
    <x v="2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</r>
  <r>
    <n v="10701"/>
    <n v="1973"/>
    <n v="52"/>
    <x v="0"/>
    <x v="0"/>
    <s v="Marié"/>
    <n v="65308"/>
    <n v="0"/>
    <n v="0"/>
    <n v="0"/>
    <d v="2013-09-11T00:00:00"/>
    <n v="12"/>
    <n v="60"/>
    <n v="31"/>
    <n v="1211"/>
    <n v="2"/>
    <n v="3"/>
    <n v="3"/>
    <s v="233"/>
    <x v="4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</r>
  <r>
    <n v="9596"/>
    <n v="1980"/>
    <n v="45"/>
    <x v="0"/>
    <x v="1"/>
    <s v="Célibataire"/>
    <n v="65295"/>
    <n v="0"/>
    <n v="0"/>
    <n v="0"/>
    <d v="2013-12-23T00:00:00"/>
    <n v="12"/>
    <n v="19"/>
    <n v="21"/>
    <n v="664"/>
    <n v="3"/>
    <n v="2"/>
    <n v="2"/>
    <s v="322"/>
    <x v="0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</r>
  <r>
    <n v="466"/>
    <n v="1944"/>
    <n v="81"/>
    <x v="2"/>
    <x v="0"/>
    <s v="Marié"/>
    <n v="65275"/>
    <n v="0"/>
    <n v="0"/>
    <n v="0"/>
    <d v="2013-04-03T00:00:00"/>
    <n v="12"/>
    <n v="9"/>
    <n v="22"/>
    <n v="746"/>
    <n v="3"/>
    <n v="3"/>
    <n v="2"/>
    <s v="332"/>
    <x v="0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</r>
  <r>
    <n v="1631"/>
    <n v="1965"/>
    <n v="60"/>
    <x v="2"/>
    <x v="1"/>
    <s v="Conjoint"/>
    <n v="65220"/>
    <n v="0"/>
    <n v="0"/>
    <n v="0"/>
    <d v="2012-09-03T00:00:00"/>
    <n v="13"/>
    <n v="3"/>
    <n v="25"/>
    <n v="1282"/>
    <n v="3"/>
    <n v="3"/>
    <n v="3"/>
    <s v="333"/>
    <x v="1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</r>
  <r>
    <n v="2829"/>
    <n v="1955"/>
    <n v="70"/>
    <x v="2"/>
    <x v="0"/>
    <s v="Marié"/>
    <n v="65210"/>
    <n v="0"/>
    <n v="1"/>
    <n v="1"/>
    <d v="2014-03-10T00:00:00"/>
    <n v="11"/>
    <n v="25"/>
    <n v="26"/>
    <n v="731"/>
    <n v="3"/>
    <n v="3"/>
    <n v="2"/>
    <s v="332"/>
    <x v="0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</r>
  <r>
    <n v="3759"/>
    <n v="1958"/>
    <n v="67"/>
    <x v="2"/>
    <x v="0"/>
    <s v="Conjoint"/>
    <n v="65196"/>
    <n v="0"/>
    <n v="2"/>
    <n v="2"/>
    <d v="2013-07-25T00:00:00"/>
    <n v="12"/>
    <n v="34"/>
    <n v="29"/>
    <n v="1155"/>
    <n v="2"/>
    <n v="3"/>
    <n v="3"/>
    <s v="233"/>
    <x v="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</r>
  <r>
    <n v="8932"/>
    <n v="1969"/>
    <n v="56"/>
    <x v="0"/>
    <x v="2"/>
    <s v="Conjoint"/>
    <n v="65176"/>
    <n v="0"/>
    <n v="1"/>
    <n v="1"/>
    <d v="2012-10-29T00:00:00"/>
    <n v="13"/>
    <n v="57"/>
    <n v="27"/>
    <n v="1531"/>
    <n v="2"/>
    <n v="3"/>
    <n v="3"/>
    <s v="233"/>
    <x v="4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</r>
  <r>
    <n v="5758"/>
    <n v="1982"/>
    <n v="43"/>
    <x v="1"/>
    <x v="0"/>
    <s v="Marié"/>
    <n v="65169"/>
    <n v="0"/>
    <n v="0"/>
    <n v="0"/>
    <d v="2014-01-14T00:00:00"/>
    <n v="11"/>
    <n v="23"/>
    <n v="33"/>
    <n v="1189"/>
    <n v="3"/>
    <n v="3"/>
    <n v="3"/>
    <s v="333"/>
    <x v="1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</r>
  <r>
    <n v="25"/>
    <n v="1958"/>
    <n v="67"/>
    <x v="2"/>
    <x v="0"/>
    <s v="Marié"/>
    <n v="65148"/>
    <n v="0"/>
    <n v="1"/>
    <n v="1"/>
    <d v="2012-11-16T00:00:00"/>
    <n v="13"/>
    <n v="9"/>
    <n v="23"/>
    <n v="1115"/>
    <n v="3"/>
    <n v="3"/>
    <n v="3"/>
    <s v="333"/>
    <x v="1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</r>
  <r>
    <n v="10833"/>
    <n v="1975"/>
    <n v="50"/>
    <x v="0"/>
    <x v="0"/>
    <s v="Marié"/>
    <n v="65106"/>
    <n v="0"/>
    <n v="1"/>
    <n v="1"/>
    <d v="2014-05-24T00:00:00"/>
    <n v="11"/>
    <n v="55"/>
    <n v="30"/>
    <n v="973"/>
    <n v="2"/>
    <n v="3"/>
    <n v="3"/>
    <s v="233"/>
    <x v="4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</r>
  <r>
    <n v="11084"/>
    <n v="1976"/>
    <n v="49"/>
    <x v="0"/>
    <x v="2"/>
    <s v="Conjoint"/>
    <n v="65104"/>
    <n v="0"/>
    <n v="1"/>
    <n v="1"/>
    <d v="2013-11-14T00:00:00"/>
    <n v="12"/>
    <n v="4"/>
    <n v="22"/>
    <n v="1053"/>
    <n v="3"/>
    <n v="3"/>
    <n v="3"/>
    <s v="333"/>
    <x v="1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</r>
  <r>
    <n v="5172"/>
    <n v="1976"/>
    <n v="49"/>
    <x v="0"/>
    <x v="2"/>
    <s v="Conjoint"/>
    <n v="65104"/>
    <n v="0"/>
    <n v="1"/>
    <n v="1"/>
    <d v="2013-11-14T00:00:00"/>
    <n v="12"/>
    <n v="4"/>
    <n v="22"/>
    <n v="1053"/>
    <n v="3"/>
    <n v="3"/>
    <n v="3"/>
    <s v="333"/>
    <x v="1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</r>
  <r>
    <n v="6142"/>
    <n v="1943"/>
    <n v="82"/>
    <x v="2"/>
    <x v="2"/>
    <s v="Marié"/>
    <n v="65073"/>
    <n v="0"/>
    <n v="0"/>
    <n v="0"/>
    <d v="2013-08-20T00:00:00"/>
    <n v="12"/>
    <n v="65"/>
    <n v="15"/>
    <n v="900"/>
    <n v="2"/>
    <n v="2"/>
    <n v="3"/>
    <s v="223"/>
    <x v="4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</r>
  <r>
    <n v="6312"/>
    <n v="1959"/>
    <n v="66"/>
    <x v="2"/>
    <x v="0"/>
    <s v="Marié"/>
    <n v="65031"/>
    <n v="0"/>
    <n v="1"/>
    <n v="1"/>
    <d v="2013-03-17T00:00:00"/>
    <n v="12"/>
    <n v="29"/>
    <n v="33"/>
    <n v="863"/>
    <n v="3"/>
    <n v="3"/>
    <n v="3"/>
    <s v="333"/>
    <x v="1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</r>
  <r>
    <n v="9940"/>
    <n v="1958"/>
    <n v="67"/>
    <x v="2"/>
    <x v="0"/>
    <s v="Conjoint"/>
    <n v="64961"/>
    <n v="0"/>
    <n v="1"/>
    <n v="1"/>
    <d v="2012-12-23T00:00:00"/>
    <n v="13"/>
    <n v="97"/>
    <n v="17"/>
    <n v="1009"/>
    <n v="1"/>
    <n v="2"/>
    <n v="3"/>
    <s v="123"/>
    <x v="3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</r>
  <r>
    <n v="7922"/>
    <n v="1951"/>
    <n v="74"/>
    <x v="2"/>
    <x v="1"/>
    <s v="Célibataire"/>
    <n v="64950"/>
    <n v="0"/>
    <n v="1"/>
    <n v="1"/>
    <d v="2012-08-12T00:00:00"/>
    <n v="13"/>
    <n v="29"/>
    <n v="30"/>
    <n v="966"/>
    <n v="3"/>
    <n v="3"/>
    <n v="3"/>
    <s v="333"/>
    <x v="1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</r>
  <r>
    <n v="6457"/>
    <n v="1976"/>
    <n v="49"/>
    <x v="0"/>
    <x v="0"/>
    <s v="Divorcé"/>
    <n v="64892"/>
    <n v="0"/>
    <n v="1"/>
    <n v="1"/>
    <d v="2014-05-29T00:00:00"/>
    <n v="11"/>
    <n v="77"/>
    <n v="26"/>
    <n v="902"/>
    <n v="1"/>
    <n v="3"/>
    <n v="3"/>
    <s v="133"/>
    <x v="3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</r>
  <r>
    <n v="8233"/>
    <n v="1950"/>
    <n v="75"/>
    <x v="2"/>
    <x v="2"/>
    <s v="Veuf"/>
    <n v="64866"/>
    <n v="0"/>
    <n v="1"/>
    <n v="1"/>
    <d v="2014-01-26T00:00:00"/>
    <n v="11"/>
    <n v="9"/>
    <n v="22"/>
    <n v="556"/>
    <n v="3"/>
    <n v="3"/>
    <n v="2"/>
    <s v="332"/>
    <x v="0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</r>
  <r>
    <n v="8427"/>
    <n v="1956"/>
    <n v="69"/>
    <x v="2"/>
    <x v="2"/>
    <s v="Célibataire"/>
    <n v="64857"/>
    <n v="0"/>
    <n v="0"/>
    <n v="0"/>
    <d v="2012-11-23T00:00:00"/>
    <n v="13"/>
    <n v="78"/>
    <n v="26"/>
    <n v="1540"/>
    <n v="1"/>
    <n v="3"/>
    <n v="3"/>
    <s v="133"/>
    <x v="3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</r>
  <r>
    <n v="217"/>
    <n v="1956"/>
    <n v="69"/>
    <x v="2"/>
    <x v="2"/>
    <s v="Célibataire"/>
    <n v="64857"/>
    <n v="0"/>
    <n v="0"/>
    <n v="0"/>
    <d v="2012-11-23T00:00:00"/>
    <n v="13"/>
    <n v="78"/>
    <n v="26"/>
    <n v="1540"/>
    <n v="1"/>
    <n v="3"/>
    <n v="3"/>
    <s v="133"/>
    <x v="3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</r>
  <r>
    <n v="1867"/>
    <n v="1957"/>
    <n v="68"/>
    <x v="2"/>
    <x v="0"/>
    <s v="Célibataire"/>
    <n v="64849"/>
    <n v="0"/>
    <n v="0"/>
    <n v="0"/>
    <d v="2012-11-13T00:00:00"/>
    <n v="13"/>
    <n v="42"/>
    <n v="23"/>
    <n v="1336"/>
    <n v="2"/>
    <n v="3"/>
    <n v="3"/>
    <s v="233"/>
    <x v="4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</r>
  <r>
    <n v="8957"/>
    <n v="1952"/>
    <n v="73"/>
    <x v="2"/>
    <x v="2"/>
    <s v="Célibataire"/>
    <n v="64831"/>
    <n v="1"/>
    <n v="1"/>
    <n v="2"/>
    <d v="2013-06-10T00:00:00"/>
    <n v="12"/>
    <n v="51"/>
    <n v="20"/>
    <n v="1120"/>
    <n v="2"/>
    <n v="2"/>
    <n v="3"/>
    <s v="223"/>
    <x v="4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</r>
  <r>
    <n v="7732"/>
    <n v="1978"/>
    <n v="47"/>
    <x v="0"/>
    <x v="0"/>
    <s v="Marié"/>
    <n v="64813"/>
    <n v="1"/>
    <n v="0"/>
    <n v="1"/>
    <d v="2014-01-02T00:00:00"/>
    <n v="11"/>
    <n v="81"/>
    <n v="24"/>
    <n v="745"/>
    <n v="1"/>
    <n v="3"/>
    <n v="2"/>
    <s v="132"/>
    <x v="3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</r>
  <r>
    <n v="1802"/>
    <n v="1971"/>
    <n v="54"/>
    <x v="0"/>
    <x v="0"/>
    <s v="Marié"/>
    <n v="64795"/>
    <n v="0"/>
    <n v="1"/>
    <n v="1"/>
    <d v="2013-01-17T00:00:00"/>
    <n v="12"/>
    <n v="23"/>
    <n v="20"/>
    <n v="680"/>
    <n v="3"/>
    <n v="2"/>
    <n v="2"/>
    <s v="322"/>
    <x v="0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</r>
  <r>
    <n v="843"/>
    <n v="1971"/>
    <n v="54"/>
    <x v="0"/>
    <x v="0"/>
    <s v="Marié"/>
    <n v="64722"/>
    <n v="1"/>
    <n v="0"/>
    <n v="1"/>
    <d v="2014-05-26T00:00:00"/>
    <n v="11"/>
    <n v="47"/>
    <n v="27"/>
    <n v="805"/>
    <n v="2"/>
    <n v="3"/>
    <n v="2"/>
    <s v="232"/>
    <x v="4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</r>
  <r>
    <n v="10281"/>
    <n v="1970"/>
    <n v="55"/>
    <x v="0"/>
    <x v="0"/>
    <s v="Divorcé"/>
    <n v="64713"/>
    <n v="1"/>
    <n v="0"/>
    <n v="1"/>
    <d v="2014-02-07T00:00:00"/>
    <n v="11"/>
    <n v="11"/>
    <n v="21"/>
    <n v="602"/>
    <n v="3"/>
    <n v="2"/>
    <n v="2"/>
    <s v="322"/>
    <x v="0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</r>
  <r>
    <n v="9645"/>
    <n v="1968"/>
    <n v="57"/>
    <x v="0"/>
    <x v="0"/>
    <s v="Marié"/>
    <n v="64590"/>
    <n v="0"/>
    <n v="0"/>
    <n v="0"/>
    <d v="2012-10-14T00:00:00"/>
    <n v="13"/>
    <n v="98"/>
    <n v="29"/>
    <n v="1338"/>
    <n v="1"/>
    <n v="3"/>
    <n v="3"/>
    <s v="133"/>
    <x v="3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</r>
  <r>
    <n v="1640"/>
    <n v="1954"/>
    <n v="71"/>
    <x v="2"/>
    <x v="0"/>
    <s v="Divorcé"/>
    <n v="64587"/>
    <n v="1"/>
    <n v="1"/>
    <n v="2"/>
    <d v="2014-06-22T00:00:00"/>
    <n v="11"/>
    <n v="49"/>
    <n v="9"/>
    <n v="108"/>
    <n v="2"/>
    <n v="1"/>
    <n v="1"/>
    <s v="211"/>
    <x v="2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</r>
  <r>
    <n v="9242"/>
    <n v="1990"/>
    <n v="35"/>
    <x v="1"/>
    <x v="0"/>
    <s v="Célibataire"/>
    <n v="64509"/>
    <n v="0"/>
    <n v="0"/>
    <n v="0"/>
    <d v="2013-08-17T00:00:00"/>
    <n v="12"/>
    <n v="19"/>
    <n v="22"/>
    <n v="1722"/>
    <n v="3"/>
    <n v="3"/>
    <n v="3"/>
    <s v="333"/>
    <x v="1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</r>
  <r>
    <n v="6059"/>
    <n v="1953"/>
    <n v="72"/>
    <x v="2"/>
    <x v="1"/>
    <s v="Conjoint"/>
    <n v="64504"/>
    <n v="1"/>
    <n v="2"/>
    <n v="3"/>
    <d v="2013-03-04T00:00:00"/>
    <n v="12"/>
    <n v="81"/>
    <n v="25"/>
    <n v="1314"/>
    <n v="1"/>
    <n v="3"/>
    <n v="3"/>
    <s v="133"/>
    <x v="3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</r>
  <r>
    <n v="380"/>
    <n v="1954"/>
    <n v="71"/>
    <x v="2"/>
    <x v="0"/>
    <s v="Divorcé"/>
    <n v="64497"/>
    <n v="0"/>
    <n v="1"/>
    <n v="1"/>
    <d v="2012-09-10T00:00:00"/>
    <n v="13"/>
    <n v="17"/>
    <n v="32"/>
    <n v="1804"/>
    <n v="3"/>
    <n v="3"/>
    <n v="3"/>
    <s v="333"/>
    <x v="1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</r>
  <r>
    <n v="7165"/>
    <n v="1972"/>
    <n v="53"/>
    <x v="0"/>
    <x v="0"/>
    <s v="Conjoint"/>
    <n v="64474"/>
    <n v="0"/>
    <n v="1"/>
    <n v="1"/>
    <d v="2013-10-22T00:00:00"/>
    <n v="12"/>
    <n v="59"/>
    <n v="25"/>
    <n v="823"/>
    <n v="2"/>
    <n v="3"/>
    <n v="2"/>
    <s v="232"/>
    <x v="4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</r>
  <r>
    <n v="7646"/>
    <n v="1989"/>
    <n v="36"/>
    <x v="1"/>
    <x v="0"/>
    <s v="Célibataire"/>
    <n v="64449"/>
    <n v="1"/>
    <n v="0"/>
    <n v="1"/>
    <d v="2014-02-18T00:00:00"/>
    <n v="11"/>
    <n v="70"/>
    <n v="24"/>
    <n v="805"/>
    <n v="1"/>
    <n v="3"/>
    <n v="2"/>
    <s v="132"/>
    <x v="3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</r>
  <r>
    <n v="1029"/>
    <n v="1970"/>
    <n v="55"/>
    <x v="0"/>
    <x v="1"/>
    <s v="Conjoint"/>
    <n v="64413"/>
    <n v="0"/>
    <n v="1"/>
    <n v="1"/>
    <d v="2013-08-01T00:00:00"/>
    <n v="12"/>
    <n v="27"/>
    <n v="16"/>
    <n v="279"/>
    <n v="3"/>
    <n v="2"/>
    <n v="2"/>
    <s v="322"/>
    <x v="0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</r>
  <r>
    <n v="5140"/>
    <n v="1985"/>
    <n v="40"/>
    <x v="1"/>
    <x v="1"/>
    <s v="Marié"/>
    <n v="64355"/>
    <n v="1"/>
    <n v="0"/>
    <n v="1"/>
    <d v="2012-08-24T00:00:00"/>
    <n v="13"/>
    <n v="66"/>
    <n v="27"/>
    <n v="1445"/>
    <n v="1"/>
    <n v="3"/>
    <n v="3"/>
    <s v="133"/>
    <x v="3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</r>
  <r>
    <n v="9750"/>
    <n v="1961"/>
    <n v="64"/>
    <x v="2"/>
    <x v="1"/>
    <s v="Divorcé"/>
    <n v="64325"/>
    <n v="0"/>
    <n v="1"/>
    <n v="1"/>
    <d v="2013-02-07T00:00:00"/>
    <n v="12"/>
    <n v="41"/>
    <n v="25"/>
    <n v="1307"/>
    <n v="2"/>
    <n v="3"/>
    <n v="3"/>
    <s v="233"/>
    <x v="4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</r>
  <r>
    <n v="9595"/>
    <n v="1961"/>
    <n v="64"/>
    <x v="2"/>
    <x v="0"/>
    <s v="Conjoint"/>
    <n v="64260"/>
    <n v="0"/>
    <n v="0"/>
    <n v="0"/>
    <d v="2013-01-11T00:00:00"/>
    <n v="12"/>
    <n v="1"/>
    <n v="16"/>
    <n v="1574"/>
    <n v="3"/>
    <n v="2"/>
    <n v="3"/>
    <s v="323"/>
    <x v="0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</r>
  <r>
    <n v="7488"/>
    <n v="1963"/>
    <n v="62"/>
    <x v="2"/>
    <x v="2"/>
    <s v="Célibataire"/>
    <n v="64191"/>
    <n v="0"/>
    <n v="1"/>
    <n v="1"/>
    <d v="2013-01-22T00:00:00"/>
    <n v="12"/>
    <n v="30"/>
    <n v="24"/>
    <n v="825"/>
    <n v="3"/>
    <n v="3"/>
    <n v="2"/>
    <s v="332"/>
    <x v="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</r>
  <r>
    <n v="2223"/>
    <n v="1965"/>
    <n v="60"/>
    <x v="2"/>
    <x v="2"/>
    <s v="Divorcé"/>
    <n v="64176"/>
    <n v="0"/>
    <n v="1"/>
    <n v="1"/>
    <d v="2012-08-03T00:00:00"/>
    <n v="13"/>
    <n v="52"/>
    <n v="31"/>
    <n v="1826"/>
    <n v="2"/>
    <n v="3"/>
    <n v="3"/>
    <s v="233"/>
    <x v="4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</r>
  <r>
    <n v="1665"/>
    <n v="1964"/>
    <n v="61"/>
    <x v="2"/>
    <x v="1"/>
    <s v="Divorcé"/>
    <n v="64140"/>
    <n v="0"/>
    <n v="2"/>
    <n v="2"/>
    <d v="2013-09-23T00:00:00"/>
    <n v="12"/>
    <n v="71"/>
    <n v="18"/>
    <n v="1750"/>
    <n v="1"/>
    <n v="2"/>
    <n v="3"/>
    <s v="123"/>
    <x v="3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</r>
  <r>
    <n v="5682"/>
    <n v="1953"/>
    <n v="72"/>
    <x v="2"/>
    <x v="1"/>
    <s v="Célibataire"/>
    <n v="64108"/>
    <n v="0"/>
    <n v="1"/>
    <n v="1"/>
    <d v="2013-03-23T00:00:00"/>
    <n v="12"/>
    <n v="8"/>
    <n v="31"/>
    <n v="1099"/>
    <n v="3"/>
    <n v="3"/>
    <n v="3"/>
    <s v="333"/>
    <x v="1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</r>
  <r>
    <n v="4440"/>
    <n v="1964"/>
    <n v="61"/>
    <x v="2"/>
    <x v="2"/>
    <s v="Marié"/>
    <n v="64100"/>
    <n v="0"/>
    <n v="1"/>
    <n v="1"/>
    <d v="2013-09-10T00:00:00"/>
    <n v="12"/>
    <n v="93"/>
    <n v="24"/>
    <n v="546"/>
    <n v="1"/>
    <n v="3"/>
    <n v="2"/>
    <s v="132"/>
    <x v="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</r>
  <r>
    <n v="5519"/>
    <n v="1956"/>
    <n v="69"/>
    <x v="2"/>
    <x v="0"/>
    <s v="Conjoint"/>
    <n v="64090"/>
    <n v="0"/>
    <n v="1"/>
    <n v="1"/>
    <d v="2013-08-07T00:00:00"/>
    <n v="12"/>
    <n v="8"/>
    <n v="24"/>
    <n v="797"/>
    <n v="3"/>
    <n v="3"/>
    <n v="2"/>
    <s v="332"/>
    <x v="0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</r>
  <r>
    <n v="5529"/>
    <n v="1946"/>
    <n v="79"/>
    <x v="2"/>
    <x v="1"/>
    <s v="Conjoint"/>
    <n v="64014"/>
    <n v="2"/>
    <n v="1"/>
    <n v="3"/>
    <d v="2014-06-10T00:00:00"/>
    <n v="11"/>
    <n v="56"/>
    <n v="22"/>
    <n v="444"/>
    <n v="2"/>
    <n v="3"/>
    <n v="2"/>
    <s v="232"/>
    <x v="4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4001"/>
    <n v="1946"/>
    <n v="79"/>
    <x v="2"/>
    <x v="1"/>
    <s v="Conjoint"/>
    <n v="64014"/>
    <n v="2"/>
    <n v="1"/>
    <n v="3"/>
    <d v="2014-06-10T00:00:00"/>
    <n v="11"/>
    <n v="56"/>
    <n v="22"/>
    <n v="444"/>
    <n v="2"/>
    <n v="3"/>
    <n v="2"/>
    <s v="232"/>
    <x v="4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4756"/>
    <n v="1952"/>
    <n v="73"/>
    <x v="2"/>
    <x v="2"/>
    <s v="Divorcé"/>
    <n v="63998"/>
    <n v="0"/>
    <n v="0"/>
    <n v="0"/>
    <d v="2013-12-20T00:00:00"/>
    <n v="12"/>
    <n v="42"/>
    <n v="28"/>
    <n v="1168"/>
    <n v="2"/>
    <n v="3"/>
    <n v="3"/>
    <s v="233"/>
    <x v="4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</r>
  <r>
    <n v="7476"/>
    <n v="1964"/>
    <n v="61"/>
    <x v="2"/>
    <x v="2"/>
    <s v="Célibataire"/>
    <n v="63972"/>
    <n v="0"/>
    <n v="1"/>
    <n v="1"/>
    <d v="2012-12-02T00:00:00"/>
    <n v="13"/>
    <n v="93"/>
    <n v="23"/>
    <n v="1269"/>
    <n v="1"/>
    <n v="3"/>
    <n v="3"/>
    <s v="133"/>
    <x v="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</r>
  <r>
    <n v="9166"/>
    <n v="1968"/>
    <n v="57"/>
    <x v="0"/>
    <x v="0"/>
    <s v="Marié"/>
    <n v="63967"/>
    <n v="0"/>
    <n v="1"/>
    <n v="1"/>
    <d v="2013-08-09T00:00:00"/>
    <m/>
    <n v="57"/>
    <n v="22"/>
    <n v="882"/>
    <n v="2"/>
    <n v="3"/>
    <n v="3"/>
    <s v="233"/>
    <x v="4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</r>
  <r>
    <n v="8091"/>
    <n v="1956"/>
    <n v="69"/>
    <x v="2"/>
    <x v="0"/>
    <s v="Marié"/>
    <n v="63943"/>
    <n v="0"/>
    <n v="1"/>
    <n v="1"/>
    <d v="2012-09-02T00:00:00"/>
    <n v="13"/>
    <n v="50"/>
    <n v="21"/>
    <n v="1106"/>
    <n v="2"/>
    <n v="2"/>
    <n v="3"/>
    <s v="223"/>
    <x v="4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</r>
  <r>
    <n v="4405"/>
    <n v="1956"/>
    <n v="69"/>
    <x v="2"/>
    <x v="2"/>
    <s v="Marié"/>
    <n v="63915"/>
    <n v="0"/>
    <n v="2"/>
    <n v="2"/>
    <d v="2013-07-30T00:00:00"/>
    <n v="12"/>
    <n v="2"/>
    <n v="26"/>
    <n v="789"/>
    <n v="3"/>
    <n v="3"/>
    <n v="2"/>
    <s v="332"/>
    <x v="0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</r>
  <r>
    <n v="7079"/>
    <n v="1962"/>
    <n v="63"/>
    <x v="2"/>
    <x v="0"/>
    <s v="Divorcé"/>
    <n v="63887"/>
    <n v="0"/>
    <n v="1"/>
    <n v="1"/>
    <d v="2012-09-08T00:00:00"/>
    <n v="13"/>
    <n v="38"/>
    <n v="33"/>
    <n v="1245"/>
    <n v="2"/>
    <n v="3"/>
    <n v="3"/>
    <s v="233"/>
    <x v="4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</r>
  <r>
    <n v="3870"/>
    <n v="1978"/>
    <n v="47"/>
    <x v="0"/>
    <x v="2"/>
    <s v="Conjoint"/>
    <n v="63855"/>
    <n v="0"/>
    <n v="0"/>
    <n v="0"/>
    <d v="2013-02-09T00:00:00"/>
    <n v="12"/>
    <n v="28"/>
    <n v="27"/>
    <n v="1006"/>
    <n v="3"/>
    <n v="3"/>
    <n v="3"/>
    <s v="333"/>
    <x v="1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</r>
  <r>
    <n v="4391"/>
    <n v="1968"/>
    <n v="57"/>
    <x v="0"/>
    <x v="2"/>
    <s v="Divorcé"/>
    <n v="63841"/>
    <n v="0"/>
    <n v="1"/>
    <n v="1"/>
    <d v="2013-04-21T00:00:00"/>
    <n v="12"/>
    <n v="64"/>
    <n v="27"/>
    <n v="908"/>
    <n v="2"/>
    <n v="3"/>
    <n v="3"/>
    <s v="233"/>
    <x v="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6283"/>
    <n v="1968"/>
    <n v="57"/>
    <x v="0"/>
    <x v="2"/>
    <s v="Divorcé"/>
    <n v="63841"/>
    <n v="0"/>
    <n v="1"/>
    <n v="1"/>
    <d v="2013-04-21T00:00:00"/>
    <n v="12"/>
    <n v="64"/>
    <n v="27"/>
    <n v="908"/>
    <n v="2"/>
    <n v="3"/>
    <n v="3"/>
    <s v="233"/>
    <x v="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3421"/>
    <n v="1968"/>
    <n v="57"/>
    <x v="0"/>
    <x v="2"/>
    <s v="Divorcé"/>
    <n v="63841"/>
    <n v="0"/>
    <n v="1"/>
    <n v="1"/>
    <d v="2013-04-21T00:00:00"/>
    <n v="12"/>
    <n v="64"/>
    <n v="27"/>
    <n v="908"/>
    <n v="2"/>
    <n v="3"/>
    <n v="3"/>
    <s v="233"/>
    <x v="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1245"/>
    <n v="1966"/>
    <n v="59"/>
    <x v="0"/>
    <x v="0"/>
    <s v="Célibataire"/>
    <n v="63810"/>
    <n v="0"/>
    <n v="1"/>
    <n v="1"/>
    <d v="2012-11-11T00:00:00"/>
    <n v="13"/>
    <n v="45"/>
    <n v="27"/>
    <n v="1371"/>
    <n v="2"/>
    <n v="3"/>
    <n v="3"/>
    <s v="233"/>
    <x v="4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</r>
  <r>
    <n v="2561"/>
    <n v="1966"/>
    <n v="59"/>
    <x v="0"/>
    <x v="0"/>
    <s v="Célibataire"/>
    <n v="63810"/>
    <n v="0"/>
    <n v="1"/>
    <n v="1"/>
    <d v="2012-11-11T00:00:00"/>
    <n v="13"/>
    <n v="45"/>
    <n v="27"/>
    <n v="1371"/>
    <n v="2"/>
    <n v="3"/>
    <n v="3"/>
    <s v="233"/>
    <x v="4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</r>
  <r>
    <n v="4478"/>
    <n v="1979"/>
    <n v="46"/>
    <x v="0"/>
    <x v="0"/>
    <s v="Marié"/>
    <n v="63777"/>
    <n v="1"/>
    <n v="1"/>
    <n v="2"/>
    <d v="2013-03-24T00:00:00"/>
    <n v="12"/>
    <n v="87"/>
    <n v="26"/>
    <n v="653"/>
    <n v="1"/>
    <n v="3"/>
    <n v="2"/>
    <s v="132"/>
    <x v="3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</r>
  <r>
    <n v="8727"/>
    <n v="1978"/>
    <n v="47"/>
    <x v="0"/>
    <x v="0"/>
    <s v="Divorcé"/>
    <n v="63693"/>
    <n v="0"/>
    <n v="1"/>
    <n v="1"/>
    <d v="2013-10-14T00:00:00"/>
    <n v="12"/>
    <n v="63"/>
    <n v="32"/>
    <n v="1150"/>
    <n v="2"/>
    <n v="3"/>
    <n v="3"/>
    <s v="233"/>
    <x v="4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</r>
  <r>
    <n v="3056"/>
    <n v="1978"/>
    <n v="47"/>
    <x v="0"/>
    <x v="0"/>
    <s v="Divorcé"/>
    <n v="63693"/>
    <n v="0"/>
    <n v="1"/>
    <n v="1"/>
    <d v="2013-10-14T00:00:00"/>
    <n v="12"/>
    <n v="63"/>
    <n v="32"/>
    <n v="1150"/>
    <n v="2"/>
    <n v="3"/>
    <n v="3"/>
    <s v="233"/>
    <x v="4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</r>
  <r>
    <n v="3599"/>
    <n v="1970"/>
    <n v="55"/>
    <x v="0"/>
    <x v="0"/>
    <s v="Marié"/>
    <n v="63684"/>
    <n v="0"/>
    <n v="1"/>
    <n v="1"/>
    <d v="2012-11-26T00:00:00"/>
    <m/>
    <n v="61"/>
    <n v="25"/>
    <n v="1464"/>
    <n v="2"/>
    <n v="3"/>
    <n v="3"/>
    <s v="233"/>
    <x v="4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</r>
  <r>
    <n v="4073"/>
    <n v="1954"/>
    <n v="71"/>
    <x v="2"/>
    <x v="2"/>
    <s v="Marié"/>
    <n v="63564"/>
    <n v="0"/>
    <n v="0"/>
    <n v="0"/>
    <d v="2014-01-29T00:00:00"/>
    <n v="11"/>
    <n v="0"/>
    <n v="33"/>
    <n v="1215"/>
    <n v="3"/>
    <n v="3"/>
    <n v="3"/>
    <s v="333"/>
    <x v="1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</r>
  <r>
    <n v="7873"/>
    <n v="1973"/>
    <n v="52"/>
    <x v="0"/>
    <x v="1"/>
    <s v="Conjoint"/>
    <n v="63516"/>
    <n v="1"/>
    <n v="1"/>
    <n v="2"/>
    <d v="2013-07-06T00:00:00"/>
    <n v="12"/>
    <n v="30"/>
    <n v="17"/>
    <n v="300"/>
    <n v="3"/>
    <n v="2"/>
    <n v="2"/>
    <s v="322"/>
    <x v="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</r>
  <r>
    <n v="8439"/>
    <n v="1964"/>
    <n v="61"/>
    <x v="2"/>
    <x v="0"/>
    <s v="Conjoint"/>
    <n v="63404"/>
    <n v="0"/>
    <n v="2"/>
    <n v="2"/>
    <d v="2014-06-06T00:00:00"/>
    <n v="11"/>
    <n v="97"/>
    <n v="17"/>
    <n v="902"/>
    <n v="1"/>
    <n v="2"/>
    <n v="3"/>
    <s v="123"/>
    <x v="3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</r>
  <r>
    <n v="6202"/>
    <n v="1960"/>
    <n v="65"/>
    <x v="2"/>
    <x v="0"/>
    <s v="Conjoint"/>
    <n v="63381"/>
    <n v="0"/>
    <n v="1"/>
    <n v="1"/>
    <d v="2012-10-05T00:00:00"/>
    <n v="13"/>
    <n v="78"/>
    <n v="24"/>
    <n v="1005"/>
    <n v="1"/>
    <n v="3"/>
    <n v="3"/>
    <s v="133"/>
    <x v="3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</r>
  <r>
    <n v="3856"/>
    <n v="1960"/>
    <n v="65"/>
    <x v="2"/>
    <x v="0"/>
    <s v="Conjoint"/>
    <n v="63381"/>
    <n v="0"/>
    <n v="1"/>
    <n v="1"/>
    <d v="2012-10-05T00:00:00"/>
    <n v="13"/>
    <n v="78"/>
    <n v="24"/>
    <n v="1005"/>
    <n v="1"/>
    <n v="3"/>
    <n v="3"/>
    <s v="133"/>
    <x v="3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</r>
  <r>
    <n v="309"/>
    <n v="1961"/>
    <n v="64"/>
    <x v="2"/>
    <x v="1"/>
    <s v="Conjoint"/>
    <n v="63342"/>
    <n v="0"/>
    <n v="1"/>
    <n v="1"/>
    <d v="2012-10-16T00:00:00"/>
    <n v="13"/>
    <n v="48"/>
    <n v="22"/>
    <n v="1101"/>
    <n v="2"/>
    <n v="3"/>
    <n v="3"/>
    <s v="233"/>
    <x v="4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</r>
  <r>
    <n v="3571"/>
    <n v="1961"/>
    <n v="64"/>
    <x v="2"/>
    <x v="1"/>
    <s v="Conjoint"/>
    <n v="63342"/>
    <n v="0"/>
    <n v="1"/>
    <n v="1"/>
    <d v="2012-10-16T00:00:00"/>
    <n v="13"/>
    <n v="48"/>
    <n v="22"/>
    <n v="1101"/>
    <n v="2"/>
    <n v="3"/>
    <n v="3"/>
    <s v="233"/>
    <x v="4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</r>
  <r>
    <n v="819"/>
    <n v="1945"/>
    <n v="80"/>
    <x v="2"/>
    <x v="0"/>
    <s v="Veuf"/>
    <n v="63285"/>
    <n v="0"/>
    <n v="0"/>
    <n v="0"/>
    <d v="2013-11-05T00:00:00"/>
    <n v="12"/>
    <n v="84"/>
    <n v="27"/>
    <n v="1103"/>
    <n v="1"/>
    <n v="3"/>
    <n v="3"/>
    <s v="133"/>
    <x v="3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</r>
  <r>
    <n v="6912"/>
    <n v="1967"/>
    <n v="58"/>
    <x v="0"/>
    <x v="1"/>
    <s v="Marié"/>
    <n v="63246"/>
    <n v="0"/>
    <n v="2"/>
    <n v="2"/>
    <d v="2013-08-20T00:00:00"/>
    <n v="12"/>
    <n v="60"/>
    <n v="25"/>
    <n v="772"/>
    <n v="2"/>
    <n v="3"/>
    <n v="2"/>
    <s v="232"/>
    <x v="4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</r>
  <r>
    <n v="10676"/>
    <n v="1982"/>
    <n v="43"/>
    <x v="1"/>
    <x v="0"/>
    <s v="Marié"/>
    <n v="63211"/>
    <n v="0"/>
    <n v="0"/>
    <n v="0"/>
    <d v="2012-11-02T00:00:00"/>
    <n v="13"/>
    <n v="3"/>
    <n v="20"/>
    <n v="1173"/>
    <n v="3"/>
    <n v="2"/>
    <n v="3"/>
    <s v="323"/>
    <x v="0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</r>
  <r>
    <n v="10513"/>
    <n v="1992"/>
    <n v="33"/>
    <x v="1"/>
    <x v="0"/>
    <s v="Conjoint"/>
    <n v="63207"/>
    <n v="0"/>
    <n v="0"/>
    <n v="0"/>
    <d v="2013-01-20T00:00:00"/>
    <n v="12"/>
    <n v="68"/>
    <n v="18"/>
    <n v="1502"/>
    <n v="1"/>
    <n v="2"/>
    <n v="3"/>
    <s v="123"/>
    <x v="3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</r>
  <r>
    <n v="3643"/>
    <n v="1974"/>
    <n v="51"/>
    <x v="0"/>
    <x v="2"/>
    <s v="Marié"/>
    <n v="63206"/>
    <n v="0"/>
    <n v="0"/>
    <n v="0"/>
    <d v="2014-03-20T00:00:00"/>
    <n v="11"/>
    <n v="65"/>
    <n v="15"/>
    <n v="928"/>
    <n v="2"/>
    <n v="2"/>
    <n v="3"/>
    <s v="223"/>
    <x v="4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</r>
  <r>
    <n v="1990"/>
    <n v="1974"/>
    <n v="51"/>
    <x v="0"/>
    <x v="1"/>
    <s v="Célibataire"/>
    <n v="63159"/>
    <n v="0"/>
    <n v="0"/>
    <n v="0"/>
    <d v="2012-11-05T00:00:00"/>
    <n v="13"/>
    <n v="74"/>
    <n v="19"/>
    <n v="1797"/>
    <n v="1"/>
    <n v="2"/>
    <n v="3"/>
    <s v="123"/>
    <x v="3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</r>
  <r>
    <n v="1907"/>
    <n v="1950"/>
    <n v="75"/>
    <x v="2"/>
    <x v="2"/>
    <s v="Divorcé"/>
    <n v="63120"/>
    <n v="0"/>
    <n v="1"/>
    <n v="1"/>
    <d v="2012-09-28T00:00:00"/>
    <n v="13"/>
    <n v="53"/>
    <n v="28"/>
    <n v="1477"/>
    <n v="2"/>
    <n v="3"/>
    <n v="3"/>
    <s v="233"/>
    <x v="4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</r>
  <r>
    <n v="2125"/>
    <n v="1959"/>
    <n v="66"/>
    <x v="2"/>
    <x v="0"/>
    <s v="Divorcé"/>
    <n v="63033"/>
    <n v="0"/>
    <n v="0"/>
    <n v="0"/>
    <d v="2013-11-15T00:00:00"/>
    <n v="12"/>
    <n v="82"/>
    <n v="17"/>
    <n v="1102"/>
    <n v="1"/>
    <n v="2"/>
    <n v="3"/>
    <s v="123"/>
    <x v="3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</r>
  <r>
    <n v="8026"/>
    <n v="1952"/>
    <n v="73"/>
    <x v="2"/>
    <x v="0"/>
    <s v="Marié"/>
    <n v="62998"/>
    <n v="0"/>
    <n v="1"/>
    <n v="1"/>
    <d v="2013-09-30T00:00:00"/>
    <n v="12"/>
    <n v="10"/>
    <n v="19"/>
    <n v="463"/>
    <n v="3"/>
    <n v="2"/>
    <n v="2"/>
    <s v="322"/>
    <x v="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</r>
  <r>
    <n v="902"/>
    <n v="1980"/>
    <n v="45"/>
    <x v="0"/>
    <x v="0"/>
    <s v="Conjoint"/>
    <n v="62994"/>
    <n v="1"/>
    <n v="0"/>
    <n v="1"/>
    <d v="2014-03-04T00:00:00"/>
    <n v="11"/>
    <n v="74"/>
    <n v="18"/>
    <n v="312"/>
    <n v="1"/>
    <n v="2"/>
    <n v="2"/>
    <s v="122"/>
    <x v="3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</r>
  <r>
    <n v="1685"/>
    <n v="1967"/>
    <n v="58"/>
    <x v="0"/>
    <x v="1"/>
    <s v="Conjoint"/>
    <n v="62981"/>
    <n v="0"/>
    <n v="0"/>
    <n v="0"/>
    <d v="2013-03-17T00:00:00"/>
    <n v="12"/>
    <n v="21"/>
    <n v="25"/>
    <n v="1482"/>
    <n v="3"/>
    <n v="3"/>
    <n v="3"/>
    <s v="333"/>
    <x v="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</r>
  <r>
    <n v="9094"/>
    <n v="1955"/>
    <n v="70"/>
    <x v="2"/>
    <x v="2"/>
    <s v="Marié"/>
    <n v="62972"/>
    <n v="0"/>
    <n v="1"/>
    <n v="1"/>
    <d v="2012-08-03T00:00:00"/>
    <n v="13"/>
    <n v="39"/>
    <n v="20"/>
    <n v="587"/>
    <n v="2"/>
    <n v="2"/>
    <n v="2"/>
    <s v="222"/>
    <x v="4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</r>
  <r>
    <n v="9847"/>
    <n v="1955"/>
    <n v="70"/>
    <x v="2"/>
    <x v="2"/>
    <s v="Marié"/>
    <n v="62972"/>
    <n v="0"/>
    <n v="1"/>
    <n v="1"/>
    <d v="2012-08-03T00:00:00"/>
    <n v="13"/>
    <n v="39"/>
    <n v="20"/>
    <n v="587"/>
    <n v="2"/>
    <n v="2"/>
    <n v="2"/>
    <s v="222"/>
    <x v="4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</r>
  <r>
    <n v="2118"/>
    <n v="1964"/>
    <n v="61"/>
    <x v="2"/>
    <x v="2"/>
    <s v="Marié"/>
    <n v="62905"/>
    <n v="0"/>
    <n v="1"/>
    <n v="1"/>
    <d v="2013-09-10T00:00:00"/>
    <n v="12"/>
    <n v="68"/>
    <n v="21"/>
    <n v="622"/>
    <n v="1"/>
    <n v="2"/>
    <n v="2"/>
    <s v="122"/>
    <x v="3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</r>
  <r>
    <n v="5564"/>
    <n v="1969"/>
    <n v="56"/>
    <x v="0"/>
    <x v="0"/>
    <s v="Conjoint"/>
    <n v="62882"/>
    <n v="0"/>
    <n v="1"/>
    <n v="1"/>
    <d v="2012-08-09T00:00:00"/>
    <n v="13"/>
    <n v="26"/>
    <n v="22"/>
    <n v="1338"/>
    <n v="3"/>
    <n v="3"/>
    <n v="3"/>
    <s v="333"/>
    <x v="1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</r>
  <r>
    <n v="2131"/>
    <n v="1959"/>
    <n v="66"/>
    <x v="2"/>
    <x v="1"/>
    <s v="Divorcé"/>
    <n v="62859"/>
    <n v="0"/>
    <n v="1"/>
    <n v="1"/>
    <d v="2012-12-30T00:00:00"/>
    <n v="13"/>
    <n v="37"/>
    <n v="25"/>
    <n v="1307"/>
    <n v="2"/>
    <n v="3"/>
    <n v="3"/>
    <s v="233"/>
    <x v="4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</r>
  <r>
    <n v="6543"/>
    <n v="1945"/>
    <n v="80"/>
    <x v="2"/>
    <x v="2"/>
    <s v="Conjoint"/>
    <n v="62847"/>
    <n v="0"/>
    <n v="0"/>
    <n v="0"/>
    <d v="2013-01-15T00:00:00"/>
    <n v="12"/>
    <n v="45"/>
    <n v="15"/>
    <n v="1612"/>
    <n v="2"/>
    <n v="2"/>
    <n v="3"/>
    <s v="223"/>
    <x v="4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</r>
  <r>
    <n v="4491"/>
    <n v="1949"/>
    <n v="76"/>
    <x v="2"/>
    <x v="2"/>
    <s v="Marié"/>
    <n v="62845"/>
    <n v="1"/>
    <n v="1"/>
    <n v="2"/>
    <d v="2012-10-01T00:00:00"/>
    <n v="13"/>
    <n v="3"/>
    <n v="25"/>
    <n v="1178"/>
    <n v="3"/>
    <n v="3"/>
    <n v="3"/>
    <s v="333"/>
    <x v="1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</r>
  <r>
    <n v="873"/>
    <n v="1949"/>
    <n v="76"/>
    <x v="2"/>
    <x v="2"/>
    <s v="Marié"/>
    <n v="62845"/>
    <n v="1"/>
    <n v="1"/>
    <n v="2"/>
    <d v="2012-10-01T00:00:00"/>
    <n v="13"/>
    <n v="3"/>
    <n v="25"/>
    <n v="1178"/>
    <n v="3"/>
    <n v="3"/>
    <n v="3"/>
    <s v="333"/>
    <x v="1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</r>
  <r>
    <n v="9308"/>
    <n v="1954"/>
    <n v="71"/>
    <x v="2"/>
    <x v="0"/>
    <s v="Marié"/>
    <n v="62820"/>
    <n v="0"/>
    <n v="0"/>
    <n v="0"/>
    <d v="2013-05-11T00:00:00"/>
    <n v="12"/>
    <n v="51"/>
    <n v="14"/>
    <n v="976"/>
    <n v="2"/>
    <n v="1"/>
    <n v="3"/>
    <s v="213"/>
    <x v="2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</r>
  <r>
    <n v="544"/>
    <n v="1954"/>
    <n v="71"/>
    <x v="2"/>
    <x v="0"/>
    <s v="Marié"/>
    <n v="62820"/>
    <n v="0"/>
    <n v="0"/>
    <n v="0"/>
    <d v="2013-05-11T00:00:00"/>
    <n v="12"/>
    <n v="51"/>
    <n v="14"/>
    <n v="976"/>
    <n v="2"/>
    <n v="1"/>
    <n v="3"/>
    <s v="213"/>
    <x v="2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</r>
  <r>
    <n v="2453"/>
    <n v="1960"/>
    <n v="65"/>
    <x v="2"/>
    <x v="0"/>
    <s v="Conjoint"/>
    <n v="62807"/>
    <n v="0"/>
    <n v="1"/>
    <n v="1"/>
    <d v="2012-08-31T00:00:00"/>
    <n v="13"/>
    <n v="83"/>
    <n v="25"/>
    <n v="819"/>
    <n v="1"/>
    <n v="3"/>
    <n v="2"/>
    <s v="132"/>
    <x v="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</r>
  <r>
    <n v="7787"/>
    <n v="1960"/>
    <n v="65"/>
    <x v="2"/>
    <x v="0"/>
    <s v="Conjoint"/>
    <n v="62807"/>
    <n v="0"/>
    <n v="1"/>
    <n v="1"/>
    <d v="2012-08-31T00:00:00"/>
    <n v="13"/>
    <n v="83"/>
    <n v="25"/>
    <n v="819"/>
    <n v="1"/>
    <n v="3"/>
    <n v="2"/>
    <s v="132"/>
    <x v="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</r>
  <r>
    <n v="6461"/>
    <n v="1969"/>
    <n v="56"/>
    <x v="0"/>
    <x v="2"/>
    <s v="Célibataire"/>
    <n v="62772"/>
    <n v="0"/>
    <n v="1"/>
    <n v="1"/>
    <d v="2013-05-19T00:00:00"/>
    <n v="12"/>
    <n v="74"/>
    <n v="24"/>
    <n v="946"/>
    <n v="1"/>
    <n v="3"/>
    <n v="3"/>
    <s v="133"/>
    <x v="3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</r>
  <r>
    <n v="3233"/>
    <n v="1965"/>
    <n v="60"/>
    <x v="2"/>
    <x v="1"/>
    <s v="Marié"/>
    <n v="62745"/>
    <n v="0"/>
    <n v="1"/>
    <n v="1"/>
    <d v="2013-03-23T00:00:00"/>
    <n v="12"/>
    <n v="89"/>
    <n v="31"/>
    <n v="1117"/>
    <n v="1"/>
    <n v="3"/>
    <n v="3"/>
    <s v="133"/>
    <x v="3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</r>
  <r>
    <n v="3598"/>
    <n v="1972"/>
    <n v="53"/>
    <x v="0"/>
    <x v="0"/>
    <s v="Marié"/>
    <n v="62710"/>
    <n v="0"/>
    <n v="1"/>
    <n v="1"/>
    <d v="2013-05-23T00:00:00"/>
    <n v="12"/>
    <n v="53"/>
    <n v="22"/>
    <n v="606"/>
    <n v="2"/>
    <n v="3"/>
    <n v="2"/>
    <s v="232"/>
    <x v="4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</r>
  <r>
    <n v="1518"/>
    <n v="1965"/>
    <n v="60"/>
    <x v="2"/>
    <x v="2"/>
    <s v="Marié"/>
    <n v="62694"/>
    <n v="1"/>
    <n v="1"/>
    <n v="2"/>
    <d v="2013-06-17T00:00:00"/>
    <n v="12"/>
    <n v="29"/>
    <n v="26"/>
    <n v="749"/>
    <n v="3"/>
    <n v="3"/>
    <n v="2"/>
    <s v="332"/>
    <x v="0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</r>
  <r>
    <n v="2295"/>
    <n v="1954"/>
    <n v="71"/>
    <x v="2"/>
    <x v="1"/>
    <s v="Marié"/>
    <n v="62670"/>
    <n v="0"/>
    <n v="1"/>
    <n v="1"/>
    <d v="2014-02-02T00:00:00"/>
    <n v="11"/>
    <n v="57"/>
    <n v="24"/>
    <n v="825"/>
    <n v="2"/>
    <n v="3"/>
    <n v="2"/>
    <s v="232"/>
    <x v="4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</r>
  <r>
    <n v="2948"/>
    <n v="1954"/>
    <n v="71"/>
    <x v="2"/>
    <x v="2"/>
    <s v="Divorcé"/>
    <n v="62637"/>
    <n v="0"/>
    <n v="1"/>
    <n v="1"/>
    <d v="2014-03-01T00:00:00"/>
    <n v="11"/>
    <n v="76"/>
    <n v="11"/>
    <n v="185"/>
    <n v="1"/>
    <n v="1"/>
    <n v="2"/>
    <s v="112"/>
    <x v="3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</r>
  <r>
    <n v="2415"/>
    <n v="1962"/>
    <n v="63"/>
    <x v="2"/>
    <x v="0"/>
    <s v="Conjoint"/>
    <n v="62568"/>
    <n v="0"/>
    <n v="1"/>
    <n v="1"/>
    <d v="2014-04-07T00:00:00"/>
    <n v="11"/>
    <n v="99"/>
    <n v="17"/>
    <n v="953"/>
    <n v="1"/>
    <n v="2"/>
    <n v="3"/>
    <s v="123"/>
    <x v="3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</r>
  <r>
    <n v="10573"/>
    <n v="1953"/>
    <n v="72"/>
    <x v="2"/>
    <x v="0"/>
    <s v="Divorcé"/>
    <n v="62551"/>
    <n v="0"/>
    <n v="0"/>
    <n v="0"/>
    <d v="2013-11-18T00:00:00"/>
    <n v="12"/>
    <n v="27"/>
    <n v="20"/>
    <n v="421"/>
    <n v="3"/>
    <n v="2"/>
    <n v="2"/>
    <s v="322"/>
    <x v="0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</r>
  <r>
    <n v="7002"/>
    <n v="1955"/>
    <n v="70"/>
    <x v="2"/>
    <x v="0"/>
    <s v="Célibataire"/>
    <n v="62535"/>
    <n v="0"/>
    <n v="1"/>
    <n v="1"/>
    <d v="2013-10-03T00:00:00"/>
    <n v="12"/>
    <n v="13"/>
    <n v="16"/>
    <n v="398"/>
    <n v="3"/>
    <n v="2"/>
    <n v="2"/>
    <s v="322"/>
    <x v="0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</r>
  <r>
    <n v="7446"/>
    <n v="1967"/>
    <n v="58"/>
    <x v="0"/>
    <x v="2"/>
    <s v="Conjoint"/>
    <n v="62513"/>
    <n v="0"/>
    <n v="1"/>
    <n v="1"/>
    <d v="2013-09-09T00:00:00"/>
    <n v="12"/>
    <n v="16"/>
    <n v="26"/>
    <n v="716"/>
    <n v="3"/>
    <n v="3"/>
    <n v="2"/>
    <s v="332"/>
    <x v="0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</r>
  <r>
    <n v="178"/>
    <n v="1956"/>
    <n v="69"/>
    <x v="2"/>
    <x v="0"/>
    <s v="Marié"/>
    <n v="62503"/>
    <n v="0"/>
    <n v="1"/>
    <n v="1"/>
    <d v="2013-02-18T00:00:00"/>
    <n v="12"/>
    <n v="40"/>
    <n v="27"/>
    <n v="973"/>
    <n v="2"/>
    <n v="3"/>
    <n v="3"/>
    <s v="233"/>
    <x v="4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</r>
  <r>
    <n v="5642"/>
    <n v="1979"/>
    <n v="46"/>
    <x v="0"/>
    <x v="2"/>
    <s v="Conjoint"/>
    <n v="62499"/>
    <n v="1"/>
    <n v="0"/>
    <n v="1"/>
    <d v="2013-12-09T00:00:00"/>
    <n v="12"/>
    <n v="0"/>
    <n v="14"/>
    <n v="222"/>
    <n v="3"/>
    <n v="1"/>
    <n v="2"/>
    <s v="312"/>
    <x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</r>
  <r>
    <n v="10681"/>
    <n v="1970"/>
    <n v="55"/>
    <x v="0"/>
    <x v="2"/>
    <s v="Marié"/>
    <n v="62466"/>
    <n v="0"/>
    <n v="1"/>
    <n v="1"/>
    <d v="2014-01-15T00:00:00"/>
    <n v="11"/>
    <n v="13"/>
    <n v="25"/>
    <n v="889"/>
    <n v="3"/>
    <n v="3"/>
    <n v="3"/>
    <s v="333"/>
    <x v="1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</r>
  <r>
    <n v="5156"/>
    <n v="1970"/>
    <n v="55"/>
    <x v="0"/>
    <x v="2"/>
    <s v="Marié"/>
    <n v="62466"/>
    <n v="0"/>
    <n v="1"/>
    <n v="1"/>
    <d v="2014-01-15T00:00:00"/>
    <n v="11"/>
    <n v="13"/>
    <n v="25"/>
    <n v="889"/>
    <n v="3"/>
    <n v="3"/>
    <n v="3"/>
    <s v="333"/>
    <x v="1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</r>
  <r>
    <n v="9353"/>
    <n v="1959"/>
    <n v="66"/>
    <x v="2"/>
    <x v="0"/>
    <s v="Célibataire"/>
    <n v="62450"/>
    <n v="0"/>
    <n v="1"/>
    <n v="1"/>
    <d v="2014-01-06T00:00:00"/>
    <n v="11"/>
    <n v="61"/>
    <n v="17"/>
    <n v="995"/>
    <n v="2"/>
    <n v="2"/>
    <n v="3"/>
    <s v="223"/>
    <x v="4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</r>
  <r>
    <n v="550"/>
    <n v="1952"/>
    <n v="73"/>
    <x v="2"/>
    <x v="0"/>
    <s v="Divorcé"/>
    <n v="62335"/>
    <n v="0"/>
    <n v="1"/>
    <n v="1"/>
    <d v="2013-05-23T00:00:00"/>
    <n v="12"/>
    <n v="87"/>
    <n v="21"/>
    <n v="708"/>
    <n v="1"/>
    <n v="2"/>
    <n v="2"/>
    <s v="122"/>
    <x v="3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</r>
  <r>
    <n v="3515"/>
    <n v="1952"/>
    <n v="73"/>
    <x v="2"/>
    <x v="0"/>
    <s v="Célibataire"/>
    <n v="62307"/>
    <n v="0"/>
    <n v="1"/>
    <n v="1"/>
    <d v="2014-02-17T00:00:00"/>
    <n v="11"/>
    <n v="94"/>
    <n v="13"/>
    <n v="160"/>
    <n v="1"/>
    <n v="1"/>
    <n v="2"/>
    <s v="112"/>
    <x v="3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</r>
  <r>
    <n v="4012"/>
    <n v="1972"/>
    <n v="53"/>
    <x v="0"/>
    <x v="1"/>
    <s v="Conjoint"/>
    <n v="62220"/>
    <n v="0"/>
    <n v="1"/>
    <n v="1"/>
    <d v="2012-08-11T00:00:00"/>
    <n v="13"/>
    <n v="55"/>
    <n v="24"/>
    <n v="1226"/>
    <n v="2"/>
    <n v="3"/>
    <n v="3"/>
    <s v="233"/>
    <x v="4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</r>
  <r>
    <n v="10151"/>
    <n v="1960"/>
    <n v="65"/>
    <x v="2"/>
    <x v="0"/>
    <s v="Divorcé"/>
    <n v="62204"/>
    <n v="0"/>
    <n v="2"/>
    <n v="2"/>
    <d v="2012-09-12T00:00:00"/>
    <n v="13"/>
    <n v="38"/>
    <n v="24"/>
    <n v="946"/>
    <n v="2"/>
    <n v="3"/>
    <n v="3"/>
    <s v="233"/>
    <x v="4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</r>
  <r>
    <n v="7214"/>
    <n v="1957"/>
    <n v="68"/>
    <x v="2"/>
    <x v="0"/>
    <s v="Marié"/>
    <n v="62187"/>
    <n v="0"/>
    <n v="0"/>
    <n v="0"/>
    <d v="2013-07-05T00:00:00"/>
    <n v="12"/>
    <n v="49"/>
    <n v="20"/>
    <n v="1283"/>
    <n v="2"/>
    <n v="2"/>
    <n v="3"/>
    <s v="223"/>
    <x v="4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</r>
  <r>
    <n v="9336"/>
    <n v="1969"/>
    <n v="56"/>
    <x v="0"/>
    <x v="1"/>
    <s v="Veuf"/>
    <n v="62187"/>
    <n v="0"/>
    <n v="1"/>
    <n v="1"/>
    <d v="2014-03-22T00:00:00"/>
    <n v="11"/>
    <n v="38"/>
    <n v="22"/>
    <n v="636"/>
    <n v="2"/>
    <n v="3"/>
    <n v="2"/>
    <s v="232"/>
    <x v="4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</r>
  <r>
    <n v="7712"/>
    <n v="1946"/>
    <n v="79"/>
    <x v="2"/>
    <x v="1"/>
    <s v="Célibataire"/>
    <n v="62159"/>
    <n v="0"/>
    <n v="0"/>
    <n v="0"/>
    <d v="2014-04-28T00:00:00"/>
    <n v="11"/>
    <n v="68"/>
    <n v="22"/>
    <n v="634"/>
    <n v="1"/>
    <n v="3"/>
    <n v="2"/>
    <s v="132"/>
    <x v="3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</r>
  <r>
    <n v="7793"/>
    <n v="1976"/>
    <n v="49"/>
    <x v="0"/>
    <x v="0"/>
    <s v="Conjoint"/>
    <n v="62061"/>
    <n v="0"/>
    <n v="1"/>
    <n v="1"/>
    <d v="2013-08-31T00:00:00"/>
    <n v="12"/>
    <n v="12"/>
    <n v="27"/>
    <n v="800"/>
    <n v="3"/>
    <n v="3"/>
    <n v="2"/>
    <s v="332"/>
    <x v="0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</r>
  <r>
    <n v="8786"/>
    <n v="1956"/>
    <n v="69"/>
    <x v="2"/>
    <x v="2"/>
    <s v="Marié"/>
    <n v="62058"/>
    <n v="0"/>
    <n v="1"/>
    <n v="1"/>
    <d v="2013-05-26T00:00:00"/>
    <n v="12"/>
    <n v="52"/>
    <n v="20"/>
    <n v="450"/>
    <n v="2"/>
    <n v="2"/>
    <n v="2"/>
    <s v="222"/>
    <x v="4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</r>
  <r>
    <n v="8970"/>
    <n v="1972"/>
    <n v="53"/>
    <x v="0"/>
    <x v="1"/>
    <s v="Marié"/>
    <n v="62010"/>
    <n v="0"/>
    <n v="1"/>
    <n v="1"/>
    <d v="2012-10-23T00:00:00"/>
    <n v="13"/>
    <n v="93"/>
    <n v="20"/>
    <n v="530"/>
    <n v="1"/>
    <n v="2"/>
    <n v="2"/>
    <s v="122"/>
    <x v="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</r>
  <r>
    <n v="9855"/>
    <n v="1952"/>
    <n v="73"/>
    <x v="2"/>
    <x v="1"/>
    <s v="Célibataire"/>
    <n v="62000"/>
    <n v="0"/>
    <n v="1"/>
    <n v="1"/>
    <d v="2013-08-25T00:00:00"/>
    <n v="12"/>
    <n v="25"/>
    <n v="29"/>
    <n v="1020"/>
    <n v="3"/>
    <n v="3"/>
    <n v="3"/>
    <s v="333"/>
    <x v="1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</r>
  <r>
    <n v="2574"/>
    <n v="1977"/>
    <n v="48"/>
    <x v="0"/>
    <x v="1"/>
    <s v="Marié"/>
    <n v="61996"/>
    <n v="0"/>
    <n v="1"/>
    <n v="1"/>
    <d v="2013-01-31T00:00:00"/>
    <n v="12"/>
    <n v="27"/>
    <n v="23"/>
    <n v="1230"/>
    <n v="3"/>
    <n v="3"/>
    <n v="3"/>
    <s v="333"/>
    <x v="1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</r>
  <r>
    <n v="9239"/>
    <n v="1961"/>
    <n v="64"/>
    <x v="2"/>
    <x v="2"/>
    <s v="Marié"/>
    <n v="61923"/>
    <n v="0"/>
    <n v="2"/>
    <n v="2"/>
    <d v="2013-07-26T00:00:00"/>
    <n v="12"/>
    <n v="94"/>
    <n v="10"/>
    <n v="126"/>
    <n v="1"/>
    <n v="1"/>
    <n v="2"/>
    <s v="112"/>
    <x v="3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</r>
  <r>
    <n v="5734"/>
    <n v="1974"/>
    <n v="51"/>
    <x v="0"/>
    <x v="1"/>
    <s v="Marié"/>
    <n v="61917"/>
    <n v="1"/>
    <n v="1"/>
    <n v="2"/>
    <d v="2013-11-20T00:00:00"/>
    <n v="12"/>
    <n v="83"/>
    <n v="11"/>
    <n v="91"/>
    <n v="1"/>
    <n v="1"/>
    <n v="1"/>
    <s v="111"/>
    <x v="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</r>
  <r>
    <n v="3066"/>
    <n v="1975"/>
    <n v="50"/>
    <x v="0"/>
    <x v="1"/>
    <s v="Conjoint"/>
    <n v="61905"/>
    <n v="0"/>
    <n v="1"/>
    <n v="1"/>
    <d v="2014-02-04T00:00:00"/>
    <n v="11"/>
    <n v="2"/>
    <n v="15"/>
    <n v="231"/>
    <n v="3"/>
    <n v="2"/>
    <n v="2"/>
    <s v="322"/>
    <x v="0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</r>
  <r>
    <n v="310"/>
    <n v="1970"/>
    <n v="55"/>
    <x v="0"/>
    <x v="2"/>
    <s v="Marié"/>
    <n v="61872"/>
    <n v="0"/>
    <n v="1"/>
    <n v="1"/>
    <d v="2013-12-13T00:00:00"/>
    <n v="12"/>
    <n v="81"/>
    <n v="21"/>
    <n v="573"/>
    <n v="1"/>
    <n v="2"/>
    <n v="2"/>
    <s v="122"/>
    <x v="3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</r>
  <r>
    <n v="4702"/>
    <n v="1964"/>
    <n v="61"/>
    <x v="2"/>
    <x v="0"/>
    <s v="Célibataire"/>
    <n v="61839"/>
    <n v="0"/>
    <n v="0"/>
    <n v="0"/>
    <d v="2012-08-12T00:00:00"/>
    <n v="13"/>
    <n v="20"/>
    <n v="24"/>
    <n v="1895"/>
    <n v="3"/>
    <n v="3"/>
    <n v="3"/>
    <s v="333"/>
    <x v="1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</r>
  <r>
    <n v="9964"/>
    <n v="1979"/>
    <n v="46"/>
    <x v="0"/>
    <x v="0"/>
    <s v="Célibataire"/>
    <n v="61825"/>
    <n v="0"/>
    <n v="1"/>
    <n v="1"/>
    <d v="2013-08-07T00:00:00"/>
    <n v="12"/>
    <n v="56"/>
    <n v="18"/>
    <n v="424"/>
    <n v="2"/>
    <n v="2"/>
    <n v="2"/>
    <s v="222"/>
    <x v="4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</r>
  <r>
    <n v="1630"/>
    <n v="1979"/>
    <n v="46"/>
    <x v="0"/>
    <x v="0"/>
    <s v="Célibataire"/>
    <n v="61825"/>
    <n v="0"/>
    <n v="1"/>
    <n v="1"/>
    <d v="2013-08-07T00:00:00"/>
    <n v="12"/>
    <n v="56"/>
    <n v="18"/>
    <n v="424"/>
    <n v="2"/>
    <n v="2"/>
    <n v="2"/>
    <s v="222"/>
    <x v="4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</r>
  <r>
    <n v="1012"/>
    <n v="1952"/>
    <n v="73"/>
    <x v="2"/>
    <x v="0"/>
    <s v="Célibataire"/>
    <n v="61823"/>
    <n v="0"/>
    <n v="1"/>
    <n v="1"/>
    <d v="2013-02-18T00:00:00"/>
    <n v="12"/>
    <n v="26"/>
    <n v="27"/>
    <n v="884"/>
    <n v="3"/>
    <n v="3"/>
    <n v="3"/>
    <s v="333"/>
    <x v="1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</r>
  <r>
    <n v="5626"/>
    <n v="1964"/>
    <n v="61"/>
    <x v="2"/>
    <x v="1"/>
    <s v="Célibataire"/>
    <n v="61798"/>
    <n v="0"/>
    <n v="0"/>
    <n v="0"/>
    <d v="2013-11-23T00:00:00"/>
    <n v="12"/>
    <n v="13"/>
    <n v="19"/>
    <n v="463"/>
    <n v="3"/>
    <n v="2"/>
    <n v="2"/>
    <s v="322"/>
    <x v="0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</r>
  <r>
    <n v="5057"/>
    <n v="1961"/>
    <n v="64"/>
    <x v="2"/>
    <x v="2"/>
    <s v="Marié"/>
    <n v="61794"/>
    <n v="0"/>
    <n v="1"/>
    <n v="1"/>
    <d v="2013-09-14T00:00:00"/>
    <n v="12"/>
    <n v="74"/>
    <n v="20"/>
    <n v="611"/>
    <n v="1"/>
    <n v="2"/>
    <n v="2"/>
    <s v="122"/>
    <x v="3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</r>
  <r>
    <n v="6349"/>
    <n v="1987"/>
    <n v="38"/>
    <x v="1"/>
    <x v="2"/>
    <s v="Divorcé"/>
    <n v="61787"/>
    <n v="0"/>
    <n v="0"/>
    <n v="0"/>
    <d v="2013-07-06T00:00:00"/>
    <n v="12"/>
    <n v="71"/>
    <n v="23"/>
    <n v="1319"/>
    <n v="1"/>
    <n v="3"/>
    <n v="3"/>
    <s v="133"/>
    <x v="3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</r>
  <r>
    <n v="6892"/>
    <n v="1968"/>
    <n v="57"/>
    <x v="0"/>
    <x v="0"/>
    <s v="Divorcé"/>
    <n v="61671"/>
    <n v="0"/>
    <n v="1"/>
    <n v="1"/>
    <d v="2014-06-03T00:00:00"/>
    <n v="11"/>
    <n v="23"/>
    <n v="28"/>
    <n v="732"/>
    <n v="3"/>
    <n v="3"/>
    <n v="2"/>
    <s v="332"/>
    <x v="0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</r>
  <r>
    <n v="10343"/>
    <n v="1991"/>
    <n v="34"/>
    <x v="1"/>
    <x v="2"/>
    <s v="Célibataire"/>
    <n v="61618"/>
    <n v="0"/>
    <n v="0"/>
    <n v="0"/>
    <d v="2012-09-29T00:00:00"/>
    <n v="13"/>
    <n v="27"/>
    <n v="20"/>
    <n v="1345"/>
    <n v="3"/>
    <n v="2"/>
    <n v="3"/>
    <s v="323"/>
    <x v="0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</r>
  <r>
    <n v="232"/>
    <n v="1965"/>
    <n v="60"/>
    <x v="2"/>
    <x v="0"/>
    <s v="Célibataire"/>
    <n v="61559"/>
    <n v="0"/>
    <n v="1"/>
    <n v="1"/>
    <d v="2013-07-17T00:00:00"/>
    <n v="12"/>
    <n v="8"/>
    <n v="19"/>
    <n v="530"/>
    <n v="3"/>
    <n v="2"/>
    <n v="2"/>
    <s v="322"/>
    <x v="0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</r>
  <r>
    <n v="2471"/>
    <n v="1965"/>
    <n v="60"/>
    <x v="2"/>
    <x v="0"/>
    <s v="Marié"/>
    <n v="61482"/>
    <n v="0"/>
    <n v="0"/>
    <n v="0"/>
    <d v="2014-06-27T00:00:00"/>
    <n v="11"/>
    <n v="39"/>
    <n v="13"/>
    <n v="299"/>
    <n v="2"/>
    <n v="1"/>
    <n v="2"/>
    <s v="212"/>
    <x v="2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</r>
  <r>
    <n v="895"/>
    <n v="1948"/>
    <n v="77"/>
    <x v="2"/>
    <x v="1"/>
    <s v="Marié"/>
    <n v="61467"/>
    <n v="0"/>
    <n v="2"/>
    <n v="2"/>
    <d v="2012-12-09T00:00:00"/>
    <n v="13"/>
    <n v="69"/>
    <n v="22"/>
    <n v="594"/>
    <n v="1"/>
    <n v="3"/>
    <n v="2"/>
    <s v="132"/>
    <x v="3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</r>
  <r>
    <n v="2021"/>
    <n v="1975"/>
    <n v="50"/>
    <x v="0"/>
    <x v="0"/>
    <s v="Marié"/>
    <n v="61456"/>
    <n v="0"/>
    <n v="1"/>
    <n v="1"/>
    <d v="2013-03-27T00:00:00"/>
    <n v="12"/>
    <n v="47"/>
    <n v="33"/>
    <n v="1388"/>
    <n v="2"/>
    <n v="3"/>
    <n v="3"/>
    <s v="233"/>
    <x v="4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</r>
  <r>
    <n v="5628"/>
    <n v="1982"/>
    <n v="43"/>
    <x v="1"/>
    <x v="0"/>
    <s v="Conjoint"/>
    <n v="61416"/>
    <n v="0"/>
    <n v="0"/>
    <n v="0"/>
    <d v="2013-02-08T00:00:00"/>
    <n v="12"/>
    <n v="25"/>
    <n v="29"/>
    <n v="1665"/>
    <n v="3"/>
    <n v="3"/>
    <n v="3"/>
    <s v="333"/>
    <x v="1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</r>
  <r>
    <n v="7631"/>
    <n v="1978"/>
    <n v="47"/>
    <x v="0"/>
    <x v="2"/>
    <s v="Conjoint"/>
    <n v="61346"/>
    <n v="1"/>
    <n v="0"/>
    <n v="1"/>
    <d v="2013-10-06T00:00:00"/>
    <n v="12"/>
    <n v="34"/>
    <n v="25"/>
    <n v="989"/>
    <n v="2"/>
    <n v="3"/>
    <n v="3"/>
    <s v="233"/>
    <x v="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</r>
  <r>
    <n v="433"/>
    <n v="1958"/>
    <n v="67"/>
    <x v="2"/>
    <x v="2"/>
    <s v="Célibataire"/>
    <n v="61331"/>
    <n v="1"/>
    <n v="1"/>
    <n v="2"/>
    <d v="2013-03-10T00:00:00"/>
    <n v="12"/>
    <n v="42"/>
    <n v="26"/>
    <n v="632"/>
    <n v="2"/>
    <n v="3"/>
    <n v="2"/>
    <s v="232"/>
    <x v="4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</r>
  <r>
    <n v="3767"/>
    <n v="1968"/>
    <n v="57"/>
    <x v="0"/>
    <x v="0"/>
    <s v="Marié"/>
    <n v="61314"/>
    <n v="0"/>
    <n v="1"/>
    <n v="1"/>
    <d v="2013-04-25T00:00:00"/>
    <n v="12"/>
    <n v="1"/>
    <n v="25"/>
    <n v="1008"/>
    <n v="3"/>
    <n v="3"/>
    <n v="3"/>
    <s v="333"/>
    <x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</r>
  <r>
    <n v="3934"/>
    <n v="1966"/>
    <n v="59"/>
    <x v="0"/>
    <x v="0"/>
    <s v="Marié"/>
    <n v="61286"/>
    <n v="0"/>
    <n v="1"/>
    <n v="1"/>
    <d v="2013-08-02T00:00:00"/>
    <n v="12"/>
    <n v="34"/>
    <n v="21"/>
    <n v="608"/>
    <n v="2"/>
    <n v="2"/>
    <n v="2"/>
    <s v="222"/>
    <x v="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</r>
  <r>
    <n v="2493"/>
    <n v="1966"/>
    <n v="59"/>
    <x v="0"/>
    <x v="0"/>
    <s v="Marié"/>
    <n v="61286"/>
    <n v="0"/>
    <n v="1"/>
    <n v="1"/>
    <d v="2013-08-02T00:00:00"/>
    <n v="12"/>
    <n v="34"/>
    <n v="21"/>
    <n v="608"/>
    <n v="2"/>
    <n v="2"/>
    <n v="2"/>
    <s v="222"/>
    <x v="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</r>
  <r>
    <n v="4058"/>
    <n v="1955"/>
    <n v="70"/>
    <x v="2"/>
    <x v="1"/>
    <s v="Célibataire"/>
    <n v="61284"/>
    <n v="0"/>
    <n v="0"/>
    <n v="0"/>
    <d v="2013-10-12T00:00:00"/>
    <n v="12"/>
    <n v="76"/>
    <n v="27"/>
    <n v="811"/>
    <n v="1"/>
    <n v="3"/>
    <n v="2"/>
    <s v="132"/>
    <x v="3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</r>
  <r>
    <n v="2564"/>
    <n v="1953"/>
    <n v="72"/>
    <x v="2"/>
    <x v="0"/>
    <s v="Conjoint"/>
    <n v="61278"/>
    <n v="0"/>
    <n v="1"/>
    <n v="1"/>
    <d v="2014-01-04T00:00:00"/>
    <n v="11"/>
    <n v="87"/>
    <n v="14"/>
    <n v="165"/>
    <n v="1"/>
    <n v="1"/>
    <n v="2"/>
    <s v="112"/>
    <x v="3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</r>
  <r>
    <n v="8939"/>
    <n v="1959"/>
    <n v="66"/>
    <x v="2"/>
    <x v="0"/>
    <s v="Divorcé"/>
    <n v="61250"/>
    <n v="0"/>
    <n v="1"/>
    <n v="1"/>
    <d v="2012-12-16T00:00:00"/>
    <n v="13"/>
    <n v="49"/>
    <n v="24"/>
    <n v="730"/>
    <n v="2"/>
    <n v="3"/>
    <n v="2"/>
    <s v="232"/>
    <x v="4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</r>
  <r>
    <n v="10870"/>
    <n v="1967"/>
    <n v="58"/>
    <x v="0"/>
    <x v="0"/>
    <s v="Marié"/>
    <n v="61223"/>
    <n v="0"/>
    <n v="1"/>
    <n v="1"/>
    <d v="2013-06-13T00:00:00"/>
    <n v="12"/>
    <n v="46"/>
    <n v="21"/>
    <n v="1341"/>
    <n v="2"/>
    <n v="2"/>
    <n v="3"/>
    <s v="223"/>
    <x v="4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</r>
  <r>
    <n v="143"/>
    <n v="1970"/>
    <n v="55"/>
    <x v="0"/>
    <x v="0"/>
    <s v="Célibataire"/>
    <n v="61209"/>
    <n v="0"/>
    <n v="0"/>
    <n v="0"/>
    <d v="2013-08-25T00:00:00"/>
    <n v="12"/>
    <n v="73"/>
    <n v="14"/>
    <n v="957"/>
    <n v="1"/>
    <n v="1"/>
    <n v="3"/>
    <s v="113"/>
    <x v="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</r>
  <r>
    <n v="3717"/>
    <n v="1959"/>
    <n v="66"/>
    <x v="2"/>
    <x v="0"/>
    <s v="Marié"/>
    <n v="61180"/>
    <n v="0"/>
    <n v="1"/>
    <n v="1"/>
    <d v="2014-04-23T00:00:00"/>
    <n v="11"/>
    <n v="70"/>
    <n v="19"/>
    <n v="704"/>
    <n v="1"/>
    <n v="2"/>
    <n v="2"/>
    <s v="122"/>
    <x v="3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</r>
  <r>
    <n v="6439"/>
    <n v="1958"/>
    <n v="67"/>
    <x v="2"/>
    <x v="0"/>
    <s v="Marié"/>
    <n v="61074"/>
    <n v="0"/>
    <n v="1"/>
    <n v="1"/>
    <d v="2012-08-17T00:00:00"/>
    <m/>
    <n v="37"/>
    <n v="31"/>
    <n v="1102"/>
    <n v="2"/>
    <n v="3"/>
    <n v="3"/>
    <s v="233"/>
    <x v="4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</r>
  <r>
    <n v="8852"/>
    <n v="1976"/>
    <n v="49"/>
    <x v="0"/>
    <x v="0"/>
    <s v="Marié"/>
    <n v="61064"/>
    <n v="0"/>
    <n v="1"/>
    <n v="1"/>
    <d v="2012-08-31T00:00:00"/>
    <n v="13"/>
    <n v="80"/>
    <n v="29"/>
    <n v="1080"/>
    <n v="1"/>
    <n v="3"/>
    <n v="3"/>
    <s v="133"/>
    <x v="3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</r>
  <r>
    <n v="1092"/>
    <n v="1980"/>
    <n v="45"/>
    <x v="0"/>
    <x v="0"/>
    <s v="Marié"/>
    <n v="61014"/>
    <n v="0"/>
    <n v="1"/>
    <n v="1"/>
    <d v="2012-08-11T00:00:00"/>
    <n v="13"/>
    <n v="17"/>
    <n v="23"/>
    <n v="1147"/>
    <n v="3"/>
    <n v="3"/>
    <n v="3"/>
    <s v="333"/>
    <x v="1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</r>
  <r>
    <n v="7055"/>
    <n v="1952"/>
    <n v="73"/>
    <x v="2"/>
    <x v="1"/>
    <s v="Conjoint"/>
    <n v="61010"/>
    <n v="0"/>
    <n v="1"/>
    <n v="1"/>
    <d v="2012-10-09T00:00:00"/>
    <n v="13"/>
    <n v="57"/>
    <n v="29"/>
    <n v="1021"/>
    <n v="2"/>
    <n v="3"/>
    <n v="3"/>
    <s v="233"/>
    <x v="4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</r>
  <r>
    <n v="4084"/>
    <n v="1975"/>
    <n v="50"/>
    <x v="0"/>
    <x v="0"/>
    <s v="Conjoint"/>
    <n v="60934"/>
    <n v="0"/>
    <n v="1"/>
    <n v="1"/>
    <d v="2014-01-17T00:00:00"/>
    <n v="11"/>
    <n v="41"/>
    <n v="25"/>
    <n v="873"/>
    <n v="2"/>
    <n v="3"/>
    <n v="3"/>
    <s v="233"/>
    <x v="4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</r>
  <r>
    <n v="9119"/>
    <n v="1950"/>
    <n v="75"/>
    <x v="2"/>
    <x v="0"/>
    <s v="Conjoint"/>
    <n v="60905"/>
    <n v="0"/>
    <n v="1"/>
    <n v="1"/>
    <d v="2013-12-05T00:00:00"/>
    <n v="12"/>
    <n v="27"/>
    <n v="15"/>
    <n v="392"/>
    <n v="3"/>
    <n v="2"/>
    <n v="2"/>
    <s v="322"/>
    <x v="0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</r>
  <r>
    <n v="5667"/>
    <n v="1964"/>
    <n v="61"/>
    <x v="2"/>
    <x v="1"/>
    <s v="Marié"/>
    <n v="60896"/>
    <n v="0"/>
    <n v="1"/>
    <n v="1"/>
    <d v="2012-10-11T00:00:00"/>
    <n v="13"/>
    <n v="90"/>
    <n v="29"/>
    <n v="1701"/>
    <n v="1"/>
    <n v="3"/>
    <n v="3"/>
    <s v="133"/>
    <x v="3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</r>
  <r>
    <n v="5841"/>
    <n v="1966"/>
    <n v="59"/>
    <x v="0"/>
    <x v="0"/>
    <s v="Conjoint"/>
    <n v="60894"/>
    <n v="0"/>
    <n v="1"/>
    <n v="1"/>
    <d v="2013-06-28T00:00:00"/>
    <n v="12"/>
    <n v="61"/>
    <n v="28"/>
    <n v="832"/>
    <n v="2"/>
    <n v="3"/>
    <n v="2"/>
    <s v="232"/>
    <x v="4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</r>
  <r>
    <n v="1513"/>
    <n v="1979"/>
    <n v="46"/>
    <x v="0"/>
    <x v="2"/>
    <s v="Conjoint"/>
    <n v="60839"/>
    <n v="1"/>
    <n v="1"/>
    <n v="2"/>
    <d v="2012-08-28T00:00:00"/>
    <n v="13"/>
    <n v="72"/>
    <n v="24"/>
    <n v="1250"/>
    <n v="1"/>
    <n v="3"/>
    <n v="3"/>
    <s v="133"/>
    <x v="3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</r>
  <r>
    <n v="3445"/>
    <n v="1956"/>
    <n v="69"/>
    <x v="2"/>
    <x v="0"/>
    <s v="Célibataire"/>
    <n v="60714"/>
    <n v="0"/>
    <n v="0"/>
    <n v="0"/>
    <d v="2013-01-17T00:00:00"/>
    <n v="12"/>
    <n v="56"/>
    <n v="26"/>
    <n v="957"/>
    <n v="2"/>
    <n v="3"/>
    <n v="3"/>
    <s v="233"/>
    <x v="4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</r>
  <r>
    <n v="5872"/>
    <n v="1951"/>
    <n v="74"/>
    <x v="2"/>
    <x v="0"/>
    <s v="Célibataire"/>
    <n v="60689"/>
    <n v="0"/>
    <n v="1"/>
    <n v="1"/>
    <d v="2013-06-01T00:00:00"/>
    <n v="12"/>
    <n v="23"/>
    <n v="21"/>
    <n v="639"/>
    <n v="3"/>
    <n v="2"/>
    <n v="2"/>
    <s v="322"/>
    <x v="0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</r>
  <r>
    <n v="8132"/>
    <n v="1975"/>
    <n v="50"/>
    <x v="0"/>
    <x v="1"/>
    <s v="Marié"/>
    <n v="60631"/>
    <n v="1"/>
    <n v="1"/>
    <n v="2"/>
    <d v="2013-04-05T00:00:00"/>
    <n v="12"/>
    <n v="88"/>
    <n v="26"/>
    <n v="661"/>
    <n v="1"/>
    <n v="3"/>
    <n v="2"/>
    <s v="132"/>
    <x v="3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</r>
  <r>
    <n v="1992"/>
    <n v="1964"/>
    <n v="61"/>
    <x v="2"/>
    <x v="0"/>
    <s v="Marié"/>
    <n v="60597"/>
    <n v="0"/>
    <n v="1"/>
    <n v="1"/>
    <d v="2014-01-01T00:00:00"/>
    <n v="11"/>
    <n v="2"/>
    <n v="19"/>
    <n v="893"/>
    <n v="3"/>
    <n v="2"/>
    <n v="3"/>
    <s v="323"/>
    <x v="0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</r>
  <r>
    <n v="3478"/>
    <n v="1971"/>
    <n v="54"/>
    <x v="0"/>
    <x v="1"/>
    <s v="Marié"/>
    <n v="60585"/>
    <n v="1"/>
    <n v="1"/>
    <n v="2"/>
    <d v="2013-06-24T00:00:00"/>
    <n v="12"/>
    <n v="17"/>
    <n v="25"/>
    <n v="736"/>
    <n v="3"/>
    <n v="3"/>
    <n v="2"/>
    <s v="332"/>
    <x v="0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</r>
  <r>
    <n v="760"/>
    <n v="1975"/>
    <n v="50"/>
    <x v="0"/>
    <x v="1"/>
    <s v="Divorcé"/>
    <n v="60554"/>
    <n v="1"/>
    <n v="0"/>
    <n v="1"/>
    <d v="2013-08-09T00:00:00"/>
    <n v="12"/>
    <n v="8"/>
    <n v="27"/>
    <n v="811"/>
    <n v="3"/>
    <n v="3"/>
    <n v="2"/>
    <s v="332"/>
    <x v="0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</r>
  <r>
    <n v="4094"/>
    <n v="1961"/>
    <n v="64"/>
    <x v="2"/>
    <x v="0"/>
    <s v="Marié"/>
    <n v="60544"/>
    <n v="1"/>
    <n v="1"/>
    <n v="2"/>
    <d v="2012-08-25T00:00:00"/>
    <n v="13"/>
    <n v="92"/>
    <n v="17"/>
    <n v="289"/>
    <n v="1"/>
    <n v="2"/>
    <n v="2"/>
    <s v="122"/>
    <x v="3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</r>
  <r>
    <n v="8588"/>
    <n v="1961"/>
    <n v="64"/>
    <x v="2"/>
    <x v="0"/>
    <s v="Marié"/>
    <n v="60544"/>
    <n v="1"/>
    <n v="1"/>
    <n v="2"/>
    <d v="2012-08-25T00:00:00"/>
    <n v="13"/>
    <n v="92"/>
    <n v="17"/>
    <n v="289"/>
    <n v="1"/>
    <n v="2"/>
    <n v="2"/>
    <s v="122"/>
    <x v="3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</r>
  <r>
    <n v="9240"/>
    <n v="1971"/>
    <n v="54"/>
    <x v="0"/>
    <x v="1"/>
    <s v="Célibataire"/>
    <n v="60504"/>
    <n v="0"/>
    <n v="1"/>
    <n v="1"/>
    <d v="2014-02-07T00:00:00"/>
    <n v="11"/>
    <n v="73"/>
    <n v="22"/>
    <n v="526"/>
    <n v="1"/>
    <n v="3"/>
    <n v="2"/>
    <s v="132"/>
    <x v="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</r>
  <r>
    <n v="17"/>
    <n v="1971"/>
    <n v="54"/>
    <x v="0"/>
    <x v="1"/>
    <s v="Marié"/>
    <n v="60491"/>
    <n v="0"/>
    <n v="1"/>
    <n v="1"/>
    <d v="2013-09-06T00:00:00"/>
    <n v="12"/>
    <n v="81"/>
    <n v="29"/>
    <n v="1028"/>
    <n v="1"/>
    <n v="3"/>
    <n v="3"/>
    <s v="133"/>
    <x v="3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</r>
  <r>
    <n v="6257"/>
    <n v="1976"/>
    <n v="49"/>
    <x v="0"/>
    <x v="2"/>
    <s v="Célibataire"/>
    <n v="60482"/>
    <n v="0"/>
    <n v="1"/>
    <n v="1"/>
    <d v="2013-01-23T00:00:00"/>
    <n v="12"/>
    <n v="81"/>
    <n v="23"/>
    <n v="507"/>
    <n v="1"/>
    <n v="3"/>
    <n v="2"/>
    <s v="132"/>
    <x v="3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</r>
  <r>
    <n v="1456"/>
    <n v="1979"/>
    <n v="46"/>
    <x v="0"/>
    <x v="0"/>
    <s v="Célibataire"/>
    <n v="60474"/>
    <n v="0"/>
    <n v="1"/>
    <n v="1"/>
    <d v="2013-04-01T00:00:00"/>
    <n v="12"/>
    <n v="25"/>
    <n v="31"/>
    <n v="1180"/>
    <n v="3"/>
    <n v="3"/>
    <n v="3"/>
    <s v="333"/>
    <x v="1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</r>
  <r>
    <n v="2849"/>
    <n v="1979"/>
    <n v="46"/>
    <x v="0"/>
    <x v="0"/>
    <s v="Célibataire"/>
    <n v="60474"/>
    <n v="0"/>
    <n v="1"/>
    <n v="1"/>
    <d v="2013-04-01T00:00:00"/>
    <n v="12"/>
    <n v="25"/>
    <n v="31"/>
    <n v="1180"/>
    <n v="3"/>
    <n v="3"/>
    <n v="3"/>
    <s v="333"/>
    <x v="1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</r>
  <r>
    <n v="4480"/>
    <n v="1973"/>
    <n v="52"/>
    <x v="0"/>
    <x v="2"/>
    <s v="Marié"/>
    <n v="60432"/>
    <n v="0"/>
    <n v="1"/>
    <n v="1"/>
    <d v="2014-03-09T00:00:00"/>
    <n v="11"/>
    <n v="61"/>
    <n v="20"/>
    <n v="401"/>
    <n v="2"/>
    <n v="2"/>
    <n v="2"/>
    <s v="222"/>
    <x v="4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</r>
  <r>
    <n v="10091"/>
    <n v="1956"/>
    <n v="69"/>
    <x v="2"/>
    <x v="0"/>
    <s v="Célibataire"/>
    <n v="60230"/>
    <n v="0"/>
    <n v="1"/>
    <n v="1"/>
    <d v="2013-05-20T00:00:00"/>
    <n v="12"/>
    <n v="78"/>
    <n v="20"/>
    <n v="1067"/>
    <n v="1"/>
    <n v="2"/>
    <n v="3"/>
    <s v="123"/>
    <x v="3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</r>
  <r>
    <n v="3678"/>
    <n v="1973"/>
    <n v="52"/>
    <x v="0"/>
    <x v="0"/>
    <s v="Veuf"/>
    <n v="60208"/>
    <n v="1"/>
    <n v="1"/>
    <n v="2"/>
    <d v="2012-10-07T00:00:00"/>
    <n v="13"/>
    <n v="13"/>
    <n v="25"/>
    <n v="656"/>
    <n v="3"/>
    <n v="3"/>
    <n v="2"/>
    <s v="332"/>
    <x v="0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</r>
  <r>
    <n v="6715"/>
    <n v="1948"/>
    <n v="77"/>
    <x v="2"/>
    <x v="1"/>
    <s v="Célibataire"/>
    <n v="60200"/>
    <n v="0"/>
    <n v="1"/>
    <n v="1"/>
    <d v="2013-01-02T00:00:00"/>
    <n v="12"/>
    <n v="3"/>
    <n v="25"/>
    <n v="685"/>
    <n v="3"/>
    <n v="3"/>
    <n v="2"/>
    <s v="332"/>
    <x v="0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</r>
  <r>
    <n v="9283"/>
    <n v="1978"/>
    <n v="47"/>
    <x v="0"/>
    <x v="0"/>
    <s v="Célibataire"/>
    <n v="60199"/>
    <n v="1"/>
    <n v="2"/>
    <n v="3"/>
    <d v="2013-09-12T00:00:00"/>
    <n v="12"/>
    <n v="49"/>
    <n v="7"/>
    <n v="18"/>
    <n v="2"/>
    <n v="1"/>
    <n v="1"/>
    <s v="211"/>
    <x v="2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</r>
  <r>
    <n v="796"/>
    <n v="1965"/>
    <n v="60"/>
    <x v="2"/>
    <x v="2"/>
    <s v="Divorcé"/>
    <n v="60161"/>
    <n v="0"/>
    <n v="1"/>
    <n v="1"/>
    <d v="2012-10-23T00:00:00"/>
    <n v="13"/>
    <n v="17"/>
    <n v="31"/>
    <n v="1071"/>
    <n v="3"/>
    <n v="3"/>
    <n v="3"/>
    <s v="333"/>
    <x v="1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</r>
  <r>
    <n v="4320"/>
    <n v="1979"/>
    <n v="46"/>
    <x v="0"/>
    <x v="0"/>
    <s v="Célibataire"/>
    <n v="60152"/>
    <n v="0"/>
    <n v="1"/>
    <n v="1"/>
    <d v="2013-03-28T00:00:00"/>
    <n v="12"/>
    <n v="6"/>
    <n v="25"/>
    <n v="943"/>
    <n v="3"/>
    <n v="3"/>
    <n v="3"/>
    <s v="333"/>
    <x v="1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</r>
  <r>
    <n v="5562"/>
    <n v="1974"/>
    <n v="51"/>
    <x v="0"/>
    <x v="0"/>
    <s v="Marié"/>
    <n v="60093"/>
    <n v="0"/>
    <n v="1"/>
    <n v="1"/>
    <d v="2013-06-26T00:00:00"/>
    <n v="12"/>
    <n v="92"/>
    <n v="25"/>
    <n v="735"/>
    <n v="1"/>
    <n v="3"/>
    <n v="2"/>
    <s v="132"/>
    <x v="3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</r>
  <r>
    <n v="3551"/>
    <n v="1954"/>
    <n v="71"/>
    <x v="2"/>
    <x v="2"/>
    <s v="Conjoint"/>
    <n v="60033"/>
    <n v="0"/>
    <n v="1"/>
    <n v="1"/>
    <d v="2014-03-29T00:00:00"/>
    <n v="11"/>
    <n v="28"/>
    <n v="10"/>
    <n v="198"/>
    <n v="3"/>
    <n v="1"/>
    <n v="2"/>
    <s v="312"/>
    <x v="0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</r>
  <r>
    <n v="9365"/>
    <n v="1976"/>
    <n v="49"/>
    <x v="0"/>
    <x v="1"/>
    <s v="Célibataire"/>
    <n v="60000"/>
    <n v="0"/>
    <n v="1"/>
    <n v="1"/>
    <d v="2012-12-22T00:00:00"/>
    <n v="13"/>
    <n v="57"/>
    <n v="25"/>
    <n v="1277"/>
    <n v="2"/>
    <n v="3"/>
    <n v="3"/>
    <s v="233"/>
    <x v="4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</r>
  <r>
    <n v="3075"/>
    <n v="1972"/>
    <n v="53"/>
    <x v="0"/>
    <x v="1"/>
    <s v="Marié"/>
    <n v="59973"/>
    <n v="0"/>
    <n v="0"/>
    <n v="0"/>
    <d v="2013-09-11T00:00:00"/>
    <n v="12"/>
    <n v="47"/>
    <n v="15"/>
    <n v="382"/>
    <n v="2"/>
    <n v="2"/>
    <n v="2"/>
    <s v="222"/>
    <x v="4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</r>
  <r>
    <n v="3807"/>
    <n v="1955"/>
    <n v="70"/>
    <x v="2"/>
    <x v="0"/>
    <s v="Conjoint"/>
    <n v="59925"/>
    <n v="0"/>
    <n v="1"/>
    <n v="1"/>
    <d v="2012-11-30T00:00:00"/>
    <n v="13"/>
    <n v="83"/>
    <n v="26"/>
    <n v="766"/>
    <n v="1"/>
    <n v="3"/>
    <n v="2"/>
    <s v="132"/>
    <x v="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</r>
  <r>
    <n v="4220"/>
    <n v="1970"/>
    <n v="55"/>
    <x v="0"/>
    <x v="1"/>
    <s v="Marié"/>
    <n v="59892"/>
    <n v="0"/>
    <n v="1"/>
    <n v="1"/>
    <d v="2013-11-02T00:00:00"/>
    <n v="12"/>
    <n v="26"/>
    <n v="9"/>
    <n v="87"/>
    <n v="3"/>
    <n v="1"/>
    <n v="1"/>
    <s v="311"/>
    <x v="0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</r>
  <r>
    <n v="6658"/>
    <n v="1972"/>
    <n v="53"/>
    <x v="0"/>
    <x v="0"/>
    <s v="Conjoint"/>
    <n v="59868"/>
    <n v="0"/>
    <n v="1"/>
    <n v="1"/>
    <d v="2013-07-22T00:00:00"/>
    <n v="12"/>
    <n v="37"/>
    <n v="31"/>
    <n v="1194"/>
    <n v="2"/>
    <n v="3"/>
    <n v="3"/>
    <s v="233"/>
    <x v="4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</r>
  <r>
    <n v="3427"/>
    <n v="1955"/>
    <n v="70"/>
    <x v="2"/>
    <x v="1"/>
    <s v="Marié"/>
    <n v="59821"/>
    <n v="0"/>
    <n v="1"/>
    <n v="1"/>
    <d v="2013-04-12T00:00:00"/>
    <n v="12"/>
    <n v="11"/>
    <n v="28"/>
    <n v="734"/>
    <n v="3"/>
    <n v="3"/>
    <n v="2"/>
    <s v="332"/>
    <x v="0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</r>
  <r>
    <n v="9949"/>
    <n v="1976"/>
    <n v="49"/>
    <x v="0"/>
    <x v="0"/>
    <s v="Marié"/>
    <n v="59809"/>
    <n v="0"/>
    <n v="2"/>
    <n v="2"/>
    <d v="2012-10-18T00:00:00"/>
    <n v="13"/>
    <n v="36"/>
    <n v="20"/>
    <n v="877"/>
    <n v="2"/>
    <n v="2"/>
    <n v="3"/>
    <s v="223"/>
    <x v="4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</r>
  <r>
    <n v="5748"/>
    <n v="1965"/>
    <n v="60"/>
    <x v="2"/>
    <x v="0"/>
    <s v="Marié"/>
    <n v="59754"/>
    <n v="0"/>
    <n v="1"/>
    <n v="1"/>
    <d v="2012-12-01T00:00:00"/>
    <n v="13"/>
    <n v="96"/>
    <n v="18"/>
    <n v="475"/>
    <n v="1"/>
    <n v="2"/>
    <n v="2"/>
    <s v="122"/>
    <x v="3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</r>
  <r>
    <n v="10157"/>
    <n v="1965"/>
    <n v="60"/>
    <x v="2"/>
    <x v="0"/>
    <s v="Célibataire"/>
    <n v="59686"/>
    <n v="0"/>
    <n v="1"/>
    <n v="1"/>
    <d v="2014-01-25T00:00:00"/>
    <n v="11"/>
    <n v="78"/>
    <n v="15"/>
    <n v="274"/>
    <n v="1"/>
    <n v="2"/>
    <n v="2"/>
    <s v="122"/>
    <x v="3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</r>
  <r>
    <n v="2350"/>
    <n v="1972"/>
    <n v="53"/>
    <x v="0"/>
    <x v="0"/>
    <s v="Marié"/>
    <n v="59666"/>
    <n v="1"/>
    <n v="1"/>
    <n v="2"/>
    <d v="2013-03-22T00:00:00"/>
    <n v="12"/>
    <n v="87"/>
    <n v="21"/>
    <n v="1027"/>
    <n v="1"/>
    <n v="2"/>
    <n v="3"/>
    <s v="123"/>
    <x v="3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</r>
  <r>
    <n v="10507"/>
    <n v="1977"/>
    <n v="48"/>
    <x v="0"/>
    <x v="2"/>
    <s v="Divorcé"/>
    <n v="59601"/>
    <n v="0"/>
    <n v="1"/>
    <n v="1"/>
    <d v="2013-07-25T00:00:00"/>
    <n v="12"/>
    <n v="14"/>
    <n v="19"/>
    <n v="797"/>
    <n v="3"/>
    <n v="2"/>
    <n v="2"/>
    <s v="322"/>
    <x v="0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</r>
  <r>
    <n v="6218"/>
    <n v="1965"/>
    <n v="60"/>
    <x v="2"/>
    <x v="0"/>
    <s v="Marié"/>
    <n v="59594"/>
    <n v="0"/>
    <n v="1"/>
    <n v="1"/>
    <d v="2012-10-20T00:00:00"/>
    <n v="13"/>
    <n v="74"/>
    <n v="23"/>
    <n v="499"/>
    <n v="1"/>
    <n v="3"/>
    <n v="2"/>
    <s v="132"/>
    <x v="3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</r>
  <r>
    <n v="6616"/>
    <n v="1975"/>
    <n v="50"/>
    <x v="0"/>
    <x v="0"/>
    <s v="Conjoint"/>
    <n v="59481"/>
    <n v="0"/>
    <n v="1"/>
    <n v="1"/>
    <d v="2013-10-23T00:00:00"/>
    <n v="12"/>
    <n v="47"/>
    <n v="16"/>
    <n v="461"/>
    <n v="2"/>
    <n v="2"/>
    <n v="2"/>
    <s v="222"/>
    <x v="4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</r>
  <r>
    <n v="10061"/>
    <n v="1950"/>
    <n v="75"/>
    <x v="2"/>
    <x v="0"/>
    <s v="Marié"/>
    <n v="59462"/>
    <n v="0"/>
    <n v="1"/>
    <n v="1"/>
    <d v="2013-01-05T00:00:00"/>
    <n v="12"/>
    <n v="29"/>
    <n v="30"/>
    <n v="1088"/>
    <n v="3"/>
    <n v="3"/>
    <n v="3"/>
    <s v="333"/>
    <x v="1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</r>
  <r>
    <n v="3136"/>
    <n v="1962"/>
    <n v="63"/>
    <x v="2"/>
    <x v="2"/>
    <s v="Divorcé"/>
    <n v="59432"/>
    <n v="0"/>
    <n v="1"/>
    <n v="1"/>
    <d v="2013-04-13T00:00:00"/>
    <n v="12"/>
    <n v="88"/>
    <n v="24"/>
    <n v="663"/>
    <n v="1"/>
    <n v="3"/>
    <n v="2"/>
    <s v="132"/>
    <x v="3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</r>
  <r>
    <n v="10634"/>
    <n v="1951"/>
    <n v="74"/>
    <x v="2"/>
    <x v="2"/>
    <s v="Marié"/>
    <n v="59412"/>
    <n v="0"/>
    <n v="0"/>
    <n v="0"/>
    <d v="2014-04-19T00:00:00"/>
    <n v="11"/>
    <n v="56"/>
    <n v="17"/>
    <n v="406"/>
    <n v="2"/>
    <n v="2"/>
    <n v="2"/>
    <s v="222"/>
    <x v="4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</r>
  <r>
    <n v="6289"/>
    <n v="1951"/>
    <n v="74"/>
    <x v="2"/>
    <x v="2"/>
    <s v="Conjoint"/>
    <n v="59385"/>
    <n v="1"/>
    <n v="1"/>
    <n v="2"/>
    <d v="2013-04-28T00:00:00"/>
    <n v="12"/>
    <n v="85"/>
    <n v="13"/>
    <n v="185"/>
    <n v="1"/>
    <n v="1"/>
    <n v="2"/>
    <s v="112"/>
    <x v="3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</r>
  <r>
    <n v="8180"/>
    <n v="1952"/>
    <n v="73"/>
    <x v="2"/>
    <x v="2"/>
    <s v="Divorcé"/>
    <n v="59354"/>
    <n v="1"/>
    <n v="1"/>
    <n v="2"/>
    <d v="2013-11-15T00:00:00"/>
    <n v="12"/>
    <n v="53"/>
    <n v="18"/>
    <n v="310"/>
    <n v="2"/>
    <n v="2"/>
    <n v="2"/>
    <s v="222"/>
    <x v="4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</r>
  <r>
    <n v="3830"/>
    <n v="1953"/>
    <n v="72"/>
    <x v="2"/>
    <x v="2"/>
    <s v="Marié"/>
    <n v="59354"/>
    <n v="0"/>
    <n v="2"/>
    <n v="2"/>
    <d v="2014-04-24T00:00:00"/>
    <n v="11"/>
    <n v="59"/>
    <n v="18"/>
    <n v="459"/>
    <n v="2"/>
    <n v="2"/>
    <n v="2"/>
    <s v="222"/>
    <x v="4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</r>
  <r>
    <n v="9153"/>
    <n v="1964"/>
    <n v="61"/>
    <x v="2"/>
    <x v="1"/>
    <s v="Marié"/>
    <n v="59304"/>
    <n v="0"/>
    <n v="1"/>
    <n v="1"/>
    <d v="2013-07-29T00:00:00"/>
    <n v="12"/>
    <n v="81"/>
    <n v="30"/>
    <n v="1048"/>
    <n v="1"/>
    <n v="3"/>
    <n v="3"/>
    <s v="133"/>
    <x v="3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</r>
  <r>
    <n v="6245"/>
    <n v="1950"/>
    <n v="75"/>
    <x v="2"/>
    <x v="1"/>
    <s v="Conjoint"/>
    <n v="59292"/>
    <n v="0"/>
    <n v="1"/>
    <n v="1"/>
    <d v="2013-06-13T00:00:00"/>
    <n v="12"/>
    <n v="71"/>
    <n v="19"/>
    <n v="507"/>
    <n v="1"/>
    <n v="2"/>
    <n v="2"/>
    <s v="122"/>
    <x v="3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</r>
  <r>
    <n v="8780"/>
    <n v="1950"/>
    <n v="75"/>
    <x v="2"/>
    <x v="1"/>
    <s v="Conjoint"/>
    <n v="59292"/>
    <n v="0"/>
    <n v="1"/>
    <n v="1"/>
    <d v="2013-06-13T00:00:00"/>
    <n v="12"/>
    <n v="71"/>
    <n v="19"/>
    <n v="507"/>
    <n v="1"/>
    <n v="2"/>
    <n v="2"/>
    <s v="122"/>
    <x v="3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</r>
  <r>
    <n v="10379"/>
    <n v="1962"/>
    <n v="63"/>
    <x v="2"/>
    <x v="2"/>
    <s v="Célibataire"/>
    <n v="59247"/>
    <n v="0"/>
    <n v="2"/>
    <n v="2"/>
    <d v="2013-11-08T00:00:00"/>
    <n v="12"/>
    <n v="87"/>
    <n v="22"/>
    <n v="574"/>
    <n v="1"/>
    <n v="3"/>
    <n v="2"/>
    <s v="132"/>
    <x v="3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</r>
  <r>
    <n v="8920"/>
    <n v="1967"/>
    <n v="58"/>
    <x v="0"/>
    <x v="2"/>
    <s v="Célibataire"/>
    <n v="59235"/>
    <n v="1"/>
    <n v="0"/>
    <n v="1"/>
    <d v="2013-01-12T00:00:00"/>
    <n v="12"/>
    <n v="4"/>
    <n v="32"/>
    <n v="1128"/>
    <n v="3"/>
    <n v="3"/>
    <n v="3"/>
    <s v="333"/>
    <x v="1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</r>
  <r>
    <n v="7342"/>
    <n v="1961"/>
    <n v="64"/>
    <x v="2"/>
    <x v="2"/>
    <s v="Veuf"/>
    <n v="59184"/>
    <n v="0"/>
    <n v="1"/>
    <n v="1"/>
    <d v="2012-09-09T00:00:00"/>
    <n v="13"/>
    <n v="6"/>
    <n v="29"/>
    <n v="1072"/>
    <n v="3"/>
    <n v="3"/>
    <n v="3"/>
    <s v="333"/>
    <x v="1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</r>
  <r>
    <n v="4990"/>
    <n v="1954"/>
    <n v="71"/>
    <x v="2"/>
    <x v="0"/>
    <s v="Marié"/>
    <n v="59111"/>
    <n v="0"/>
    <n v="0"/>
    <n v="0"/>
    <d v="2013-05-02T00:00:00"/>
    <n v="12"/>
    <n v="90"/>
    <n v="27"/>
    <n v="869"/>
    <n v="1"/>
    <n v="3"/>
    <n v="3"/>
    <s v="133"/>
    <x v="3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</r>
  <r>
    <n v="1921"/>
    <n v="1967"/>
    <n v="58"/>
    <x v="0"/>
    <x v="1"/>
    <s v="Marié"/>
    <n v="59062"/>
    <n v="2"/>
    <n v="1"/>
    <n v="3"/>
    <d v="2013-10-03T00:00:00"/>
    <n v="12"/>
    <n v="74"/>
    <n v="9"/>
    <n v="71"/>
    <n v="1"/>
    <n v="1"/>
    <n v="1"/>
    <s v="111"/>
    <x v="3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</r>
  <r>
    <n v="8789"/>
    <n v="1989"/>
    <n v="36"/>
    <x v="1"/>
    <x v="2"/>
    <s v="Marié"/>
    <n v="59060"/>
    <n v="1"/>
    <n v="0"/>
    <n v="1"/>
    <d v="2014-01-11T00:00:00"/>
    <n v="11"/>
    <n v="77"/>
    <n v="15"/>
    <n v="274"/>
    <n v="1"/>
    <n v="2"/>
    <n v="2"/>
    <s v="122"/>
    <x v="3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</r>
  <r>
    <n v="6357"/>
    <n v="1959"/>
    <n v="66"/>
    <x v="2"/>
    <x v="2"/>
    <s v="Divorcé"/>
    <n v="59052"/>
    <n v="0"/>
    <n v="1"/>
    <n v="1"/>
    <d v="2013-11-17T00:00:00"/>
    <n v="12"/>
    <n v="29"/>
    <n v="20"/>
    <n v="491"/>
    <n v="3"/>
    <n v="2"/>
    <n v="2"/>
    <s v="322"/>
    <x v="0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</r>
  <r>
    <n v="1523"/>
    <n v="1973"/>
    <n v="52"/>
    <x v="0"/>
    <x v="0"/>
    <s v="Marié"/>
    <n v="59041"/>
    <n v="1"/>
    <n v="1"/>
    <n v="2"/>
    <d v="2014-05-07T00:00:00"/>
    <n v="11"/>
    <n v="25"/>
    <n v="11"/>
    <n v="96"/>
    <n v="3"/>
    <n v="1"/>
    <n v="1"/>
    <s v="311"/>
    <x v="0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</r>
  <r>
    <n v="6404"/>
    <n v="1969"/>
    <n v="56"/>
    <x v="0"/>
    <x v="0"/>
    <s v="Conjoint"/>
    <n v="58917"/>
    <n v="1"/>
    <n v="2"/>
    <n v="3"/>
    <d v="2013-03-24T00:00:00"/>
    <n v="12"/>
    <n v="10"/>
    <n v="16"/>
    <n v="282"/>
    <n v="3"/>
    <n v="2"/>
    <n v="2"/>
    <s v="322"/>
    <x v="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</r>
  <r>
    <n v="5596"/>
    <n v="1956"/>
    <n v="69"/>
    <x v="2"/>
    <x v="2"/>
    <s v="Conjoint"/>
    <n v="58821"/>
    <n v="0"/>
    <n v="1"/>
    <n v="1"/>
    <d v="2013-10-12T00:00:00"/>
    <n v="12"/>
    <n v="44"/>
    <n v="26"/>
    <n v="728"/>
    <n v="2"/>
    <n v="3"/>
    <n v="2"/>
    <s v="232"/>
    <x v="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</r>
  <r>
    <n v="10159"/>
    <n v="1970"/>
    <n v="55"/>
    <x v="0"/>
    <x v="0"/>
    <s v="Divorcé"/>
    <n v="58710"/>
    <n v="0"/>
    <n v="1"/>
    <n v="1"/>
    <d v="2013-03-31T00:00:00"/>
    <n v="12"/>
    <n v="77"/>
    <n v="31"/>
    <n v="1185"/>
    <n v="1"/>
    <n v="3"/>
    <n v="3"/>
    <s v="133"/>
    <x v="3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</r>
  <r>
    <n v="10127"/>
    <n v="1965"/>
    <n v="60"/>
    <x v="2"/>
    <x v="0"/>
    <s v="Marié"/>
    <n v="58692"/>
    <n v="0"/>
    <n v="1"/>
    <n v="1"/>
    <d v="2014-04-06T00:00:00"/>
    <n v="11"/>
    <n v="21"/>
    <n v="21"/>
    <n v="395"/>
    <n v="3"/>
    <n v="2"/>
    <n v="2"/>
    <s v="322"/>
    <x v="0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</r>
  <r>
    <n v="7005"/>
    <n v="1981"/>
    <n v="44"/>
    <x v="1"/>
    <x v="0"/>
    <s v="Célibataire"/>
    <n v="58684"/>
    <n v="0"/>
    <n v="0"/>
    <n v="0"/>
    <d v="2014-06-16T00:00:00"/>
    <n v="11"/>
    <n v="71"/>
    <n v="22"/>
    <n v="813"/>
    <n v="1"/>
    <n v="3"/>
    <n v="2"/>
    <s v="132"/>
    <x v="3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</r>
  <r>
    <n v="1351"/>
    <n v="1956"/>
    <n v="69"/>
    <x v="2"/>
    <x v="2"/>
    <s v="Conjoint"/>
    <n v="58656"/>
    <n v="0"/>
    <n v="1"/>
    <n v="1"/>
    <d v="2012-09-20T00:00:00"/>
    <n v="13"/>
    <n v="25"/>
    <n v="34"/>
    <n v="1220"/>
    <n v="3"/>
    <n v="3"/>
    <n v="3"/>
    <s v="333"/>
    <x v="1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</r>
  <r>
    <n v="4470"/>
    <n v="1962"/>
    <n v="63"/>
    <x v="2"/>
    <x v="2"/>
    <s v="Marié"/>
    <n v="58646"/>
    <n v="0"/>
    <n v="1"/>
    <n v="1"/>
    <d v="2013-06-10T00:00:00"/>
    <n v="12"/>
    <n v="3"/>
    <n v="11"/>
    <n v="140"/>
    <n v="3"/>
    <n v="1"/>
    <n v="2"/>
    <s v="312"/>
    <x v="0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</r>
  <r>
    <n v="6183"/>
    <n v="1962"/>
    <n v="63"/>
    <x v="2"/>
    <x v="2"/>
    <s v="Marié"/>
    <n v="58646"/>
    <n v="0"/>
    <n v="1"/>
    <n v="1"/>
    <d v="2013-06-10T00:00:00"/>
    <n v="12"/>
    <n v="3"/>
    <n v="11"/>
    <n v="140"/>
    <n v="3"/>
    <n v="1"/>
    <n v="2"/>
    <s v="312"/>
    <x v="0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</r>
  <r>
    <n v="1993"/>
    <n v="1949"/>
    <n v="76"/>
    <x v="2"/>
    <x v="1"/>
    <s v="Marié"/>
    <n v="58607"/>
    <n v="0"/>
    <n v="1"/>
    <n v="1"/>
    <d v="2012-12-23T00:00:00"/>
    <n v="13"/>
    <n v="63"/>
    <n v="22"/>
    <n v="972"/>
    <n v="2"/>
    <n v="3"/>
    <n v="3"/>
    <s v="233"/>
    <x v="4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</r>
  <r>
    <n v="2408"/>
    <n v="1976"/>
    <n v="49"/>
    <x v="0"/>
    <x v="0"/>
    <s v="Marié"/>
    <n v="58597"/>
    <n v="1"/>
    <n v="1"/>
    <n v="2"/>
    <d v="2012-11-20T00:00:00"/>
    <n v="13"/>
    <n v="20"/>
    <n v="27"/>
    <n v="733"/>
    <n v="3"/>
    <n v="3"/>
    <n v="2"/>
    <s v="332"/>
    <x v="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</r>
  <r>
    <n v="5782"/>
    <n v="1982"/>
    <n v="43"/>
    <x v="1"/>
    <x v="2"/>
    <s v="Conjoint"/>
    <n v="58582"/>
    <n v="0"/>
    <n v="1"/>
    <n v="1"/>
    <d v="2013-09-28T00:00:00"/>
    <n v="12"/>
    <n v="15"/>
    <n v="25"/>
    <n v="763"/>
    <n v="3"/>
    <n v="3"/>
    <n v="2"/>
    <s v="332"/>
    <x v="0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</r>
  <r>
    <n v="1343"/>
    <n v="1968"/>
    <n v="57"/>
    <x v="0"/>
    <x v="0"/>
    <s v="Conjoint"/>
    <n v="58554"/>
    <n v="1"/>
    <n v="1"/>
    <n v="2"/>
    <d v="2012-09-26T00:00:00"/>
    <n v="13"/>
    <n v="55"/>
    <n v="23"/>
    <n v="586"/>
    <n v="2"/>
    <n v="3"/>
    <n v="2"/>
    <s v="232"/>
    <x v="4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</r>
  <r>
    <n v="4749"/>
    <n v="1968"/>
    <n v="57"/>
    <x v="0"/>
    <x v="0"/>
    <s v="Conjoint"/>
    <n v="58554"/>
    <n v="1"/>
    <n v="1"/>
    <n v="2"/>
    <d v="2012-09-26T00:00:00"/>
    <n v="13"/>
    <n v="55"/>
    <n v="23"/>
    <n v="586"/>
    <n v="2"/>
    <n v="3"/>
    <n v="2"/>
    <s v="232"/>
    <x v="4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</r>
  <r>
    <n v="5909"/>
    <n v="1964"/>
    <n v="61"/>
    <x v="2"/>
    <x v="0"/>
    <s v="Marié"/>
    <n v="58512"/>
    <n v="0"/>
    <n v="1"/>
    <n v="1"/>
    <d v="2013-09-19T00:00:00"/>
    <n v="12"/>
    <n v="25"/>
    <n v="23"/>
    <n v="1171"/>
    <n v="3"/>
    <n v="3"/>
    <n v="3"/>
    <s v="333"/>
    <x v="1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</r>
  <r>
    <n v="5177"/>
    <n v="1974"/>
    <n v="51"/>
    <x v="0"/>
    <x v="2"/>
    <s v="Marié"/>
    <n v="58494"/>
    <n v="0"/>
    <n v="1"/>
    <n v="1"/>
    <d v="2013-12-12T00:00:00"/>
    <n v="12"/>
    <n v="56"/>
    <n v="20"/>
    <n v="396"/>
    <n v="2"/>
    <n v="2"/>
    <n v="2"/>
    <s v="222"/>
    <x v="4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</r>
  <r>
    <n v="5186"/>
    <n v="1955"/>
    <n v="70"/>
    <x v="2"/>
    <x v="1"/>
    <s v="Marié"/>
    <n v="58482"/>
    <n v="0"/>
    <n v="1"/>
    <n v="1"/>
    <d v="2014-03-12T00:00:00"/>
    <n v="11"/>
    <n v="59"/>
    <n v="26"/>
    <n v="731"/>
    <n v="2"/>
    <n v="3"/>
    <n v="2"/>
    <s v="232"/>
    <x v="4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</r>
  <r>
    <n v="2315"/>
    <n v="1960"/>
    <n v="65"/>
    <x v="2"/>
    <x v="0"/>
    <s v="Divorcé"/>
    <n v="58401"/>
    <n v="0"/>
    <n v="1"/>
    <n v="1"/>
    <d v="2014-04-20T00:00:00"/>
    <m/>
    <n v="55"/>
    <n v="9"/>
    <n v="96"/>
    <n v="2"/>
    <n v="1"/>
    <n v="1"/>
    <s v="211"/>
    <x v="2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</r>
  <r>
    <n v="1044"/>
    <n v="1953"/>
    <n v="72"/>
    <x v="2"/>
    <x v="0"/>
    <s v="Conjoint"/>
    <n v="58398"/>
    <n v="0"/>
    <n v="0"/>
    <n v="0"/>
    <d v="2013-05-14T00:00:00"/>
    <n v="12"/>
    <n v="44"/>
    <n v="21"/>
    <n v="596"/>
    <n v="2"/>
    <n v="2"/>
    <n v="2"/>
    <s v="222"/>
    <x v="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</r>
  <r>
    <n v="9256"/>
    <n v="1971"/>
    <n v="54"/>
    <x v="0"/>
    <x v="0"/>
    <s v="Célibataire"/>
    <n v="58350"/>
    <n v="0"/>
    <n v="1"/>
    <n v="1"/>
    <d v="2013-01-04T00:00:00"/>
    <n v="12"/>
    <n v="5"/>
    <n v="29"/>
    <n v="1001"/>
    <n v="3"/>
    <n v="3"/>
    <n v="3"/>
    <s v="333"/>
    <x v="1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</r>
  <r>
    <n v="5084"/>
    <n v="1975"/>
    <n v="50"/>
    <x v="0"/>
    <x v="0"/>
    <s v="Veuf"/>
    <n v="58330"/>
    <n v="0"/>
    <n v="1"/>
    <n v="1"/>
    <d v="2013-12-25T00:00:00"/>
    <n v="12"/>
    <n v="87"/>
    <n v="27"/>
    <n v="1064"/>
    <n v="1"/>
    <n v="3"/>
    <n v="3"/>
    <s v="133"/>
    <x v="3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</r>
  <r>
    <n v="7094"/>
    <n v="1975"/>
    <n v="50"/>
    <x v="0"/>
    <x v="0"/>
    <s v="Veuf"/>
    <n v="58330"/>
    <n v="0"/>
    <n v="1"/>
    <n v="1"/>
    <d v="2013-12-25T00:00:00"/>
    <n v="12"/>
    <n v="87"/>
    <n v="27"/>
    <n v="1064"/>
    <n v="1"/>
    <n v="3"/>
    <n v="3"/>
    <s v="133"/>
    <x v="3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</r>
  <r>
    <n v="9426"/>
    <n v="1964"/>
    <n v="61"/>
    <x v="2"/>
    <x v="2"/>
    <s v="Célibataire"/>
    <n v="58308"/>
    <n v="0"/>
    <n v="1"/>
    <n v="1"/>
    <d v="2013-01-12T00:00:00"/>
    <n v="12"/>
    <n v="77"/>
    <n v="19"/>
    <n v="900"/>
    <n v="1"/>
    <n v="2"/>
    <n v="3"/>
    <s v="123"/>
    <x v="3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</r>
  <r>
    <n v="5324"/>
    <n v="1981"/>
    <n v="44"/>
    <x v="1"/>
    <x v="1"/>
    <s v="Marié"/>
    <n v="58293"/>
    <n v="1"/>
    <n v="0"/>
    <n v="1"/>
    <d v="2014-01-19T00:00:00"/>
    <n v="11"/>
    <n v="94"/>
    <n v="19"/>
    <n v="422"/>
    <n v="1"/>
    <n v="2"/>
    <n v="2"/>
    <s v="122"/>
    <x v="3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</r>
  <r>
    <n v="9729"/>
    <n v="1955"/>
    <n v="70"/>
    <x v="2"/>
    <x v="0"/>
    <s v="Veuf"/>
    <n v="58275"/>
    <n v="1"/>
    <n v="1"/>
    <n v="2"/>
    <d v="2013-06-02T00:00:00"/>
    <n v="12"/>
    <n v="48"/>
    <n v="24"/>
    <n v="615"/>
    <n v="2"/>
    <n v="3"/>
    <n v="2"/>
    <s v="232"/>
    <x v="4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</r>
  <r>
    <n v="6710"/>
    <n v="1951"/>
    <n v="74"/>
    <x v="2"/>
    <x v="2"/>
    <s v="Célibataire"/>
    <n v="58217"/>
    <n v="2"/>
    <n v="1"/>
    <n v="3"/>
    <d v="2012-11-17T00:00:00"/>
    <n v="13"/>
    <n v="84"/>
    <n v="12"/>
    <n v="103"/>
    <n v="1"/>
    <n v="1"/>
    <n v="1"/>
    <s v="111"/>
    <x v="3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</r>
  <r>
    <n v="5524"/>
    <n v="1957"/>
    <n v="68"/>
    <x v="2"/>
    <x v="0"/>
    <s v="Célibataire"/>
    <n v="58138"/>
    <n v="0"/>
    <n v="0"/>
    <n v="0"/>
    <d v="2012-09-04T00:00:00"/>
    <n v="13"/>
    <n v="58"/>
    <n v="29"/>
    <n v="1617"/>
    <n v="2"/>
    <n v="3"/>
    <n v="3"/>
    <s v="233"/>
    <x v="4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</r>
  <r>
    <n v="9797"/>
    <n v="1956"/>
    <n v="69"/>
    <x v="2"/>
    <x v="0"/>
    <s v="Marié"/>
    <n v="58116"/>
    <n v="0"/>
    <n v="1"/>
    <n v="1"/>
    <d v="2014-04-13T00:00:00"/>
    <n v="11"/>
    <n v="38"/>
    <n v="16"/>
    <n v="443"/>
    <n v="2"/>
    <n v="2"/>
    <n v="2"/>
    <s v="222"/>
    <x v="4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</r>
  <r>
    <n v="9500"/>
    <n v="1959"/>
    <n v="66"/>
    <x v="2"/>
    <x v="0"/>
    <s v="Marié"/>
    <n v="58113"/>
    <n v="0"/>
    <n v="1"/>
    <n v="1"/>
    <d v="2013-01-25T00:00:00"/>
    <n v="12"/>
    <n v="66"/>
    <n v="26"/>
    <n v="758"/>
    <n v="1"/>
    <n v="3"/>
    <n v="2"/>
    <s v="132"/>
    <x v="3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</r>
  <r>
    <n v="9710"/>
    <n v="1969"/>
    <n v="56"/>
    <x v="0"/>
    <x v="1"/>
    <s v="Divorcé"/>
    <n v="58086"/>
    <n v="0"/>
    <n v="1"/>
    <n v="1"/>
    <d v="2013-01-20T00:00:00"/>
    <n v="12"/>
    <n v="80"/>
    <n v="29"/>
    <n v="792"/>
    <n v="1"/>
    <n v="3"/>
    <n v="2"/>
    <s v="132"/>
    <x v="3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</r>
  <r>
    <n v="6261"/>
    <n v="1979"/>
    <n v="46"/>
    <x v="0"/>
    <x v="0"/>
    <s v="Marié"/>
    <n v="58025"/>
    <n v="0"/>
    <n v="1"/>
    <n v="1"/>
    <d v="2013-11-26T00:00:00"/>
    <n v="12"/>
    <n v="81"/>
    <n v="19"/>
    <n v="470"/>
    <n v="1"/>
    <n v="2"/>
    <n v="2"/>
    <s v="122"/>
    <x v="3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</r>
  <r>
    <n v="4201"/>
    <n v="1962"/>
    <n v="63"/>
    <x v="2"/>
    <x v="0"/>
    <s v="Célibataire"/>
    <n v="57967"/>
    <n v="0"/>
    <n v="1"/>
    <n v="1"/>
    <d v="2013-03-03T00:00:00"/>
    <n v="12"/>
    <n v="39"/>
    <n v="19"/>
    <n v="468"/>
    <n v="2"/>
    <n v="2"/>
    <n v="2"/>
    <s v="222"/>
    <x v="4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</r>
  <r>
    <n v="2276"/>
    <n v="1955"/>
    <n v="70"/>
    <x v="2"/>
    <x v="0"/>
    <s v="Célibataire"/>
    <n v="57959"/>
    <n v="0"/>
    <n v="1"/>
    <n v="1"/>
    <d v="2013-05-02T00:00:00"/>
    <n v="12"/>
    <n v="71"/>
    <n v="25"/>
    <n v="868"/>
    <n v="1"/>
    <n v="3"/>
    <n v="3"/>
    <s v="133"/>
    <x v="3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</r>
  <r>
    <n v="9483"/>
    <n v="1959"/>
    <n v="66"/>
    <x v="2"/>
    <x v="0"/>
    <s v="Conjoint"/>
    <n v="57957"/>
    <n v="0"/>
    <n v="1"/>
    <n v="1"/>
    <d v="2013-08-19T00:00:00"/>
    <n v="12"/>
    <n v="24"/>
    <n v="21"/>
    <n v="637"/>
    <n v="3"/>
    <n v="2"/>
    <n v="2"/>
    <s v="322"/>
    <x v="0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</r>
  <r>
    <n v="4769"/>
    <n v="1977"/>
    <n v="48"/>
    <x v="0"/>
    <x v="2"/>
    <s v="Conjoint"/>
    <n v="57954"/>
    <n v="1"/>
    <n v="1"/>
    <n v="2"/>
    <d v="2014-06-18T00:00:00"/>
    <m/>
    <n v="52"/>
    <n v="23"/>
    <n v="493"/>
    <n v="2"/>
    <n v="3"/>
    <n v="2"/>
    <s v="232"/>
    <x v="4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</r>
  <r>
    <n v="1328"/>
    <n v="1982"/>
    <n v="43"/>
    <x v="1"/>
    <x v="2"/>
    <s v="Marié"/>
    <n v="57937"/>
    <n v="0"/>
    <n v="1"/>
    <n v="1"/>
    <d v="2014-02-16T00:00:00"/>
    <m/>
    <n v="56"/>
    <n v="20"/>
    <n v="683"/>
    <n v="2"/>
    <n v="2"/>
    <n v="2"/>
    <s v="222"/>
    <x v="4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</r>
  <r>
    <n v="3924"/>
    <n v="1965"/>
    <n v="60"/>
    <x v="2"/>
    <x v="1"/>
    <s v="Divorcé"/>
    <n v="57912"/>
    <n v="0"/>
    <n v="1"/>
    <n v="1"/>
    <d v="2014-03-17T00:00:00"/>
    <n v="11"/>
    <n v="34"/>
    <n v="28"/>
    <n v="916"/>
    <n v="2"/>
    <n v="3"/>
    <n v="3"/>
    <s v="233"/>
    <x v="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</r>
  <r>
    <n v="2036"/>
    <n v="1973"/>
    <n v="52"/>
    <x v="0"/>
    <x v="1"/>
    <s v="Conjoint"/>
    <n v="57906"/>
    <n v="0"/>
    <n v="1"/>
    <n v="1"/>
    <d v="2013-06-11T00:00:00"/>
    <n v="12"/>
    <n v="29"/>
    <n v="18"/>
    <n v="401"/>
    <n v="3"/>
    <n v="2"/>
    <n v="2"/>
    <s v="322"/>
    <x v="0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</r>
  <r>
    <n v="7250"/>
    <n v="1978"/>
    <n v="47"/>
    <x v="0"/>
    <x v="0"/>
    <s v="Conjoint"/>
    <n v="57867"/>
    <n v="1"/>
    <n v="0"/>
    <n v="1"/>
    <d v="2013-10-01T00:00:00"/>
    <n v="12"/>
    <n v="48"/>
    <n v="24"/>
    <n v="612"/>
    <n v="2"/>
    <n v="3"/>
    <n v="2"/>
    <s v="232"/>
    <x v="4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</r>
  <r>
    <n v="5543"/>
    <n v="1966"/>
    <n v="59"/>
    <x v="0"/>
    <x v="0"/>
    <s v="Conjoint"/>
    <n v="57811"/>
    <n v="0"/>
    <n v="1"/>
    <n v="1"/>
    <d v="2013-06-24T00:00:00"/>
    <n v="12"/>
    <n v="49"/>
    <n v="25"/>
    <n v="802"/>
    <n v="2"/>
    <n v="3"/>
    <n v="2"/>
    <s v="232"/>
    <x v="4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</r>
  <r>
    <n v="7755"/>
    <n v="1954"/>
    <n v="71"/>
    <x v="2"/>
    <x v="1"/>
    <s v="Marié"/>
    <n v="57744"/>
    <n v="0"/>
    <n v="1"/>
    <n v="1"/>
    <d v="2013-11-12T00:00:00"/>
    <n v="12"/>
    <n v="91"/>
    <n v="22"/>
    <n v="411"/>
    <n v="1"/>
    <n v="3"/>
    <n v="2"/>
    <s v="132"/>
    <x v="3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</r>
  <r>
    <n v="10968"/>
    <n v="1969"/>
    <n v="56"/>
    <x v="0"/>
    <x v="0"/>
    <s v="Célibataire"/>
    <n v="57731"/>
    <n v="0"/>
    <n v="1"/>
    <n v="1"/>
    <d v="2012-11-23T00:00:00"/>
    <n v="13"/>
    <n v="0"/>
    <n v="28"/>
    <n v="704"/>
    <n v="3"/>
    <n v="3"/>
    <n v="2"/>
    <s v="332"/>
    <x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</r>
  <r>
    <n v="4609"/>
    <n v="1966"/>
    <n v="59"/>
    <x v="0"/>
    <x v="1"/>
    <s v="Marié"/>
    <n v="57705"/>
    <n v="0"/>
    <n v="1"/>
    <n v="1"/>
    <d v="2014-01-11T00:00:00"/>
    <n v="11"/>
    <n v="14"/>
    <n v="21"/>
    <n v="486"/>
    <n v="3"/>
    <n v="2"/>
    <n v="2"/>
    <s v="322"/>
    <x v="0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</r>
  <r>
    <n v="4286"/>
    <n v="1970"/>
    <n v="55"/>
    <x v="0"/>
    <x v="1"/>
    <s v="Célibataire"/>
    <n v="57642"/>
    <n v="0"/>
    <n v="1"/>
    <n v="1"/>
    <d v="2014-01-09T00:00:00"/>
    <n v="11"/>
    <n v="24"/>
    <n v="23"/>
    <n v="679"/>
    <n v="3"/>
    <n v="3"/>
    <n v="2"/>
    <s v="332"/>
    <x v="0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</r>
  <r>
    <n v="6376"/>
    <n v="1979"/>
    <n v="46"/>
    <x v="0"/>
    <x v="0"/>
    <s v="Célibataire"/>
    <n v="57537"/>
    <n v="1"/>
    <n v="0"/>
    <n v="1"/>
    <d v="2013-06-10T00:00:00"/>
    <n v="12"/>
    <n v="83"/>
    <n v="19"/>
    <n v="545"/>
    <n v="1"/>
    <n v="2"/>
    <n v="2"/>
    <s v="122"/>
    <x v="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</r>
  <r>
    <n v="2544"/>
    <n v="1951"/>
    <n v="74"/>
    <x v="2"/>
    <x v="2"/>
    <s v="Divorcé"/>
    <n v="57530"/>
    <n v="0"/>
    <n v="1"/>
    <n v="1"/>
    <d v="2013-10-12T00:00:00"/>
    <n v="12"/>
    <n v="68"/>
    <n v="7"/>
    <n v="92"/>
    <n v="1"/>
    <n v="1"/>
    <n v="1"/>
    <s v="111"/>
    <x v="3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</r>
  <r>
    <n v="1453"/>
    <n v="1943"/>
    <n v="82"/>
    <x v="2"/>
    <x v="1"/>
    <s v="Veuf"/>
    <n v="57513"/>
    <n v="0"/>
    <n v="0"/>
    <n v="0"/>
    <d v="2013-07-06T00:00:00"/>
    <n v="12"/>
    <n v="59"/>
    <n v="31"/>
    <n v="1060"/>
    <n v="2"/>
    <n v="3"/>
    <n v="3"/>
    <s v="233"/>
    <x v="4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</r>
  <r>
    <n v="8773"/>
    <n v="1971"/>
    <n v="54"/>
    <x v="0"/>
    <x v="2"/>
    <s v="Conjoint"/>
    <n v="57420"/>
    <n v="0"/>
    <n v="1"/>
    <n v="1"/>
    <d v="2013-06-25T00:00:00"/>
    <m/>
    <n v="22"/>
    <n v="19"/>
    <n v="322"/>
    <n v="3"/>
    <n v="2"/>
    <n v="2"/>
    <s v="322"/>
    <x v="0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</r>
  <r>
    <n v="5948"/>
    <n v="1975"/>
    <n v="50"/>
    <x v="0"/>
    <x v="0"/>
    <s v="Célibataire"/>
    <n v="57338"/>
    <n v="0"/>
    <n v="1"/>
    <n v="1"/>
    <d v="2014-04-29T00:00:00"/>
    <n v="11"/>
    <n v="96"/>
    <n v="15"/>
    <n v="237"/>
    <n v="1"/>
    <n v="2"/>
    <n v="2"/>
    <s v="122"/>
    <x v="3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</r>
  <r>
    <n v="531"/>
    <n v="1954"/>
    <n v="71"/>
    <x v="2"/>
    <x v="1"/>
    <s v="Divorcé"/>
    <n v="57333"/>
    <n v="0"/>
    <n v="1"/>
    <n v="1"/>
    <d v="2012-09-22T00:00:00"/>
    <n v="13"/>
    <n v="55"/>
    <n v="28"/>
    <n v="1662"/>
    <n v="2"/>
    <n v="3"/>
    <n v="3"/>
    <s v="233"/>
    <x v="4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</r>
  <r>
    <n v="640"/>
    <n v="1951"/>
    <n v="74"/>
    <x v="2"/>
    <x v="0"/>
    <s v="Marié"/>
    <n v="57304"/>
    <n v="0"/>
    <n v="1"/>
    <n v="1"/>
    <d v="2013-03-11T00:00:00"/>
    <n v="12"/>
    <n v="61"/>
    <n v="28"/>
    <n v="1026"/>
    <n v="2"/>
    <n v="3"/>
    <n v="3"/>
    <s v="233"/>
    <x v="4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</r>
  <r>
    <n v="3267"/>
    <n v="1963"/>
    <n v="62"/>
    <x v="2"/>
    <x v="2"/>
    <s v="Conjoint"/>
    <n v="57288"/>
    <n v="0"/>
    <n v="1"/>
    <n v="1"/>
    <d v="2014-06-25T00:00:00"/>
    <n v="11"/>
    <n v="27"/>
    <n v="23"/>
    <n v="608"/>
    <n v="3"/>
    <n v="3"/>
    <n v="2"/>
    <s v="332"/>
    <x v="0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</r>
  <r>
    <n v="11096"/>
    <n v="1952"/>
    <n v="73"/>
    <x v="2"/>
    <x v="2"/>
    <s v="Conjoint"/>
    <n v="57247"/>
    <n v="0"/>
    <n v="1"/>
    <n v="1"/>
    <d v="2013-08-08T00:00:00"/>
    <n v="12"/>
    <n v="50"/>
    <n v="12"/>
    <n v="232"/>
    <n v="2"/>
    <n v="1"/>
    <n v="2"/>
    <s v="212"/>
    <x v="2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</r>
  <r>
    <n v="6466"/>
    <n v="1965"/>
    <n v="60"/>
    <x v="2"/>
    <x v="1"/>
    <s v="Marié"/>
    <n v="57236"/>
    <n v="1"/>
    <n v="1"/>
    <n v="2"/>
    <d v="2014-03-12T00:00:00"/>
    <n v="11"/>
    <n v="22"/>
    <n v="10"/>
    <n v="121"/>
    <n v="3"/>
    <n v="1"/>
    <n v="2"/>
    <s v="312"/>
    <x v="0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</r>
  <r>
    <n v="635"/>
    <n v="1966"/>
    <n v="59"/>
    <x v="0"/>
    <x v="2"/>
    <s v="Marié"/>
    <n v="57183"/>
    <n v="1"/>
    <n v="1"/>
    <n v="2"/>
    <d v="2013-03-19T00:00:00"/>
    <n v="12"/>
    <n v="51"/>
    <n v="25"/>
    <n v="610"/>
    <n v="2"/>
    <n v="3"/>
    <n v="2"/>
    <s v="232"/>
    <x v="4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</r>
  <r>
    <n v="6409"/>
    <n v="1967"/>
    <n v="58"/>
    <x v="0"/>
    <x v="0"/>
    <s v="Divorcé"/>
    <n v="57136"/>
    <n v="0"/>
    <n v="0"/>
    <n v="0"/>
    <d v="2013-05-18T00:00:00"/>
    <n v="12"/>
    <n v="18"/>
    <n v="25"/>
    <n v="1179"/>
    <n v="3"/>
    <n v="3"/>
    <n v="3"/>
    <s v="333"/>
    <x v="1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</r>
  <r>
    <n v="851"/>
    <n v="1972"/>
    <n v="53"/>
    <x v="0"/>
    <x v="2"/>
    <s v="Marié"/>
    <n v="57136"/>
    <n v="1"/>
    <n v="1"/>
    <n v="2"/>
    <d v="2013-07-09T00:00:00"/>
    <n v="12"/>
    <n v="48"/>
    <n v="23"/>
    <n v="642"/>
    <n v="2"/>
    <n v="3"/>
    <n v="2"/>
    <s v="232"/>
    <x v="4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</r>
  <r>
    <n v="10821"/>
    <n v="1978"/>
    <n v="47"/>
    <x v="0"/>
    <x v="0"/>
    <s v="Marié"/>
    <n v="57113"/>
    <n v="1"/>
    <n v="1"/>
    <n v="2"/>
    <d v="2013-02-06T00:00:00"/>
    <n v="12"/>
    <n v="45"/>
    <n v="17"/>
    <n v="263"/>
    <n v="2"/>
    <n v="2"/>
    <n v="2"/>
    <s v="222"/>
    <x v="4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</r>
  <r>
    <n v="10176"/>
    <n v="1968"/>
    <n v="57"/>
    <x v="0"/>
    <x v="0"/>
    <s v="Célibataire"/>
    <n v="57107"/>
    <n v="0"/>
    <n v="1"/>
    <n v="1"/>
    <d v="2012-08-24T00:00:00"/>
    <n v="13"/>
    <n v="44"/>
    <n v="24"/>
    <n v="416"/>
    <n v="2"/>
    <n v="3"/>
    <n v="2"/>
    <s v="232"/>
    <x v="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</r>
  <r>
    <n v="2727"/>
    <n v="1973"/>
    <n v="52"/>
    <x v="0"/>
    <x v="0"/>
    <s v="Conjoint"/>
    <n v="57100"/>
    <n v="0"/>
    <n v="0"/>
    <n v="0"/>
    <d v="2013-12-04T00:00:00"/>
    <n v="12"/>
    <n v="19"/>
    <n v="15"/>
    <n v="409"/>
    <n v="3"/>
    <n v="2"/>
    <n v="2"/>
    <s v="322"/>
    <x v="0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</r>
  <r>
    <n v="940"/>
    <n v="1987"/>
    <n v="38"/>
    <x v="1"/>
    <x v="0"/>
    <s v="Célibataire"/>
    <n v="57100"/>
    <n v="1"/>
    <n v="0"/>
    <n v="1"/>
    <d v="2014-05-18T00:00:00"/>
    <n v="11"/>
    <n v="9"/>
    <n v="15"/>
    <n v="311"/>
    <n v="3"/>
    <n v="2"/>
    <n v="2"/>
    <s v="322"/>
    <x v="0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</r>
  <r>
    <n v="1"/>
    <n v="1961"/>
    <n v="64"/>
    <x v="2"/>
    <x v="0"/>
    <s v="Célibataire"/>
    <n v="57091"/>
    <n v="0"/>
    <n v="0"/>
    <n v="0"/>
    <d v="2014-06-15T00:00:00"/>
    <n v="11"/>
    <n v="0"/>
    <n v="22"/>
    <n v="577"/>
    <n v="3"/>
    <n v="3"/>
    <n v="2"/>
    <s v="332"/>
    <x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</r>
  <r>
    <n v="339"/>
    <n v="1972"/>
    <n v="53"/>
    <x v="0"/>
    <x v="1"/>
    <s v="Marié"/>
    <n v="57091"/>
    <n v="0"/>
    <n v="1"/>
    <n v="1"/>
    <d v="2012-11-23T00:00:00"/>
    <n v="13"/>
    <n v="82"/>
    <n v="23"/>
    <n v="496"/>
    <n v="1"/>
    <n v="3"/>
    <n v="2"/>
    <s v="132"/>
    <x v="3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</r>
  <r>
    <n v="9559"/>
    <n v="1961"/>
    <n v="64"/>
    <x v="2"/>
    <x v="1"/>
    <s v="Marié"/>
    <n v="57072"/>
    <n v="0"/>
    <n v="1"/>
    <n v="1"/>
    <d v="2014-01-24T00:00:00"/>
    <n v="11"/>
    <n v="79"/>
    <n v="30"/>
    <n v="1034"/>
    <n v="1"/>
    <n v="3"/>
    <n v="3"/>
    <s v="133"/>
    <x v="3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</r>
  <r>
    <n v="8783"/>
    <n v="1950"/>
    <n v="75"/>
    <x v="2"/>
    <x v="0"/>
    <s v="Marié"/>
    <n v="57045"/>
    <n v="0"/>
    <n v="1"/>
    <n v="1"/>
    <d v="2012-09-08T00:00:00"/>
    <n v="13"/>
    <n v="40"/>
    <n v="18"/>
    <n v="454"/>
    <n v="2"/>
    <n v="2"/>
    <n v="2"/>
    <s v="222"/>
    <x v="4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</r>
  <r>
    <n v="6050"/>
    <n v="1975"/>
    <n v="50"/>
    <x v="0"/>
    <x v="2"/>
    <s v="Marié"/>
    <n v="57036"/>
    <n v="0"/>
    <n v="1"/>
    <n v="1"/>
    <d v="2012-12-11T00:00:00"/>
    <n v="13"/>
    <n v="33"/>
    <n v="31"/>
    <n v="1513"/>
    <n v="2"/>
    <n v="3"/>
    <n v="3"/>
    <s v="233"/>
    <x v="4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</r>
  <r>
    <n v="7270"/>
    <n v="1981"/>
    <n v="44"/>
    <x v="1"/>
    <x v="0"/>
    <s v="Divorcé"/>
    <n v="56981"/>
    <n v="0"/>
    <n v="0"/>
    <n v="0"/>
    <d v="2014-01-25T00:00:00"/>
    <n v="11"/>
    <n v="91"/>
    <n v="24"/>
    <n v="1241"/>
    <n v="1"/>
    <n v="3"/>
    <n v="3"/>
    <s v="133"/>
    <x v="3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</r>
  <r>
    <n v="11171"/>
    <n v="1965"/>
    <n v="60"/>
    <x v="2"/>
    <x v="2"/>
    <s v="Marié"/>
    <n v="56962"/>
    <n v="2"/>
    <n v="1"/>
    <n v="3"/>
    <d v="2013-10-11T00:00:00"/>
    <n v="12"/>
    <n v="60"/>
    <n v="21"/>
    <n v="411"/>
    <n v="2"/>
    <n v="2"/>
    <n v="2"/>
    <s v="222"/>
    <x v="4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</r>
  <r>
    <n v="1600"/>
    <n v="1965"/>
    <n v="60"/>
    <x v="2"/>
    <x v="2"/>
    <s v="Marié"/>
    <n v="56962"/>
    <n v="2"/>
    <n v="1"/>
    <n v="3"/>
    <d v="2013-10-11T00:00:00"/>
    <n v="12"/>
    <n v="60"/>
    <n v="21"/>
    <n v="411"/>
    <n v="2"/>
    <n v="2"/>
    <n v="2"/>
    <s v="222"/>
    <x v="4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</r>
  <r>
    <n v="2162"/>
    <n v="1976"/>
    <n v="49"/>
    <x v="0"/>
    <x v="0"/>
    <s v="Marié"/>
    <n v="56939"/>
    <n v="0"/>
    <n v="1"/>
    <n v="1"/>
    <d v="2013-09-18T00:00:00"/>
    <n v="12"/>
    <n v="19"/>
    <n v="19"/>
    <n v="561"/>
    <n v="3"/>
    <n v="2"/>
    <n v="2"/>
    <s v="322"/>
    <x v="0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</r>
  <r>
    <n v="564"/>
    <n v="1981"/>
    <n v="44"/>
    <x v="1"/>
    <x v="1"/>
    <s v="Conjoint"/>
    <n v="56937"/>
    <n v="1"/>
    <n v="0"/>
    <n v="1"/>
    <d v="2012-08-04T00:00:00"/>
    <m/>
    <n v="81"/>
    <n v="29"/>
    <n v="906"/>
    <n v="1"/>
    <n v="3"/>
    <n v="3"/>
    <s v="133"/>
    <x v="3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</r>
  <r>
    <n v="7326"/>
    <n v="1971"/>
    <n v="54"/>
    <x v="0"/>
    <x v="2"/>
    <s v="Marié"/>
    <n v="56850"/>
    <n v="0"/>
    <n v="1"/>
    <n v="1"/>
    <d v="2014-03-23T00:00:00"/>
    <n v="11"/>
    <n v="83"/>
    <n v="7"/>
    <n v="63"/>
    <n v="1"/>
    <n v="1"/>
    <n v="1"/>
    <s v="111"/>
    <x v="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</r>
  <r>
    <n v="2807"/>
    <n v="1969"/>
    <n v="56"/>
    <x v="0"/>
    <x v="0"/>
    <s v="Marié"/>
    <n v="56796"/>
    <n v="0"/>
    <n v="1"/>
    <n v="1"/>
    <d v="2013-02-16T00:00:00"/>
    <n v="12"/>
    <n v="24"/>
    <n v="31"/>
    <n v="1001"/>
    <n v="3"/>
    <n v="3"/>
    <n v="3"/>
    <s v="333"/>
    <x v="1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</r>
  <r>
    <n v="1052"/>
    <n v="1969"/>
    <n v="56"/>
    <x v="0"/>
    <x v="0"/>
    <s v="Marié"/>
    <n v="56796"/>
    <n v="0"/>
    <n v="1"/>
    <n v="1"/>
    <d v="2013-02-16T00:00:00"/>
    <n v="12"/>
    <n v="24"/>
    <n v="31"/>
    <n v="1001"/>
    <n v="3"/>
    <n v="3"/>
    <n v="3"/>
    <s v="333"/>
    <x v="1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</r>
  <r>
    <n v="6001"/>
    <n v="1979"/>
    <n v="46"/>
    <x v="0"/>
    <x v="0"/>
    <s v="Marié"/>
    <n v="56775"/>
    <n v="0"/>
    <n v="1"/>
    <n v="1"/>
    <d v="2013-01-02T00:00:00"/>
    <n v="12"/>
    <n v="62"/>
    <n v="28"/>
    <n v="937"/>
    <n v="2"/>
    <n v="3"/>
    <n v="3"/>
    <s v="233"/>
    <x v="4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</r>
  <r>
    <n v="3439"/>
    <n v="1972"/>
    <n v="53"/>
    <x v="0"/>
    <x v="0"/>
    <s v="Marié"/>
    <n v="56721"/>
    <n v="1"/>
    <n v="1"/>
    <n v="2"/>
    <d v="2012-10-31T00:00:00"/>
    <n v="13"/>
    <n v="64"/>
    <n v="16"/>
    <n v="296"/>
    <n v="2"/>
    <n v="2"/>
    <n v="2"/>
    <s v="222"/>
    <x v="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</r>
  <r>
    <n v="1077"/>
    <n v="1974"/>
    <n v="51"/>
    <x v="0"/>
    <x v="0"/>
    <s v="Conjoint"/>
    <n v="56715"/>
    <n v="0"/>
    <n v="0"/>
    <n v="0"/>
    <d v="2012-12-05T00:00:00"/>
    <n v="13"/>
    <n v="52"/>
    <n v="18"/>
    <n v="1020"/>
    <n v="2"/>
    <n v="2"/>
    <n v="3"/>
    <s v="223"/>
    <x v="4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</r>
  <r>
    <n v="5121"/>
    <n v="1977"/>
    <n v="48"/>
    <x v="0"/>
    <x v="0"/>
    <s v="Célibataire"/>
    <n v="56628"/>
    <n v="0"/>
    <n v="1"/>
    <n v="1"/>
    <d v="2014-03-21T00:00:00"/>
    <n v="11"/>
    <n v="30"/>
    <n v="23"/>
    <n v="761"/>
    <n v="3"/>
    <n v="3"/>
    <n v="2"/>
    <s v="332"/>
    <x v="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</r>
  <r>
    <n v="3321"/>
    <n v="1967"/>
    <n v="58"/>
    <x v="0"/>
    <x v="1"/>
    <s v="Conjoint"/>
    <n v="56575"/>
    <n v="0"/>
    <n v="2"/>
    <n v="2"/>
    <d v="2013-05-05T00:00:00"/>
    <n v="12"/>
    <n v="42"/>
    <n v="22"/>
    <n v="542"/>
    <n v="2"/>
    <n v="3"/>
    <n v="2"/>
    <s v="232"/>
    <x v="4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</r>
  <r>
    <n v="10841"/>
    <n v="1975"/>
    <n v="50"/>
    <x v="0"/>
    <x v="1"/>
    <s v="Conjoint"/>
    <n v="56559"/>
    <n v="0"/>
    <n v="1"/>
    <n v="1"/>
    <d v="2012-12-25T00:00:00"/>
    <n v="13"/>
    <n v="46"/>
    <n v="19"/>
    <n v="484"/>
    <n v="2"/>
    <n v="2"/>
    <n v="2"/>
    <s v="222"/>
    <x v="4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</r>
  <r>
    <n v="7485"/>
    <n v="1950"/>
    <n v="75"/>
    <x v="2"/>
    <x v="1"/>
    <s v="Veuf"/>
    <n v="56551"/>
    <n v="1"/>
    <n v="1"/>
    <n v="2"/>
    <d v="2014-05-07T00:00:00"/>
    <n v="11"/>
    <n v="48"/>
    <n v="11"/>
    <n v="138"/>
    <n v="2"/>
    <n v="1"/>
    <n v="2"/>
    <s v="212"/>
    <x v="2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</r>
  <r>
    <n v="7530"/>
    <n v="1950"/>
    <n v="75"/>
    <x v="2"/>
    <x v="1"/>
    <s v="Veuf"/>
    <n v="56551"/>
    <n v="1"/>
    <n v="1"/>
    <n v="2"/>
    <d v="2014-05-07T00:00:00"/>
    <n v="11"/>
    <n v="48"/>
    <n v="11"/>
    <n v="138"/>
    <n v="2"/>
    <n v="1"/>
    <n v="2"/>
    <s v="212"/>
    <x v="2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</r>
  <r>
    <n v="2570"/>
    <n v="1968"/>
    <n v="57"/>
    <x v="0"/>
    <x v="0"/>
    <s v="Conjoint"/>
    <n v="56534"/>
    <n v="0"/>
    <n v="1"/>
    <n v="1"/>
    <d v="2013-07-23T00:00:00"/>
    <n v="12"/>
    <n v="35"/>
    <n v="29"/>
    <n v="815"/>
    <n v="2"/>
    <n v="3"/>
    <n v="2"/>
    <s v="232"/>
    <x v="4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</r>
  <r>
    <n v="6575"/>
    <n v="1981"/>
    <n v="44"/>
    <x v="1"/>
    <x v="0"/>
    <s v="Conjoint"/>
    <n v="56386"/>
    <n v="1"/>
    <n v="1"/>
    <n v="2"/>
    <d v="2012-10-27T00:00:00"/>
    <n v="13"/>
    <n v="51"/>
    <n v="26"/>
    <n v="612"/>
    <n v="2"/>
    <n v="3"/>
    <n v="2"/>
    <s v="232"/>
    <x v="4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</r>
  <r>
    <n v="9984"/>
    <n v="1981"/>
    <n v="44"/>
    <x v="1"/>
    <x v="2"/>
    <s v="Marié"/>
    <n v="56337"/>
    <n v="1"/>
    <n v="1"/>
    <n v="2"/>
    <d v="2013-03-27T00:00:00"/>
    <n v="12"/>
    <n v="25"/>
    <n v="25"/>
    <n v="724"/>
    <n v="3"/>
    <n v="3"/>
    <n v="2"/>
    <s v="332"/>
    <x v="0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</r>
  <r>
    <n v="8911"/>
    <n v="1967"/>
    <n v="58"/>
    <x v="0"/>
    <x v="1"/>
    <s v="Marié"/>
    <n v="56320"/>
    <n v="0"/>
    <n v="1"/>
    <n v="1"/>
    <d v="2013-04-08T00:00:00"/>
    <n v="12"/>
    <n v="11"/>
    <n v="22"/>
    <n v="702"/>
    <n v="3"/>
    <n v="3"/>
    <n v="2"/>
    <s v="332"/>
    <x v="0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</r>
  <r>
    <n v="55"/>
    <n v="1963"/>
    <n v="62"/>
    <x v="2"/>
    <x v="0"/>
    <s v="Conjoint"/>
    <n v="56253"/>
    <n v="0"/>
    <n v="1"/>
    <n v="1"/>
    <d v="2012-12-07T00:00:00"/>
    <n v="13"/>
    <n v="83"/>
    <n v="24"/>
    <n v="597"/>
    <n v="1"/>
    <n v="3"/>
    <n v="2"/>
    <s v="132"/>
    <x v="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</r>
  <r>
    <n v="1542"/>
    <n v="1975"/>
    <n v="50"/>
    <x v="0"/>
    <x v="0"/>
    <s v="Célibataire"/>
    <n v="56243"/>
    <n v="1"/>
    <n v="2"/>
    <n v="3"/>
    <d v="2013-12-30T00:00:00"/>
    <n v="12"/>
    <n v="26"/>
    <n v="19"/>
    <n v="396"/>
    <n v="3"/>
    <n v="2"/>
    <n v="2"/>
    <s v="322"/>
    <x v="0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</r>
  <r>
    <n v="4743"/>
    <n v="1969"/>
    <n v="56"/>
    <x v="0"/>
    <x v="1"/>
    <s v="Marié"/>
    <n v="56242"/>
    <n v="0"/>
    <n v="1"/>
    <n v="1"/>
    <d v="2013-03-03T00:00:00"/>
    <n v="12"/>
    <n v="72"/>
    <n v="29"/>
    <n v="971"/>
    <n v="1"/>
    <n v="3"/>
    <n v="3"/>
    <s v="133"/>
    <x v="3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</r>
  <r>
    <n v="7495"/>
    <n v="1948"/>
    <n v="77"/>
    <x v="2"/>
    <x v="1"/>
    <s v="Marié"/>
    <n v="56223"/>
    <n v="0"/>
    <n v="1"/>
    <n v="1"/>
    <d v="2013-12-20T00:00:00"/>
    <n v="12"/>
    <n v="72"/>
    <n v="12"/>
    <n v="156"/>
    <n v="1"/>
    <n v="1"/>
    <n v="2"/>
    <s v="112"/>
    <x v="3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</r>
  <r>
    <n v="944"/>
    <n v="1962"/>
    <n v="63"/>
    <x v="2"/>
    <x v="0"/>
    <s v="Marié"/>
    <n v="56181"/>
    <n v="0"/>
    <n v="1"/>
    <n v="1"/>
    <d v="2013-01-08T00:00:00"/>
    <n v="12"/>
    <n v="6"/>
    <n v="17"/>
    <n v="393"/>
    <n v="3"/>
    <n v="2"/>
    <n v="2"/>
    <s v="322"/>
    <x v="0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</r>
  <r>
    <n v="9805"/>
    <n v="1953"/>
    <n v="72"/>
    <x v="2"/>
    <x v="2"/>
    <s v="Conjoint"/>
    <n v="56129"/>
    <n v="0"/>
    <n v="1"/>
    <n v="1"/>
    <d v="2013-06-20T00:00:00"/>
    <n v="12"/>
    <n v="65"/>
    <n v="22"/>
    <n v="660"/>
    <n v="2"/>
    <n v="3"/>
    <n v="2"/>
    <s v="232"/>
    <x v="4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</r>
  <r>
    <n v="849"/>
    <n v="1953"/>
    <n v="72"/>
    <x v="2"/>
    <x v="2"/>
    <s v="Conjoint"/>
    <n v="56129"/>
    <n v="0"/>
    <n v="1"/>
    <n v="1"/>
    <d v="2013-06-20T00:00:00"/>
    <n v="12"/>
    <n v="65"/>
    <n v="22"/>
    <n v="660"/>
    <n v="2"/>
    <n v="3"/>
    <n v="2"/>
    <s v="232"/>
    <x v="4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</r>
  <r>
    <n v="4128"/>
    <n v="1962"/>
    <n v="63"/>
    <x v="2"/>
    <x v="1"/>
    <s v="Conjoint"/>
    <n v="56067"/>
    <n v="0"/>
    <n v="1"/>
    <n v="1"/>
    <d v="2013-07-20T00:00:00"/>
    <n v="12"/>
    <n v="51"/>
    <n v="23"/>
    <n v="725"/>
    <n v="2"/>
    <n v="3"/>
    <n v="2"/>
    <s v="232"/>
    <x v="4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</r>
  <r>
    <n v="1618"/>
    <n v="1965"/>
    <n v="60"/>
    <x v="2"/>
    <x v="0"/>
    <s v="Conjoint"/>
    <n v="56046"/>
    <n v="0"/>
    <n v="0"/>
    <n v="0"/>
    <d v="2013-01-02T00:00:00"/>
    <n v="12"/>
    <n v="9"/>
    <n v="27"/>
    <n v="692"/>
    <n v="3"/>
    <n v="3"/>
    <n v="2"/>
    <s v="332"/>
    <x v="0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</r>
  <r>
    <n v="1740"/>
    <n v="1944"/>
    <n v="81"/>
    <x v="2"/>
    <x v="0"/>
    <s v="Marié"/>
    <n v="55956"/>
    <n v="0"/>
    <n v="0"/>
    <n v="0"/>
    <d v="2014-04-07T00:00:00"/>
    <n v="11"/>
    <n v="22"/>
    <n v="18"/>
    <n v="999"/>
    <n v="3"/>
    <n v="2"/>
    <n v="3"/>
    <s v="323"/>
    <x v="0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</r>
  <r>
    <n v="8375"/>
    <n v="1968"/>
    <n v="57"/>
    <x v="0"/>
    <x v="1"/>
    <s v="Marié"/>
    <n v="55954"/>
    <n v="0"/>
    <n v="1"/>
    <n v="1"/>
    <d v="2014-03-03T00:00:00"/>
    <n v="11"/>
    <n v="63"/>
    <n v="23"/>
    <n v="518"/>
    <n v="2"/>
    <n v="3"/>
    <n v="2"/>
    <s v="232"/>
    <x v="4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</r>
  <r>
    <n v="2926"/>
    <n v="1952"/>
    <n v="73"/>
    <x v="2"/>
    <x v="2"/>
    <s v="Conjoint"/>
    <n v="55951"/>
    <n v="0"/>
    <n v="1"/>
    <n v="1"/>
    <d v="2012-08-23T00:00:00"/>
    <n v="13"/>
    <n v="62"/>
    <n v="28"/>
    <n v="1374"/>
    <n v="2"/>
    <n v="3"/>
    <n v="3"/>
    <s v="233"/>
    <x v="4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</r>
  <r>
    <n v="3491"/>
    <n v="1975"/>
    <n v="50"/>
    <x v="0"/>
    <x v="0"/>
    <s v="Conjoint"/>
    <n v="55914"/>
    <n v="0"/>
    <n v="1"/>
    <n v="1"/>
    <d v="2013-04-29T00:00:00"/>
    <n v="12"/>
    <n v="32"/>
    <n v="32"/>
    <n v="1260"/>
    <n v="3"/>
    <n v="3"/>
    <n v="3"/>
    <s v="333"/>
    <x v="1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</r>
  <r>
    <n v="5512"/>
    <n v="1977"/>
    <n v="48"/>
    <x v="0"/>
    <x v="2"/>
    <s v="Marié"/>
    <n v="55842"/>
    <n v="0"/>
    <n v="1"/>
    <n v="1"/>
    <d v="2014-05-23T00:00:00"/>
    <n v="11"/>
    <n v="19"/>
    <n v="21"/>
    <n v="518"/>
    <n v="3"/>
    <n v="2"/>
    <n v="2"/>
    <s v="322"/>
    <x v="0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</r>
  <r>
    <n v="4426"/>
    <n v="1975"/>
    <n v="50"/>
    <x v="0"/>
    <x v="0"/>
    <s v="Célibataire"/>
    <n v="55801"/>
    <n v="1"/>
    <n v="1"/>
    <n v="2"/>
    <d v="2013-09-22T00:00:00"/>
    <n v="12"/>
    <n v="35"/>
    <n v="22"/>
    <n v="527"/>
    <n v="2"/>
    <n v="3"/>
    <n v="2"/>
    <s v="232"/>
    <x v="4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</r>
  <r>
    <n v="48"/>
    <n v="1964"/>
    <n v="61"/>
    <x v="2"/>
    <x v="0"/>
    <s v="Conjoint"/>
    <n v="55761"/>
    <n v="0"/>
    <n v="1"/>
    <n v="1"/>
    <d v="2014-04-24T00:00:00"/>
    <n v="11"/>
    <n v="97"/>
    <n v="14"/>
    <n v="184"/>
    <n v="1"/>
    <n v="1"/>
    <n v="2"/>
    <s v="112"/>
    <x v="3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</r>
  <r>
    <n v="1490"/>
    <n v="1962"/>
    <n v="63"/>
    <x v="2"/>
    <x v="0"/>
    <s v="Marié"/>
    <n v="55759"/>
    <n v="0"/>
    <n v="1"/>
    <n v="1"/>
    <d v="2012-11-28T00:00:00"/>
    <n v="13"/>
    <n v="84"/>
    <n v="29"/>
    <n v="854"/>
    <n v="1"/>
    <n v="3"/>
    <n v="3"/>
    <s v="133"/>
    <x v="3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</r>
  <r>
    <n v="1142"/>
    <n v="1953"/>
    <n v="72"/>
    <x v="2"/>
    <x v="1"/>
    <s v="Marié"/>
    <n v="55707"/>
    <n v="0"/>
    <n v="1"/>
    <n v="1"/>
    <d v="2013-12-22T00:00:00"/>
    <n v="12"/>
    <n v="91"/>
    <n v="17"/>
    <n v="428"/>
    <n v="1"/>
    <n v="2"/>
    <n v="2"/>
    <s v="122"/>
    <x v="3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</r>
  <r>
    <n v="6281"/>
    <n v="1966"/>
    <n v="59"/>
    <x v="0"/>
    <x v="0"/>
    <s v="Divorcé"/>
    <n v="55686"/>
    <n v="0"/>
    <n v="1"/>
    <n v="1"/>
    <d v="2013-02-14T00:00:00"/>
    <n v="12"/>
    <n v="27"/>
    <n v="18"/>
    <n v="982"/>
    <n v="3"/>
    <n v="2"/>
    <n v="3"/>
    <s v="323"/>
    <x v="0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</r>
  <r>
    <n v="965"/>
    <n v="1971"/>
    <n v="54"/>
    <x v="0"/>
    <x v="0"/>
    <s v="Divorcé"/>
    <n v="55635"/>
    <n v="0"/>
    <n v="1"/>
    <n v="1"/>
    <d v="2012-11-13T00:00:00"/>
    <n v="13"/>
    <n v="34"/>
    <n v="23"/>
    <n v="590"/>
    <n v="2"/>
    <n v="3"/>
    <n v="2"/>
    <s v="232"/>
    <x v="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</r>
  <r>
    <n v="6605"/>
    <n v="1944"/>
    <n v="81"/>
    <x v="2"/>
    <x v="1"/>
    <s v="Divorcé"/>
    <n v="55614"/>
    <n v="0"/>
    <n v="0"/>
    <n v="0"/>
    <d v="2013-11-27T00:00:00"/>
    <n v="12"/>
    <n v="85"/>
    <n v="26"/>
    <n v="682"/>
    <n v="1"/>
    <n v="3"/>
    <n v="2"/>
    <s v="132"/>
    <x v="3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</r>
  <r>
    <n v="10722"/>
    <n v="1973"/>
    <n v="52"/>
    <x v="0"/>
    <x v="0"/>
    <s v="Conjoint"/>
    <n v="55593"/>
    <n v="0"/>
    <n v="1"/>
    <n v="1"/>
    <d v="2013-08-21T00:00:00"/>
    <n v="12"/>
    <n v="63"/>
    <n v="21"/>
    <n v="546"/>
    <n v="2"/>
    <n v="2"/>
    <n v="2"/>
    <s v="222"/>
    <x v="4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</r>
  <r>
    <n v="8737"/>
    <n v="1978"/>
    <n v="47"/>
    <x v="0"/>
    <x v="0"/>
    <s v="Divorcé"/>
    <n v="55563"/>
    <n v="0"/>
    <n v="1"/>
    <n v="1"/>
    <d v="2014-04-05T00:00:00"/>
    <n v="11"/>
    <n v="22"/>
    <n v="8"/>
    <n v="43"/>
    <n v="3"/>
    <n v="1"/>
    <n v="1"/>
    <s v="311"/>
    <x v="0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</r>
  <r>
    <n v="2552"/>
    <n v="1955"/>
    <n v="70"/>
    <x v="2"/>
    <x v="1"/>
    <s v="Célibataire"/>
    <n v="55521"/>
    <n v="1"/>
    <n v="2"/>
    <n v="3"/>
    <d v="2013-10-22T00:00:00"/>
    <n v="12"/>
    <n v="11"/>
    <n v="22"/>
    <n v="446"/>
    <n v="3"/>
    <n v="3"/>
    <n v="2"/>
    <s v="332"/>
    <x v="0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</r>
  <r>
    <n v="10478"/>
    <n v="1950"/>
    <n v="75"/>
    <x v="2"/>
    <x v="1"/>
    <s v="Marié"/>
    <n v="55517"/>
    <n v="1"/>
    <n v="1"/>
    <n v="2"/>
    <d v="2012-09-27T00:00:00"/>
    <n v="13"/>
    <n v="53"/>
    <n v="27"/>
    <n v="633"/>
    <n v="2"/>
    <n v="3"/>
    <n v="2"/>
    <s v="232"/>
    <x v="4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</r>
  <r>
    <n v="10099"/>
    <n v="1984"/>
    <n v="41"/>
    <x v="1"/>
    <x v="0"/>
    <s v="Marié"/>
    <n v="55434"/>
    <n v="1"/>
    <n v="0"/>
    <n v="1"/>
    <d v="2013-10-05T00:00:00"/>
    <n v="12"/>
    <n v="21"/>
    <n v="25"/>
    <n v="882"/>
    <n v="3"/>
    <n v="3"/>
    <n v="3"/>
    <s v="333"/>
    <x v="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</r>
  <r>
    <n v="3498"/>
    <n v="1976"/>
    <n v="49"/>
    <x v="0"/>
    <x v="1"/>
    <s v="Marié"/>
    <n v="55424"/>
    <n v="0"/>
    <n v="1"/>
    <n v="1"/>
    <d v="2012-11-25T00:00:00"/>
    <n v="13"/>
    <n v="6"/>
    <n v="27"/>
    <n v="877"/>
    <n v="3"/>
    <n v="3"/>
    <n v="3"/>
    <s v="333"/>
    <x v="1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</r>
  <r>
    <n v="4887"/>
    <n v="1976"/>
    <n v="49"/>
    <x v="0"/>
    <x v="1"/>
    <s v="Divorcé"/>
    <n v="55412"/>
    <n v="1"/>
    <n v="1"/>
    <n v="2"/>
    <d v="2013-11-22T00:00:00"/>
    <n v="12"/>
    <n v="65"/>
    <n v="10"/>
    <n v="63"/>
    <n v="2"/>
    <n v="1"/>
    <n v="1"/>
    <s v="211"/>
    <x v="2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</r>
  <r>
    <n v="9970"/>
    <n v="1977"/>
    <n v="48"/>
    <x v="0"/>
    <x v="0"/>
    <s v="Conjoint"/>
    <n v="55375"/>
    <n v="0"/>
    <n v="1"/>
    <n v="1"/>
    <d v="2013-10-17T00:00:00"/>
    <n v="12"/>
    <n v="3"/>
    <n v="10"/>
    <n v="162"/>
    <n v="3"/>
    <n v="1"/>
    <n v="2"/>
    <s v="312"/>
    <x v="0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</r>
  <r>
    <n v="425"/>
    <n v="1985"/>
    <n v="40"/>
    <x v="1"/>
    <x v="0"/>
    <s v="Marié"/>
    <n v="55357"/>
    <n v="2"/>
    <n v="0"/>
    <n v="2"/>
    <d v="2013-02-19T00:00:00"/>
    <n v="12"/>
    <n v="66"/>
    <n v="24"/>
    <n v="727"/>
    <n v="1"/>
    <n v="3"/>
    <n v="2"/>
    <s v="132"/>
    <x v="3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</r>
  <r>
    <n v="5935"/>
    <n v="1956"/>
    <n v="69"/>
    <x v="2"/>
    <x v="2"/>
    <s v="Célibataire"/>
    <n v="55284"/>
    <n v="0"/>
    <n v="1"/>
    <n v="1"/>
    <d v="2012-12-24T00:00:00"/>
    <n v="13"/>
    <n v="60"/>
    <n v="25"/>
    <n v="764"/>
    <n v="2"/>
    <n v="3"/>
    <n v="2"/>
    <s v="232"/>
    <x v="4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</r>
  <r>
    <n v="3376"/>
    <n v="1970"/>
    <n v="55"/>
    <x v="0"/>
    <x v="2"/>
    <s v="Divorcé"/>
    <n v="55282"/>
    <n v="1"/>
    <n v="0"/>
    <n v="1"/>
    <d v="2013-12-13T00:00:00"/>
    <n v="12"/>
    <n v="9"/>
    <n v="14"/>
    <n v="235"/>
    <n v="3"/>
    <n v="1"/>
    <n v="2"/>
    <s v="312"/>
    <x v="0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</r>
  <r>
    <n v="7352"/>
    <n v="1957"/>
    <n v="68"/>
    <x v="2"/>
    <x v="0"/>
    <s v="Marié"/>
    <n v="55267"/>
    <n v="0"/>
    <n v="1"/>
    <n v="1"/>
    <d v="2013-10-21T00:00:00"/>
    <n v="12"/>
    <n v="28"/>
    <n v="16"/>
    <n v="405"/>
    <n v="3"/>
    <n v="2"/>
    <n v="2"/>
    <s v="322"/>
    <x v="0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</r>
  <r>
    <n v="9224"/>
    <n v="1972"/>
    <n v="53"/>
    <x v="0"/>
    <x v="1"/>
    <s v="Célibataire"/>
    <n v="55260"/>
    <n v="0"/>
    <n v="1"/>
    <n v="1"/>
    <d v="2012-12-12T00:00:00"/>
    <n v="13"/>
    <n v="81"/>
    <n v="29"/>
    <n v="1139"/>
    <n v="1"/>
    <n v="3"/>
    <n v="3"/>
    <s v="133"/>
    <x v="3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</r>
  <r>
    <n v="1272"/>
    <n v="1965"/>
    <n v="60"/>
    <x v="2"/>
    <x v="2"/>
    <s v="Célibataire"/>
    <n v="55250"/>
    <n v="0"/>
    <n v="1"/>
    <n v="1"/>
    <d v="2012-10-21T00:00:00"/>
    <n v="13"/>
    <n v="49"/>
    <n v="27"/>
    <n v="903"/>
    <n v="2"/>
    <n v="3"/>
    <n v="3"/>
    <s v="233"/>
    <x v="4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</r>
  <r>
    <n v="4174"/>
    <n v="1956"/>
    <n v="69"/>
    <x v="2"/>
    <x v="2"/>
    <s v="Conjoint"/>
    <n v="55249"/>
    <n v="0"/>
    <n v="1"/>
    <n v="1"/>
    <d v="2014-04-17T00:00:00"/>
    <n v="11"/>
    <n v="81"/>
    <n v="10"/>
    <n v="130"/>
    <n v="1"/>
    <n v="1"/>
    <n v="2"/>
    <s v="112"/>
    <x v="3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</r>
  <r>
    <n v="3673"/>
    <n v="1971"/>
    <n v="54"/>
    <x v="0"/>
    <x v="0"/>
    <s v="Célibataire"/>
    <n v="55239"/>
    <n v="0"/>
    <n v="1"/>
    <n v="1"/>
    <d v="2013-07-14T00:00:00"/>
    <n v="12"/>
    <n v="59"/>
    <n v="28"/>
    <n v="779"/>
    <n v="2"/>
    <n v="3"/>
    <n v="2"/>
    <s v="232"/>
    <x v="4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</r>
  <r>
    <n v="9707"/>
    <n v="1969"/>
    <n v="56"/>
    <x v="0"/>
    <x v="1"/>
    <s v="Marié"/>
    <n v="55212"/>
    <n v="0"/>
    <n v="1"/>
    <n v="1"/>
    <d v="2012-11-23T00:00:00"/>
    <n v="13"/>
    <n v="65"/>
    <n v="25"/>
    <n v="1182"/>
    <n v="2"/>
    <n v="3"/>
    <n v="3"/>
    <s v="233"/>
    <x v="4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</r>
  <r>
    <n v="10872"/>
    <n v="1969"/>
    <n v="56"/>
    <x v="0"/>
    <x v="1"/>
    <s v="Marié"/>
    <n v="55212"/>
    <n v="0"/>
    <n v="1"/>
    <n v="1"/>
    <d v="2012-11-23T00:00:00"/>
    <n v="13"/>
    <n v="65"/>
    <n v="25"/>
    <n v="1182"/>
    <n v="2"/>
    <n v="3"/>
    <n v="3"/>
    <s v="233"/>
    <x v="4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</r>
  <r>
    <n v="6653"/>
    <n v="1970"/>
    <n v="55"/>
    <x v="0"/>
    <x v="1"/>
    <s v="Marié"/>
    <n v="55158"/>
    <n v="1"/>
    <n v="1"/>
    <n v="2"/>
    <d v="2012-07-30T00:00:00"/>
    <n v="13"/>
    <n v="72"/>
    <n v="21"/>
    <n v="418"/>
    <n v="1"/>
    <n v="2"/>
    <n v="2"/>
    <s v="122"/>
    <x v="3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</r>
  <r>
    <n v="1958"/>
    <n v="1973"/>
    <n v="52"/>
    <x v="0"/>
    <x v="1"/>
    <s v="Conjoint"/>
    <n v="55012"/>
    <n v="0"/>
    <n v="1"/>
    <n v="1"/>
    <d v="2014-03-21T00:00:00"/>
    <n v="11"/>
    <n v="85"/>
    <n v="24"/>
    <n v="660"/>
    <n v="1"/>
    <n v="3"/>
    <n v="2"/>
    <s v="132"/>
    <x v="3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</r>
  <r>
    <n v="4827"/>
    <n v="1956"/>
    <n v="69"/>
    <x v="2"/>
    <x v="1"/>
    <s v="Célibataire"/>
    <n v="54998"/>
    <n v="0"/>
    <n v="1"/>
    <n v="1"/>
    <d v="2013-03-10T00:00:00"/>
    <n v="12"/>
    <n v="3"/>
    <n v="19"/>
    <n v="455"/>
    <n v="3"/>
    <n v="2"/>
    <n v="2"/>
    <s v="322"/>
    <x v="0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</r>
  <r>
    <n v="10556"/>
    <n v="1959"/>
    <n v="66"/>
    <x v="2"/>
    <x v="0"/>
    <s v="Marié"/>
    <n v="54984"/>
    <n v="0"/>
    <n v="1"/>
    <n v="1"/>
    <d v="2014-05-24T00:00:00"/>
    <n v="11"/>
    <n v="51"/>
    <n v="20"/>
    <n v="358"/>
    <n v="2"/>
    <n v="2"/>
    <n v="2"/>
    <s v="222"/>
    <x v="4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</r>
  <r>
    <n v="1829"/>
    <n v="1961"/>
    <n v="64"/>
    <x v="2"/>
    <x v="1"/>
    <s v="Divorcé"/>
    <n v="54959"/>
    <n v="0"/>
    <n v="1"/>
    <n v="1"/>
    <d v="2013-01-19T00:00:00"/>
    <n v="12"/>
    <n v="55"/>
    <n v="25"/>
    <n v="1232"/>
    <n v="2"/>
    <n v="3"/>
    <n v="3"/>
    <s v="233"/>
    <x v="4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</r>
  <r>
    <n v="448"/>
    <n v="1978"/>
    <n v="47"/>
    <x v="0"/>
    <x v="1"/>
    <s v="Célibataire"/>
    <n v="54880"/>
    <n v="1"/>
    <n v="0"/>
    <n v="1"/>
    <d v="2013-03-01T00:00:00"/>
    <n v="12"/>
    <n v="57"/>
    <n v="24"/>
    <n v="795"/>
    <n v="2"/>
    <n v="3"/>
    <n v="2"/>
    <s v="232"/>
    <x v="4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</r>
  <r>
    <n v="837"/>
    <n v="1977"/>
    <n v="48"/>
    <x v="0"/>
    <x v="0"/>
    <s v="Marié"/>
    <n v="54809"/>
    <n v="1"/>
    <n v="1"/>
    <n v="2"/>
    <d v="2013-09-11T00:00:00"/>
    <n v="12"/>
    <n v="0"/>
    <n v="12"/>
    <n v="174"/>
    <n v="3"/>
    <n v="1"/>
    <n v="2"/>
    <s v="312"/>
    <x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</r>
  <r>
    <n v="10521"/>
    <n v="1977"/>
    <n v="48"/>
    <x v="0"/>
    <x v="0"/>
    <s v="Marié"/>
    <n v="54809"/>
    <n v="1"/>
    <n v="1"/>
    <n v="2"/>
    <d v="2013-09-11T00:00:00"/>
    <n v="12"/>
    <n v="0"/>
    <n v="12"/>
    <n v="174"/>
    <n v="3"/>
    <n v="1"/>
    <n v="2"/>
    <s v="312"/>
    <x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</r>
  <r>
    <n v="10704"/>
    <n v="1969"/>
    <n v="56"/>
    <x v="0"/>
    <x v="0"/>
    <s v="Célibataire"/>
    <n v="54803"/>
    <n v="0"/>
    <n v="1"/>
    <n v="1"/>
    <d v="2012-08-21T00:00:00"/>
    <n v="13"/>
    <n v="65"/>
    <n v="21"/>
    <n v="693"/>
    <n v="2"/>
    <n v="2"/>
    <n v="2"/>
    <s v="222"/>
    <x v="4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</r>
  <r>
    <n v="7801"/>
    <n v="1959"/>
    <n v="66"/>
    <x v="2"/>
    <x v="0"/>
    <s v="Conjoint"/>
    <n v="54753"/>
    <n v="0"/>
    <n v="1"/>
    <n v="1"/>
    <d v="2013-09-12T00:00:00"/>
    <n v="12"/>
    <n v="87"/>
    <n v="22"/>
    <n v="728"/>
    <n v="1"/>
    <n v="3"/>
    <n v="2"/>
    <s v="132"/>
    <x v="3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</r>
  <r>
    <n v="8210"/>
    <n v="1975"/>
    <n v="50"/>
    <x v="0"/>
    <x v="2"/>
    <s v="Marié"/>
    <n v="54730"/>
    <n v="0"/>
    <n v="1"/>
    <n v="1"/>
    <d v="2013-08-15T00:00:00"/>
    <n v="12"/>
    <n v="64"/>
    <n v="17"/>
    <n v="405"/>
    <n v="2"/>
    <n v="2"/>
    <n v="2"/>
    <s v="222"/>
    <x v="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</r>
  <r>
    <n v="7129"/>
    <n v="1962"/>
    <n v="63"/>
    <x v="2"/>
    <x v="1"/>
    <s v="Marié"/>
    <n v="54693"/>
    <n v="0"/>
    <n v="1"/>
    <n v="1"/>
    <d v="2013-02-17T00:00:00"/>
    <n v="12"/>
    <n v="72"/>
    <n v="29"/>
    <n v="929"/>
    <n v="1"/>
    <n v="3"/>
    <n v="3"/>
    <s v="133"/>
    <x v="3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</r>
  <r>
    <n v="7426"/>
    <n v="1971"/>
    <n v="54"/>
    <x v="0"/>
    <x v="2"/>
    <s v="Marié"/>
    <n v="54690"/>
    <n v="1"/>
    <n v="1"/>
    <n v="2"/>
    <d v="2013-11-07T00:00:00"/>
    <n v="12"/>
    <n v="76"/>
    <n v="12"/>
    <n v="198"/>
    <n v="1"/>
    <n v="1"/>
    <n v="2"/>
    <s v="112"/>
    <x v="3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</r>
  <r>
    <n v="8360"/>
    <n v="1971"/>
    <n v="54"/>
    <x v="0"/>
    <x v="2"/>
    <s v="Marié"/>
    <n v="54690"/>
    <n v="1"/>
    <n v="1"/>
    <n v="2"/>
    <d v="2013-11-07T00:00:00"/>
    <n v="12"/>
    <n v="76"/>
    <n v="12"/>
    <n v="198"/>
    <n v="1"/>
    <n v="1"/>
    <n v="2"/>
    <s v="112"/>
    <x v="3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</r>
  <r>
    <n v="5253"/>
    <n v="1956"/>
    <n v="69"/>
    <x v="2"/>
    <x v="2"/>
    <s v="Conjoint"/>
    <n v="54603"/>
    <n v="1"/>
    <n v="1"/>
    <n v="2"/>
    <d v="2013-07-09T00:00:00"/>
    <n v="12"/>
    <n v="85"/>
    <n v="17"/>
    <n v="227"/>
    <n v="1"/>
    <n v="2"/>
    <n v="2"/>
    <s v="122"/>
    <x v="3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</r>
  <r>
    <n v="2406"/>
    <n v="1949"/>
    <n v="76"/>
    <x v="2"/>
    <x v="0"/>
    <s v="Conjoint"/>
    <n v="54591"/>
    <n v="0"/>
    <n v="1"/>
    <n v="1"/>
    <d v="2013-08-05T00:00:00"/>
    <n v="12"/>
    <n v="63"/>
    <n v="21"/>
    <n v="519"/>
    <n v="2"/>
    <n v="2"/>
    <n v="2"/>
    <s v="222"/>
    <x v="4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</r>
  <r>
    <n v="7408"/>
    <n v="1952"/>
    <n v="73"/>
    <x v="2"/>
    <x v="1"/>
    <s v="Marié"/>
    <n v="54549"/>
    <n v="0"/>
    <n v="1"/>
    <n v="1"/>
    <d v="2014-03-03T00:00:00"/>
    <n v="11"/>
    <n v="8"/>
    <n v="17"/>
    <n v="233"/>
    <n v="3"/>
    <n v="2"/>
    <n v="2"/>
    <s v="322"/>
    <x v="0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</r>
  <r>
    <n v="10022"/>
    <n v="1973"/>
    <n v="52"/>
    <x v="0"/>
    <x v="1"/>
    <s v="Célibataire"/>
    <n v="54466"/>
    <n v="1"/>
    <n v="1"/>
    <n v="2"/>
    <d v="2014-02-09T00:00:00"/>
    <n v="11"/>
    <n v="78"/>
    <n v="8"/>
    <n v="16"/>
    <n v="1"/>
    <n v="1"/>
    <n v="1"/>
    <s v="111"/>
    <x v="3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</r>
  <r>
    <n v="2782"/>
    <n v="1961"/>
    <n v="64"/>
    <x v="2"/>
    <x v="1"/>
    <s v="Marié"/>
    <n v="54456"/>
    <n v="0"/>
    <n v="1"/>
    <n v="1"/>
    <d v="2013-07-11T00:00:00"/>
    <n v="12"/>
    <n v="23"/>
    <n v="20"/>
    <n v="404"/>
    <n v="3"/>
    <n v="2"/>
    <n v="2"/>
    <s v="322"/>
    <x v="0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</r>
  <r>
    <n v="5430"/>
    <n v="1956"/>
    <n v="69"/>
    <x v="2"/>
    <x v="0"/>
    <s v="Conjoint"/>
    <n v="54450"/>
    <n v="1"/>
    <n v="1"/>
    <n v="2"/>
    <d v="2012-09-14T00:00:00"/>
    <n v="13"/>
    <n v="0"/>
    <n v="27"/>
    <n v="684"/>
    <n v="3"/>
    <n v="3"/>
    <n v="2"/>
    <s v="332"/>
    <x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</r>
  <r>
    <n v="8432"/>
    <n v="1956"/>
    <n v="69"/>
    <x v="2"/>
    <x v="0"/>
    <s v="Conjoint"/>
    <n v="54450"/>
    <n v="1"/>
    <n v="1"/>
    <n v="2"/>
    <d v="2012-09-14T00:00:00"/>
    <n v="13"/>
    <n v="0"/>
    <n v="27"/>
    <n v="684"/>
    <n v="3"/>
    <n v="3"/>
    <n v="2"/>
    <s v="332"/>
    <x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</r>
  <r>
    <n v="10350"/>
    <n v="1950"/>
    <n v="75"/>
    <x v="2"/>
    <x v="1"/>
    <s v="Marié"/>
    <n v="54432"/>
    <n v="2"/>
    <n v="1"/>
    <n v="3"/>
    <d v="2013-05-09T00:00:00"/>
    <n v="12"/>
    <n v="37"/>
    <n v="8"/>
    <n v="38"/>
    <n v="2"/>
    <n v="1"/>
    <n v="1"/>
    <s v="211"/>
    <x v="2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</r>
  <r>
    <n v="7019"/>
    <n v="1963"/>
    <n v="62"/>
    <x v="2"/>
    <x v="0"/>
    <s v="Conjoint"/>
    <n v="54414"/>
    <n v="1"/>
    <n v="1"/>
    <n v="2"/>
    <d v="2013-01-23T00:00:00"/>
    <n v="12"/>
    <n v="49"/>
    <n v="13"/>
    <n v="211"/>
    <n v="2"/>
    <n v="1"/>
    <n v="2"/>
    <s v="212"/>
    <x v="2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</r>
  <r>
    <n v="10669"/>
    <n v="1981"/>
    <n v="44"/>
    <x v="1"/>
    <x v="0"/>
    <s v="Marié"/>
    <n v="54386"/>
    <n v="0"/>
    <n v="1"/>
    <n v="1"/>
    <d v="2013-05-17T00:00:00"/>
    <n v="12"/>
    <n v="8"/>
    <n v="18"/>
    <n v="470"/>
    <n v="3"/>
    <n v="2"/>
    <n v="2"/>
    <s v="322"/>
    <x v="0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</r>
  <r>
    <n v="6250"/>
    <n v="1949"/>
    <n v="76"/>
    <x v="2"/>
    <x v="1"/>
    <s v="Veuf"/>
    <n v="54356"/>
    <n v="0"/>
    <n v="1"/>
    <n v="1"/>
    <d v="2012-11-19T00:00:00"/>
    <n v="13"/>
    <n v="62"/>
    <n v="29"/>
    <n v="775"/>
    <n v="2"/>
    <n v="3"/>
    <n v="2"/>
    <s v="232"/>
    <x v="4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</r>
  <r>
    <n v="3381"/>
    <n v="1953"/>
    <n v="72"/>
    <x v="2"/>
    <x v="2"/>
    <s v="Marié"/>
    <n v="54348"/>
    <n v="1"/>
    <n v="1"/>
    <n v="2"/>
    <d v="2014-06-08T00:00:00"/>
    <n v="11"/>
    <n v="51"/>
    <n v="12"/>
    <n v="90"/>
    <n v="2"/>
    <n v="1"/>
    <n v="1"/>
    <s v="211"/>
    <x v="2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</r>
  <r>
    <n v="7514"/>
    <n v="1956"/>
    <n v="69"/>
    <x v="2"/>
    <x v="2"/>
    <s v="Conjoint"/>
    <n v="54342"/>
    <n v="1"/>
    <n v="1"/>
    <n v="2"/>
    <d v="2013-07-03T00:00:00"/>
    <n v="12"/>
    <n v="74"/>
    <n v="14"/>
    <n v="177"/>
    <n v="1"/>
    <n v="1"/>
    <n v="2"/>
    <s v="112"/>
    <x v="3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</r>
  <r>
    <n v="975"/>
    <n v="1956"/>
    <n v="69"/>
    <x v="2"/>
    <x v="0"/>
    <s v="Célibataire"/>
    <n v="54252"/>
    <n v="1"/>
    <n v="1"/>
    <n v="2"/>
    <d v="2013-05-28T00:00:00"/>
    <n v="12"/>
    <n v="25"/>
    <n v="16"/>
    <n v="264"/>
    <n v="3"/>
    <n v="2"/>
    <n v="2"/>
    <s v="322"/>
    <x v="0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</r>
  <r>
    <n v="9665"/>
    <n v="1957"/>
    <n v="68"/>
    <x v="2"/>
    <x v="1"/>
    <s v="Divorcé"/>
    <n v="54237"/>
    <n v="0"/>
    <n v="1"/>
    <n v="1"/>
    <d v="2013-04-27T00:00:00"/>
    <n v="12"/>
    <n v="48"/>
    <n v="18"/>
    <n v="361"/>
    <n v="2"/>
    <n v="2"/>
    <n v="2"/>
    <s v="222"/>
    <x v="4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</r>
  <r>
    <n v="6295"/>
    <n v="1977"/>
    <n v="48"/>
    <x v="0"/>
    <x v="0"/>
    <s v="Marié"/>
    <n v="54233"/>
    <n v="0"/>
    <n v="1"/>
    <n v="1"/>
    <d v="2013-02-04T00:00:00"/>
    <n v="12"/>
    <n v="46"/>
    <n v="30"/>
    <n v="981"/>
    <n v="2"/>
    <n v="3"/>
    <n v="3"/>
    <s v="233"/>
    <x v="4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</r>
  <r>
    <n v="8070"/>
    <n v="1973"/>
    <n v="52"/>
    <x v="0"/>
    <x v="1"/>
    <s v="Marié"/>
    <n v="54222"/>
    <n v="0"/>
    <n v="1"/>
    <n v="1"/>
    <d v="2014-03-01T00:00:00"/>
    <n v="11"/>
    <n v="98"/>
    <n v="14"/>
    <n v="264"/>
    <n v="1"/>
    <n v="1"/>
    <n v="2"/>
    <s v="112"/>
    <x v="3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</r>
  <r>
    <n v="10552"/>
    <n v="1979"/>
    <n v="46"/>
    <x v="0"/>
    <x v="2"/>
    <s v="Marié"/>
    <n v="54210"/>
    <n v="0"/>
    <n v="1"/>
    <n v="1"/>
    <d v="2013-05-20T00:00:00"/>
    <n v="12"/>
    <n v="18"/>
    <n v="17"/>
    <n v="367"/>
    <n v="3"/>
    <n v="2"/>
    <n v="2"/>
    <s v="322"/>
    <x v="0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</r>
  <r>
    <n v="3050"/>
    <n v="1966"/>
    <n v="59"/>
    <x v="0"/>
    <x v="0"/>
    <s v="Marié"/>
    <n v="54198"/>
    <n v="1"/>
    <n v="1"/>
    <n v="2"/>
    <d v="2013-12-17T00:00:00"/>
    <n v="12"/>
    <n v="13"/>
    <n v="14"/>
    <n v="235"/>
    <n v="3"/>
    <n v="1"/>
    <n v="2"/>
    <s v="312"/>
    <x v="0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</r>
  <r>
    <n v="2613"/>
    <n v="1960"/>
    <n v="65"/>
    <x v="2"/>
    <x v="2"/>
    <s v="Marié"/>
    <n v="54197"/>
    <n v="0"/>
    <n v="1"/>
    <n v="1"/>
    <d v="2014-04-03T00:00:00"/>
    <n v="11"/>
    <n v="16"/>
    <n v="11"/>
    <n v="237"/>
    <n v="3"/>
    <n v="1"/>
    <n v="2"/>
    <s v="312"/>
    <x v="0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</r>
  <r>
    <n v="771"/>
    <n v="1967"/>
    <n v="58"/>
    <x v="0"/>
    <x v="0"/>
    <s v="Conjoint"/>
    <n v="54178"/>
    <n v="0"/>
    <n v="1"/>
    <n v="1"/>
    <d v="2014-01-21T00:00:00"/>
    <n v="11"/>
    <n v="79"/>
    <n v="11"/>
    <n v="194"/>
    <n v="1"/>
    <n v="1"/>
    <n v="2"/>
    <s v="112"/>
    <x v="3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</r>
  <r>
    <n v="8562"/>
    <n v="1969"/>
    <n v="56"/>
    <x v="0"/>
    <x v="0"/>
    <s v="Conjoint"/>
    <n v="54165"/>
    <n v="0"/>
    <n v="0"/>
    <n v="0"/>
    <d v="2013-05-28T00:00:00"/>
    <n v="12"/>
    <n v="72"/>
    <n v="12"/>
    <n v="236"/>
    <n v="1"/>
    <n v="1"/>
    <n v="2"/>
    <s v="112"/>
    <x v="3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</r>
  <r>
    <n v="8650"/>
    <n v="1978"/>
    <n v="47"/>
    <x v="0"/>
    <x v="0"/>
    <s v="Veuf"/>
    <n v="54162"/>
    <n v="1"/>
    <n v="1"/>
    <n v="2"/>
    <d v="2013-03-18T00:00:00"/>
    <n v="12"/>
    <n v="31"/>
    <n v="8"/>
    <n v="42"/>
    <n v="3"/>
    <n v="1"/>
    <n v="1"/>
    <s v="311"/>
    <x v="0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</r>
  <r>
    <n v="8945"/>
    <n v="1970"/>
    <n v="55"/>
    <x v="0"/>
    <x v="0"/>
    <s v="Divorcé"/>
    <n v="54137"/>
    <n v="0"/>
    <n v="1"/>
    <n v="1"/>
    <d v="2013-08-16T00:00:00"/>
    <n v="12"/>
    <n v="46"/>
    <n v="15"/>
    <n v="203"/>
    <n v="2"/>
    <n v="2"/>
    <n v="2"/>
    <s v="222"/>
    <x v="4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</r>
  <r>
    <n v="5229"/>
    <n v="1969"/>
    <n v="56"/>
    <x v="0"/>
    <x v="1"/>
    <s v="Conjoint"/>
    <n v="54132"/>
    <n v="0"/>
    <n v="1"/>
    <n v="1"/>
    <d v="2014-02-16T00:00:00"/>
    <n v="11"/>
    <n v="81"/>
    <n v="11"/>
    <n v="42"/>
    <n v="1"/>
    <n v="1"/>
    <n v="1"/>
    <s v="111"/>
    <x v="3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</r>
  <r>
    <n v="5441"/>
    <n v="1965"/>
    <n v="60"/>
    <x v="2"/>
    <x v="1"/>
    <s v="Veuf"/>
    <n v="54111"/>
    <n v="0"/>
    <n v="1"/>
    <n v="1"/>
    <d v="2013-08-25T00:00:00"/>
    <n v="12"/>
    <n v="97"/>
    <n v="18"/>
    <n v="388"/>
    <n v="1"/>
    <n v="2"/>
    <n v="2"/>
    <s v="122"/>
    <x v="3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</r>
  <r>
    <n v="3594"/>
    <n v="1973"/>
    <n v="52"/>
    <x v="0"/>
    <x v="2"/>
    <s v="Marié"/>
    <n v="54108"/>
    <n v="1"/>
    <n v="1"/>
    <n v="2"/>
    <d v="2012-11-05T00:00:00"/>
    <n v="13"/>
    <n v="74"/>
    <n v="27"/>
    <n v="747"/>
    <n v="1"/>
    <n v="3"/>
    <n v="2"/>
    <s v="132"/>
    <x v="3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</r>
  <r>
    <n v="5062"/>
    <n v="1963"/>
    <n v="62"/>
    <x v="2"/>
    <x v="1"/>
    <s v="Marié"/>
    <n v="54072"/>
    <n v="1"/>
    <n v="1"/>
    <n v="2"/>
    <d v="2013-07-27T00:00:00"/>
    <n v="12"/>
    <n v="71"/>
    <n v="12"/>
    <n v="39"/>
    <n v="1"/>
    <n v="1"/>
    <n v="1"/>
    <s v="111"/>
    <x v="3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</r>
  <r>
    <n v="7822"/>
    <n v="1976"/>
    <n v="49"/>
    <x v="0"/>
    <x v="0"/>
    <s v="Conjoint"/>
    <n v="54058"/>
    <n v="0"/>
    <n v="1"/>
    <n v="1"/>
    <d v="2013-06-04T00:00:00"/>
    <n v="12"/>
    <n v="56"/>
    <n v="21"/>
    <n v="662"/>
    <n v="2"/>
    <n v="2"/>
    <n v="2"/>
    <s v="222"/>
    <x v="4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</r>
  <r>
    <n v="521"/>
    <n v="1985"/>
    <n v="40"/>
    <x v="1"/>
    <x v="0"/>
    <s v="Conjoint"/>
    <n v="54006"/>
    <n v="1"/>
    <n v="0"/>
    <n v="1"/>
    <d v="2012-09-18T00:00:00"/>
    <n v="13"/>
    <n v="42"/>
    <n v="23"/>
    <n v="581"/>
    <n v="2"/>
    <n v="3"/>
    <n v="2"/>
    <s v="232"/>
    <x v="4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</r>
  <r>
    <n v="10128"/>
    <n v="1958"/>
    <n v="67"/>
    <x v="2"/>
    <x v="0"/>
    <s v="Conjoint"/>
    <n v="53977"/>
    <n v="0"/>
    <n v="1"/>
    <n v="1"/>
    <d v="2013-06-08T00:00:00"/>
    <n v="12"/>
    <n v="21"/>
    <n v="27"/>
    <n v="907"/>
    <n v="3"/>
    <n v="3"/>
    <n v="3"/>
    <s v="333"/>
    <x v="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</r>
  <r>
    <n v="9284"/>
    <n v="1958"/>
    <n v="67"/>
    <x v="2"/>
    <x v="0"/>
    <s v="Conjoint"/>
    <n v="53977"/>
    <n v="0"/>
    <n v="1"/>
    <n v="1"/>
    <d v="2013-06-08T00:00:00"/>
    <n v="12"/>
    <n v="21"/>
    <n v="27"/>
    <n v="907"/>
    <n v="3"/>
    <n v="3"/>
    <n v="3"/>
    <s v="333"/>
    <x v="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</r>
  <r>
    <n v="254"/>
    <n v="1955"/>
    <n v="70"/>
    <x v="2"/>
    <x v="0"/>
    <s v="Conjoint"/>
    <n v="53863"/>
    <n v="0"/>
    <n v="1"/>
    <n v="1"/>
    <d v="2014-05-17T00:00:00"/>
    <n v="11"/>
    <n v="4"/>
    <n v="22"/>
    <n v="473"/>
    <n v="3"/>
    <n v="3"/>
    <n v="2"/>
    <s v="332"/>
    <x v="0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</r>
  <r>
    <n v="10882"/>
    <n v="1976"/>
    <n v="49"/>
    <x v="0"/>
    <x v="0"/>
    <s v="Marié"/>
    <n v="53858"/>
    <n v="0"/>
    <n v="1"/>
    <n v="1"/>
    <d v="2012-11-09T00:00:00"/>
    <n v="13"/>
    <n v="50"/>
    <n v="17"/>
    <n v="915"/>
    <n v="2"/>
    <n v="2"/>
    <n v="3"/>
    <s v="223"/>
    <x v="4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</r>
  <r>
    <n v="5272"/>
    <n v="1965"/>
    <n v="60"/>
    <x v="2"/>
    <x v="2"/>
    <s v="Marié"/>
    <n v="53843"/>
    <n v="0"/>
    <n v="1"/>
    <n v="1"/>
    <d v="2013-06-27T00:00:00"/>
    <n v="12"/>
    <n v="64"/>
    <n v="23"/>
    <n v="562"/>
    <n v="2"/>
    <n v="3"/>
    <n v="2"/>
    <s v="232"/>
    <x v="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</r>
  <r>
    <n v="9697"/>
    <n v="1951"/>
    <n v="74"/>
    <x v="2"/>
    <x v="0"/>
    <s v="Marié"/>
    <n v="53790"/>
    <n v="0"/>
    <n v="2"/>
    <n v="2"/>
    <d v="2014-03-06T00:00:00"/>
    <n v="11"/>
    <n v="86"/>
    <n v="23"/>
    <n v="542"/>
    <n v="1"/>
    <n v="3"/>
    <n v="2"/>
    <s v="132"/>
    <x v="3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</r>
  <r>
    <n v="8216"/>
    <n v="1972"/>
    <n v="53"/>
    <x v="0"/>
    <x v="2"/>
    <s v="Marié"/>
    <n v="53761"/>
    <n v="1"/>
    <n v="1"/>
    <n v="2"/>
    <d v="2013-10-11T00:00:00"/>
    <n v="12"/>
    <n v="7"/>
    <n v="16"/>
    <n v="325"/>
    <n v="3"/>
    <n v="2"/>
    <n v="2"/>
    <s v="322"/>
    <x v="0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</r>
  <r>
    <n v="2134"/>
    <n v="1952"/>
    <n v="73"/>
    <x v="2"/>
    <x v="0"/>
    <s v="Célibataire"/>
    <n v="53700"/>
    <n v="0"/>
    <n v="1"/>
    <n v="1"/>
    <d v="2012-08-17T00:00:00"/>
    <n v="13"/>
    <n v="94"/>
    <n v="23"/>
    <n v="694"/>
    <n v="1"/>
    <n v="3"/>
    <n v="2"/>
    <s v="132"/>
    <x v="3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</r>
  <r>
    <n v="4945"/>
    <n v="1953"/>
    <n v="72"/>
    <x v="2"/>
    <x v="0"/>
    <s v="Veuf"/>
    <n v="53653"/>
    <n v="0"/>
    <n v="0"/>
    <n v="0"/>
    <d v="2012-11-07T00:00:00"/>
    <n v="13"/>
    <n v="29"/>
    <n v="32"/>
    <n v="1210"/>
    <n v="3"/>
    <n v="3"/>
    <n v="3"/>
    <s v="333"/>
    <x v="1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</r>
  <r>
    <n v="610"/>
    <n v="1953"/>
    <n v="72"/>
    <x v="2"/>
    <x v="1"/>
    <s v="Conjoint"/>
    <n v="53593"/>
    <n v="1"/>
    <n v="1"/>
    <n v="2"/>
    <d v="2012-08-07T00:00:00"/>
    <n v="13"/>
    <n v="60"/>
    <n v="23"/>
    <n v="480"/>
    <n v="2"/>
    <n v="3"/>
    <n v="2"/>
    <s v="232"/>
    <x v="4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</r>
  <r>
    <n v="1880"/>
    <n v="1959"/>
    <n v="66"/>
    <x v="2"/>
    <x v="1"/>
    <s v="Conjoint"/>
    <n v="53537"/>
    <n v="1"/>
    <n v="1"/>
    <n v="2"/>
    <d v="2014-01-30T00:00:00"/>
    <n v="11"/>
    <n v="17"/>
    <n v="11"/>
    <n v="93"/>
    <n v="3"/>
    <n v="1"/>
    <n v="1"/>
    <s v="311"/>
    <x v="0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</r>
  <r>
    <n v="5207"/>
    <n v="1963"/>
    <n v="62"/>
    <x v="2"/>
    <x v="1"/>
    <s v="Marié"/>
    <n v="53378"/>
    <n v="1"/>
    <n v="1"/>
    <n v="2"/>
    <d v="2012-09-24T00:00:00"/>
    <n v="13"/>
    <n v="41"/>
    <n v="27"/>
    <n v="793"/>
    <n v="2"/>
    <n v="3"/>
    <n v="2"/>
    <s v="232"/>
    <x v="4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</r>
  <r>
    <n v="2072"/>
    <n v="1969"/>
    <n v="56"/>
    <x v="0"/>
    <x v="1"/>
    <s v="Conjoint"/>
    <n v="53374"/>
    <n v="0"/>
    <n v="1"/>
    <n v="1"/>
    <d v="2012-08-16T00:00:00"/>
    <n v="13"/>
    <n v="34"/>
    <n v="24"/>
    <n v="1064"/>
    <n v="2"/>
    <n v="3"/>
    <n v="3"/>
    <s v="233"/>
    <x v="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</r>
  <r>
    <n v="4865"/>
    <n v="1974"/>
    <n v="51"/>
    <x v="0"/>
    <x v="2"/>
    <s v="Divorcé"/>
    <n v="53367"/>
    <n v="1"/>
    <n v="1"/>
    <n v="2"/>
    <d v="2013-08-31T00:00:00"/>
    <n v="12"/>
    <n v="2"/>
    <n v="21"/>
    <n v="400"/>
    <n v="3"/>
    <n v="2"/>
    <n v="2"/>
    <s v="322"/>
    <x v="0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</r>
  <r>
    <n v="2404"/>
    <n v="1976"/>
    <n v="49"/>
    <x v="0"/>
    <x v="0"/>
    <s v="Marié"/>
    <n v="53359"/>
    <n v="1"/>
    <n v="1"/>
    <n v="2"/>
    <d v="2013-05-27T00:00:00"/>
    <n v="12"/>
    <n v="4"/>
    <n v="17"/>
    <n v="257"/>
    <n v="3"/>
    <n v="2"/>
    <n v="2"/>
    <s v="322"/>
    <x v="0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</r>
  <r>
    <n v="8104"/>
    <n v="1951"/>
    <n v="74"/>
    <x v="2"/>
    <x v="1"/>
    <s v="Marié"/>
    <n v="53312"/>
    <n v="0"/>
    <n v="0"/>
    <n v="0"/>
    <d v="2013-08-09T00:00:00"/>
    <n v="12"/>
    <n v="32"/>
    <n v="18"/>
    <n v="278"/>
    <n v="3"/>
    <n v="2"/>
    <n v="2"/>
    <s v="322"/>
    <x v="0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</r>
  <r>
    <n v="4093"/>
    <n v="1975"/>
    <n v="50"/>
    <x v="0"/>
    <x v="2"/>
    <s v="Conjoint"/>
    <n v="53253"/>
    <n v="1"/>
    <n v="1"/>
    <n v="2"/>
    <d v="2013-02-11T00:00:00"/>
    <n v="12"/>
    <n v="61"/>
    <n v="17"/>
    <n v="436"/>
    <n v="2"/>
    <n v="2"/>
    <n v="2"/>
    <s v="222"/>
    <x v="4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</r>
  <r>
    <n v="8207"/>
    <n v="1957"/>
    <n v="68"/>
    <x v="2"/>
    <x v="2"/>
    <s v="Marié"/>
    <n v="53233"/>
    <n v="0"/>
    <n v="1"/>
    <n v="1"/>
    <d v="2014-03-18T00:00:00"/>
    <n v="11"/>
    <n v="18"/>
    <n v="8"/>
    <n v="40"/>
    <n v="3"/>
    <n v="1"/>
    <n v="1"/>
    <s v="311"/>
    <x v="0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</r>
  <r>
    <n v="4915"/>
    <n v="1956"/>
    <n v="69"/>
    <x v="2"/>
    <x v="2"/>
    <s v="Marié"/>
    <n v="53230"/>
    <n v="0"/>
    <n v="1"/>
    <n v="1"/>
    <d v="2012-08-03T00:00:00"/>
    <n v="13"/>
    <n v="86"/>
    <n v="24"/>
    <n v="732"/>
    <n v="1"/>
    <n v="3"/>
    <n v="2"/>
    <s v="132"/>
    <x v="3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</r>
  <r>
    <n v="1055"/>
    <n v="1976"/>
    <n v="49"/>
    <x v="0"/>
    <x v="2"/>
    <s v="Marié"/>
    <n v="53204"/>
    <n v="1"/>
    <n v="1"/>
    <n v="2"/>
    <d v="2014-03-20T00:00:00"/>
    <n v="11"/>
    <n v="40"/>
    <n v="8"/>
    <n v="45"/>
    <n v="2"/>
    <n v="1"/>
    <n v="1"/>
    <s v="211"/>
    <x v="2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</r>
  <r>
    <n v="1406"/>
    <n v="1975"/>
    <n v="50"/>
    <x v="0"/>
    <x v="0"/>
    <s v="Célibataire"/>
    <n v="53201"/>
    <n v="1"/>
    <n v="1"/>
    <n v="2"/>
    <d v="2013-02-12T00:00:00"/>
    <n v="12"/>
    <n v="49"/>
    <n v="21"/>
    <n v="415"/>
    <n v="2"/>
    <n v="2"/>
    <n v="2"/>
    <s v="222"/>
    <x v="4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</r>
  <r>
    <n v="7409"/>
    <n v="1970"/>
    <n v="55"/>
    <x v="0"/>
    <x v="0"/>
    <s v="Conjoint"/>
    <n v="53187"/>
    <n v="1"/>
    <n v="0"/>
    <n v="1"/>
    <d v="2013-10-26T00:00:00"/>
    <n v="12"/>
    <n v="66"/>
    <n v="16"/>
    <n v="267"/>
    <n v="1"/>
    <n v="2"/>
    <n v="2"/>
    <s v="122"/>
    <x v="3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</r>
  <r>
    <n v="8687"/>
    <n v="1978"/>
    <n v="47"/>
    <x v="0"/>
    <x v="0"/>
    <s v="Conjoint"/>
    <n v="53172"/>
    <n v="0"/>
    <n v="1"/>
    <n v="1"/>
    <d v="2013-05-06T00:00:00"/>
    <n v="12"/>
    <n v="54"/>
    <n v="16"/>
    <n v="486"/>
    <n v="2"/>
    <n v="2"/>
    <n v="2"/>
    <s v="222"/>
    <x v="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</r>
  <r>
    <n v="4268"/>
    <n v="1959"/>
    <n v="66"/>
    <x v="2"/>
    <x v="0"/>
    <s v="Marié"/>
    <n v="53154"/>
    <n v="0"/>
    <n v="1"/>
    <n v="1"/>
    <d v="2014-06-09T00:00:00"/>
    <n v="11"/>
    <n v="50"/>
    <n v="12"/>
    <n v="158"/>
    <n v="2"/>
    <n v="1"/>
    <n v="2"/>
    <s v="212"/>
    <x v="2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</r>
  <r>
    <n v="5407"/>
    <n v="1954"/>
    <n v="71"/>
    <x v="2"/>
    <x v="0"/>
    <s v="Conjoint"/>
    <n v="53103"/>
    <n v="0"/>
    <n v="1"/>
    <n v="1"/>
    <d v="2013-09-12T00:00:00"/>
    <n v="12"/>
    <n v="70"/>
    <n v="30"/>
    <n v="1085"/>
    <n v="1"/>
    <n v="3"/>
    <n v="3"/>
    <s v="133"/>
    <x v="3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</r>
  <r>
    <n v="125"/>
    <n v="1958"/>
    <n v="67"/>
    <x v="2"/>
    <x v="2"/>
    <s v="Conjoint"/>
    <n v="53083"/>
    <n v="1"/>
    <n v="1"/>
    <n v="2"/>
    <d v="2013-05-15T00:00:00"/>
    <n v="12"/>
    <n v="65"/>
    <n v="18"/>
    <n v="271"/>
    <n v="2"/>
    <n v="2"/>
    <n v="2"/>
    <s v="222"/>
    <x v="4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</r>
  <r>
    <n v="9967"/>
    <n v="1974"/>
    <n v="51"/>
    <x v="0"/>
    <x v="0"/>
    <s v="Divorcé"/>
    <n v="53034"/>
    <n v="1"/>
    <n v="1"/>
    <n v="2"/>
    <d v="2013-05-30T00:00:00"/>
    <n v="12"/>
    <n v="30"/>
    <n v="22"/>
    <n v="447"/>
    <n v="3"/>
    <n v="3"/>
    <n v="2"/>
    <s v="332"/>
    <x v="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</r>
  <r>
    <n v="3298"/>
    <n v="1956"/>
    <n v="69"/>
    <x v="2"/>
    <x v="2"/>
    <s v="Marié"/>
    <n v="52973"/>
    <n v="0"/>
    <n v="1"/>
    <n v="1"/>
    <d v="2012-11-08T00:00:00"/>
    <n v="13"/>
    <n v="92"/>
    <n v="32"/>
    <n v="1152"/>
    <n v="1"/>
    <n v="3"/>
    <n v="3"/>
    <s v="133"/>
    <x v="3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</r>
  <r>
    <n v="4377"/>
    <n v="1971"/>
    <n v="54"/>
    <x v="0"/>
    <x v="0"/>
    <s v="Marié"/>
    <n v="52914"/>
    <n v="0"/>
    <n v="1"/>
    <n v="1"/>
    <d v="2013-01-07T00:00:00"/>
    <n v="12"/>
    <n v="32"/>
    <n v="20"/>
    <n v="575"/>
    <n v="3"/>
    <n v="2"/>
    <n v="2"/>
    <s v="322"/>
    <x v="0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</r>
  <r>
    <n v="9405"/>
    <n v="1954"/>
    <n v="71"/>
    <x v="2"/>
    <x v="1"/>
    <s v="Marié"/>
    <n v="52869"/>
    <n v="1"/>
    <n v="1"/>
    <n v="2"/>
    <d v="2012-10-15T00:00:00"/>
    <n v="13"/>
    <n v="40"/>
    <n v="15"/>
    <n v="172"/>
    <n v="2"/>
    <n v="2"/>
    <n v="2"/>
    <s v="222"/>
    <x v="4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</r>
  <r>
    <n v="3783"/>
    <n v="1959"/>
    <n v="66"/>
    <x v="2"/>
    <x v="1"/>
    <s v="Marié"/>
    <n v="52854"/>
    <n v="1"/>
    <n v="1"/>
    <n v="2"/>
    <d v="2014-03-24T00:00:00"/>
    <n v="11"/>
    <n v="43"/>
    <n v="12"/>
    <n v="116"/>
    <n v="2"/>
    <n v="1"/>
    <n v="2"/>
    <s v="212"/>
    <x v="2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</r>
  <r>
    <n v="5221"/>
    <n v="1957"/>
    <n v="68"/>
    <x v="2"/>
    <x v="0"/>
    <s v="Marié"/>
    <n v="52852"/>
    <n v="0"/>
    <n v="1"/>
    <n v="1"/>
    <d v="2012-12-01T00:00:00"/>
    <n v="13"/>
    <n v="93"/>
    <n v="30"/>
    <n v="879"/>
    <n v="1"/>
    <n v="3"/>
    <n v="3"/>
    <s v="133"/>
    <x v="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</r>
  <r>
    <n v="1212"/>
    <n v="1973"/>
    <n v="52"/>
    <x v="0"/>
    <x v="0"/>
    <s v="Marié"/>
    <n v="52845"/>
    <n v="1"/>
    <n v="0"/>
    <n v="1"/>
    <d v="2013-08-13T00:00:00"/>
    <n v="12"/>
    <n v="7"/>
    <n v="28"/>
    <n v="936"/>
    <n v="3"/>
    <n v="3"/>
    <n v="3"/>
    <s v="333"/>
    <x v="1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</r>
  <r>
    <n v="3732"/>
    <n v="1955"/>
    <n v="70"/>
    <x v="2"/>
    <x v="2"/>
    <s v="Marié"/>
    <n v="52750"/>
    <n v="0"/>
    <n v="1"/>
    <n v="1"/>
    <d v="2013-02-04T00:00:00"/>
    <n v="12"/>
    <n v="72"/>
    <n v="25"/>
    <n v="860"/>
    <n v="1"/>
    <n v="3"/>
    <n v="3"/>
    <s v="133"/>
    <x v="3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</r>
  <r>
    <n v="2928"/>
    <n v="1975"/>
    <n v="50"/>
    <x v="0"/>
    <x v="1"/>
    <s v="Célibataire"/>
    <n v="52614"/>
    <n v="0"/>
    <n v="1"/>
    <n v="1"/>
    <d v="2012-12-01T00:00:00"/>
    <n v="13"/>
    <n v="63"/>
    <n v="22"/>
    <n v="990"/>
    <n v="2"/>
    <n v="3"/>
    <n v="3"/>
    <s v="233"/>
    <x v="4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</r>
  <r>
    <n v="2920"/>
    <n v="1975"/>
    <n v="50"/>
    <x v="0"/>
    <x v="1"/>
    <s v="Célibataire"/>
    <n v="52614"/>
    <n v="0"/>
    <n v="1"/>
    <n v="1"/>
    <d v="2012-12-01T00:00:00"/>
    <n v="13"/>
    <n v="63"/>
    <n v="22"/>
    <n v="990"/>
    <n v="2"/>
    <n v="3"/>
    <n v="3"/>
    <s v="233"/>
    <x v="4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</r>
  <r>
    <n v="3635"/>
    <n v="1962"/>
    <n v="63"/>
    <x v="2"/>
    <x v="1"/>
    <s v="Célibataire"/>
    <n v="52597"/>
    <n v="0"/>
    <n v="1"/>
    <n v="1"/>
    <d v="2014-05-07T00:00:00"/>
    <n v="11"/>
    <n v="69"/>
    <n v="22"/>
    <n v="578"/>
    <n v="1"/>
    <n v="3"/>
    <n v="2"/>
    <s v="132"/>
    <x v="3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</r>
  <r>
    <n v="1131"/>
    <n v="1967"/>
    <n v="58"/>
    <x v="0"/>
    <x v="1"/>
    <s v="Célibataire"/>
    <n v="52569"/>
    <n v="0"/>
    <n v="1"/>
    <n v="1"/>
    <d v="2014-04-05T00:00:00"/>
    <n v="11"/>
    <n v="54"/>
    <n v="9"/>
    <n v="95"/>
    <n v="2"/>
    <n v="1"/>
    <n v="1"/>
    <s v="211"/>
    <x v="2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</r>
  <r>
    <n v="378"/>
    <n v="1971"/>
    <n v="54"/>
    <x v="0"/>
    <x v="0"/>
    <s v="Marié"/>
    <n v="52531"/>
    <n v="0"/>
    <n v="0"/>
    <n v="0"/>
    <d v="2012-12-30T00:00:00"/>
    <n v="13"/>
    <n v="68"/>
    <n v="25"/>
    <n v="794"/>
    <n v="1"/>
    <n v="3"/>
    <n v="2"/>
    <s v="132"/>
    <x v="3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</r>
  <r>
    <n v="1440"/>
    <n v="1978"/>
    <n v="47"/>
    <x v="0"/>
    <x v="2"/>
    <s v="Conjoint"/>
    <n v="52513"/>
    <n v="0"/>
    <n v="0"/>
    <n v="0"/>
    <d v="2012-09-04T00:00:00"/>
    <n v="13"/>
    <n v="84"/>
    <n v="30"/>
    <n v="1149"/>
    <n v="1"/>
    <n v="3"/>
    <n v="3"/>
    <s v="133"/>
    <x v="3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</r>
  <r>
    <n v="2683"/>
    <n v="1969"/>
    <n v="56"/>
    <x v="0"/>
    <x v="0"/>
    <s v="Marié"/>
    <n v="52413"/>
    <n v="0"/>
    <n v="2"/>
    <n v="2"/>
    <d v="2013-02-02T00:00:00"/>
    <n v="12"/>
    <n v="56"/>
    <n v="28"/>
    <n v="910"/>
    <n v="2"/>
    <n v="3"/>
    <n v="3"/>
    <s v="233"/>
    <x v="4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</r>
  <r>
    <n v="10702"/>
    <n v="1984"/>
    <n v="41"/>
    <x v="1"/>
    <x v="0"/>
    <s v="Célibataire"/>
    <n v="52413"/>
    <n v="1"/>
    <n v="0"/>
    <n v="1"/>
    <d v="2012-11-03T00:00:00"/>
    <n v="13"/>
    <n v="67"/>
    <n v="22"/>
    <n v="450"/>
    <n v="1"/>
    <n v="3"/>
    <n v="2"/>
    <s v="132"/>
    <x v="3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</r>
  <r>
    <n v="3712"/>
    <n v="1959"/>
    <n v="66"/>
    <x v="2"/>
    <x v="0"/>
    <s v="Divorcé"/>
    <n v="52332"/>
    <n v="0"/>
    <n v="0"/>
    <n v="0"/>
    <d v="2013-08-28T00:00:00"/>
    <n v="12"/>
    <n v="63"/>
    <n v="15"/>
    <n v="259"/>
    <n v="2"/>
    <n v="2"/>
    <n v="2"/>
    <s v="222"/>
    <x v="4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</r>
  <r>
    <n v="9760"/>
    <n v="1963"/>
    <n v="62"/>
    <x v="2"/>
    <x v="1"/>
    <s v="Veuf"/>
    <n v="52278"/>
    <n v="0"/>
    <n v="1"/>
    <n v="1"/>
    <d v="2013-01-25T00:00:00"/>
    <n v="12"/>
    <n v="24"/>
    <n v="33"/>
    <n v="1198"/>
    <n v="3"/>
    <n v="3"/>
    <n v="3"/>
    <s v="333"/>
    <x v="1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</r>
  <r>
    <n v="7101"/>
    <n v="1963"/>
    <n v="62"/>
    <x v="2"/>
    <x v="1"/>
    <s v="Veuf"/>
    <n v="52278"/>
    <n v="0"/>
    <n v="1"/>
    <n v="1"/>
    <d v="2013-01-25T00:00:00"/>
    <n v="12"/>
    <n v="24"/>
    <n v="33"/>
    <n v="1198"/>
    <n v="3"/>
    <n v="3"/>
    <n v="3"/>
    <s v="333"/>
    <x v="1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</r>
  <r>
    <n v="6181"/>
    <n v="1950"/>
    <n v="75"/>
    <x v="2"/>
    <x v="2"/>
    <s v="Conjoint"/>
    <n v="52203"/>
    <n v="0"/>
    <n v="0"/>
    <n v="0"/>
    <d v="2012-07-31T00:00:00"/>
    <n v="13"/>
    <n v="36"/>
    <n v="32"/>
    <n v="939"/>
    <n v="2"/>
    <n v="3"/>
    <n v="3"/>
    <s v="233"/>
    <x v="4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</r>
  <r>
    <n v="7264"/>
    <n v="1978"/>
    <n v="47"/>
    <x v="0"/>
    <x v="2"/>
    <s v="Célibataire"/>
    <n v="52195"/>
    <n v="2"/>
    <n v="1"/>
    <n v="3"/>
    <d v="2014-05-12T00:00:00"/>
    <n v="11"/>
    <n v="2"/>
    <n v="11"/>
    <n v="17"/>
    <n v="3"/>
    <n v="1"/>
    <n v="1"/>
    <s v="311"/>
    <x v="0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6387"/>
    <n v="1976"/>
    <n v="49"/>
    <x v="0"/>
    <x v="1"/>
    <s v="Conjoint"/>
    <n v="52190"/>
    <n v="1"/>
    <n v="1"/>
    <n v="2"/>
    <d v="2014-05-08T00:00:00"/>
    <n v="11"/>
    <n v="39"/>
    <n v="11"/>
    <n v="77"/>
    <n v="2"/>
    <n v="1"/>
    <n v="1"/>
    <s v="211"/>
    <x v="2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</r>
  <r>
    <n v="4184"/>
    <n v="1950"/>
    <n v="75"/>
    <x v="2"/>
    <x v="1"/>
    <s v="Conjoint"/>
    <n v="52157"/>
    <n v="0"/>
    <n v="1"/>
    <n v="1"/>
    <d v="2014-06-07T00:00:00"/>
    <n v="11"/>
    <n v="48"/>
    <n v="14"/>
    <n v="265"/>
    <n v="2"/>
    <n v="1"/>
    <n v="2"/>
    <s v="212"/>
    <x v="2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</r>
  <r>
    <n v="1045"/>
    <n v="1965"/>
    <n v="60"/>
    <x v="2"/>
    <x v="0"/>
    <s v="Conjoint"/>
    <n v="52117"/>
    <n v="0"/>
    <n v="1"/>
    <n v="1"/>
    <d v="2012-08-16T00:00:00"/>
    <n v="13"/>
    <n v="55"/>
    <n v="18"/>
    <n v="279"/>
    <n v="2"/>
    <n v="2"/>
    <n v="2"/>
    <s v="222"/>
    <x v="4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</r>
  <r>
    <n v="641"/>
    <n v="1967"/>
    <n v="58"/>
    <x v="0"/>
    <x v="0"/>
    <s v="Célibataire"/>
    <n v="52074"/>
    <n v="0"/>
    <n v="1"/>
    <n v="1"/>
    <d v="2014-04-04T00:00:00"/>
    <n v="11"/>
    <n v="77"/>
    <n v="10"/>
    <n v="119"/>
    <n v="1"/>
    <n v="1"/>
    <n v="2"/>
    <s v="112"/>
    <x v="3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</r>
  <r>
    <n v="675"/>
    <n v="1973"/>
    <n v="52"/>
    <x v="0"/>
    <x v="2"/>
    <s v="Divorcé"/>
    <n v="52034"/>
    <n v="1"/>
    <n v="1"/>
    <n v="2"/>
    <d v="2013-05-17T00:00:00"/>
    <n v="12"/>
    <n v="67"/>
    <n v="18"/>
    <n v="332"/>
    <n v="1"/>
    <n v="2"/>
    <n v="2"/>
    <s v="122"/>
    <x v="3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</r>
  <r>
    <n v="5589"/>
    <n v="1964"/>
    <n v="61"/>
    <x v="2"/>
    <x v="0"/>
    <s v="Divorcé"/>
    <n v="51983"/>
    <n v="0"/>
    <n v="1"/>
    <n v="1"/>
    <d v="2012-08-31T00:00:00"/>
    <n v="13"/>
    <n v="95"/>
    <n v="28"/>
    <n v="793"/>
    <n v="1"/>
    <n v="3"/>
    <n v="2"/>
    <s v="132"/>
    <x v="3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</r>
  <r>
    <n v="11039"/>
    <n v="1975"/>
    <n v="50"/>
    <x v="0"/>
    <x v="0"/>
    <s v="Marié"/>
    <n v="51948"/>
    <n v="0"/>
    <n v="1"/>
    <n v="1"/>
    <d v="2013-09-17T00:00:00"/>
    <n v="12"/>
    <n v="51"/>
    <n v="16"/>
    <n v="311"/>
    <n v="2"/>
    <n v="2"/>
    <n v="2"/>
    <s v="222"/>
    <x v="4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</r>
  <r>
    <n v="4682"/>
    <n v="1958"/>
    <n v="67"/>
    <x v="2"/>
    <x v="0"/>
    <s v="Marié"/>
    <n v="51876"/>
    <n v="0"/>
    <n v="0"/>
    <n v="0"/>
    <d v="2013-10-15T00:00:00"/>
    <n v="12"/>
    <n v="88"/>
    <n v="13"/>
    <n v="310"/>
    <n v="1"/>
    <n v="1"/>
    <n v="2"/>
    <s v="112"/>
    <x v="3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</r>
  <r>
    <n v="11100"/>
    <n v="1972"/>
    <n v="53"/>
    <x v="0"/>
    <x v="0"/>
    <s v="Divorcé"/>
    <n v="51813"/>
    <n v="1"/>
    <n v="1"/>
    <n v="2"/>
    <d v="2013-04-11T00:00:00"/>
    <n v="12"/>
    <n v="37"/>
    <n v="12"/>
    <n v="63"/>
    <n v="2"/>
    <n v="1"/>
    <n v="1"/>
    <s v="211"/>
    <x v="2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</r>
  <r>
    <n v="2853"/>
    <n v="1980"/>
    <n v="45"/>
    <x v="0"/>
    <x v="0"/>
    <s v="Célibataire"/>
    <n v="51766"/>
    <n v="1"/>
    <n v="0"/>
    <n v="1"/>
    <d v="2014-03-11T00:00:00"/>
    <n v="11"/>
    <n v="74"/>
    <n v="15"/>
    <n v="275"/>
    <n v="1"/>
    <n v="2"/>
    <n v="2"/>
    <s v="122"/>
    <x v="3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</r>
  <r>
    <n v="8286"/>
    <n v="1965"/>
    <n v="60"/>
    <x v="2"/>
    <x v="1"/>
    <s v="Conjoint"/>
    <n v="51717"/>
    <n v="0"/>
    <n v="1"/>
    <n v="1"/>
    <d v="2013-08-20T00:00:00"/>
    <n v="12"/>
    <n v="55"/>
    <n v="14"/>
    <n v="122"/>
    <n v="2"/>
    <n v="1"/>
    <n v="2"/>
    <s v="212"/>
    <x v="2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</r>
  <r>
    <n v="6497"/>
    <n v="1960"/>
    <n v="65"/>
    <x v="2"/>
    <x v="0"/>
    <s v="Marié"/>
    <n v="51651"/>
    <n v="0"/>
    <n v="1"/>
    <n v="1"/>
    <d v="2012-11-07T00:00:00"/>
    <n v="13"/>
    <n v="32"/>
    <n v="21"/>
    <n v="433"/>
    <n v="3"/>
    <n v="2"/>
    <n v="2"/>
    <s v="322"/>
    <x v="0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</r>
  <r>
    <n v="7698"/>
    <n v="1976"/>
    <n v="49"/>
    <x v="0"/>
    <x v="1"/>
    <s v="Marié"/>
    <n v="51650"/>
    <n v="0"/>
    <n v="1"/>
    <n v="1"/>
    <d v="2014-05-11T00:00:00"/>
    <n v="11"/>
    <n v="81"/>
    <n v="14"/>
    <n v="191"/>
    <n v="1"/>
    <n v="1"/>
    <n v="2"/>
    <s v="112"/>
    <x v="3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</r>
  <r>
    <n v="5092"/>
    <n v="1949"/>
    <n v="76"/>
    <x v="2"/>
    <x v="1"/>
    <s v="Veuf"/>
    <n v="51569"/>
    <n v="0"/>
    <n v="1"/>
    <n v="1"/>
    <d v="2013-02-12T00:00:00"/>
    <n v="12"/>
    <n v="39"/>
    <n v="23"/>
    <n v="467"/>
    <n v="2"/>
    <n v="3"/>
    <n v="2"/>
    <s v="232"/>
    <x v="4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</r>
  <r>
    <n v="3202"/>
    <n v="1987"/>
    <n v="38"/>
    <x v="1"/>
    <x v="1"/>
    <s v="Marié"/>
    <n v="51563"/>
    <n v="0"/>
    <n v="0"/>
    <n v="0"/>
    <d v="2012-10-01T00:00:00"/>
    <n v="13"/>
    <n v="60"/>
    <n v="26"/>
    <n v="1250"/>
    <n v="2"/>
    <n v="3"/>
    <n v="3"/>
    <s v="233"/>
    <x v="4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</r>
  <r>
    <n v="709"/>
    <n v="1952"/>
    <n v="73"/>
    <x v="2"/>
    <x v="0"/>
    <s v="Divorcé"/>
    <n v="51537"/>
    <n v="0"/>
    <n v="1"/>
    <n v="1"/>
    <d v="2012-12-09T00:00:00"/>
    <n v="13"/>
    <n v="27"/>
    <n v="23"/>
    <n v="1103"/>
    <n v="3"/>
    <n v="3"/>
    <n v="3"/>
    <s v="333"/>
    <x v="1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</r>
  <r>
    <n v="10664"/>
    <n v="1949"/>
    <n v="76"/>
    <x v="2"/>
    <x v="2"/>
    <s v="Veuf"/>
    <n v="51529"/>
    <n v="0"/>
    <n v="1"/>
    <n v="1"/>
    <d v="2013-09-07T00:00:00"/>
    <n v="12"/>
    <n v="14"/>
    <n v="23"/>
    <n v="467"/>
    <n v="3"/>
    <n v="3"/>
    <n v="2"/>
    <s v="332"/>
    <x v="0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</r>
  <r>
    <n v="7938"/>
    <n v="1958"/>
    <n v="67"/>
    <x v="2"/>
    <x v="1"/>
    <s v="Conjoint"/>
    <n v="51518"/>
    <n v="0"/>
    <n v="1"/>
    <n v="1"/>
    <d v="2013-10-03T00:00:00"/>
    <n v="12"/>
    <n v="92"/>
    <n v="18"/>
    <n v="449"/>
    <n v="1"/>
    <n v="2"/>
    <n v="2"/>
    <s v="122"/>
    <x v="3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</r>
  <r>
    <n v="5837"/>
    <n v="1967"/>
    <n v="58"/>
    <x v="0"/>
    <x v="0"/>
    <s v="Marié"/>
    <n v="51479"/>
    <n v="1"/>
    <n v="1"/>
    <n v="2"/>
    <d v="2012-12-28T00:00:00"/>
    <n v="13"/>
    <n v="67"/>
    <n v="22"/>
    <n v="494"/>
    <n v="1"/>
    <n v="3"/>
    <n v="2"/>
    <s v="132"/>
    <x v="3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</r>
  <r>
    <n v="3602"/>
    <n v="1958"/>
    <n v="67"/>
    <x v="2"/>
    <x v="2"/>
    <s v="Marié"/>
    <n v="51412"/>
    <n v="0"/>
    <n v="1"/>
    <n v="1"/>
    <d v="2013-12-31T00:00:00"/>
    <n v="12"/>
    <n v="42"/>
    <n v="13"/>
    <n v="195"/>
    <n v="2"/>
    <n v="1"/>
    <n v="2"/>
    <s v="212"/>
    <x v="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</r>
  <r>
    <n v="73"/>
    <n v="1953"/>
    <n v="72"/>
    <x v="2"/>
    <x v="1"/>
    <s v="Célibataire"/>
    <n v="51411"/>
    <n v="1"/>
    <n v="2"/>
    <n v="3"/>
    <d v="2013-05-26T00:00:00"/>
    <n v="12"/>
    <n v="81"/>
    <n v="8"/>
    <n v="18"/>
    <n v="1"/>
    <n v="1"/>
    <n v="1"/>
    <s v="111"/>
    <x v="3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7108"/>
    <n v="1965"/>
    <n v="60"/>
    <x v="2"/>
    <x v="2"/>
    <s v="Veuf"/>
    <n v="51390"/>
    <n v="1"/>
    <n v="1"/>
    <n v="2"/>
    <d v="2012-09-08T00:00:00"/>
    <n v="13"/>
    <n v="54"/>
    <n v="17"/>
    <n v="353"/>
    <n v="2"/>
    <n v="2"/>
    <n v="2"/>
    <s v="222"/>
    <x v="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</r>
  <r>
    <n v="4552"/>
    <n v="1991"/>
    <n v="34"/>
    <x v="1"/>
    <x v="0"/>
    <s v="Marié"/>
    <n v="51373"/>
    <n v="0"/>
    <n v="0"/>
    <n v="0"/>
    <d v="2013-06-22T00:00:00"/>
    <n v="12"/>
    <n v="37"/>
    <n v="15"/>
    <n v="393"/>
    <n v="2"/>
    <n v="2"/>
    <n v="2"/>
    <s v="222"/>
    <x v="4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</r>
  <r>
    <n v="7375"/>
    <n v="1976"/>
    <n v="49"/>
    <x v="0"/>
    <x v="0"/>
    <s v="Conjoint"/>
    <n v="51369"/>
    <n v="0"/>
    <n v="1"/>
    <n v="1"/>
    <d v="2012-10-25T00:00:00"/>
    <n v="13"/>
    <n v="84"/>
    <n v="22"/>
    <n v="576"/>
    <n v="1"/>
    <n v="3"/>
    <n v="2"/>
    <s v="132"/>
    <x v="3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</r>
  <r>
    <n v="10144"/>
    <n v="1976"/>
    <n v="49"/>
    <x v="0"/>
    <x v="0"/>
    <s v="Conjoint"/>
    <n v="51369"/>
    <n v="0"/>
    <n v="1"/>
    <n v="1"/>
    <d v="2012-10-25T00:00:00"/>
    <n v="13"/>
    <n v="84"/>
    <n v="22"/>
    <n v="576"/>
    <n v="1"/>
    <n v="3"/>
    <n v="2"/>
    <s v="132"/>
    <x v="3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</r>
  <r>
    <n v="10341"/>
    <n v="1948"/>
    <n v="77"/>
    <x v="2"/>
    <x v="0"/>
    <s v="Conjoint"/>
    <n v="51315"/>
    <n v="0"/>
    <n v="0"/>
    <n v="0"/>
    <d v="2014-02-23T00:00:00"/>
    <n v="11"/>
    <n v="45"/>
    <n v="11"/>
    <n v="222"/>
    <n v="2"/>
    <n v="1"/>
    <n v="2"/>
    <s v="212"/>
    <x v="2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</r>
  <r>
    <n v="8159"/>
    <n v="1968"/>
    <n v="57"/>
    <x v="0"/>
    <x v="0"/>
    <s v="Marié"/>
    <n v="51287"/>
    <n v="1"/>
    <n v="1"/>
    <n v="2"/>
    <d v="2014-04-01T00:00:00"/>
    <n v="11"/>
    <n v="10"/>
    <n v="15"/>
    <n v="182"/>
    <n v="3"/>
    <n v="2"/>
    <n v="2"/>
    <s v="322"/>
    <x v="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</r>
  <r>
    <n v="11075"/>
    <n v="1978"/>
    <n v="47"/>
    <x v="0"/>
    <x v="0"/>
    <s v="Marié"/>
    <n v="51267"/>
    <n v="1"/>
    <n v="1"/>
    <n v="2"/>
    <d v="2013-10-29T00:00:00"/>
    <n v="12"/>
    <n v="37"/>
    <n v="15"/>
    <n v="270"/>
    <n v="2"/>
    <n v="2"/>
    <n v="2"/>
    <s v="222"/>
    <x v="4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</r>
  <r>
    <n v="4656"/>
    <n v="1990"/>
    <n v="35"/>
    <x v="1"/>
    <x v="2"/>
    <s v="Célibataire"/>
    <n v="51250"/>
    <n v="1"/>
    <n v="0"/>
    <n v="1"/>
    <d v="2013-03-30T00:00:00"/>
    <n v="12"/>
    <n v="28"/>
    <n v="28"/>
    <n v="710"/>
    <n v="3"/>
    <n v="3"/>
    <n v="2"/>
    <s v="332"/>
    <x v="0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</r>
  <r>
    <n v="8825"/>
    <n v="1962"/>
    <n v="63"/>
    <x v="2"/>
    <x v="0"/>
    <s v="Conjoint"/>
    <n v="51195"/>
    <n v="1"/>
    <n v="1"/>
    <n v="2"/>
    <d v="2013-04-01T00:00:00"/>
    <n v="12"/>
    <n v="46"/>
    <n v="24"/>
    <n v="564"/>
    <n v="2"/>
    <n v="3"/>
    <n v="2"/>
    <s v="232"/>
    <x v="4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</r>
  <r>
    <n v="326"/>
    <n v="1973"/>
    <n v="52"/>
    <x v="0"/>
    <x v="0"/>
    <s v="Marié"/>
    <n v="51148"/>
    <n v="1"/>
    <n v="1"/>
    <n v="2"/>
    <d v="2013-02-18T00:00:00"/>
    <n v="12"/>
    <n v="38"/>
    <n v="18"/>
    <n v="315"/>
    <n v="2"/>
    <n v="2"/>
    <n v="2"/>
    <s v="222"/>
    <x v="4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</r>
  <r>
    <n v="6663"/>
    <n v="1940"/>
    <n v="85"/>
    <x v="2"/>
    <x v="1"/>
    <s v="Célibataire"/>
    <n v="51141"/>
    <n v="0"/>
    <n v="0"/>
    <n v="0"/>
    <d v="2013-07-08T00:00:00"/>
    <n v="12"/>
    <n v="96"/>
    <n v="13"/>
    <n v="157"/>
    <n v="1"/>
    <n v="1"/>
    <n v="2"/>
    <s v="112"/>
    <x v="3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</r>
  <r>
    <n v="2461"/>
    <n v="1955"/>
    <n v="70"/>
    <x v="2"/>
    <x v="2"/>
    <s v="Célibataire"/>
    <n v="51124"/>
    <n v="1"/>
    <n v="1"/>
    <n v="2"/>
    <d v="2013-12-18T00:00:00"/>
    <n v="12"/>
    <n v="79"/>
    <n v="7"/>
    <n v="43"/>
    <n v="1"/>
    <n v="1"/>
    <n v="1"/>
    <s v="111"/>
    <x v="3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</r>
  <r>
    <n v="8017"/>
    <n v="1981"/>
    <n v="44"/>
    <x v="1"/>
    <x v="2"/>
    <s v="Marié"/>
    <n v="51111"/>
    <n v="1"/>
    <n v="1"/>
    <n v="2"/>
    <d v="2014-06-19T00:00:00"/>
    <n v="11"/>
    <n v="83"/>
    <n v="11"/>
    <n v="55"/>
    <n v="1"/>
    <n v="1"/>
    <n v="1"/>
    <s v="111"/>
    <x v="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</r>
  <r>
    <n v="10490"/>
    <n v="1969"/>
    <n v="56"/>
    <x v="0"/>
    <x v="1"/>
    <s v="Marié"/>
    <n v="51039"/>
    <n v="1"/>
    <n v="1"/>
    <n v="2"/>
    <d v="2012-12-10T00:00:00"/>
    <n v="13"/>
    <n v="11"/>
    <n v="19"/>
    <n v="417"/>
    <n v="3"/>
    <n v="2"/>
    <n v="2"/>
    <s v="322"/>
    <x v="0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</r>
  <r>
    <n v="455"/>
    <n v="1946"/>
    <n v="79"/>
    <x v="2"/>
    <x v="1"/>
    <s v="Marié"/>
    <n v="51012"/>
    <n v="0"/>
    <n v="0"/>
    <n v="0"/>
    <d v="2013-04-18T00:00:00"/>
    <n v="12"/>
    <n v="86"/>
    <n v="15"/>
    <n v="209"/>
    <n v="1"/>
    <n v="2"/>
    <n v="2"/>
    <s v="122"/>
    <x v="3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</r>
  <r>
    <n v="7592"/>
    <n v="1946"/>
    <n v="79"/>
    <x v="2"/>
    <x v="1"/>
    <s v="Marié"/>
    <n v="51012"/>
    <n v="0"/>
    <n v="0"/>
    <n v="0"/>
    <d v="2013-04-18T00:00:00"/>
    <n v="12"/>
    <n v="86"/>
    <n v="15"/>
    <n v="209"/>
    <n v="1"/>
    <n v="2"/>
    <n v="2"/>
    <s v="122"/>
    <x v="3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</r>
  <r>
    <n v="1118"/>
    <n v="1956"/>
    <n v="69"/>
    <x v="2"/>
    <x v="2"/>
    <s v="Marié"/>
    <n v="50965"/>
    <n v="0"/>
    <n v="1"/>
    <n v="1"/>
    <d v="2013-02-20T00:00:00"/>
    <n v="12"/>
    <n v="87"/>
    <n v="27"/>
    <n v="685"/>
    <n v="1"/>
    <n v="3"/>
    <n v="2"/>
    <s v="132"/>
    <x v="3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</r>
  <r>
    <n v="9347"/>
    <n v="1956"/>
    <n v="69"/>
    <x v="2"/>
    <x v="2"/>
    <s v="Conjoint"/>
    <n v="50943"/>
    <n v="0"/>
    <n v="1"/>
    <n v="1"/>
    <d v="2013-06-21T00:00:00"/>
    <n v="12"/>
    <n v="49"/>
    <n v="9"/>
    <n v="46"/>
    <n v="2"/>
    <n v="1"/>
    <n v="1"/>
    <s v="211"/>
    <x v="2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</r>
  <r>
    <n v="10160"/>
    <n v="1956"/>
    <n v="69"/>
    <x v="2"/>
    <x v="2"/>
    <s v="Conjoint"/>
    <n v="50943"/>
    <n v="0"/>
    <n v="1"/>
    <n v="1"/>
    <d v="2013-06-21T00:00:00"/>
    <n v="12"/>
    <n v="49"/>
    <n v="9"/>
    <n v="46"/>
    <n v="2"/>
    <n v="1"/>
    <n v="1"/>
    <s v="211"/>
    <x v="2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</r>
  <r>
    <n v="8148"/>
    <n v="1956"/>
    <n v="69"/>
    <x v="2"/>
    <x v="2"/>
    <s v="Conjoint"/>
    <n v="50898"/>
    <n v="1"/>
    <n v="1"/>
    <n v="2"/>
    <d v="2013-01-08T00:00:00"/>
    <n v="12"/>
    <n v="88"/>
    <n v="25"/>
    <n v="859"/>
    <n v="1"/>
    <n v="3"/>
    <n v="3"/>
    <s v="133"/>
    <x v="3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</r>
  <r>
    <n v="6271"/>
    <n v="1952"/>
    <n v="73"/>
    <x v="2"/>
    <x v="1"/>
    <s v="Marié"/>
    <n v="50870"/>
    <n v="0"/>
    <n v="1"/>
    <n v="1"/>
    <d v="2014-06-19T00:00:00"/>
    <n v="11"/>
    <n v="13"/>
    <n v="10"/>
    <n v="63"/>
    <n v="3"/>
    <n v="1"/>
    <n v="1"/>
    <s v="311"/>
    <x v="0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</r>
  <r>
    <n v="2286"/>
    <n v="1962"/>
    <n v="63"/>
    <x v="2"/>
    <x v="0"/>
    <s v="Célibataire"/>
    <n v="50785"/>
    <n v="1"/>
    <n v="1"/>
    <n v="2"/>
    <d v="2013-09-10T00:00:00"/>
    <n v="12"/>
    <n v="27"/>
    <n v="12"/>
    <n v="114"/>
    <n v="3"/>
    <n v="1"/>
    <n v="1"/>
    <s v="311"/>
    <x v="0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</r>
  <r>
    <n v="2061"/>
    <n v="1955"/>
    <n v="70"/>
    <x v="2"/>
    <x v="0"/>
    <s v="Marié"/>
    <n v="50737"/>
    <n v="0"/>
    <n v="1"/>
    <n v="1"/>
    <d v="2013-05-11T00:00:00"/>
    <n v="12"/>
    <n v="61"/>
    <n v="12"/>
    <n v="99"/>
    <n v="2"/>
    <n v="1"/>
    <n v="1"/>
    <s v="211"/>
    <x v="2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</r>
  <r>
    <n v="1165"/>
    <n v="1958"/>
    <n v="67"/>
    <x v="2"/>
    <x v="1"/>
    <s v="Célibataire"/>
    <n v="50729"/>
    <n v="1"/>
    <n v="1"/>
    <n v="2"/>
    <d v="2013-05-02T00:00:00"/>
    <n v="12"/>
    <n v="62"/>
    <n v="21"/>
    <n v="496"/>
    <n v="2"/>
    <n v="2"/>
    <n v="2"/>
    <s v="222"/>
    <x v="4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</r>
  <r>
    <n v="4690"/>
    <n v="1953"/>
    <n v="72"/>
    <x v="2"/>
    <x v="0"/>
    <s v="Marié"/>
    <n v="50725"/>
    <n v="0"/>
    <n v="1"/>
    <n v="1"/>
    <d v="2013-02-13T00:00:00"/>
    <n v="12"/>
    <n v="45"/>
    <n v="25"/>
    <n v="586"/>
    <n v="2"/>
    <n v="3"/>
    <n v="2"/>
    <s v="232"/>
    <x v="4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</r>
  <r>
    <n v="6097"/>
    <n v="1959"/>
    <n v="66"/>
    <x v="2"/>
    <x v="0"/>
    <s v="Célibataire"/>
    <n v="50664"/>
    <n v="1"/>
    <n v="1"/>
    <n v="2"/>
    <d v="2013-01-16T00:00:00"/>
    <n v="12"/>
    <n v="64"/>
    <n v="24"/>
    <n v="561"/>
    <n v="2"/>
    <n v="3"/>
    <n v="2"/>
    <s v="232"/>
    <x v="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</r>
  <r>
    <n v="4725"/>
    <n v="1950"/>
    <n v="75"/>
    <x v="2"/>
    <x v="1"/>
    <s v="Conjoint"/>
    <n v="50616"/>
    <n v="0"/>
    <n v="1"/>
    <n v="1"/>
    <d v="2014-04-13T00:00:00"/>
    <n v="11"/>
    <n v="71"/>
    <n v="8"/>
    <n v="67"/>
    <n v="1"/>
    <n v="1"/>
    <n v="1"/>
    <s v="111"/>
    <x v="3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</r>
  <r>
    <n v="5180"/>
    <n v="1968"/>
    <n v="57"/>
    <x v="0"/>
    <x v="1"/>
    <s v="Divorcé"/>
    <n v="50616"/>
    <n v="0"/>
    <n v="1"/>
    <n v="1"/>
    <d v="2014-04-18T00:00:00"/>
    <n v="11"/>
    <n v="56"/>
    <n v="15"/>
    <n v="149"/>
    <n v="2"/>
    <n v="2"/>
    <n v="2"/>
    <s v="222"/>
    <x v="4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</r>
  <r>
    <n v="7230"/>
    <n v="1960"/>
    <n v="65"/>
    <x v="2"/>
    <x v="1"/>
    <s v="Divorcé"/>
    <n v="50611"/>
    <n v="0"/>
    <n v="1"/>
    <n v="1"/>
    <d v="2012-10-04T00:00:00"/>
    <n v="13"/>
    <n v="98"/>
    <n v="22"/>
    <n v="493"/>
    <n v="1"/>
    <n v="3"/>
    <n v="2"/>
    <s v="132"/>
    <x v="3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</r>
  <r>
    <n v="5675"/>
    <n v="1960"/>
    <n v="65"/>
    <x v="2"/>
    <x v="1"/>
    <s v="Divorcé"/>
    <n v="50611"/>
    <n v="0"/>
    <n v="1"/>
    <n v="1"/>
    <d v="2012-10-04T00:00:00"/>
    <n v="13"/>
    <n v="98"/>
    <n v="22"/>
    <n v="493"/>
    <n v="1"/>
    <n v="3"/>
    <n v="2"/>
    <s v="132"/>
    <x v="3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</r>
  <r>
    <n v="9140"/>
    <n v="1960"/>
    <n v="65"/>
    <x v="2"/>
    <x v="2"/>
    <s v="Conjoint"/>
    <n v="50523"/>
    <n v="1"/>
    <n v="1"/>
    <n v="2"/>
    <d v="2013-12-25T00:00:00"/>
    <n v="12"/>
    <n v="89"/>
    <n v="12"/>
    <n v="91"/>
    <n v="1"/>
    <n v="1"/>
    <n v="1"/>
    <s v="111"/>
    <x v="3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</r>
  <r>
    <n v="8594"/>
    <n v="1958"/>
    <n v="67"/>
    <x v="2"/>
    <x v="1"/>
    <s v="Veuf"/>
    <n v="50520"/>
    <n v="0"/>
    <n v="1"/>
    <n v="1"/>
    <d v="2014-01-28T00:00:00"/>
    <n v="11"/>
    <n v="25"/>
    <n v="13"/>
    <n v="135"/>
    <n v="3"/>
    <n v="1"/>
    <n v="2"/>
    <s v="312"/>
    <x v="0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</r>
  <r>
    <n v="2632"/>
    <n v="1954"/>
    <n v="71"/>
    <x v="2"/>
    <x v="0"/>
    <s v="Marié"/>
    <n v="50501"/>
    <n v="1"/>
    <n v="1"/>
    <n v="2"/>
    <d v="2013-06-18T00:00:00"/>
    <n v="12"/>
    <n v="10"/>
    <n v="19"/>
    <n v="500"/>
    <n v="3"/>
    <n v="2"/>
    <n v="2"/>
    <s v="322"/>
    <x v="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</r>
  <r>
    <n v="1349"/>
    <n v="1970"/>
    <n v="55"/>
    <x v="0"/>
    <x v="0"/>
    <s v="Marié"/>
    <n v="50447"/>
    <n v="2"/>
    <n v="0"/>
    <n v="2"/>
    <d v="2014-04-21T00:00:00"/>
    <n v="11"/>
    <n v="4"/>
    <n v="13"/>
    <n v="148"/>
    <n v="3"/>
    <n v="1"/>
    <n v="2"/>
    <s v="312"/>
    <x v="0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</r>
  <r>
    <n v="9973"/>
    <n v="1963"/>
    <n v="62"/>
    <x v="2"/>
    <x v="0"/>
    <s v="Marié"/>
    <n v="50437"/>
    <n v="0"/>
    <n v="2"/>
    <n v="2"/>
    <d v="2012-10-17T00:00:00"/>
    <n v="13"/>
    <n v="28"/>
    <n v="23"/>
    <n v="490"/>
    <n v="3"/>
    <n v="3"/>
    <n v="2"/>
    <s v="332"/>
    <x v="0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</r>
  <r>
    <n v="4452"/>
    <n v="1957"/>
    <n v="68"/>
    <x v="2"/>
    <x v="0"/>
    <s v="Célibataire"/>
    <n v="50388"/>
    <n v="0"/>
    <n v="1"/>
    <n v="1"/>
    <d v="2014-05-28T00:00:00"/>
    <n v="11"/>
    <n v="3"/>
    <n v="20"/>
    <n v="372"/>
    <n v="3"/>
    <n v="2"/>
    <n v="2"/>
    <s v="322"/>
    <x v="0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</r>
  <r>
    <n v="10307"/>
    <n v="1956"/>
    <n v="69"/>
    <x v="2"/>
    <x v="0"/>
    <s v="Marié"/>
    <n v="50387"/>
    <n v="0"/>
    <n v="2"/>
    <n v="2"/>
    <d v="2013-08-31T00:00:00"/>
    <n v="12"/>
    <n v="91"/>
    <n v="21"/>
    <n v="525"/>
    <n v="1"/>
    <n v="2"/>
    <n v="2"/>
    <s v="122"/>
    <x v="3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</r>
  <r>
    <n v="713"/>
    <n v="1977"/>
    <n v="48"/>
    <x v="0"/>
    <x v="2"/>
    <s v="Marié"/>
    <n v="50353"/>
    <n v="0"/>
    <n v="0"/>
    <n v="0"/>
    <d v="2014-06-08T00:00:00"/>
    <n v="11"/>
    <n v="72"/>
    <n v="17"/>
    <n v="442"/>
    <n v="1"/>
    <n v="2"/>
    <n v="2"/>
    <s v="122"/>
    <x v="3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</r>
  <r>
    <n v="1378"/>
    <n v="1972"/>
    <n v="53"/>
    <x v="0"/>
    <x v="2"/>
    <s v="Conjoint"/>
    <n v="50334"/>
    <n v="0"/>
    <n v="1"/>
    <n v="1"/>
    <d v="2013-07-24T00:00:00"/>
    <n v="12"/>
    <n v="24"/>
    <n v="23"/>
    <n v="694"/>
    <n v="3"/>
    <n v="3"/>
    <n v="2"/>
    <s v="332"/>
    <x v="0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</r>
  <r>
    <n v="7540"/>
    <n v="1952"/>
    <n v="73"/>
    <x v="2"/>
    <x v="0"/>
    <s v="Marié"/>
    <n v="50300"/>
    <n v="0"/>
    <n v="1"/>
    <n v="1"/>
    <d v="2014-05-25T00:00:00"/>
    <n v="11"/>
    <n v="52"/>
    <n v="13"/>
    <n v="270"/>
    <n v="2"/>
    <n v="1"/>
    <n v="2"/>
    <s v="212"/>
    <x v="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</r>
  <r>
    <n v="6969"/>
    <n v="1982"/>
    <n v="43"/>
    <x v="1"/>
    <x v="0"/>
    <s v="Conjoint"/>
    <n v="50272"/>
    <n v="1"/>
    <n v="0"/>
    <n v="1"/>
    <d v="2013-08-07T00:00:00"/>
    <n v="12"/>
    <n v="75"/>
    <n v="17"/>
    <n v="233"/>
    <n v="1"/>
    <n v="2"/>
    <n v="2"/>
    <s v="122"/>
    <x v="3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</r>
  <r>
    <n v="3972"/>
    <n v="1976"/>
    <n v="49"/>
    <x v="0"/>
    <x v="0"/>
    <s v="Conjoint"/>
    <n v="50200"/>
    <n v="1"/>
    <n v="1"/>
    <n v="2"/>
    <d v="2013-04-03T00:00:00"/>
    <n v="12"/>
    <n v="70"/>
    <n v="21"/>
    <n v="401"/>
    <n v="1"/>
    <n v="2"/>
    <n v="2"/>
    <s v="122"/>
    <x v="3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</r>
  <r>
    <n v="5633"/>
    <n v="1980"/>
    <n v="45"/>
    <x v="0"/>
    <x v="0"/>
    <s v="Marié"/>
    <n v="50183"/>
    <n v="1"/>
    <n v="1"/>
    <n v="2"/>
    <d v="2014-06-25T00:00:00"/>
    <n v="11"/>
    <n v="47"/>
    <n v="15"/>
    <n v="231"/>
    <n v="2"/>
    <n v="2"/>
    <n v="2"/>
    <s v="222"/>
    <x v="4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</r>
  <r>
    <n v="3037"/>
    <n v="1983"/>
    <n v="42"/>
    <x v="1"/>
    <x v="1"/>
    <s v="Marié"/>
    <n v="50150"/>
    <n v="0"/>
    <n v="0"/>
    <n v="0"/>
    <d v="2013-06-20T00:00:00"/>
    <n v="12"/>
    <n v="32"/>
    <n v="19"/>
    <n v="410"/>
    <n v="3"/>
    <n v="2"/>
    <n v="2"/>
    <s v="322"/>
    <x v="0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</r>
  <r>
    <n v="4698"/>
    <n v="1983"/>
    <n v="42"/>
    <x v="1"/>
    <x v="1"/>
    <s v="Marié"/>
    <n v="50150"/>
    <n v="0"/>
    <n v="0"/>
    <n v="0"/>
    <d v="2013-06-20T00:00:00"/>
    <n v="12"/>
    <n v="32"/>
    <n v="19"/>
    <n v="410"/>
    <n v="3"/>
    <n v="2"/>
    <n v="2"/>
    <s v="322"/>
    <x v="0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</r>
  <r>
    <n v="9386"/>
    <n v="1962"/>
    <n v="63"/>
    <x v="2"/>
    <x v="0"/>
    <s v="Conjoint"/>
    <n v="50127"/>
    <n v="0"/>
    <n v="1"/>
    <n v="1"/>
    <d v="2014-05-29T00:00:00"/>
    <n v="11"/>
    <n v="88"/>
    <n v="18"/>
    <n v="320"/>
    <n v="1"/>
    <n v="2"/>
    <n v="2"/>
    <s v="122"/>
    <x v="3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</r>
  <r>
    <n v="2115"/>
    <n v="1957"/>
    <n v="68"/>
    <x v="2"/>
    <x v="0"/>
    <s v="Conjoint"/>
    <n v="50116"/>
    <n v="1"/>
    <n v="1"/>
    <n v="2"/>
    <d v="2014-06-20T00:00:00"/>
    <n v="11"/>
    <n v="68"/>
    <n v="10"/>
    <n v="66"/>
    <n v="1"/>
    <n v="1"/>
    <n v="1"/>
    <s v="111"/>
    <x v="3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</r>
  <r>
    <n v="10855"/>
    <n v="1968"/>
    <n v="57"/>
    <x v="0"/>
    <x v="2"/>
    <s v="Célibataire"/>
    <n v="50014"/>
    <n v="1"/>
    <n v="0"/>
    <n v="1"/>
    <d v="2014-01-22T00:00:00"/>
    <n v="11"/>
    <n v="9"/>
    <n v="18"/>
    <n v="396"/>
    <n v="3"/>
    <n v="2"/>
    <n v="2"/>
    <s v="322"/>
    <x v="0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</r>
  <r>
    <n v="5209"/>
    <n v="1954"/>
    <n v="71"/>
    <x v="2"/>
    <x v="0"/>
    <s v="Divorcé"/>
    <n v="50002"/>
    <n v="0"/>
    <n v="1"/>
    <n v="1"/>
    <d v="2013-06-17T00:00:00"/>
    <n v="12"/>
    <n v="21"/>
    <n v="24"/>
    <n v="638"/>
    <n v="3"/>
    <n v="3"/>
    <n v="2"/>
    <s v="332"/>
    <x v="0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</r>
  <r>
    <n v="2895"/>
    <n v="1963"/>
    <n v="62"/>
    <x v="2"/>
    <x v="0"/>
    <s v="Célibataire"/>
    <n v="49980"/>
    <n v="0"/>
    <n v="1"/>
    <n v="1"/>
    <d v="2013-10-23T00:00:00"/>
    <n v="12"/>
    <n v="79"/>
    <n v="14"/>
    <n v="195"/>
    <n v="1"/>
    <n v="1"/>
    <n v="2"/>
    <s v="112"/>
    <x v="3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</r>
  <r>
    <n v="3025"/>
    <n v="1958"/>
    <n v="67"/>
    <x v="2"/>
    <x v="0"/>
    <s v="Célibataire"/>
    <n v="49967"/>
    <n v="0"/>
    <n v="1"/>
    <n v="1"/>
    <d v="2013-07-08T00:00:00"/>
    <n v="12"/>
    <n v="4"/>
    <n v="19"/>
    <n v="306"/>
    <n v="3"/>
    <n v="2"/>
    <n v="2"/>
    <s v="322"/>
    <x v="0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</r>
  <r>
    <n v="9323"/>
    <n v="1949"/>
    <n v="76"/>
    <x v="2"/>
    <x v="2"/>
    <s v="Conjoint"/>
    <n v="49912"/>
    <n v="0"/>
    <n v="1"/>
    <n v="1"/>
    <d v="2012-09-07T00:00:00"/>
    <n v="13"/>
    <n v="5"/>
    <n v="30"/>
    <n v="874"/>
    <n v="3"/>
    <n v="3"/>
    <n v="3"/>
    <s v="333"/>
    <x v="1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</r>
  <r>
    <n v="1146"/>
    <n v="1949"/>
    <n v="76"/>
    <x v="2"/>
    <x v="2"/>
    <s v="Conjoint"/>
    <n v="49912"/>
    <n v="0"/>
    <n v="1"/>
    <n v="1"/>
    <d v="2012-09-07T00:00:00"/>
    <n v="13"/>
    <n v="5"/>
    <n v="30"/>
    <n v="874"/>
    <n v="3"/>
    <n v="3"/>
    <n v="3"/>
    <s v="333"/>
    <x v="1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</r>
  <r>
    <n v="5763"/>
    <n v="1972"/>
    <n v="53"/>
    <x v="0"/>
    <x v="2"/>
    <s v="Conjoint"/>
    <n v="49854"/>
    <n v="1"/>
    <n v="0"/>
    <n v="1"/>
    <d v="2013-11-10T00:00:00"/>
    <n v="12"/>
    <n v="63"/>
    <n v="19"/>
    <n v="380"/>
    <n v="2"/>
    <n v="2"/>
    <n v="2"/>
    <s v="222"/>
    <x v="4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</r>
  <r>
    <n v="5631"/>
    <n v="1991"/>
    <n v="34"/>
    <x v="1"/>
    <x v="0"/>
    <s v="Célibataire"/>
    <n v="49767"/>
    <n v="0"/>
    <n v="0"/>
    <n v="0"/>
    <d v="2013-05-02T00:00:00"/>
    <n v="12"/>
    <n v="92"/>
    <n v="21"/>
    <n v="692"/>
    <n v="1"/>
    <n v="2"/>
    <n v="2"/>
    <s v="122"/>
    <x v="3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</r>
  <r>
    <n v="4599"/>
    <n v="1976"/>
    <n v="49"/>
    <x v="0"/>
    <x v="2"/>
    <s v="Marié"/>
    <n v="49681"/>
    <n v="0"/>
    <n v="2"/>
    <n v="2"/>
    <d v="2013-11-04T00:00:00"/>
    <n v="12"/>
    <n v="66"/>
    <n v="22"/>
    <n v="458"/>
    <n v="1"/>
    <n v="3"/>
    <n v="2"/>
    <s v="132"/>
    <x v="3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</r>
  <r>
    <n v="879"/>
    <n v="1976"/>
    <n v="49"/>
    <x v="0"/>
    <x v="2"/>
    <s v="Marié"/>
    <n v="49681"/>
    <n v="0"/>
    <n v="2"/>
    <n v="2"/>
    <d v="2013-11-04T00:00:00"/>
    <n v="12"/>
    <n v="66"/>
    <n v="22"/>
    <n v="458"/>
    <n v="1"/>
    <n v="3"/>
    <n v="2"/>
    <s v="132"/>
    <x v="3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</r>
  <r>
    <n v="11166"/>
    <n v="1961"/>
    <n v="64"/>
    <x v="2"/>
    <x v="0"/>
    <s v="Marié"/>
    <n v="49678"/>
    <n v="0"/>
    <n v="1"/>
    <n v="1"/>
    <d v="2013-02-02T00:00:00"/>
    <n v="12"/>
    <n v="81"/>
    <n v="19"/>
    <n v="315"/>
    <n v="1"/>
    <n v="2"/>
    <n v="2"/>
    <s v="122"/>
    <x v="3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</r>
  <r>
    <n v="7613"/>
    <n v="1974"/>
    <n v="51"/>
    <x v="0"/>
    <x v="2"/>
    <s v="Conjoint"/>
    <n v="49669"/>
    <n v="1"/>
    <n v="0"/>
    <n v="1"/>
    <d v="2014-05-24T00:00:00"/>
    <n v="11"/>
    <n v="97"/>
    <n v="18"/>
    <n v="326"/>
    <n v="1"/>
    <n v="2"/>
    <n v="2"/>
    <s v="122"/>
    <x v="3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</r>
  <r>
    <n v="3584"/>
    <n v="1955"/>
    <n v="70"/>
    <x v="2"/>
    <x v="1"/>
    <s v="Célibataire"/>
    <n v="49667"/>
    <n v="0"/>
    <n v="0"/>
    <n v="0"/>
    <d v="2012-08-20T00:00:00"/>
    <n v="13"/>
    <n v="35"/>
    <n v="28"/>
    <n v="1396"/>
    <n v="2"/>
    <n v="3"/>
    <n v="3"/>
    <s v="233"/>
    <x v="4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</r>
  <r>
    <n v="4796"/>
    <n v="1952"/>
    <n v="73"/>
    <x v="2"/>
    <x v="0"/>
    <s v="Divorcé"/>
    <n v="49638"/>
    <n v="0"/>
    <n v="1"/>
    <n v="1"/>
    <d v="2014-04-19T00:00:00"/>
    <n v="11"/>
    <n v="71"/>
    <n v="6"/>
    <n v="39"/>
    <n v="1"/>
    <n v="1"/>
    <n v="1"/>
    <s v="111"/>
    <x v="3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</r>
  <r>
    <n v="1177"/>
    <n v="1966"/>
    <n v="59"/>
    <x v="0"/>
    <x v="2"/>
    <s v="Conjoint"/>
    <n v="49618"/>
    <n v="1"/>
    <n v="1"/>
    <n v="2"/>
    <d v="2013-01-26T00:00:00"/>
    <n v="12"/>
    <n v="77"/>
    <n v="14"/>
    <n v="129"/>
    <n v="1"/>
    <n v="1"/>
    <n v="2"/>
    <s v="112"/>
    <x v="3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</r>
  <r>
    <n v="4050"/>
    <n v="1966"/>
    <n v="59"/>
    <x v="0"/>
    <x v="2"/>
    <s v="Marié"/>
    <n v="49605"/>
    <n v="0"/>
    <n v="0"/>
    <n v="0"/>
    <d v="2014-06-21T00:00:00"/>
    <n v="11"/>
    <n v="65"/>
    <n v="10"/>
    <n v="127"/>
    <n v="2"/>
    <n v="1"/>
    <n v="2"/>
    <s v="212"/>
    <x v="2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</r>
  <r>
    <n v="6950"/>
    <n v="1958"/>
    <n v="67"/>
    <x v="2"/>
    <x v="2"/>
    <s v="Marié"/>
    <n v="49572"/>
    <n v="1"/>
    <n v="1"/>
    <n v="2"/>
    <d v="2013-12-15T00:00:00"/>
    <n v="12"/>
    <n v="25"/>
    <n v="12"/>
    <n v="54"/>
    <n v="3"/>
    <n v="1"/>
    <n v="1"/>
    <s v="311"/>
    <x v="0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</r>
  <r>
    <n v="4065"/>
    <n v="1976"/>
    <n v="49"/>
    <x v="0"/>
    <x v="1"/>
    <s v="Marié"/>
    <n v="49544"/>
    <n v="1"/>
    <n v="0"/>
    <n v="1"/>
    <d v="2013-02-12T00:00:00"/>
    <n v="12"/>
    <n v="0"/>
    <n v="21"/>
    <n v="404"/>
    <n v="3"/>
    <n v="2"/>
    <n v="2"/>
    <s v="322"/>
    <x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</r>
  <r>
    <n v="4120"/>
    <n v="1975"/>
    <n v="50"/>
    <x v="0"/>
    <x v="2"/>
    <s v="Célibataire"/>
    <n v="49514"/>
    <n v="1"/>
    <n v="0"/>
    <n v="1"/>
    <d v="2013-12-17T00:00:00"/>
    <n v="12"/>
    <n v="61"/>
    <n v="18"/>
    <n v="369"/>
    <n v="2"/>
    <n v="2"/>
    <n v="2"/>
    <s v="222"/>
    <x v="4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</r>
  <r>
    <n v="8581"/>
    <n v="1971"/>
    <n v="54"/>
    <x v="0"/>
    <x v="2"/>
    <s v="Marié"/>
    <n v="49505"/>
    <n v="1"/>
    <n v="1"/>
    <n v="2"/>
    <d v="2013-03-05T00:00:00"/>
    <n v="12"/>
    <n v="4"/>
    <n v="28"/>
    <n v="751"/>
    <n v="3"/>
    <n v="3"/>
    <n v="2"/>
    <s v="332"/>
    <x v="0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</r>
  <r>
    <n v="6141"/>
    <n v="1972"/>
    <n v="53"/>
    <x v="0"/>
    <x v="2"/>
    <s v="Célibataire"/>
    <n v="49494"/>
    <n v="1"/>
    <n v="0"/>
    <n v="1"/>
    <d v="2013-04-25T00:00:00"/>
    <n v="12"/>
    <n v="46"/>
    <n v="19"/>
    <n v="385"/>
    <n v="2"/>
    <n v="2"/>
    <n v="2"/>
    <s v="222"/>
    <x v="4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</r>
  <r>
    <n v="10524"/>
    <n v="1963"/>
    <n v="62"/>
    <x v="2"/>
    <x v="2"/>
    <s v="Divorcé"/>
    <n v="49476"/>
    <n v="0"/>
    <n v="1"/>
    <n v="1"/>
    <d v="2013-06-20T00:00:00"/>
    <n v="12"/>
    <n v="29"/>
    <n v="20"/>
    <n v="795"/>
    <n v="3"/>
    <n v="2"/>
    <n v="2"/>
    <s v="322"/>
    <x v="0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</r>
  <r>
    <n v="3277"/>
    <n v="1955"/>
    <n v="70"/>
    <x v="2"/>
    <x v="0"/>
    <s v="Divorcé"/>
    <n v="49431"/>
    <n v="0"/>
    <n v="1"/>
    <n v="1"/>
    <d v="2012-08-03T00:00:00"/>
    <n v="13"/>
    <n v="9"/>
    <n v="21"/>
    <n v="365"/>
    <n v="3"/>
    <n v="2"/>
    <n v="2"/>
    <s v="322"/>
    <x v="0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</r>
  <r>
    <n v="10323"/>
    <n v="1952"/>
    <n v="73"/>
    <x v="2"/>
    <x v="0"/>
    <s v="Marié"/>
    <n v="49413"/>
    <n v="0"/>
    <n v="1"/>
    <n v="1"/>
    <d v="2013-10-25T00:00:00"/>
    <n v="12"/>
    <n v="88"/>
    <n v="16"/>
    <n v="304"/>
    <n v="1"/>
    <n v="2"/>
    <n v="2"/>
    <s v="122"/>
    <x v="3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</r>
  <r>
    <n v="10738"/>
    <n v="1951"/>
    <n v="74"/>
    <x v="2"/>
    <x v="2"/>
    <s v="Célibataire"/>
    <n v="49389"/>
    <n v="1"/>
    <n v="1"/>
    <n v="2"/>
    <d v="2013-08-29T00:00:00"/>
    <n v="12"/>
    <n v="55"/>
    <n v="12"/>
    <n v="65"/>
    <n v="2"/>
    <n v="1"/>
    <n v="1"/>
    <s v="211"/>
    <x v="2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</r>
  <r>
    <n v="3916"/>
    <n v="1971"/>
    <n v="54"/>
    <x v="0"/>
    <x v="1"/>
    <s v="Conjoint"/>
    <n v="49269"/>
    <n v="1"/>
    <n v="0"/>
    <n v="1"/>
    <d v="2012-08-15T00:00:00"/>
    <n v="13"/>
    <n v="92"/>
    <n v="29"/>
    <n v="890"/>
    <n v="1"/>
    <n v="3"/>
    <n v="3"/>
    <s v="133"/>
    <x v="3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</r>
  <r>
    <n v="5723"/>
    <n v="1976"/>
    <n v="49"/>
    <x v="0"/>
    <x v="1"/>
    <s v="Conjoint"/>
    <n v="49187"/>
    <n v="0"/>
    <n v="1"/>
    <n v="1"/>
    <d v="2014-01-11T00:00:00"/>
    <n v="11"/>
    <n v="63"/>
    <n v="9"/>
    <n v="116"/>
    <n v="2"/>
    <n v="1"/>
    <n v="2"/>
    <s v="212"/>
    <x v="2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</r>
  <r>
    <n v="7848"/>
    <n v="1974"/>
    <n v="51"/>
    <x v="0"/>
    <x v="0"/>
    <s v="Célibataire"/>
    <n v="49166"/>
    <n v="0"/>
    <n v="1"/>
    <n v="1"/>
    <d v="2013-06-13T00:00:00"/>
    <n v="12"/>
    <n v="17"/>
    <n v="17"/>
    <n v="368"/>
    <n v="3"/>
    <n v="2"/>
    <n v="2"/>
    <s v="322"/>
    <x v="0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</r>
  <r>
    <n v="3578"/>
    <n v="1949"/>
    <n v="76"/>
    <x v="2"/>
    <x v="0"/>
    <s v="Divorcé"/>
    <n v="49160"/>
    <n v="0"/>
    <n v="1"/>
    <n v="1"/>
    <d v="2013-10-20T00:00:00"/>
    <n v="12"/>
    <n v="29"/>
    <n v="16"/>
    <n v="236"/>
    <n v="3"/>
    <n v="2"/>
    <n v="2"/>
    <s v="322"/>
    <x v="0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</r>
  <r>
    <n v="3281"/>
    <n v="1960"/>
    <n v="65"/>
    <x v="2"/>
    <x v="1"/>
    <s v="Marié"/>
    <n v="49154"/>
    <n v="1"/>
    <n v="1"/>
    <n v="2"/>
    <d v="2013-11-03T00:00:00"/>
    <n v="12"/>
    <n v="69"/>
    <n v="19"/>
    <n v="411"/>
    <n v="1"/>
    <n v="2"/>
    <n v="2"/>
    <s v="122"/>
    <x v="3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</r>
  <r>
    <n v="9516"/>
    <n v="1971"/>
    <n v="54"/>
    <x v="0"/>
    <x v="2"/>
    <s v="Divorcé"/>
    <n v="49118"/>
    <n v="0"/>
    <n v="0"/>
    <n v="0"/>
    <d v="2012-08-18T00:00:00"/>
    <n v="13"/>
    <n v="90"/>
    <n v="33"/>
    <n v="1229"/>
    <n v="1"/>
    <n v="3"/>
    <n v="3"/>
    <s v="133"/>
    <x v="3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</r>
  <r>
    <n v="7533"/>
    <n v="1964"/>
    <n v="61"/>
    <x v="2"/>
    <x v="0"/>
    <s v="Marié"/>
    <n v="49096"/>
    <n v="1"/>
    <n v="1"/>
    <n v="2"/>
    <d v="2013-09-24T00:00:00"/>
    <n v="12"/>
    <n v="15"/>
    <n v="16"/>
    <n v="187"/>
    <n v="3"/>
    <n v="2"/>
    <n v="2"/>
    <s v="322"/>
    <x v="0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</r>
  <r>
    <n v="2870"/>
    <n v="1973"/>
    <n v="52"/>
    <x v="0"/>
    <x v="0"/>
    <s v="Marié"/>
    <n v="49094"/>
    <n v="0"/>
    <n v="1"/>
    <n v="1"/>
    <d v="2012-09-21T00:00:00"/>
    <n v="13"/>
    <n v="6"/>
    <n v="21"/>
    <n v="502"/>
    <n v="3"/>
    <n v="2"/>
    <n v="2"/>
    <s v="322"/>
    <x v="0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</r>
  <r>
    <n v="7397"/>
    <n v="1951"/>
    <n v="74"/>
    <x v="2"/>
    <x v="0"/>
    <s v="Célibataire"/>
    <n v="49090"/>
    <n v="0"/>
    <n v="1"/>
    <n v="1"/>
    <d v="2013-07-19T00:00:00"/>
    <n v="12"/>
    <n v="45"/>
    <n v="25"/>
    <n v="688"/>
    <n v="2"/>
    <n v="3"/>
    <n v="2"/>
    <s v="232"/>
    <x v="4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</r>
  <r>
    <n v="6116"/>
    <n v="1968"/>
    <n v="57"/>
    <x v="0"/>
    <x v="2"/>
    <s v="Marié"/>
    <n v="48985"/>
    <n v="0"/>
    <n v="1"/>
    <n v="1"/>
    <d v="2013-07-05T00:00:00"/>
    <n v="12"/>
    <n v="13"/>
    <n v="8"/>
    <n v="75"/>
    <n v="3"/>
    <n v="1"/>
    <n v="1"/>
    <s v="311"/>
    <x v="0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</r>
  <r>
    <n v="2968"/>
    <n v="1943"/>
    <n v="82"/>
    <x v="2"/>
    <x v="1"/>
    <s v="Divorcé"/>
    <n v="48948"/>
    <n v="0"/>
    <n v="0"/>
    <n v="0"/>
    <d v="2013-02-01T00:00:00"/>
    <n v="12"/>
    <n v="53"/>
    <n v="28"/>
    <n v="902"/>
    <n v="2"/>
    <n v="3"/>
    <n v="3"/>
    <s v="233"/>
    <x v="4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8800"/>
    <n v="1943"/>
    <n v="82"/>
    <x v="2"/>
    <x v="1"/>
    <s v="Divorcé"/>
    <n v="48948"/>
    <n v="0"/>
    <n v="0"/>
    <n v="0"/>
    <d v="2013-02-01T00:00:00"/>
    <n v="12"/>
    <n v="53"/>
    <n v="28"/>
    <n v="902"/>
    <n v="2"/>
    <n v="3"/>
    <n v="3"/>
    <s v="233"/>
    <x v="4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5389"/>
    <n v="1964"/>
    <n v="61"/>
    <x v="2"/>
    <x v="0"/>
    <s v="Marié"/>
    <n v="48920"/>
    <n v="0"/>
    <n v="2"/>
    <n v="2"/>
    <d v="2013-10-20T00:00:00"/>
    <n v="12"/>
    <n v="93"/>
    <n v="20"/>
    <n v="347"/>
    <n v="1"/>
    <n v="2"/>
    <n v="2"/>
    <s v="122"/>
    <x v="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</r>
  <r>
    <n v="2811"/>
    <n v="1963"/>
    <n v="62"/>
    <x v="2"/>
    <x v="1"/>
    <s v="Célibataire"/>
    <n v="48918"/>
    <n v="1"/>
    <n v="1"/>
    <n v="2"/>
    <d v="2014-04-12T00:00:00"/>
    <n v="11"/>
    <n v="21"/>
    <n v="9"/>
    <n v="62"/>
    <n v="3"/>
    <n v="1"/>
    <n v="1"/>
    <s v="311"/>
    <x v="0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</r>
  <r>
    <n v="9150"/>
    <n v="1963"/>
    <n v="62"/>
    <x v="2"/>
    <x v="1"/>
    <s v="Célibataire"/>
    <n v="48918"/>
    <n v="1"/>
    <n v="1"/>
    <n v="2"/>
    <d v="2014-04-12T00:00:00"/>
    <n v="11"/>
    <n v="21"/>
    <n v="9"/>
    <n v="62"/>
    <n v="3"/>
    <n v="1"/>
    <n v="1"/>
    <s v="311"/>
    <x v="0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</r>
  <r>
    <n v="8805"/>
    <n v="1960"/>
    <n v="65"/>
    <x v="2"/>
    <x v="0"/>
    <s v="Célibataire"/>
    <n v="48904"/>
    <n v="0"/>
    <n v="1"/>
    <n v="1"/>
    <d v="2012-12-02T00:00:00"/>
    <n v="13"/>
    <n v="1"/>
    <n v="21"/>
    <n v="371"/>
    <n v="3"/>
    <n v="2"/>
    <n v="2"/>
    <s v="322"/>
    <x v="0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</r>
  <r>
    <n v="1158"/>
    <n v="1966"/>
    <n v="59"/>
    <x v="0"/>
    <x v="0"/>
    <s v="Divorcé"/>
    <n v="48877"/>
    <n v="0"/>
    <n v="1"/>
    <n v="1"/>
    <d v="2014-01-05T00:00:00"/>
    <n v="11"/>
    <n v="27"/>
    <n v="14"/>
    <n v="144"/>
    <n v="3"/>
    <n v="1"/>
    <n v="2"/>
    <s v="312"/>
    <x v="0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</r>
  <r>
    <n v="10232"/>
    <n v="1963"/>
    <n v="62"/>
    <x v="2"/>
    <x v="1"/>
    <s v="Divorcé"/>
    <n v="48799"/>
    <n v="0"/>
    <n v="1"/>
    <n v="1"/>
    <d v="2013-11-05T00:00:00"/>
    <n v="12"/>
    <n v="9"/>
    <n v="15"/>
    <n v="331"/>
    <n v="3"/>
    <n v="2"/>
    <n v="2"/>
    <s v="322"/>
    <x v="0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</r>
  <r>
    <n v="6382"/>
    <n v="1953"/>
    <n v="72"/>
    <x v="2"/>
    <x v="0"/>
    <s v="Conjoint"/>
    <n v="48794"/>
    <n v="1"/>
    <n v="1"/>
    <n v="2"/>
    <d v="2014-06-26T00:00:00"/>
    <n v="11"/>
    <n v="97"/>
    <n v="8"/>
    <n v="54"/>
    <n v="1"/>
    <n v="1"/>
    <n v="1"/>
    <s v="111"/>
    <x v="3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</r>
  <r>
    <n v="8560"/>
    <n v="1992"/>
    <n v="33"/>
    <x v="1"/>
    <x v="0"/>
    <s v="Célibataire"/>
    <n v="48789"/>
    <n v="0"/>
    <n v="0"/>
    <n v="0"/>
    <d v="2012-09-10T00:00:00"/>
    <n v="13"/>
    <n v="94"/>
    <n v="23"/>
    <n v="680"/>
    <n v="1"/>
    <n v="3"/>
    <n v="2"/>
    <s v="132"/>
    <x v="3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</r>
  <r>
    <n v="5237"/>
    <n v="1950"/>
    <n v="75"/>
    <x v="2"/>
    <x v="1"/>
    <s v="Célibataire"/>
    <n v="48767"/>
    <n v="1"/>
    <n v="2"/>
    <n v="3"/>
    <d v="2014-01-01T00:00:00"/>
    <n v="11"/>
    <n v="79"/>
    <n v="11"/>
    <n v="63"/>
    <n v="1"/>
    <n v="1"/>
    <n v="1"/>
    <s v="111"/>
    <x v="3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</r>
  <r>
    <n v="5621"/>
    <n v="1969"/>
    <n v="56"/>
    <x v="0"/>
    <x v="0"/>
    <s v="Marié"/>
    <n v="48752"/>
    <n v="1"/>
    <n v="1"/>
    <n v="2"/>
    <d v="2012-12-12T00:00:00"/>
    <n v="13"/>
    <n v="8"/>
    <n v="21"/>
    <n v="316"/>
    <n v="3"/>
    <n v="2"/>
    <n v="2"/>
    <s v="322"/>
    <x v="0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</r>
  <r>
    <n v="221"/>
    <n v="1955"/>
    <n v="70"/>
    <x v="2"/>
    <x v="0"/>
    <s v="Marié"/>
    <n v="48726"/>
    <n v="0"/>
    <n v="1"/>
    <n v="1"/>
    <d v="2013-04-27T00:00:00"/>
    <n v="12"/>
    <n v="90"/>
    <n v="15"/>
    <n v="242"/>
    <n v="1"/>
    <n v="2"/>
    <n v="2"/>
    <s v="122"/>
    <x v="3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</r>
  <r>
    <n v="5552"/>
    <n v="1963"/>
    <n v="62"/>
    <x v="2"/>
    <x v="2"/>
    <s v="Divorcé"/>
    <n v="48721"/>
    <n v="1"/>
    <n v="1"/>
    <n v="2"/>
    <d v="2013-05-13T00:00:00"/>
    <n v="12"/>
    <n v="50"/>
    <n v="17"/>
    <n v="293"/>
    <n v="2"/>
    <n v="2"/>
    <n v="2"/>
    <s v="222"/>
    <x v="4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</r>
  <r>
    <n v="11031"/>
    <n v="1950"/>
    <n v="75"/>
    <x v="2"/>
    <x v="1"/>
    <s v="Marié"/>
    <n v="48699"/>
    <n v="1"/>
    <n v="1"/>
    <n v="2"/>
    <d v="2013-05-21T00:00:00"/>
    <n v="12"/>
    <n v="90"/>
    <n v="9"/>
    <n v="40"/>
    <n v="1"/>
    <n v="1"/>
    <n v="1"/>
    <s v="111"/>
    <x v="3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</r>
  <r>
    <n v="7284"/>
    <n v="1953"/>
    <n v="72"/>
    <x v="2"/>
    <x v="0"/>
    <s v="Marié"/>
    <n v="48686"/>
    <n v="1"/>
    <n v="2"/>
    <n v="3"/>
    <d v="2013-12-04T00:00:00"/>
    <n v="12"/>
    <n v="8"/>
    <n v="11"/>
    <n v="20"/>
    <n v="3"/>
    <n v="1"/>
    <n v="1"/>
    <s v="311"/>
    <x v="0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</r>
  <r>
    <n v="5025"/>
    <n v="1979"/>
    <n v="46"/>
    <x v="0"/>
    <x v="0"/>
    <s v="Célibataire"/>
    <n v="48526"/>
    <n v="1"/>
    <n v="0"/>
    <n v="1"/>
    <d v="2013-12-24T00:00:00"/>
    <n v="12"/>
    <n v="32"/>
    <n v="10"/>
    <n v="135"/>
    <n v="3"/>
    <n v="1"/>
    <n v="2"/>
    <s v="312"/>
    <x v="0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</r>
  <r>
    <n v="1041"/>
    <n v="1973"/>
    <n v="52"/>
    <x v="0"/>
    <x v="1"/>
    <s v="Célibataire"/>
    <n v="48432"/>
    <n v="0"/>
    <n v="1"/>
    <n v="1"/>
    <d v="2012-10-18T00:00:00"/>
    <n v="13"/>
    <n v="3"/>
    <n v="22"/>
    <n v="424"/>
    <n v="3"/>
    <n v="3"/>
    <n v="2"/>
    <s v="332"/>
    <x v="0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492"/>
    <n v="1973"/>
    <n v="52"/>
    <x v="0"/>
    <x v="1"/>
    <s v="Célibataire"/>
    <n v="48432"/>
    <n v="0"/>
    <n v="1"/>
    <n v="1"/>
    <d v="2012-10-18T00:00:00"/>
    <n v="13"/>
    <n v="3"/>
    <n v="22"/>
    <n v="424"/>
    <n v="3"/>
    <n v="3"/>
    <n v="2"/>
    <s v="332"/>
    <x v="0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</r>
  <r>
    <n v="11133"/>
    <n v="1973"/>
    <n v="52"/>
    <x v="0"/>
    <x v="1"/>
    <s v="Célibataire"/>
    <n v="48432"/>
    <n v="0"/>
    <n v="1"/>
    <n v="1"/>
    <d v="2012-10-18T00:00:00"/>
    <n v="13"/>
    <n v="3"/>
    <n v="22"/>
    <n v="424"/>
    <n v="3"/>
    <n v="3"/>
    <n v="2"/>
    <s v="332"/>
    <x v="0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10623"/>
    <n v="1961"/>
    <n v="64"/>
    <x v="2"/>
    <x v="2"/>
    <s v="Conjoint"/>
    <n v="48330"/>
    <n v="0"/>
    <n v="1"/>
    <n v="1"/>
    <d v="2013-11-15T00:00:00"/>
    <n v="12"/>
    <n v="2"/>
    <n v="9"/>
    <n v="32"/>
    <n v="3"/>
    <n v="1"/>
    <n v="1"/>
    <s v="311"/>
    <x v="0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</r>
  <r>
    <n v="10299"/>
    <n v="1969"/>
    <n v="56"/>
    <x v="0"/>
    <x v="1"/>
    <s v="Célibataire"/>
    <n v="48240"/>
    <n v="0"/>
    <n v="0"/>
    <n v="0"/>
    <d v="2012-11-09T00:00:00"/>
    <n v="13"/>
    <n v="73"/>
    <n v="27"/>
    <n v="882"/>
    <n v="1"/>
    <n v="3"/>
    <n v="3"/>
    <s v="133"/>
    <x v="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</r>
  <r>
    <n v="4954"/>
    <n v="1956"/>
    <n v="69"/>
    <x v="2"/>
    <x v="0"/>
    <s v="Marié"/>
    <n v="48195"/>
    <n v="1"/>
    <n v="1"/>
    <n v="2"/>
    <d v="2014-01-21T00:00:00"/>
    <n v="11"/>
    <n v="53"/>
    <n v="17"/>
    <n v="265"/>
    <n v="2"/>
    <n v="2"/>
    <n v="2"/>
    <s v="222"/>
    <x v="4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</r>
  <r>
    <n v="3483"/>
    <n v="1958"/>
    <n v="67"/>
    <x v="2"/>
    <x v="0"/>
    <s v="Marié"/>
    <n v="48192"/>
    <n v="0"/>
    <n v="0"/>
    <n v="0"/>
    <d v="2013-04-06T00:00:00"/>
    <n v="12"/>
    <n v="76"/>
    <n v="30"/>
    <n v="1526"/>
    <n v="1"/>
    <n v="3"/>
    <n v="3"/>
    <s v="133"/>
    <x v="3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</r>
  <r>
    <n v="5866"/>
    <n v="1974"/>
    <n v="51"/>
    <x v="0"/>
    <x v="0"/>
    <s v="Conjoint"/>
    <n v="48186"/>
    <n v="1"/>
    <n v="0"/>
    <n v="1"/>
    <d v="2014-03-20T00:00:00"/>
    <n v="11"/>
    <n v="39"/>
    <n v="16"/>
    <n v="219"/>
    <n v="2"/>
    <n v="2"/>
    <n v="2"/>
    <s v="222"/>
    <x v="4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</r>
  <r>
    <n v="10313"/>
    <n v="1975"/>
    <n v="50"/>
    <x v="0"/>
    <x v="0"/>
    <s v="Marié"/>
    <n v="48178"/>
    <n v="1"/>
    <n v="1"/>
    <n v="2"/>
    <d v="2012-10-28T00:00:00"/>
    <n v="13"/>
    <n v="69"/>
    <n v="18"/>
    <n v="254"/>
    <n v="1"/>
    <n v="2"/>
    <n v="2"/>
    <s v="122"/>
    <x v="3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</r>
  <r>
    <n v="5991"/>
    <n v="1949"/>
    <n v="76"/>
    <x v="2"/>
    <x v="2"/>
    <s v="Marié"/>
    <n v="48150"/>
    <n v="0"/>
    <n v="1"/>
    <n v="1"/>
    <d v="2013-06-08T00:00:00"/>
    <n v="12"/>
    <n v="24"/>
    <n v="17"/>
    <n v="266"/>
    <n v="3"/>
    <n v="2"/>
    <n v="2"/>
    <s v="322"/>
    <x v="0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</r>
  <r>
    <n v="359"/>
    <n v="1950"/>
    <n v="75"/>
    <x v="2"/>
    <x v="0"/>
    <s v="Conjoint"/>
    <n v="48070"/>
    <n v="0"/>
    <n v="1"/>
    <n v="1"/>
    <d v="2013-01-13T00:00:00"/>
    <n v="12"/>
    <n v="33"/>
    <n v="23"/>
    <n v="504"/>
    <n v="2"/>
    <n v="3"/>
    <n v="2"/>
    <s v="232"/>
    <x v="4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</r>
  <r>
    <n v="194"/>
    <n v="1965"/>
    <n v="60"/>
    <x v="2"/>
    <x v="0"/>
    <s v="Marié"/>
    <n v="48006"/>
    <n v="1"/>
    <n v="1"/>
    <n v="2"/>
    <d v="2014-06-09T00:00:00"/>
    <n v="11"/>
    <n v="55"/>
    <n v="10"/>
    <n v="41"/>
    <n v="2"/>
    <n v="1"/>
    <n v="1"/>
    <s v="211"/>
    <x v="2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</r>
  <r>
    <n v="1497"/>
    <n v="1952"/>
    <n v="73"/>
    <x v="2"/>
    <x v="0"/>
    <s v="Célibataire"/>
    <n v="47958"/>
    <n v="0"/>
    <n v="1"/>
    <n v="1"/>
    <d v="2013-01-19T00:00:00"/>
    <n v="12"/>
    <n v="8"/>
    <n v="19"/>
    <n v="407"/>
    <n v="3"/>
    <n v="2"/>
    <n v="2"/>
    <s v="322"/>
    <x v="0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</r>
  <r>
    <n v="7247"/>
    <n v="1960"/>
    <n v="65"/>
    <x v="2"/>
    <x v="0"/>
    <s v="Veuf"/>
    <n v="47916"/>
    <n v="0"/>
    <n v="1"/>
    <n v="1"/>
    <d v="2012-11-22T00:00:00"/>
    <n v="13"/>
    <n v="72"/>
    <n v="23"/>
    <n v="606"/>
    <n v="1"/>
    <n v="3"/>
    <n v="2"/>
    <s v="132"/>
    <x v="3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</r>
  <r>
    <n v="6534"/>
    <n v="1974"/>
    <n v="51"/>
    <x v="0"/>
    <x v="0"/>
    <s v="Conjoint"/>
    <n v="47889"/>
    <n v="1"/>
    <n v="0"/>
    <n v="1"/>
    <d v="2014-01-04T00:00:00"/>
    <n v="11"/>
    <n v="94"/>
    <n v="10"/>
    <n v="67"/>
    <n v="1"/>
    <n v="1"/>
    <n v="1"/>
    <s v="111"/>
    <x v="3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</r>
  <r>
    <n v="4368"/>
    <n v="1980"/>
    <n v="45"/>
    <x v="0"/>
    <x v="0"/>
    <s v="Marié"/>
    <n v="47850"/>
    <n v="1"/>
    <n v="0"/>
    <n v="1"/>
    <d v="2013-12-03T00:00:00"/>
    <n v="12"/>
    <n v="72"/>
    <n v="13"/>
    <n v="134"/>
    <n v="1"/>
    <n v="1"/>
    <n v="2"/>
    <s v="112"/>
    <x v="3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</r>
  <r>
    <n v="1473"/>
    <n v="1960"/>
    <n v="65"/>
    <x v="2"/>
    <x v="2"/>
    <s v="Célibataire"/>
    <n v="47823"/>
    <n v="0"/>
    <n v="1"/>
    <n v="1"/>
    <d v="2013-07-23T00:00:00"/>
    <n v="12"/>
    <n v="0"/>
    <n v="13"/>
    <n v="72"/>
    <n v="3"/>
    <n v="1"/>
    <n v="1"/>
    <s v="311"/>
    <x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</r>
  <r>
    <n v="5081"/>
    <n v="1967"/>
    <n v="58"/>
    <x v="0"/>
    <x v="2"/>
    <s v="Conjoint"/>
    <n v="47821"/>
    <n v="1"/>
    <n v="1"/>
    <n v="2"/>
    <d v="2013-10-20T00:00:00"/>
    <n v="12"/>
    <n v="54"/>
    <n v="12"/>
    <n v="47"/>
    <n v="2"/>
    <n v="1"/>
    <n v="1"/>
    <s v="211"/>
    <x v="2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</r>
  <r>
    <n v="5534"/>
    <n v="1975"/>
    <n v="50"/>
    <x v="0"/>
    <x v="2"/>
    <s v="Marié"/>
    <n v="47808"/>
    <n v="0"/>
    <n v="1"/>
    <n v="1"/>
    <d v="2013-10-20T00:00:00"/>
    <n v="12"/>
    <n v="30"/>
    <n v="15"/>
    <n v="224"/>
    <n v="3"/>
    <n v="2"/>
    <n v="2"/>
    <s v="322"/>
    <x v="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</r>
  <r>
    <n v="332"/>
    <n v="1957"/>
    <n v="68"/>
    <x v="2"/>
    <x v="0"/>
    <s v="Marié"/>
    <n v="47743"/>
    <n v="0"/>
    <n v="1"/>
    <n v="1"/>
    <d v="2013-03-22T00:00:00"/>
    <n v="12"/>
    <n v="56"/>
    <n v="17"/>
    <n v="275"/>
    <n v="2"/>
    <n v="2"/>
    <n v="2"/>
    <s v="222"/>
    <x v="4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</r>
  <r>
    <n v="5863"/>
    <n v="1953"/>
    <n v="72"/>
    <x v="2"/>
    <x v="0"/>
    <s v="Marié"/>
    <n v="47703"/>
    <n v="0"/>
    <n v="1"/>
    <n v="1"/>
    <d v="2013-05-29T00:00:00"/>
    <n v="12"/>
    <n v="95"/>
    <n v="22"/>
    <n v="655"/>
    <n v="1"/>
    <n v="3"/>
    <n v="2"/>
    <s v="132"/>
    <x v="3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</r>
  <r>
    <n v="10381"/>
    <n v="1979"/>
    <n v="46"/>
    <x v="0"/>
    <x v="0"/>
    <s v="Célibataire"/>
    <n v="47691"/>
    <n v="0"/>
    <n v="1"/>
    <n v="1"/>
    <d v="2013-07-05T00:00:00"/>
    <n v="12"/>
    <n v="43"/>
    <n v="9"/>
    <n v="21"/>
    <n v="2"/>
    <n v="1"/>
    <n v="1"/>
    <s v="211"/>
    <x v="2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</r>
  <r>
    <n v="702"/>
    <n v="1975"/>
    <n v="50"/>
    <x v="0"/>
    <x v="2"/>
    <s v="Veuf"/>
    <n v="47682"/>
    <n v="0"/>
    <n v="1"/>
    <n v="1"/>
    <d v="2013-02-15T00:00:00"/>
    <n v="12"/>
    <n v="80"/>
    <n v="20"/>
    <n v="521"/>
    <n v="1"/>
    <n v="2"/>
    <n v="2"/>
    <s v="122"/>
    <x v="3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</r>
  <r>
    <n v="6379"/>
    <n v="1949"/>
    <n v="76"/>
    <x v="2"/>
    <x v="2"/>
    <s v="Veuf"/>
    <n v="47570"/>
    <n v="1"/>
    <n v="1"/>
    <n v="2"/>
    <d v="2013-05-29T00:00:00"/>
    <n v="12"/>
    <n v="3"/>
    <n v="13"/>
    <n v="121"/>
    <n v="3"/>
    <n v="1"/>
    <n v="2"/>
    <s v="312"/>
    <x v="0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</r>
  <r>
    <n v="10242"/>
    <n v="1966"/>
    <n v="59"/>
    <x v="0"/>
    <x v="1"/>
    <s v="Conjoint"/>
    <n v="47472"/>
    <n v="1"/>
    <n v="1"/>
    <n v="2"/>
    <d v="2013-09-16T00:00:00"/>
    <n v="12"/>
    <n v="39"/>
    <n v="11"/>
    <n v="75"/>
    <n v="2"/>
    <n v="1"/>
    <n v="1"/>
    <s v="211"/>
    <x v="2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</r>
  <r>
    <n v="1604"/>
    <n v="1960"/>
    <n v="65"/>
    <x v="2"/>
    <x v="2"/>
    <s v="Marié"/>
    <n v="47353"/>
    <n v="0"/>
    <n v="1"/>
    <n v="1"/>
    <d v="2013-11-13T00:00:00"/>
    <n v="12"/>
    <n v="93"/>
    <n v="15"/>
    <n v="225"/>
    <n v="1"/>
    <n v="2"/>
    <n v="2"/>
    <s v="122"/>
    <x v="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</r>
  <r>
    <n v="10741"/>
    <n v="1951"/>
    <n v="74"/>
    <x v="2"/>
    <x v="2"/>
    <s v="Conjoint"/>
    <n v="47352"/>
    <n v="0"/>
    <n v="1"/>
    <n v="1"/>
    <d v="2013-04-11T00:00:00"/>
    <n v="12"/>
    <n v="70"/>
    <n v="19"/>
    <n v="319"/>
    <n v="1"/>
    <n v="2"/>
    <n v="2"/>
    <s v="122"/>
    <x v="3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</r>
  <r>
    <n v="5491"/>
    <n v="1951"/>
    <n v="74"/>
    <x v="2"/>
    <x v="2"/>
    <s v="Conjoint"/>
    <n v="47352"/>
    <n v="0"/>
    <n v="1"/>
    <n v="1"/>
    <d v="2013-04-11T00:00:00"/>
    <n v="12"/>
    <n v="70"/>
    <n v="19"/>
    <n v="319"/>
    <n v="1"/>
    <n v="2"/>
    <n v="2"/>
    <s v="122"/>
    <x v="3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</r>
  <r>
    <n v="977"/>
    <n v="1957"/>
    <n v="68"/>
    <x v="2"/>
    <x v="0"/>
    <s v="Conjoint"/>
    <n v="47320"/>
    <n v="0"/>
    <n v="1"/>
    <n v="1"/>
    <d v="2013-08-01T00:00:00"/>
    <n v="12"/>
    <n v="10"/>
    <n v="20"/>
    <n v="414"/>
    <n v="3"/>
    <n v="2"/>
    <n v="2"/>
    <s v="322"/>
    <x v="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</r>
  <r>
    <n v="955"/>
    <n v="1962"/>
    <n v="63"/>
    <x v="2"/>
    <x v="2"/>
    <s v="Conjoint"/>
    <n v="47175"/>
    <n v="1"/>
    <n v="1"/>
    <n v="2"/>
    <d v="2012-10-28T00:00:00"/>
    <n v="13"/>
    <n v="81"/>
    <n v="18"/>
    <n v="240"/>
    <n v="1"/>
    <n v="2"/>
    <n v="2"/>
    <s v="122"/>
    <x v="3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</r>
  <r>
    <n v="1857"/>
    <n v="1952"/>
    <n v="73"/>
    <x v="2"/>
    <x v="0"/>
    <s v="Célibataire"/>
    <n v="47139"/>
    <n v="1"/>
    <n v="1"/>
    <n v="2"/>
    <d v="2014-03-06T00:00:00"/>
    <n v="11"/>
    <n v="2"/>
    <n v="12"/>
    <n v="83"/>
    <n v="3"/>
    <n v="1"/>
    <n v="1"/>
    <s v="311"/>
    <x v="0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</r>
  <r>
    <n v="8041"/>
    <n v="1971"/>
    <n v="54"/>
    <x v="0"/>
    <x v="1"/>
    <s v="Veuf"/>
    <n v="47111"/>
    <n v="0"/>
    <n v="1"/>
    <n v="1"/>
    <d v="2012-09-08T00:00:00"/>
    <n v="13"/>
    <n v="35"/>
    <n v="24"/>
    <n v="1092"/>
    <n v="2"/>
    <n v="3"/>
    <n v="3"/>
    <s v="233"/>
    <x v="4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</r>
  <r>
    <n v="8275"/>
    <n v="1965"/>
    <n v="60"/>
    <x v="2"/>
    <x v="1"/>
    <s v="Divorcé"/>
    <n v="47025"/>
    <n v="1"/>
    <n v="1"/>
    <n v="2"/>
    <d v="2014-02-09T00:00:00"/>
    <n v="11"/>
    <n v="6"/>
    <n v="10"/>
    <n v="20"/>
    <n v="3"/>
    <n v="1"/>
    <n v="1"/>
    <s v="311"/>
    <x v="0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2698"/>
    <n v="1976"/>
    <n v="49"/>
    <x v="0"/>
    <x v="0"/>
    <s v="Célibataire"/>
    <n v="47025"/>
    <n v="0"/>
    <n v="1"/>
    <n v="1"/>
    <d v="2013-11-07T00:00:00"/>
    <n v="12"/>
    <n v="52"/>
    <n v="20"/>
    <n v="415"/>
    <n v="2"/>
    <n v="2"/>
    <n v="2"/>
    <s v="222"/>
    <x v="4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</r>
  <r>
    <n v="2320"/>
    <n v="1978"/>
    <n v="47"/>
    <x v="0"/>
    <x v="2"/>
    <s v="Marié"/>
    <n v="47025"/>
    <n v="0"/>
    <n v="1"/>
    <n v="1"/>
    <d v="2013-09-12T00:00:00"/>
    <n v="12"/>
    <n v="98"/>
    <n v="27"/>
    <n v="635"/>
    <n v="1"/>
    <n v="3"/>
    <n v="2"/>
    <s v="132"/>
    <x v="3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</r>
  <r>
    <n v="4554"/>
    <n v="1965"/>
    <n v="60"/>
    <x v="2"/>
    <x v="0"/>
    <s v="Conjoint"/>
    <n v="47009"/>
    <n v="0"/>
    <n v="1"/>
    <n v="1"/>
    <d v="2013-10-01T00:00:00"/>
    <n v="12"/>
    <n v="89"/>
    <n v="17"/>
    <n v="448"/>
    <n v="1"/>
    <n v="2"/>
    <n v="2"/>
    <s v="122"/>
    <x v="3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</r>
  <r>
    <n v="10448"/>
    <n v="1956"/>
    <n v="69"/>
    <x v="2"/>
    <x v="0"/>
    <s v="Célibataire"/>
    <n v="46998"/>
    <n v="0"/>
    <n v="1"/>
    <n v="1"/>
    <d v="2012-10-22T00:00:00"/>
    <n v="13"/>
    <n v="55"/>
    <n v="20"/>
    <n v="377"/>
    <n v="2"/>
    <n v="2"/>
    <n v="2"/>
    <s v="222"/>
    <x v="4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</r>
  <r>
    <n v="8629"/>
    <n v="1956"/>
    <n v="69"/>
    <x v="2"/>
    <x v="0"/>
    <s v="Veuf"/>
    <n v="46984"/>
    <n v="1"/>
    <n v="1"/>
    <n v="2"/>
    <d v="2013-03-26T00:00:00"/>
    <n v="12"/>
    <n v="71"/>
    <n v="9"/>
    <n v="41"/>
    <n v="1"/>
    <n v="1"/>
    <n v="1"/>
    <s v="111"/>
    <x v="3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</r>
  <r>
    <n v="1010"/>
    <n v="1977"/>
    <n v="48"/>
    <x v="0"/>
    <x v="0"/>
    <s v="Conjoint"/>
    <n v="46931"/>
    <n v="2"/>
    <n v="1"/>
    <n v="3"/>
    <d v="2014-04-24T00:00:00"/>
    <n v="11"/>
    <n v="94"/>
    <n v="8"/>
    <n v="78"/>
    <n v="1"/>
    <n v="1"/>
    <n v="1"/>
    <s v="111"/>
    <x v="3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</r>
  <r>
    <n v="7422"/>
    <n v="1987"/>
    <n v="38"/>
    <x v="1"/>
    <x v="0"/>
    <s v="Célibataire"/>
    <n v="46923"/>
    <n v="1"/>
    <n v="0"/>
    <n v="1"/>
    <d v="2012-08-22T00:00:00"/>
    <n v="13"/>
    <n v="90"/>
    <n v="20"/>
    <n v="369"/>
    <n v="1"/>
    <n v="2"/>
    <n v="2"/>
    <s v="122"/>
    <x v="3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</r>
  <r>
    <n v="8605"/>
    <n v="1964"/>
    <n v="61"/>
    <x v="2"/>
    <x v="1"/>
    <s v="Conjoint"/>
    <n v="46910"/>
    <n v="1"/>
    <n v="1"/>
    <n v="2"/>
    <d v="2014-03-23T00:00:00"/>
    <n v="11"/>
    <n v="36"/>
    <n v="11"/>
    <n v="68"/>
    <n v="2"/>
    <n v="1"/>
    <n v="1"/>
    <s v="211"/>
    <x v="2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</r>
  <r>
    <n v="9648"/>
    <n v="1967"/>
    <n v="58"/>
    <x v="0"/>
    <x v="0"/>
    <s v="Célibataire"/>
    <n v="46904"/>
    <n v="1"/>
    <n v="1"/>
    <n v="2"/>
    <d v="2012-11-03T00:00:00"/>
    <n v="13"/>
    <n v="20"/>
    <n v="18"/>
    <n v="253"/>
    <n v="3"/>
    <n v="2"/>
    <n v="2"/>
    <s v="322"/>
    <x v="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</r>
  <r>
    <n v="20"/>
    <n v="1965"/>
    <n v="60"/>
    <x v="2"/>
    <x v="2"/>
    <s v="Marié"/>
    <n v="46891"/>
    <n v="0"/>
    <n v="1"/>
    <n v="1"/>
    <d v="2013-09-01T00:00:00"/>
    <n v="12"/>
    <n v="91"/>
    <n v="11"/>
    <n v="183"/>
    <n v="1"/>
    <n v="1"/>
    <n v="2"/>
    <s v="112"/>
    <x v="3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2246"/>
    <n v="1965"/>
    <n v="60"/>
    <x v="2"/>
    <x v="2"/>
    <s v="Marié"/>
    <n v="46891"/>
    <n v="0"/>
    <n v="1"/>
    <n v="1"/>
    <d v="2013-09-01T00:00:00"/>
    <n v="12"/>
    <n v="91"/>
    <n v="11"/>
    <n v="183"/>
    <n v="1"/>
    <n v="1"/>
    <n v="2"/>
    <s v="112"/>
    <x v="3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3182"/>
    <n v="1973"/>
    <n v="52"/>
    <x v="0"/>
    <x v="1"/>
    <s v="Célibataire"/>
    <n v="46854"/>
    <n v="1"/>
    <n v="1"/>
    <n v="2"/>
    <d v="2014-03-31T00:00:00"/>
    <n v="11"/>
    <n v="81"/>
    <n v="17"/>
    <n v="263"/>
    <n v="1"/>
    <n v="2"/>
    <n v="2"/>
    <s v="122"/>
    <x v="3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</r>
  <r>
    <n v="2516"/>
    <n v="1969"/>
    <n v="56"/>
    <x v="0"/>
    <x v="2"/>
    <s v="Marié"/>
    <n v="46831"/>
    <n v="1"/>
    <n v="1"/>
    <n v="2"/>
    <d v="2013-06-08T00:00:00"/>
    <n v="12"/>
    <n v="84"/>
    <n v="9"/>
    <n v="78"/>
    <n v="1"/>
    <n v="1"/>
    <n v="1"/>
    <s v="111"/>
    <x v="3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</r>
  <r>
    <n v="2166"/>
    <n v="1960"/>
    <n v="65"/>
    <x v="2"/>
    <x v="2"/>
    <s v="Veuf"/>
    <n v="46779"/>
    <n v="1"/>
    <n v="1"/>
    <n v="2"/>
    <d v="2013-07-12T00:00:00"/>
    <n v="12"/>
    <n v="55"/>
    <n v="7"/>
    <n v="23"/>
    <n v="2"/>
    <n v="1"/>
    <n v="1"/>
    <s v="211"/>
    <x v="2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</r>
  <r>
    <n v="7706"/>
    <n v="1975"/>
    <n v="50"/>
    <x v="0"/>
    <x v="2"/>
    <s v="Conjoint"/>
    <n v="46772"/>
    <n v="0"/>
    <n v="1"/>
    <n v="1"/>
    <d v="2012-11-07T00:00:00"/>
    <n v="13"/>
    <n v="88"/>
    <n v="32"/>
    <n v="1048"/>
    <n v="1"/>
    <n v="3"/>
    <n v="3"/>
    <s v="133"/>
    <x v="3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</r>
  <r>
    <n v="269"/>
    <n v="1963"/>
    <n v="62"/>
    <x v="2"/>
    <x v="1"/>
    <s v="Célibataire"/>
    <n v="46757"/>
    <n v="0"/>
    <n v="1"/>
    <n v="1"/>
    <d v="2012-11-16T00:00:00"/>
    <n v="13"/>
    <n v="71"/>
    <n v="24"/>
    <n v="1143"/>
    <n v="1"/>
    <n v="3"/>
    <n v="3"/>
    <s v="133"/>
    <x v="3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</r>
  <r>
    <n v="2308"/>
    <n v="1954"/>
    <n v="71"/>
    <x v="2"/>
    <x v="0"/>
    <s v="Marié"/>
    <n v="46734"/>
    <n v="0"/>
    <n v="1"/>
    <n v="1"/>
    <d v="2012-11-18T00:00:00"/>
    <n v="13"/>
    <n v="40"/>
    <n v="19"/>
    <n v="330"/>
    <n v="2"/>
    <n v="2"/>
    <n v="2"/>
    <s v="222"/>
    <x v="4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</r>
  <r>
    <n v="6940"/>
    <n v="1966"/>
    <n v="59"/>
    <x v="0"/>
    <x v="1"/>
    <s v="Célibataire"/>
    <n v="46734"/>
    <n v="1"/>
    <n v="2"/>
    <n v="3"/>
    <d v="2013-10-21T00:00:00"/>
    <n v="12"/>
    <n v="86"/>
    <n v="14"/>
    <n v="223"/>
    <n v="1"/>
    <n v="1"/>
    <n v="2"/>
    <s v="112"/>
    <x v="3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</r>
  <r>
    <n v="10377"/>
    <n v="1958"/>
    <n v="67"/>
    <x v="2"/>
    <x v="2"/>
    <s v="Conjoint"/>
    <n v="46692"/>
    <n v="0"/>
    <n v="1"/>
    <n v="1"/>
    <d v="2013-06-06T00:00:00"/>
    <n v="12"/>
    <n v="37"/>
    <n v="18"/>
    <n v="397"/>
    <n v="2"/>
    <n v="2"/>
    <n v="2"/>
    <s v="222"/>
    <x v="4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</r>
  <r>
    <n v="4107"/>
    <n v="1948"/>
    <n v="77"/>
    <x v="2"/>
    <x v="1"/>
    <s v="Conjoint"/>
    <n v="46681"/>
    <n v="0"/>
    <n v="2"/>
    <n v="2"/>
    <d v="2013-10-08T00:00:00"/>
    <n v="12"/>
    <n v="52"/>
    <n v="19"/>
    <n v="425"/>
    <n v="2"/>
    <n v="2"/>
    <n v="2"/>
    <s v="222"/>
    <x v="4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</r>
  <r>
    <n v="10906"/>
    <n v="1948"/>
    <n v="77"/>
    <x v="2"/>
    <x v="1"/>
    <s v="Conjoint"/>
    <n v="46681"/>
    <n v="0"/>
    <n v="2"/>
    <n v="2"/>
    <d v="2013-10-08T00:00:00"/>
    <n v="12"/>
    <n v="52"/>
    <n v="19"/>
    <n v="425"/>
    <n v="2"/>
    <n v="2"/>
    <n v="2"/>
    <s v="222"/>
    <x v="4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</r>
  <r>
    <n v="7373"/>
    <n v="1952"/>
    <n v="73"/>
    <x v="2"/>
    <x v="1"/>
    <s v="Divorcé"/>
    <n v="46610"/>
    <n v="0"/>
    <n v="2"/>
    <n v="2"/>
    <d v="2012-10-29T00:00:00"/>
    <n v="13"/>
    <n v="8"/>
    <n v="17"/>
    <n v="302"/>
    <n v="3"/>
    <n v="2"/>
    <n v="2"/>
    <s v="322"/>
    <x v="0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</r>
  <r>
    <n v="10832"/>
    <n v="1958"/>
    <n v="67"/>
    <x v="2"/>
    <x v="0"/>
    <s v="Conjoint"/>
    <n v="46610"/>
    <n v="0"/>
    <n v="0"/>
    <n v="0"/>
    <d v="2013-07-18T00:00:00"/>
    <n v="12"/>
    <n v="4"/>
    <n v="19"/>
    <n v="467"/>
    <n v="3"/>
    <n v="2"/>
    <n v="2"/>
    <s v="322"/>
    <x v="0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</r>
  <r>
    <n v="4442"/>
    <n v="1961"/>
    <n v="64"/>
    <x v="2"/>
    <x v="0"/>
    <s v="Célibataire"/>
    <n v="46524"/>
    <n v="0"/>
    <n v="1"/>
    <n v="1"/>
    <d v="2013-04-05T00:00:00"/>
    <n v="12"/>
    <n v="70"/>
    <n v="10"/>
    <n v="177"/>
    <n v="1"/>
    <n v="1"/>
    <n v="2"/>
    <s v="112"/>
    <x v="3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</r>
  <r>
    <n v="4381"/>
    <n v="1971"/>
    <n v="54"/>
    <x v="0"/>
    <x v="1"/>
    <s v="Marié"/>
    <n v="46463"/>
    <n v="1"/>
    <n v="1"/>
    <n v="2"/>
    <d v="2013-08-18T00:00:00"/>
    <n v="12"/>
    <n v="56"/>
    <n v="16"/>
    <n v="235"/>
    <n v="2"/>
    <n v="2"/>
    <n v="2"/>
    <s v="222"/>
    <x v="4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</r>
  <r>
    <n v="67"/>
    <n v="1972"/>
    <n v="53"/>
    <x v="0"/>
    <x v="2"/>
    <s v="Célibataire"/>
    <n v="46423"/>
    <n v="1"/>
    <n v="1"/>
    <n v="2"/>
    <d v="2013-09-18T00:00:00"/>
    <n v="12"/>
    <n v="6"/>
    <n v="13"/>
    <n v="92"/>
    <n v="3"/>
    <n v="1"/>
    <n v="1"/>
    <s v="311"/>
    <x v="0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</r>
  <r>
    <n v="9923"/>
    <n v="1972"/>
    <n v="53"/>
    <x v="0"/>
    <x v="2"/>
    <s v="Célibataire"/>
    <n v="46423"/>
    <n v="1"/>
    <n v="1"/>
    <n v="2"/>
    <d v="2013-09-18T00:00:00"/>
    <n v="12"/>
    <n v="6"/>
    <n v="13"/>
    <n v="92"/>
    <n v="3"/>
    <n v="1"/>
    <n v="1"/>
    <s v="311"/>
    <x v="0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</r>
  <r>
    <n v="10420"/>
    <n v="1955"/>
    <n v="70"/>
    <x v="2"/>
    <x v="2"/>
    <s v="Divorcé"/>
    <n v="46390"/>
    <n v="0"/>
    <n v="1"/>
    <n v="1"/>
    <d v="2014-05-05T00:00:00"/>
    <n v="11"/>
    <n v="56"/>
    <n v="16"/>
    <n v="222"/>
    <n v="2"/>
    <n v="2"/>
    <n v="2"/>
    <s v="222"/>
    <x v="4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</r>
  <r>
    <n v="10812"/>
    <n v="1978"/>
    <n v="47"/>
    <x v="0"/>
    <x v="1"/>
    <s v="Marié"/>
    <n v="46377"/>
    <n v="1"/>
    <n v="0"/>
    <n v="1"/>
    <d v="2014-03-01T00:00:00"/>
    <n v="11"/>
    <n v="89"/>
    <n v="10"/>
    <n v="90"/>
    <n v="1"/>
    <n v="1"/>
    <n v="1"/>
    <s v="111"/>
    <x v="3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</r>
  <r>
    <n v="5794"/>
    <n v="1974"/>
    <n v="51"/>
    <x v="0"/>
    <x v="1"/>
    <s v="Marié"/>
    <n v="46374"/>
    <n v="0"/>
    <n v="1"/>
    <n v="1"/>
    <d v="2014-03-17T00:00:00"/>
    <n v="11"/>
    <n v="1"/>
    <n v="23"/>
    <n v="446"/>
    <n v="3"/>
    <n v="3"/>
    <n v="2"/>
    <s v="332"/>
    <x v="0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</r>
  <r>
    <n v="2174"/>
    <n v="1954"/>
    <n v="71"/>
    <x v="2"/>
    <x v="0"/>
    <s v="Célibataire"/>
    <n v="46344"/>
    <n v="1"/>
    <n v="1"/>
    <n v="2"/>
    <d v="2014-03-08T00:00:00"/>
    <n v="11"/>
    <n v="38"/>
    <n v="9"/>
    <n v="27"/>
    <n v="2"/>
    <n v="1"/>
    <n v="1"/>
    <s v="211"/>
    <x v="2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</r>
  <r>
    <n v="7798"/>
    <n v="1972"/>
    <n v="53"/>
    <x v="0"/>
    <x v="2"/>
    <s v="Conjoint"/>
    <n v="46344"/>
    <n v="0"/>
    <n v="1"/>
    <n v="1"/>
    <d v="2012-12-14T00:00:00"/>
    <n v="13"/>
    <n v="28"/>
    <n v="20"/>
    <n v="429"/>
    <n v="3"/>
    <n v="2"/>
    <n v="2"/>
    <s v="322"/>
    <x v="0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</r>
  <r>
    <n v="22"/>
    <n v="1976"/>
    <n v="49"/>
    <x v="0"/>
    <x v="0"/>
    <s v="Divorcé"/>
    <n v="46310"/>
    <n v="1"/>
    <n v="0"/>
    <n v="1"/>
    <d v="2012-12-03T00:00:00"/>
    <n v="13"/>
    <n v="99"/>
    <n v="20"/>
    <n v="309"/>
    <n v="1"/>
    <n v="2"/>
    <n v="2"/>
    <s v="122"/>
    <x v="3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</r>
  <r>
    <n v="7023"/>
    <n v="1953"/>
    <n v="72"/>
    <x v="2"/>
    <x v="1"/>
    <s v="Célibataire"/>
    <n v="46231"/>
    <n v="2"/>
    <n v="1"/>
    <n v="3"/>
    <d v="2012-11-26T00:00:00"/>
    <n v="13"/>
    <n v="87"/>
    <n v="20"/>
    <n v="263"/>
    <n v="1"/>
    <n v="2"/>
    <n v="2"/>
    <s v="122"/>
    <x v="3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</r>
  <r>
    <n v="907"/>
    <n v="1975"/>
    <n v="50"/>
    <x v="0"/>
    <x v="0"/>
    <s v="Marié"/>
    <n v="46149"/>
    <n v="0"/>
    <n v="1"/>
    <n v="1"/>
    <d v="2013-11-29T00:00:00"/>
    <n v="12"/>
    <n v="36"/>
    <n v="18"/>
    <n v="362"/>
    <n v="2"/>
    <n v="2"/>
    <n v="2"/>
    <s v="222"/>
    <x v="4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</r>
  <r>
    <n v="538"/>
    <n v="1989"/>
    <n v="36"/>
    <x v="1"/>
    <x v="0"/>
    <s v="Célibataire"/>
    <n v="46107"/>
    <n v="1"/>
    <n v="0"/>
    <n v="1"/>
    <d v="2014-02-10T00:00:00"/>
    <n v="11"/>
    <n v="78"/>
    <n v="9"/>
    <n v="125"/>
    <n v="1"/>
    <n v="1"/>
    <n v="2"/>
    <s v="112"/>
    <x v="3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</r>
  <r>
    <n v="8146"/>
    <n v="1976"/>
    <n v="49"/>
    <x v="0"/>
    <x v="2"/>
    <s v="Conjoint"/>
    <n v="46106"/>
    <n v="1"/>
    <n v="1"/>
    <n v="2"/>
    <d v="2014-05-11T00:00:00"/>
    <n v="11"/>
    <n v="84"/>
    <n v="10"/>
    <n v="54"/>
    <n v="1"/>
    <n v="1"/>
    <n v="1"/>
    <s v="111"/>
    <x v="3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</r>
  <r>
    <n v="8461"/>
    <n v="1962"/>
    <n v="63"/>
    <x v="2"/>
    <x v="0"/>
    <s v="Divorcé"/>
    <n v="46102"/>
    <n v="2"/>
    <n v="1"/>
    <n v="3"/>
    <d v="2014-03-10T00:00:00"/>
    <n v="11"/>
    <n v="3"/>
    <n v="10"/>
    <n v="16"/>
    <n v="3"/>
    <n v="1"/>
    <n v="1"/>
    <s v="311"/>
    <x v="0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10703"/>
    <n v="1975"/>
    <n v="50"/>
    <x v="0"/>
    <x v="2"/>
    <s v="Célibataire"/>
    <n v="46098"/>
    <n v="1"/>
    <n v="1"/>
    <n v="2"/>
    <d v="2012-08-18T00:00:00"/>
    <n v="13"/>
    <n v="86"/>
    <n v="15"/>
    <n v="120"/>
    <n v="1"/>
    <n v="2"/>
    <n v="2"/>
    <s v="122"/>
    <x v="3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</r>
  <r>
    <n v="9"/>
    <n v="1975"/>
    <n v="50"/>
    <x v="0"/>
    <x v="2"/>
    <s v="Célibataire"/>
    <n v="46098"/>
    <n v="1"/>
    <n v="1"/>
    <n v="2"/>
    <d v="2012-08-18T00:00:00"/>
    <n v="13"/>
    <n v="86"/>
    <n v="15"/>
    <n v="120"/>
    <n v="1"/>
    <n v="2"/>
    <n v="2"/>
    <s v="122"/>
    <x v="3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</r>
  <r>
    <n v="2804"/>
    <n v="1975"/>
    <n v="50"/>
    <x v="0"/>
    <x v="2"/>
    <s v="Célibataire"/>
    <n v="46098"/>
    <n v="1"/>
    <n v="1"/>
    <n v="2"/>
    <d v="2012-08-18T00:00:00"/>
    <n v="13"/>
    <n v="86"/>
    <n v="15"/>
    <n v="120"/>
    <n v="1"/>
    <n v="2"/>
    <n v="2"/>
    <s v="122"/>
    <x v="3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</r>
  <r>
    <n v="2677"/>
    <n v="1956"/>
    <n v="69"/>
    <x v="2"/>
    <x v="0"/>
    <s v="Conjoint"/>
    <n v="46097"/>
    <n v="0"/>
    <n v="1"/>
    <n v="1"/>
    <d v="2013-03-31T00:00:00"/>
    <n v="12"/>
    <n v="11"/>
    <n v="14"/>
    <n v="241"/>
    <n v="3"/>
    <n v="1"/>
    <n v="2"/>
    <s v="312"/>
    <x v="0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</r>
  <r>
    <n v="4937"/>
    <n v="1973"/>
    <n v="52"/>
    <x v="0"/>
    <x v="2"/>
    <s v="Marié"/>
    <n v="46094"/>
    <n v="1"/>
    <n v="1"/>
    <n v="2"/>
    <d v="2014-06-10T00:00:00"/>
    <n v="11"/>
    <n v="62"/>
    <n v="11"/>
    <n v="44"/>
    <n v="2"/>
    <n v="1"/>
    <n v="1"/>
    <s v="211"/>
    <x v="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</r>
  <r>
    <n v="9097"/>
    <n v="1956"/>
    <n v="69"/>
    <x v="2"/>
    <x v="0"/>
    <s v="Divorcé"/>
    <n v="46086"/>
    <n v="0"/>
    <n v="1"/>
    <n v="1"/>
    <d v="2013-11-03T00:00:00"/>
    <n v="12"/>
    <n v="34"/>
    <n v="16"/>
    <n v="343"/>
    <n v="2"/>
    <n v="2"/>
    <n v="2"/>
    <s v="222"/>
    <x v="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</r>
  <r>
    <n v="5788"/>
    <n v="1972"/>
    <n v="53"/>
    <x v="0"/>
    <x v="0"/>
    <s v="Conjoint"/>
    <n v="46053"/>
    <n v="1"/>
    <n v="0"/>
    <n v="1"/>
    <d v="2013-02-17T00:00:00"/>
    <n v="12"/>
    <n v="46"/>
    <n v="14"/>
    <n v="209"/>
    <n v="2"/>
    <n v="1"/>
    <n v="2"/>
    <s v="212"/>
    <x v="2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</r>
  <r>
    <n v="967"/>
    <n v="1976"/>
    <n v="49"/>
    <x v="0"/>
    <x v="0"/>
    <s v="Marié"/>
    <n v="46049"/>
    <n v="1"/>
    <n v="1"/>
    <n v="2"/>
    <d v="2013-07-21T00:00:00"/>
    <n v="12"/>
    <n v="11"/>
    <n v="23"/>
    <n v="515"/>
    <n v="3"/>
    <n v="3"/>
    <n v="2"/>
    <s v="332"/>
    <x v="0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</r>
  <r>
    <n v="9972"/>
    <n v="1955"/>
    <n v="70"/>
    <x v="2"/>
    <x v="1"/>
    <s v="Conjoint"/>
    <n v="46015"/>
    <n v="1"/>
    <n v="1"/>
    <n v="2"/>
    <d v="2014-04-13T00:00:00"/>
    <n v="11"/>
    <n v="25"/>
    <n v="11"/>
    <n v="46"/>
    <n v="3"/>
    <n v="1"/>
    <n v="1"/>
    <s v="311"/>
    <x v="0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</r>
  <r>
    <n v="2945"/>
    <n v="1955"/>
    <n v="70"/>
    <x v="2"/>
    <x v="1"/>
    <s v="Conjoint"/>
    <n v="46015"/>
    <n v="1"/>
    <n v="1"/>
    <n v="2"/>
    <d v="2014-04-13T00:00:00"/>
    <n v="11"/>
    <n v="25"/>
    <n v="11"/>
    <n v="46"/>
    <n v="3"/>
    <n v="1"/>
    <n v="1"/>
    <s v="311"/>
    <x v="0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</r>
  <r>
    <n v="2877"/>
    <n v="1974"/>
    <n v="51"/>
    <x v="0"/>
    <x v="2"/>
    <s v="Conjoint"/>
    <n v="46014"/>
    <n v="1"/>
    <n v="1"/>
    <n v="2"/>
    <d v="2013-01-21T00:00:00"/>
    <n v="12"/>
    <n v="21"/>
    <n v="23"/>
    <n v="541"/>
    <n v="3"/>
    <n v="3"/>
    <n v="2"/>
    <s v="332"/>
    <x v="0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</r>
  <r>
    <n v="3406"/>
    <n v="1964"/>
    <n v="61"/>
    <x v="2"/>
    <x v="0"/>
    <s v="Célibataire"/>
    <n v="45989"/>
    <n v="0"/>
    <n v="1"/>
    <n v="1"/>
    <d v="2012-10-22T00:00:00"/>
    <n v="13"/>
    <n v="97"/>
    <n v="15"/>
    <n v="322"/>
    <n v="1"/>
    <n v="2"/>
    <n v="2"/>
    <s v="122"/>
    <x v="3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</r>
  <r>
    <n v="10888"/>
    <n v="1961"/>
    <n v="64"/>
    <x v="2"/>
    <x v="0"/>
    <s v="Célibataire"/>
    <n v="45938"/>
    <n v="0"/>
    <n v="0"/>
    <n v="0"/>
    <d v="2013-11-03T00:00:00"/>
    <n v="12"/>
    <n v="46"/>
    <n v="24"/>
    <n v="636"/>
    <n v="2"/>
    <n v="3"/>
    <n v="2"/>
    <s v="232"/>
    <x v="4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</r>
  <r>
    <n v="9485"/>
    <n v="1986"/>
    <n v="39"/>
    <x v="1"/>
    <x v="1"/>
    <s v="Marié"/>
    <n v="45921"/>
    <n v="0"/>
    <n v="0"/>
    <n v="0"/>
    <d v="2014-03-10T00:00:00"/>
    <n v="11"/>
    <n v="23"/>
    <n v="13"/>
    <n v="199"/>
    <n v="3"/>
    <n v="1"/>
    <n v="2"/>
    <s v="312"/>
    <x v="0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</r>
  <r>
    <n v="2942"/>
    <n v="1964"/>
    <n v="61"/>
    <x v="2"/>
    <x v="0"/>
    <s v="Célibataire"/>
    <n v="45906"/>
    <n v="0"/>
    <n v="1"/>
    <n v="1"/>
    <d v="2013-05-07T00:00:00"/>
    <n v="12"/>
    <n v="20"/>
    <n v="18"/>
    <n v="486"/>
    <n v="3"/>
    <n v="2"/>
    <n v="2"/>
    <s v="322"/>
    <x v="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</r>
  <r>
    <n v="5223"/>
    <n v="1966"/>
    <n v="59"/>
    <x v="0"/>
    <x v="2"/>
    <s v="Conjoint"/>
    <n v="45903"/>
    <n v="0"/>
    <n v="1"/>
    <n v="1"/>
    <d v="2014-04-23T00:00:00"/>
    <n v="11"/>
    <n v="80"/>
    <n v="10"/>
    <n v="66"/>
    <n v="1"/>
    <n v="1"/>
    <n v="1"/>
    <s v="111"/>
    <x v="3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</r>
  <r>
    <n v="5231"/>
    <n v="1974"/>
    <n v="51"/>
    <x v="0"/>
    <x v="2"/>
    <s v="Marié"/>
    <n v="45894"/>
    <n v="0"/>
    <n v="2"/>
    <n v="2"/>
    <d v="2014-02-27T00:00:00"/>
    <n v="11"/>
    <n v="15"/>
    <n v="9"/>
    <n v="51"/>
    <n v="3"/>
    <n v="1"/>
    <n v="1"/>
    <s v="311"/>
    <x v="0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</r>
  <r>
    <n v="10856"/>
    <n v="1980"/>
    <n v="45"/>
    <x v="0"/>
    <x v="2"/>
    <s v="Célibataire"/>
    <n v="45889"/>
    <n v="0"/>
    <n v="1"/>
    <n v="1"/>
    <d v="2013-07-02T00:00:00"/>
    <n v="12"/>
    <n v="42"/>
    <n v="10"/>
    <n v="46"/>
    <n v="2"/>
    <n v="1"/>
    <n v="1"/>
    <s v="211"/>
    <x v="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</r>
  <r>
    <n v="3083"/>
    <n v="1974"/>
    <n v="51"/>
    <x v="0"/>
    <x v="0"/>
    <s v="Marié"/>
    <n v="45837"/>
    <n v="1"/>
    <n v="1"/>
    <n v="2"/>
    <d v="2013-07-26T00:00:00"/>
    <n v="12"/>
    <n v="88"/>
    <n v="20"/>
    <n v="373"/>
    <n v="1"/>
    <n v="2"/>
    <n v="2"/>
    <s v="122"/>
    <x v="3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</r>
  <r>
    <n v="6431"/>
    <n v="1964"/>
    <n v="61"/>
    <x v="2"/>
    <x v="1"/>
    <s v="Marié"/>
    <n v="45759"/>
    <n v="1"/>
    <n v="1"/>
    <n v="2"/>
    <d v="2013-02-23T00:00:00"/>
    <n v="12"/>
    <n v="13"/>
    <n v="12"/>
    <n v="68"/>
    <n v="3"/>
    <n v="1"/>
    <n v="1"/>
    <s v="311"/>
    <x v="0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</r>
  <r>
    <n v="10789"/>
    <n v="1964"/>
    <n v="61"/>
    <x v="2"/>
    <x v="1"/>
    <s v="Marié"/>
    <n v="45759"/>
    <n v="1"/>
    <n v="1"/>
    <n v="2"/>
    <d v="2013-02-23T00:00:00"/>
    <n v="12"/>
    <n v="13"/>
    <n v="12"/>
    <n v="68"/>
    <n v="3"/>
    <n v="1"/>
    <n v="1"/>
    <s v="311"/>
    <x v="0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</r>
  <r>
    <n v="1916"/>
    <n v="1954"/>
    <n v="71"/>
    <x v="2"/>
    <x v="2"/>
    <s v="Marié"/>
    <n v="45736"/>
    <n v="0"/>
    <n v="1"/>
    <n v="1"/>
    <d v="2013-07-24T00:00:00"/>
    <n v="12"/>
    <n v="92"/>
    <n v="21"/>
    <n v="437"/>
    <n v="1"/>
    <n v="2"/>
    <n v="2"/>
    <s v="122"/>
    <x v="3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</r>
  <r>
    <n v="10951"/>
    <n v="1968"/>
    <n v="57"/>
    <x v="0"/>
    <x v="0"/>
    <s v="Marié"/>
    <n v="45688"/>
    <n v="0"/>
    <n v="1"/>
    <n v="1"/>
    <d v="2014-01-25T00:00:00"/>
    <n v="11"/>
    <n v="20"/>
    <n v="16"/>
    <n v="306"/>
    <n v="3"/>
    <n v="2"/>
    <n v="2"/>
    <s v="322"/>
    <x v="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</r>
  <r>
    <n v="1968"/>
    <n v="1971"/>
    <n v="54"/>
    <x v="0"/>
    <x v="0"/>
    <s v="Veuf"/>
    <n v="45684"/>
    <n v="1"/>
    <n v="0"/>
    <n v="1"/>
    <d v="2013-12-02T00:00:00"/>
    <n v="12"/>
    <n v="37"/>
    <n v="10"/>
    <n v="28"/>
    <n v="2"/>
    <n v="1"/>
    <n v="1"/>
    <s v="211"/>
    <x v="2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</r>
  <r>
    <n v="5429"/>
    <n v="1948"/>
    <n v="77"/>
    <x v="2"/>
    <x v="1"/>
    <s v="Marié"/>
    <n v="45579"/>
    <n v="0"/>
    <n v="1"/>
    <n v="1"/>
    <d v="2013-08-20T00:00:00"/>
    <n v="12"/>
    <n v="10"/>
    <n v="15"/>
    <n v="183"/>
    <n v="3"/>
    <n v="2"/>
    <n v="2"/>
    <s v="322"/>
    <x v="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</r>
  <r>
    <n v="263"/>
    <n v="1945"/>
    <n v="80"/>
    <x v="2"/>
    <x v="1"/>
    <s v="Célibataire"/>
    <n v="45576"/>
    <n v="0"/>
    <n v="0"/>
    <n v="0"/>
    <d v="2014-05-28T00:00:00"/>
    <n v="11"/>
    <n v="9"/>
    <n v="15"/>
    <n v="145"/>
    <n v="3"/>
    <n v="2"/>
    <n v="2"/>
    <s v="322"/>
    <x v="0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</r>
  <r>
    <n v="839"/>
    <n v="1975"/>
    <n v="50"/>
    <x v="0"/>
    <x v="1"/>
    <s v="Marié"/>
    <n v="45503"/>
    <n v="1"/>
    <n v="0"/>
    <n v="1"/>
    <d v="2013-09-25T00:00:00"/>
    <n v="12"/>
    <n v="54"/>
    <n v="13"/>
    <n v="170"/>
    <n v="2"/>
    <n v="1"/>
    <n v="2"/>
    <s v="212"/>
    <x v="2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</r>
  <r>
    <n v="5966"/>
    <n v="1974"/>
    <n v="51"/>
    <x v="0"/>
    <x v="1"/>
    <s v="Marié"/>
    <n v="45207"/>
    <n v="1"/>
    <n v="1"/>
    <n v="2"/>
    <d v="2012-11-10T00:00:00"/>
    <n v="13"/>
    <n v="64"/>
    <n v="16"/>
    <n v="215"/>
    <n v="2"/>
    <n v="2"/>
    <n v="2"/>
    <s v="222"/>
    <x v="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</r>
  <r>
    <n v="1755"/>
    <n v="1988"/>
    <n v="37"/>
    <x v="1"/>
    <x v="2"/>
    <s v="Conjoint"/>
    <n v="45204"/>
    <n v="1"/>
    <n v="0"/>
    <n v="1"/>
    <d v="2014-04-11T00:00:00"/>
    <n v="11"/>
    <n v="93"/>
    <n v="9"/>
    <n v="114"/>
    <n v="1"/>
    <n v="1"/>
    <n v="1"/>
    <s v="111"/>
    <x v="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</r>
  <r>
    <n v="2130"/>
    <n v="1982"/>
    <n v="43"/>
    <x v="1"/>
    <x v="0"/>
    <s v="Conjoint"/>
    <n v="45203"/>
    <n v="2"/>
    <n v="0"/>
    <n v="2"/>
    <d v="2014-03-23T00:00:00"/>
    <n v="11"/>
    <n v="4"/>
    <n v="13"/>
    <n v="147"/>
    <n v="3"/>
    <n v="1"/>
    <n v="2"/>
    <s v="312"/>
    <x v="0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</r>
  <r>
    <n v="199"/>
    <n v="1962"/>
    <n v="63"/>
    <x v="2"/>
    <x v="2"/>
    <s v="Célibataire"/>
    <n v="45183"/>
    <n v="0"/>
    <n v="0"/>
    <n v="0"/>
    <d v="2013-01-20T00:00:00"/>
    <n v="12"/>
    <n v="33"/>
    <n v="19"/>
    <n v="315"/>
    <n v="2"/>
    <n v="2"/>
    <n v="2"/>
    <s v="222"/>
    <x v="4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</r>
  <r>
    <n v="1463"/>
    <n v="1958"/>
    <n v="67"/>
    <x v="2"/>
    <x v="0"/>
    <s v="Célibataire"/>
    <n v="45160"/>
    <n v="1"/>
    <n v="1"/>
    <n v="2"/>
    <d v="2014-03-29T00:00:00"/>
    <n v="11"/>
    <n v="9"/>
    <n v="10"/>
    <n v="21"/>
    <n v="3"/>
    <n v="1"/>
    <n v="1"/>
    <s v="311"/>
    <x v="0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</r>
  <r>
    <n v="6168"/>
    <n v="1963"/>
    <n v="62"/>
    <x v="2"/>
    <x v="0"/>
    <s v="Divorcé"/>
    <n v="45146"/>
    <n v="1"/>
    <n v="1"/>
    <n v="2"/>
    <d v="2013-07-15T00:00:00"/>
    <n v="12"/>
    <n v="28"/>
    <n v="8"/>
    <n v="53"/>
    <n v="3"/>
    <n v="1"/>
    <n v="1"/>
    <s v="311"/>
    <x v="0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</r>
  <r>
    <n v="10260"/>
    <n v="1965"/>
    <n v="60"/>
    <x v="2"/>
    <x v="2"/>
    <s v="Conjoint"/>
    <n v="45143"/>
    <n v="0"/>
    <n v="1"/>
    <n v="1"/>
    <d v="2013-08-26T00:00:00"/>
    <n v="12"/>
    <n v="74"/>
    <n v="19"/>
    <n v="311"/>
    <n v="1"/>
    <n v="2"/>
    <n v="2"/>
    <s v="122"/>
    <x v="3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</r>
  <r>
    <n v="2262"/>
    <n v="1965"/>
    <n v="60"/>
    <x v="2"/>
    <x v="2"/>
    <s v="Conjoint"/>
    <n v="45143"/>
    <n v="0"/>
    <n v="1"/>
    <n v="1"/>
    <d v="2013-08-26T00:00:00"/>
    <n v="12"/>
    <n v="74"/>
    <n v="19"/>
    <n v="311"/>
    <n v="1"/>
    <n v="2"/>
    <n v="2"/>
    <s v="122"/>
    <x v="3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</r>
  <r>
    <n v="5956"/>
    <n v="1948"/>
    <n v="77"/>
    <x v="2"/>
    <x v="1"/>
    <s v="Divorcé"/>
    <n v="45072"/>
    <n v="1"/>
    <n v="2"/>
    <n v="3"/>
    <d v="2013-10-16T00:00:00"/>
    <n v="12"/>
    <n v="74"/>
    <n v="19"/>
    <n v="284"/>
    <n v="1"/>
    <n v="2"/>
    <n v="2"/>
    <s v="122"/>
    <x v="3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</r>
  <r>
    <n v="8754"/>
    <n v="1974"/>
    <n v="51"/>
    <x v="0"/>
    <x v="1"/>
    <s v="Conjoint"/>
    <n v="45068"/>
    <n v="0"/>
    <n v="1"/>
    <n v="1"/>
    <d v="2013-05-16T00:00:00"/>
    <n v="12"/>
    <n v="25"/>
    <n v="10"/>
    <n v="20"/>
    <n v="3"/>
    <n v="1"/>
    <n v="1"/>
    <s v="311"/>
    <x v="0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</r>
  <r>
    <n v="5454"/>
    <n v="1979"/>
    <n v="46"/>
    <x v="0"/>
    <x v="2"/>
    <s v="Marié"/>
    <n v="45057"/>
    <n v="1"/>
    <n v="0"/>
    <n v="1"/>
    <d v="2013-12-01T00:00:00"/>
    <n v="12"/>
    <n v="80"/>
    <n v="10"/>
    <n v="50"/>
    <n v="1"/>
    <n v="1"/>
    <n v="1"/>
    <s v="111"/>
    <x v="3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</r>
  <r>
    <n v="4587"/>
    <n v="1944"/>
    <n v="81"/>
    <x v="2"/>
    <x v="2"/>
    <s v="Veuf"/>
    <n v="45006"/>
    <n v="0"/>
    <n v="0"/>
    <n v="0"/>
    <d v="2013-07-18T00:00:00"/>
    <n v="12"/>
    <n v="90"/>
    <n v="14"/>
    <n v="266"/>
    <n v="1"/>
    <n v="1"/>
    <n v="2"/>
    <s v="112"/>
    <x v="3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</r>
  <r>
    <n v="6818"/>
    <n v="1974"/>
    <n v="51"/>
    <x v="0"/>
    <x v="0"/>
    <s v="Marié"/>
    <n v="44989"/>
    <n v="0"/>
    <n v="1"/>
    <n v="1"/>
    <d v="2012-09-12T00:00:00"/>
    <n v="13"/>
    <n v="26"/>
    <n v="17"/>
    <n v="369"/>
    <n v="3"/>
    <n v="2"/>
    <n v="2"/>
    <s v="322"/>
    <x v="0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</r>
  <r>
    <n v="7807"/>
    <n v="1974"/>
    <n v="51"/>
    <x v="0"/>
    <x v="0"/>
    <s v="Marié"/>
    <n v="44989"/>
    <n v="0"/>
    <n v="1"/>
    <n v="1"/>
    <d v="2012-09-12T00:00:00"/>
    <n v="13"/>
    <n v="26"/>
    <n v="17"/>
    <n v="369"/>
    <n v="3"/>
    <n v="2"/>
    <n v="2"/>
    <s v="322"/>
    <x v="0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</r>
  <r>
    <n v="4791"/>
    <n v="1980"/>
    <n v="45"/>
    <x v="0"/>
    <x v="0"/>
    <s v="Conjoint"/>
    <n v="44964"/>
    <n v="1"/>
    <n v="1"/>
    <n v="2"/>
    <d v="2012-12-16T00:00:00"/>
    <n v="13"/>
    <n v="35"/>
    <n v="12"/>
    <n v="41"/>
    <n v="2"/>
    <n v="1"/>
    <n v="1"/>
    <s v="211"/>
    <x v="2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</r>
  <r>
    <n v="1008"/>
    <n v="1981"/>
    <n v="44"/>
    <x v="1"/>
    <x v="1"/>
    <s v="Conjoint"/>
    <n v="44953"/>
    <n v="0"/>
    <n v="0"/>
    <n v="0"/>
    <d v="2012-12-21T00:00:00"/>
    <n v="13"/>
    <n v="31"/>
    <n v="29"/>
    <n v="1021"/>
    <n v="3"/>
    <n v="3"/>
    <n v="3"/>
    <s v="333"/>
    <x v="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</r>
  <r>
    <n v="1991"/>
    <n v="1967"/>
    <n v="58"/>
    <x v="0"/>
    <x v="0"/>
    <s v="Conjoint"/>
    <n v="44931"/>
    <n v="0"/>
    <n v="1"/>
    <n v="1"/>
    <d v="2014-01-18T00:00:00"/>
    <n v="11"/>
    <n v="0"/>
    <n v="11"/>
    <n v="96"/>
    <n v="3"/>
    <n v="1"/>
    <n v="1"/>
    <s v="311"/>
    <x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</r>
  <r>
    <n v="9860"/>
    <n v="1959"/>
    <n v="66"/>
    <x v="2"/>
    <x v="0"/>
    <s v="Conjoint"/>
    <n v="44911"/>
    <n v="0"/>
    <n v="1"/>
    <n v="1"/>
    <d v="2013-03-15T00:00:00"/>
    <n v="12"/>
    <n v="11"/>
    <n v="16"/>
    <n v="215"/>
    <n v="3"/>
    <n v="2"/>
    <n v="2"/>
    <s v="322"/>
    <x v="0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</r>
  <r>
    <n v="9817"/>
    <n v="1970"/>
    <n v="55"/>
    <x v="0"/>
    <x v="2"/>
    <s v="Célibataire"/>
    <n v="44802"/>
    <n v="0"/>
    <n v="0"/>
    <n v="0"/>
    <d v="2012-08-21T00:00:00"/>
    <n v="13"/>
    <n v="71"/>
    <n v="33"/>
    <n v="1049"/>
    <n v="1"/>
    <n v="3"/>
    <n v="3"/>
    <s v="133"/>
    <x v="3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</r>
  <r>
    <n v="868"/>
    <n v="1966"/>
    <n v="59"/>
    <x v="0"/>
    <x v="0"/>
    <s v="Marié"/>
    <n v="44794"/>
    <n v="0"/>
    <n v="1"/>
    <n v="1"/>
    <d v="2014-06-08T00:00:00"/>
    <n v="11"/>
    <n v="99"/>
    <n v="11"/>
    <n v="65"/>
    <n v="1"/>
    <n v="1"/>
    <n v="1"/>
    <s v="111"/>
    <x v="3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7212"/>
    <n v="1966"/>
    <n v="59"/>
    <x v="0"/>
    <x v="0"/>
    <s v="Marié"/>
    <n v="44794"/>
    <n v="0"/>
    <n v="1"/>
    <n v="1"/>
    <d v="2014-06-08T00:00:00"/>
    <n v="11"/>
    <n v="99"/>
    <n v="11"/>
    <n v="65"/>
    <n v="1"/>
    <n v="1"/>
    <n v="1"/>
    <s v="111"/>
    <x v="3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8397"/>
    <n v="1951"/>
    <n v="74"/>
    <x v="2"/>
    <x v="0"/>
    <s v="Marié"/>
    <n v="44689"/>
    <n v="1"/>
    <n v="1"/>
    <n v="2"/>
    <d v="2014-01-10T00:00:00"/>
    <n v="11"/>
    <n v="82"/>
    <n v="11"/>
    <n v="34"/>
    <n v="1"/>
    <n v="1"/>
    <n v="1"/>
    <s v="111"/>
    <x v="3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</r>
  <r>
    <n v="5684"/>
    <n v="1971"/>
    <n v="54"/>
    <x v="0"/>
    <x v="2"/>
    <s v="Divorcé"/>
    <n v="44635"/>
    <n v="1"/>
    <n v="1"/>
    <n v="2"/>
    <d v="2013-10-11T00:00:00"/>
    <m/>
    <n v="25"/>
    <n v="12"/>
    <n v="68"/>
    <n v="3"/>
    <n v="1"/>
    <n v="1"/>
    <s v="311"/>
    <x v="0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</r>
  <r>
    <n v="807"/>
    <n v="1969"/>
    <n v="56"/>
    <x v="0"/>
    <x v="2"/>
    <s v="Conjoint"/>
    <n v="44602"/>
    <n v="1"/>
    <n v="1"/>
    <n v="2"/>
    <d v="2014-02-15T00:00:00"/>
    <n v="11"/>
    <n v="35"/>
    <n v="19"/>
    <n v="292"/>
    <n v="2"/>
    <n v="2"/>
    <n v="2"/>
    <s v="222"/>
    <x v="4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</r>
  <r>
    <n v="1377"/>
    <n v="1954"/>
    <n v="71"/>
    <x v="2"/>
    <x v="2"/>
    <s v="Veuf"/>
    <n v="44551"/>
    <n v="0"/>
    <n v="1"/>
    <n v="1"/>
    <d v="2013-08-31T00:00:00"/>
    <n v="12"/>
    <n v="24"/>
    <n v="17"/>
    <n v="285"/>
    <n v="3"/>
    <n v="2"/>
    <n v="2"/>
    <s v="322"/>
    <x v="0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</r>
  <r>
    <n v="966"/>
    <n v="1966"/>
    <n v="59"/>
    <x v="0"/>
    <x v="0"/>
    <s v="Marié"/>
    <n v="44529"/>
    <n v="0"/>
    <n v="1"/>
    <n v="1"/>
    <d v="2013-07-05T00:00:00"/>
    <n v="12"/>
    <n v="98"/>
    <n v="24"/>
    <n v="691"/>
    <n v="1"/>
    <n v="3"/>
    <n v="2"/>
    <s v="132"/>
    <x v="3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</r>
  <r>
    <n v="800"/>
    <n v="1960"/>
    <n v="65"/>
    <x v="2"/>
    <x v="0"/>
    <s v="Conjoint"/>
    <n v="44512"/>
    <n v="1"/>
    <n v="1"/>
    <n v="2"/>
    <d v="2013-08-30T00:00:00"/>
    <n v="12"/>
    <n v="57"/>
    <n v="8"/>
    <n v="32"/>
    <n v="2"/>
    <n v="1"/>
    <n v="1"/>
    <s v="211"/>
    <x v="2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</r>
  <r>
    <n v="6613"/>
    <n v="1970"/>
    <n v="55"/>
    <x v="0"/>
    <x v="2"/>
    <s v="Marié"/>
    <n v="44511"/>
    <n v="1"/>
    <n v="0"/>
    <n v="1"/>
    <d v="2012-10-12T00:00:00"/>
    <n v="13"/>
    <n v="39"/>
    <n v="28"/>
    <n v="727"/>
    <n v="2"/>
    <n v="3"/>
    <n v="2"/>
    <s v="232"/>
    <x v="4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</r>
  <r>
    <n v="3722"/>
    <n v="1972"/>
    <n v="53"/>
    <x v="0"/>
    <x v="0"/>
    <s v="Célibataire"/>
    <n v="44503"/>
    <n v="1"/>
    <n v="1"/>
    <n v="2"/>
    <d v="2014-04-16T00:00:00"/>
    <n v="11"/>
    <n v="83"/>
    <n v="11"/>
    <n v="48"/>
    <n v="1"/>
    <n v="1"/>
    <n v="1"/>
    <s v="111"/>
    <x v="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</r>
  <r>
    <n v="6230"/>
    <n v="1971"/>
    <n v="54"/>
    <x v="0"/>
    <x v="0"/>
    <s v="Divorcé"/>
    <n v="44421"/>
    <n v="1"/>
    <n v="1"/>
    <n v="2"/>
    <d v="2013-02-15T00:00:00"/>
    <n v="12"/>
    <n v="53"/>
    <n v="17"/>
    <n v="189"/>
    <n v="2"/>
    <n v="2"/>
    <n v="2"/>
    <s v="222"/>
    <x v="4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</r>
  <r>
    <n v="10466"/>
    <n v="1965"/>
    <n v="60"/>
    <x v="2"/>
    <x v="0"/>
    <s v="Marié"/>
    <n v="44393"/>
    <n v="1"/>
    <n v="1"/>
    <n v="2"/>
    <d v="2013-08-22T00:00:00"/>
    <n v="12"/>
    <n v="86"/>
    <n v="9"/>
    <n v="60"/>
    <n v="1"/>
    <n v="1"/>
    <n v="1"/>
    <s v="111"/>
    <x v="3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</r>
  <r>
    <n v="10640"/>
    <n v="1974"/>
    <n v="51"/>
    <x v="0"/>
    <x v="0"/>
    <s v="Conjoint"/>
    <n v="44392"/>
    <n v="1"/>
    <n v="1"/>
    <n v="2"/>
    <d v="2013-09-05T00:00:00"/>
    <n v="12"/>
    <n v="71"/>
    <n v="16"/>
    <n v="211"/>
    <n v="1"/>
    <n v="2"/>
    <n v="2"/>
    <s v="122"/>
    <x v="3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</r>
  <r>
    <n v="6927"/>
    <n v="1968"/>
    <n v="57"/>
    <x v="0"/>
    <x v="1"/>
    <s v="Marié"/>
    <n v="44377"/>
    <n v="1"/>
    <n v="1"/>
    <n v="2"/>
    <d v="2012-10-05T00:00:00"/>
    <n v="13"/>
    <n v="70"/>
    <n v="19"/>
    <n v="264"/>
    <n v="1"/>
    <n v="2"/>
    <n v="2"/>
    <s v="122"/>
    <x v="3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</r>
  <r>
    <n v="4252"/>
    <n v="1965"/>
    <n v="60"/>
    <x v="2"/>
    <x v="0"/>
    <s v="Marié"/>
    <n v="44375"/>
    <n v="0"/>
    <n v="1"/>
    <n v="1"/>
    <d v="2014-03-23T00:00:00"/>
    <n v="11"/>
    <n v="73"/>
    <n v="16"/>
    <n v="301"/>
    <n v="1"/>
    <n v="2"/>
    <n v="2"/>
    <s v="122"/>
    <x v="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</r>
  <r>
    <n v="6355"/>
    <n v="1978"/>
    <n v="47"/>
    <x v="0"/>
    <x v="0"/>
    <s v="Marié"/>
    <n v="44359"/>
    <n v="1"/>
    <n v="1"/>
    <n v="2"/>
    <d v="2014-06-17T00:00:00"/>
    <n v="11"/>
    <n v="19"/>
    <n v="9"/>
    <n v="45"/>
    <n v="3"/>
    <n v="1"/>
    <n v="1"/>
    <s v="311"/>
    <x v="0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</r>
  <r>
    <n v="8858"/>
    <n v="1972"/>
    <n v="53"/>
    <x v="0"/>
    <x v="1"/>
    <s v="Marié"/>
    <n v="44325"/>
    <n v="0"/>
    <n v="1"/>
    <n v="1"/>
    <d v="2013-03-07T00:00:00"/>
    <n v="12"/>
    <n v="69"/>
    <n v="25"/>
    <n v="542"/>
    <n v="1"/>
    <n v="3"/>
    <n v="2"/>
    <s v="132"/>
    <x v="3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</r>
  <r>
    <n v="10699"/>
    <n v="1985"/>
    <n v="40"/>
    <x v="1"/>
    <x v="0"/>
    <s v="Marié"/>
    <n v="44322"/>
    <n v="1"/>
    <n v="0"/>
    <n v="1"/>
    <d v="2014-06-16T00:00:00"/>
    <n v="11"/>
    <n v="30"/>
    <n v="14"/>
    <n v="92"/>
    <n v="3"/>
    <n v="1"/>
    <n v="1"/>
    <s v="311"/>
    <x v="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</r>
  <r>
    <n v="8962"/>
    <n v="1975"/>
    <n v="50"/>
    <x v="0"/>
    <x v="2"/>
    <s v="Marié"/>
    <n v="44319"/>
    <n v="1"/>
    <n v="1"/>
    <n v="2"/>
    <d v="2014-04-17T00:00:00"/>
    <n v="11"/>
    <n v="18"/>
    <n v="10"/>
    <n v="37"/>
    <n v="3"/>
    <n v="1"/>
    <n v="1"/>
    <s v="311"/>
    <x v="0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</r>
  <r>
    <n v="8553"/>
    <n v="1965"/>
    <n v="60"/>
    <x v="2"/>
    <x v="0"/>
    <s v="Marié"/>
    <n v="44300"/>
    <n v="1"/>
    <n v="1"/>
    <n v="2"/>
    <d v="2013-06-23T00:00:00"/>
    <n v="12"/>
    <n v="65"/>
    <n v="10"/>
    <n v="42"/>
    <n v="2"/>
    <n v="1"/>
    <n v="1"/>
    <s v="211"/>
    <x v="2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</r>
  <r>
    <n v="3099"/>
    <n v="1970"/>
    <n v="55"/>
    <x v="0"/>
    <x v="0"/>
    <s v="Divorcé"/>
    <n v="44267"/>
    <n v="1"/>
    <n v="1"/>
    <n v="2"/>
    <d v="2013-02-25T00:00:00"/>
    <n v="12"/>
    <n v="48"/>
    <n v="20"/>
    <n v="310"/>
    <n v="2"/>
    <n v="2"/>
    <n v="2"/>
    <s v="222"/>
    <x v="4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</r>
  <r>
    <n v="286"/>
    <n v="1952"/>
    <n v="73"/>
    <x v="2"/>
    <x v="0"/>
    <s v="Célibataire"/>
    <n v="44213"/>
    <n v="1"/>
    <n v="1"/>
    <n v="2"/>
    <d v="2013-11-29T00:00:00"/>
    <n v="12"/>
    <n v="48"/>
    <n v="14"/>
    <n v="152"/>
    <n v="2"/>
    <n v="1"/>
    <n v="2"/>
    <s v="212"/>
    <x v="2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</r>
  <r>
    <n v="4200"/>
    <n v="1970"/>
    <n v="55"/>
    <x v="0"/>
    <x v="2"/>
    <s v="Marié"/>
    <n v="44159"/>
    <n v="1"/>
    <n v="0"/>
    <n v="1"/>
    <d v="2014-06-17T00:00:00"/>
    <n v="11"/>
    <n v="85"/>
    <n v="16"/>
    <n v="275"/>
    <n v="1"/>
    <n v="2"/>
    <n v="2"/>
    <s v="122"/>
    <x v="3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</r>
  <r>
    <n v="7505"/>
    <n v="1957"/>
    <n v="68"/>
    <x v="2"/>
    <x v="1"/>
    <s v="Marié"/>
    <n v="44155"/>
    <n v="1"/>
    <n v="1"/>
    <n v="2"/>
    <d v="2014-01-19T00:00:00"/>
    <n v="11"/>
    <n v="24"/>
    <n v="8"/>
    <n v="46"/>
    <n v="3"/>
    <n v="1"/>
    <n v="1"/>
    <s v="311"/>
    <x v="0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</r>
  <r>
    <n v="182"/>
    <n v="1946"/>
    <n v="79"/>
    <x v="2"/>
    <x v="1"/>
    <s v="Conjoint"/>
    <n v="44124"/>
    <n v="0"/>
    <n v="1"/>
    <n v="1"/>
    <d v="2013-05-11T00:00:00"/>
    <n v="12"/>
    <n v="62"/>
    <n v="21"/>
    <n v="397"/>
    <n v="2"/>
    <n v="2"/>
    <n v="2"/>
    <s v="222"/>
    <x v="4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</r>
  <r>
    <n v="10785"/>
    <n v="1969"/>
    <n v="56"/>
    <x v="0"/>
    <x v="0"/>
    <s v="Marié"/>
    <n v="44078"/>
    <n v="1"/>
    <n v="1"/>
    <n v="2"/>
    <d v="2014-06-19T00:00:00"/>
    <n v="11"/>
    <n v="17"/>
    <n v="10"/>
    <n v="41"/>
    <n v="3"/>
    <n v="1"/>
    <n v="1"/>
    <s v="311"/>
    <x v="0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</r>
  <r>
    <n v="5320"/>
    <n v="1973"/>
    <n v="52"/>
    <x v="0"/>
    <x v="2"/>
    <s v="Divorcé"/>
    <n v="44051"/>
    <n v="1"/>
    <n v="1"/>
    <n v="2"/>
    <d v="2013-01-29T00:00:00"/>
    <n v="12"/>
    <n v="20"/>
    <n v="14"/>
    <n v="171"/>
    <n v="3"/>
    <n v="1"/>
    <n v="2"/>
    <s v="312"/>
    <x v="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</r>
  <r>
    <n v="3933"/>
    <n v="1980"/>
    <n v="45"/>
    <x v="0"/>
    <x v="0"/>
    <s v="Conjoint"/>
    <n v="44010"/>
    <n v="1"/>
    <n v="0"/>
    <n v="1"/>
    <d v="2012-10-13T00:00:00"/>
    <n v="13"/>
    <n v="46"/>
    <n v="27"/>
    <n v="662"/>
    <n v="2"/>
    <n v="3"/>
    <n v="2"/>
    <s v="232"/>
    <x v="4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</r>
  <r>
    <n v="9215"/>
    <n v="1980"/>
    <n v="45"/>
    <x v="0"/>
    <x v="1"/>
    <s v="Marié"/>
    <n v="43974"/>
    <n v="1"/>
    <n v="0"/>
    <n v="1"/>
    <d v="2012-12-12T00:00:00"/>
    <n v="13"/>
    <n v="19"/>
    <n v="23"/>
    <n v="551"/>
    <n v="3"/>
    <n v="3"/>
    <n v="2"/>
    <s v="332"/>
    <x v="0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</r>
  <r>
    <n v="7414"/>
    <n v="1971"/>
    <n v="54"/>
    <x v="0"/>
    <x v="0"/>
    <s v="Marié"/>
    <n v="43824"/>
    <n v="1"/>
    <n v="1"/>
    <n v="2"/>
    <d v="2012-09-15T00:00:00"/>
    <n v="13"/>
    <n v="18"/>
    <n v="16"/>
    <n v="186"/>
    <n v="3"/>
    <n v="2"/>
    <n v="2"/>
    <s v="322"/>
    <x v="0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</r>
  <r>
    <n v="6214"/>
    <n v="1982"/>
    <n v="43"/>
    <x v="1"/>
    <x v="2"/>
    <s v="Marié"/>
    <n v="43815"/>
    <n v="1"/>
    <n v="0"/>
    <n v="1"/>
    <d v="2013-04-05T00:00:00"/>
    <n v="12"/>
    <n v="53"/>
    <n v="11"/>
    <n v="79"/>
    <n v="2"/>
    <n v="1"/>
    <n v="1"/>
    <s v="211"/>
    <x v="2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</r>
  <r>
    <n v="6720"/>
    <n v="1968"/>
    <n v="57"/>
    <x v="0"/>
    <x v="2"/>
    <s v="Conjoint"/>
    <n v="43795"/>
    <n v="0"/>
    <n v="1"/>
    <n v="1"/>
    <d v="2013-10-16T00:00:00"/>
    <n v="12"/>
    <n v="11"/>
    <n v="21"/>
    <n v="492"/>
    <n v="3"/>
    <n v="2"/>
    <n v="2"/>
    <s v="322"/>
    <x v="0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</r>
  <r>
    <n v="10846"/>
    <n v="1978"/>
    <n v="47"/>
    <x v="0"/>
    <x v="2"/>
    <s v="Marié"/>
    <n v="43783"/>
    <n v="1"/>
    <n v="0"/>
    <n v="1"/>
    <d v="2014-05-29T00:00:00"/>
    <n v="11"/>
    <n v="22"/>
    <n v="23"/>
    <n v="629"/>
    <n v="3"/>
    <n v="3"/>
    <n v="2"/>
    <s v="332"/>
    <x v="0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</r>
  <r>
    <n v="2387"/>
    <n v="1952"/>
    <n v="73"/>
    <x v="2"/>
    <x v="2"/>
    <s v="Conjoint"/>
    <n v="43776"/>
    <n v="1"/>
    <n v="1"/>
    <n v="2"/>
    <d v="2013-02-03T00:00:00"/>
    <n v="12"/>
    <n v="9"/>
    <n v="19"/>
    <n v="275"/>
    <n v="3"/>
    <n v="2"/>
    <n v="2"/>
    <s v="322"/>
    <x v="0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</r>
  <r>
    <n v="5577"/>
    <n v="1983"/>
    <n v="42"/>
    <x v="1"/>
    <x v="0"/>
    <s v="Conjoint"/>
    <n v="43776"/>
    <n v="1"/>
    <n v="0"/>
    <n v="1"/>
    <d v="2014-05-03T00:00:00"/>
    <n v="11"/>
    <n v="77"/>
    <n v="9"/>
    <n v="23"/>
    <n v="1"/>
    <n v="1"/>
    <n v="1"/>
    <s v="111"/>
    <x v="3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</r>
  <r>
    <n v="2245"/>
    <n v="1969"/>
    <n v="56"/>
    <x v="0"/>
    <x v="2"/>
    <s v="Marié"/>
    <n v="43641"/>
    <n v="1"/>
    <n v="1"/>
    <n v="2"/>
    <d v="2013-04-22T00:00:00"/>
    <n v="12"/>
    <n v="50"/>
    <n v="13"/>
    <n v="139"/>
    <n v="2"/>
    <n v="1"/>
    <n v="2"/>
    <s v="212"/>
    <x v="2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</r>
  <r>
    <n v="10591"/>
    <n v="1969"/>
    <n v="56"/>
    <x v="0"/>
    <x v="0"/>
    <s v="Veuf"/>
    <n v="43638"/>
    <n v="0"/>
    <n v="1"/>
    <n v="1"/>
    <d v="2012-08-06T00:00:00"/>
    <n v="13"/>
    <n v="37"/>
    <n v="16"/>
    <n v="201"/>
    <n v="2"/>
    <n v="2"/>
    <n v="2"/>
    <s v="222"/>
    <x v="4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</r>
  <r>
    <n v="2639"/>
    <n v="1966"/>
    <n v="59"/>
    <x v="0"/>
    <x v="0"/>
    <s v="Célibataire"/>
    <n v="43602"/>
    <n v="1"/>
    <n v="1"/>
    <n v="2"/>
    <d v="2014-01-10T00:00:00"/>
    <n v="11"/>
    <n v="45"/>
    <n v="12"/>
    <n v="68"/>
    <n v="2"/>
    <n v="1"/>
    <n v="1"/>
    <s v="211"/>
    <x v="2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</r>
  <r>
    <n v="7532"/>
    <n v="1980"/>
    <n v="45"/>
    <x v="0"/>
    <x v="0"/>
    <s v="Marié"/>
    <n v="43586"/>
    <n v="0"/>
    <n v="1"/>
    <n v="1"/>
    <d v="2012-08-30T00:00:00"/>
    <n v="13"/>
    <n v="26"/>
    <n v="15"/>
    <n v="132"/>
    <n v="3"/>
    <n v="2"/>
    <n v="2"/>
    <s v="322"/>
    <x v="0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</r>
  <r>
    <n v="4370"/>
    <n v="1966"/>
    <n v="59"/>
    <x v="0"/>
    <x v="0"/>
    <s v="Conjoint"/>
    <n v="43482"/>
    <n v="2"/>
    <n v="1"/>
    <n v="3"/>
    <d v="2013-11-13T00:00:00"/>
    <n v="12"/>
    <n v="83"/>
    <n v="12"/>
    <n v="88"/>
    <n v="1"/>
    <n v="1"/>
    <n v="1"/>
    <s v="111"/>
    <x v="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</r>
  <r>
    <n v="8692"/>
    <n v="1952"/>
    <n v="73"/>
    <x v="2"/>
    <x v="0"/>
    <s v="Conjoint"/>
    <n v="43462"/>
    <n v="1"/>
    <n v="1"/>
    <n v="2"/>
    <d v="2012-09-12T00:00:00"/>
    <n v="13"/>
    <n v="50"/>
    <n v="18"/>
    <n v="240"/>
    <n v="2"/>
    <n v="2"/>
    <n v="2"/>
    <s v="222"/>
    <x v="4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</r>
  <r>
    <n v="115"/>
    <n v="1966"/>
    <n v="59"/>
    <x v="0"/>
    <x v="2"/>
    <s v="Célibataire"/>
    <n v="43456"/>
    <n v="0"/>
    <n v="1"/>
    <n v="1"/>
    <d v="2013-03-26T00:00:00"/>
    <n v="12"/>
    <n v="0"/>
    <n v="19"/>
    <n v="393"/>
    <n v="3"/>
    <n v="2"/>
    <n v="2"/>
    <s v="322"/>
    <x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</r>
  <r>
    <n v="1839"/>
    <n v="1974"/>
    <n v="51"/>
    <x v="0"/>
    <x v="0"/>
    <s v="Célibataire"/>
    <n v="43322"/>
    <n v="0"/>
    <n v="0"/>
    <n v="0"/>
    <d v="2014-04-21T00:00:00"/>
    <n v="11"/>
    <n v="25"/>
    <n v="14"/>
    <n v="141"/>
    <n v="3"/>
    <n v="1"/>
    <n v="2"/>
    <s v="312"/>
    <x v="0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</r>
  <r>
    <n v="4042"/>
    <n v="1971"/>
    <n v="54"/>
    <x v="0"/>
    <x v="0"/>
    <s v="Divorcé"/>
    <n v="43300"/>
    <n v="0"/>
    <n v="1"/>
    <n v="1"/>
    <d v="2012-10-13T00:00:00"/>
    <n v="13"/>
    <n v="87"/>
    <n v="16"/>
    <n v="180"/>
    <n v="1"/>
    <n v="2"/>
    <n v="2"/>
    <s v="122"/>
    <x v="3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</r>
  <r>
    <n v="2836"/>
    <n v="1972"/>
    <n v="53"/>
    <x v="0"/>
    <x v="1"/>
    <s v="Marié"/>
    <n v="43269"/>
    <n v="1"/>
    <n v="0"/>
    <n v="1"/>
    <d v="2013-09-16T00:00:00"/>
    <n v="12"/>
    <n v="61"/>
    <n v="11"/>
    <n v="19"/>
    <n v="2"/>
    <n v="1"/>
    <n v="1"/>
    <s v="211"/>
    <x v="2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5510"/>
    <n v="1977"/>
    <n v="48"/>
    <x v="0"/>
    <x v="2"/>
    <s v="Marié"/>
    <n v="43263"/>
    <n v="0"/>
    <n v="1"/>
    <n v="1"/>
    <d v="2012-11-21T00:00:00"/>
    <n v="13"/>
    <n v="2"/>
    <n v="18"/>
    <n v="441"/>
    <n v="3"/>
    <n v="2"/>
    <n v="2"/>
    <s v="322"/>
    <x v="0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</r>
  <r>
    <n v="6991"/>
    <n v="1951"/>
    <n v="74"/>
    <x v="2"/>
    <x v="0"/>
    <s v="Divorcé"/>
    <n v="43185"/>
    <n v="0"/>
    <n v="1"/>
    <n v="1"/>
    <d v="2013-04-10T00:00:00"/>
    <n v="12"/>
    <n v="88"/>
    <n v="26"/>
    <n v="637"/>
    <n v="1"/>
    <n v="3"/>
    <n v="2"/>
    <s v="132"/>
    <x v="3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</r>
  <r>
    <n v="361"/>
    <n v="1969"/>
    <n v="56"/>
    <x v="0"/>
    <x v="2"/>
    <s v="Marié"/>
    <n v="43142"/>
    <n v="1"/>
    <n v="1"/>
    <n v="2"/>
    <d v="2014-02-18T00:00:00"/>
    <n v="11"/>
    <n v="84"/>
    <n v="10"/>
    <n v="20"/>
    <n v="1"/>
    <n v="1"/>
    <n v="1"/>
    <s v="111"/>
    <x v="3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</r>
  <r>
    <n v="8387"/>
    <n v="1957"/>
    <n v="68"/>
    <x v="2"/>
    <x v="0"/>
    <s v="Marié"/>
    <n v="43140"/>
    <n v="0"/>
    <n v="1"/>
    <n v="1"/>
    <d v="2013-01-05T00:00:00"/>
    <n v="12"/>
    <n v="68"/>
    <n v="16"/>
    <n v="235"/>
    <n v="1"/>
    <n v="2"/>
    <n v="2"/>
    <s v="122"/>
    <x v="3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</r>
  <r>
    <n v="1676"/>
    <n v="1975"/>
    <n v="50"/>
    <x v="0"/>
    <x v="0"/>
    <s v="Marié"/>
    <n v="43057"/>
    <n v="0"/>
    <n v="1"/>
    <n v="1"/>
    <d v="2013-10-30T00:00:00"/>
    <n v="12"/>
    <n v="30"/>
    <n v="16"/>
    <n v="266"/>
    <n v="3"/>
    <n v="2"/>
    <n v="2"/>
    <s v="322"/>
    <x v="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</r>
  <r>
    <n v="7628"/>
    <n v="1973"/>
    <n v="52"/>
    <x v="0"/>
    <x v="2"/>
    <s v="Marié"/>
    <n v="43050"/>
    <n v="1"/>
    <n v="0"/>
    <n v="1"/>
    <d v="2014-03-18T00:00:00"/>
    <n v="11"/>
    <n v="10"/>
    <n v="11"/>
    <n v="76"/>
    <n v="3"/>
    <n v="1"/>
    <n v="1"/>
    <s v="311"/>
    <x v="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</r>
  <r>
    <n v="5474"/>
    <n v="1970"/>
    <n v="55"/>
    <x v="0"/>
    <x v="0"/>
    <s v="Célibataire"/>
    <n v="43020"/>
    <n v="1"/>
    <n v="0"/>
    <n v="1"/>
    <d v="2013-11-30T00:00:00"/>
    <n v="12"/>
    <n v="79"/>
    <n v="15"/>
    <n v="223"/>
    <n v="1"/>
    <n v="2"/>
    <n v="2"/>
    <s v="122"/>
    <x v="3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</r>
  <r>
    <n v="3969"/>
    <n v="1974"/>
    <n v="51"/>
    <x v="0"/>
    <x v="2"/>
    <s v="Conjoint"/>
    <n v="43018"/>
    <n v="0"/>
    <n v="1"/>
    <n v="1"/>
    <d v="2013-11-01T00:00:00"/>
    <n v="12"/>
    <n v="46"/>
    <n v="11"/>
    <n v="133"/>
    <n v="2"/>
    <n v="1"/>
    <n v="2"/>
    <s v="212"/>
    <x v="2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</r>
  <r>
    <n v="7128"/>
    <n v="1977"/>
    <n v="48"/>
    <x v="0"/>
    <x v="1"/>
    <s v="Célibataire"/>
    <n v="42997"/>
    <n v="1"/>
    <n v="1"/>
    <n v="2"/>
    <d v="2013-12-07T00:00:00"/>
    <n v="12"/>
    <n v="91"/>
    <n v="10"/>
    <n v="15"/>
    <n v="1"/>
    <n v="1"/>
    <n v="1"/>
    <s v="111"/>
    <x v="3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</r>
  <r>
    <n v="7494"/>
    <n v="1950"/>
    <n v="75"/>
    <x v="2"/>
    <x v="1"/>
    <s v="Divorcé"/>
    <n v="42873"/>
    <n v="1"/>
    <n v="1"/>
    <n v="2"/>
    <d v="2013-01-21T00:00:00"/>
    <n v="12"/>
    <n v="11"/>
    <n v="19"/>
    <n v="269"/>
    <n v="3"/>
    <n v="2"/>
    <n v="2"/>
    <s v="322"/>
    <x v="0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</r>
  <r>
    <n v="773"/>
    <n v="1971"/>
    <n v="54"/>
    <x v="0"/>
    <x v="2"/>
    <s v="Divorcé"/>
    <n v="42835"/>
    <n v="1"/>
    <n v="1"/>
    <n v="2"/>
    <d v="2013-06-30T00:00:00"/>
    <n v="12"/>
    <n v="64"/>
    <n v="22"/>
    <n v="595"/>
    <n v="2"/>
    <n v="3"/>
    <n v="2"/>
    <s v="232"/>
    <x v="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</r>
  <r>
    <n v="10609"/>
    <n v="1962"/>
    <n v="63"/>
    <x v="2"/>
    <x v="1"/>
    <s v="Marié"/>
    <n v="42769"/>
    <n v="0"/>
    <n v="1"/>
    <n v="1"/>
    <d v="2013-10-12T00:00:00"/>
    <n v="12"/>
    <n v="15"/>
    <n v="10"/>
    <n v="88"/>
    <n v="3"/>
    <n v="1"/>
    <n v="1"/>
    <s v="311"/>
    <x v="0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</r>
  <r>
    <n v="5048"/>
    <n v="1971"/>
    <n v="54"/>
    <x v="0"/>
    <x v="1"/>
    <s v="Célibataire"/>
    <n v="42767"/>
    <n v="2"/>
    <n v="0"/>
    <n v="2"/>
    <d v="2013-05-11T00:00:00"/>
    <n v="12"/>
    <n v="53"/>
    <n v="14"/>
    <n v="131"/>
    <n v="2"/>
    <n v="1"/>
    <n v="2"/>
    <s v="212"/>
    <x v="2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</r>
  <r>
    <n v="3570"/>
    <n v="1969"/>
    <n v="56"/>
    <x v="0"/>
    <x v="1"/>
    <s v="Conjoint"/>
    <n v="42731"/>
    <n v="1"/>
    <n v="0"/>
    <n v="1"/>
    <d v="2013-10-21T00:00:00"/>
    <n v="12"/>
    <n v="64"/>
    <n v="15"/>
    <n v="244"/>
    <n v="2"/>
    <n v="2"/>
    <n v="2"/>
    <s v="222"/>
    <x v="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</r>
  <r>
    <n v="8897"/>
    <n v="1965"/>
    <n v="60"/>
    <x v="2"/>
    <x v="0"/>
    <s v="Célibataire"/>
    <n v="42720"/>
    <n v="1"/>
    <n v="1"/>
    <n v="2"/>
    <d v="2013-04-24T00:00:00"/>
    <n v="12"/>
    <n v="9"/>
    <n v="25"/>
    <n v="654"/>
    <n v="3"/>
    <n v="3"/>
    <n v="2"/>
    <s v="332"/>
    <x v="0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</r>
  <r>
    <n v="5036"/>
    <n v="1984"/>
    <n v="41"/>
    <x v="1"/>
    <x v="1"/>
    <s v="Célibataire"/>
    <n v="42710"/>
    <n v="1"/>
    <n v="0"/>
    <n v="1"/>
    <d v="2012-11-28T00:00:00"/>
    <n v="13"/>
    <n v="38"/>
    <n v="18"/>
    <n v="406"/>
    <n v="2"/>
    <n v="2"/>
    <n v="2"/>
    <s v="222"/>
    <x v="4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</r>
  <r>
    <n v="5961"/>
    <n v="1978"/>
    <n v="47"/>
    <x v="0"/>
    <x v="0"/>
    <s v="Marié"/>
    <n v="42693"/>
    <n v="1"/>
    <n v="0"/>
    <n v="1"/>
    <d v="2014-06-07T00:00:00"/>
    <n v="11"/>
    <n v="29"/>
    <n v="9"/>
    <n v="57"/>
    <n v="3"/>
    <n v="1"/>
    <n v="1"/>
    <s v="311"/>
    <x v="0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</r>
  <r>
    <n v="9214"/>
    <n v="1991"/>
    <n v="34"/>
    <x v="1"/>
    <x v="0"/>
    <s v="Marié"/>
    <n v="42691"/>
    <n v="0"/>
    <n v="0"/>
    <n v="0"/>
    <d v="2013-08-16T00:00:00"/>
    <n v="12"/>
    <n v="48"/>
    <n v="17"/>
    <n v="358"/>
    <n v="2"/>
    <n v="2"/>
    <n v="2"/>
    <s v="222"/>
    <x v="4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</r>
  <r>
    <n v="1379"/>
    <n v="1992"/>
    <n v="33"/>
    <x v="1"/>
    <x v="2"/>
    <s v="Conjoint"/>
    <n v="42670"/>
    <n v="0"/>
    <n v="0"/>
    <n v="0"/>
    <d v="2013-04-27T00:00:00"/>
    <n v="12"/>
    <n v="12"/>
    <n v="14"/>
    <n v="241"/>
    <n v="3"/>
    <n v="1"/>
    <n v="2"/>
    <s v="312"/>
    <x v="0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</r>
  <r>
    <n v="2694"/>
    <n v="1967"/>
    <n v="58"/>
    <x v="0"/>
    <x v="0"/>
    <s v="Marié"/>
    <n v="42664"/>
    <n v="0"/>
    <n v="1"/>
    <n v="1"/>
    <d v="2014-03-18T00:00:00"/>
    <n v="11"/>
    <n v="44"/>
    <n v="10"/>
    <n v="24"/>
    <n v="2"/>
    <n v="1"/>
    <n v="1"/>
    <s v="211"/>
    <x v="2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</r>
  <r>
    <n v="5954"/>
    <n v="1972"/>
    <n v="53"/>
    <x v="0"/>
    <x v="2"/>
    <s v="Divorcé"/>
    <n v="42618"/>
    <n v="1"/>
    <n v="0"/>
    <n v="1"/>
    <d v="2013-10-09T00:00:00"/>
    <n v="12"/>
    <n v="92"/>
    <n v="17"/>
    <n v="192"/>
    <n v="1"/>
    <n v="2"/>
    <n v="2"/>
    <s v="122"/>
    <x v="3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</r>
  <r>
    <n v="2625"/>
    <n v="1954"/>
    <n v="71"/>
    <x v="2"/>
    <x v="2"/>
    <s v="Célibataire"/>
    <n v="42607"/>
    <n v="0"/>
    <n v="1"/>
    <n v="1"/>
    <d v="2013-11-17T00:00:00"/>
    <n v="12"/>
    <n v="30"/>
    <n v="15"/>
    <n v="350"/>
    <n v="3"/>
    <n v="2"/>
    <n v="2"/>
    <s v="322"/>
    <x v="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</r>
  <r>
    <n v="10905"/>
    <n v="1955"/>
    <n v="70"/>
    <x v="2"/>
    <x v="0"/>
    <s v="Conjoint"/>
    <n v="42586"/>
    <n v="1"/>
    <n v="1"/>
    <n v="2"/>
    <d v="2012-10-29T00:00:00"/>
    <n v="13"/>
    <n v="7"/>
    <n v="19"/>
    <n v="252"/>
    <n v="3"/>
    <n v="2"/>
    <n v="2"/>
    <s v="322"/>
    <x v="0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</r>
  <r>
    <n v="8910"/>
    <n v="1955"/>
    <n v="70"/>
    <x v="2"/>
    <x v="0"/>
    <s v="Conjoint"/>
    <n v="42586"/>
    <n v="1"/>
    <n v="1"/>
    <n v="2"/>
    <d v="2012-10-29T00:00:00"/>
    <n v="13"/>
    <n v="7"/>
    <n v="19"/>
    <n v="252"/>
    <n v="3"/>
    <n v="2"/>
    <n v="2"/>
    <s v="322"/>
    <x v="0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</r>
  <r>
    <n v="6299"/>
    <n v="1968"/>
    <n v="57"/>
    <x v="0"/>
    <x v="1"/>
    <s v="Divorcé"/>
    <n v="42564"/>
    <n v="0"/>
    <n v="1"/>
    <n v="1"/>
    <d v="2013-01-02T00:00:00"/>
    <n v="12"/>
    <n v="28"/>
    <n v="25"/>
    <n v="813"/>
    <n v="3"/>
    <n v="3"/>
    <n v="2"/>
    <s v="332"/>
    <x v="0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</r>
  <r>
    <n v="3846"/>
    <n v="1974"/>
    <n v="51"/>
    <x v="0"/>
    <x v="0"/>
    <s v="Marié"/>
    <n v="42557"/>
    <n v="0"/>
    <n v="1"/>
    <n v="1"/>
    <d v="2012-08-29T00:00:00"/>
    <n v="13"/>
    <n v="98"/>
    <n v="19"/>
    <n v="270"/>
    <n v="1"/>
    <n v="2"/>
    <n v="2"/>
    <s v="122"/>
    <x v="3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</r>
  <r>
    <n v="322"/>
    <n v="1978"/>
    <n v="47"/>
    <x v="0"/>
    <x v="0"/>
    <s v="Conjoint"/>
    <n v="42554"/>
    <n v="1"/>
    <n v="1"/>
    <n v="2"/>
    <d v="2013-01-12T00:00:00"/>
    <n v="12"/>
    <n v="93"/>
    <n v="9"/>
    <n v="41"/>
    <n v="1"/>
    <n v="1"/>
    <n v="1"/>
    <s v="111"/>
    <x v="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</r>
  <r>
    <n v="574"/>
    <n v="1964"/>
    <n v="61"/>
    <x v="2"/>
    <x v="0"/>
    <s v="Marié"/>
    <n v="42523"/>
    <n v="0"/>
    <n v="0"/>
    <n v="0"/>
    <d v="2014-04-23T00:00:00"/>
    <n v="11"/>
    <n v="96"/>
    <n v="8"/>
    <n v="125"/>
    <n v="1"/>
    <n v="1"/>
    <n v="2"/>
    <s v="112"/>
    <x v="3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</r>
  <r>
    <n v="3266"/>
    <n v="1964"/>
    <n v="61"/>
    <x v="2"/>
    <x v="0"/>
    <s v="Marié"/>
    <n v="42523"/>
    <n v="0"/>
    <n v="0"/>
    <n v="0"/>
    <d v="2014-04-23T00:00:00"/>
    <n v="11"/>
    <n v="96"/>
    <n v="8"/>
    <n v="125"/>
    <n v="1"/>
    <n v="1"/>
    <n v="2"/>
    <s v="112"/>
    <x v="3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</r>
  <r>
    <n v="5283"/>
    <n v="1976"/>
    <n v="49"/>
    <x v="0"/>
    <x v="1"/>
    <s v="Célibataire"/>
    <n v="42473"/>
    <n v="1"/>
    <n v="1"/>
    <n v="2"/>
    <d v="2014-02-17T00:00:00"/>
    <n v="11"/>
    <n v="72"/>
    <n v="12"/>
    <n v="144"/>
    <n v="1"/>
    <n v="1"/>
    <n v="2"/>
    <s v="112"/>
    <x v="3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</r>
  <r>
    <n v="8595"/>
    <n v="1973"/>
    <n v="52"/>
    <x v="0"/>
    <x v="0"/>
    <s v="Veuf"/>
    <n v="42429"/>
    <n v="0"/>
    <n v="1"/>
    <n v="1"/>
    <d v="2014-02-11T00:00:00"/>
    <n v="11"/>
    <n v="99"/>
    <n v="10"/>
    <n v="67"/>
    <n v="1"/>
    <n v="1"/>
    <n v="1"/>
    <s v="111"/>
    <x v="3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</r>
  <r>
    <n v="7232"/>
    <n v="1973"/>
    <n v="52"/>
    <x v="0"/>
    <x v="0"/>
    <s v="Veuf"/>
    <n v="42429"/>
    <n v="0"/>
    <n v="1"/>
    <n v="1"/>
    <d v="2014-02-11T00:00:00"/>
    <n v="11"/>
    <n v="99"/>
    <n v="10"/>
    <n v="67"/>
    <n v="1"/>
    <n v="1"/>
    <n v="1"/>
    <s v="111"/>
    <x v="3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</r>
  <r>
    <n v="1064"/>
    <n v="1971"/>
    <n v="54"/>
    <x v="0"/>
    <x v="1"/>
    <s v="Marié"/>
    <n v="42403"/>
    <n v="1"/>
    <n v="0"/>
    <n v="1"/>
    <d v="2013-12-11T00:00:00"/>
    <n v="12"/>
    <n v="18"/>
    <n v="12"/>
    <n v="42"/>
    <n v="3"/>
    <n v="1"/>
    <n v="1"/>
    <s v="311"/>
    <x v="0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</r>
  <r>
    <n v="738"/>
    <n v="1981"/>
    <n v="44"/>
    <x v="1"/>
    <x v="2"/>
    <s v="Célibataire"/>
    <n v="42395"/>
    <n v="1"/>
    <n v="1"/>
    <n v="2"/>
    <d v="2014-04-04T00:00:00"/>
    <n v="11"/>
    <n v="35"/>
    <n v="15"/>
    <n v="182"/>
    <n v="2"/>
    <n v="2"/>
    <n v="2"/>
    <s v="222"/>
    <x v="4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</r>
  <r>
    <n v="11178"/>
    <n v="1972"/>
    <n v="53"/>
    <x v="0"/>
    <x v="2"/>
    <s v="Célibataire"/>
    <n v="42394"/>
    <n v="1"/>
    <n v="0"/>
    <n v="1"/>
    <d v="2014-03-23T00:00:00"/>
    <n v="11"/>
    <n v="69"/>
    <n v="11"/>
    <n v="32"/>
    <n v="1"/>
    <n v="1"/>
    <n v="1"/>
    <s v="111"/>
    <x v="3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</r>
  <r>
    <n v="4324"/>
    <n v="1989"/>
    <n v="36"/>
    <x v="1"/>
    <x v="0"/>
    <s v="Marié"/>
    <n v="42387"/>
    <n v="1"/>
    <n v="0"/>
    <n v="1"/>
    <d v="2012-10-29T00:00:00"/>
    <n v="13"/>
    <n v="42"/>
    <n v="24"/>
    <n v="684"/>
    <n v="2"/>
    <n v="3"/>
    <n v="2"/>
    <s v="232"/>
    <x v="4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</r>
  <r>
    <n v="9738"/>
    <n v="1986"/>
    <n v="39"/>
    <x v="1"/>
    <x v="2"/>
    <s v="Conjoint"/>
    <n v="42386"/>
    <n v="1"/>
    <n v="0"/>
    <n v="1"/>
    <d v="2013-01-13T00:00:00"/>
    <n v="12"/>
    <n v="43"/>
    <n v="14"/>
    <n v="100"/>
    <n v="2"/>
    <n v="1"/>
    <n v="1"/>
    <s v="211"/>
    <x v="2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</r>
  <r>
    <n v="10212"/>
    <n v="1986"/>
    <n v="39"/>
    <x v="1"/>
    <x v="2"/>
    <s v="Conjoint"/>
    <n v="42386"/>
    <n v="1"/>
    <n v="0"/>
    <n v="1"/>
    <d v="2013-01-13T00:00:00"/>
    <n v="12"/>
    <n v="43"/>
    <n v="14"/>
    <n v="100"/>
    <n v="2"/>
    <n v="1"/>
    <n v="1"/>
    <s v="211"/>
    <x v="2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</r>
  <r>
    <n v="7617"/>
    <n v="1974"/>
    <n v="51"/>
    <x v="0"/>
    <x v="0"/>
    <s v="Célibataire"/>
    <n v="42373"/>
    <n v="1"/>
    <n v="1"/>
    <n v="2"/>
    <d v="2013-08-15T00:00:00"/>
    <n v="12"/>
    <n v="83"/>
    <n v="13"/>
    <n v="163"/>
    <n v="1"/>
    <n v="1"/>
    <n v="2"/>
    <s v="112"/>
    <x v="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</r>
  <r>
    <n v="450"/>
    <n v="1958"/>
    <n v="67"/>
    <x v="2"/>
    <x v="2"/>
    <s v="Conjoint"/>
    <n v="42315"/>
    <n v="0"/>
    <n v="1"/>
    <n v="1"/>
    <d v="2013-07-12T00:00:00"/>
    <n v="12"/>
    <n v="90"/>
    <n v="12"/>
    <n v="270"/>
    <n v="1"/>
    <n v="1"/>
    <n v="2"/>
    <s v="112"/>
    <x v="3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</r>
  <r>
    <n v="8086"/>
    <n v="1959"/>
    <n v="66"/>
    <x v="2"/>
    <x v="0"/>
    <s v="Marié"/>
    <n v="42243"/>
    <n v="1"/>
    <n v="1"/>
    <n v="2"/>
    <d v="2013-12-11T00:00:00"/>
    <n v="12"/>
    <n v="34"/>
    <n v="12"/>
    <n v="55"/>
    <n v="2"/>
    <n v="1"/>
    <n v="1"/>
    <s v="211"/>
    <x v="2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</r>
  <r>
    <n v="7947"/>
    <n v="1969"/>
    <n v="56"/>
    <x v="0"/>
    <x v="0"/>
    <s v="Marié"/>
    <n v="42231"/>
    <n v="1"/>
    <n v="1"/>
    <n v="2"/>
    <d v="2014-03-25T00:00:00"/>
    <n v="11"/>
    <n v="99"/>
    <n v="9"/>
    <n v="37"/>
    <n v="1"/>
    <n v="1"/>
    <n v="1"/>
    <s v="111"/>
    <x v="3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</r>
  <r>
    <n v="5644"/>
    <n v="1957"/>
    <n v="68"/>
    <x v="2"/>
    <x v="0"/>
    <s v="Conjoint"/>
    <n v="42213"/>
    <n v="0"/>
    <n v="1"/>
    <n v="1"/>
    <d v="2013-10-12T00:00:00"/>
    <n v="12"/>
    <n v="96"/>
    <n v="20"/>
    <n v="363"/>
    <n v="1"/>
    <n v="2"/>
    <n v="2"/>
    <s v="122"/>
    <x v="3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</r>
  <r>
    <n v="3225"/>
    <n v="1984"/>
    <n v="41"/>
    <x v="1"/>
    <x v="2"/>
    <s v="Marié"/>
    <n v="42207"/>
    <n v="1"/>
    <n v="0"/>
    <n v="1"/>
    <d v="2013-04-01T00:00:00"/>
    <n v="12"/>
    <n v="71"/>
    <n v="16"/>
    <n v="265"/>
    <n v="1"/>
    <n v="2"/>
    <n v="2"/>
    <s v="122"/>
    <x v="3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</r>
  <r>
    <n v="6103"/>
    <n v="1948"/>
    <n v="77"/>
    <x v="2"/>
    <x v="0"/>
    <s v="Marié"/>
    <n v="42192"/>
    <n v="0"/>
    <n v="0"/>
    <n v="0"/>
    <d v="2013-09-06T00:00:00"/>
    <n v="12"/>
    <n v="40"/>
    <n v="10"/>
    <n v="100"/>
    <n v="2"/>
    <n v="1"/>
    <n v="1"/>
    <s v="211"/>
    <x v="2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</r>
  <r>
    <n v="7444"/>
    <n v="1969"/>
    <n v="56"/>
    <x v="0"/>
    <x v="2"/>
    <s v="Marié"/>
    <n v="42169"/>
    <n v="1"/>
    <n v="1"/>
    <n v="2"/>
    <d v="2013-10-19T00:00:00"/>
    <n v="12"/>
    <n v="20"/>
    <n v="12"/>
    <n v="30"/>
    <n v="3"/>
    <n v="1"/>
    <n v="1"/>
    <s v="311"/>
    <x v="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</r>
  <r>
    <n v="749"/>
    <n v="1981"/>
    <n v="44"/>
    <x v="1"/>
    <x v="0"/>
    <s v="Conjoint"/>
    <n v="42162"/>
    <n v="1"/>
    <n v="0"/>
    <n v="1"/>
    <d v="2013-11-19T00:00:00"/>
    <n v="12"/>
    <n v="31"/>
    <n v="13"/>
    <n v="145"/>
    <n v="3"/>
    <n v="1"/>
    <n v="2"/>
    <s v="312"/>
    <x v="0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</r>
  <r>
    <n v="1506"/>
    <n v="1975"/>
    <n v="50"/>
    <x v="0"/>
    <x v="0"/>
    <s v="Célibataire"/>
    <n v="42160"/>
    <n v="1"/>
    <n v="1"/>
    <n v="2"/>
    <d v="2013-06-28T00:00:00"/>
    <n v="12"/>
    <n v="26"/>
    <n v="13"/>
    <n v="140"/>
    <n v="3"/>
    <n v="1"/>
    <n v="2"/>
    <s v="312"/>
    <x v="0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</r>
  <r>
    <n v="2961"/>
    <n v="1982"/>
    <n v="43"/>
    <x v="1"/>
    <x v="0"/>
    <s v="Marié"/>
    <n v="42081"/>
    <n v="1"/>
    <n v="0"/>
    <n v="1"/>
    <d v="2013-02-26T00:00:00"/>
    <n v="12"/>
    <n v="86"/>
    <n v="19"/>
    <n v="382"/>
    <n v="1"/>
    <n v="2"/>
    <n v="2"/>
    <s v="122"/>
    <x v="3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</r>
  <r>
    <n v="1890"/>
    <n v="1971"/>
    <n v="54"/>
    <x v="0"/>
    <x v="2"/>
    <s v="Conjoint"/>
    <n v="42033"/>
    <n v="1"/>
    <n v="1"/>
    <n v="2"/>
    <d v="2012-09-19T00:00:00"/>
    <n v="13"/>
    <n v="95"/>
    <n v="10"/>
    <n v="25"/>
    <n v="1"/>
    <n v="1"/>
    <n v="1"/>
    <s v="111"/>
    <x v="3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</r>
  <r>
    <n v="7378"/>
    <n v="1981"/>
    <n v="44"/>
    <x v="1"/>
    <x v="2"/>
    <s v="Conjoint"/>
    <n v="42021"/>
    <n v="1"/>
    <n v="0"/>
    <n v="1"/>
    <d v="2012-08-31T00:00:00"/>
    <n v="13"/>
    <n v="34"/>
    <n v="26"/>
    <n v="573"/>
    <n v="2"/>
    <n v="3"/>
    <n v="2"/>
    <s v="232"/>
    <x v="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</r>
  <r>
    <n v="3340"/>
    <n v="1977"/>
    <n v="48"/>
    <x v="0"/>
    <x v="0"/>
    <s v="Marié"/>
    <n v="42014"/>
    <n v="1"/>
    <n v="0"/>
    <n v="1"/>
    <d v="2012-08-17T00:00:00"/>
    <n v="13"/>
    <n v="56"/>
    <n v="22"/>
    <n v="436"/>
    <n v="2"/>
    <n v="3"/>
    <n v="2"/>
    <s v="232"/>
    <x v="4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</r>
  <r>
    <n v="8685"/>
    <n v="1977"/>
    <n v="48"/>
    <x v="0"/>
    <x v="0"/>
    <s v="Marié"/>
    <n v="42014"/>
    <n v="1"/>
    <n v="0"/>
    <n v="1"/>
    <d v="2012-08-17T00:00:00"/>
    <n v="13"/>
    <n v="56"/>
    <n v="22"/>
    <n v="436"/>
    <n v="2"/>
    <n v="3"/>
    <n v="2"/>
    <s v="232"/>
    <x v="4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</r>
  <r>
    <n v="4653"/>
    <n v="1978"/>
    <n v="47"/>
    <x v="0"/>
    <x v="0"/>
    <s v="Conjoint"/>
    <n v="42011"/>
    <n v="1"/>
    <n v="0"/>
    <n v="1"/>
    <d v="2013-03-26T00:00:00"/>
    <n v="12"/>
    <n v="46"/>
    <n v="16"/>
    <n v="189"/>
    <n v="2"/>
    <n v="2"/>
    <n v="2"/>
    <s v="222"/>
    <x v="4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</r>
  <r>
    <n v="1162"/>
    <n v="1987"/>
    <n v="38"/>
    <x v="1"/>
    <x v="1"/>
    <s v="Célibataire"/>
    <n v="42000"/>
    <n v="0"/>
    <n v="0"/>
    <n v="0"/>
    <d v="2013-01-10T00:00:00"/>
    <n v="12"/>
    <n v="23"/>
    <n v="23"/>
    <n v="653"/>
    <n v="3"/>
    <n v="3"/>
    <n v="2"/>
    <s v="332"/>
    <x v="0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</r>
  <r>
    <n v="10643"/>
    <n v="1987"/>
    <n v="38"/>
    <x v="1"/>
    <x v="1"/>
    <s v="Célibataire"/>
    <n v="42000"/>
    <n v="0"/>
    <n v="0"/>
    <n v="0"/>
    <d v="2013-01-10T00:00:00"/>
    <n v="12"/>
    <n v="23"/>
    <n v="23"/>
    <n v="653"/>
    <n v="3"/>
    <n v="3"/>
    <n v="2"/>
    <s v="332"/>
    <x v="0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</r>
  <r>
    <n v="1307"/>
    <n v="1978"/>
    <n v="47"/>
    <x v="0"/>
    <x v="0"/>
    <s v="Divorcé"/>
    <n v="41986"/>
    <n v="0"/>
    <n v="1"/>
    <n v="1"/>
    <d v="2014-02-09T00:00:00"/>
    <n v="11"/>
    <n v="15"/>
    <n v="11"/>
    <n v="63"/>
    <n v="3"/>
    <n v="1"/>
    <n v="1"/>
    <s v="311"/>
    <x v="0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</r>
  <r>
    <n v="4548"/>
    <n v="1981"/>
    <n v="44"/>
    <x v="1"/>
    <x v="0"/>
    <s v="Célibataire"/>
    <n v="41967"/>
    <n v="1"/>
    <n v="1"/>
    <n v="2"/>
    <d v="2013-11-23T00:00:00"/>
    <n v="12"/>
    <n v="66"/>
    <n v="8"/>
    <n v="54"/>
    <n v="1"/>
    <n v="1"/>
    <n v="1"/>
    <s v="111"/>
    <x v="3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</r>
  <r>
    <n v="9701"/>
    <n v="1988"/>
    <n v="37"/>
    <x v="1"/>
    <x v="0"/>
    <s v="Conjoint"/>
    <n v="41883"/>
    <n v="1"/>
    <n v="0"/>
    <n v="1"/>
    <d v="2013-03-19T00:00:00"/>
    <n v="12"/>
    <n v="13"/>
    <n v="16"/>
    <n v="312"/>
    <n v="3"/>
    <n v="2"/>
    <n v="2"/>
    <s v="322"/>
    <x v="0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</r>
  <r>
    <n v="9736"/>
    <n v="1980"/>
    <n v="45"/>
    <x v="0"/>
    <x v="0"/>
    <s v="Marié"/>
    <n v="41850"/>
    <n v="1"/>
    <n v="1"/>
    <n v="2"/>
    <d v="2012-12-24T00:00:00"/>
    <n v="13"/>
    <n v="51"/>
    <n v="14"/>
    <n v="96"/>
    <n v="2"/>
    <n v="1"/>
    <n v="1"/>
    <s v="211"/>
    <x v="2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</r>
  <r>
    <n v="607"/>
    <n v="1955"/>
    <n v="70"/>
    <x v="2"/>
    <x v="2"/>
    <s v="Divorcé"/>
    <n v="41769"/>
    <n v="0"/>
    <n v="1"/>
    <n v="1"/>
    <d v="2013-02-13T00:00:00"/>
    <n v="12"/>
    <n v="31"/>
    <n v="24"/>
    <n v="521"/>
    <n v="3"/>
    <n v="3"/>
    <n v="2"/>
    <s v="332"/>
    <x v="0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</r>
  <r>
    <n v="7286"/>
    <n v="1968"/>
    <n v="57"/>
    <x v="0"/>
    <x v="0"/>
    <s v="Conjoint"/>
    <n v="41728"/>
    <n v="1"/>
    <n v="0"/>
    <n v="1"/>
    <d v="2013-05-24T00:00:00"/>
    <n v="12"/>
    <n v="92"/>
    <n v="14"/>
    <n v="55"/>
    <n v="1"/>
    <n v="1"/>
    <n v="1"/>
    <s v="111"/>
    <x v="3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</r>
  <r>
    <n v="8726"/>
    <n v="1964"/>
    <n v="61"/>
    <x v="2"/>
    <x v="2"/>
    <s v="Divorcé"/>
    <n v="41713"/>
    <n v="1"/>
    <n v="1"/>
    <n v="2"/>
    <d v="2014-04-29T00:00:00"/>
    <n v="11"/>
    <n v="57"/>
    <n v="14"/>
    <n v="174"/>
    <n v="2"/>
    <n v="1"/>
    <n v="2"/>
    <s v="212"/>
    <x v="2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</r>
  <r>
    <n v="5289"/>
    <n v="1975"/>
    <n v="50"/>
    <x v="0"/>
    <x v="2"/>
    <s v="Célibataire"/>
    <n v="41658"/>
    <n v="1"/>
    <n v="1"/>
    <n v="2"/>
    <d v="2012-11-09T00:00:00"/>
    <n v="13"/>
    <n v="30"/>
    <n v="8"/>
    <n v="72"/>
    <n v="3"/>
    <n v="1"/>
    <n v="1"/>
    <s v="311"/>
    <x v="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</r>
  <r>
    <n v="916"/>
    <n v="1972"/>
    <n v="53"/>
    <x v="0"/>
    <x v="1"/>
    <s v="Célibataire"/>
    <n v="41644"/>
    <n v="1"/>
    <n v="1"/>
    <n v="2"/>
    <d v="2014-05-09T00:00:00"/>
    <m/>
    <n v="67"/>
    <n v="7"/>
    <n v="31"/>
    <n v="1"/>
    <n v="1"/>
    <n v="1"/>
    <s v="111"/>
    <x v="3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</r>
  <r>
    <n v="405"/>
    <n v="1964"/>
    <n v="61"/>
    <x v="2"/>
    <x v="0"/>
    <s v="Divorcé"/>
    <n v="41638"/>
    <n v="0"/>
    <n v="1"/>
    <n v="1"/>
    <d v="2013-02-13T00:00:00"/>
    <n v="12"/>
    <n v="68"/>
    <n v="21"/>
    <n v="441"/>
    <n v="1"/>
    <n v="2"/>
    <n v="2"/>
    <s v="122"/>
    <x v="3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</r>
  <r>
    <n v="7393"/>
    <n v="1978"/>
    <n v="47"/>
    <x v="0"/>
    <x v="0"/>
    <s v="Conjoint"/>
    <n v="41580"/>
    <n v="1"/>
    <n v="1"/>
    <n v="2"/>
    <d v="2012-12-10T00:00:00"/>
    <n v="13"/>
    <n v="15"/>
    <n v="11"/>
    <n v="92"/>
    <n v="3"/>
    <n v="1"/>
    <n v="1"/>
    <s v="311"/>
    <x v="0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</r>
  <r>
    <n v="5290"/>
    <n v="1964"/>
    <n v="61"/>
    <x v="2"/>
    <x v="1"/>
    <s v="Marié"/>
    <n v="41551"/>
    <n v="1"/>
    <n v="1"/>
    <n v="2"/>
    <d v="2013-08-14T00:00:00"/>
    <n v="12"/>
    <n v="51"/>
    <n v="19"/>
    <n v="279"/>
    <n v="2"/>
    <n v="2"/>
    <n v="2"/>
    <s v="222"/>
    <x v="4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</r>
  <r>
    <n v="6437"/>
    <n v="1985"/>
    <n v="40"/>
    <x v="1"/>
    <x v="2"/>
    <s v="Célibataire"/>
    <n v="41473"/>
    <n v="1"/>
    <n v="0"/>
    <n v="1"/>
    <d v="2013-06-19T00:00:00"/>
    <n v="12"/>
    <n v="80"/>
    <n v="12"/>
    <n v="76"/>
    <n v="1"/>
    <n v="1"/>
    <n v="1"/>
    <s v="111"/>
    <x v="3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</r>
  <r>
    <n v="6825"/>
    <n v="1953"/>
    <n v="72"/>
    <x v="2"/>
    <x v="0"/>
    <s v="Conjoint"/>
    <n v="41452"/>
    <n v="1"/>
    <n v="1"/>
    <n v="2"/>
    <d v="2013-03-06T00:00:00"/>
    <n v="12"/>
    <n v="86"/>
    <n v="10"/>
    <n v="16"/>
    <n v="1"/>
    <n v="1"/>
    <n v="1"/>
    <s v="111"/>
    <x v="3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1584"/>
    <n v="1977"/>
    <n v="48"/>
    <x v="0"/>
    <x v="0"/>
    <s v="Marié"/>
    <n v="41443"/>
    <n v="1"/>
    <n v="0"/>
    <n v="1"/>
    <d v="2014-04-01T00:00:00"/>
    <n v="11"/>
    <n v="79"/>
    <n v="22"/>
    <n v="482"/>
    <n v="1"/>
    <n v="3"/>
    <n v="2"/>
    <s v="132"/>
    <x v="3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</r>
  <r>
    <n v="10356"/>
    <n v="1957"/>
    <n v="68"/>
    <x v="2"/>
    <x v="1"/>
    <s v="Divorcé"/>
    <n v="41437"/>
    <n v="1"/>
    <n v="1"/>
    <n v="2"/>
    <d v="2012-09-22T00:00:00"/>
    <n v="13"/>
    <n v="5"/>
    <n v="11"/>
    <n v="32"/>
    <n v="3"/>
    <n v="1"/>
    <n v="1"/>
    <s v="311"/>
    <x v="0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</r>
  <r>
    <n v="11191"/>
    <n v="1986"/>
    <n v="39"/>
    <x v="1"/>
    <x v="0"/>
    <s v="Divorcé"/>
    <n v="41411"/>
    <n v="0"/>
    <n v="0"/>
    <n v="0"/>
    <d v="2013-12-07T00:00:00"/>
    <n v="12"/>
    <n v="11"/>
    <n v="13"/>
    <n v="139"/>
    <n v="3"/>
    <n v="1"/>
    <n v="2"/>
    <s v="312"/>
    <x v="0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</r>
  <r>
    <n v="968"/>
    <n v="1968"/>
    <n v="57"/>
    <x v="0"/>
    <x v="2"/>
    <s v="Divorcé"/>
    <n v="41335"/>
    <n v="1"/>
    <n v="0"/>
    <n v="1"/>
    <d v="2013-12-26T00:00:00"/>
    <n v="12"/>
    <n v="24"/>
    <n v="16"/>
    <n v="187"/>
    <n v="3"/>
    <n v="2"/>
    <n v="2"/>
    <s v="322"/>
    <x v="0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</r>
  <r>
    <n v="4096"/>
    <n v="1968"/>
    <n v="57"/>
    <x v="0"/>
    <x v="2"/>
    <s v="Divorcé"/>
    <n v="41335"/>
    <n v="1"/>
    <n v="0"/>
    <n v="1"/>
    <d v="2013-12-26T00:00:00"/>
    <n v="12"/>
    <n v="24"/>
    <n v="16"/>
    <n v="187"/>
    <n v="3"/>
    <n v="2"/>
    <n v="2"/>
    <s v="322"/>
    <x v="0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</r>
  <r>
    <n v="1100"/>
    <n v="1960"/>
    <n v="65"/>
    <x v="2"/>
    <x v="2"/>
    <s v="Conjoint"/>
    <n v="41275"/>
    <n v="1"/>
    <n v="2"/>
    <n v="3"/>
    <d v="2014-03-24T00:00:00"/>
    <n v="11"/>
    <n v="33"/>
    <n v="12"/>
    <n v="61"/>
    <n v="2"/>
    <n v="1"/>
    <n v="1"/>
    <s v="211"/>
    <x v="2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</r>
  <r>
    <n v="2202"/>
    <n v="1978"/>
    <n v="47"/>
    <x v="0"/>
    <x v="0"/>
    <s v="Conjoint"/>
    <n v="41154"/>
    <n v="0"/>
    <n v="1"/>
    <n v="1"/>
    <d v="2013-04-09T00:00:00"/>
    <n v="12"/>
    <n v="98"/>
    <n v="10"/>
    <n v="69"/>
    <n v="1"/>
    <n v="1"/>
    <n v="1"/>
    <s v="111"/>
    <x v="3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</r>
  <r>
    <n v="7196"/>
    <n v="1950"/>
    <n v="75"/>
    <x v="2"/>
    <x v="1"/>
    <s v="Marié"/>
    <n v="41145"/>
    <n v="1"/>
    <n v="1"/>
    <n v="2"/>
    <d v="2014-02-08T00:00:00"/>
    <n v="11"/>
    <n v="20"/>
    <n v="6"/>
    <n v="13"/>
    <n v="3"/>
    <n v="1"/>
    <n v="1"/>
    <s v="311"/>
    <x v="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</r>
  <r>
    <n v="10581"/>
    <n v="1977"/>
    <n v="48"/>
    <x v="0"/>
    <x v="0"/>
    <s v="Marié"/>
    <n v="41124"/>
    <n v="1"/>
    <n v="0"/>
    <n v="1"/>
    <d v="2012-10-31T00:00:00"/>
    <n v="13"/>
    <n v="41"/>
    <n v="22"/>
    <n v="506"/>
    <n v="2"/>
    <n v="3"/>
    <n v="2"/>
    <s v="232"/>
    <x v="4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</r>
  <r>
    <n v="3798"/>
    <n v="1968"/>
    <n v="57"/>
    <x v="0"/>
    <x v="0"/>
    <s v="Marié"/>
    <n v="41120"/>
    <n v="1"/>
    <n v="1"/>
    <n v="2"/>
    <d v="2013-11-06T00:00:00"/>
    <n v="12"/>
    <n v="80"/>
    <n v="12"/>
    <n v="81"/>
    <n v="1"/>
    <n v="1"/>
    <n v="1"/>
    <s v="111"/>
    <x v="3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</r>
  <r>
    <n v="75"/>
    <n v="1982"/>
    <n v="43"/>
    <x v="1"/>
    <x v="2"/>
    <s v="Conjoint"/>
    <n v="41039"/>
    <n v="0"/>
    <n v="0"/>
    <n v="0"/>
    <d v="2013-07-25T00:00:00"/>
    <n v="12"/>
    <n v="32"/>
    <n v="22"/>
    <n v="467"/>
    <n v="3"/>
    <n v="3"/>
    <n v="2"/>
    <s v="332"/>
    <x v="0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</r>
  <r>
    <n v="3547"/>
    <n v="1969"/>
    <n v="56"/>
    <x v="0"/>
    <x v="2"/>
    <s v="Conjoint"/>
    <n v="41021"/>
    <n v="1"/>
    <n v="0"/>
    <n v="1"/>
    <d v="2012-12-30T00:00:00"/>
    <n v="13"/>
    <n v="12"/>
    <n v="11"/>
    <n v="64"/>
    <n v="3"/>
    <n v="1"/>
    <n v="1"/>
    <s v="311"/>
    <x v="0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</r>
  <r>
    <n v="5286"/>
    <n v="1987"/>
    <n v="38"/>
    <x v="1"/>
    <x v="2"/>
    <s v="Célibataire"/>
    <n v="41020"/>
    <n v="0"/>
    <n v="0"/>
    <n v="0"/>
    <d v="2013-10-28T00:00:00"/>
    <n v="12"/>
    <n v="68"/>
    <n v="12"/>
    <n v="217"/>
    <n v="1"/>
    <n v="1"/>
    <n v="2"/>
    <s v="112"/>
    <x v="3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</r>
  <r>
    <n v="3081"/>
    <n v="1978"/>
    <n v="47"/>
    <x v="0"/>
    <x v="1"/>
    <s v="Marié"/>
    <n v="41014"/>
    <n v="1"/>
    <n v="0"/>
    <n v="1"/>
    <d v="2013-04-22T00:00:00"/>
    <n v="12"/>
    <n v="65"/>
    <n v="10"/>
    <n v="20"/>
    <n v="2"/>
    <n v="1"/>
    <n v="1"/>
    <s v="211"/>
    <x v="2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</r>
  <r>
    <n v="252"/>
    <n v="1963"/>
    <n v="62"/>
    <x v="2"/>
    <x v="1"/>
    <s v="Divorcé"/>
    <n v="41003"/>
    <n v="0"/>
    <n v="0"/>
    <n v="0"/>
    <d v="2013-03-17T00:00:00"/>
    <n v="12"/>
    <n v="11"/>
    <n v="22"/>
    <n v="601"/>
    <n v="3"/>
    <n v="3"/>
    <n v="2"/>
    <s v="332"/>
    <x v="0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</r>
  <r>
    <n v="3517"/>
    <n v="1952"/>
    <n v="73"/>
    <x v="2"/>
    <x v="0"/>
    <s v="Célibataire"/>
    <n v="40887"/>
    <n v="1"/>
    <n v="1"/>
    <n v="2"/>
    <d v="2013-05-06T00:00:00"/>
    <n v="12"/>
    <n v="32"/>
    <n v="16"/>
    <n v="161"/>
    <n v="3"/>
    <n v="2"/>
    <n v="2"/>
    <s v="322"/>
    <x v="0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</r>
  <r>
    <n v="2656"/>
    <n v="1971"/>
    <n v="54"/>
    <x v="0"/>
    <x v="0"/>
    <s v="Divorcé"/>
    <n v="40851"/>
    <n v="1"/>
    <n v="1"/>
    <n v="2"/>
    <d v="2013-02-21T00:00:00"/>
    <n v="12"/>
    <n v="63"/>
    <n v="11"/>
    <n v="59"/>
    <n v="2"/>
    <n v="1"/>
    <n v="1"/>
    <s v="211"/>
    <x v="2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</r>
  <r>
    <n v="10637"/>
    <n v="1964"/>
    <n v="61"/>
    <x v="2"/>
    <x v="0"/>
    <s v="Marié"/>
    <n v="40800"/>
    <n v="1"/>
    <n v="2"/>
    <n v="3"/>
    <d v="2013-01-01T00:00:00"/>
    <n v="12"/>
    <n v="77"/>
    <n v="13"/>
    <n v="99"/>
    <n v="1"/>
    <n v="1"/>
    <n v="1"/>
    <s v="111"/>
    <x v="3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</r>
  <r>
    <n v="9507"/>
    <n v="1975"/>
    <n v="50"/>
    <x v="0"/>
    <x v="0"/>
    <s v="Marié"/>
    <n v="40794"/>
    <n v="0"/>
    <n v="1"/>
    <n v="1"/>
    <d v="2013-04-07T00:00:00"/>
    <n v="12"/>
    <n v="18"/>
    <n v="21"/>
    <n v="434"/>
    <n v="3"/>
    <n v="2"/>
    <n v="2"/>
    <s v="322"/>
    <x v="0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</r>
  <r>
    <n v="347"/>
    <n v="1976"/>
    <n v="49"/>
    <x v="0"/>
    <x v="0"/>
    <s v="Divorcé"/>
    <n v="40780"/>
    <n v="0"/>
    <n v="1"/>
    <n v="1"/>
    <d v="2012-09-08T00:00:00"/>
    <n v="13"/>
    <n v="30"/>
    <n v="22"/>
    <n v="377"/>
    <n v="3"/>
    <n v="3"/>
    <n v="2"/>
    <s v="332"/>
    <x v="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</r>
  <r>
    <n v="1072"/>
    <n v="1965"/>
    <n v="60"/>
    <x v="2"/>
    <x v="1"/>
    <s v="Célibataire"/>
    <n v="40760"/>
    <n v="0"/>
    <n v="1"/>
    <n v="1"/>
    <d v="2013-08-30T00:00:00"/>
    <n v="12"/>
    <n v="64"/>
    <n v="12"/>
    <n v="93"/>
    <n v="2"/>
    <n v="1"/>
    <n v="1"/>
    <s v="211"/>
    <x v="2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</r>
  <r>
    <n v="3153"/>
    <n v="1957"/>
    <n v="68"/>
    <x v="2"/>
    <x v="1"/>
    <s v="Célibataire"/>
    <n v="40737"/>
    <n v="2"/>
    <n v="1"/>
    <n v="3"/>
    <d v="2013-12-08T00:00:00"/>
    <n v="12"/>
    <n v="24"/>
    <n v="11"/>
    <n v="17"/>
    <n v="3"/>
    <n v="1"/>
    <n v="1"/>
    <s v="311"/>
    <x v="0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1734"/>
    <n v="1968"/>
    <n v="57"/>
    <x v="0"/>
    <x v="1"/>
    <s v="Conjoint"/>
    <n v="40706"/>
    <n v="2"/>
    <n v="1"/>
    <n v="3"/>
    <d v="2013-01-17T00:00:00"/>
    <n v="12"/>
    <n v="37"/>
    <n v="14"/>
    <n v="81"/>
    <n v="2"/>
    <n v="1"/>
    <n v="1"/>
    <s v="211"/>
    <x v="2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</r>
  <r>
    <n v="1409"/>
    <n v="1951"/>
    <n v="74"/>
    <x v="2"/>
    <x v="0"/>
    <s v="Conjoint"/>
    <n v="40689"/>
    <n v="0"/>
    <n v="1"/>
    <n v="1"/>
    <d v="2013-03-18T00:00:00"/>
    <n v="12"/>
    <n v="69"/>
    <n v="21"/>
    <n v="444"/>
    <n v="1"/>
    <n v="2"/>
    <n v="2"/>
    <s v="122"/>
    <x v="3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5314"/>
    <n v="1951"/>
    <n v="74"/>
    <x v="2"/>
    <x v="0"/>
    <s v="Conjoint"/>
    <n v="40689"/>
    <n v="0"/>
    <n v="1"/>
    <n v="1"/>
    <d v="2013-03-18T00:00:00"/>
    <n v="12"/>
    <n v="69"/>
    <n v="21"/>
    <n v="444"/>
    <n v="1"/>
    <n v="2"/>
    <n v="2"/>
    <s v="122"/>
    <x v="3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10470"/>
    <n v="1979"/>
    <n v="46"/>
    <x v="0"/>
    <x v="2"/>
    <s v="Marié"/>
    <n v="40662"/>
    <n v="1"/>
    <n v="0"/>
    <n v="1"/>
    <d v="2013-03-15T00:00:00"/>
    <n v="12"/>
    <n v="0"/>
    <n v="10"/>
    <n v="92"/>
    <n v="3"/>
    <n v="1"/>
    <n v="1"/>
    <s v="311"/>
    <x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</r>
  <r>
    <n v="1030"/>
    <n v="1965"/>
    <n v="60"/>
    <x v="2"/>
    <x v="1"/>
    <s v="Célibataire"/>
    <n v="40637"/>
    <n v="1"/>
    <n v="1"/>
    <n v="2"/>
    <d v="2013-07-17T00:00:00"/>
    <n v="12"/>
    <n v="72"/>
    <n v="11"/>
    <n v="38"/>
    <n v="1"/>
    <n v="1"/>
    <n v="1"/>
    <s v="111"/>
    <x v="3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</r>
  <r>
    <n v="271"/>
    <n v="1969"/>
    <n v="56"/>
    <x v="0"/>
    <x v="0"/>
    <s v="Veuf"/>
    <n v="40590"/>
    <n v="1"/>
    <n v="1"/>
    <n v="2"/>
    <d v="2013-10-02T00:00:00"/>
    <n v="12"/>
    <n v="30"/>
    <n v="16"/>
    <n v="258"/>
    <n v="3"/>
    <n v="2"/>
    <n v="2"/>
    <s v="322"/>
    <x v="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</r>
  <r>
    <n v="7699"/>
    <n v="1969"/>
    <n v="56"/>
    <x v="0"/>
    <x v="0"/>
    <s v="Veuf"/>
    <n v="40590"/>
    <n v="1"/>
    <n v="1"/>
    <n v="2"/>
    <d v="2013-10-02T00:00:00"/>
    <n v="12"/>
    <n v="30"/>
    <n v="16"/>
    <n v="258"/>
    <n v="3"/>
    <n v="2"/>
    <n v="2"/>
    <s v="322"/>
    <x v="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</r>
  <r>
    <n v="5710"/>
    <n v="1970"/>
    <n v="55"/>
    <x v="0"/>
    <x v="0"/>
    <s v="Conjoint"/>
    <n v="40548"/>
    <n v="0"/>
    <n v="1"/>
    <n v="1"/>
    <d v="2012-10-10T00:00:00"/>
    <n v="13"/>
    <n v="31"/>
    <n v="12"/>
    <n v="120"/>
    <n v="3"/>
    <n v="1"/>
    <n v="2"/>
    <s v="312"/>
    <x v="0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</r>
  <r>
    <n v="803"/>
    <n v="1968"/>
    <n v="57"/>
    <x v="0"/>
    <x v="0"/>
    <s v="Conjoint"/>
    <n v="40521"/>
    <n v="1"/>
    <n v="1"/>
    <n v="2"/>
    <d v="2013-04-05T00:00:00"/>
    <n v="12"/>
    <n v="82"/>
    <n v="8"/>
    <n v="21"/>
    <n v="1"/>
    <n v="1"/>
    <n v="1"/>
    <s v="111"/>
    <x v="3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</r>
  <r>
    <n v="9523"/>
    <n v="1982"/>
    <n v="43"/>
    <x v="1"/>
    <x v="0"/>
    <s v="Conjoint"/>
    <n v="40479"/>
    <n v="1"/>
    <n v="0"/>
    <n v="1"/>
    <d v="2013-08-17T00:00:00"/>
    <n v="12"/>
    <n v="95"/>
    <n v="7"/>
    <n v="15"/>
    <n v="1"/>
    <n v="1"/>
    <n v="1"/>
    <s v="111"/>
    <x v="3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</r>
  <r>
    <n v="2607"/>
    <n v="1953"/>
    <n v="72"/>
    <x v="2"/>
    <x v="0"/>
    <s v="Célibataire"/>
    <n v="40464"/>
    <n v="0"/>
    <n v="1"/>
    <n v="1"/>
    <d v="2013-01-11T00:00:00"/>
    <n v="12"/>
    <n v="78"/>
    <n v="26"/>
    <n v="630"/>
    <n v="1"/>
    <n v="3"/>
    <n v="2"/>
    <s v="132"/>
    <x v="3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</r>
  <r>
    <n v="8955"/>
    <n v="1957"/>
    <n v="68"/>
    <x v="2"/>
    <x v="1"/>
    <s v="Conjoint"/>
    <n v="40451"/>
    <n v="0"/>
    <n v="2"/>
    <n v="2"/>
    <d v="2014-02-16T00:00:00"/>
    <n v="11"/>
    <n v="54"/>
    <n v="9"/>
    <n v="49"/>
    <n v="2"/>
    <n v="1"/>
    <n v="1"/>
    <s v="211"/>
    <x v="2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</r>
  <r>
    <n v="4764"/>
    <n v="1952"/>
    <n v="73"/>
    <x v="2"/>
    <x v="2"/>
    <s v="Conjoint"/>
    <n v="40442"/>
    <n v="1"/>
    <n v="1"/>
    <n v="2"/>
    <d v="2012-08-19T00:00:00"/>
    <n v="13"/>
    <n v="52"/>
    <n v="15"/>
    <n v="169"/>
    <n v="2"/>
    <n v="2"/>
    <n v="2"/>
    <s v="222"/>
    <x v="4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</r>
  <r>
    <n v="5922"/>
    <n v="1974"/>
    <n v="51"/>
    <x v="0"/>
    <x v="1"/>
    <s v="Marié"/>
    <n v="40344"/>
    <n v="0"/>
    <n v="1"/>
    <n v="1"/>
    <d v="2013-10-13T00:00:00"/>
    <n v="12"/>
    <n v="48"/>
    <n v="17"/>
    <n v="218"/>
    <n v="2"/>
    <n v="2"/>
    <n v="2"/>
    <s v="222"/>
    <x v="4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</r>
  <r>
    <n v="2392"/>
    <n v="1972"/>
    <n v="53"/>
    <x v="0"/>
    <x v="0"/>
    <s v="Marié"/>
    <n v="40321"/>
    <n v="1"/>
    <n v="1"/>
    <n v="2"/>
    <d v="2013-07-29T00:00:00"/>
    <n v="12"/>
    <n v="59"/>
    <n v="13"/>
    <n v="102"/>
    <n v="2"/>
    <n v="1"/>
    <n v="1"/>
    <s v="211"/>
    <x v="2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1920"/>
    <n v="1972"/>
    <n v="53"/>
    <x v="0"/>
    <x v="0"/>
    <s v="Marié"/>
    <n v="40321"/>
    <n v="1"/>
    <n v="1"/>
    <n v="2"/>
    <d v="2013-07-29T00:00:00"/>
    <n v="12"/>
    <n v="59"/>
    <n v="13"/>
    <n v="102"/>
    <n v="2"/>
    <n v="1"/>
    <n v="1"/>
    <s v="211"/>
    <x v="2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5975"/>
    <n v="1967"/>
    <n v="58"/>
    <x v="0"/>
    <x v="1"/>
    <s v="Célibataire"/>
    <n v="40304"/>
    <n v="1"/>
    <n v="0"/>
    <n v="1"/>
    <d v="2013-09-30T00:00:00"/>
    <n v="12"/>
    <n v="82"/>
    <n v="12"/>
    <n v="57"/>
    <n v="1"/>
    <n v="1"/>
    <n v="1"/>
    <s v="111"/>
    <x v="3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</r>
  <r>
    <n v="5846"/>
    <n v="1977"/>
    <n v="48"/>
    <x v="0"/>
    <x v="0"/>
    <s v="Divorcé"/>
    <n v="40246"/>
    <n v="1"/>
    <n v="0"/>
    <n v="1"/>
    <d v="2012-12-19T00:00:00"/>
    <n v="13"/>
    <n v="68"/>
    <n v="9"/>
    <n v="13"/>
    <n v="1"/>
    <n v="1"/>
    <n v="1"/>
    <s v="111"/>
    <x v="3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</r>
  <r>
    <n v="2456"/>
    <n v="1975"/>
    <n v="50"/>
    <x v="0"/>
    <x v="1"/>
    <s v="Marié"/>
    <n v="40233"/>
    <n v="0"/>
    <n v="1"/>
    <n v="1"/>
    <d v="2013-10-14T00:00:00"/>
    <n v="12"/>
    <n v="84"/>
    <n v="14"/>
    <n v="149"/>
    <n v="1"/>
    <n v="1"/>
    <n v="2"/>
    <s v="112"/>
    <x v="3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</r>
  <r>
    <n v="938"/>
    <n v="1981"/>
    <n v="44"/>
    <x v="1"/>
    <x v="0"/>
    <s v="Marié"/>
    <n v="40211"/>
    <n v="1"/>
    <n v="1"/>
    <n v="2"/>
    <d v="2013-07-30T00:00:00"/>
    <n v="12"/>
    <n v="30"/>
    <n v="13"/>
    <n v="87"/>
    <n v="3"/>
    <n v="1"/>
    <n v="1"/>
    <s v="311"/>
    <x v="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</r>
  <r>
    <n v="9246"/>
    <n v="1985"/>
    <n v="40"/>
    <x v="1"/>
    <x v="2"/>
    <s v="Conjoint"/>
    <n v="40101"/>
    <n v="1"/>
    <n v="0"/>
    <n v="1"/>
    <d v="2012-10-14T00:00:00"/>
    <n v="13"/>
    <n v="73"/>
    <n v="20"/>
    <n v="415"/>
    <n v="1"/>
    <n v="2"/>
    <n v="2"/>
    <s v="122"/>
    <x v="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</r>
  <r>
    <n v="983"/>
    <n v="1984"/>
    <n v="41"/>
    <x v="1"/>
    <x v="0"/>
    <s v="Marié"/>
    <n v="40059"/>
    <n v="1"/>
    <n v="0"/>
    <n v="1"/>
    <d v="2013-09-28T00:00:00"/>
    <n v="12"/>
    <n v="82"/>
    <n v="19"/>
    <n v="414"/>
    <n v="1"/>
    <n v="2"/>
    <n v="2"/>
    <s v="122"/>
    <x v="3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</r>
  <r>
    <n v="2173"/>
    <n v="1952"/>
    <n v="73"/>
    <x v="2"/>
    <x v="0"/>
    <s v="Veuf"/>
    <n v="40049"/>
    <n v="0"/>
    <n v="1"/>
    <n v="1"/>
    <d v="2013-10-16T00:00:00"/>
    <n v="12"/>
    <n v="23"/>
    <n v="10"/>
    <n v="32"/>
    <n v="3"/>
    <n v="1"/>
    <n v="1"/>
    <s v="311"/>
    <x v="0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</r>
  <r>
    <n v="368"/>
    <n v="1974"/>
    <n v="51"/>
    <x v="0"/>
    <x v="0"/>
    <s v="Marié"/>
    <n v="40049"/>
    <n v="0"/>
    <n v="1"/>
    <n v="1"/>
    <d v="2012-11-29T00:00:00"/>
    <n v="13"/>
    <n v="61"/>
    <n v="16"/>
    <n v="290"/>
    <n v="2"/>
    <n v="2"/>
    <n v="2"/>
    <s v="222"/>
    <x v="4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</r>
  <r>
    <n v="8663"/>
    <n v="1974"/>
    <n v="51"/>
    <x v="0"/>
    <x v="0"/>
    <s v="Divorcé"/>
    <n v="39996"/>
    <n v="1"/>
    <n v="1"/>
    <n v="2"/>
    <d v="2014-05-22T00:00:00"/>
    <m/>
    <n v="85"/>
    <n v="9"/>
    <n v="15"/>
    <n v="1"/>
    <n v="1"/>
    <n v="1"/>
    <s v="111"/>
    <x v="3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</r>
  <r>
    <n v="10602"/>
    <n v="1983"/>
    <n v="42"/>
    <x v="1"/>
    <x v="0"/>
    <s v="Marié"/>
    <n v="39922"/>
    <n v="1"/>
    <n v="0"/>
    <n v="1"/>
    <d v="2013-02-14T00:00:00"/>
    <n v="12"/>
    <n v="30"/>
    <n v="15"/>
    <n v="156"/>
    <n v="3"/>
    <n v="2"/>
    <n v="2"/>
    <s v="322"/>
    <x v="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3220"/>
    <n v="1983"/>
    <n v="42"/>
    <x v="1"/>
    <x v="0"/>
    <s v="Marié"/>
    <n v="39922"/>
    <n v="1"/>
    <n v="0"/>
    <n v="1"/>
    <d v="2013-02-14T00:00:00"/>
    <n v="12"/>
    <n v="30"/>
    <n v="15"/>
    <n v="156"/>
    <n v="3"/>
    <n v="2"/>
    <n v="2"/>
    <s v="322"/>
    <x v="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5424"/>
    <n v="1983"/>
    <n v="42"/>
    <x v="1"/>
    <x v="0"/>
    <s v="Marié"/>
    <n v="39922"/>
    <n v="1"/>
    <n v="0"/>
    <n v="1"/>
    <d v="2013-02-14T00:00:00"/>
    <n v="12"/>
    <n v="30"/>
    <n v="15"/>
    <n v="156"/>
    <n v="3"/>
    <n v="2"/>
    <n v="2"/>
    <s v="322"/>
    <x v="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3697"/>
    <n v="1954"/>
    <n v="71"/>
    <x v="2"/>
    <x v="0"/>
    <s v="Conjoint"/>
    <n v="39898"/>
    <n v="0"/>
    <n v="1"/>
    <n v="1"/>
    <d v="2013-02-12T00:00:00"/>
    <n v="12"/>
    <n v="20"/>
    <n v="14"/>
    <n v="134"/>
    <n v="3"/>
    <n v="1"/>
    <n v="2"/>
    <s v="312"/>
    <x v="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</r>
  <r>
    <n v="9955"/>
    <n v="1954"/>
    <n v="71"/>
    <x v="2"/>
    <x v="0"/>
    <s v="Conjoint"/>
    <n v="39898"/>
    <n v="0"/>
    <n v="1"/>
    <n v="1"/>
    <d v="2013-02-12T00:00:00"/>
    <n v="12"/>
    <n v="20"/>
    <n v="14"/>
    <n v="134"/>
    <n v="3"/>
    <n v="1"/>
    <n v="2"/>
    <s v="312"/>
    <x v="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</r>
  <r>
    <n v="4487"/>
    <n v="1969"/>
    <n v="56"/>
    <x v="0"/>
    <x v="2"/>
    <s v="Célibataire"/>
    <n v="39858"/>
    <n v="1"/>
    <n v="0"/>
    <n v="1"/>
    <d v="2013-01-24T00:00:00"/>
    <n v="12"/>
    <n v="67"/>
    <n v="12"/>
    <n v="95"/>
    <n v="1"/>
    <n v="1"/>
    <n v="1"/>
    <s v="111"/>
    <x v="3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</r>
  <r>
    <n v="8212"/>
    <n v="1971"/>
    <n v="54"/>
    <x v="0"/>
    <x v="2"/>
    <s v="Marié"/>
    <n v="39791"/>
    <n v="0"/>
    <n v="1"/>
    <n v="1"/>
    <d v="2013-03-28T00:00:00"/>
    <n v="12"/>
    <n v="89"/>
    <n v="15"/>
    <n v="174"/>
    <n v="1"/>
    <n v="2"/>
    <n v="2"/>
    <s v="122"/>
    <x v="3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</r>
  <r>
    <n v="6515"/>
    <n v="1977"/>
    <n v="48"/>
    <x v="0"/>
    <x v="0"/>
    <s v="Conjoint"/>
    <n v="39771"/>
    <n v="1"/>
    <n v="0"/>
    <n v="1"/>
    <d v="2013-12-06T00:00:00"/>
    <n v="12"/>
    <n v="92"/>
    <n v="9"/>
    <n v="50"/>
    <n v="1"/>
    <n v="1"/>
    <n v="1"/>
    <s v="111"/>
    <x v="3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</r>
  <r>
    <n v="7384"/>
    <n v="1951"/>
    <n v="74"/>
    <x v="2"/>
    <x v="2"/>
    <s v="Conjoint"/>
    <n v="39767"/>
    <n v="0"/>
    <n v="0"/>
    <n v="0"/>
    <d v="2013-07-21T00:00:00"/>
    <n v="12"/>
    <n v="18"/>
    <n v="23"/>
    <n v="485"/>
    <n v="3"/>
    <n v="3"/>
    <n v="2"/>
    <s v="332"/>
    <x v="0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</r>
  <r>
    <n v="3524"/>
    <n v="1971"/>
    <n v="54"/>
    <x v="0"/>
    <x v="2"/>
    <s v="Célibataire"/>
    <n v="39763"/>
    <n v="1"/>
    <n v="0"/>
    <n v="1"/>
    <d v="2013-08-04T00:00:00"/>
    <n v="12"/>
    <n v="9"/>
    <n v="17"/>
    <n v="167"/>
    <n v="3"/>
    <n v="2"/>
    <n v="2"/>
    <s v="322"/>
    <x v="0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</r>
  <r>
    <n v="1717"/>
    <n v="1988"/>
    <n v="37"/>
    <x v="1"/>
    <x v="0"/>
    <s v="Célibataire"/>
    <n v="39747"/>
    <n v="1"/>
    <n v="0"/>
    <n v="1"/>
    <d v="2014-04-13T00:00:00"/>
    <n v="11"/>
    <n v="43"/>
    <n v="18"/>
    <n v="273"/>
    <n v="2"/>
    <n v="2"/>
    <n v="2"/>
    <s v="222"/>
    <x v="4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</r>
  <r>
    <n v="9197"/>
    <n v="1953"/>
    <n v="72"/>
    <x v="2"/>
    <x v="0"/>
    <s v="Marié"/>
    <n v="39722"/>
    <n v="0"/>
    <n v="1"/>
    <n v="1"/>
    <d v="2014-02-24T00:00:00"/>
    <n v="11"/>
    <n v="92"/>
    <n v="10"/>
    <n v="47"/>
    <n v="1"/>
    <n v="1"/>
    <n v="1"/>
    <s v="111"/>
    <x v="3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</r>
  <r>
    <n v="3710"/>
    <n v="1984"/>
    <n v="41"/>
    <x v="1"/>
    <x v="1"/>
    <s v="Célibataire"/>
    <n v="39684"/>
    <n v="1"/>
    <n v="0"/>
    <n v="1"/>
    <d v="2012-10-12T00:00:00"/>
    <n v="13"/>
    <n v="41"/>
    <n v="12"/>
    <n v="81"/>
    <n v="2"/>
    <n v="1"/>
    <n v="1"/>
    <s v="211"/>
    <x v="2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</r>
  <r>
    <n v="9925"/>
    <n v="1981"/>
    <n v="44"/>
    <x v="1"/>
    <x v="1"/>
    <s v="Conjoint"/>
    <n v="39665"/>
    <n v="1"/>
    <n v="0"/>
    <n v="1"/>
    <d v="2013-05-25T00:00:00"/>
    <n v="12"/>
    <n v="97"/>
    <n v="16"/>
    <n v="216"/>
    <n v="1"/>
    <n v="2"/>
    <n v="2"/>
    <s v="122"/>
    <x v="3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</r>
  <r>
    <n v="942"/>
    <n v="1982"/>
    <n v="43"/>
    <x v="1"/>
    <x v="0"/>
    <s v="Célibataire"/>
    <n v="39660"/>
    <n v="1"/>
    <n v="0"/>
    <n v="1"/>
    <d v="2012-08-08T00:00:00"/>
    <n v="13"/>
    <n v="36"/>
    <n v="20"/>
    <n v="299"/>
    <n v="2"/>
    <n v="2"/>
    <n v="2"/>
    <s v="222"/>
    <x v="4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</r>
  <r>
    <n v="5995"/>
    <n v="1962"/>
    <n v="63"/>
    <x v="2"/>
    <x v="0"/>
    <s v="Divorcé"/>
    <n v="39552"/>
    <n v="1"/>
    <n v="1"/>
    <n v="2"/>
    <d v="2012-12-18T00:00:00"/>
    <n v="13"/>
    <n v="54"/>
    <n v="21"/>
    <n v="384"/>
    <n v="2"/>
    <n v="2"/>
    <n v="2"/>
    <s v="222"/>
    <x v="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</r>
  <r>
    <n v="4279"/>
    <n v="1963"/>
    <n v="62"/>
    <x v="2"/>
    <x v="2"/>
    <s v="Célibataire"/>
    <n v="39548"/>
    <n v="1"/>
    <n v="1"/>
    <n v="2"/>
    <d v="2014-03-31T00:00:00"/>
    <n v="11"/>
    <n v="87"/>
    <n v="8"/>
    <n v="54"/>
    <n v="1"/>
    <n v="1"/>
    <n v="1"/>
    <s v="111"/>
    <x v="3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</r>
  <r>
    <n v="5756"/>
    <n v="1983"/>
    <n v="42"/>
    <x v="1"/>
    <x v="0"/>
    <s v="Conjoint"/>
    <n v="39453"/>
    <n v="1"/>
    <n v="0"/>
    <n v="1"/>
    <d v="2014-04-03T00:00:00"/>
    <n v="11"/>
    <n v="64"/>
    <n v="11"/>
    <n v="55"/>
    <n v="2"/>
    <n v="1"/>
    <n v="1"/>
    <s v="211"/>
    <x v="2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</r>
  <r>
    <n v="10477"/>
    <n v="1973"/>
    <n v="52"/>
    <x v="0"/>
    <x v="1"/>
    <s v="Conjoint"/>
    <n v="39435"/>
    <n v="1"/>
    <n v="0"/>
    <n v="1"/>
    <d v="2013-08-06T00:00:00"/>
    <n v="12"/>
    <n v="16"/>
    <n v="13"/>
    <n v="102"/>
    <n v="3"/>
    <n v="1"/>
    <n v="1"/>
    <s v="311"/>
    <x v="0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</r>
  <r>
    <n v="5493"/>
    <n v="1976"/>
    <n v="49"/>
    <x v="0"/>
    <x v="0"/>
    <s v="Marié"/>
    <n v="39356"/>
    <n v="1"/>
    <n v="1"/>
    <n v="2"/>
    <d v="2014-03-19T00:00:00"/>
    <n v="11"/>
    <n v="21"/>
    <n v="9"/>
    <n v="23"/>
    <n v="3"/>
    <n v="1"/>
    <n v="1"/>
    <s v="311"/>
    <x v="0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</r>
  <r>
    <n v="10141"/>
    <n v="1960"/>
    <n v="65"/>
    <x v="2"/>
    <x v="2"/>
    <s v="Divorcé"/>
    <n v="39228"/>
    <n v="0"/>
    <n v="0"/>
    <n v="0"/>
    <d v="2013-05-10T00:00:00"/>
    <n v="12"/>
    <n v="1"/>
    <n v="7"/>
    <n v="20"/>
    <n v="3"/>
    <n v="1"/>
    <n v="1"/>
    <s v="311"/>
    <x v="0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</r>
  <r>
    <n v="1833"/>
    <n v="1974"/>
    <n v="51"/>
    <x v="0"/>
    <x v="1"/>
    <s v="Célibataire"/>
    <n v="39190"/>
    <n v="1"/>
    <n v="0"/>
    <n v="1"/>
    <d v="2014-04-26T00:00:00"/>
    <n v="11"/>
    <n v="91"/>
    <n v="12"/>
    <n v="133"/>
    <n v="1"/>
    <n v="1"/>
    <n v="2"/>
    <s v="112"/>
    <x v="3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</r>
  <r>
    <n v="3657"/>
    <n v="1986"/>
    <n v="39"/>
    <x v="1"/>
    <x v="0"/>
    <s v="Célibataire"/>
    <n v="39146"/>
    <n v="1"/>
    <n v="0"/>
    <n v="1"/>
    <d v="2013-02-14T00:00:00"/>
    <n v="12"/>
    <n v="1"/>
    <n v="16"/>
    <n v="165"/>
    <n v="3"/>
    <n v="2"/>
    <n v="2"/>
    <s v="322"/>
    <x v="0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</r>
  <r>
    <n v="4338"/>
    <n v="1983"/>
    <n v="42"/>
    <x v="1"/>
    <x v="0"/>
    <s v="Célibataire"/>
    <n v="39062"/>
    <n v="1"/>
    <n v="0"/>
    <n v="1"/>
    <d v="2014-03-25T00:00:00"/>
    <n v="11"/>
    <n v="28"/>
    <n v="8"/>
    <n v="44"/>
    <n v="3"/>
    <n v="1"/>
    <n v="1"/>
    <s v="311"/>
    <x v="0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</r>
  <r>
    <n v="6730"/>
    <n v="1954"/>
    <n v="71"/>
    <x v="2"/>
    <x v="0"/>
    <s v="Marié"/>
    <n v="38998"/>
    <n v="1"/>
    <n v="1"/>
    <n v="2"/>
    <d v="2012-11-03T00:00:00"/>
    <n v="13"/>
    <n v="92"/>
    <n v="13"/>
    <n v="54"/>
    <n v="1"/>
    <n v="1"/>
    <n v="1"/>
    <s v="111"/>
    <x v="3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</r>
  <r>
    <n v="9916"/>
    <n v="1954"/>
    <n v="71"/>
    <x v="2"/>
    <x v="0"/>
    <s v="Marié"/>
    <n v="38998"/>
    <n v="1"/>
    <n v="1"/>
    <n v="2"/>
    <d v="2012-11-03T00:00:00"/>
    <n v="13"/>
    <n v="92"/>
    <n v="13"/>
    <n v="54"/>
    <n v="1"/>
    <n v="1"/>
    <n v="1"/>
    <s v="111"/>
    <x v="3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</r>
  <r>
    <n v="4148"/>
    <n v="1972"/>
    <n v="53"/>
    <x v="0"/>
    <x v="0"/>
    <s v="Marié"/>
    <n v="38988"/>
    <n v="1"/>
    <n v="2"/>
    <n v="3"/>
    <d v="2012-08-20T00:00:00"/>
    <n v="13"/>
    <n v="90"/>
    <n v="20"/>
    <n v="348"/>
    <n v="1"/>
    <n v="2"/>
    <n v="2"/>
    <s v="122"/>
    <x v="3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</r>
  <r>
    <n v="5300"/>
    <n v="1973"/>
    <n v="52"/>
    <x v="0"/>
    <x v="2"/>
    <s v="Marié"/>
    <n v="38961"/>
    <n v="1"/>
    <n v="0"/>
    <n v="1"/>
    <d v="2013-12-30T00:00:00"/>
    <n v="12"/>
    <n v="60"/>
    <n v="12"/>
    <n v="70"/>
    <n v="2"/>
    <n v="1"/>
    <n v="1"/>
    <s v="211"/>
    <x v="2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</r>
  <r>
    <n v="10120"/>
    <n v="1955"/>
    <n v="70"/>
    <x v="2"/>
    <x v="0"/>
    <s v="Conjoint"/>
    <n v="38946"/>
    <n v="0"/>
    <n v="1"/>
    <n v="1"/>
    <d v="2013-10-24T00:00:00"/>
    <n v="12"/>
    <n v="84"/>
    <n v="15"/>
    <n v="257"/>
    <n v="1"/>
    <n v="2"/>
    <n v="2"/>
    <s v="122"/>
    <x v="3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</r>
  <r>
    <n v="4541"/>
    <n v="1955"/>
    <n v="70"/>
    <x v="2"/>
    <x v="0"/>
    <s v="Conjoint"/>
    <n v="38946"/>
    <n v="0"/>
    <n v="1"/>
    <n v="1"/>
    <d v="2013-10-24T00:00:00"/>
    <n v="12"/>
    <n v="84"/>
    <n v="15"/>
    <n v="257"/>
    <n v="1"/>
    <n v="2"/>
    <n v="2"/>
    <s v="122"/>
    <x v="3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</r>
  <r>
    <n v="10146"/>
    <n v="1972"/>
    <n v="53"/>
    <x v="0"/>
    <x v="1"/>
    <s v="Conjoint"/>
    <n v="38887"/>
    <n v="1"/>
    <n v="0"/>
    <n v="1"/>
    <d v="2014-03-02T00:00:00"/>
    <n v="11"/>
    <n v="17"/>
    <n v="11"/>
    <n v="42"/>
    <n v="3"/>
    <n v="1"/>
    <n v="1"/>
    <s v="311"/>
    <x v="0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</r>
  <r>
    <n v="1324"/>
    <n v="1988"/>
    <n v="37"/>
    <x v="1"/>
    <x v="0"/>
    <s v="Marié"/>
    <n v="38872"/>
    <n v="1"/>
    <n v="0"/>
    <n v="1"/>
    <d v="2013-05-30T00:00:00"/>
    <n v="12"/>
    <n v="93"/>
    <n v="14"/>
    <n v="91"/>
    <n v="1"/>
    <n v="1"/>
    <n v="1"/>
    <s v="111"/>
    <x v="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</r>
  <r>
    <n v="10854"/>
    <n v="1970"/>
    <n v="55"/>
    <x v="0"/>
    <x v="1"/>
    <s v="Marié"/>
    <n v="38853"/>
    <n v="1"/>
    <n v="1"/>
    <n v="2"/>
    <d v="2014-05-23T00:00:00"/>
    <n v="11"/>
    <n v="90"/>
    <n v="12"/>
    <n v="45"/>
    <n v="1"/>
    <n v="1"/>
    <n v="1"/>
    <s v="111"/>
    <x v="3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</r>
  <r>
    <n v="6488"/>
    <n v="1959"/>
    <n v="66"/>
    <x v="2"/>
    <x v="1"/>
    <s v="Marié"/>
    <n v="38829"/>
    <n v="0"/>
    <n v="1"/>
    <n v="1"/>
    <d v="2014-04-06T00:00:00"/>
    <n v="11"/>
    <n v="86"/>
    <n v="12"/>
    <n v="99"/>
    <n v="1"/>
    <n v="1"/>
    <n v="1"/>
    <s v="111"/>
    <x v="3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</r>
  <r>
    <n v="2066"/>
    <n v="1949"/>
    <n v="76"/>
    <x v="2"/>
    <x v="0"/>
    <s v="Conjoint"/>
    <n v="38823"/>
    <n v="0"/>
    <n v="1"/>
    <n v="1"/>
    <d v="2012-08-30T00:00:00"/>
    <n v="13"/>
    <n v="56"/>
    <n v="12"/>
    <n v="114"/>
    <n v="2"/>
    <n v="1"/>
    <n v="1"/>
    <s v="211"/>
    <x v="2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</r>
  <r>
    <n v="195"/>
    <n v="1972"/>
    <n v="53"/>
    <x v="0"/>
    <x v="0"/>
    <s v="Célibataire"/>
    <n v="38808"/>
    <n v="1"/>
    <n v="0"/>
    <n v="1"/>
    <d v="2012-08-26T00:00:00"/>
    <n v="13"/>
    <n v="21"/>
    <n v="18"/>
    <n v="246"/>
    <n v="3"/>
    <n v="2"/>
    <n v="2"/>
    <s v="322"/>
    <x v="0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</r>
  <r>
    <n v="8418"/>
    <n v="1958"/>
    <n v="67"/>
    <x v="2"/>
    <x v="2"/>
    <s v="Célibataire"/>
    <n v="38741"/>
    <n v="1"/>
    <n v="1"/>
    <n v="2"/>
    <d v="2014-03-30T00:00:00"/>
    <n v="11"/>
    <n v="60"/>
    <n v="12"/>
    <n v="61"/>
    <n v="2"/>
    <n v="1"/>
    <n v="1"/>
    <s v="211"/>
    <x v="2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</r>
  <r>
    <n v="5247"/>
    <n v="1955"/>
    <n v="70"/>
    <x v="2"/>
    <x v="1"/>
    <s v="Marié"/>
    <n v="38725"/>
    <n v="1"/>
    <n v="1"/>
    <n v="2"/>
    <d v="2014-05-10T00:00:00"/>
    <n v="11"/>
    <n v="52"/>
    <n v="9"/>
    <n v="45"/>
    <n v="2"/>
    <n v="1"/>
    <n v="1"/>
    <s v="211"/>
    <x v="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</r>
  <r>
    <n v="7761"/>
    <n v="1978"/>
    <n v="47"/>
    <x v="0"/>
    <x v="2"/>
    <s v="Conjoint"/>
    <n v="38702"/>
    <n v="1"/>
    <n v="0"/>
    <n v="1"/>
    <d v="2013-08-01T00:00:00"/>
    <n v="12"/>
    <n v="71"/>
    <n v="13"/>
    <n v="109"/>
    <n v="1"/>
    <n v="1"/>
    <n v="1"/>
    <s v="111"/>
    <x v="3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</r>
  <r>
    <n v="4271"/>
    <n v="1989"/>
    <n v="36"/>
    <x v="1"/>
    <x v="2"/>
    <s v="Conjoint"/>
    <n v="38683"/>
    <n v="1"/>
    <n v="0"/>
    <n v="1"/>
    <d v="2012-10-04T00:00:00"/>
    <n v="13"/>
    <n v="80"/>
    <n v="18"/>
    <n v="341"/>
    <n v="1"/>
    <n v="2"/>
    <n v="2"/>
    <s v="122"/>
    <x v="3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</r>
  <r>
    <n v="6568"/>
    <n v="1984"/>
    <n v="41"/>
    <x v="1"/>
    <x v="0"/>
    <s v="Marié"/>
    <n v="38680"/>
    <n v="1"/>
    <n v="0"/>
    <n v="1"/>
    <d v="2013-03-28T00:00:00"/>
    <n v="12"/>
    <n v="97"/>
    <n v="12"/>
    <n v="79"/>
    <n v="1"/>
    <n v="1"/>
    <n v="1"/>
    <s v="111"/>
    <x v="3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</r>
  <r>
    <n v="6201"/>
    <n v="1978"/>
    <n v="47"/>
    <x v="0"/>
    <x v="0"/>
    <s v="Célibataire"/>
    <n v="38643"/>
    <n v="1"/>
    <n v="1"/>
    <n v="2"/>
    <d v="2013-11-29T00:00:00"/>
    <n v="12"/>
    <n v="45"/>
    <n v="12"/>
    <n v="49"/>
    <n v="2"/>
    <n v="1"/>
    <n v="1"/>
    <s v="211"/>
    <x v="2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</r>
  <r>
    <n v="3033"/>
    <n v="1963"/>
    <n v="62"/>
    <x v="2"/>
    <x v="2"/>
    <s v="Conjoint"/>
    <n v="38620"/>
    <n v="0"/>
    <n v="0"/>
    <n v="0"/>
    <d v="2013-05-11T00:00:00"/>
    <n v="12"/>
    <n v="56"/>
    <n v="13"/>
    <n v="318"/>
    <n v="2"/>
    <n v="1"/>
    <n v="2"/>
    <s v="212"/>
    <x v="2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</r>
  <r>
    <n v="4119"/>
    <n v="1963"/>
    <n v="62"/>
    <x v="2"/>
    <x v="2"/>
    <s v="Conjoint"/>
    <n v="38620"/>
    <n v="0"/>
    <n v="0"/>
    <n v="0"/>
    <d v="2013-05-11T00:00:00"/>
    <n v="12"/>
    <n v="56"/>
    <n v="13"/>
    <n v="318"/>
    <n v="2"/>
    <n v="1"/>
    <n v="2"/>
    <s v="212"/>
    <x v="2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</r>
  <r>
    <n v="8181"/>
    <n v="1978"/>
    <n v="47"/>
    <x v="0"/>
    <x v="2"/>
    <s v="Célibataire"/>
    <n v="38593"/>
    <n v="1"/>
    <n v="0"/>
    <n v="1"/>
    <d v="2013-09-13T00:00:00"/>
    <n v="12"/>
    <n v="42"/>
    <n v="16"/>
    <n v="177"/>
    <n v="2"/>
    <n v="2"/>
    <n v="2"/>
    <s v="222"/>
    <x v="4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</r>
  <r>
    <n v="1606"/>
    <n v="1971"/>
    <n v="54"/>
    <x v="0"/>
    <x v="0"/>
    <s v="Conjoint"/>
    <n v="38590"/>
    <n v="1"/>
    <n v="0"/>
    <n v="1"/>
    <d v="2013-05-15T00:00:00"/>
    <n v="12"/>
    <n v="65"/>
    <n v="11"/>
    <n v="22"/>
    <n v="2"/>
    <n v="1"/>
    <n v="1"/>
    <s v="211"/>
    <x v="2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</r>
  <r>
    <n v="1519"/>
    <n v="1972"/>
    <n v="53"/>
    <x v="0"/>
    <x v="1"/>
    <s v="Célibataire"/>
    <n v="38578"/>
    <n v="1"/>
    <n v="1"/>
    <n v="2"/>
    <d v="2013-06-22T00:00:00"/>
    <n v="12"/>
    <n v="2"/>
    <n v="14"/>
    <n v="73"/>
    <n v="3"/>
    <n v="1"/>
    <n v="1"/>
    <s v="311"/>
    <x v="0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</r>
  <r>
    <n v="9080"/>
    <n v="1972"/>
    <n v="53"/>
    <x v="0"/>
    <x v="1"/>
    <s v="Célibataire"/>
    <n v="38578"/>
    <n v="1"/>
    <n v="1"/>
    <n v="2"/>
    <d v="2013-06-22T00:00:00"/>
    <n v="12"/>
    <n v="2"/>
    <n v="14"/>
    <n v="73"/>
    <n v="3"/>
    <n v="1"/>
    <n v="1"/>
    <s v="311"/>
    <x v="0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</r>
  <r>
    <n v="4877"/>
    <n v="1973"/>
    <n v="52"/>
    <x v="0"/>
    <x v="2"/>
    <s v="Marié"/>
    <n v="38576"/>
    <n v="0"/>
    <n v="1"/>
    <n v="1"/>
    <d v="2014-03-04T00:00:00"/>
    <n v="11"/>
    <n v="2"/>
    <n v="11"/>
    <n v="41"/>
    <n v="3"/>
    <n v="1"/>
    <n v="1"/>
    <s v="311"/>
    <x v="0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</r>
  <r>
    <n v="3629"/>
    <n v="1978"/>
    <n v="47"/>
    <x v="0"/>
    <x v="0"/>
    <s v="Célibataire"/>
    <n v="38557"/>
    <n v="1"/>
    <n v="0"/>
    <n v="1"/>
    <d v="2012-12-19T00:00:00"/>
    <n v="13"/>
    <n v="17"/>
    <n v="14"/>
    <n v="145"/>
    <n v="3"/>
    <n v="1"/>
    <n v="2"/>
    <s v="312"/>
    <x v="0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</r>
  <r>
    <n v="3120"/>
    <n v="1981"/>
    <n v="44"/>
    <x v="1"/>
    <x v="0"/>
    <s v="Conjoint"/>
    <n v="38547"/>
    <n v="1"/>
    <n v="0"/>
    <n v="1"/>
    <d v="2013-08-28T00:00:00"/>
    <n v="12"/>
    <n v="49"/>
    <n v="11"/>
    <n v="22"/>
    <n v="2"/>
    <n v="1"/>
    <n v="1"/>
    <s v="211"/>
    <x v="2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</r>
  <r>
    <n v="1381"/>
    <n v="1982"/>
    <n v="43"/>
    <x v="1"/>
    <x v="1"/>
    <s v="Célibataire"/>
    <n v="38513"/>
    <n v="1"/>
    <n v="0"/>
    <n v="1"/>
    <d v="2014-01-28T00:00:00"/>
    <n v="11"/>
    <n v="20"/>
    <n v="20"/>
    <n v="324"/>
    <n v="3"/>
    <n v="2"/>
    <n v="2"/>
    <s v="322"/>
    <x v="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</r>
  <r>
    <n v="1545"/>
    <n v="1986"/>
    <n v="39"/>
    <x v="1"/>
    <x v="0"/>
    <s v="Marié"/>
    <n v="38508"/>
    <n v="1"/>
    <n v="0"/>
    <n v="1"/>
    <d v="2013-08-02T00:00:00"/>
    <n v="12"/>
    <n v="95"/>
    <n v="22"/>
    <n v="443"/>
    <n v="1"/>
    <n v="3"/>
    <n v="2"/>
    <s v="132"/>
    <x v="3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</r>
  <r>
    <n v="833"/>
    <n v="1955"/>
    <n v="70"/>
    <x v="2"/>
    <x v="2"/>
    <s v="Marié"/>
    <n v="38452"/>
    <n v="1"/>
    <n v="1"/>
    <n v="2"/>
    <d v="2014-03-30T00:00:00"/>
    <n v="11"/>
    <n v="62"/>
    <n v="13"/>
    <n v="72"/>
    <n v="2"/>
    <n v="1"/>
    <n v="1"/>
    <s v="211"/>
    <x v="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</r>
  <r>
    <n v="3565"/>
    <n v="1955"/>
    <n v="70"/>
    <x v="2"/>
    <x v="2"/>
    <s v="Marié"/>
    <n v="38452"/>
    <n v="1"/>
    <n v="1"/>
    <n v="2"/>
    <d v="2014-03-30T00:00:00"/>
    <n v="11"/>
    <n v="62"/>
    <n v="13"/>
    <n v="72"/>
    <n v="2"/>
    <n v="1"/>
    <n v="1"/>
    <s v="211"/>
    <x v="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</r>
  <r>
    <n v="3526"/>
    <n v="1968"/>
    <n v="57"/>
    <x v="0"/>
    <x v="1"/>
    <s v="Marié"/>
    <n v="38443"/>
    <n v="1"/>
    <n v="1"/>
    <n v="2"/>
    <d v="2014-01-27T00:00:00"/>
    <n v="11"/>
    <n v="58"/>
    <n v="11"/>
    <n v="38"/>
    <n v="2"/>
    <n v="1"/>
    <n v="1"/>
    <s v="211"/>
    <x v="2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</r>
  <r>
    <n v="6619"/>
    <n v="1978"/>
    <n v="47"/>
    <x v="0"/>
    <x v="0"/>
    <s v="Marié"/>
    <n v="38415"/>
    <n v="1"/>
    <n v="1"/>
    <n v="2"/>
    <d v="2013-01-02T00:00:00"/>
    <n v="12"/>
    <n v="91"/>
    <n v="11"/>
    <n v="44"/>
    <n v="1"/>
    <n v="1"/>
    <n v="1"/>
    <s v="111"/>
    <x v="3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</r>
  <r>
    <n v="2525"/>
    <n v="1974"/>
    <n v="51"/>
    <x v="0"/>
    <x v="1"/>
    <s v="Marié"/>
    <n v="38410"/>
    <n v="0"/>
    <n v="0"/>
    <n v="0"/>
    <d v="2012-09-14T00:00:00"/>
    <n v="13"/>
    <n v="65"/>
    <n v="22"/>
    <n v="534"/>
    <n v="2"/>
    <n v="3"/>
    <n v="2"/>
    <s v="232"/>
    <x v="4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</r>
  <r>
    <n v="7254"/>
    <n v="1969"/>
    <n v="56"/>
    <x v="0"/>
    <x v="0"/>
    <s v="Conjoint"/>
    <n v="38361"/>
    <n v="1"/>
    <n v="0"/>
    <n v="1"/>
    <d v="2013-12-27T00:00:00"/>
    <n v="12"/>
    <n v="74"/>
    <n v="14"/>
    <n v="137"/>
    <n v="1"/>
    <n v="1"/>
    <n v="2"/>
    <s v="112"/>
    <x v="3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</r>
  <r>
    <n v="8775"/>
    <n v="1969"/>
    <n v="56"/>
    <x v="0"/>
    <x v="0"/>
    <s v="Conjoint"/>
    <n v="38361"/>
    <n v="1"/>
    <n v="0"/>
    <n v="1"/>
    <d v="2013-12-27T00:00:00"/>
    <n v="12"/>
    <n v="74"/>
    <n v="14"/>
    <n v="137"/>
    <n v="1"/>
    <n v="1"/>
    <n v="2"/>
    <s v="112"/>
    <x v="3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</r>
  <r>
    <n v="9422"/>
    <n v="1989"/>
    <n v="36"/>
    <x v="1"/>
    <x v="0"/>
    <s v="Marié"/>
    <n v="38360"/>
    <n v="1"/>
    <n v="0"/>
    <n v="1"/>
    <d v="2013-05-31T00:00:00"/>
    <n v="12"/>
    <n v="26"/>
    <n v="10"/>
    <n v="131"/>
    <n v="3"/>
    <n v="1"/>
    <n v="2"/>
    <s v="312"/>
    <x v="0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</r>
  <r>
    <n v="10492"/>
    <n v="1959"/>
    <n v="66"/>
    <x v="2"/>
    <x v="0"/>
    <s v="Conjoint"/>
    <n v="38285"/>
    <n v="2"/>
    <n v="1"/>
    <n v="3"/>
    <d v="2014-06-24T00:00:00"/>
    <n v="11"/>
    <n v="96"/>
    <n v="5"/>
    <n v="10"/>
    <n v="1"/>
    <n v="1"/>
    <n v="1"/>
    <s v="111"/>
    <x v="3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</r>
  <r>
    <n v="4867"/>
    <n v="1968"/>
    <n v="57"/>
    <x v="0"/>
    <x v="1"/>
    <s v="Célibataire"/>
    <n v="38236"/>
    <n v="1"/>
    <n v="1"/>
    <n v="2"/>
    <d v="2013-09-20T00:00:00"/>
    <n v="12"/>
    <n v="2"/>
    <n v="14"/>
    <n v="88"/>
    <n v="3"/>
    <n v="1"/>
    <n v="1"/>
    <s v="311"/>
    <x v="0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</r>
  <r>
    <n v="5939"/>
    <n v="1971"/>
    <n v="54"/>
    <x v="0"/>
    <x v="0"/>
    <s v="Conjoint"/>
    <n v="38232"/>
    <n v="1"/>
    <n v="1"/>
    <n v="2"/>
    <d v="2014-01-17T00:00:00"/>
    <n v="11"/>
    <n v="84"/>
    <n v="12"/>
    <n v="122"/>
    <n v="1"/>
    <n v="1"/>
    <n v="2"/>
    <s v="112"/>
    <x v="3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</r>
  <r>
    <n v="4967"/>
    <n v="1960"/>
    <n v="65"/>
    <x v="2"/>
    <x v="1"/>
    <s v="Conjoint"/>
    <n v="38201"/>
    <n v="0"/>
    <n v="1"/>
    <n v="1"/>
    <d v="2013-03-29T00:00:00"/>
    <n v="12"/>
    <n v="19"/>
    <n v="19"/>
    <n v="268"/>
    <n v="3"/>
    <n v="2"/>
    <n v="2"/>
    <s v="322"/>
    <x v="0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</r>
  <r>
    <n v="3525"/>
    <n v="1970"/>
    <n v="55"/>
    <x v="0"/>
    <x v="0"/>
    <s v="Conjoint"/>
    <n v="38200"/>
    <n v="1"/>
    <n v="1"/>
    <n v="2"/>
    <d v="2012-12-07T00:00:00"/>
    <n v="13"/>
    <n v="19"/>
    <n v="10"/>
    <n v="17"/>
    <n v="3"/>
    <n v="1"/>
    <n v="1"/>
    <s v="311"/>
    <x v="0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7325"/>
    <n v="1986"/>
    <n v="39"/>
    <x v="1"/>
    <x v="1"/>
    <s v="Conjoint"/>
    <n v="38197"/>
    <n v="1"/>
    <n v="0"/>
    <n v="1"/>
    <d v="2013-06-29T00:00:00"/>
    <n v="12"/>
    <n v="86"/>
    <n v="9"/>
    <n v="40"/>
    <n v="1"/>
    <n v="1"/>
    <n v="1"/>
    <s v="111"/>
    <x v="3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</r>
  <r>
    <n v="5313"/>
    <n v="1971"/>
    <n v="54"/>
    <x v="0"/>
    <x v="2"/>
    <s v="Marié"/>
    <n v="38196"/>
    <n v="1"/>
    <n v="1"/>
    <n v="2"/>
    <d v="2014-04-18T00:00:00"/>
    <n v="11"/>
    <n v="20"/>
    <n v="11"/>
    <n v="44"/>
    <n v="3"/>
    <n v="1"/>
    <n v="1"/>
    <s v="311"/>
    <x v="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</r>
  <r>
    <n v="6690"/>
    <n v="1966"/>
    <n v="59"/>
    <x v="0"/>
    <x v="2"/>
    <s v="Marié"/>
    <n v="38179"/>
    <n v="1"/>
    <n v="1"/>
    <n v="2"/>
    <d v="2013-03-14T00:00:00"/>
    <n v="12"/>
    <n v="30"/>
    <n v="14"/>
    <n v="90"/>
    <n v="3"/>
    <n v="1"/>
    <n v="1"/>
    <s v="311"/>
    <x v="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</r>
  <r>
    <n v="8799"/>
    <n v="1984"/>
    <n v="41"/>
    <x v="1"/>
    <x v="1"/>
    <s v="Marié"/>
    <n v="38175"/>
    <n v="1"/>
    <n v="0"/>
    <n v="1"/>
    <d v="2013-09-23T00:00:00"/>
    <n v="12"/>
    <n v="6"/>
    <n v="15"/>
    <n v="153"/>
    <n v="3"/>
    <n v="2"/>
    <n v="2"/>
    <s v="322"/>
    <x v="0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</r>
  <r>
    <n v="7912"/>
    <n v="1978"/>
    <n v="47"/>
    <x v="0"/>
    <x v="0"/>
    <s v="Marié"/>
    <n v="38136"/>
    <n v="1"/>
    <n v="0"/>
    <n v="1"/>
    <d v="2013-04-22T00:00:00"/>
    <n v="12"/>
    <n v="69"/>
    <n v="14"/>
    <n v="103"/>
    <n v="1"/>
    <n v="1"/>
    <n v="1"/>
    <s v="111"/>
    <x v="3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</r>
  <r>
    <n v="9703"/>
    <n v="1970"/>
    <n v="55"/>
    <x v="0"/>
    <x v="1"/>
    <s v="Marié"/>
    <n v="38097"/>
    <n v="1"/>
    <n v="1"/>
    <n v="2"/>
    <d v="2012-10-15T00:00:00"/>
    <n v="13"/>
    <n v="70"/>
    <n v="14"/>
    <n v="184"/>
    <n v="1"/>
    <n v="1"/>
    <n v="2"/>
    <s v="112"/>
    <x v="3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</r>
  <r>
    <n v="6983"/>
    <n v="1950"/>
    <n v="75"/>
    <x v="2"/>
    <x v="2"/>
    <s v="Divorcé"/>
    <n v="38054"/>
    <n v="1"/>
    <n v="1"/>
    <n v="2"/>
    <d v="2014-05-01T00:00:00"/>
    <n v="11"/>
    <n v="24"/>
    <n v="12"/>
    <n v="45"/>
    <n v="3"/>
    <n v="1"/>
    <n v="1"/>
    <s v="311"/>
    <x v="0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</r>
  <r>
    <n v="3231"/>
    <n v="1973"/>
    <n v="52"/>
    <x v="0"/>
    <x v="0"/>
    <s v="Marié"/>
    <n v="37971"/>
    <n v="1"/>
    <n v="0"/>
    <n v="1"/>
    <d v="2013-11-25T00:00:00"/>
    <n v="12"/>
    <n v="97"/>
    <n v="12"/>
    <n v="30"/>
    <n v="1"/>
    <n v="1"/>
    <n v="1"/>
    <s v="111"/>
    <x v="3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</r>
  <r>
    <n v="8143"/>
    <n v="1985"/>
    <n v="40"/>
    <x v="1"/>
    <x v="1"/>
    <s v="Célibataire"/>
    <n v="37929"/>
    <n v="0"/>
    <n v="0"/>
    <n v="0"/>
    <d v="2013-07-30T00:00:00"/>
    <n v="12"/>
    <n v="49"/>
    <n v="18"/>
    <n v="265"/>
    <n v="2"/>
    <n v="2"/>
    <n v="2"/>
    <s v="222"/>
    <x v="4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</r>
  <r>
    <n v="6768"/>
    <n v="1962"/>
    <n v="63"/>
    <x v="2"/>
    <x v="0"/>
    <s v="Divorcé"/>
    <n v="37859"/>
    <n v="1"/>
    <n v="2"/>
    <n v="3"/>
    <d v="2013-01-12T00:00:00"/>
    <n v="12"/>
    <n v="75"/>
    <n v="12"/>
    <n v="36"/>
    <n v="1"/>
    <n v="1"/>
    <n v="1"/>
    <s v="111"/>
    <x v="3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</r>
  <r>
    <n v="10380"/>
    <n v="1972"/>
    <n v="53"/>
    <x v="0"/>
    <x v="2"/>
    <s v="Marié"/>
    <n v="37787"/>
    <n v="1"/>
    <n v="0"/>
    <n v="1"/>
    <d v="2013-09-20T00:00:00"/>
    <m/>
    <n v="50"/>
    <n v="14"/>
    <n v="106"/>
    <n v="2"/>
    <n v="1"/>
    <n v="1"/>
    <s v="211"/>
    <x v="2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</r>
  <r>
    <n v="10971"/>
    <n v="1977"/>
    <n v="48"/>
    <x v="0"/>
    <x v="0"/>
    <s v="Célibataire"/>
    <n v="37774"/>
    <n v="2"/>
    <n v="0"/>
    <n v="2"/>
    <d v="2012-09-03T00:00:00"/>
    <n v="13"/>
    <n v="28"/>
    <n v="21"/>
    <n v="473"/>
    <n v="3"/>
    <n v="2"/>
    <n v="2"/>
    <s v="322"/>
    <x v="0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</r>
  <r>
    <n v="4939"/>
    <n v="1946"/>
    <n v="79"/>
    <x v="2"/>
    <x v="0"/>
    <s v="Conjoint"/>
    <n v="37760"/>
    <n v="0"/>
    <n v="0"/>
    <n v="0"/>
    <d v="2012-08-31T00:00:00"/>
    <n v="13"/>
    <n v="20"/>
    <n v="18"/>
    <n v="317"/>
    <n v="3"/>
    <n v="2"/>
    <n v="2"/>
    <s v="322"/>
    <x v="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</r>
  <r>
    <n v="8652"/>
    <n v="1946"/>
    <n v="79"/>
    <x v="2"/>
    <x v="0"/>
    <s v="Conjoint"/>
    <n v="37760"/>
    <n v="0"/>
    <n v="0"/>
    <n v="0"/>
    <d v="2012-08-31T00:00:00"/>
    <n v="13"/>
    <n v="20"/>
    <n v="18"/>
    <n v="317"/>
    <n v="3"/>
    <n v="2"/>
    <n v="2"/>
    <s v="322"/>
    <x v="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</r>
  <r>
    <n v="5154"/>
    <n v="1972"/>
    <n v="53"/>
    <x v="0"/>
    <x v="2"/>
    <s v="Divorcé"/>
    <n v="37760"/>
    <n v="1"/>
    <n v="0"/>
    <n v="1"/>
    <d v="2013-08-11T00:00:00"/>
    <n v="12"/>
    <n v="54"/>
    <n v="11"/>
    <n v="54"/>
    <n v="2"/>
    <n v="1"/>
    <n v="1"/>
    <s v="211"/>
    <x v="2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</r>
  <r>
    <n v="3007"/>
    <n v="1966"/>
    <n v="59"/>
    <x v="0"/>
    <x v="0"/>
    <s v="Conjoint"/>
    <n v="37758"/>
    <n v="1"/>
    <n v="1"/>
    <n v="2"/>
    <d v="2012-10-04T00:00:00"/>
    <n v="13"/>
    <n v="49"/>
    <n v="12"/>
    <n v="40"/>
    <n v="2"/>
    <n v="1"/>
    <n v="1"/>
    <s v="211"/>
    <x v="2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5513"/>
    <n v="1966"/>
    <n v="59"/>
    <x v="0"/>
    <x v="0"/>
    <s v="Conjoint"/>
    <n v="37758"/>
    <n v="1"/>
    <n v="1"/>
    <n v="2"/>
    <d v="2012-10-04T00:00:00"/>
    <n v="13"/>
    <n v="49"/>
    <n v="12"/>
    <n v="40"/>
    <n v="2"/>
    <n v="1"/>
    <n v="1"/>
    <s v="211"/>
    <x v="2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9396"/>
    <n v="1978"/>
    <n v="47"/>
    <x v="0"/>
    <x v="1"/>
    <s v="Marié"/>
    <n v="37717"/>
    <n v="1"/>
    <n v="0"/>
    <n v="1"/>
    <d v="2012-11-23T00:00:00"/>
    <n v="13"/>
    <n v="31"/>
    <n v="12"/>
    <n v="25"/>
    <n v="3"/>
    <n v="1"/>
    <n v="1"/>
    <s v="311"/>
    <x v="0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</r>
  <r>
    <n v="933"/>
    <n v="1978"/>
    <n v="47"/>
    <x v="0"/>
    <x v="1"/>
    <s v="Marié"/>
    <n v="37717"/>
    <n v="1"/>
    <n v="0"/>
    <n v="1"/>
    <d v="2012-11-23T00:00:00"/>
    <n v="13"/>
    <n v="31"/>
    <n v="12"/>
    <n v="25"/>
    <n v="3"/>
    <n v="1"/>
    <n v="1"/>
    <s v="311"/>
    <x v="0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</r>
  <r>
    <n v="2534"/>
    <n v="1953"/>
    <n v="72"/>
    <x v="2"/>
    <x v="0"/>
    <s v="Marié"/>
    <n v="37716"/>
    <n v="0"/>
    <n v="1"/>
    <n v="1"/>
    <d v="2014-04-21T00:00:00"/>
    <n v="11"/>
    <n v="4"/>
    <n v="15"/>
    <n v="188"/>
    <n v="3"/>
    <n v="2"/>
    <n v="2"/>
    <s v="322"/>
    <x v="0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</r>
  <r>
    <n v="1998"/>
    <n v="1976"/>
    <n v="49"/>
    <x v="0"/>
    <x v="0"/>
    <s v="Célibataire"/>
    <n v="37697"/>
    <n v="1"/>
    <n v="0"/>
    <n v="1"/>
    <d v="2014-02-07T00:00:00"/>
    <n v="11"/>
    <n v="82"/>
    <n v="12"/>
    <n v="84"/>
    <n v="1"/>
    <n v="1"/>
    <n v="1"/>
    <s v="111"/>
    <x v="3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</r>
  <r>
    <n v="1250"/>
    <n v="1976"/>
    <n v="49"/>
    <x v="0"/>
    <x v="0"/>
    <s v="Célibataire"/>
    <n v="37697"/>
    <n v="1"/>
    <n v="0"/>
    <n v="1"/>
    <d v="2014-02-07T00:00:00"/>
    <n v="11"/>
    <n v="82"/>
    <n v="12"/>
    <n v="84"/>
    <n v="1"/>
    <n v="1"/>
    <n v="1"/>
    <s v="111"/>
    <x v="3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</r>
  <r>
    <n v="679"/>
    <n v="1957"/>
    <n v="68"/>
    <x v="2"/>
    <x v="1"/>
    <s v="Marié"/>
    <n v="37633"/>
    <n v="1"/>
    <n v="1"/>
    <n v="2"/>
    <d v="2012-09-20T00:00:00"/>
    <n v="13"/>
    <n v="49"/>
    <n v="13"/>
    <n v="38"/>
    <n v="2"/>
    <n v="1"/>
    <n v="1"/>
    <s v="211"/>
    <x v="2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</r>
  <r>
    <n v="8832"/>
    <n v="1976"/>
    <n v="49"/>
    <x v="0"/>
    <x v="2"/>
    <s v="Conjoint"/>
    <n v="37509"/>
    <n v="1"/>
    <n v="0"/>
    <n v="1"/>
    <d v="2012-09-12T00:00:00"/>
    <n v="13"/>
    <n v="24"/>
    <n v="14"/>
    <n v="123"/>
    <n v="3"/>
    <n v="1"/>
    <n v="2"/>
    <s v="312"/>
    <x v="0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</r>
  <r>
    <n v="1581"/>
    <n v="1980"/>
    <n v="45"/>
    <x v="0"/>
    <x v="0"/>
    <s v="Marié"/>
    <n v="37406"/>
    <n v="1"/>
    <n v="0"/>
    <n v="1"/>
    <d v="2013-10-10T00:00:00"/>
    <n v="12"/>
    <n v="18"/>
    <n v="11"/>
    <n v="17"/>
    <n v="3"/>
    <n v="1"/>
    <n v="1"/>
    <s v="311"/>
    <x v="0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</r>
  <r>
    <n v="5929"/>
    <n v="1973"/>
    <n v="52"/>
    <x v="0"/>
    <x v="1"/>
    <s v="Marié"/>
    <n v="37401"/>
    <n v="1"/>
    <n v="0"/>
    <n v="1"/>
    <d v="2014-05-06T00:00:00"/>
    <n v="11"/>
    <n v="14"/>
    <n v="12"/>
    <n v="48"/>
    <n v="3"/>
    <n v="1"/>
    <n v="1"/>
    <s v="311"/>
    <x v="0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</r>
  <r>
    <n v="10795"/>
    <n v="1973"/>
    <n v="52"/>
    <x v="0"/>
    <x v="1"/>
    <s v="Marié"/>
    <n v="37401"/>
    <n v="1"/>
    <n v="0"/>
    <n v="1"/>
    <d v="2014-05-06T00:00:00"/>
    <n v="11"/>
    <n v="14"/>
    <n v="12"/>
    <n v="48"/>
    <n v="3"/>
    <n v="1"/>
    <n v="1"/>
    <s v="311"/>
    <x v="0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</r>
  <r>
    <n v="6211"/>
    <n v="1976"/>
    <n v="49"/>
    <x v="0"/>
    <x v="1"/>
    <s v="Conjoint"/>
    <n v="37395"/>
    <n v="1"/>
    <n v="0"/>
    <n v="1"/>
    <d v="2014-05-02T00:00:00"/>
    <n v="11"/>
    <n v="47"/>
    <n v="10"/>
    <n v="39"/>
    <n v="2"/>
    <n v="1"/>
    <n v="1"/>
    <s v="211"/>
    <x v="2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</r>
  <r>
    <n v="2296"/>
    <n v="1975"/>
    <n v="50"/>
    <x v="0"/>
    <x v="2"/>
    <s v="Marié"/>
    <n v="37368"/>
    <n v="1"/>
    <n v="0"/>
    <n v="1"/>
    <d v="2013-12-16T00:00:00"/>
    <n v="12"/>
    <n v="4"/>
    <n v="9"/>
    <n v="30"/>
    <n v="3"/>
    <n v="1"/>
    <n v="1"/>
    <s v="311"/>
    <x v="0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</r>
  <r>
    <n v="10613"/>
    <n v="1958"/>
    <n v="67"/>
    <x v="2"/>
    <x v="1"/>
    <s v="Conjoint"/>
    <n v="37334"/>
    <n v="1"/>
    <n v="1"/>
    <n v="2"/>
    <d v="2014-02-26T00:00:00"/>
    <n v="11"/>
    <n v="44"/>
    <n v="11"/>
    <n v="62"/>
    <n v="2"/>
    <n v="1"/>
    <n v="1"/>
    <s v="211"/>
    <x v="2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</r>
  <r>
    <n v="7610"/>
    <n v="1983"/>
    <n v="42"/>
    <x v="1"/>
    <x v="0"/>
    <s v="Conjoint"/>
    <n v="37292"/>
    <n v="1"/>
    <n v="0"/>
    <n v="1"/>
    <d v="2013-04-18T00:00:00"/>
    <n v="12"/>
    <n v="32"/>
    <n v="22"/>
    <n v="460"/>
    <n v="3"/>
    <n v="3"/>
    <n v="2"/>
    <s v="332"/>
    <x v="0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</r>
  <r>
    <n v="2217"/>
    <n v="1975"/>
    <n v="50"/>
    <x v="0"/>
    <x v="2"/>
    <s v="Marié"/>
    <n v="37284"/>
    <n v="1"/>
    <n v="1"/>
    <n v="2"/>
    <d v="2013-03-29T00:00:00"/>
    <n v="12"/>
    <n v="46"/>
    <n v="9"/>
    <n v="23"/>
    <n v="2"/>
    <n v="1"/>
    <n v="1"/>
    <s v="211"/>
    <x v="2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</r>
  <r>
    <n v="4102"/>
    <n v="1975"/>
    <n v="50"/>
    <x v="0"/>
    <x v="2"/>
    <s v="Marié"/>
    <n v="37284"/>
    <n v="1"/>
    <n v="1"/>
    <n v="2"/>
    <d v="2013-03-29T00:00:00"/>
    <n v="12"/>
    <n v="46"/>
    <n v="9"/>
    <n v="23"/>
    <n v="2"/>
    <n v="1"/>
    <n v="1"/>
    <s v="211"/>
    <x v="2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</r>
  <r>
    <n v="4351"/>
    <n v="1955"/>
    <n v="70"/>
    <x v="2"/>
    <x v="0"/>
    <s v="Divorcé"/>
    <n v="37244"/>
    <n v="1"/>
    <n v="1"/>
    <n v="2"/>
    <d v="2013-04-27T00:00:00"/>
    <n v="12"/>
    <n v="90"/>
    <n v="11"/>
    <n v="55"/>
    <n v="1"/>
    <n v="1"/>
    <n v="1"/>
    <s v="111"/>
    <x v="3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</r>
  <r>
    <n v="8749"/>
    <n v="1984"/>
    <n v="41"/>
    <x v="1"/>
    <x v="0"/>
    <s v="Conjoint"/>
    <n v="37235"/>
    <n v="1"/>
    <n v="0"/>
    <n v="1"/>
    <d v="2014-02-01T00:00:00"/>
    <n v="11"/>
    <n v="68"/>
    <n v="8"/>
    <n v="61"/>
    <n v="1"/>
    <n v="1"/>
    <n v="1"/>
    <s v="111"/>
    <x v="3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</r>
  <r>
    <n v="523"/>
    <n v="1989"/>
    <n v="36"/>
    <x v="1"/>
    <x v="0"/>
    <s v="Marié"/>
    <n v="37155"/>
    <n v="1"/>
    <n v="0"/>
    <n v="1"/>
    <d v="2013-01-31T00:00:00"/>
    <n v="12"/>
    <n v="51"/>
    <n v="11"/>
    <n v="74"/>
    <n v="2"/>
    <n v="1"/>
    <n v="1"/>
    <s v="211"/>
    <x v="2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</r>
  <r>
    <n v="4095"/>
    <n v="1971"/>
    <n v="54"/>
    <x v="0"/>
    <x v="0"/>
    <s v="Marié"/>
    <n v="37150"/>
    <n v="1"/>
    <n v="0"/>
    <n v="1"/>
    <d v="2012-09-11T00:00:00"/>
    <n v="13"/>
    <n v="80"/>
    <n v="20"/>
    <n v="467"/>
    <n v="1"/>
    <n v="2"/>
    <n v="2"/>
    <s v="122"/>
    <x v="3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</r>
  <r>
    <n v="6019"/>
    <n v="1971"/>
    <n v="54"/>
    <x v="0"/>
    <x v="1"/>
    <s v="Marié"/>
    <n v="37126"/>
    <n v="1"/>
    <n v="0"/>
    <n v="1"/>
    <d v="2014-03-30T00:00:00"/>
    <n v="11"/>
    <n v="9"/>
    <n v="11"/>
    <n v="72"/>
    <n v="3"/>
    <n v="1"/>
    <n v="1"/>
    <s v="311"/>
    <x v="0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</r>
  <r>
    <n v="7037"/>
    <n v="1974"/>
    <n v="51"/>
    <x v="0"/>
    <x v="1"/>
    <s v="Marié"/>
    <n v="37087"/>
    <n v="1"/>
    <n v="0"/>
    <n v="1"/>
    <d v="2013-08-11T00:00:00"/>
    <n v="12"/>
    <n v="50"/>
    <n v="20"/>
    <n v="401"/>
    <n v="2"/>
    <n v="2"/>
    <n v="2"/>
    <s v="222"/>
    <x v="4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</r>
  <r>
    <n v="9014"/>
    <n v="1975"/>
    <n v="50"/>
    <x v="0"/>
    <x v="0"/>
    <s v="Marié"/>
    <n v="37085"/>
    <n v="1"/>
    <n v="1"/>
    <n v="2"/>
    <d v="2014-06-26T00:00:00"/>
    <n v="11"/>
    <n v="65"/>
    <n v="14"/>
    <n v="61"/>
    <n v="2"/>
    <n v="1"/>
    <n v="1"/>
    <s v="211"/>
    <x v="2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</r>
  <r>
    <n v="6798"/>
    <n v="1966"/>
    <n v="59"/>
    <x v="0"/>
    <x v="0"/>
    <s v="Célibataire"/>
    <n v="37070"/>
    <n v="1"/>
    <n v="1"/>
    <n v="2"/>
    <d v="2013-03-20T00:00:00"/>
    <n v="12"/>
    <n v="30"/>
    <n v="21"/>
    <n v="433"/>
    <n v="3"/>
    <n v="2"/>
    <n v="2"/>
    <s v="322"/>
    <x v="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</r>
  <r>
    <n v="4168"/>
    <n v="1966"/>
    <n v="59"/>
    <x v="0"/>
    <x v="0"/>
    <s v="Célibataire"/>
    <n v="37070"/>
    <n v="1"/>
    <n v="1"/>
    <n v="2"/>
    <d v="2013-03-20T00:00:00"/>
    <n v="12"/>
    <n v="30"/>
    <n v="21"/>
    <n v="433"/>
    <n v="3"/>
    <n v="2"/>
    <n v="2"/>
    <s v="322"/>
    <x v="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</r>
  <r>
    <n v="7791"/>
    <n v="1967"/>
    <n v="58"/>
    <x v="0"/>
    <x v="2"/>
    <s v="Marié"/>
    <n v="37054"/>
    <n v="1"/>
    <n v="1"/>
    <n v="2"/>
    <d v="2013-09-15T00:00:00"/>
    <n v="12"/>
    <n v="89"/>
    <n v="11"/>
    <n v="25"/>
    <n v="1"/>
    <n v="1"/>
    <n v="1"/>
    <s v="111"/>
    <x v="3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</r>
  <r>
    <n v="9360"/>
    <n v="1982"/>
    <n v="43"/>
    <x v="1"/>
    <x v="0"/>
    <s v="Marié"/>
    <n v="37040"/>
    <n v="0"/>
    <n v="0"/>
    <n v="0"/>
    <d v="2012-08-08T00:00:00"/>
    <n v="13"/>
    <n v="41"/>
    <n v="19"/>
    <n v="316"/>
    <n v="2"/>
    <n v="2"/>
    <n v="2"/>
    <s v="222"/>
    <x v="4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</r>
  <r>
    <n v="7124"/>
    <n v="1968"/>
    <n v="57"/>
    <x v="0"/>
    <x v="0"/>
    <s v="Divorcé"/>
    <n v="36997"/>
    <n v="1"/>
    <n v="1"/>
    <n v="2"/>
    <d v="2013-02-01T00:00:00"/>
    <n v="12"/>
    <n v="72"/>
    <n v="12"/>
    <n v="94"/>
    <n v="1"/>
    <n v="1"/>
    <n v="1"/>
    <s v="111"/>
    <x v="3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</r>
  <r>
    <n v="10708"/>
    <n v="1978"/>
    <n v="47"/>
    <x v="0"/>
    <x v="2"/>
    <s v="Célibataire"/>
    <n v="36975"/>
    <n v="1"/>
    <n v="0"/>
    <n v="1"/>
    <d v="2013-12-28T00:00:00"/>
    <n v="12"/>
    <n v="50"/>
    <n v="11"/>
    <n v="33"/>
    <n v="2"/>
    <n v="1"/>
    <n v="1"/>
    <s v="211"/>
    <x v="2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</r>
  <r>
    <n v="7369"/>
    <n v="1981"/>
    <n v="44"/>
    <x v="1"/>
    <x v="2"/>
    <s v="Marié"/>
    <n v="36959"/>
    <n v="1"/>
    <n v="0"/>
    <n v="1"/>
    <d v="2013-10-02T00:00:00"/>
    <n v="12"/>
    <n v="56"/>
    <n v="13"/>
    <n v="62"/>
    <n v="2"/>
    <n v="1"/>
    <n v="1"/>
    <s v="211"/>
    <x v="2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</r>
  <r>
    <n v="10010"/>
    <n v="1953"/>
    <n v="72"/>
    <x v="2"/>
    <x v="1"/>
    <s v="Divorcé"/>
    <n v="36957"/>
    <n v="1"/>
    <n v="1"/>
    <n v="2"/>
    <d v="2012-09-06T00:00:00"/>
    <n v="13"/>
    <n v="43"/>
    <n v="16"/>
    <n v="152"/>
    <n v="2"/>
    <n v="2"/>
    <n v="2"/>
    <s v="222"/>
    <x v="4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</r>
  <r>
    <n v="10827"/>
    <n v="1967"/>
    <n v="58"/>
    <x v="0"/>
    <x v="1"/>
    <s v="Marié"/>
    <n v="36947"/>
    <n v="1"/>
    <n v="1"/>
    <n v="2"/>
    <d v="2012-08-07T00:00:00"/>
    <n v="13"/>
    <n v="49"/>
    <n v="16"/>
    <n v="146"/>
    <n v="2"/>
    <n v="2"/>
    <n v="2"/>
    <s v="222"/>
    <x v="4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</r>
  <r>
    <n v="6374"/>
    <n v="1954"/>
    <n v="71"/>
    <x v="2"/>
    <x v="1"/>
    <s v="Marié"/>
    <n v="36930"/>
    <n v="0"/>
    <n v="1"/>
    <n v="1"/>
    <d v="2013-05-17T00:00:00"/>
    <n v="12"/>
    <n v="50"/>
    <n v="19"/>
    <n v="297"/>
    <n v="2"/>
    <n v="2"/>
    <n v="2"/>
    <s v="222"/>
    <x v="4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</r>
  <r>
    <n v="10509"/>
    <n v="1955"/>
    <n v="70"/>
    <x v="2"/>
    <x v="2"/>
    <s v="Célibataire"/>
    <n v="36927"/>
    <n v="1"/>
    <n v="1"/>
    <n v="2"/>
    <d v="2014-06-02T00:00:00"/>
    <n v="11"/>
    <n v="46"/>
    <n v="14"/>
    <n v="71"/>
    <n v="2"/>
    <n v="1"/>
    <n v="1"/>
    <s v="211"/>
    <x v="2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</r>
  <r>
    <n v="1461"/>
    <n v="1965"/>
    <n v="60"/>
    <x v="2"/>
    <x v="1"/>
    <s v="Divorcé"/>
    <n v="36921"/>
    <n v="1"/>
    <n v="1"/>
    <n v="2"/>
    <d v="2013-07-28T00:00:00"/>
    <n v="12"/>
    <n v="74"/>
    <n v="12"/>
    <n v="38"/>
    <n v="1"/>
    <n v="1"/>
    <n v="1"/>
    <s v="111"/>
    <x v="3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</r>
  <r>
    <n v="4188"/>
    <n v="1957"/>
    <n v="68"/>
    <x v="2"/>
    <x v="0"/>
    <s v="Célibataire"/>
    <n v="36864"/>
    <n v="0"/>
    <n v="1"/>
    <n v="1"/>
    <d v="2012-08-13T00:00:00"/>
    <n v="13"/>
    <n v="53"/>
    <n v="19"/>
    <n v="354"/>
    <n v="2"/>
    <n v="2"/>
    <n v="2"/>
    <s v="222"/>
    <x v="4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</r>
  <r>
    <n v="692"/>
    <n v="1954"/>
    <n v="71"/>
    <x v="2"/>
    <x v="0"/>
    <s v="Conjoint"/>
    <n v="36807"/>
    <n v="1"/>
    <n v="1"/>
    <n v="2"/>
    <d v="2012-12-20T00:00:00"/>
    <n v="13"/>
    <n v="88"/>
    <n v="9"/>
    <n v="16"/>
    <n v="1"/>
    <n v="1"/>
    <n v="1"/>
    <s v="111"/>
    <x v="3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</r>
  <r>
    <n v="10560"/>
    <n v="1980"/>
    <n v="45"/>
    <x v="0"/>
    <x v="1"/>
    <s v="Célibataire"/>
    <n v="36802"/>
    <n v="1"/>
    <n v="0"/>
    <n v="1"/>
    <d v="2014-06-16T00:00:00"/>
    <n v="11"/>
    <n v="23"/>
    <n v="9"/>
    <n v="20"/>
    <n v="3"/>
    <n v="1"/>
    <n v="1"/>
    <s v="311"/>
    <x v="0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</r>
  <r>
    <n v="7042"/>
    <n v="1983"/>
    <n v="42"/>
    <x v="1"/>
    <x v="0"/>
    <s v="Marié"/>
    <n v="36790"/>
    <n v="0"/>
    <n v="0"/>
    <n v="0"/>
    <d v="2013-03-01T00:00:00"/>
    <n v="12"/>
    <n v="14"/>
    <n v="14"/>
    <n v="66"/>
    <n v="3"/>
    <n v="1"/>
    <n v="1"/>
    <s v="311"/>
    <x v="0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</r>
  <r>
    <n v="9289"/>
    <n v="1979"/>
    <n v="46"/>
    <x v="0"/>
    <x v="0"/>
    <s v="Marié"/>
    <n v="36781"/>
    <n v="1"/>
    <n v="0"/>
    <n v="1"/>
    <d v="2014-04-10T00:00:00"/>
    <n v="11"/>
    <n v="16"/>
    <n v="13"/>
    <n v="63"/>
    <n v="3"/>
    <n v="1"/>
    <n v="1"/>
    <s v="311"/>
    <x v="0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</r>
  <r>
    <n v="10542"/>
    <n v="1968"/>
    <n v="57"/>
    <x v="0"/>
    <x v="1"/>
    <s v="Marié"/>
    <n v="36778"/>
    <n v="1"/>
    <n v="1"/>
    <n v="2"/>
    <d v="2012-08-05T00:00:00"/>
    <m/>
    <n v="63"/>
    <n v="15"/>
    <n v="77"/>
    <n v="2"/>
    <n v="2"/>
    <n v="1"/>
    <s v="221"/>
    <x v="2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</r>
  <r>
    <n v="6119"/>
    <n v="1963"/>
    <n v="62"/>
    <x v="2"/>
    <x v="1"/>
    <s v="Célibataire"/>
    <n v="36736"/>
    <n v="1"/>
    <n v="1"/>
    <n v="2"/>
    <d v="2013-05-10T00:00:00"/>
    <n v="12"/>
    <n v="52"/>
    <n v="9"/>
    <n v="17"/>
    <n v="2"/>
    <n v="1"/>
    <n v="1"/>
    <s v="211"/>
    <x v="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</r>
  <r>
    <n v="7327"/>
    <n v="1959"/>
    <n v="66"/>
    <x v="2"/>
    <x v="1"/>
    <s v="Marié"/>
    <n v="36732"/>
    <n v="1"/>
    <n v="1"/>
    <n v="2"/>
    <d v="2013-12-29T00:00:00"/>
    <n v="12"/>
    <n v="71"/>
    <n v="8"/>
    <n v="47"/>
    <n v="1"/>
    <n v="1"/>
    <n v="1"/>
    <s v="111"/>
    <x v="3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</r>
  <r>
    <n v="247"/>
    <n v="1971"/>
    <n v="54"/>
    <x v="0"/>
    <x v="0"/>
    <s v="Marié"/>
    <n v="36715"/>
    <n v="1"/>
    <n v="0"/>
    <n v="1"/>
    <d v="2012-11-17T00:00:00"/>
    <n v="13"/>
    <n v="16"/>
    <n v="22"/>
    <n v="357"/>
    <n v="3"/>
    <n v="3"/>
    <n v="2"/>
    <s v="332"/>
    <x v="0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</r>
  <r>
    <n v="7943"/>
    <n v="1975"/>
    <n v="50"/>
    <x v="0"/>
    <x v="1"/>
    <s v="Marié"/>
    <n v="36663"/>
    <n v="1"/>
    <n v="0"/>
    <n v="1"/>
    <d v="2014-04-25T00:00:00"/>
    <n v="11"/>
    <n v="40"/>
    <n v="7"/>
    <n v="35"/>
    <n v="2"/>
    <n v="1"/>
    <n v="1"/>
    <s v="211"/>
    <x v="2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</r>
  <r>
    <n v="2285"/>
    <n v="1954"/>
    <n v="71"/>
    <x v="2"/>
    <x v="2"/>
    <s v="Conjoint"/>
    <n v="36634"/>
    <n v="0"/>
    <n v="1"/>
    <n v="1"/>
    <d v="2013-05-28T00:00:00"/>
    <n v="12"/>
    <n v="0"/>
    <n v="19"/>
    <n v="335"/>
    <n v="3"/>
    <n v="2"/>
    <n v="2"/>
    <s v="322"/>
    <x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</r>
  <r>
    <n v="8916"/>
    <n v="1975"/>
    <n v="50"/>
    <x v="0"/>
    <x v="0"/>
    <s v="Divorcé"/>
    <n v="36627"/>
    <n v="2"/>
    <n v="0"/>
    <n v="2"/>
    <d v="2013-07-23T00:00:00"/>
    <n v="12"/>
    <n v="78"/>
    <n v="8"/>
    <n v="16"/>
    <n v="1"/>
    <n v="1"/>
    <n v="1"/>
    <s v="111"/>
    <x v="3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367"/>
    <n v="1978"/>
    <n v="47"/>
    <x v="0"/>
    <x v="2"/>
    <s v="Marié"/>
    <n v="36550"/>
    <n v="1"/>
    <n v="0"/>
    <n v="1"/>
    <d v="2013-02-19T00:00:00"/>
    <n v="12"/>
    <n v="74"/>
    <n v="24"/>
    <n v="577"/>
    <n v="1"/>
    <n v="3"/>
    <n v="2"/>
    <s v="132"/>
    <x v="3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</r>
  <r>
    <n v="11025"/>
    <n v="1961"/>
    <n v="64"/>
    <x v="2"/>
    <x v="0"/>
    <s v="Marié"/>
    <n v="36443"/>
    <n v="1"/>
    <n v="1"/>
    <n v="2"/>
    <d v="2013-02-03T00:00:00"/>
    <n v="12"/>
    <n v="9"/>
    <n v="15"/>
    <n v="138"/>
    <n v="3"/>
    <n v="2"/>
    <n v="2"/>
    <s v="322"/>
    <x v="0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</r>
  <r>
    <n v="1183"/>
    <n v="1949"/>
    <n v="76"/>
    <x v="2"/>
    <x v="2"/>
    <s v="Marié"/>
    <n v="36408"/>
    <n v="1"/>
    <n v="1"/>
    <n v="2"/>
    <d v="2013-09-21T00:00:00"/>
    <n v="12"/>
    <n v="11"/>
    <n v="9"/>
    <n v="22"/>
    <n v="3"/>
    <n v="1"/>
    <n v="1"/>
    <s v="311"/>
    <x v="0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</r>
  <r>
    <n v="945"/>
    <n v="1965"/>
    <n v="60"/>
    <x v="2"/>
    <x v="0"/>
    <s v="Conjoint"/>
    <n v="36317"/>
    <n v="0"/>
    <n v="1"/>
    <n v="1"/>
    <d v="2013-05-22T00:00:00"/>
    <n v="12"/>
    <n v="53"/>
    <n v="14"/>
    <n v="133"/>
    <n v="2"/>
    <n v="1"/>
    <n v="2"/>
    <s v="212"/>
    <x v="2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</r>
  <r>
    <n v="3276"/>
    <n v="1976"/>
    <n v="49"/>
    <x v="0"/>
    <x v="2"/>
    <s v="Conjoint"/>
    <n v="36301"/>
    <n v="1"/>
    <n v="0"/>
    <n v="1"/>
    <d v="2013-10-25T00:00:00"/>
    <n v="12"/>
    <n v="53"/>
    <n v="13"/>
    <n v="78"/>
    <n v="2"/>
    <n v="1"/>
    <n v="1"/>
    <s v="211"/>
    <x v="2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</r>
  <r>
    <n v="10839"/>
    <n v="1976"/>
    <n v="49"/>
    <x v="0"/>
    <x v="0"/>
    <s v="Conjoint"/>
    <n v="36283"/>
    <n v="1"/>
    <n v="1"/>
    <n v="2"/>
    <d v="2014-04-14T00:00:00"/>
    <n v="11"/>
    <n v="42"/>
    <n v="8"/>
    <n v="29"/>
    <n v="2"/>
    <n v="1"/>
    <n v="1"/>
    <s v="211"/>
    <x v="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</r>
  <r>
    <n v="2952"/>
    <n v="1977"/>
    <n v="48"/>
    <x v="0"/>
    <x v="2"/>
    <s v="Célibataire"/>
    <n v="36273"/>
    <n v="1"/>
    <n v="0"/>
    <n v="1"/>
    <d v="2014-04-16T00:00:00"/>
    <n v="11"/>
    <n v="80"/>
    <n v="12"/>
    <n v="76"/>
    <n v="1"/>
    <n v="1"/>
    <n v="1"/>
    <s v="111"/>
    <x v="3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</r>
  <r>
    <n v="1175"/>
    <n v="1983"/>
    <n v="42"/>
    <x v="1"/>
    <x v="2"/>
    <s v="Marié"/>
    <n v="36262"/>
    <n v="0"/>
    <n v="0"/>
    <n v="0"/>
    <d v="2013-09-20T00:00:00"/>
    <n v="12"/>
    <n v="24"/>
    <n v="17"/>
    <n v="426"/>
    <n v="3"/>
    <n v="2"/>
    <n v="2"/>
    <s v="322"/>
    <x v="0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</r>
  <r>
    <n v="6471"/>
    <n v="1971"/>
    <n v="54"/>
    <x v="0"/>
    <x v="2"/>
    <s v="Célibataire"/>
    <n v="36230"/>
    <n v="1"/>
    <n v="0"/>
    <n v="1"/>
    <d v="2013-10-17T00:00:00"/>
    <n v="12"/>
    <n v="17"/>
    <n v="11"/>
    <n v="59"/>
    <n v="3"/>
    <n v="1"/>
    <n v="1"/>
    <s v="311"/>
    <x v="0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</r>
  <r>
    <n v="8779"/>
    <n v="1985"/>
    <n v="40"/>
    <x v="1"/>
    <x v="2"/>
    <s v="Marié"/>
    <n v="36145"/>
    <n v="1"/>
    <n v="0"/>
    <n v="1"/>
    <d v="2013-06-16T00:00:00"/>
    <n v="12"/>
    <n v="13"/>
    <n v="17"/>
    <n v="172"/>
    <n v="3"/>
    <n v="2"/>
    <n v="2"/>
    <s v="322"/>
    <x v="0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</r>
  <r>
    <n v="2724"/>
    <n v="1981"/>
    <n v="44"/>
    <x v="1"/>
    <x v="2"/>
    <s v="Célibataire"/>
    <n v="36143"/>
    <n v="1"/>
    <n v="0"/>
    <n v="1"/>
    <d v="2014-03-30T00:00:00"/>
    <n v="11"/>
    <n v="33"/>
    <n v="6"/>
    <n v="19"/>
    <n v="2"/>
    <n v="1"/>
    <n v="1"/>
    <s v="211"/>
    <x v="2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</r>
  <r>
    <n v="273"/>
    <n v="1970"/>
    <n v="55"/>
    <x v="0"/>
    <x v="2"/>
    <s v="Marié"/>
    <n v="36138"/>
    <n v="1"/>
    <n v="1"/>
    <n v="2"/>
    <d v="2013-07-16T00:00:00"/>
    <n v="12"/>
    <n v="48"/>
    <n v="15"/>
    <n v="151"/>
    <n v="2"/>
    <n v="2"/>
    <n v="2"/>
    <s v="222"/>
    <x v="4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</r>
  <r>
    <n v="7453"/>
    <n v="1954"/>
    <n v="71"/>
    <x v="2"/>
    <x v="0"/>
    <s v="Célibataire"/>
    <n v="36130"/>
    <n v="0"/>
    <n v="1"/>
    <n v="1"/>
    <d v="2013-02-02T00:00:00"/>
    <n v="12"/>
    <n v="46"/>
    <n v="19"/>
    <n v="488"/>
    <n v="2"/>
    <n v="2"/>
    <n v="2"/>
    <s v="222"/>
    <x v="4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</r>
  <r>
    <n v="3409"/>
    <n v="1984"/>
    <n v="41"/>
    <x v="1"/>
    <x v="0"/>
    <s v="Célibataire"/>
    <n v="36108"/>
    <n v="1"/>
    <n v="0"/>
    <n v="1"/>
    <d v="2013-10-15T00:00:00"/>
    <n v="12"/>
    <n v="68"/>
    <n v="21"/>
    <n v="339"/>
    <n v="1"/>
    <n v="2"/>
    <n v="2"/>
    <s v="122"/>
    <x v="3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</r>
  <r>
    <n v="8008"/>
    <n v="1983"/>
    <n v="42"/>
    <x v="1"/>
    <x v="0"/>
    <s v="Conjoint"/>
    <n v="36075"/>
    <n v="1"/>
    <n v="0"/>
    <n v="1"/>
    <d v="2013-12-09T00:00:00"/>
    <n v="12"/>
    <n v="54"/>
    <n v="12"/>
    <n v="119"/>
    <n v="2"/>
    <n v="1"/>
    <n v="2"/>
    <s v="212"/>
    <x v="2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</r>
  <r>
    <n v="7842"/>
    <n v="1968"/>
    <n v="57"/>
    <x v="0"/>
    <x v="0"/>
    <s v="Célibataire"/>
    <n v="36065"/>
    <n v="1"/>
    <n v="1"/>
    <n v="2"/>
    <d v="2013-03-31T00:00:00"/>
    <n v="12"/>
    <n v="54"/>
    <n v="14"/>
    <n v="74"/>
    <n v="2"/>
    <n v="1"/>
    <n v="1"/>
    <s v="211"/>
    <x v="2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</r>
  <r>
    <n v="4385"/>
    <n v="1981"/>
    <n v="44"/>
    <x v="1"/>
    <x v="1"/>
    <s v="Célibataire"/>
    <n v="36038"/>
    <n v="1"/>
    <n v="0"/>
    <n v="1"/>
    <d v="2013-05-31T00:00:00"/>
    <n v="12"/>
    <n v="82"/>
    <n v="12"/>
    <n v="47"/>
    <n v="1"/>
    <n v="1"/>
    <n v="1"/>
    <s v="111"/>
    <x v="3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</r>
  <r>
    <n v="5654"/>
    <n v="1972"/>
    <n v="53"/>
    <x v="0"/>
    <x v="0"/>
    <s v="Marié"/>
    <n v="36026"/>
    <n v="2"/>
    <n v="1"/>
    <n v="3"/>
    <d v="2014-03-16T00:00:00"/>
    <n v="11"/>
    <n v="34"/>
    <n v="11"/>
    <n v="61"/>
    <n v="2"/>
    <n v="1"/>
    <n v="1"/>
    <s v="211"/>
    <x v="2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</r>
  <r>
    <n v="5329"/>
    <n v="1949"/>
    <n v="76"/>
    <x v="2"/>
    <x v="1"/>
    <s v="Divorcé"/>
    <n v="35946"/>
    <n v="1"/>
    <n v="1"/>
    <n v="2"/>
    <d v="2013-09-27T00:00:00"/>
    <n v="12"/>
    <n v="24"/>
    <n v="8"/>
    <n v="11"/>
    <n v="3"/>
    <n v="1"/>
    <n v="1"/>
    <s v="311"/>
    <x v="0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</r>
  <r>
    <n v="6866"/>
    <n v="1969"/>
    <n v="56"/>
    <x v="0"/>
    <x v="2"/>
    <s v="Conjoint"/>
    <n v="35924"/>
    <n v="1"/>
    <n v="1"/>
    <n v="2"/>
    <d v="2014-03-23T00:00:00"/>
    <n v="11"/>
    <n v="56"/>
    <n v="9"/>
    <n v="34"/>
    <n v="2"/>
    <n v="1"/>
    <n v="1"/>
    <s v="211"/>
    <x v="2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</r>
  <r>
    <n v="5959"/>
    <n v="1968"/>
    <n v="57"/>
    <x v="0"/>
    <x v="0"/>
    <s v="Célibataire"/>
    <n v="35893"/>
    <n v="1"/>
    <n v="1"/>
    <n v="2"/>
    <d v="2012-10-15T00:00:00"/>
    <n v="13"/>
    <n v="80"/>
    <n v="17"/>
    <n v="199"/>
    <n v="1"/>
    <n v="2"/>
    <n v="2"/>
    <s v="122"/>
    <x v="3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</r>
  <r>
    <n v="9635"/>
    <n v="1983"/>
    <n v="42"/>
    <x v="1"/>
    <x v="2"/>
    <s v="Marié"/>
    <n v="35876"/>
    <n v="0"/>
    <n v="0"/>
    <n v="0"/>
    <d v="2014-04-20T00:00:00"/>
    <n v="11"/>
    <n v="13"/>
    <n v="13"/>
    <n v="129"/>
    <n v="3"/>
    <n v="1"/>
    <n v="2"/>
    <s v="312"/>
    <x v="0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</r>
  <r>
    <n v="7660"/>
    <n v="1973"/>
    <n v="52"/>
    <x v="0"/>
    <x v="1"/>
    <s v="Célibataire"/>
    <n v="35860"/>
    <n v="1"/>
    <n v="1"/>
    <n v="2"/>
    <d v="2014-05-19T00:00:00"/>
    <n v="11"/>
    <n v="37"/>
    <n v="9"/>
    <n v="49"/>
    <n v="2"/>
    <n v="1"/>
    <n v="1"/>
    <s v="211"/>
    <x v="2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</r>
  <r>
    <n v="2055"/>
    <n v="1973"/>
    <n v="52"/>
    <x v="0"/>
    <x v="1"/>
    <s v="Divorcé"/>
    <n v="35860"/>
    <n v="1"/>
    <n v="1"/>
    <n v="2"/>
    <d v="2014-05-19T00:00:00"/>
    <n v="11"/>
    <n v="37"/>
    <n v="9"/>
    <n v="49"/>
    <n v="2"/>
    <n v="1"/>
    <n v="1"/>
    <s v="211"/>
    <x v="2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</r>
  <r>
    <n v="5107"/>
    <n v="1973"/>
    <n v="52"/>
    <x v="0"/>
    <x v="1"/>
    <s v="Divorcé"/>
    <n v="35860"/>
    <n v="1"/>
    <n v="1"/>
    <n v="2"/>
    <d v="2014-05-19T00:00:00"/>
    <n v="11"/>
    <n v="37"/>
    <n v="9"/>
    <n v="49"/>
    <n v="2"/>
    <n v="1"/>
    <n v="1"/>
    <s v="211"/>
    <x v="2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</r>
  <r>
    <n v="1626"/>
    <n v="1973"/>
    <n v="52"/>
    <x v="0"/>
    <x v="1"/>
    <s v="Divorcé"/>
    <n v="35860"/>
    <n v="1"/>
    <n v="1"/>
    <n v="2"/>
    <d v="2014-05-19T00:00:00"/>
    <n v="11"/>
    <n v="37"/>
    <n v="9"/>
    <n v="49"/>
    <n v="2"/>
    <n v="1"/>
    <n v="1"/>
    <s v="211"/>
    <x v="2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</r>
  <r>
    <n v="9653"/>
    <n v="1975"/>
    <n v="50"/>
    <x v="0"/>
    <x v="0"/>
    <s v="Marié"/>
    <n v="35797"/>
    <n v="0"/>
    <n v="1"/>
    <n v="1"/>
    <d v="2012-10-16T00:00:00"/>
    <n v="13"/>
    <n v="16"/>
    <n v="13"/>
    <n v="68"/>
    <n v="3"/>
    <n v="1"/>
    <n v="1"/>
    <s v="311"/>
    <x v="0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</r>
  <r>
    <n v="8953"/>
    <n v="1965"/>
    <n v="60"/>
    <x v="2"/>
    <x v="2"/>
    <s v="Célibataire"/>
    <n v="35791"/>
    <n v="2"/>
    <n v="1"/>
    <n v="3"/>
    <d v="2013-05-06T00:00:00"/>
    <n v="12"/>
    <n v="94"/>
    <n v="12"/>
    <n v="35"/>
    <n v="1"/>
    <n v="1"/>
    <n v="1"/>
    <s v="111"/>
    <x v="3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</r>
  <r>
    <n v="10258"/>
    <n v="1965"/>
    <n v="60"/>
    <x v="2"/>
    <x v="2"/>
    <s v="Célibataire"/>
    <n v="35791"/>
    <n v="2"/>
    <n v="1"/>
    <n v="3"/>
    <d v="2013-05-06T00:00:00"/>
    <n v="12"/>
    <n v="94"/>
    <n v="12"/>
    <n v="35"/>
    <n v="1"/>
    <n v="1"/>
    <n v="1"/>
    <s v="111"/>
    <x v="3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</r>
  <r>
    <n v="1331"/>
    <n v="1977"/>
    <n v="48"/>
    <x v="0"/>
    <x v="0"/>
    <s v="Célibataire"/>
    <n v="35790"/>
    <n v="1"/>
    <n v="0"/>
    <n v="1"/>
    <d v="2013-01-02T00:00:00"/>
    <n v="12"/>
    <n v="54"/>
    <n v="12"/>
    <n v="72"/>
    <n v="2"/>
    <n v="1"/>
    <n v="1"/>
    <s v="211"/>
    <x v="2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</r>
  <r>
    <n v="9216"/>
    <n v="1971"/>
    <n v="54"/>
    <x v="0"/>
    <x v="0"/>
    <s v="Marié"/>
    <n v="35788"/>
    <n v="1"/>
    <n v="1"/>
    <n v="2"/>
    <d v="2014-01-23T00:00:00"/>
    <n v="11"/>
    <n v="34"/>
    <n v="11"/>
    <n v="44"/>
    <n v="2"/>
    <n v="1"/>
    <n v="1"/>
    <s v="211"/>
    <x v="2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</r>
  <r>
    <n v="2005"/>
    <n v="1990"/>
    <n v="35"/>
    <x v="1"/>
    <x v="0"/>
    <s v="Marié"/>
    <n v="35765"/>
    <n v="1"/>
    <n v="0"/>
    <n v="1"/>
    <d v="2013-12-11T00:00:00"/>
    <n v="12"/>
    <n v="86"/>
    <n v="12"/>
    <n v="75"/>
    <n v="1"/>
    <n v="1"/>
    <n v="1"/>
    <s v="111"/>
    <x v="3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</r>
  <r>
    <n v="3308"/>
    <n v="1952"/>
    <n v="73"/>
    <x v="2"/>
    <x v="0"/>
    <s v="Marié"/>
    <n v="35704"/>
    <n v="1"/>
    <n v="1"/>
    <n v="2"/>
    <d v="2014-01-03T00:00:00"/>
    <n v="11"/>
    <n v="54"/>
    <n v="10"/>
    <n v="94"/>
    <n v="2"/>
    <n v="1"/>
    <n v="1"/>
    <s v="211"/>
    <x v="2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</r>
  <r>
    <n v="3265"/>
    <n v="1959"/>
    <n v="66"/>
    <x v="2"/>
    <x v="0"/>
    <s v="Marié"/>
    <n v="35701"/>
    <n v="0"/>
    <n v="0"/>
    <n v="0"/>
    <d v="2013-03-19T00:00:00"/>
    <n v="12"/>
    <n v="36"/>
    <n v="10"/>
    <n v="46"/>
    <n v="2"/>
    <n v="1"/>
    <n v="1"/>
    <s v="211"/>
    <x v="2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</r>
  <r>
    <n v="5885"/>
    <n v="1973"/>
    <n v="52"/>
    <x v="0"/>
    <x v="2"/>
    <s v="Marié"/>
    <n v="35688"/>
    <n v="2"/>
    <n v="1"/>
    <n v="3"/>
    <d v="2012-08-22T00:00:00"/>
    <n v="13"/>
    <n v="94"/>
    <n v="17"/>
    <n v="211"/>
    <n v="1"/>
    <n v="2"/>
    <n v="2"/>
    <s v="122"/>
    <x v="3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</r>
  <r>
    <n v="3310"/>
    <n v="1973"/>
    <n v="52"/>
    <x v="0"/>
    <x v="2"/>
    <s v="Marié"/>
    <n v="35688"/>
    <n v="2"/>
    <n v="1"/>
    <n v="3"/>
    <d v="2012-08-22T00:00:00"/>
    <n v="13"/>
    <n v="94"/>
    <n v="17"/>
    <n v="211"/>
    <n v="1"/>
    <n v="2"/>
    <n v="2"/>
    <s v="122"/>
    <x v="3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</r>
  <r>
    <n v="5680"/>
    <n v="1984"/>
    <n v="41"/>
    <x v="1"/>
    <x v="2"/>
    <s v="Marié"/>
    <n v="35684"/>
    <n v="1"/>
    <n v="0"/>
    <n v="1"/>
    <d v="2014-04-22T00:00:00"/>
    <n v="11"/>
    <n v="66"/>
    <n v="10"/>
    <n v="30"/>
    <n v="1"/>
    <n v="1"/>
    <n v="1"/>
    <s v="111"/>
    <x v="3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</r>
  <r>
    <n v="4472"/>
    <n v="1970"/>
    <n v="55"/>
    <x v="0"/>
    <x v="1"/>
    <s v="Divorcé"/>
    <n v="35682"/>
    <n v="1"/>
    <n v="0"/>
    <n v="1"/>
    <d v="2014-06-27T00:00:00"/>
    <n v="11"/>
    <n v="34"/>
    <n v="7"/>
    <n v="57"/>
    <n v="2"/>
    <n v="1"/>
    <n v="1"/>
    <s v="211"/>
    <x v="2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</r>
  <r>
    <n v="1048"/>
    <n v="1972"/>
    <n v="53"/>
    <x v="0"/>
    <x v="2"/>
    <s v="Marié"/>
    <n v="35641"/>
    <n v="1"/>
    <n v="0"/>
    <n v="1"/>
    <d v="2013-07-14T00:00:00"/>
    <n v="12"/>
    <n v="11"/>
    <n v="15"/>
    <n v="178"/>
    <n v="3"/>
    <n v="2"/>
    <n v="2"/>
    <s v="322"/>
    <x v="0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</r>
  <r>
    <n v="1834"/>
    <n v="1978"/>
    <n v="47"/>
    <x v="0"/>
    <x v="2"/>
    <s v="Célibataire"/>
    <n v="35544"/>
    <n v="1"/>
    <n v="0"/>
    <n v="1"/>
    <d v="2014-03-08T00:00:00"/>
    <n v="11"/>
    <n v="77"/>
    <n v="12"/>
    <n v="67"/>
    <n v="1"/>
    <n v="1"/>
    <n v="1"/>
    <s v="111"/>
    <x v="3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</r>
  <r>
    <n v="10270"/>
    <n v="1981"/>
    <n v="44"/>
    <x v="1"/>
    <x v="2"/>
    <s v="Marié"/>
    <n v="35523"/>
    <n v="1"/>
    <n v="0"/>
    <n v="1"/>
    <d v="2013-10-03T00:00:00"/>
    <n v="12"/>
    <n v="8"/>
    <n v="13"/>
    <n v="66"/>
    <n v="3"/>
    <n v="1"/>
    <n v="1"/>
    <s v="311"/>
    <x v="0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</r>
  <r>
    <n v="10402"/>
    <n v="1967"/>
    <n v="58"/>
    <x v="0"/>
    <x v="0"/>
    <s v="Marié"/>
    <n v="35441"/>
    <n v="1"/>
    <n v="1"/>
    <n v="2"/>
    <d v="2013-02-14T00:00:00"/>
    <n v="12"/>
    <n v="94"/>
    <n v="12"/>
    <n v="39"/>
    <n v="1"/>
    <n v="1"/>
    <n v="1"/>
    <s v="111"/>
    <x v="3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</r>
  <r>
    <n v="4697"/>
    <n v="1949"/>
    <n v="76"/>
    <x v="2"/>
    <x v="2"/>
    <s v="Divorcé"/>
    <n v="35416"/>
    <n v="0"/>
    <n v="0"/>
    <n v="0"/>
    <d v="2013-06-13T00:00:00"/>
    <n v="12"/>
    <n v="62"/>
    <n v="21"/>
    <n v="390"/>
    <n v="2"/>
    <n v="2"/>
    <n v="2"/>
    <s v="222"/>
    <x v="4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</r>
  <r>
    <n v="2874"/>
    <n v="1988"/>
    <n v="37"/>
    <x v="1"/>
    <x v="2"/>
    <s v="Divorcé"/>
    <n v="35388"/>
    <n v="1"/>
    <n v="0"/>
    <n v="1"/>
    <d v="2013-03-07T00:00:00"/>
    <n v="12"/>
    <n v="20"/>
    <n v="11"/>
    <n v="32"/>
    <n v="3"/>
    <n v="1"/>
    <n v="1"/>
    <s v="311"/>
    <x v="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</r>
  <r>
    <n v="453"/>
    <n v="1956"/>
    <n v="69"/>
    <x v="2"/>
    <x v="1"/>
    <s v="Veuf"/>
    <n v="35340"/>
    <n v="1"/>
    <n v="1"/>
    <n v="2"/>
    <d v="2014-06-29T00:00:00"/>
    <n v="11"/>
    <n v="1"/>
    <n v="10"/>
    <n v="45"/>
    <n v="3"/>
    <n v="1"/>
    <n v="1"/>
    <s v="311"/>
    <x v="0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</r>
  <r>
    <n v="6263"/>
    <n v="1968"/>
    <n v="57"/>
    <x v="0"/>
    <x v="0"/>
    <s v="Conjoint"/>
    <n v="35322"/>
    <n v="1"/>
    <n v="2"/>
    <n v="3"/>
    <d v="2012-08-22T00:00:00"/>
    <n v="13"/>
    <n v="34"/>
    <n v="14"/>
    <n v="106"/>
    <n v="2"/>
    <n v="1"/>
    <n v="1"/>
    <s v="211"/>
    <x v="2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</r>
  <r>
    <n v="5827"/>
    <n v="1958"/>
    <n v="67"/>
    <x v="2"/>
    <x v="0"/>
    <s v="Divorcé"/>
    <n v="35246"/>
    <n v="1"/>
    <n v="1"/>
    <n v="2"/>
    <d v="2014-04-16T00:00:00"/>
    <n v="11"/>
    <n v="53"/>
    <n v="12"/>
    <n v="62"/>
    <n v="2"/>
    <n v="1"/>
    <n v="1"/>
    <s v="211"/>
    <x v="2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</r>
  <r>
    <n v="8870"/>
    <n v="1984"/>
    <n v="41"/>
    <x v="1"/>
    <x v="0"/>
    <s v="Conjoint"/>
    <n v="35196"/>
    <n v="1"/>
    <n v="0"/>
    <n v="1"/>
    <d v="2012-11-13T00:00:00"/>
    <n v="13"/>
    <n v="68"/>
    <n v="20"/>
    <n v="497"/>
    <n v="1"/>
    <n v="2"/>
    <n v="2"/>
    <s v="122"/>
    <x v="3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</r>
  <r>
    <n v="10340"/>
    <n v="1984"/>
    <n v="41"/>
    <x v="1"/>
    <x v="0"/>
    <s v="Conjoint"/>
    <n v="35196"/>
    <n v="1"/>
    <n v="0"/>
    <n v="1"/>
    <d v="2012-11-13T00:00:00"/>
    <n v="13"/>
    <n v="68"/>
    <n v="20"/>
    <n v="497"/>
    <n v="1"/>
    <n v="2"/>
    <n v="2"/>
    <s v="122"/>
    <x v="3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</r>
  <r>
    <n v="2521"/>
    <n v="1971"/>
    <n v="54"/>
    <x v="0"/>
    <x v="2"/>
    <s v="Marié"/>
    <n v="35178"/>
    <n v="1"/>
    <n v="0"/>
    <n v="1"/>
    <d v="2013-01-10T00:00:00"/>
    <n v="12"/>
    <n v="10"/>
    <n v="11"/>
    <n v="59"/>
    <n v="3"/>
    <n v="1"/>
    <n v="1"/>
    <s v="311"/>
    <x v="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</r>
  <r>
    <n v="4301"/>
    <n v="1971"/>
    <n v="54"/>
    <x v="0"/>
    <x v="2"/>
    <s v="Marié"/>
    <n v="35178"/>
    <n v="1"/>
    <n v="0"/>
    <n v="1"/>
    <d v="2013-01-10T00:00:00"/>
    <n v="12"/>
    <n v="10"/>
    <n v="11"/>
    <n v="59"/>
    <n v="3"/>
    <n v="1"/>
    <n v="1"/>
    <s v="311"/>
    <x v="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</r>
  <r>
    <n v="1403"/>
    <n v="1975"/>
    <n v="50"/>
    <x v="0"/>
    <x v="2"/>
    <s v="Conjoint"/>
    <n v="34984"/>
    <n v="1"/>
    <n v="1"/>
    <n v="2"/>
    <d v="2012-09-06T00:00:00"/>
    <n v="13"/>
    <n v="40"/>
    <n v="11"/>
    <n v="38"/>
    <n v="2"/>
    <n v="1"/>
    <n v="1"/>
    <s v="211"/>
    <x v="2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</r>
  <r>
    <n v="5892"/>
    <n v="1980"/>
    <n v="45"/>
    <x v="0"/>
    <x v="0"/>
    <s v="Marié"/>
    <n v="34968"/>
    <n v="1"/>
    <n v="0"/>
    <n v="1"/>
    <d v="2013-04-10T00:00:00"/>
    <n v="12"/>
    <n v="11"/>
    <n v="17"/>
    <n v="221"/>
    <n v="3"/>
    <n v="2"/>
    <n v="2"/>
    <s v="322"/>
    <x v="0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</r>
  <r>
    <n v="5287"/>
    <n v="1973"/>
    <n v="52"/>
    <x v="0"/>
    <x v="0"/>
    <s v="Marié"/>
    <n v="34961"/>
    <n v="1"/>
    <n v="0"/>
    <n v="1"/>
    <d v="2014-06-19T00:00:00"/>
    <n v="11"/>
    <n v="77"/>
    <n v="14"/>
    <n v="79"/>
    <n v="1"/>
    <n v="1"/>
    <n v="1"/>
    <s v="111"/>
    <x v="3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</r>
  <r>
    <n v="7458"/>
    <n v="1956"/>
    <n v="69"/>
    <x v="2"/>
    <x v="2"/>
    <s v="Conjoint"/>
    <n v="34941"/>
    <n v="1"/>
    <n v="1"/>
    <n v="2"/>
    <d v="2013-03-06T00:00:00"/>
    <n v="12"/>
    <n v="26"/>
    <n v="14"/>
    <n v="97"/>
    <n v="3"/>
    <n v="1"/>
    <n v="1"/>
    <s v="311"/>
    <x v="0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</r>
  <r>
    <n v="3386"/>
    <n v="1992"/>
    <n v="33"/>
    <x v="1"/>
    <x v="0"/>
    <s v="Marié"/>
    <n v="34935"/>
    <n v="0"/>
    <n v="0"/>
    <n v="0"/>
    <d v="2013-06-21T00:00:00"/>
    <n v="12"/>
    <n v="71"/>
    <n v="14"/>
    <n v="137"/>
    <n v="1"/>
    <n v="1"/>
    <n v="2"/>
    <s v="112"/>
    <x v="3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</r>
  <r>
    <n v="8175"/>
    <n v="1992"/>
    <n v="33"/>
    <x v="1"/>
    <x v="0"/>
    <s v="Marié"/>
    <n v="34935"/>
    <n v="0"/>
    <n v="0"/>
    <n v="0"/>
    <d v="2013-06-21T00:00:00"/>
    <n v="12"/>
    <n v="71"/>
    <n v="14"/>
    <n v="137"/>
    <n v="1"/>
    <n v="1"/>
    <n v="2"/>
    <s v="112"/>
    <x v="3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</r>
  <r>
    <n v="1404"/>
    <n v="1968"/>
    <n v="57"/>
    <x v="0"/>
    <x v="0"/>
    <s v="Conjoint"/>
    <n v="34916"/>
    <n v="2"/>
    <n v="0"/>
    <n v="2"/>
    <d v="2013-05-15T00:00:00"/>
    <n v="12"/>
    <n v="89"/>
    <n v="18"/>
    <n v="231"/>
    <n v="1"/>
    <n v="2"/>
    <n v="2"/>
    <s v="122"/>
    <x v="3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</r>
  <r>
    <n v="274"/>
    <n v="1973"/>
    <n v="52"/>
    <x v="0"/>
    <x v="0"/>
    <s v="Célibataire"/>
    <n v="34853"/>
    <n v="1"/>
    <n v="1"/>
    <n v="2"/>
    <d v="2013-12-23T00:00:00"/>
    <n v="12"/>
    <n v="75"/>
    <n v="11"/>
    <n v="34"/>
    <n v="1"/>
    <n v="1"/>
    <n v="1"/>
    <s v="111"/>
    <x v="3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</r>
  <r>
    <n v="236"/>
    <n v="1951"/>
    <n v="74"/>
    <x v="2"/>
    <x v="0"/>
    <s v="Marié"/>
    <n v="34838"/>
    <n v="1"/>
    <n v="1"/>
    <n v="2"/>
    <d v="2013-01-19T00:00:00"/>
    <n v="12"/>
    <n v="62"/>
    <n v="13"/>
    <n v="170"/>
    <n v="2"/>
    <n v="1"/>
    <n v="2"/>
    <s v="212"/>
    <x v="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</r>
  <r>
    <n v="8315"/>
    <n v="1995"/>
    <n v="30"/>
    <x v="1"/>
    <x v="0"/>
    <s v="Célibataire"/>
    <n v="34824"/>
    <n v="0"/>
    <n v="0"/>
    <n v="0"/>
    <d v="2014-03-26T00:00:00"/>
    <n v="11"/>
    <n v="65"/>
    <n v="9"/>
    <n v="23"/>
    <n v="2"/>
    <n v="1"/>
    <n v="1"/>
    <s v="211"/>
    <x v="2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5184"/>
    <n v="1995"/>
    <n v="30"/>
    <x v="1"/>
    <x v="0"/>
    <s v="Célibataire"/>
    <n v="34824"/>
    <n v="0"/>
    <n v="0"/>
    <n v="0"/>
    <d v="2014-03-26T00:00:00"/>
    <n v="11"/>
    <n v="65"/>
    <n v="9"/>
    <n v="23"/>
    <n v="2"/>
    <n v="1"/>
    <n v="1"/>
    <s v="211"/>
    <x v="2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9467"/>
    <n v="1984"/>
    <n v="41"/>
    <x v="1"/>
    <x v="0"/>
    <s v="Célibataire"/>
    <n v="34738"/>
    <n v="1"/>
    <n v="0"/>
    <n v="1"/>
    <d v="2014-05-11T00:00:00"/>
    <n v="11"/>
    <n v="51"/>
    <n v="10"/>
    <n v="20"/>
    <n v="2"/>
    <n v="1"/>
    <n v="1"/>
    <s v="211"/>
    <x v="2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</r>
  <r>
    <n v="6287"/>
    <n v="1986"/>
    <n v="39"/>
    <x v="1"/>
    <x v="0"/>
    <s v="Conjoint"/>
    <n v="34728"/>
    <n v="1"/>
    <n v="0"/>
    <n v="1"/>
    <d v="2013-07-30T00:00:00"/>
    <n v="12"/>
    <n v="2"/>
    <n v="10"/>
    <n v="36"/>
    <n v="3"/>
    <n v="1"/>
    <n v="1"/>
    <s v="311"/>
    <x v="0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</r>
  <r>
    <n v="4706"/>
    <n v="1966"/>
    <n v="59"/>
    <x v="0"/>
    <x v="0"/>
    <s v="Célibataire"/>
    <n v="34704"/>
    <n v="0"/>
    <n v="1"/>
    <n v="1"/>
    <d v="2013-04-27T00:00:00"/>
    <n v="12"/>
    <n v="65"/>
    <n v="9"/>
    <n v="40"/>
    <n v="2"/>
    <n v="1"/>
    <n v="1"/>
    <s v="211"/>
    <x v="2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</r>
  <r>
    <n v="3790"/>
    <n v="1956"/>
    <n v="69"/>
    <x v="2"/>
    <x v="0"/>
    <s v="Conjoint"/>
    <n v="34633"/>
    <n v="2"/>
    <n v="1"/>
    <n v="3"/>
    <d v="2014-01-23T00:00:00"/>
    <n v="11"/>
    <n v="31"/>
    <n v="9"/>
    <n v="15"/>
    <n v="3"/>
    <n v="1"/>
    <n v="1"/>
    <s v="311"/>
    <x v="0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</r>
  <r>
    <n v="7261"/>
    <n v="1971"/>
    <n v="54"/>
    <x v="0"/>
    <x v="0"/>
    <s v="Conjoint"/>
    <n v="34600"/>
    <n v="1"/>
    <n v="1"/>
    <n v="2"/>
    <d v="2013-01-01T00:00:00"/>
    <n v="12"/>
    <n v="8"/>
    <n v="20"/>
    <n v="318"/>
    <n v="3"/>
    <n v="2"/>
    <n v="2"/>
    <s v="322"/>
    <x v="0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</r>
  <r>
    <n v="2452"/>
    <n v="1971"/>
    <n v="54"/>
    <x v="0"/>
    <x v="0"/>
    <s v="Conjoint"/>
    <n v="34600"/>
    <n v="1"/>
    <n v="1"/>
    <n v="2"/>
    <d v="2013-01-01T00:00:00"/>
    <n v="12"/>
    <n v="8"/>
    <n v="20"/>
    <n v="318"/>
    <n v="3"/>
    <n v="2"/>
    <n v="2"/>
    <s v="322"/>
    <x v="0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</r>
  <r>
    <n v="2620"/>
    <n v="1974"/>
    <n v="51"/>
    <x v="0"/>
    <x v="1"/>
    <s v="Marié"/>
    <n v="34596"/>
    <n v="1"/>
    <n v="0"/>
    <n v="1"/>
    <d v="2013-04-13T00:00:00"/>
    <n v="12"/>
    <n v="48"/>
    <n v="11"/>
    <n v="23"/>
    <n v="2"/>
    <n v="1"/>
    <n v="1"/>
    <s v="211"/>
    <x v="2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</r>
  <r>
    <n v="8254"/>
    <n v="1974"/>
    <n v="51"/>
    <x v="0"/>
    <x v="1"/>
    <s v="Marié"/>
    <n v="34596"/>
    <n v="1"/>
    <n v="0"/>
    <n v="1"/>
    <d v="2013-04-13T00:00:00"/>
    <n v="12"/>
    <n v="48"/>
    <n v="11"/>
    <n v="23"/>
    <n v="2"/>
    <n v="1"/>
    <n v="1"/>
    <s v="211"/>
    <x v="2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</r>
  <r>
    <n v="11091"/>
    <n v="1953"/>
    <n v="72"/>
    <x v="2"/>
    <x v="0"/>
    <s v="Conjoint"/>
    <n v="34587"/>
    <n v="1"/>
    <n v="1"/>
    <n v="2"/>
    <d v="2014-05-16T00:00:00"/>
    <n v="11"/>
    <n v="68"/>
    <n v="8"/>
    <n v="22"/>
    <n v="1"/>
    <n v="1"/>
    <n v="1"/>
    <s v="111"/>
    <x v="3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</r>
  <r>
    <n v="5824"/>
    <n v="1972"/>
    <n v="53"/>
    <x v="0"/>
    <x v="1"/>
    <s v="Conjoint"/>
    <n v="34578"/>
    <n v="2"/>
    <n v="1"/>
    <n v="3"/>
    <d v="2014-04-11T00:00:00"/>
    <n v="11"/>
    <n v="1"/>
    <n v="9"/>
    <n v="8"/>
    <n v="3"/>
    <n v="1"/>
    <n v="1"/>
    <s v="311"/>
    <x v="0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</r>
  <r>
    <n v="1016"/>
    <n v="1959"/>
    <n v="66"/>
    <x v="2"/>
    <x v="1"/>
    <s v="Célibataire"/>
    <n v="34554"/>
    <n v="0"/>
    <n v="1"/>
    <n v="1"/>
    <d v="2014-03-30T00:00:00"/>
    <n v="11"/>
    <n v="43"/>
    <n v="11"/>
    <n v="55"/>
    <n v="2"/>
    <n v="1"/>
    <n v="1"/>
    <s v="211"/>
    <x v="2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</r>
  <r>
    <n v="5015"/>
    <n v="1976"/>
    <n v="49"/>
    <x v="0"/>
    <x v="2"/>
    <s v="Marié"/>
    <n v="34529"/>
    <n v="1"/>
    <n v="0"/>
    <n v="1"/>
    <d v="2012-09-14T00:00:00"/>
    <n v="13"/>
    <n v="94"/>
    <n v="14"/>
    <n v="162"/>
    <n v="1"/>
    <n v="1"/>
    <n v="2"/>
    <s v="112"/>
    <x v="3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</r>
  <r>
    <n v="3469"/>
    <n v="1977"/>
    <n v="48"/>
    <x v="0"/>
    <x v="1"/>
    <s v="Divorcé"/>
    <n v="34487"/>
    <n v="1"/>
    <n v="1"/>
    <n v="2"/>
    <d v="2012-09-06T00:00:00"/>
    <n v="13"/>
    <n v="94"/>
    <n v="15"/>
    <n v="103"/>
    <n v="1"/>
    <n v="2"/>
    <n v="1"/>
    <s v="121"/>
    <x v="3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</r>
  <r>
    <n v="4988"/>
    <n v="1948"/>
    <n v="77"/>
    <x v="2"/>
    <x v="1"/>
    <s v="Marié"/>
    <n v="34469"/>
    <n v="1"/>
    <n v="1"/>
    <n v="2"/>
    <d v="2014-05-04T00:00:00"/>
    <n v="11"/>
    <n v="58"/>
    <n v="10"/>
    <n v="62"/>
    <n v="2"/>
    <n v="1"/>
    <n v="1"/>
    <s v="211"/>
    <x v="2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</r>
  <r>
    <n v="1951"/>
    <n v="1981"/>
    <n v="44"/>
    <x v="1"/>
    <x v="3"/>
    <s v="Marié"/>
    <n v="34445"/>
    <n v="0"/>
    <n v="0"/>
    <n v="0"/>
    <d v="2013-01-27T00:00:00"/>
    <n v="12"/>
    <n v="92"/>
    <n v="30"/>
    <n v="839"/>
    <n v="1"/>
    <n v="3"/>
    <n v="3"/>
    <s v="133"/>
    <x v="3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</r>
  <r>
    <n v="520"/>
    <n v="1974"/>
    <n v="51"/>
    <x v="0"/>
    <x v="0"/>
    <s v="Marié"/>
    <n v="34421"/>
    <n v="1"/>
    <n v="0"/>
    <n v="1"/>
    <d v="2013-07-01T00:00:00"/>
    <n v="12"/>
    <n v="81"/>
    <n v="10"/>
    <n v="30"/>
    <n v="1"/>
    <n v="1"/>
    <n v="1"/>
    <s v="111"/>
    <x v="3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</r>
  <r>
    <n v="8372"/>
    <n v="1974"/>
    <n v="51"/>
    <x v="0"/>
    <x v="0"/>
    <s v="Marié"/>
    <n v="34421"/>
    <n v="1"/>
    <n v="0"/>
    <n v="1"/>
    <d v="2013-07-01T00:00:00"/>
    <n v="12"/>
    <n v="81"/>
    <n v="10"/>
    <n v="30"/>
    <n v="1"/>
    <n v="1"/>
    <n v="1"/>
    <s v="111"/>
    <x v="3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</r>
  <r>
    <n v="2678"/>
    <n v="1990"/>
    <n v="35"/>
    <x v="1"/>
    <x v="0"/>
    <s v="Célibataire"/>
    <n v="34412"/>
    <n v="1"/>
    <n v="0"/>
    <n v="1"/>
    <d v="2013-02-13T00:00:00"/>
    <n v="12"/>
    <n v="62"/>
    <n v="17"/>
    <n v="209"/>
    <n v="2"/>
    <n v="2"/>
    <n v="2"/>
    <s v="222"/>
    <x v="4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</r>
  <r>
    <n v="4864"/>
    <n v="1977"/>
    <n v="48"/>
    <x v="0"/>
    <x v="0"/>
    <s v="Marié"/>
    <n v="34380"/>
    <n v="1"/>
    <n v="0"/>
    <n v="1"/>
    <d v="2013-05-02T00:00:00"/>
    <n v="12"/>
    <n v="68"/>
    <n v="16"/>
    <n v="175"/>
    <n v="1"/>
    <n v="2"/>
    <n v="2"/>
    <s v="122"/>
    <x v="3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</r>
  <r>
    <n v="9739"/>
    <n v="1963"/>
    <n v="62"/>
    <x v="2"/>
    <x v="0"/>
    <s v="Célibataire"/>
    <n v="34377"/>
    <n v="0"/>
    <n v="1"/>
    <n v="1"/>
    <d v="2013-01-19T00:00:00"/>
    <n v="12"/>
    <n v="55"/>
    <n v="13"/>
    <n v="114"/>
    <n v="2"/>
    <n v="1"/>
    <n v="1"/>
    <s v="211"/>
    <x v="2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</r>
  <r>
    <n v="1655"/>
    <n v="1979"/>
    <n v="46"/>
    <x v="0"/>
    <x v="0"/>
    <s v="Conjoint"/>
    <n v="34350"/>
    <n v="1"/>
    <n v="0"/>
    <n v="1"/>
    <d v="2013-10-19T00:00:00"/>
    <n v="12"/>
    <n v="81"/>
    <n v="11"/>
    <n v="48"/>
    <n v="1"/>
    <n v="1"/>
    <n v="1"/>
    <s v="111"/>
    <x v="3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</r>
  <r>
    <n v="3726"/>
    <n v="1986"/>
    <n v="39"/>
    <x v="1"/>
    <x v="1"/>
    <s v="Conjoint"/>
    <n v="34320"/>
    <n v="1"/>
    <n v="0"/>
    <n v="1"/>
    <d v="2014-02-16T00:00:00"/>
    <m/>
    <n v="66"/>
    <n v="11"/>
    <n v="17"/>
    <n v="1"/>
    <n v="1"/>
    <n v="1"/>
    <s v="111"/>
    <x v="3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</r>
  <r>
    <n v="9291"/>
    <n v="1959"/>
    <n v="66"/>
    <x v="2"/>
    <x v="2"/>
    <s v="Marié"/>
    <n v="34242"/>
    <n v="0"/>
    <n v="1"/>
    <n v="1"/>
    <d v="2014-03-23T00:00:00"/>
    <n v="11"/>
    <n v="25"/>
    <n v="8"/>
    <n v="15"/>
    <n v="3"/>
    <n v="1"/>
    <n v="1"/>
    <s v="311"/>
    <x v="0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10686"/>
    <n v="1965"/>
    <n v="60"/>
    <x v="2"/>
    <x v="1"/>
    <s v="Conjoint"/>
    <n v="34230"/>
    <n v="1"/>
    <n v="1"/>
    <n v="2"/>
    <d v="2012-12-26T00:00:00"/>
    <n v="13"/>
    <n v="72"/>
    <n v="10"/>
    <n v="21"/>
    <n v="1"/>
    <n v="1"/>
    <n v="1"/>
    <s v="111"/>
    <x v="3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</r>
  <r>
    <n v="10352"/>
    <n v="1963"/>
    <n v="62"/>
    <x v="2"/>
    <x v="0"/>
    <s v="Veuf"/>
    <n v="34213"/>
    <n v="1"/>
    <n v="1"/>
    <n v="2"/>
    <d v="2012-09-07T00:00:00"/>
    <n v="13"/>
    <n v="2"/>
    <n v="15"/>
    <n v="117"/>
    <n v="3"/>
    <n v="2"/>
    <n v="2"/>
    <s v="322"/>
    <x v="0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</r>
  <r>
    <n v="1515"/>
    <n v="1975"/>
    <n v="50"/>
    <x v="0"/>
    <x v="2"/>
    <s v="Conjoint"/>
    <n v="34176"/>
    <n v="0"/>
    <n v="1"/>
    <n v="1"/>
    <d v="2014-01-22T00:00:00"/>
    <n v="11"/>
    <n v="9"/>
    <n v="7"/>
    <n v="28"/>
    <n v="3"/>
    <n v="1"/>
    <n v="1"/>
    <s v="311"/>
    <x v="0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</r>
  <r>
    <n v="92"/>
    <n v="1988"/>
    <n v="37"/>
    <x v="1"/>
    <x v="0"/>
    <s v="Célibataire"/>
    <n v="34176"/>
    <n v="1"/>
    <n v="0"/>
    <n v="1"/>
    <d v="2014-05-12T00:00:00"/>
    <n v="11"/>
    <n v="12"/>
    <n v="13"/>
    <n v="89"/>
    <n v="3"/>
    <n v="1"/>
    <n v="1"/>
    <s v="311"/>
    <x v="0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</r>
  <r>
    <n v="3312"/>
    <n v="1988"/>
    <n v="37"/>
    <x v="1"/>
    <x v="0"/>
    <s v="Célibataire"/>
    <n v="34176"/>
    <n v="1"/>
    <n v="0"/>
    <n v="1"/>
    <d v="2014-05-12T00:00:00"/>
    <n v="11"/>
    <n v="12"/>
    <n v="13"/>
    <n v="89"/>
    <n v="3"/>
    <n v="1"/>
    <n v="1"/>
    <s v="311"/>
    <x v="0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</r>
  <r>
    <n v="7901"/>
    <n v="1971"/>
    <n v="54"/>
    <x v="0"/>
    <x v="2"/>
    <s v="Marié"/>
    <n v="34109"/>
    <n v="0"/>
    <n v="1"/>
    <n v="1"/>
    <d v="2013-11-06T00:00:00"/>
    <n v="12"/>
    <n v="39"/>
    <n v="7"/>
    <n v="22"/>
    <n v="2"/>
    <n v="1"/>
    <n v="1"/>
    <s v="211"/>
    <x v="2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</r>
  <r>
    <n v="9905"/>
    <n v="1952"/>
    <n v="73"/>
    <x v="2"/>
    <x v="0"/>
    <s v="Conjoint"/>
    <n v="34074"/>
    <n v="1"/>
    <n v="1"/>
    <n v="2"/>
    <d v="2013-07-13T00:00:00"/>
    <n v="12"/>
    <n v="69"/>
    <n v="15"/>
    <n v="255"/>
    <n v="1"/>
    <n v="2"/>
    <n v="2"/>
    <s v="122"/>
    <x v="3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</r>
  <r>
    <n v="1970"/>
    <n v="1968"/>
    <n v="57"/>
    <x v="0"/>
    <x v="2"/>
    <s v="Conjoint"/>
    <n v="34053"/>
    <n v="0"/>
    <n v="1"/>
    <n v="1"/>
    <d v="2012-09-10T00:00:00"/>
    <n v="13"/>
    <n v="14"/>
    <n v="14"/>
    <n v="103"/>
    <n v="3"/>
    <n v="1"/>
    <n v="1"/>
    <s v="311"/>
    <x v="0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</r>
  <r>
    <n v="1663"/>
    <n v="1978"/>
    <n v="47"/>
    <x v="0"/>
    <x v="1"/>
    <s v="Conjoint"/>
    <n v="34043"/>
    <n v="1"/>
    <n v="0"/>
    <n v="1"/>
    <d v="2013-10-25T00:00:00"/>
    <n v="12"/>
    <n v="97"/>
    <n v="13"/>
    <n v="49"/>
    <n v="1"/>
    <n v="1"/>
    <n v="1"/>
    <s v="111"/>
    <x v="3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</r>
  <r>
    <n v="4186"/>
    <n v="1950"/>
    <n v="75"/>
    <x v="2"/>
    <x v="0"/>
    <s v="Conjoint"/>
    <n v="34026"/>
    <n v="1"/>
    <n v="1"/>
    <n v="2"/>
    <d v="2013-08-05T00:00:00"/>
    <n v="12"/>
    <n v="11"/>
    <n v="11"/>
    <n v="76"/>
    <n v="3"/>
    <n v="1"/>
    <n v="1"/>
    <s v="311"/>
    <x v="0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</r>
  <r>
    <n v="1419"/>
    <n v="1950"/>
    <n v="75"/>
    <x v="2"/>
    <x v="0"/>
    <s v="Conjoint"/>
    <n v="34026"/>
    <n v="1"/>
    <n v="1"/>
    <n v="2"/>
    <d v="2013-08-05T00:00:00"/>
    <n v="12"/>
    <n v="11"/>
    <n v="11"/>
    <n v="76"/>
    <n v="3"/>
    <n v="1"/>
    <n v="1"/>
    <s v="311"/>
    <x v="0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</r>
  <r>
    <n v="663"/>
    <n v="1989"/>
    <n v="36"/>
    <x v="1"/>
    <x v="1"/>
    <s v="Célibataire"/>
    <n v="33996"/>
    <n v="0"/>
    <n v="0"/>
    <n v="0"/>
    <d v="2013-09-11T00:00:00"/>
    <n v="12"/>
    <n v="46"/>
    <n v="9"/>
    <n v="71"/>
    <n v="2"/>
    <n v="1"/>
    <n v="1"/>
    <s v="211"/>
    <x v="2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</r>
  <r>
    <n v="8299"/>
    <n v="1989"/>
    <n v="36"/>
    <x v="1"/>
    <x v="1"/>
    <s v="Célibataire"/>
    <n v="33996"/>
    <n v="0"/>
    <n v="0"/>
    <n v="0"/>
    <d v="2013-09-11T00:00:00"/>
    <n v="12"/>
    <n v="46"/>
    <n v="9"/>
    <n v="71"/>
    <n v="2"/>
    <n v="1"/>
    <n v="1"/>
    <s v="211"/>
    <x v="2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</r>
  <r>
    <n v="5267"/>
    <n v="1970"/>
    <n v="55"/>
    <x v="0"/>
    <x v="0"/>
    <s v="Divorcé"/>
    <n v="33986"/>
    <n v="1"/>
    <n v="0"/>
    <n v="1"/>
    <d v="2013-03-14T00:00:00"/>
    <n v="12"/>
    <n v="43"/>
    <n v="11"/>
    <n v="44"/>
    <n v="2"/>
    <n v="1"/>
    <n v="1"/>
    <s v="211"/>
    <x v="2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</r>
  <r>
    <n v="1764"/>
    <n v="1975"/>
    <n v="50"/>
    <x v="0"/>
    <x v="0"/>
    <s v="Célibataire"/>
    <n v="33955"/>
    <n v="1"/>
    <n v="0"/>
    <n v="1"/>
    <d v="2013-08-09T00:00:00"/>
    <n v="12"/>
    <n v="92"/>
    <n v="19"/>
    <n v="270"/>
    <n v="1"/>
    <n v="2"/>
    <n v="2"/>
    <s v="122"/>
    <x v="3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</r>
  <r>
    <n v="2278"/>
    <n v="1985"/>
    <n v="40"/>
    <x v="1"/>
    <x v="2"/>
    <s v="Célibataire"/>
    <n v="33812"/>
    <n v="1"/>
    <n v="0"/>
    <n v="1"/>
    <d v="2012-11-03T00:00:00"/>
    <n v="13"/>
    <n v="86"/>
    <n v="12"/>
    <n v="133"/>
    <n v="1"/>
    <n v="1"/>
    <n v="2"/>
    <s v="112"/>
    <x v="3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</r>
  <r>
    <n v="9579"/>
    <n v="1959"/>
    <n v="66"/>
    <x v="2"/>
    <x v="1"/>
    <s v="Marié"/>
    <n v="33762"/>
    <n v="2"/>
    <n v="1"/>
    <n v="3"/>
    <d v="2013-07-07T00:00:00"/>
    <n v="12"/>
    <n v="61"/>
    <n v="14"/>
    <n v="106"/>
    <n v="2"/>
    <n v="1"/>
    <n v="1"/>
    <s v="211"/>
    <x v="2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</r>
  <r>
    <n v="2281"/>
    <n v="1970"/>
    <n v="55"/>
    <x v="0"/>
    <x v="0"/>
    <s v="Célibataire"/>
    <n v="33697"/>
    <n v="1"/>
    <n v="0"/>
    <n v="1"/>
    <d v="2013-09-15T00:00:00"/>
    <n v="12"/>
    <n v="34"/>
    <n v="10"/>
    <n v="28"/>
    <n v="2"/>
    <n v="1"/>
    <n v="1"/>
    <s v="211"/>
    <x v="2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</r>
  <r>
    <n v="8876"/>
    <n v="1963"/>
    <n v="62"/>
    <x v="2"/>
    <x v="1"/>
    <s v="Conjoint"/>
    <n v="33629"/>
    <n v="1"/>
    <n v="1"/>
    <n v="2"/>
    <d v="2012-08-08T00:00:00"/>
    <n v="13"/>
    <n v="49"/>
    <n v="17"/>
    <n v="152"/>
    <n v="2"/>
    <n v="2"/>
    <n v="2"/>
    <s v="222"/>
    <x v="4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</r>
  <r>
    <n v="2371"/>
    <n v="1972"/>
    <n v="53"/>
    <x v="0"/>
    <x v="0"/>
    <s v="Marié"/>
    <n v="33622"/>
    <n v="1"/>
    <n v="1"/>
    <n v="2"/>
    <d v="2013-04-13T00:00:00"/>
    <n v="12"/>
    <n v="22"/>
    <n v="13"/>
    <n v="81"/>
    <n v="3"/>
    <n v="1"/>
    <n v="1"/>
    <s v="311"/>
    <x v="0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</r>
  <r>
    <n v="10104"/>
    <n v="1974"/>
    <n v="51"/>
    <x v="0"/>
    <x v="0"/>
    <s v="Conjoint"/>
    <n v="33590"/>
    <n v="2"/>
    <n v="1"/>
    <n v="3"/>
    <d v="2013-11-03T00:00:00"/>
    <n v="12"/>
    <n v="65"/>
    <n v="10"/>
    <n v="8"/>
    <n v="2"/>
    <n v="1"/>
    <n v="1"/>
    <s v="211"/>
    <x v="2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</r>
  <r>
    <n v="4754"/>
    <n v="1966"/>
    <n v="59"/>
    <x v="0"/>
    <x v="2"/>
    <s v="Marié"/>
    <n v="33585"/>
    <n v="0"/>
    <n v="1"/>
    <n v="1"/>
    <d v="2013-09-25T00:00:00"/>
    <n v="12"/>
    <n v="91"/>
    <n v="10"/>
    <n v="122"/>
    <n v="1"/>
    <n v="1"/>
    <n v="2"/>
    <s v="112"/>
    <x v="3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</r>
  <r>
    <n v="2098"/>
    <n v="1969"/>
    <n v="56"/>
    <x v="0"/>
    <x v="1"/>
    <s v="Marié"/>
    <n v="33581"/>
    <n v="2"/>
    <n v="0"/>
    <n v="2"/>
    <d v="2013-01-08T00:00:00"/>
    <n v="12"/>
    <n v="38"/>
    <n v="11"/>
    <n v="17"/>
    <n v="2"/>
    <n v="1"/>
    <n v="1"/>
    <s v="211"/>
    <x v="2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3885"/>
    <n v="1983"/>
    <n v="42"/>
    <x v="1"/>
    <x v="1"/>
    <s v="Marié"/>
    <n v="33569"/>
    <n v="1"/>
    <n v="0"/>
    <n v="1"/>
    <d v="2013-10-16T00:00:00"/>
    <n v="12"/>
    <n v="10"/>
    <n v="12"/>
    <n v="63"/>
    <n v="3"/>
    <n v="1"/>
    <n v="1"/>
    <s v="311"/>
    <x v="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</r>
  <r>
    <n v="4550"/>
    <n v="1966"/>
    <n v="59"/>
    <x v="0"/>
    <x v="2"/>
    <s v="Conjoint"/>
    <n v="33564"/>
    <n v="0"/>
    <n v="1"/>
    <n v="1"/>
    <d v="2014-06-24T00:00:00"/>
    <n v="11"/>
    <n v="51"/>
    <n v="10"/>
    <n v="71"/>
    <n v="2"/>
    <n v="1"/>
    <n v="1"/>
    <s v="211"/>
    <x v="2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</r>
  <r>
    <n v="1448"/>
    <n v="1963"/>
    <n v="62"/>
    <x v="2"/>
    <x v="2"/>
    <s v="Marié"/>
    <n v="33562"/>
    <n v="1"/>
    <n v="2"/>
    <n v="3"/>
    <d v="2014-06-25T00:00:00"/>
    <n v="11"/>
    <n v="33"/>
    <n v="10"/>
    <n v="51"/>
    <n v="2"/>
    <n v="1"/>
    <n v="1"/>
    <s v="211"/>
    <x v="2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</r>
  <r>
    <n v="7011"/>
    <n v="1973"/>
    <n v="52"/>
    <x v="0"/>
    <x v="0"/>
    <s v="Marié"/>
    <n v="33471"/>
    <n v="1"/>
    <n v="0"/>
    <n v="1"/>
    <d v="2012-10-12T00:00:00"/>
    <n v="13"/>
    <n v="47"/>
    <n v="14"/>
    <n v="93"/>
    <n v="2"/>
    <n v="1"/>
    <n v="1"/>
    <s v="211"/>
    <x v="2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</r>
  <r>
    <n v="6634"/>
    <n v="1979"/>
    <n v="46"/>
    <x v="0"/>
    <x v="2"/>
    <s v="Divorcé"/>
    <n v="33462"/>
    <n v="1"/>
    <n v="0"/>
    <n v="1"/>
    <d v="2013-08-07T00:00:00"/>
    <n v="12"/>
    <n v="78"/>
    <n v="12"/>
    <n v="54"/>
    <n v="1"/>
    <n v="1"/>
    <n v="1"/>
    <s v="111"/>
    <x v="3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</r>
  <r>
    <n v="5610"/>
    <n v="1965"/>
    <n v="60"/>
    <x v="2"/>
    <x v="0"/>
    <s v="Conjoint"/>
    <n v="33456"/>
    <n v="1"/>
    <n v="1"/>
    <n v="2"/>
    <d v="2014-04-21T00:00:00"/>
    <n v="11"/>
    <n v="58"/>
    <n v="11"/>
    <n v="36"/>
    <n v="2"/>
    <n v="1"/>
    <n v="1"/>
    <s v="211"/>
    <x v="2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</r>
  <r>
    <n v="6177"/>
    <n v="1985"/>
    <n v="40"/>
    <x v="1"/>
    <x v="1"/>
    <s v="Marié"/>
    <n v="33454"/>
    <n v="1"/>
    <n v="0"/>
    <n v="1"/>
    <d v="2013-05-08T00:00:00"/>
    <n v="12"/>
    <n v="32"/>
    <n v="16"/>
    <n v="169"/>
    <n v="3"/>
    <n v="2"/>
    <n v="2"/>
    <s v="322"/>
    <x v="0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</r>
  <r>
    <n v="5907"/>
    <n v="1952"/>
    <n v="73"/>
    <x v="2"/>
    <x v="2"/>
    <s v="Marié"/>
    <n v="33444"/>
    <n v="1"/>
    <n v="1"/>
    <n v="2"/>
    <d v="2012-11-03T00:00:00"/>
    <m/>
    <n v="24"/>
    <n v="11"/>
    <n v="18"/>
    <n v="3"/>
    <n v="1"/>
    <n v="1"/>
    <s v="311"/>
    <x v="0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2740"/>
    <n v="1958"/>
    <n v="67"/>
    <x v="2"/>
    <x v="1"/>
    <s v="Veuf"/>
    <n v="33438"/>
    <n v="1"/>
    <n v="1"/>
    <n v="2"/>
    <d v="2013-09-22T00:00:00"/>
    <n v="12"/>
    <n v="81"/>
    <n v="12"/>
    <n v="90"/>
    <n v="1"/>
    <n v="1"/>
    <n v="1"/>
    <s v="111"/>
    <x v="3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</r>
  <r>
    <n v="8414"/>
    <n v="1962"/>
    <n v="63"/>
    <x v="2"/>
    <x v="1"/>
    <s v="Célibataire"/>
    <n v="33419"/>
    <n v="0"/>
    <n v="1"/>
    <n v="1"/>
    <d v="2013-08-17T00:00:00"/>
    <n v="12"/>
    <n v="76"/>
    <n v="13"/>
    <n v="86"/>
    <n v="1"/>
    <n v="1"/>
    <n v="1"/>
    <s v="111"/>
    <x v="3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</r>
  <r>
    <n v="5967"/>
    <n v="1952"/>
    <n v="73"/>
    <x v="2"/>
    <x v="0"/>
    <s v="Conjoint"/>
    <n v="33402"/>
    <n v="1"/>
    <n v="1"/>
    <n v="2"/>
    <d v="2013-07-18T00:00:00"/>
    <n v="12"/>
    <n v="60"/>
    <n v="14"/>
    <n v="70"/>
    <n v="2"/>
    <n v="1"/>
    <n v="1"/>
    <s v="211"/>
    <x v="2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</r>
  <r>
    <n v="10967"/>
    <n v="1963"/>
    <n v="62"/>
    <x v="2"/>
    <x v="0"/>
    <s v="Divorcé"/>
    <n v="33378"/>
    <n v="1"/>
    <n v="1"/>
    <n v="2"/>
    <d v="2013-02-06T00:00:00"/>
    <n v="12"/>
    <n v="38"/>
    <n v="13"/>
    <n v="99"/>
    <n v="2"/>
    <n v="1"/>
    <n v="1"/>
    <s v="211"/>
    <x v="2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</r>
  <r>
    <n v="7275"/>
    <n v="1971"/>
    <n v="54"/>
    <x v="0"/>
    <x v="2"/>
    <s v="Célibataire"/>
    <n v="33316"/>
    <n v="1"/>
    <n v="1"/>
    <n v="2"/>
    <d v="2013-10-04T00:00:00"/>
    <n v="12"/>
    <n v="34"/>
    <n v="13"/>
    <n v="131"/>
    <n v="2"/>
    <n v="1"/>
    <n v="2"/>
    <s v="212"/>
    <x v="2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8334"/>
    <n v="1971"/>
    <n v="54"/>
    <x v="0"/>
    <x v="2"/>
    <s v="Célibataire"/>
    <n v="33316"/>
    <n v="1"/>
    <n v="1"/>
    <n v="2"/>
    <d v="2013-10-04T00:00:00"/>
    <n v="12"/>
    <n v="34"/>
    <n v="13"/>
    <n v="131"/>
    <n v="2"/>
    <n v="1"/>
    <n v="2"/>
    <s v="212"/>
    <x v="2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6679"/>
    <n v="1966"/>
    <n v="59"/>
    <x v="0"/>
    <x v="0"/>
    <s v="Célibataire"/>
    <n v="33279"/>
    <n v="0"/>
    <n v="0"/>
    <n v="0"/>
    <d v="2014-06-12T00:00:00"/>
    <n v="11"/>
    <n v="29"/>
    <n v="6"/>
    <n v="16"/>
    <n v="3"/>
    <n v="1"/>
    <n v="1"/>
    <s v="311"/>
    <x v="0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</r>
  <r>
    <n v="1388"/>
    <n v="1975"/>
    <n v="50"/>
    <x v="0"/>
    <x v="0"/>
    <s v="Célibataire"/>
    <n v="33249"/>
    <n v="1"/>
    <n v="0"/>
    <n v="1"/>
    <d v="2013-02-20T00:00:00"/>
    <n v="12"/>
    <n v="11"/>
    <n v="12"/>
    <n v="112"/>
    <n v="3"/>
    <n v="1"/>
    <n v="1"/>
    <s v="311"/>
    <x v="0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</r>
  <r>
    <n v="979"/>
    <n v="1975"/>
    <n v="50"/>
    <x v="0"/>
    <x v="0"/>
    <s v="Célibataire"/>
    <n v="33249"/>
    <n v="1"/>
    <n v="0"/>
    <n v="1"/>
    <d v="2013-02-20T00:00:00"/>
    <n v="12"/>
    <n v="11"/>
    <n v="12"/>
    <n v="112"/>
    <n v="3"/>
    <n v="1"/>
    <n v="1"/>
    <s v="311"/>
    <x v="0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</r>
  <r>
    <n v="10680"/>
    <n v="1986"/>
    <n v="39"/>
    <x v="1"/>
    <x v="0"/>
    <s v="Conjoint"/>
    <n v="33235"/>
    <n v="1"/>
    <n v="0"/>
    <n v="1"/>
    <d v="2014-02-05T00:00:00"/>
    <n v="11"/>
    <n v="71"/>
    <n v="13"/>
    <n v="70"/>
    <n v="1"/>
    <n v="1"/>
    <n v="1"/>
    <s v="111"/>
    <x v="3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</r>
  <r>
    <n v="8230"/>
    <n v="1980"/>
    <n v="45"/>
    <x v="0"/>
    <x v="0"/>
    <s v="Marié"/>
    <n v="33228"/>
    <n v="1"/>
    <n v="0"/>
    <n v="1"/>
    <d v="2014-01-23T00:00:00"/>
    <n v="11"/>
    <n v="28"/>
    <n v="12"/>
    <n v="71"/>
    <n v="3"/>
    <n v="1"/>
    <n v="1"/>
    <s v="311"/>
    <x v="0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</r>
  <r>
    <n v="2815"/>
    <n v="1975"/>
    <n v="50"/>
    <x v="0"/>
    <x v="0"/>
    <s v="Marié"/>
    <n v="33183"/>
    <n v="1"/>
    <n v="0"/>
    <n v="1"/>
    <d v="2014-02-24T00:00:00"/>
    <n v="11"/>
    <n v="46"/>
    <n v="14"/>
    <n v="120"/>
    <n v="2"/>
    <n v="1"/>
    <n v="2"/>
    <s v="212"/>
    <x v="2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</r>
  <r>
    <n v="11030"/>
    <n v="1976"/>
    <n v="49"/>
    <x v="0"/>
    <x v="2"/>
    <s v="Marié"/>
    <n v="33181"/>
    <n v="1"/>
    <n v="0"/>
    <n v="1"/>
    <d v="2014-01-03T00:00:00"/>
    <n v="11"/>
    <n v="90"/>
    <n v="9"/>
    <n v="16"/>
    <n v="1"/>
    <n v="1"/>
    <n v="1"/>
    <s v="111"/>
    <x v="3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</r>
  <r>
    <n v="6424"/>
    <n v="1977"/>
    <n v="48"/>
    <x v="0"/>
    <x v="0"/>
    <s v="Conjoint"/>
    <n v="33178"/>
    <n v="1"/>
    <n v="0"/>
    <n v="1"/>
    <d v="2014-01-30T00:00:00"/>
    <n v="11"/>
    <n v="9"/>
    <n v="8"/>
    <n v="49"/>
    <n v="3"/>
    <n v="1"/>
    <n v="1"/>
    <s v="311"/>
    <x v="0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</r>
  <r>
    <n v="5985"/>
    <n v="1965"/>
    <n v="60"/>
    <x v="2"/>
    <x v="2"/>
    <s v="Célibataire"/>
    <n v="33168"/>
    <n v="0"/>
    <n v="1"/>
    <n v="1"/>
    <d v="2012-10-13T00:00:00"/>
    <n v="13"/>
    <n v="0"/>
    <n v="14"/>
    <n v="122"/>
    <n v="3"/>
    <n v="1"/>
    <n v="2"/>
    <s v="312"/>
    <x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</r>
  <r>
    <n v="3766"/>
    <n v="1959"/>
    <n v="66"/>
    <x v="2"/>
    <x v="2"/>
    <s v="Veuf"/>
    <n v="33051"/>
    <n v="0"/>
    <n v="0"/>
    <n v="0"/>
    <d v="2012-08-16T00:00:00"/>
    <n v="13"/>
    <n v="15"/>
    <n v="27"/>
    <n v="835"/>
    <n v="3"/>
    <n v="3"/>
    <n v="3"/>
    <s v="333"/>
    <x v="1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</r>
  <r>
    <n v="7685"/>
    <n v="1978"/>
    <n v="47"/>
    <x v="0"/>
    <x v="0"/>
    <s v="Marié"/>
    <n v="33039"/>
    <n v="1"/>
    <n v="0"/>
    <n v="1"/>
    <d v="2013-09-09T00:00:00"/>
    <n v="12"/>
    <n v="4"/>
    <n v="11"/>
    <n v="78"/>
    <n v="3"/>
    <n v="1"/>
    <n v="1"/>
    <s v="311"/>
    <x v="0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</r>
  <r>
    <n v="6310"/>
    <n v="1978"/>
    <n v="47"/>
    <x v="0"/>
    <x v="0"/>
    <s v="Marié"/>
    <n v="33039"/>
    <n v="1"/>
    <n v="0"/>
    <n v="1"/>
    <d v="2013-09-09T00:00:00"/>
    <n v="12"/>
    <n v="4"/>
    <n v="11"/>
    <n v="78"/>
    <n v="3"/>
    <n v="1"/>
    <n v="1"/>
    <s v="311"/>
    <x v="0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</r>
  <r>
    <n v="6885"/>
    <n v="1977"/>
    <n v="48"/>
    <x v="0"/>
    <x v="0"/>
    <s v="Divorcé"/>
    <n v="32952"/>
    <n v="1"/>
    <n v="0"/>
    <n v="1"/>
    <d v="2013-12-01T00:00:00"/>
    <n v="12"/>
    <n v="36"/>
    <n v="12"/>
    <n v="55"/>
    <n v="2"/>
    <n v="1"/>
    <n v="1"/>
    <s v="211"/>
    <x v="2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</r>
  <r>
    <n v="6383"/>
    <n v="1971"/>
    <n v="54"/>
    <x v="0"/>
    <x v="1"/>
    <s v="Conjoint"/>
    <n v="32892"/>
    <n v="1"/>
    <n v="0"/>
    <n v="1"/>
    <d v="2014-05-25T00:00:00"/>
    <n v="11"/>
    <n v="78"/>
    <n v="14"/>
    <n v="46"/>
    <n v="1"/>
    <n v="1"/>
    <n v="1"/>
    <s v="111"/>
    <x v="3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</r>
  <r>
    <n v="10536"/>
    <n v="1971"/>
    <n v="54"/>
    <x v="0"/>
    <x v="1"/>
    <s v="Conjoint"/>
    <n v="32892"/>
    <n v="1"/>
    <n v="0"/>
    <n v="1"/>
    <d v="2014-05-25T00:00:00"/>
    <n v="11"/>
    <n v="78"/>
    <n v="14"/>
    <n v="46"/>
    <n v="1"/>
    <n v="1"/>
    <n v="1"/>
    <s v="111"/>
    <x v="3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</r>
  <r>
    <n v="4227"/>
    <n v="1968"/>
    <n v="57"/>
    <x v="0"/>
    <x v="2"/>
    <s v="Conjoint"/>
    <n v="32889"/>
    <n v="1"/>
    <n v="1"/>
    <n v="2"/>
    <d v="2013-09-06T00:00:00"/>
    <n v="12"/>
    <n v="78"/>
    <n v="11"/>
    <n v="55"/>
    <n v="1"/>
    <n v="1"/>
    <n v="1"/>
    <s v="111"/>
    <x v="3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</r>
  <r>
    <n v="2258"/>
    <n v="1986"/>
    <n v="39"/>
    <x v="1"/>
    <x v="0"/>
    <s v="Marié"/>
    <n v="32880"/>
    <n v="1"/>
    <n v="0"/>
    <n v="1"/>
    <d v="2012-12-04T00:00:00"/>
    <n v="13"/>
    <n v="76"/>
    <n v="12"/>
    <n v="42"/>
    <n v="1"/>
    <n v="1"/>
    <n v="1"/>
    <s v="111"/>
    <x v="3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</r>
  <r>
    <n v="626"/>
    <n v="1951"/>
    <n v="74"/>
    <x v="2"/>
    <x v="0"/>
    <s v="Marié"/>
    <n v="32871"/>
    <n v="1"/>
    <n v="1"/>
    <n v="2"/>
    <d v="2013-03-09T00:00:00"/>
    <n v="12"/>
    <n v="28"/>
    <n v="8"/>
    <n v="43"/>
    <n v="3"/>
    <n v="1"/>
    <n v="1"/>
    <s v="311"/>
    <x v="0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</r>
  <r>
    <n v="9423"/>
    <n v="1979"/>
    <n v="46"/>
    <x v="0"/>
    <x v="2"/>
    <s v="Marié"/>
    <n v="32765"/>
    <n v="1"/>
    <n v="0"/>
    <n v="1"/>
    <d v="2014-02-23T00:00:00"/>
    <n v="11"/>
    <n v="49"/>
    <n v="11"/>
    <n v="46"/>
    <n v="2"/>
    <n v="1"/>
    <n v="1"/>
    <s v="211"/>
    <x v="2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</r>
  <r>
    <n v="6875"/>
    <n v="1965"/>
    <n v="60"/>
    <x v="2"/>
    <x v="1"/>
    <s v="Conjoint"/>
    <n v="32727"/>
    <n v="0"/>
    <n v="0"/>
    <n v="0"/>
    <d v="2012-08-28T00:00:00"/>
    <n v="13"/>
    <n v="38"/>
    <n v="23"/>
    <n v="529"/>
    <n v="2"/>
    <n v="3"/>
    <n v="2"/>
    <s v="232"/>
    <x v="4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</r>
  <r>
    <n v="5370"/>
    <n v="1973"/>
    <n v="52"/>
    <x v="0"/>
    <x v="1"/>
    <s v="Marié"/>
    <n v="32644"/>
    <n v="1"/>
    <n v="0"/>
    <n v="1"/>
    <d v="2013-01-16T00:00:00"/>
    <n v="12"/>
    <n v="38"/>
    <n v="22"/>
    <n v="413"/>
    <n v="2"/>
    <n v="3"/>
    <n v="2"/>
    <s v="232"/>
    <x v="4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</r>
  <r>
    <n v="5117"/>
    <n v="1963"/>
    <n v="62"/>
    <x v="2"/>
    <x v="2"/>
    <s v="Marié"/>
    <n v="32632"/>
    <n v="0"/>
    <n v="0"/>
    <n v="0"/>
    <d v="2012-08-02T00:00:00"/>
    <n v="13"/>
    <n v="32"/>
    <n v="21"/>
    <n v="576"/>
    <n v="3"/>
    <n v="2"/>
    <n v="2"/>
    <s v="322"/>
    <x v="0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</r>
  <r>
    <n v="8566"/>
    <n v="1961"/>
    <n v="64"/>
    <x v="2"/>
    <x v="1"/>
    <s v="Conjoint"/>
    <n v="32583"/>
    <n v="1"/>
    <n v="1"/>
    <n v="2"/>
    <d v="2014-06-15T00:00:00"/>
    <n v="11"/>
    <n v="10"/>
    <n v="10"/>
    <n v="9"/>
    <n v="3"/>
    <n v="1"/>
    <n v="1"/>
    <s v="311"/>
    <x v="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6205"/>
    <n v="1967"/>
    <n v="58"/>
    <x v="0"/>
    <x v="2"/>
    <s v="Célibataire"/>
    <n v="32557"/>
    <n v="1"/>
    <n v="0"/>
    <n v="1"/>
    <d v="2014-02-24T00:00:00"/>
    <n v="11"/>
    <n v="13"/>
    <n v="11"/>
    <n v="80"/>
    <n v="3"/>
    <n v="1"/>
    <n v="1"/>
    <s v="311"/>
    <x v="0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</r>
  <r>
    <n v="1386"/>
    <n v="1967"/>
    <n v="58"/>
    <x v="0"/>
    <x v="0"/>
    <s v="Conjoint"/>
    <n v="32474"/>
    <n v="1"/>
    <n v="1"/>
    <n v="2"/>
    <d v="2014-05-11T00:00:00"/>
    <n v="11"/>
    <n v="0"/>
    <n v="10"/>
    <n v="11"/>
    <n v="3"/>
    <n v="1"/>
    <n v="1"/>
    <s v="311"/>
    <x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9262"/>
    <n v="1984"/>
    <n v="41"/>
    <x v="1"/>
    <x v="2"/>
    <s v="Conjoint"/>
    <n v="32414"/>
    <n v="0"/>
    <n v="0"/>
    <n v="0"/>
    <d v="2013-07-04T00:00:00"/>
    <n v="12"/>
    <n v="11"/>
    <n v="11"/>
    <n v="52"/>
    <n v="3"/>
    <n v="1"/>
    <n v="1"/>
    <s v="311"/>
    <x v="0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</r>
  <r>
    <n v="9576"/>
    <n v="1982"/>
    <n v="43"/>
    <x v="1"/>
    <x v="1"/>
    <s v="Conjoint"/>
    <n v="32313"/>
    <n v="1"/>
    <n v="0"/>
    <n v="1"/>
    <d v="2013-02-11T00:00:00"/>
    <n v="12"/>
    <n v="60"/>
    <n v="17"/>
    <n v="159"/>
    <n v="2"/>
    <n v="2"/>
    <n v="2"/>
    <s v="222"/>
    <x v="4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</r>
  <r>
    <n v="5823"/>
    <n v="1970"/>
    <n v="55"/>
    <x v="0"/>
    <x v="1"/>
    <s v="Célibataire"/>
    <n v="32303"/>
    <n v="0"/>
    <n v="1"/>
    <n v="1"/>
    <d v="2014-03-08T00:00:00"/>
    <n v="11"/>
    <n v="63"/>
    <n v="10"/>
    <n v="39"/>
    <n v="2"/>
    <n v="1"/>
    <n v="1"/>
    <s v="211"/>
    <x v="2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</r>
  <r>
    <n v="3158"/>
    <n v="1973"/>
    <n v="52"/>
    <x v="0"/>
    <x v="0"/>
    <s v="Marié"/>
    <n v="32300"/>
    <n v="1"/>
    <n v="0"/>
    <n v="1"/>
    <d v="2013-01-03T00:00:00"/>
    <n v="12"/>
    <n v="1"/>
    <n v="12"/>
    <n v="39"/>
    <n v="3"/>
    <n v="1"/>
    <n v="1"/>
    <s v="311"/>
    <x v="0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</r>
  <r>
    <n v="8346"/>
    <n v="1974"/>
    <n v="51"/>
    <x v="0"/>
    <x v="0"/>
    <s v="Célibataire"/>
    <n v="32233"/>
    <n v="1"/>
    <n v="0"/>
    <n v="1"/>
    <d v="2012-08-19T00:00:00"/>
    <n v="13"/>
    <n v="26"/>
    <n v="19"/>
    <n v="296"/>
    <n v="3"/>
    <n v="2"/>
    <n v="2"/>
    <s v="322"/>
    <x v="0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</r>
  <r>
    <n v="4376"/>
    <n v="1960"/>
    <n v="65"/>
    <x v="2"/>
    <x v="2"/>
    <s v="Célibataire"/>
    <n v="32218"/>
    <n v="0"/>
    <n v="0"/>
    <n v="0"/>
    <d v="2014-02-15T00:00:00"/>
    <n v="11"/>
    <n v="27"/>
    <n v="13"/>
    <n v="93"/>
    <n v="3"/>
    <n v="1"/>
    <n v="1"/>
    <s v="311"/>
    <x v="0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</r>
  <r>
    <n v="10175"/>
    <n v="1958"/>
    <n v="67"/>
    <x v="2"/>
    <x v="1"/>
    <s v="Divorcé"/>
    <n v="32173"/>
    <n v="0"/>
    <n v="1"/>
    <n v="1"/>
    <d v="2013-08-01T00:00:00"/>
    <n v="12"/>
    <n v="0"/>
    <n v="8"/>
    <n v="22"/>
    <n v="3"/>
    <n v="1"/>
    <n v="1"/>
    <s v="311"/>
    <x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</r>
  <r>
    <n v="8933"/>
    <n v="1983"/>
    <n v="42"/>
    <x v="1"/>
    <x v="2"/>
    <s v="Marié"/>
    <n v="32146"/>
    <n v="1"/>
    <n v="0"/>
    <n v="1"/>
    <d v="2014-05-12T00:00:00"/>
    <n v="11"/>
    <n v="16"/>
    <n v="12"/>
    <n v="66"/>
    <n v="3"/>
    <n v="1"/>
    <n v="1"/>
    <s v="311"/>
    <x v="0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</r>
  <r>
    <n v="4333"/>
    <n v="1954"/>
    <n v="71"/>
    <x v="2"/>
    <x v="0"/>
    <s v="Conjoint"/>
    <n v="32144"/>
    <n v="1"/>
    <n v="1"/>
    <n v="2"/>
    <d v="2014-03-23T00:00:00"/>
    <n v="11"/>
    <n v="76"/>
    <n v="13"/>
    <n v="54"/>
    <n v="1"/>
    <n v="1"/>
    <n v="1"/>
    <s v="111"/>
    <x v="3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</r>
  <r>
    <n v="5455"/>
    <n v="1971"/>
    <n v="54"/>
    <x v="0"/>
    <x v="1"/>
    <s v="Marié"/>
    <n v="32011"/>
    <n v="1"/>
    <n v="0"/>
    <n v="1"/>
    <d v="2013-08-22T00:00:00"/>
    <n v="12"/>
    <n v="89"/>
    <n v="14"/>
    <n v="122"/>
    <n v="1"/>
    <n v="1"/>
    <n v="2"/>
    <s v="112"/>
    <x v="3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</r>
  <r>
    <n v="6678"/>
    <n v="1989"/>
    <n v="36"/>
    <x v="1"/>
    <x v="0"/>
    <s v="Conjoint"/>
    <n v="31928"/>
    <n v="1"/>
    <n v="0"/>
    <n v="1"/>
    <d v="2014-03-28T00:00:00"/>
    <n v="11"/>
    <n v="5"/>
    <n v="14"/>
    <n v="72"/>
    <n v="3"/>
    <n v="1"/>
    <n v="1"/>
    <s v="311"/>
    <x v="0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</r>
  <r>
    <n v="1362"/>
    <n v="1972"/>
    <n v="53"/>
    <x v="0"/>
    <x v="0"/>
    <s v="Célibataire"/>
    <n v="31907"/>
    <n v="0"/>
    <n v="0"/>
    <n v="0"/>
    <d v="2013-03-04T00:00:00"/>
    <n v="12"/>
    <n v="75"/>
    <n v="20"/>
    <n v="449"/>
    <n v="1"/>
    <n v="2"/>
    <n v="2"/>
    <s v="122"/>
    <x v="3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</r>
  <r>
    <n v="9213"/>
    <n v="1970"/>
    <n v="55"/>
    <x v="0"/>
    <x v="0"/>
    <s v="Veuf"/>
    <n v="31880"/>
    <n v="1"/>
    <n v="0"/>
    <n v="1"/>
    <d v="2012-10-31T00:00:00"/>
    <n v="13"/>
    <n v="13"/>
    <n v="11"/>
    <n v="15"/>
    <n v="3"/>
    <n v="1"/>
    <n v="1"/>
    <s v="311"/>
    <x v="0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</r>
  <r>
    <n v="2546"/>
    <n v="1977"/>
    <n v="48"/>
    <x v="0"/>
    <x v="2"/>
    <s v="Célibataire"/>
    <n v="31878"/>
    <n v="0"/>
    <n v="1"/>
    <n v="1"/>
    <d v="2014-06-22T00:00:00"/>
    <n v="11"/>
    <n v="7"/>
    <n v="8"/>
    <n v="70"/>
    <n v="3"/>
    <n v="1"/>
    <n v="1"/>
    <s v="311"/>
    <x v="0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</r>
  <r>
    <n v="4037"/>
    <n v="1976"/>
    <n v="49"/>
    <x v="0"/>
    <x v="0"/>
    <s v="Divorcé"/>
    <n v="31859"/>
    <n v="1"/>
    <n v="0"/>
    <n v="1"/>
    <d v="2013-06-14T00:00:00"/>
    <n v="12"/>
    <n v="77"/>
    <n v="10"/>
    <n v="20"/>
    <n v="1"/>
    <n v="1"/>
    <n v="1"/>
    <s v="111"/>
    <x v="3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</r>
  <r>
    <n v="3878"/>
    <n v="1980"/>
    <n v="45"/>
    <x v="0"/>
    <x v="2"/>
    <s v="Célibataire"/>
    <n v="31859"/>
    <n v="1"/>
    <n v="0"/>
    <n v="1"/>
    <d v="2014-02-27T00:00:00"/>
    <n v="11"/>
    <n v="3"/>
    <n v="11"/>
    <n v="48"/>
    <n v="3"/>
    <n v="1"/>
    <n v="1"/>
    <s v="311"/>
    <x v="0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</r>
  <r>
    <n v="1928"/>
    <n v="1973"/>
    <n v="52"/>
    <x v="0"/>
    <x v="0"/>
    <s v="Marié"/>
    <n v="31814"/>
    <n v="1"/>
    <n v="0"/>
    <n v="1"/>
    <d v="2013-02-09T00:00:00"/>
    <n v="12"/>
    <n v="73"/>
    <n v="14"/>
    <n v="83"/>
    <n v="1"/>
    <n v="1"/>
    <n v="1"/>
    <s v="111"/>
    <x v="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</r>
  <r>
    <n v="5726"/>
    <n v="1983"/>
    <n v="42"/>
    <x v="1"/>
    <x v="2"/>
    <s v="Célibataire"/>
    <n v="31788"/>
    <n v="1"/>
    <n v="0"/>
    <n v="1"/>
    <d v="2014-03-20T00:00:00"/>
    <n v="11"/>
    <n v="15"/>
    <n v="12"/>
    <n v="60"/>
    <n v="3"/>
    <n v="1"/>
    <n v="1"/>
    <s v="311"/>
    <x v="0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</r>
  <r>
    <n v="10500"/>
    <n v="1984"/>
    <n v="41"/>
    <x v="1"/>
    <x v="0"/>
    <s v="Marié"/>
    <n v="31761"/>
    <n v="1"/>
    <n v="0"/>
    <n v="1"/>
    <d v="2014-04-05T00:00:00"/>
    <n v="11"/>
    <n v="96"/>
    <n v="12"/>
    <n v="98"/>
    <n v="1"/>
    <n v="1"/>
    <n v="1"/>
    <s v="111"/>
    <x v="3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</r>
  <r>
    <n v="7411"/>
    <n v="1964"/>
    <n v="61"/>
    <x v="2"/>
    <x v="1"/>
    <s v="Marié"/>
    <n v="31686"/>
    <n v="1"/>
    <n v="1"/>
    <n v="2"/>
    <d v="2014-06-05T00:00:00"/>
    <n v="11"/>
    <n v="31"/>
    <n v="10"/>
    <n v="17"/>
    <n v="3"/>
    <n v="1"/>
    <n v="1"/>
    <s v="311"/>
    <x v="0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6941"/>
    <n v="1971"/>
    <n v="54"/>
    <x v="0"/>
    <x v="0"/>
    <s v="Célibataire"/>
    <n v="31632"/>
    <n v="0"/>
    <n v="0"/>
    <n v="0"/>
    <d v="2013-07-14T00:00:00"/>
    <n v="12"/>
    <n v="92"/>
    <n v="12"/>
    <n v="95"/>
    <n v="1"/>
    <n v="1"/>
    <n v="1"/>
    <s v="111"/>
    <x v="3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</r>
  <r>
    <n v="7573"/>
    <n v="1978"/>
    <n v="47"/>
    <x v="0"/>
    <x v="1"/>
    <s v="Célibataire"/>
    <n v="31626"/>
    <n v="1"/>
    <n v="0"/>
    <n v="1"/>
    <d v="2013-05-10T00:00:00"/>
    <n v="12"/>
    <n v="12"/>
    <n v="12"/>
    <n v="86"/>
    <n v="3"/>
    <n v="1"/>
    <n v="1"/>
    <s v="311"/>
    <x v="0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</r>
  <r>
    <n v="4432"/>
    <n v="1976"/>
    <n v="49"/>
    <x v="0"/>
    <x v="0"/>
    <s v="Divorcé"/>
    <n v="31615"/>
    <n v="1"/>
    <n v="0"/>
    <n v="1"/>
    <d v="2013-03-16T00:00:00"/>
    <n v="12"/>
    <n v="82"/>
    <n v="12"/>
    <n v="51"/>
    <n v="1"/>
    <n v="1"/>
    <n v="1"/>
    <s v="111"/>
    <x v="3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</r>
  <r>
    <n v="4713"/>
    <n v="1979"/>
    <n v="46"/>
    <x v="0"/>
    <x v="1"/>
    <s v="Marié"/>
    <n v="31605"/>
    <n v="1"/>
    <n v="0"/>
    <n v="1"/>
    <d v="2012-11-22T00:00:00"/>
    <n v="13"/>
    <n v="15"/>
    <n v="14"/>
    <n v="125"/>
    <n v="3"/>
    <n v="1"/>
    <n v="2"/>
    <s v="312"/>
    <x v="0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</r>
  <r>
    <n v="10219"/>
    <n v="1972"/>
    <n v="53"/>
    <x v="0"/>
    <x v="0"/>
    <s v="Conjoint"/>
    <n v="31590"/>
    <n v="1"/>
    <n v="0"/>
    <n v="1"/>
    <d v="2013-06-18T00:00:00"/>
    <n v="12"/>
    <n v="40"/>
    <n v="12"/>
    <n v="38"/>
    <n v="2"/>
    <n v="1"/>
    <n v="1"/>
    <s v="211"/>
    <x v="2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</r>
  <r>
    <n v="9706"/>
    <n v="1974"/>
    <n v="51"/>
    <x v="0"/>
    <x v="1"/>
    <s v="Célibataire"/>
    <n v="31560"/>
    <n v="1"/>
    <n v="0"/>
    <n v="1"/>
    <d v="2013-06-24T00:00:00"/>
    <n v="12"/>
    <n v="98"/>
    <n v="14"/>
    <n v="94"/>
    <n v="1"/>
    <n v="1"/>
    <n v="1"/>
    <s v="111"/>
    <x v="3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</r>
  <r>
    <n v="5623"/>
    <n v="1980"/>
    <n v="45"/>
    <x v="0"/>
    <x v="2"/>
    <s v="Marié"/>
    <n v="31535"/>
    <n v="1"/>
    <n v="0"/>
    <n v="1"/>
    <d v="2013-09-26T00:00:00"/>
    <n v="12"/>
    <n v="95"/>
    <n v="11"/>
    <n v="51"/>
    <n v="1"/>
    <n v="1"/>
    <n v="1"/>
    <s v="111"/>
    <x v="3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</r>
  <r>
    <n v="4088"/>
    <n v="1962"/>
    <n v="63"/>
    <x v="2"/>
    <x v="1"/>
    <s v="Conjoint"/>
    <n v="31497"/>
    <n v="0"/>
    <n v="1"/>
    <n v="1"/>
    <d v="2012-12-06T00:00:00"/>
    <n v="13"/>
    <n v="22"/>
    <n v="16"/>
    <n v="155"/>
    <n v="3"/>
    <n v="2"/>
    <n v="2"/>
    <s v="322"/>
    <x v="0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</r>
  <r>
    <n v="4971"/>
    <n v="1962"/>
    <n v="63"/>
    <x v="2"/>
    <x v="1"/>
    <s v="Conjoint"/>
    <n v="31497"/>
    <n v="0"/>
    <n v="1"/>
    <n v="1"/>
    <d v="2012-12-06T00:00:00"/>
    <n v="13"/>
    <n v="22"/>
    <n v="16"/>
    <n v="155"/>
    <n v="3"/>
    <n v="2"/>
    <n v="2"/>
    <s v="322"/>
    <x v="0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</r>
  <r>
    <n v="8147"/>
    <n v="1960"/>
    <n v="65"/>
    <x v="2"/>
    <x v="0"/>
    <s v="Marié"/>
    <n v="31454"/>
    <n v="1"/>
    <n v="1"/>
    <n v="2"/>
    <d v="2013-07-06T00:00:00"/>
    <n v="12"/>
    <n v="40"/>
    <n v="13"/>
    <n v="48"/>
    <n v="2"/>
    <n v="1"/>
    <n v="1"/>
    <s v="211"/>
    <x v="2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</r>
  <r>
    <n v="2488"/>
    <n v="1956"/>
    <n v="69"/>
    <x v="2"/>
    <x v="2"/>
    <s v="Divorcé"/>
    <n v="31395"/>
    <n v="1"/>
    <n v="1"/>
    <n v="2"/>
    <d v="2013-03-23T00:00:00"/>
    <n v="12"/>
    <n v="80"/>
    <n v="12"/>
    <n v="64"/>
    <n v="1"/>
    <n v="1"/>
    <n v="1"/>
    <s v="111"/>
    <x v="3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</r>
  <r>
    <n v="10913"/>
    <n v="1984"/>
    <n v="41"/>
    <x v="1"/>
    <x v="2"/>
    <s v="Célibataire"/>
    <n v="31385"/>
    <n v="1"/>
    <n v="0"/>
    <n v="1"/>
    <d v="2012-12-05T00:00:00"/>
    <n v="13"/>
    <n v="56"/>
    <n v="11"/>
    <n v="27"/>
    <n v="2"/>
    <n v="1"/>
    <n v="1"/>
    <s v="211"/>
    <x v="2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</r>
  <r>
    <n v="7224"/>
    <n v="1977"/>
    <n v="48"/>
    <x v="0"/>
    <x v="0"/>
    <s v="Marié"/>
    <n v="31353"/>
    <n v="1"/>
    <n v="1"/>
    <n v="2"/>
    <d v="2013-12-29T00:00:00"/>
    <n v="12"/>
    <n v="24"/>
    <n v="12"/>
    <n v="31"/>
    <n v="3"/>
    <n v="1"/>
    <n v="1"/>
    <s v="311"/>
    <x v="0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</r>
  <r>
    <n v="6215"/>
    <n v="1977"/>
    <n v="48"/>
    <x v="0"/>
    <x v="0"/>
    <s v="Marié"/>
    <n v="31353"/>
    <n v="1"/>
    <n v="1"/>
    <n v="2"/>
    <d v="2013-12-29T00:00:00"/>
    <n v="12"/>
    <n v="24"/>
    <n v="12"/>
    <n v="31"/>
    <n v="3"/>
    <n v="1"/>
    <n v="1"/>
    <s v="311"/>
    <x v="0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</r>
  <r>
    <n v="10033"/>
    <n v="1973"/>
    <n v="52"/>
    <x v="0"/>
    <x v="2"/>
    <s v="Divorcé"/>
    <n v="31163"/>
    <n v="1"/>
    <n v="0"/>
    <n v="1"/>
    <d v="2014-02-13T00:00:00"/>
    <n v="11"/>
    <n v="54"/>
    <n v="10"/>
    <n v="38"/>
    <n v="2"/>
    <n v="1"/>
    <n v="1"/>
    <s v="211"/>
    <x v="2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</r>
  <r>
    <n v="5751"/>
    <n v="1973"/>
    <n v="52"/>
    <x v="0"/>
    <x v="2"/>
    <s v="Divorcé"/>
    <n v="31163"/>
    <n v="1"/>
    <n v="0"/>
    <n v="1"/>
    <d v="2014-02-13T00:00:00"/>
    <n v="11"/>
    <n v="54"/>
    <n v="10"/>
    <n v="38"/>
    <n v="2"/>
    <n v="1"/>
    <n v="1"/>
    <s v="211"/>
    <x v="2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</r>
  <r>
    <n v="10236"/>
    <n v="1975"/>
    <n v="50"/>
    <x v="0"/>
    <x v="2"/>
    <s v="Célibataire"/>
    <n v="31160"/>
    <n v="1"/>
    <n v="0"/>
    <n v="1"/>
    <d v="2013-09-16T00:00:00"/>
    <n v="12"/>
    <n v="59"/>
    <n v="13"/>
    <n v="64"/>
    <n v="2"/>
    <n v="1"/>
    <n v="1"/>
    <s v="211"/>
    <x v="2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</r>
  <r>
    <n v="5790"/>
    <n v="1985"/>
    <n v="40"/>
    <x v="1"/>
    <x v="0"/>
    <s v="Marié"/>
    <n v="31158"/>
    <n v="1"/>
    <n v="0"/>
    <n v="1"/>
    <d v="2013-01-27T00:00:00"/>
    <n v="12"/>
    <n v="62"/>
    <n v="13"/>
    <n v="72"/>
    <n v="2"/>
    <n v="1"/>
    <n v="1"/>
    <s v="211"/>
    <x v="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</r>
  <r>
    <n v="3537"/>
    <n v="1981"/>
    <n v="44"/>
    <x v="1"/>
    <x v="0"/>
    <s v="Conjoint"/>
    <n v="31089"/>
    <n v="1"/>
    <n v="0"/>
    <n v="1"/>
    <d v="2012-08-17T00:00:00"/>
    <n v="13"/>
    <n v="57"/>
    <n v="15"/>
    <n v="79"/>
    <n v="2"/>
    <n v="2"/>
    <n v="1"/>
    <s v="221"/>
    <x v="2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</r>
  <r>
    <n v="922"/>
    <n v="1979"/>
    <n v="46"/>
    <x v="0"/>
    <x v="2"/>
    <s v="Marié"/>
    <n v="31086"/>
    <n v="1"/>
    <n v="1"/>
    <n v="2"/>
    <d v="2013-05-04T00:00:00"/>
    <n v="12"/>
    <n v="79"/>
    <n v="12"/>
    <n v="48"/>
    <n v="1"/>
    <n v="1"/>
    <n v="1"/>
    <s v="111"/>
    <x v="3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</r>
  <r>
    <n v="5263"/>
    <n v="1977"/>
    <n v="48"/>
    <x v="0"/>
    <x v="2"/>
    <s v="Marié"/>
    <n v="31056"/>
    <n v="1"/>
    <n v="0"/>
    <n v="1"/>
    <d v="2013-01-22T00:00:00"/>
    <n v="12"/>
    <n v="99"/>
    <n v="12"/>
    <n v="55"/>
    <n v="1"/>
    <n v="1"/>
    <n v="1"/>
    <s v="111"/>
    <x v="3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</r>
  <r>
    <n v="7386"/>
    <n v="1976"/>
    <n v="49"/>
    <x v="0"/>
    <x v="0"/>
    <s v="Divorcé"/>
    <n v="30992"/>
    <n v="1"/>
    <n v="0"/>
    <n v="1"/>
    <d v="2013-04-22T00:00:00"/>
    <n v="12"/>
    <n v="83"/>
    <n v="11"/>
    <n v="43"/>
    <n v="1"/>
    <n v="1"/>
    <n v="1"/>
    <s v="111"/>
    <x v="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3006"/>
    <n v="1976"/>
    <n v="49"/>
    <x v="0"/>
    <x v="0"/>
    <s v="Divorcé"/>
    <n v="30992"/>
    <n v="1"/>
    <n v="0"/>
    <n v="1"/>
    <d v="2013-04-22T00:00:00"/>
    <n v="12"/>
    <n v="83"/>
    <n v="11"/>
    <n v="43"/>
    <n v="1"/>
    <n v="1"/>
    <n v="1"/>
    <s v="111"/>
    <x v="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5636"/>
    <n v="1963"/>
    <n v="62"/>
    <x v="2"/>
    <x v="0"/>
    <s v="Célibataire"/>
    <n v="30983"/>
    <n v="0"/>
    <n v="0"/>
    <n v="0"/>
    <d v="2012-11-09T00:00:00"/>
    <n v="13"/>
    <n v="50"/>
    <n v="15"/>
    <n v="167"/>
    <n v="2"/>
    <n v="2"/>
    <n v="2"/>
    <s v="222"/>
    <x v="4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</r>
  <r>
    <n v="5304"/>
    <n v="1974"/>
    <n v="51"/>
    <x v="0"/>
    <x v="1"/>
    <s v="Célibataire"/>
    <n v="30899"/>
    <n v="1"/>
    <n v="0"/>
    <n v="1"/>
    <d v="2012-10-13T00:00:00"/>
    <n v="13"/>
    <n v="35"/>
    <n v="10"/>
    <n v="33"/>
    <n v="2"/>
    <n v="1"/>
    <n v="1"/>
    <s v="211"/>
    <x v="2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7186"/>
    <n v="1966"/>
    <n v="59"/>
    <x v="0"/>
    <x v="1"/>
    <s v="Conjoint"/>
    <n v="30843"/>
    <n v="1"/>
    <n v="1"/>
    <n v="2"/>
    <d v="2014-05-26T00:00:00"/>
    <n v="11"/>
    <n v="43"/>
    <n v="9"/>
    <n v="35"/>
    <n v="2"/>
    <n v="1"/>
    <n v="1"/>
    <s v="211"/>
    <x v="2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</r>
  <r>
    <n v="113"/>
    <n v="1951"/>
    <n v="74"/>
    <x v="2"/>
    <x v="0"/>
    <s v="Marié"/>
    <n v="30833"/>
    <n v="1"/>
    <n v="1"/>
    <n v="2"/>
    <d v="2013-07-16T00:00:00"/>
    <n v="12"/>
    <n v="33"/>
    <n v="9"/>
    <n v="28"/>
    <n v="2"/>
    <n v="1"/>
    <n v="1"/>
    <s v="211"/>
    <x v="2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</r>
  <r>
    <n v="6507"/>
    <n v="1980"/>
    <n v="45"/>
    <x v="0"/>
    <x v="0"/>
    <s v="Célibataire"/>
    <n v="30828"/>
    <n v="1"/>
    <n v="0"/>
    <n v="1"/>
    <d v="2013-10-04T00:00:00"/>
    <n v="12"/>
    <n v="16"/>
    <n v="9"/>
    <n v="56"/>
    <n v="3"/>
    <n v="1"/>
    <n v="1"/>
    <s v="311"/>
    <x v="0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</r>
  <r>
    <n v="1517"/>
    <n v="1969"/>
    <n v="56"/>
    <x v="0"/>
    <x v="0"/>
    <s v="Célibataire"/>
    <n v="30822"/>
    <n v="1"/>
    <n v="0"/>
    <n v="1"/>
    <d v="2013-06-14T00:00:00"/>
    <n v="12"/>
    <n v="92"/>
    <n v="11"/>
    <n v="51"/>
    <n v="1"/>
    <n v="1"/>
    <n v="1"/>
    <s v="111"/>
    <x v="3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</r>
  <r>
    <n v="2457"/>
    <n v="1975"/>
    <n v="50"/>
    <x v="0"/>
    <x v="3"/>
    <s v="Marié"/>
    <n v="30801"/>
    <n v="0"/>
    <n v="1"/>
    <n v="1"/>
    <d v="2012-10-26T00:00:00"/>
    <n v="13"/>
    <n v="23"/>
    <n v="11"/>
    <n v="45"/>
    <n v="3"/>
    <n v="1"/>
    <n v="1"/>
    <s v="311"/>
    <x v="0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</r>
  <r>
    <n v="2986"/>
    <n v="1976"/>
    <n v="49"/>
    <x v="0"/>
    <x v="0"/>
    <s v="Marié"/>
    <n v="30772"/>
    <n v="1"/>
    <n v="1"/>
    <n v="2"/>
    <d v="2014-03-12T00:00:00"/>
    <n v="11"/>
    <n v="89"/>
    <n v="9"/>
    <n v="20"/>
    <n v="1"/>
    <n v="1"/>
    <n v="1"/>
    <s v="111"/>
    <x v="3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</r>
  <r>
    <n v="5234"/>
    <n v="1967"/>
    <n v="58"/>
    <x v="0"/>
    <x v="2"/>
    <s v="Conjoint"/>
    <n v="30753"/>
    <n v="1"/>
    <n v="1"/>
    <n v="2"/>
    <d v="2013-07-11T00:00:00"/>
    <n v="12"/>
    <n v="85"/>
    <n v="10"/>
    <n v="81"/>
    <n v="1"/>
    <n v="1"/>
    <n v="1"/>
    <s v="111"/>
    <x v="3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</r>
  <r>
    <n v="9076"/>
    <n v="1980"/>
    <n v="45"/>
    <x v="0"/>
    <x v="1"/>
    <s v="Marié"/>
    <n v="30732"/>
    <n v="1"/>
    <n v="0"/>
    <n v="1"/>
    <d v="2013-01-05T00:00:00"/>
    <n v="12"/>
    <n v="44"/>
    <n v="17"/>
    <n v="185"/>
    <n v="2"/>
    <n v="2"/>
    <n v="2"/>
    <s v="222"/>
    <x v="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</r>
  <r>
    <n v="4099"/>
    <n v="1972"/>
    <n v="53"/>
    <x v="0"/>
    <x v="0"/>
    <s v="Marié"/>
    <n v="30675"/>
    <n v="1"/>
    <n v="0"/>
    <n v="1"/>
    <d v="2012-11-12T00:00:00"/>
    <n v="13"/>
    <n v="14"/>
    <n v="12"/>
    <n v="62"/>
    <n v="3"/>
    <n v="1"/>
    <n v="1"/>
    <s v="311"/>
    <x v="0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</r>
  <r>
    <n v="9974"/>
    <n v="1974"/>
    <n v="51"/>
    <x v="0"/>
    <x v="0"/>
    <s v="Marié"/>
    <n v="30631"/>
    <n v="1"/>
    <n v="0"/>
    <n v="1"/>
    <d v="2013-07-12T00:00:00"/>
    <n v="12"/>
    <n v="75"/>
    <n v="13"/>
    <n v="70"/>
    <n v="1"/>
    <n v="1"/>
    <n v="1"/>
    <s v="111"/>
    <x v="3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</r>
  <r>
    <n v="3696"/>
    <n v="1965"/>
    <n v="60"/>
    <x v="2"/>
    <x v="0"/>
    <s v="Divorcé"/>
    <n v="30630"/>
    <n v="1"/>
    <n v="1"/>
    <n v="2"/>
    <d v="2014-01-27T00:00:00"/>
    <n v="11"/>
    <n v="67"/>
    <n v="12"/>
    <n v="52"/>
    <n v="1"/>
    <n v="1"/>
    <n v="1"/>
    <s v="111"/>
    <x v="3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</r>
  <r>
    <n v="2814"/>
    <n v="1976"/>
    <n v="49"/>
    <x v="0"/>
    <x v="2"/>
    <s v="Conjoint"/>
    <n v="30560"/>
    <n v="1"/>
    <n v="0"/>
    <n v="1"/>
    <d v="2013-06-27T00:00:00"/>
    <n v="12"/>
    <n v="6"/>
    <n v="11"/>
    <n v="31"/>
    <n v="3"/>
    <n v="1"/>
    <n v="1"/>
    <s v="311"/>
    <x v="0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</r>
  <r>
    <n v="2711"/>
    <n v="1976"/>
    <n v="49"/>
    <x v="0"/>
    <x v="2"/>
    <s v="Conjoint"/>
    <n v="30560"/>
    <n v="1"/>
    <n v="0"/>
    <n v="1"/>
    <d v="2013-06-27T00:00:00"/>
    <n v="12"/>
    <n v="6"/>
    <n v="11"/>
    <n v="31"/>
    <n v="3"/>
    <n v="1"/>
    <n v="1"/>
    <s v="311"/>
    <x v="0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</r>
  <r>
    <n v="2447"/>
    <n v="1979"/>
    <n v="46"/>
    <x v="0"/>
    <x v="0"/>
    <s v="Conjoint"/>
    <n v="30545"/>
    <n v="1"/>
    <n v="0"/>
    <n v="1"/>
    <d v="2012-10-17T00:00:00"/>
    <n v="13"/>
    <n v="71"/>
    <n v="12"/>
    <n v="69"/>
    <n v="1"/>
    <n v="1"/>
    <n v="1"/>
    <s v="111"/>
    <x v="3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</r>
  <r>
    <n v="8486"/>
    <n v="1971"/>
    <n v="54"/>
    <x v="0"/>
    <x v="2"/>
    <s v="Conjoint"/>
    <n v="30538"/>
    <n v="1"/>
    <n v="0"/>
    <n v="1"/>
    <d v="2012-10-01T00:00:00"/>
    <n v="13"/>
    <n v="27"/>
    <n v="23"/>
    <n v="367"/>
    <n v="3"/>
    <n v="3"/>
    <n v="2"/>
    <s v="332"/>
    <x v="0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</r>
  <r>
    <n v="2795"/>
    <n v="1958"/>
    <n v="67"/>
    <x v="2"/>
    <x v="2"/>
    <s v="Célibataire"/>
    <n v="30523"/>
    <n v="2"/>
    <n v="1"/>
    <n v="3"/>
    <d v="2013-07-01T00:00:00"/>
    <n v="12"/>
    <n v="0"/>
    <n v="10"/>
    <n v="13"/>
    <n v="3"/>
    <n v="1"/>
    <n v="1"/>
    <s v="311"/>
    <x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</r>
  <r>
    <n v="10862"/>
    <n v="1960"/>
    <n v="65"/>
    <x v="2"/>
    <x v="2"/>
    <s v="Marié"/>
    <n v="30522"/>
    <n v="0"/>
    <n v="1"/>
    <n v="1"/>
    <d v="2012-08-17T00:00:00"/>
    <n v="13"/>
    <n v="6"/>
    <n v="14"/>
    <n v="326"/>
    <n v="3"/>
    <n v="1"/>
    <n v="2"/>
    <s v="312"/>
    <x v="0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</r>
  <r>
    <n v="615"/>
    <n v="1960"/>
    <n v="65"/>
    <x v="2"/>
    <x v="0"/>
    <s v="Conjoint"/>
    <n v="30507"/>
    <n v="0"/>
    <n v="0"/>
    <n v="0"/>
    <d v="2013-03-11T00:00:00"/>
    <n v="12"/>
    <n v="29"/>
    <n v="17"/>
    <n v="343"/>
    <n v="3"/>
    <n v="2"/>
    <n v="2"/>
    <s v="322"/>
    <x v="0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</r>
  <r>
    <n v="10796"/>
    <n v="1984"/>
    <n v="41"/>
    <x v="1"/>
    <x v="2"/>
    <s v="Marié"/>
    <n v="30477"/>
    <n v="1"/>
    <n v="0"/>
    <n v="1"/>
    <d v="2014-01-22T00:00:00"/>
    <n v="11"/>
    <n v="16"/>
    <n v="11"/>
    <n v="66"/>
    <n v="3"/>
    <n v="1"/>
    <n v="1"/>
    <s v="311"/>
    <x v="0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</r>
  <r>
    <n v="4290"/>
    <n v="1972"/>
    <n v="53"/>
    <x v="0"/>
    <x v="0"/>
    <s v="Marié"/>
    <n v="30467"/>
    <n v="1"/>
    <n v="0"/>
    <n v="1"/>
    <d v="2014-03-19T00:00:00"/>
    <n v="11"/>
    <n v="8"/>
    <n v="10"/>
    <n v="24"/>
    <n v="3"/>
    <n v="1"/>
    <n v="1"/>
    <s v="311"/>
    <x v="0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</r>
  <r>
    <n v="8341"/>
    <n v="1969"/>
    <n v="56"/>
    <x v="0"/>
    <x v="1"/>
    <s v="Marié"/>
    <n v="30396"/>
    <n v="1"/>
    <n v="0"/>
    <n v="1"/>
    <d v="2014-04-30T00:00:00"/>
    <n v="11"/>
    <n v="22"/>
    <n v="11"/>
    <n v="34"/>
    <n v="3"/>
    <n v="1"/>
    <n v="1"/>
    <s v="311"/>
    <x v="0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</r>
  <r>
    <n v="6365"/>
    <n v="1987"/>
    <n v="38"/>
    <x v="1"/>
    <x v="2"/>
    <s v="Marié"/>
    <n v="30390"/>
    <n v="0"/>
    <n v="0"/>
    <n v="0"/>
    <d v="2013-09-02T00:00:00"/>
    <n v="12"/>
    <n v="5"/>
    <n v="11"/>
    <n v="80"/>
    <n v="3"/>
    <n v="1"/>
    <n v="1"/>
    <s v="311"/>
    <x v="0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</r>
  <r>
    <n v="8842"/>
    <n v="1971"/>
    <n v="54"/>
    <x v="0"/>
    <x v="0"/>
    <s v="Veuf"/>
    <n v="30372"/>
    <n v="1"/>
    <n v="1"/>
    <n v="2"/>
    <d v="2012-12-25T00:00:00"/>
    <n v="13"/>
    <n v="33"/>
    <n v="12"/>
    <n v="44"/>
    <n v="2"/>
    <n v="1"/>
    <n v="1"/>
    <s v="211"/>
    <x v="2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</r>
  <r>
    <n v="2154"/>
    <n v="1971"/>
    <n v="54"/>
    <x v="0"/>
    <x v="0"/>
    <s v="Veuf"/>
    <n v="30372"/>
    <n v="1"/>
    <n v="1"/>
    <n v="2"/>
    <d v="2012-12-25T00:00:00"/>
    <n v="13"/>
    <n v="33"/>
    <n v="12"/>
    <n v="44"/>
    <n v="2"/>
    <n v="1"/>
    <n v="1"/>
    <s v="211"/>
    <x v="2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</r>
  <r>
    <n v="7181"/>
    <n v="1977"/>
    <n v="48"/>
    <x v="0"/>
    <x v="0"/>
    <s v="Marié"/>
    <n v="30368"/>
    <n v="0"/>
    <n v="1"/>
    <n v="1"/>
    <d v="2013-11-07T00:00:00"/>
    <n v="12"/>
    <n v="97"/>
    <n v="13"/>
    <n v="52"/>
    <n v="1"/>
    <n v="1"/>
    <n v="1"/>
    <s v="111"/>
    <x v="3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</r>
  <r>
    <n v="4855"/>
    <n v="1974"/>
    <n v="51"/>
    <x v="0"/>
    <x v="1"/>
    <s v="Conjoint"/>
    <n v="30351"/>
    <n v="1"/>
    <n v="0"/>
    <n v="1"/>
    <d v="2013-06-06T00:00:00"/>
    <n v="12"/>
    <n v="19"/>
    <n v="14"/>
    <n v="46"/>
    <n v="3"/>
    <n v="1"/>
    <n v="1"/>
    <s v="311"/>
    <x v="0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</r>
  <r>
    <n v="5049"/>
    <n v="1974"/>
    <n v="51"/>
    <x v="0"/>
    <x v="1"/>
    <s v="Conjoint"/>
    <n v="30351"/>
    <n v="1"/>
    <n v="0"/>
    <n v="1"/>
    <d v="2013-06-06T00:00:00"/>
    <n v="12"/>
    <n v="19"/>
    <n v="14"/>
    <n v="46"/>
    <n v="3"/>
    <n v="1"/>
    <n v="1"/>
    <s v="311"/>
    <x v="0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</r>
  <r>
    <n v="7679"/>
    <n v="1985"/>
    <n v="40"/>
    <x v="1"/>
    <x v="1"/>
    <s v="Célibataire"/>
    <n v="30298"/>
    <n v="0"/>
    <n v="0"/>
    <n v="0"/>
    <d v="2014-05-19T00:00:00"/>
    <n v="11"/>
    <n v="48"/>
    <n v="8"/>
    <n v="28"/>
    <n v="2"/>
    <n v="1"/>
    <n v="1"/>
    <s v="211"/>
    <x v="2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</r>
  <r>
    <n v="4459"/>
    <n v="1989"/>
    <n v="36"/>
    <x v="1"/>
    <x v="0"/>
    <s v="Célibataire"/>
    <n v="30279"/>
    <n v="1"/>
    <n v="0"/>
    <n v="1"/>
    <d v="2012-12-30T00:00:00"/>
    <n v="13"/>
    <n v="13"/>
    <n v="12"/>
    <n v="37"/>
    <n v="3"/>
    <n v="1"/>
    <n v="1"/>
    <s v="311"/>
    <x v="0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</r>
  <r>
    <n v="10642"/>
    <n v="1989"/>
    <n v="36"/>
    <x v="1"/>
    <x v="0"/>
    <s v="Célibataire"/>
    <n v="30279"/>
    <n v="1"/>
    <n v="0"/>
    <n v="1"/>
    <d v="2012-12-30T00:00:00"/>
    <n v="13"/>
    <n v="13"/>
    <n v="12"/>
    <n v="37"/>
    <n v="3"/>
    <n v="1"/>
    <n v="1"/>
    <s v="311"/>
    <x v="0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</r>
  <r>
    <n v="2375"/>
    <n v="1972"/>
    <n v="53"/>
    <x v="0"/>
    <x v="0"/>
    <s v="Conjoint"/>
    <n v="30261"/>
    <n v="1"/>
    <n v="2"/>
    <n v="3"/>
    <d v="2012-09-25T00:00:00"/>
    <n v="13"/>
    <n v="75"/>
    <n v="11"/>
    <n v="22"/>
    <n v="1"/>
    <n v="1"/>
    <n v="1"/>
    <s v="111"/>
    <x v="3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</r>
  <r>
    <n v="1710"/>
    <n v="1978"/>
    <n v="47"/>
    <x v="0"/>
    <x v="0"/>
    <s v="Célibataire"/>
    <n v="30168"/>
    <n v="1"/>
    <n v="0"/>
    <n v="1"/>
    <d v="2013-03-07T00:00:00"/>
    <n v="12"/>
    <n v="51"/>
    <n v="20"/>
    <n v="279"/>
    <n v="2"/>
    <n v="2"/>
    <n v="2"/>
    <s v="222"/>
    <x v="4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</r>
  <r>
    <n v="7516"/>
    <n v="1983"/>
    <n v="42"/>
    <x v="1"/>
    <x v="0"/>
    <s v="Marié"/>
    <n v="30096"/>
    <n v="1"/>
    <n v="0"/>
    <n v="1"/>
    <d v="2014-05-22T00:00:00"/>
    <n v="11"/>
    <n v="30"/>
    <n v="11"/>
    <n v="45"/>
    <n v="3"/>
    <n v="1"/>
    <n v="1"/>
    <s v="311"/>
    <x v="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</r>
  <r>
    <n v="3129"/>
    <n v="1983"/>
    <n v="42"/>
    <x v="1"/>
    <x v="0"/>
    <s v="Marié"/>
    <n v="30096"/>
    <n v="1"/>
    <n v="0"/>
    <n v="1"/>
    <d v="2014-05-22T00:00:00"/>
    <n v="11"/>
    <n v="30"/>
    <n v="11"/>
    <n v="45"/>
    <n v="3"/>
    <n v="1"/>
    <n v="1"/>
    <s v="311"/>
    <x v="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</r>
  <r>
    <n v="10595"/>
    <n v="1990"/>
    <n v="35"/>
    <x v="1"/>
    <x v="0"/>
    <s v="Marié"/>
    <n v="30093"/>
    <n v="0"/>
    <n v="0"/>
    <n v="0"/>
    <d v="2013-07-08T00:00:00"/>
    <n v="12"/>
    <n v="19"/>
    <n v="12"/>
    <n v="69"/>
    <n v="3"/>
    <n v="1"/>
    <n v="1"/>
    <s v="311"/>
    <x v="0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</r>
  <r>
    <n v="10277"/>
    <n v="1961"/>
    <n v="64"/>
    <x v="2"/>
    <x v="0"/>
    <s v="Célibataire"/>
    <n v="30081"/>
    <n v="0"/>
    <n v="1"/>
    <n v="1"/>
    <d v="2013-02-21T00:00:00"/>
    <n v="12"/>
    <n v="27"/>
    <n v="11"/>
    <n v="42"/>
    <n v="3"/>
    <n v="1"/>
    <n v="1"/>
    <s v="311"/>
    <x v="0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</r>
  <r>
    <n v="4444"/>
    <n v="1972"/>
    <n v="53"/>
    <x v="0"/>
    <x v="0"/>
    <s v="Marié"/>
    <n v="30023"/>
    <n v="1"/>
    <n v="0"/>
    <n v="1"/>
    <d v="2014-03-24T00:00:00"/>
    <n v="11"/>
    <n v="28"/>
    <n v="13"/>
    <n v="61"/>
    <n v="3"/>
    <n v="1"/>
    <n v="1"/>
    <s v="311"/>
    <x v="0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</r>
  <r>
    <n v="498"/>
    <n v="1970"/>
    <n v="55"/>
    <x v="0"/>
    <x v="0"/>
    <s v="Célibataire"/>
    <n v="30015"/>
    <n v="1"/>
    <n v="0"/>
    <n v="1"/>
    <d v="2014-02-02T00:00:00"/>
    <n v="11"/>
    <n v="28"/>
    <n v="10"/>
    <n v="57"/>
    <n v="3"/>
    <n v="1"/>
    <n v="1"/>
    <s v="311"/>
    <x v="0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</r>
  <r>
    <n v="7786"/>
    <n v="1986"/>
    <n v="39"/>
    <x v="1"/>
    <x v="1"/>
    <s v="Célibataire"/>
    <n v="29999"/>
    <n v="1"/>
    <n v="0"/>
    <n v="1"/>
    <d v="2013-02-13T00:00:00"/>
    <n v="12"/>
    <n v="22"/>
    <n v="16"/>
    <n v="160"/>
    <n v="3"/>
    <n v="2"/>
    <n v="2"/>
    <s v="322"/>
    <x v="0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</r>
  <r>
    <n v="6340"/>
    <n v="1985"/>
    <n v="40"/>
    <x v="1"/>
    <x v="0"/>
    <s v="Célibataire"/>
    <n v="29938"/>
    <n v="1"/>
    <n v="0"/>
    <n v="1"/>
    <d v="2013-10-27T00:00:00"/>
    <n v="12"/>
    <n v="52"/>
    <n v="10"/>
    <n v="26"/>
    <n v="2"/>
    <n v="1"/>
    <n v="1"/>
    <s v="211"/>
    <x v="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</r>
  <r>
    <n v="2337"/>
    <n v="1971"/>
    <n v="54"/>
    <x v="0"/>
    <x v="0"/>
    <s v="Divorcé"/>
    <n v="29819"/>
    <n v="1"/>
    <n v="0"/>
    <n v="1"/>
    <d v="2013-10-24T00:00:00"/>
    <n v="12"/>
    <n v="77"/>
    <n v="12"/>
    <n v="39"/>
    <n v="1"/>
    <n v="1"/>
    <n v="1"/>
    <s v="111"/>
    <x v="3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</r>
  <r>
    <n v="2587"/>
    <n v="1972"/>
    <n v="53"/>
    <x v="0"/>
    <x v="1"/>
    <s v="Marié"/>
    <n v="29791"/>
    <n v="1"/>
    <n v="0"/>
    <n v="1"/>
    <d v="2014-05-15T00:00:00"/>
    <n v="11"/>
    <n v="21"/>
    <n v="10"/>
    <n v="20"/>
    <n v="3"/>
    <n v="1"/>
    <n v="1"/>
    <s v="311"/>
    <x v="0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</r>
  <r>
    <n v="3332"/>
    <n v="1985"/>
    <n v="40"/>
    <x v="1"/>
    <x v="0"/>
    <s v="Célibataire"/>
    <n v="29760"/>
    <n v="1"/>
    <n v="0"/>
    <n v="1"/>
    <d v="2012-08-29T00:00:00"/>
    <n v="13"/>
    <n v="87"/>
    <n v="16"/>
    <n v="165"/>
    <n v="1"/>
    <n v="2"/>
    <n v="2"/>
    <s v="122"/>
    <x v="3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</r>
  <r>
    <n v="7433"/>
    <n v="1985"/>
    <n v="40"/>
    <x v="1"/>
    <x v="0"/>
    <s v="Célibataire"/>
    <n v="29760"/>
    <n v="1"/>
    <n v="0"/>
    <n v="1"/>
    <d v="2012-08-29T00:00:00"/>
    <n v="13"/>
    <n v="87"/>
    <n v="16"/>
    <n v="165"/>
    <n v="1"/>
    <n v="2"/>
    <n v="2"/>
    <s v="122"/>
    <x v="3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</r>
  <r>
    <n v="1818"/>
    <n v="1971"/>
    <n v="54"/>
    <x v="0"/>
    <x v="1"/>
    <s v="Conjoint"/>
    <n v="29732"/>
    <n v="1"/>
    <n v="0"/>
    <n v="1"/>
    <d v="2014-03-25T00:00:00"/>
    <n v="11"/>
    <n v="23"/>
    <n v="13"/>
    <n v="38"/>
    <n v="3"/>
    <n v="1"/>
    <n v="1"/>
    <s v="311"/>
    <x v="0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</r>
  <r>
    <n v="10451"/>
    <n v="1965"/>
    <n v="60"/>
    <x v="2"/>
    <x v="0"/>
    <s v="Conjoint"/>
    <n v="29672"/>
    <n v="1"/>
    <n v="1"/>
    <n v="2"/>
    <d v="2013-03-12T00:00:00"/>
    <n v="12"/>
    <n v="6"/>
    <n v="9"/>
    <n v="25"/>
    <n v="3"/>
    <n v="1"/>
    <n v="1"/>
    <s v="311"/>
    <x v="0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</r>
  <r>
    <n v="4198"/>
    <n v="1965"/>
    <n v="60"/>
    <x v="2"/>
    <x v="0"/>
    <s v="Conjoint"/>
    <n v="29672"/>
    <n v="1"/>
    <n v="1"/>
    <n v="2"/>
    <d v="2013-03-12T00:00:00"/>
    <n v="12"/>
    <n v="6"/>
    <n v="9"/>
    <n v="25"/>
    <n v="3"/>
    <n v="1"/>
    <n v="1"/>
    <s v="311"/>
    <x v="0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</r>
  <r>
    <n v="5176"/>
    <n v="1988"/>
    <n v="37"/>
    <x v="1"/>
    <x v="0"/>
    <s v="Conjoint"/>
    <n v="29604"/>
    <n v="1"/>
    <n v="0"/>
    <n v="1"/>
    <d v="2013-12-08T00:00:00"/>
    <n v="12"/>
    <n v="88"/>
    <n v="13"/>
    <n v="53"/>
    <n v="1"/>
    <n v="1"/>
    <n v="1"/>
    <s v="111"/>
    <x v="3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</r>
  <r>
    <n v="2557"/>
    <n v="1970"/>
    <n v="55"/>
    <x v="0"/>
    <x v="2"/>
    <s v="Célibataire"/>
    <n v="29548"/>
    <n v="1"/>
    <n v="0"/>
    <n v="1"/>
    <d v="2013-08-29T00:00:00"/>
    <n v="12"/>
    <n v="52"/>
    <n v="8"/>
    <n v="29"/>
    <n v="2"/>
    <n v="1"/>
    <n v="1"/>
    <s v="211"/>
    <x v="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</r>
  <r>
    <n v="7007"/>
    <n v="1968"/>
    <n v="57"/>
    <x v="0"/>
    <x v="2"/>
    <s v="Marié"/>
    <n v="29543"/>
    <n v="2"/>
    <n v="0"/>
    <n v="2"/>
    <d v="2014-04-01T00:00:00"/>
    <n v="11"/>
    <n v="47"/>
    <n v="13"/>
    <n v="63"/>
    <n v="2"/>
    <n v="1"/>
    <n v="1"/>
    <s v="211"/>
    <x v="2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</r>
  <r>
    <n v="8514"/>
    <n v="1976"/>
    <n v="49"/>
    <x v="0"/>
    <x v="0"/>
    <s v="Conjoint"/>
    <n v="29478"/>
    <n v="1"/>
    <n v="0"/>
    <n v="1"/>
    <d v="2014-01-17T00:00:00"/>
    <n v="11"/>
    <n v="59"/>
    <n v="10"/>
    <n v="20"/>
    <n v="2"/>
    <n v="1"/>
    <n v="1"/>
    <s v="211"/>
    <x v="2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</r>
  <r>
    <n v="5268"/>
    <n v="1960"/>
    <n v="65"/>
    <x v="2"/>
    <x v="0"/>
    <s v="Marié"/>
    <n v="29440"/>
    <n v="1"/>
    <n v="1"/>
    <n v="2"/>
    <d v="2013-08-11T00:00:00"/>
    <n v="12"/>
    <n v="95"/>
    <n v="12"/>
    <n v="56"/>
    <n v="1"/>
    <n v="1"/>
    <n v="1"/>
    <s v="111"/>
    <x v="3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</r>
  <r>
    <n v="2715"/>
    <n v="1966"/>
    <n v="59"/>
    <x v="0"/>
    <x v="2"/>
    <s v="Divorcé"/>
    <n v="29435"/>
    <n v="1"/>
    <n v="1"/>
    <n v="2"/>
    <d v="2012-08-06T00:00:00"/>
    <n v="13"/>
    <n v="11"/>
    <n v="16"/>
    <n v="180"/>
    <n v="3"/>
    <n v="2"/>
    <n v="2"/>
    <s v="322"/>
    <x v="0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</r>
  <r>
    <n v="6336"/>
    <n v="1960"/>
    <n v="65"/>
    <x v="2"/>
    <x v="0"/>
    <s v="Marié"/>
    <n v="29315"/>
    <n v="1"/>
    <n v="1"/>
    <n v="2"/>
    <d v="2014-04-06T00:00:00"/>
    <n v="11"/>
    <n v="55"/>
    <n v="12"/>
    <n v="48"/>
    <n v="2"/>
    <n v="1"/>
    <n v="1"/>
    <s v="211"/>
    <x v="2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</r>
  <r>
    <n v="891"/>
    <n v="1951"/>
    <n v="74"/>
    <x v="2"/>
    <x v="2"/>
    <s v="Conjoint"/>
    <n v="29298"/>
    <n v="1"/>
    <n v="1"/>
    <n v="2"/>
    <d v="2013-09-07T00:00:00"/>
    <n v="12"/>
    <n v="60"/>
    <n v="8"/>
    <n v="11"/>
    <n v="2"/>
    <n v="1"/>
    <n v="1"/>
    <s v="211"/>
    <x v="2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</r>
  <r>
    <n v="6859"/>
    <n v="1987"/>
    <n v="38"/>
    <x v="1"/>
    <x v="0"/>
    <s v="Célibataire"/>
    <n v="29236"/>
    <n v="1"/>
    <n v="0"/>
    <n v="1"/>
    <d v="2013-10-08T00:00:00"/>
    <n v="12"/>
    <n v="30"/>
    <n v="16"/>
    <n v="99"/>
    <n v="3"/>
    <n v="2"/>
    <n v="1"/>
    <s v="321"/>
    <x v="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</r>
  <r>
    <n v="11007"/>
    <n v="1968"/>
    <n v="57"/>
    <x v="0"/>
    <x v="1"/>
    <s v="Marié"/>
    <n v="29187"/>
    <n v="1"/>
    <n v="0"/>
    <n v="1"/>
    <d v="2013-05-09T00:00:00"/>
    <n v="12"/>
    <n v="43"/>
    <n v="12"/>
    <n v="34"/>
    <n v="2"/>
    <n v="1"/>
    <n v="1"/>
    <s v="211"/>
    <x v="2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</r>
  <r>
    <n v="6728"/>
    <n v="1985"/>
    <n v="40"/>
    <x v="1"/>
    <x v="0"/>
    <s v="Conjoint"/>
    <n v="29103"/>
    <n v="1"/>
    <n v="0"/>
    <n v="1"/>
    <d v="2012-08-27T00:00:00"/>
    <n v="13"/>
    <n v="38"/>
    <n v="13"/>
    <n v="48"/>
    <n v="2"/>
    <n v="1"/>
    <n v="1"/>
    <s v="211"/>
    <x v="2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</r>
  <r>
    <n v="8416"/>
    <n v="1981"/>
    <n v="44"/>
    <x v="1"/>
    <x v="0"/>
    <s v="Marié"/>
    <n v="29009"/>
    <n v="1"/>
    <n v="0"/>
    <n v="1"/>
    <d v="2013-11-29T00:00:00"/>
    <n v="12"/>
    <n v="19"/>
    <n v="11"/>
    <n v="44"/>
    <n v="3"/>
    <n v="1"/>
    <n v="1"/>
    <s v="311"/>
    <x v="0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</r>
  <r>
    <n v="164"/>
    <n v="1977"/>
    <n v="48"/>
    <x v="0"/>
    <x v="1"/>
    <s v="Marié"/>
    <n v="28973"/>
    <n v="0"/>
    <n v="0"/>
    <n v="0"/>
    <d v="2012-10-13T00:00:00"/>
    <n v="13"/>
    <n v="59"/>
    <n v="19"/>
    <n v="269"/>
    <n v="2"/>
    <n v="2"/>
    <n v="2"/>
    <s v="222"/>
    <x v="4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</r>
  <r>
    <n v="231"/>
    <n v="1956"/>
    <n v="69"/>
    <x v="2"/>
    <x v="2"/>
    <s v="Conjoint"/>
    <n v="28839"/>
    <n v="1"/>
    <n v="1"/>
    <n v="2"/>
    <d v="2014-03-11T00:00:00"/>
    <n v="11"/>
    <n v="86"/>
    <n v="10"/>
    <n v="32"/>
    <n v="1"/>
    <n v="1"/>
    <n v="1"/>
    <s v="111"/>
    <x v="3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</r>
  <r>
    <n v="5063"/>
    <n v="1977"/>
    <n v="48"/>
    <x v="0"/>
    <x v="0"/>
    <s v="Célibataire"/>
    <n v="28769"/>
    <n v="1"/>
    <n v="0"/>
    <n v="1"/>
    <d v="2012-12-18T00:00:00"/>
    <n v="13"/>
    <n v="76"/>
    <n v="18"/>
    <n v="191"/>
    <n v="1"/>
    <n v="2"/>
    <n v="2"/>
    <s v="122"/>
    <x v="3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</r>
  <r>
    <n v="9725"/>
    <n v="1966"/>
    <n v="59"/>
    <x v="0"/>
    <x v="1"/>
    <s v="Conjoint"/>
    <n v="28764"/>
    <n v="1"/>
    <n v="1"/>
    <n v="2"/>
    <d v="2014-06-05T00:00:00"/>
    <n v="11"/>
    <n v="16"/>
    <n v="11"/>
    <n v="12"/>
    <n v="3"/>
    <n v="1"/>
    <n v="1"/>
    <s v="311"/>
    <x v="0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</r>
  <r>
    <n v="6460"/>
    <n v="1982"/>
    <n v="43"/>
    <x v="1"/>
    <x v="0"/>
    <s v="Marié"/>
    <n v="28718"/>
    <n v="1"/>
    <n v="0"/>
    <n v="1"/>
    <d v="2013-07-13T00:00:00"/>
    <n v="12"/>
    <n v="78"/>
    <n v="13"/>
    <n v="57"/>
    <n v="1"/>
    <n v="1"/>
    <n v="1"/>
    <s v="111"/>
    <x v="3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</r>
  <r>
    <n v="5012"/>
    <n v="1989"/>
    <n v="36"/>
    <x v="1"/>
    <x v="0"/>
    <s v="Marié"/>
    <n v="28691"/>
    <n v="1"/>
    <n v="0"/>
    <n v="1"/>
    <d v="2013-07-04T00:00:00"/>
    <n v="12"/>
    <n v="56"/>
    <n v="12"/>
    <n v="34"/>
    <n v="2"/>
    <n v="1"/>
    <n v="1"/>
    <s v="211"/>
    <x v="2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</r>
  <r>
    <n v="6918"/>
    <n v="1989"/>
    <n v="36"/>
    <x v="1"/>
    <x v="0"/>
    <s v="Marié"/>
    <n v="28691"/>
    <n v="1"/>
    <n v="0"/>
    <n v="1"/>
    <d v="2013-07-04T00:00:00"/>
    <n v="12"/>
    <n v="56"/>
    <n v="12"/>
    <n v="34"/>
    <n v="2"/>
    <n v="1"/>
    <n v="1"/>
    <s v="211"/>
    <x v="2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</r>
  <r>
    <n v="3706"/>
    <n v="1978"/>
    <n v="47"/>
    <x v="0"/>
    <x v="0"/>
    <s v="Célibataire"/>
    <n v="28647"/>
    <n v="1"/>
    <n v="0"/>
    <n v="1"/>
    <d v="2013-08-21T00:00:00"/>
    <n v="12"/>
    <n v="54"/>
    <n v="13"/>
    <n v="94"/>
    <n v="2"/>
    <n v="1"/>
    <n v="1"/>
    <s v="211"/>
    <x v="2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</r>
  <r>
    <n v="9829"/>
    <n v="1978"/>
    <n v="47"/>
    <x v="0"/>
    <x v="0"/>
    <s v="Conjoint"/>
    <n v="28587"/>
    <n v="1"/>
    <n v="0"/>
    <n v="1"/>
    <d v="2014-02-12T00:00:00"/>
    <n v="11"/>
    <n v="42"/>
    <n v="12"/>
    <n v="78"/>
    <n v="2"/>
    <n v="1"/>
    <n v="1"/>
    <s v="211"/>
    <x v="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</r>
  <r>
    <n v="8724"/>
    <n v="1982"/>
    <n v="43"/>
    <x v="1"/>
    <x v="0"/>
    <s v="Célibataire"/>
    <n v="28567"/>
    <n v="1"/>
    <n v="0"/>
    <n v="1"/>
    <d v="2013-06-17T00:00:00"/>
    <n v="12"/>
    <n v="57"/>
    <n v="11"/>
    <n v="46"/>
    <n v="2"/>
    <n v="1"/>
    <n v="1"/>
    <s v="211"/>
    <x v="2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</r>
  <r>
    <n v="10691"/>
    <n v="1960"/>
    <n v="65"/>
    <x v="2"/>
    <x v="2"/>
    <s v="Marié"/>
    <n v="28520"/>
    <n v="1"/>
    <n v="1"/>
    <n v="2"/>
    <d v="2013-06-14T00:00:00"/>
    <n v="12"/>
    <n v="55"/>
    <n v="10"/>
    <n v="43"/>
    <n v="2"/>
    <n v="1"/>
    <n v="1"/>
    <s v="211"/>
    <x v="2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</r>
  <r>
    <n v="2918"/>
    <n v="1981"/>
    <n v="44"/>
    <x v="1"/>
    <x v="0"/>
    <s v="Divorcé"/>
    <n v="28510"/>
    <n v="1"/>
    <n v="1"/>
    <n v="2"/>
    <d v="2013-04-13T00:00:00"/>
    <n v="12"/>
    <n v="72"/>
    <n v="11"/>
    <n v="91"/>
    <n v="1"/>
    <n v="1"/>
    <n v="1"/>
    <s v="111"/>
    <x v="3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</r>
  <r>
    <n v="3921"/>
    <n v="1952"/>
    <n v="73"/>
    <x v="2"/>
    <x v="2"/>
    <s v="Veuf"/>
    <n v="28457"/>
    <n v="0"/>
    <n v="0"/>
    <n v="0"/>
    <d v="2012-10-28T00:00:00"/>
    <n v="13"/>
    <n v="96"/>
    <n v="17"/>
    <n v="205"/>
    <n v="1"/>
    <n v="2"/>
    <n v="2"/>
    <s v="122"/>
    <x v="3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</r>
  <r>
    <n v="2958"/>
    <n v="1978"/>
    <n v="47"/>
    <x v="0"/>
    <x v="0"/>
    <s v="Marié"/>
    <n v="28442"/>
    <n v="2"/>
    <n v="0"/>
    <n v="2"/>
    <d v="2014-02-24T00:00:00"/>
    <n v="11"/>
    <n v="53"/>
    <n v="11"/>
    <n v="57"/>
    <n v="2"/>
    <n v="1"/>
    <n v="1"/>
    <s v="211"/>
    <x v="2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</r>
  <r>
    <n v="2445"/>
    <n v="1974"/>
    <n v="51"/>
    <x v="0"/>
    <x v="1"/>
    <s v="Conjoint"/>
    <n v="28440"/>
    <n v="1"/>
    <n v="0"/>
    <n v="1"/>
    <d v="2013-07-07T00:00:00"/>
    <n v="12"/>
    <n v="87"/>
    <n v="13"/>
    <n v="63"/>
    <n v="1"/>
    <n v="1"/>
    <n v="1"/>
    <s v="111"/>
    <x v="3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</r>
  <r>
    <n v="1502"/>
    <n v="1983"/>
    <n v="42"/>
    <x v="1"/>
    <x v="0"/>
    <s v="Conjoint"/>
    <n v="28427"/>
    <n v="1"/>
    <n v="0"/>
    <n v="1"/>
    <d v="2013-03-21T00:00:00"/>
    <n v="12"/>
    <n v="67"/>
    <n v="13"/>
    <n v="52"/>
    <n v="1"/>
    <n v="1"/>
    <n v="1"/>
    <s v="111"/>
    <x v="3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</r>
  <r>
    <n v="736"/>
    <n v="1983"/>
    <n v="42"/>
    <x v="1"/>
    <x v="0"/>
    <s v="Conjoint"/>
    <n v="28427"/>
    <n v="1"/>
    <n v="0"/>
    <n v="1"/>
    <d v="2013-03-21T00:00:00"/>
    <n v="12"/>
    <n v="67"/>
    <n v="13"/>
    <n v="52"/>
    <n v="1"/>
    <n v="1"/>
    <n v="1"/>
    <s v="111"/>
    <x v="3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</r>
  <r>
    <n v="10757"/>
    <n v="1967"/>
    <n v="58"/>
    <x v="0"/>
    <x v="1"/>
    <s v="Divorcé"/>
    <n v="28420"/>
    <n v="1"/>
    <n v="0"/>
    <n v="1"/>
    <d v="2013-12-24T00:00:00"/>
    <n v="12"/>
    <n v="36"/>
    <n v="9"/>
    <n v="13"/>
    <n v="2"/>
    <n v="1"/>
    <n v="1"/>
    <s v="211"/>
    <x v="2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</r>
  <r>
    <n v="10250"/>
    <n v="1947"/>
    <n v="78"/>
    <x v="2"/>
    <x v="3"/>
    <s v="Conjoint"/>
    <n v="28389"/>
    <n v="0"/>
    <n v="0"/>
    <n v="0"/>
    <d v="2012-11-20T00:00:00"/>
    <n v="13"/>
    <n v="49"/>
    <n v="10"/>
    <n v="28"/>
    <n v="2"/>
    <n v="1"/>
    <n v="1"/>
    <s v="211"/>
    <x v="2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</r>
  <r>
    <n v="5423"/>
    <n v="1983"/>
    <n v="42"/>
    <x v="1"/>
    <x v="0"/>
    <s v="Conjoint"/>
    <n v="28359"/>
    <n v="1"/>
    <n v="0"/>
    <n v="1"/>
    <d v="2013-10-27T00:00:00"/>
    <n v="12"/>
    <n v="35"/>
    <n v="10"/>
    <n v="16"/>
    <n v="2"/>
    <n v="1"/>
    <n v="1"/>
    <s v="211"/>
    <x v="2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</r>
  <r>
    <n v="1050"/>
    <n v="1952"/>
    <n v="73"/>
    <x v="2"/>
    <x v="0"/>
    <s v="Marié"/>
    <n v="28332"/>
    <n v="0"/>
    <n v="0"/>
    <n v="0"/>
    <d v="2014-04-30T00:00:00"/>
    <n v="11"/>
    <n v="58"/>
    <n v="9"/>
    <n v="65"/>
    <n v="2"/>
    <n v="1"/>
    <n v="1"/>
    <s v="211"/>
    <x v="2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</r>
  <r>
    <n v="5138"/>
    <n v="1950"/>
    <n v="75"/>
    <x v="2"/>
    <x v="0"/>
    <s v="Conjoint"/>
    <n v="28320"/>
    <n v="0"/>
    <n v="1"/>
    <n v="1"/>
    <d v="2013-01-14T00:00:00"/>
    <m/>
    <n v="68"/>
    <n v="12"/>
    <n v="43"/>
    <n v="1"/>
    <n v="1"/>
    <n v="1"/>
    <s v="111"/>
    <x v="3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</r>
  <r>
    <n v="2563"/>
    <n v="1961"/>
    <n v="64"/>
    <x v="2"/>
    <x v="3"/>
    <s v="Marié"/>
    <n v="28249"/>
    <n v="0"/>
    <n v="0"/>
    <n v="0"/>
    <d v="2014-06-15T00:00:00"/>
    <n v="11"/>
    <n v="80"/>
    <n v="11"/>
    <n v="43"/>
    <n v="1"/>
    <n v="1"/>
    <n v="1"/>
    <s v="111"/>
    <x v="3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</r>
  <r>
    <n v="8312"/>
    <n v="1961"/>
    <n v="64"/>
    <x v="2"/>
    <x v="3"/>
    <s v="Marié"/>
    <n v="28249"/>
    <n v="0"/>
    <n v="0"/>
    <n v="0"/>
    <d v="2014-06-15T00:00:00"/>
    <n v="11"/>
    <n v="80"/>
    <n v="11"/>
    <n v="43"/>
    <n v="1"/>
    <n v="1"/>
    <n v="1"/>
    <s v="111"/>
    <x v="3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</r>
  <r>
    <n v="2428"/>
    <n v="1970"/>
    <n v="55"/>
    <x v="0"/>
    <x v="0"/>
    <s v="Marié"/>
    <n v="28164"/>
    <n v="1"/>
    <n v="0"/>
    <n v="1"/>
    <d v="2013-05-04T00:00:00"/>
    <n v="12"/>
    <n v="23"/>
    <n v="13"/>
    <n v="78"/>
    <n v="3"/>
    <n v="1"/>
    <n v="1"/>
    <s v="311"/>
    <x v="0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</r>
  <r>
    <n v="7998"/>
    <n v="1958"/>
    <n v="67"/>
    <x v="2"/>
    <x v="0"/>
    <s v="Conjoint"/>
    <n v="28087"/>
    <n v="1"/>
    <n v="1"/>
    <n v="2"/>
    <d v="2012-12-11T00:00:00"/>
    <n v="13"/>
    <n v="77"/>
    <n v="13"/>
    <n v="112"/>
    <n v="1"/>
    <n v="1"/>
    <n v="1"/>
    <s v="111"/>
    <x v="3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</r>
  <r>
    <n v="5074"/>
    <n v="1986"/>
    <n v="39"/>
    <x v="1"/>
    <x v="2"/>
    <s v="Marié"/>
    <n v="28072"/>
    <n v="1"/>
    <n v="0"/>
    <n v="1"/>
    <d v="2013-07-08T00:00:00"/>
    <n v="12"/>
    <n v="10"/>
    <n v="11"/>
    <n v="47"/>
    <n v="3"/>
    <n v="1"/>
    <n v="1"/>
    <s v="311"/>
    <x v="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</r>
  <r>
    <n v="9503"/>
    <n v="1980"/>
    <n v="45"/>
    <x v="0"/>
    <x v="0"/>
    <s v="Célibataire"/>
    <n v="28071"/>
    <n v="0"/>
    <n v="0"/>
    <n v="0"/>
    <d v="2012-08-29T00:00:00"/>
    <n v="13"/>
    <n v="65"/>
    <n v="19"/>
    <n v="313"/>
    <n v="2"/>
    <n v="2"/>
    <n v="2"/>
    <s v="222"/>
    <x v="4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</r>
  <r>
    <n v="10598"/>
    <n v="1967"/>
    <n v="58"/>
    <x v="0"/>
    <x v="0"/>
    <s v="Conjoint"/>
    <n v="27943"/>
    <n v="1"/>
    <n v="1"/>
    <n v="2"/>
    <d v="2013-04-15T00:00:00"/>
    <n v="12"/>
    <n v="89"/>
    <n v="13"/>
    <n v="37"/>
    <n v="1"/>
    <n v="1"/>
    <n v="1"/>
    <s v="111"/>
    <x v="3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</r>
  <r>
    <n v="7437"/>
    <n v="1988"/>
    <n v="37"/>
    <x v="1"/>
    <x v="0"/>
    <s v="Célibataire"/>
    <n v="27938"/>
    <n v="1"/>
    <n v="0"/>
    <n v="1"/>
    <d v="2014-04-28T00:00:00"/>
    <n v="11"/>
    <n v="31"/>
    <n v="8"/>
    <n v="29"/>
    <n v="3"/>
    <n v="1"/>
    <n v="1"/>
    <s v="311"/>
    <x v="0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</r>
  <r>
    <n v="7574"/>
    <n v="1979"/>
    <n v="46"/>
    <x v="0"/>
    <x v="1"/>
    <s v="Conjoint"/>
    <n v="27922"/>
    <n v="1"/>
    <n v="0"/>
    <n v="1"/>
    <d v="2014-05-10T00:00:00"/>
    <n v="11"/>
    <n v="80"/>
    <n v="9"/>
    <n v="41"/>
    <n v="1"/>
    <n v="1"/>
    <n v="1"/>
    <s v="111"/>
    <x v="3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</r>
  <r>
    <n v="6958"/>
    <n v="1977"/>
    <n v="48"/>
    <x v="0"/>
    <x v="2"/>
    <s v="Marié"/>
    <n v="27889"/>
    <n v="1"/>
    <n v="0"/>
    <n v="1"/>
    <d v="2013-07-05T00:00:00"/>
    <n v="12"/>
    <n v="42"/>
    <n v="10"/>
    <n v="26"/>
    <n v="2"/>
    <n v="1"/>
    <n v="1"/>
    <s v="211"/>
    <x v="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</r>
  <r>
    <n v="4643"/>
    <n v="1973"/>
    <n v="52"/>
    <x v="0"/>
    <x v="0"/>
    <s v="Marié"/>
    <n v="27803"/>
    <n v="1"/>
    <n v="0"/>
    <n v="1"/>
    <d v="2012-08-26T00:00:00"/>
    <n v="13"/>
    <n v="40"/>
    <n v="15"/>
    <n v="176"/>
    <n v="2"/>
    <n v="2"/>
    <n v="2"/>
    <s v="222"/>
    <x v="4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</r>
  <r>
    <n v="87"/>
    <n v="1981"/>
    <n v="44"/>
    <x v="1"/>
    <x v="2"/>
    <s v="Marié"/>
    <n v="27733"/>
    <n v="1"/>
    <n v="0"/>
    <n v="1"/>
    <d v="2013-08-26T00:00:00"/>
    <n v="12"/>
    <n v="16"/>
    <n v="12"/>
    <n v="57"/>
    <n v="3"/>
    <n v="1"/>
    <n v="1"/>
    <s v="311"/>
    <x v="0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</r>
  <r>
    <n v="1291"/>
    <n v="1978"/>
    <n v="47"/>
    <x v="0"/>
    <x v="1"/>
    <s v="Conjoint"/>
    <n v="27683"/>
    <n v="1"/>
    <n v="0"/>
    <n v="1"/>
    <d v="2012-08-04T00:00:00"/>
    <n v="13"/>
    <n v="90"/>
    <n v="20"/>
    <n v="351"/>
    <n v="1"/>
    <n v="2"/>
    <n v="2"/>
    <s v="122"/>
    <x v="3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</r>
  <r>
    <n v="1109"/>
    <n v="1982"/>
    <n v="43"/>
    <x v="1"/>
    <x v="2"/>
    <s v="Conjoint"/>
    <n v="27590"/>
    <n v="1"/>
    <n v="0"/>
    <n v="1"/>
    <d v="2013-04-23T00:00:00"/>
    <n v="12"/>
    <n v="38"/>
    <n v="10"/>
    <n v="12"/>
    <n v="2"/>
    <n v="1"/>
    <n v="1"/>
    <s v="211"/>
    <x v="2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1170"/>
    <n v="1975"/>
    <n v="50"/>
    <x v="0"/>
    <x v="0"/>
    <s v="Marié"/>
    <n v="27573"/>
    <n v="1"/>
    <n v="0"/>
    <n v="1"/>
    <d v="2013-03-25T00:00:00"/>
    <n v="12"/>
    <n v="45"/>
    <n v="18"/>
    <n v="244"/>
    <n v="2"/>
    <n v="2"/>
    <n v="2"/>
    <s v="222"/>
    <x v="4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</r>
  <r>
    <n v="7990"/>
    <n v="1947"/>
    <n v="78"/>
    <x v="2"/>
    <x v="0"/>
    <s v="Marié"/>
    <n v="27469"/>
    <n v="0"/>
    <n v="0"/>
    <n v="0"/>
    <d v="2012-08-02T00:00:00"/>
    <n v="13"/>
    <n v="2"/>
    <n v="9"/>
    <n v="17"/>
    <n v="3"/>
    <n v="1"/>
    <n v="1"/>
    <s v="311"/>
    <x v="0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</r>
  <r>
    <n v="5123"/>
    <n v="1951"/>
    <n v="74"/>
    <x v="2"/>
    <x v="2"/>
    <s v="Marié"/>
    <n v="27450"/>
    <n v="0"/>
    <n v="0"/>
    <n v="0"/>
    <d v="2013-04-15T00:00:00"/>
    <n v="12"/>
    <n v="57"/>
    <n v="13"/>
    <n v="143"/>
    <n v="2"/>
    <n v="1"/>
    <n v="2"/>
    <s v="212"/>
    <x v="2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</r>
  <r>
    <n v="6878"/>
    <n v="1954"/>
    <n v="71"/>
    <x v="2"/>
    <x v="0"/>
    <s v="Veuf"/>
    <n v="27421"/>
    <n v="0"/>
    <n v="0"/>
    <n v="0"/>
    <d v="2012-12-12T00:00:00"/>
    <n v="13"/>
    <n v="14"/>
    <n v="18"/>
    <n v="324"/>
    <n v="3"/>
    <n v="2"/>
    <n v="2"/>
    <s v="322"/>
    <x v="0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</r>
  <r>
    <n v="3896"/>
    <n v="1984"/>
    <n v="41"/>
    <x v="1"/>
    <x v="0"/>
    <s v="Marié"/>
    <n v="27255"/>
    <n v="1"/>
    <n v="0"/>
    <n v="1"/>
    <d v="2013-11-07T00:00:00"/>
    <n v="12"/>
    <n v="3"/>
    <n v="11"/>
    <n v="37"/>
    <n v="3"/>
    <n v="1"/>
    <n v="1"/>
    <s v="311"/>
    <x v="0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</r>
  <r>
    <n v="4832"/>
    <n v="1979"/>
    <n v="46"/>
    <x v="0"/>
    <x v="0"/>
    <s v="Marié"/>
    <n v="27244"/>
    <n v="1"/>
    <n v="0"/>
    <n v="1"/>
    <d v="2014-03-07T00:00:00"/>
    <n v="11"/>
    <n v="84"/>
    <n v="13"/>
    <n v="101"/>
    <n v="1"/>
    <n v="1"/>
    <n v="1"/>
    <s v="111"/>
    <x v="3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</r>
  <r>
    <n v="3887"/>
    <n v="1970"/>
    <n v="55"/>
    <x v="0"/>
    <x v="0"/>
    <s v="Célibataire"/>
    <n v="27242"/>
    <n v="1"/>
    <n v="0"/>
    <n v="1"/>
    <d v="2012-11-11T00:00:00"/>
    <n v="13"/>
    <n v="2"/>
    <n v="14"/>
    <n v="106"/>
    <n v="3"/>
    <n v="1"/>
    <n v="1"/>
    <s v="311"/>
    <x v="0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</r>
  <r>
    <n v="6197"/>
    <n v="1962"/>
    <n v="63"/>
    <x v="2"/>
    <x v="1"/>
    <s v="Célibataire"/>
    <n v="27238"/>
    <n v="1"/>
    <n v="1"/>
    <n v="2"/>
    <d v="2013-04-20T00:00:00"/>
    <n v="12"/>
    <n v="39"/>
    <n v="15"/>
    <n v="57"/>
    <n v="2"/>
    <n v="2"/>
    <n v="1"/>
    <s v="221"/>
    <x v="2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</r>
  <r>
    <n v="6642"/>
    <n v="1961"/>
    <n v="64"/>
    <x v="2"/>
    <x v="0"/>
    <s v="Divorcé"/>
    <n v="27215"/>
    <n v="2"/>
    <n v="1"/>
    <n v="3"/>
    <d v="2013-01-23T00:00:00"/>
    <n v="12"/>
    <n v="50"/>
    <n v="13"/>
    <n v="102"/>
    <n v="2"/>
    <n v="1"/>
    <n v="1"/>
    <s v="211"/>
    <x v="2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</r>
  <r>
    <n v="3645"/>
    <n v="1972"/>
    <n v="53"/>
    <x v="0"/>
    <x v="1"/>
    <s v="Célibataire"/>
    <n v="27213"/>
    <n v="1"/>
    <n v="0"/>
    <n v="1"/>
    <d v="2012-08-30T00:00:00"/>
    <n v="13"/>
    <n v="19"/>
    <n v="14"/>
    <n v="70"/>
    <n v="3"/>
    <n v="1"/>
    <n v="1"/>
    <s v="311"/>
    <x v="0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</r>
  <r>
    <n v="9135"/>
    <n v="1950"/>
    <n v="75"/>
    <x v="2"/>
    <x v="0"/>
    <s v="Conjoint"/>
    <n v="27203"/>
    <n v="1"/>
    <n v="1"/>
    <n v="2"/>
    <d v="2012-08-06T00:00:00"/>
    <n v="13"/>
    <n v="92"/>
    <n v="12"/>
    <n v="64"/>
    <n v="1"/>
    <n v="1"/>
    <n v="1"/>
    <s v="111"/>
    <x v="3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</r>
  <r>
    <n v="8234"/>
    <n v="1973"/>
    <n v="52"/>
    <x v="0"/>
    <x v="3"/>
    <s v="Conjoint"/>
    <n v="27190"/>
    <n v="1"/>
    <n v="0"/>
    <n v="1"/>
    <d v="2013-08-15T00:00:00"/>
    <n v="12"/>
    <n v="13"/>
    <n v="11"/>
    <n v="18"/>
    <n v="3"/>
    <n v="1"/>
    <n v="1"/>
    <s v="311"/>
    <x v="0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</r>
  <r>
    <n v="8135"/>
    <n v="1986"/>
    <n v="39"/>
    <x v="1"/>
    <x v="2"/>
    <s v="Marié"/>
    <n v="27161"/>
    <n v="1"/>
    <n v="0"/>
    <n v="1"/>
    <d v="2013-10-28T00:00:00"/>
    <n v="12"/>
    <n v="41"/>
    <n v="11"/>
    <n v="52"/>
    <n v="2"/>
    <n v="1"/>
    <n v="1"/>
    <s v="211"/>
    <x v="2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</r>
  <r>
    <n v="2256"/>
    <n v="1973"/>
    <n v="52"/>
    <x v="0"/>
    <x v="2"/>
    <s v="Marié"/>
    <n v="27159"/>
    <n v="1"/>
    <n v="1"/>
    <n v="2"/>
    <d v="2014-03-29T00:00:00"/>
    <n v="11"/>
    <n v="33"/>
    <n v="10"/>
    <n v="21"/>
    <n v="2"/>
    <n v="1"/>
    <n v="1"/>
    <s v="211"/>
    <x v="2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11092"/>
    <n v="1961"/>
    <n v="64"/>
    <x v="2"/>
    <x v="0"/>
    <s v="Marié"/>
    <n v="27116"/>
    <n v="1"/>
    <n v="1"/>
    <n v="2"/>
    <d v="2014-03-02T00:00:00"/>
    <n v="11"/>
    <n v="78"/>
    <n v="12"/>
    <n v="41"/>
    <n v="1"/>
    <n v="1"/>
    <n v="1"/>
    <s v="111"/>
    <x v="3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</r>
  <r>
    <n v="5731"/>
    <n v="1983"/>
    <n v="42"/>
    <x v="1"/>
    <x v="2"/>
    <s v="Marié"/>
    <n v="27100"/>
    <n v="1"/>
    <n v="0"/>
    <n v="1"/>
    <d v="2013-04-05T00:00:00"/>
    <n v="12"/>
    <n v="64"/>
    <n v="11"/>
    <n v="37"/>
    <n v="2"/>
    <n v="1"/>
    <n v="1"/>
    <s v="211"/>
    <x v="2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</r>
  <r>
    <n v="7152"/>
    <n v="1983"/>
    <n v="42"/>
    <x v="1"/>
    <x v="2"/>
    <s v="Marié"/>
    <n v="27100"/>
    <n v="1"/>
    <n v="0"/>
    <n v="1"/>
    <d v="2013-04-05T00:00:00"/>
    <n v="12"/>
    <n v="64"/>
    <n v="11"/>
    <n v="37"/>
    <n v="2"/>
    <n v="1"/>
    <n v="1"/>
    <s v="211"/>
    <x v="2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</r>
  <r>
    <n v="7419"/>
    <n v="1968"/>
    <n v="57"/>
    <x v="0"/>
    <x v="2"/>
    <s v="Divorcé"/>
    <n v="27071"/>
    <n v="1"/>
    <n v="0"/>
    <n v="1"/>
    <d v="2014-04-23T00:00:00"/>
    <n v="11"/>
    <n v="90"/>
    <n v="11"/>
    <n v="35"/>
    <n v="1"/>
    <n v="1"/>
    <n v="1"/>
    <s v="111"/>
    <x v="3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</r>
  <r>
    <n v="6609"/>
    <n v="1966"/>
    <n v="59"/>
    <x v="0"/>
    <x v="0"/>
    <s v="Veuf"/>
    <n v="27038"/>
    <n v="0"/>
    <n v="0"/>
    <n v="0"/>
    <d v="2012-09-18T00:00:00"/>
    <n v="13"/>
    <n v="64"/>
    <n v="15"/>
    <n v="107"/>
    <n v="2"/>
    <n v="2"/>
    <n v="1"/>
    <s v="221"/>
    <x v="2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</r>
  <r>
    <n v="5043"/>
    <n v="1951"/>
    <n v="74"/>
    <x v="2"/>
    <x v="3"/>
    <s v="Marié"/>
    <n v="26997"/>
    <n v="0"/>
    <n v="0"/>
    <n v="0"/>
    <d v="2012-11-05T00:00:00"/>
    <n v="13"/>
    <n v="89"/>
    <n v="18"/>
    <n v="434"/>
    <n v="1"/>
    <n v="2"/>
    <n v="2"/>
    <s v="122"/>
    <x v="3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</r>
  <r>
    <n v="9392"/>
    <n v="1971"/>
    <n v="54"/>
    <x v="0"/>
    <x v="0"/>
    <s v="Célibataire"/>
    <n v="26954"/>
    <n v="1"/>
    <n v="0"/>
    <n v="1"/>
    <d v="2014-05-08T00:00:00"/>
    <n v="11"/>
    <n v="17"/>
    <n v="10"/>
    <n v="17"/>
    <n v="3"/>
    <n v="1"/>
    <n v="1"/>
    <s v="311"/>
    <x v="0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577"/>
    <n v="1976"/>
    <n v="49"/>
    <x v="0"/>
    <x v="2"/>
    <s v="Conjoint"/>
    <n v="26907"/>
    <n v="1"/>
    <n v="1"/>
    <n v="2"/>
    <d v="2013-08-20T00:00:00"/>
    <n v="12"/>
    <n v="10"/>
    <n v="11"/>
    <n v="22"/>
    <n v="3"/>
    <n v="1"/>
    <n v="1"/>
    <s v="311"/>
    <x v="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</r>
  <r>
    <n v="8702"/>
    <n v="1976"/>
    <n v="49"/>
    <x v="0"/>
    <x v="2"/>
    <s v="Conjoint"/>
    <n v="26907"/>
    <n v="1"/>
    <n v="1"/>
    <n v="2"/>
    <d v="2013-08-20T00:00:00"/>
    <n v="12"/>
    <n v="10"/>
    <n v="11"/>
    <n v="22"/>
    <n v="3"/>
    <n v="1"/>
    <n v="1"/>
    <s v="311"/>
    <x v="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</r>
  <r>
    <n v="10390"/>
    <n v="1959"/>
    <n v="66"/>
    <x v="2"/>
    <x v="2"/>
    <s v="Marié"/>
    <n v="26887"/>
    <n v="0"/>
    <n v="1"/>
    <n v="1"/>
    <d v="2013-02-10T00:00:00"/>
    <n v="12"/>
    <n v="27"/>
    <n v="10"/>
    <n v="30"/>
    <n v="3"/>
    <n v="1"/>
    <n v="1"/>
    <s v="311"/>
    <x v="0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</r>
  <r>
    <n v="7930"/>
    <n v="1969"/>
    <n v="56"/>
    <x v="0"/>
    <x v="2"/>
    <s v="Célibataire"/>
    <n v="26877"/>
    <n v="0"/>
    <n v="0"/>
    <n v="0"/>
    <d v="2013-08-19T00:00:00"/>
    <n v="12"/>
    <n v="74"/>
    <n v="16"/>
    <n v="268"/>
    <n v="1"/>
    <n v="2"/>
    <n v="2"/>
    <s v="122"/>
    <x v="3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</r>
  <r>
    <n v="2964"/>
    <n v="1981"/>
    <n v="44"/>
    <x v="1"/>
    <x v="0"/>
    <s v="Marié"/>
    <n v="26872"/>
    <n v="0"/>
    <n v="0"/>
    <n v="0"/>
    <d v="2013-10-16T00:00:00"/>
    <n v="12"/>
    <n v="0"/>
    <n v="10"/>
    <n v="72"/>
    <n v="3"/>
    <n v="1"/>
    <n v="1"/>
    <s v="311"/>
    <x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</r>
  <r>
    <n v="9960"/>
    <n v="1991"/>
    <n v="34"/>
    <x v="1"/>
    <x v="3"/>
    <s v="Célibataire"/>
    <n v="26868"/>
    <n v="1"/>
    <n v="0"/>
    <n v="1"/>
    <d v="2014-04-30T00:00:00"/>
    <n v="11"/>
    <n v="52"/>
    <n v="10"/>
    <n v="14"/>
    <n v="2"/>
    <n v="1"/>
    <n v="1"/>
    <s v="211"/>
    <x v="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</r>
  <r>
    <n v="8036"/>
    <n v="1971"/>
    <n v="54"/>
    <x v="0"/>
    <x v="2"/>
    <s v="Conjoint"/>
    <n v="26850"/>
    <n v="1"/>
    <n v="1"/>
    <n v="2"/>
    <d v="2014-04-18T00:00:00"/>
    <n v="11"/>
    <n v="10"/>
    <n v="11"/>
    <n v="63"/>
    <n v="3"/>
    <n v="1"/>
    <n v="1"/>
    <s v="311"/>
    <x v="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</r>
  <r>
    <n v="8080"/>
    <n v="1986"/>
    <n v="39"/>
    <x v="1"/>
    <x v="0"/>
    <s v="Célibataire"/>
    <n v="26816"/>
    <n v="0"/>
    <n v="0"/>
    <n v="0"/>
    <d v="2012-08-17T00:00:00"/>
    <n v="13"/>
    <n v="50"/>
    <n v="7"/>
    <n v="22"/>
    <n v="2"/>
    <n v="1"/>
    <n v="1"/>
    <s v="211"/>
    <x v="2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</r>
  <r>
    <n v="2589"/>
    <n v="1972"/>
    <n v="53"/>
    <x v="0"/>
    <x v="0"/>
    <s v="Divorcé"/>
    <n v="26759"/>
    <n v="1"/>
    <n v="0"/>
    <n v="1"/>
    <d v="2014-02-07T00:00:00"/>
    <n v="11"/>
    <n v="65"/>
    <n v="12"/>
    <n v="59"/>
    <n v="2"/>
    <n v="1"/>
    <n v="1"/>
    <s v="211"/>
    <x v="2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</r>
  <r>
    <n v="6961"/>
    <n v="1974"/>
    <n v="51"/>
    <x v="0"/>
    <x v="0"/>
    <s v="Marié"/>
    <n v="26751"/>
    <n v="2"/>
    <n v="0"/>
    <n v="2"/>
    <d v="2014-05-22T00:00:00"/>
    <n v="11"/>
    <n v="26"/>
    <n v="11"/>
    <n v="11"/>
    <n v="3"/>
    <n v="1"/>
    <n v="1"/>
    <s v="311"/>
    <x v="0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</r>
  <r>
    <n v="6182"/>
    <n v="1984"/>
    <n v="41"/>
    <x v="1"/>
    <x v="0"/>
    <s v="Conjoint"/>
    <n v="26646"/>
    <n v="1"/>
    <n v="0"/>
    <n v="1"/>
    <d v="2014-02-10T00:00:00"/>
    <n v="11"/>
    <n v="26"/>
    <n v="12"/>
    <n v="53"/>
    <n v="3"/>
    <n v="1"/>
    <n v="1"/>
    <s v="311"/>
    <x v="0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</r>
  <r>
    <n v="3286"/>
    <n v="1967"/>
    <n v="58"/>
    <x v="0"/>
    <x v="1"/>
    <s v="Divorcé"/>
    <n v="26642"/>
    <n v="1"/>
    <n v="0"/>
    <n v="1"/>
    <d v="2014-03-01T00:00:00"/>
    <n v="11"/>
    <n v="71"/>
    <n v="11"/>
    <n v="42"/>
    <n v="1"/>
    <n v="1"/>
    <n v="1"/>
    <s v="111"/>
    <x v="3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</r>
  <r>
    <n v="10525"/>
    <n v="1986"/>
    <n v="39"/>
    <x v="1"/>
    <x v="0"/>
    <s v="Célibataire"/>
    <n v="26576"/>
    <n v="1"/>
    <n v="0"/>
    <n v="1"/>
    <d v="2012-10-13T00:00:00"/>
    <m/>
    <n v="40"/>
    <n v="12"/>
    <n v="27"/>
    <n v="2"/>
    <n v="1"/>
    <n v="1"/>
    <s v="211"/>
    <x v="2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</r>
  <r>
    <n v="2868"/>
    <n v="1949"/>
    <n v="76"/>
    <x v="2"/>
    <x v="1"/>
    <s v="Célibataire"/>
    <n v="26518"/>
    <n v="1"/>
    <n v="1"/>
    <n v="2"/>
    <d v="2013-04-08T00:00:00"/>
    <n v="12"/>
    <n v="33"/>
    <n v="13"/>
    <n v="57"/>
    <n v="2"/>
    <n v="1"/>
    <n v="1"/>
    <s v="211"/>
    <x v="2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</r>
  <r>
    <n v="2227"/>
    <n v="1958"/>
    <n v="67"/>
    <x v="2"/>
    <x v="2"/>
    <s v="Conjoint"/>
    <n v="26490"/>
    <n v="0"/>
    <n v="0"/>
    <n v="0"/>
    <d v="2012-09-22T00:00:00"/>
    <n v="13"/>
    <n v="92"/>
    <n v="15"/>
    <n v="210"/>
    <n v="1"/>
    <n v="2"/>
    <n v="2"/>
    <s v="122"/>
    <x v="3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</r>
  <r>
    <n v="946"/>
    <n v="1958"/>
    <n v="67"/>
    <x v="2"/>
    <x v="2"/>
    <s v="Conjoint"/>
    <n v="26490"/>
    <n v="0"/>
    <n v="0"/>
    <n v="0"/>
    <d v="2012-09-22T00:00:00"/>
    <n v="13"/>
    <n v="92"/>
    <n v="15"/>
    <n v="210"/>
    <n v="1"/>
    <n v="2"/>
    <n v="2"/>
    <s v="122"/>
    <x v="3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</r>
  <r>
    <n v="11187"/>
    <n v="1978"/>
    <n v="47"/>
    <x v="0"/>
    <x v="3"/>
    <s v="Célibataire"/>
    <n v="26487"/>
    <n v="1"/>
    <n v="0"/>
    <n v="1"/>
    <d v="2013-05-20T00:00:00"/>
    <n v="12"/>
    <n v="23"/>
    <n v="11"/>
    <n v="69"/>
    <n v="3"/>
    <n v="1"/>
    <n v="1"/>
    <s v="311"/>
    <x v="0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</r>
  <r>
    <n v="10401"/>
    <n v="1976"/>
    <n v="49"/>
    <x v="0"/>
    <x v="2"/>
    <s v="Conjoint"/>
    <n v="26326"/>
    <n v="0"/>
    <n v="0"/>
    <n v="0"/>
    <d v="2013-09-04T00:00:00"/>
    <n v="12"/>
    <n v="12"/>
    <n v="6"/>
    <n v="18"/>
    <n v="3"/>
    <n v="1"/>
    <n v="1"/>
    <s v="311"/>
    <x v="0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</r>
  <r>
    <n v="2261"/>
    <n v="1969"/>
    <n v="56"/>
    <x v="0"/>
    <x v="0"/>
    <s v="Marié"/>
    <n v="26304"/>
    <n v="1"/>
    <n v="0"/>
    <n v="1"/>
    <d v="2013-06-23T00:00:00"/>
    <n v="12"/>
    <n v="5"/>
    <n v="10"/>
    <n v="16"/>
    <n v="3"/>
    <n v="1"/>
    <n v="1"/>
    <s v="311"/>
    <x v="0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</r>
  <r>
    <n v="2157"/>
    <n v="1972"/>
    <n v="53"/>
    <x v="0"/>
    <x v="0"/>
    <s v="Conjoint"/>
    <n v="26290"/>
    <n v="1"/>
    <n v="1"/>
    <n v="2"/>
    <d v="2013-01-12T00:00:00"/>
    <n v="12"/>
    <n v="49"/>
    <n v="12"/>
    <n v="77"/>
    <n v="2"/>
    <n v="1"/>
    <n v="1"/>
    <s v="211"/>
    <x v="2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</r>
  <r>
    <n v="1176"/>
    <n v="1973"/>
    <n v="52"/>
    <x v="0"/>
    <x v="0"/>
    <s v="Marié"/>
    <n v="26228"/>
    <n v="1"/>
    <n v="0"/>
    <n v="1"/>
    <d v="2013-09-22T00:00:00"/>
    <n v="12"/>
    <n v="50"/>
    <n v="11"/>
    <n v="25"/>
    <n v="2"/>
    <n v="1"/>
    <n v="1"/>
    <s v="211"/>
    <x v="2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</r>
  <r>
    <n v="6919"/>
    <n v="1978"/>
    <n v="47"/>
    <x v="0"/>
    <x v="2"/>
    <s v="Marié"/>
    <n v="26224"/>
    <n v="1"/>
    <n v="0"/>
    <n v="1"/>
    <d v="2013-06-04T00:00:00"/>
    <n v="12"/>
    <n v="39"/>
    <n v="12"/>
    <n v="63"/>
    <n v="2"/>
    <n v="1"/>
    <n v="1"/>
    <s v="211"/>
    <x v="2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</r>
  <r>
    <n v="8477"/>
    <n v="1956"/>
    <n v="69"/>
    <x v="2"/>
    <x v="0"/>
    <s v="Divorcé"/>
    <n v="26150"/>
    <n v="2"/>
    <n v="1"/>
    <n v="3"/>
    <d v="2013-03-11T00:00:00"/>
    <n v="12"/>
    <n v="61"/>
    <n v="11"/>
    <n v="28"/>
    <n v="2"/>
    <n v="1"/>
    <n v="1"/>
    <s v="211"/>
    <x v="2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</r>
  <r>
    <n v="10203"/>
    <n v="1990"/>
    <n v="35"/>
    <x v="1"/>
    <x v="0"/>
    <s v="Célibataire"/>
    <n v="26095"/>
    <n v="1"/>
    <n v="0"/>
    <n v="1"/>
    <d v="2013-06-30T00:00:00"/>
    <n v="12"/>
    <n v="77"/>
    <n v="11"/>
    <n v="42"/>
    <n v="1"/>
    <n v="1"/>
    <n v="1"/>
    <s v="111"/>
    <x v="3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</r>
  <r>
    <n v="3152"/>
    <n v="1957"/>
    <n v="68"/>
    <x v="2"/>
    <x v="0"/>
    <s v="Conjoint"/>
    <n v="26091"/>
    <n v="1"/>
    <n v="1"/>
    <n v="2"/>
    <d v="2014-02-25T00:00:00"/>
    <n v="11"/>
    <n v="84"/>
    <n v="11"/>
    <n v="89"/>
    <n v="1"/>
    <n v="1"/>
    <n v="1"/>
    <s v="111"/>
    <x v="3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</r>
  <r>
    <n v="11188"/>
    <n v="1957"/>
    <n v="68"/>
    <x v="2"/>
    <x v="0"/>
    <s v="Conjoint"/>
    <n v="26091"/>
    <n v="1"/>
    <n v="1"/>
    <n v="2"/>
    <d v="2014-02-25T00:00:00"/>
    <n v="11"/>
    <n v="84"/>
    <n v="11"/>
    <n v="89"/>
    <n v="1"/>
    <n v="1"/>
    <n v="1"/>
    <s v="111"/>
    <x v="3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</r>
  <r>
    <n v="1321"/>
    <n v="1974"/>
    <n v="51"/>
    <x v="0"/>
    <x v="0"/>
    <s v="Marié"/>
    <n v="26067"/>
    <n v="1"/>
    <n v="0"/>
    <n v="1"/>
    <d v="2013-11-04T00:00:00"/>
    <n v="12"/>
    <n v="49"/>
    <n v="14"/>
    <n v="56"/>
    <n v="2"/>
    <n v="1"/>
    <n v="1"/>
    <s v="211"/>
    <x v="2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</r>
  <r>
    <n v="1777"/>
    <n v="1980"/>
    <n v="45"/>
    <x v="0"/>
    <x v="3"/>
    <s v="Marié"/>
    <n v="25965"/>
    <n v="0"/>
    <n v="0"/>
    <n v="0"/>
    <d v="2012-09-07T00:00:00"/>
    <n v="13"/>
    <n v="29"/>
    <n v="13"/>
    <n v="74"/>
    <n v="3"/>
    <n v="1"/>
    <n v="1"/>
    <s v="311"/>
    <x v="0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</r>
  <r>
    <n v="5740"/>
    <n v="1970"/>
    <n v="55"/>
    <x v="0"/>
    <x v="2"/>
    <s v="Divorcé"/>
    <n v="25959"/>
    <n v="1"/>
    <n v="1"/>
    <n v="2"/>
    <d v="2013-02-14T00:00:00"/>
    <n v="12"/>
    <n v="1"/>
    <n v="11"/>
    <n v="56"/>
    <n v="3"/>
    <n v="1"/>
    <n v="1"/>
    <s v="311"/>
    <x v="0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</r>
  <r>
    <n v="606"/>
    <n v="1967"/>
    <n v="58"/>
    <x v="0"/>
    <x v="0"/>
    <s v="Célibataire"/>
    <n v="25930"/>
    <n v="1"/>
    <n v="1"/>
    <n v="2"/>
    <d v="2013-10-10T00:00:00"/>
    <n v="12"/>
    <n v="87"/>
    <n v="10"/>
    <n v="15"/>
    <n v="1"/>
    <n v="1"/>
    <n v="1"/>
    <s v="111"/>
    <x v="3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</r>
  <r>
    <n v="1715"/>
    <n v="1978"/>
    <n v="47"/>
    <x v="0"/>
    <x v="0"/>
    <s v="Conjoint"/>
    <n v="25851"/>
    <n v="1"/>
    <n v="0"/>
    <n v="1"/>
    <d v="2013-02-11T00:00:00"/>
    <n v="12"/>
    <n v="45"/>
    <n v="12"/>
    <n v="48"/>
    <n v="2"/>
    <n v="1"/>
    <n v="1"/>
    <s v="211"/>
    <x v="2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</r>
  <r>
    <n v="6147"/>
    <n v="1971"/>
    <n v="54"/>
    <x v="0"/>
    <x v="0"/>
    <s v="Divorcé"/>
    <n v="25818"/>
    <n v="1"/>
    <n v="0"/>
    <n v="1"/>
    <d v="2012-10-18T00:00:00"/>
    <n v="13"/>
    <n v="51"/>
    <n v="10"/>
    <n v="28"/>
    <n v="2"/>
    <n v="1"/>
    <n v="1"/>
    <s v="211"/>
    <x v="2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</r>
  <r>
    <n v="7034"/>
    <n v="1978"/>
    <n v="47"/>
    <x v="0"/>
    <x v="2"/>
    <s v="Marié"/>
    <n v="25804"/>
    <n v="1"/>
    <n v="0"/>
    <n v="1"/>
    <d v="2013-09-01T00:00:00"/>
    <n v="12"/>
    <n v="34"/>
    <n v="13"/>
    <n v="55"/>
    <n v="2"/>
    <n v="1"/>
    <n v="1"/>
    <s v="211"/>
    <x v="2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</r>
  <r>
    <n v="8082"/>
    <n v="1971"/>
    <n v="54"/>
    <x v="0"/>
    <x v="0"/>
    <s v="Marié"/>
    <n v="25721"/>
    <n v="1"/>
    <n v="0"/>
    <n v="1"/>
    <d v="2013-05-21T00:00:00"/>
    <n v="12"/>
    <n v="75"/>
    <n v="11"/>
    <n v="34"/>
    <n v="1"/>
    <n v="1"/>
    <n v="1"/>
    <s v="111"/>
    <x v="3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</r>
  <r>
    <n v="11086"/>
    <n v="1984"/>
    <n v="41"/>
    <x v="1"/>
    <x v="3"/>
    <s v="Célibataire"/>
    <n v="25707"/>
    <n v="1"/>
    <n v="0"/>
    <n v="1"/>
    <d v="2014-01-18T00:00:00"/>
    <n v="11"/>
    <n v="18"/>
    <n v="11"/>
    <n v="21"/>
    <n v="3"/>
    <n v="1"/>
    <n v="1"/>
    <s v="311"/>
    <x v="0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</r>
  <r>
    <n v="35"/>
    <n v="1987"/>
    <n v="38"/>
    <x v="1"/>
    <x v="0"/>
    <s v="Marié"/>
    <n v="25545"/>
    <n v="1"/>
    <n v="0"/>
    <n v="1"/>
    <d v="2012-09-08T00:00:00"/>
    <n v="13"/>
    <n v="35"/>
    <n v="13"/>
    <n v="210"/>
    <n v="2"/>
    <n v="1"/>
    <n v="2"/>
    <s v="212"/>
    <x v="2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</r>
  <r>
    <n v="5093"/>
    <n v="1974"/>
    <n v="51"/>
    <x v="0"/>
    <x v="1"/>
    <s v="Divorcé"/>
    <n v="25509"/>
    <n v="1"/>
    <n v="0"/>
    <n v="1"/>
    <d v="2012-09-18T00:00:00"/>
    <n v="13"/>
    <n v="15"/>
    <n v="15"/>
    <n v="101"/>
    <n v="3"/>
    <n v="2"/>
    <n v="1"/>
    <s v="321"/>
    <x v="0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</r>
  <r>
    <n v="8524"/>
    <n v="1974"/>
    <n v="51"/>
    <x v="0"/>
    <x v="1"/>
    <s v="Divorcé"/>
    <n v="25509"/>
    <n v="1"/>
    <n v="0"/>
    <n v="1"/>
    <d v="2012-09-18T00:00:00"/>
    <n v="13"/>
    <n v="15"/>
    <n v="15"/>
    <n v="101"/>
    <n v="3"/>
    <n v="2"/>
    <n v="1"/>
    <s v="321"/>
    <x v="0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</r>
  <r>
    <n v="5692"/>
    <n v="1989"/>
    <n v="36"/>
    <x v="1"/>
    <x v="3"/>
    <s v="Marié"/>
    <n v="25443"/>
    <n v="1"/>
    <n v="0"/>
    <n v="1"/>
    <d v="2012-12-22T00:00:00"/>
    <n v="13"/>
    <n v="82"/>
    <n v="12"/>
    <n v="32"/>
    <n v="1"/>
    <n v="1"/>
    <n v="1"/>
    <s v="111"/>
    <x v="3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</r>
  <r>
    <n v="2478"/>
    <n v="1973"/>
    <n v="52"/>
    <x v="0"/>
    <x v="0"/>
    <s v="Marié"/>
    <n v="25410"/>
    <n v="1"/>
    <n v="0"/>
    <n v="1"/>
    <d v="2013-08-31T00:00:00"/>
    <n v="12"/>
    <n v="48"/>
    <n v="9"/>
    <n v="38"/>
    <n v="2"/>
    <n v="1"/>
    <n v="1"/>
    <s v="211"/>
    <x v="2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</r>
  <r>
    <n v="13"/>
    <n v="1947"/>
    <n v="78"/>
    <x v="2"/>
    <x v="1"/>
    <s v="Veuf"/>
    <n v="25358"/>
    <n v="0"/>
    <n v="1"/>
    <n v="1"/>
    <d v="2013-07-22T00:00:00"/>
    <n v="12"/>
    <n v="57"/>
    <n v="10"/>
    <n v="32"/>
    <n v="2"/>
    <n v="1"/>
    <n v="1"/>
    <s v="211"/>
    <x v="2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</r>
  <r>
    <n v="3665"/>
    <n v="1977"/>
    <n v="48"/>
    <x v="0"/>
    <x v="2"/>
    <s v="Conjoint"/>
    <n v="25315"/>
    <n v="1"/>
    <n v="0"/>
    <n v="1"/>
    <d v="2013-11-07T00:00:00"/>
    <n v="12"/>
    <n v="46"/>
    <n v="14"/>
    <n v="54"/>
    <n v="2"/>
    <n v="1"/>
    <n v="1"/>
    <s v="211"/>
    <x v="2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</r>
  <r>
    <n v="78"/>
    <n v="1969"/>
    <n v="56"/>
    <x v="0"/>
    <x v="0"/>
    <s v="Marié"/>
    <n v="25293"/>
    <n v="1"/>
    <n v="0"/>
    <n v="1"/>
    <d v="2013-09-15T00:00:00"/>
    <n v="12"/>
    <n v="51"/>
    <n v="12"/>
    <n v="37"/>
    <n v="2"/>
    <n v="1"/>
    <n v="1"/>
    <s v="211"/>
    <x v="2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</r>
  <r>
    <n v="5517"/>
    <n v="1969"/>
    <n v="56"/>
    <x v="0"/>
    <x v="0"/>
    <s v="Marié"/>
    <n v="25293"/>
    <n v="1"/>
    <n v="0"/>
    <n v="1"/>
    <d v="2013-09-15T00:00:00"/>
    <n v="12"/>
    <n v="51"/>
    <n v="12"/>
    <n v="37"/>
    <n v="2"/>
    <n v="1"/>
    <n v="1"/>
    <s v="211"/>
    <x v="2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</r>
  <r>
    <n v="3518"/>
    <n v="1983"/>
    <n v="42"/>
    <x v="1"/>
    <x v="0"/>
    <s v="Marié"/>
    <n v="25271"/>
    <n v="1"/>
    <n v="0"/>
    <n v="1"/>
    <d v="2012-12-05T00:00:00"/>
    <n v="13"/>
    <n v="45"/>
    <n v="13"/>
    <n v="50"/>
    <n v="2"/>
    <n v="1"/>
    <n v="1"/>
    <s v="211"/>
    <x v="2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</r>
  <r>
    <n v="1940"/>
    <n v="1986"/>
    <n v="39"/>
    <x v="1"/>
    <x v="0"/>
    <s v="Marié"/>
    <n v="25252"/>
    <n v="1"/>
    <n v="0"/>
    <n v="1"/>
    <d v="2013-07-12T00:00:00"/>
    <n v="12"/>
    <n v="26"/>
    <n v="11"/>
    <n v="18"/>
    <n v="3"/>
    <n v="1"/>
    <n v="1"/>
    <s v="311"/>
    <x v="0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</r>
  <r>
    <n v="1646"/>
    <n v="1972"/>
    <n v="53"/>
    <x v="0"/>
    <x v="3"/>
    <s v="Marié"/>
    <n v="25224"/>
    <n v="1"/>
    <n v="0"/>
    <n v="1"/>
    <d v="2014-03-16T00:00:00"/>
    <n v="11"/>
    <n v="36"/>
    <n v="8"/>
    <n v="46"/>
    <n v="2"/>
    <n v="1"/>
    <n v="1"/>
    <s v="211"/>
    <x v="2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</r>
  <r>
    <n v="10067"/>
    <n v="1976"/>
    <n v="49"/>
    <x v="0"/>
    <x v="2"/>
    <s v="Conjoint"/>
    <n v="25176"/>
    <n v="1"/>
    <n v="1"/>
    <n v="2"/>
    <d v="2013-08-10T00:00:00"/>
    <n v="12"/>
    <n v="79"/>
    <n v="10"/>
    <n v="13"/>
    <n v="1"/>
    <n v="1"/>
    <n v="1"/>
    <s v="111"/>
    <x v="3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</r>
  <r>
    <n v="11003"/>
    <n v="1980"/>
    <n v="45"/>
    <x v="0"/>
    <x v="2"/>
    <s v="Conjoint"/>
    <n v="25130"/>
    <n v="1"/>
    <n v="0"/>
    <n v="1"/>
    <d v="2013-10-02T00:00:00"/>
    <n v="12"/>
    <n v="10"/>
    <n v="12"/>
    <n v="50"/>
    <n v="3"/>
    <n v="1"/>
    <n v="1"/>
    <s v="311"/>
    <x v="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</r>
  <r>
    <n v="5010"/>
    <n v="1988"/>
    <n v="37"/>
    <x v="1"/>
    <x v="0"/>
    <s v="Célibataire"/>
    <n v="25008"/>
    <n v="1"/>
    <n v="0"/>
    <n v="1"/>
    <d v="2014-02-02T00:00:00"/>
    <n v="11"/>
    <n v="72"/>
    <n v="12"/>
    <n v="34"/>
    <n v="1"/>
    <n v="1"/>
    <n v="1"/>
    <s v="111"/>
    <x v="3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</r>
  <r>
    <n v="9850"/>
    <n v="1972"/>
    <n v="53"/>
    <x v="0"/>
    <x v="2"/>
    <s v="Marié"/>
    <n v="24884"/>
    <n v="1"/>
    <n v="0"/>
    <n v="1"/>
    <d v="2012-11-29T00:00:00"/>
    <n v="13"/>
    <n v="32"/>
    <n v="10"/>
    <n v="19"/>
    <n v="3"/>
    <n v="1"/>
    <n v="1"/>
    <s v="311"/>
    <x v="0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</r>
  <r>
    <n v="9733"/>
    <n v="1978"/>
    <n v="47"/>
    <x v="0"/>
    <x v="3"/>
    <s v="Conjoint"/>
    <n v="24882"/>
    <n v="1"/>
    <n v="0"/>
    <n v="1"/>
    <d v="2012-09-09T00:00:00"/>
    <n v="13"/>
    <n v="52"/>
    <n v="10"/>
    <n v="80"/>
    <n v="2"/>
    <n v="1"/>
    <n v="1"/>
    <s v="211"/>
    <x v="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</r>
  <r>
    <n v="8462"/>
    <n v="1978"/>
    <n v="47"/>
    <x v="0"/>
    <x v="3"/>
    <s v="Conjoint"/>
    <n v="24882"/>
    <n v="1"/>
    <n v="0"/>
    <n v="1"/>
    <d v="2012-09-09T00:00:00"/>
    <n v="13"/>
    <n v="52"/>
    <n v="10"/>
    <n v="80"/>
    <n v="2"/>
    <n v="1"/>
    <n v="1"/>
    <s v="211"/>
    <x v="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</r>
  <r>
    <n v="8443"/>
    <n v="1972"/>
    <n v="53"/>
    <x v="0"/>
    <x v="0"/>
    <s v="Célibataire"/>
    <n v="24762"/>
    <n v="1"/>
    <n v="0"/>
    <n v="1"/>
    <d v="2014-02-10T00:00:00"/>
    <n v="11"/>
    <n v="16"/>
    <n v="14"/>
    <n v="86"/>
    <n v="3"/>
    <n v="1"/>
    <n v="1"/>
    <s v="311"/>
    <x v="0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</r>
  <r>
    <n v="7937"/>
    <n v="1982"/>
    <n v="43"/>
    <x v="1"/>
    <x v="0"/>
    <s v="Marié"/>
    <n v="24711"/>
    <n v="0"/>
    <n v="0"/>
    <n v="0"/>
    <d v="2014-04-18T00:00:00"/>
    <n v="11"/>
    <n v="86"/>
    <n v="13"/>
    <n v="58"/>
    <n v="1"/>
    <n v="1"/>
    <n v="1"/>
    <s v="111"/>
    <x v="3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</r>
  <r>
    <n v="8541"/>
    <n v="1990"/>
    <n v="35"/>
    <x v="1"/>
    <x v="2"/>
    <s v="Marié"/>
    <n v="24683"/>
    <n v="1"/>
    <n v="0"/>
    <n v="1"/>
    <d v="2014-03-08T00:00:00"/>
    <n v="11"/>
    <n v="98"/>
    <n v="11"/>
    <n v="41"/>
    <n v="1"/>
    <n v="1"/>
    <n v="1"/>
    <s v="111"/>
    <x v="3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</r>
  <r>
    <n v="9530"/>
    <n v="1988"/>
    <n v="37"/>
    <x v="1"/>
    <x v="0"/>
    <s v="Marié"/>
    <n v="24645"/>
    <n v="1"/>
    <n v="0"/>
    <n v="1"/>
    <d v="2012-11-01T00:00:00"/>
    <n v="13"/>
    <n v="16"/>
    <n v="11"/>
    <n v="17"/>
    <n v="3"/>
    <n v="1"/>
    <n v="1"/>
    <s v="311"/>
    <x v="0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</r>
  <r>
    <n v="4098"/>
    <n v="1973"/>
    <n v="52"/>
    <x v="0"/>
    <x v="0"/>
    <s v="Marié"/>
    <n v="24639"/>
    <n v="1"/>
    <n v="1"/>
    <n v="2"/>
    <d v="2014-01-28T00:00:00"/>
    <n v="11"/>
    <n v="3"/>
    <n v="12"/>
    <n v="44"/>
    <n v="3"/>
    <n v="1"/>
    <n v="1"/>
    <s v="311"/>
    <x v="0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</r>
  <r>
    <n v="8373"/>
    <n v="1979"/>
    <n v="46"/>
    <x v="0"/>
    <x v="3"/>
    <s v="Conjoint"/>
    <n v="24594"/>
    <n v="1"/>
    <n v="0"/>
    <n v="1"/>
    <d v="2013-12-10T00:00:00"/>
    <n v="12"/>
    <n v="94"/>
    <n v="9"/>
    <n v="29"/>
    <n v="1"/>
    <n v="1"/>
    <n v="1"/>
    <s v="111"/>
    <x v="3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</r>
  <r>
    <n v="3829"/>
    <n v="1979"/>
    <n v="46"/>
    <x v="0"/>
    <x v="3"/>
    <s v="Conjoint"/>
    <n v="24594"/>
    <n v="1"/>
    <n v="0"/>
    <n v="1"/>
    <d v="2013-12-10T00:00:00"/>
    <n v="12"/>
    <n v="94"/>
    <n v="9"/>
    <n v="29"/>
    <n v="1"/>
    <n v="1"/>
    <n v="1"/>
    <s v="111"/>
    <x v="3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</r>
  <r>
    <n v="3032"/>
    <n v="1984"/>
    <n v="41"/>
    <x v="1"/>
    <x v="0"/>
    <s v="Marié"/>
    <n v="24570"/>
    <n v="1"/>
    <n v="0"/>
    <n v="1"/>
    <d v="2013-02-27T00:00:00"/>
    <n v="12"/>
    <n v="97"/>
    <n v="17"/>
    <n v="193"/>
    <n v="1"/>
    <n v="2"/>
    <n v="2"/>
    <s v="122"/>
    <x v="3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</r>
  <r>
    <n v="4669"/>
    <n v="1981"/>
    <n v="44"/>
    <x v="1"/>
    <x v="3"/>
    <s v="Marié"/>
    <n v="24480"/>
    <n v="1"/>
    <n v="0"/>
    <n v="1"/>
    <d v="2013-02-11T00:00:00"/>
    <n v="12"/>
    <n v="46"/>
    <n v="14"/>
    <n v="102"/>
    <n v="2"/>
    <n v="1"/>
    <n v="1"/>
    <s v="211"/>
    <x v="2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</r>
  <r>
    <n v="10084"/>
    <n v="1972"/>
    <n v="53"/>
    <x v="0"/>
    <x v="0"/>
    <s v="Marié"/>
    <n v="24434"/>
    <n v="2"/>
    <n v="0"/>
    <n v="2"/>
    <d v="2014-05-18T00:00:00"/>
    <n v="11"/>
    <n v="9"/>
    <n v="12"/>
    <n v="50"/>
    <n v="3"/>
    <n v="1"/>
    <n v="1"/>
    <s v="311"/>
    <x v="0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</r>
  <r>
    <n v="5871"/>
    <n v="1979"/>
    <n v="46"/>
    <x v="0"/>
    <x v="2"/>
    <s v="Conjoint"/>
    <n v="24401"/>
    <n v="0"/>
    <n v="0"/>
    <n v="0"/>
    <d v="2012-08-31T00:00:00"/>
    <n v="13"/>
    <n v="98"/>
    <n v="21"/>
    <n v="467"/>
    <n v="1"/>
    <n v="2"/>
    <n v="2"/>
    <s v="122"/>
    <x v="3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</r>
  <r>
    <n v="5181"/>
    <n v="1982"/>
    <n v="43"/>
    <x v="1"/>
    <x v="3"/>
    <s v="Célibataire"/>
    <n v="24367"/>
    <n v="1"/>
    <n v="0"/>
    <n v="1"/>
    <d v="2013-03-20T00:00:00"/>
    <n v="12"/>
    <n v="58"/>
    <n v="12"/>
    <n v="24"/>
    <n v="2"/>
    <n v="1"/>
    <n v="1"/>
    <s v="211"/>
    <x v="2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</r>
  <r>
    <n v="10398"/>
    <n v="1981"/>
    <n v="44"/>
    <x v="1"/>
    <x v="2"/>
    <s v="Célibataire"/>
    <n v="24336"/>
    <n v="1"/>
    <n v="0"/>
    <n v="1"/>
    <d v="2012-08-27T00:00:00"/>
    <n v="13"/>
    <n v="82"/>
    <n v="10"/>
    <n v="31"/>
    <n v="1"/>
    <n v="1"/>
    <n v="1"/>
    <s v="111"/>
    <x v="3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</r>
  <r>
    <n v="8151"/>
    <n v="1990"/>
    <n v="35"/>
    <x v="1"/>
    <x v="3"/>
    <s v="Marié"/>
    <n v="24279"/>
    <n v="0"/>
    <n v="0"/>
    <n v="0"/>
    <d v="2012-12-29T00:00:00"/>
    <n v="13"/>
    <n v="6"/>
    <n v="16"/>
    <n v="263"/>
    <n v="3"/>
    <n v="2"/>
    <n v="2"/>
    <s v="322"/>
    <x v="0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</r>
  <r>
    <n v="4179"/>
    <n v="1959"/>
    <n v="66"/>
    <x v="2"/>
    <x v="0"/>
    <s v="Conjoint"/>
    <n v="24221"/>
    <n v="0"/>
    <n v="0"/>
    <n v="0"/>
    <d v="2013-08-20T00:00:00"/>
    <m/>
    <n v="94"/>
    <n v="9"/>
    <n v="55"/>
    <n v="1"/>
    <n v="1"/>
    <n v="1"/>
    <s v="111"/>
    <x v="3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</r>
  <r>
    <n v="4860"/>
    <n v="1970"/>
    <n v="55"/>
    <x v="0"/>
    <x v="0"/>
    <s v="Célibataire"/>
    <n v="24206"/>
    <n v="1"/>
    <n v="0"/>
    <n v="1"/>
    <d v="2013-03-08T00:00:00"/>
    <n v="12"/>
    <n v="66"/>
    <n v="10"/>
    <n v="25"/>
    <n v="1"/>
    <n v="1"/>
    <n v="1"/>
    <s v="111"/>
    <x v="3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</r>
  <r>
    <n v="10914"/>
    <n v="1970"/>
    <n v="55"/>
    <x v="0"/>
    <x v="0"/>
    <s v="Célibataire"/>
    <n v="24163"/>
    <n v="1"/>
    <n v="1"/>
    <n v="2"/>
    <d v="2013-10-12T00:00:00"/>
    <n v="12"/>
    <n v="3"/>
    <n v="8"/>
    <n v="17"/>
    <n v="3"/>
    <n v="1"/>
    <n v="1"/>
    <s v="311"/>
    <x v="0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</r>
  <r>
    <n v="2861"/>
    <n v="1983"/>
    <n v="42"/>
    <x v="1"/>
    <x v="0"/>
    <s v="Célibataire"/>
    <n v="24072"/>
    <n v="1"/>
    <n v="0"/>
    <n v="1"/>
    <d v="2013-04-16T00:00:00"/>
    <n v="12"/>
    <n v="79"/>
    <n v="11"/>
    <n v="23"/>
    <n v="1"/>
    <n v="1"/>
    <n v="1"/>
    <s v="111"/>
    <x v="3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</r>
  <r>
    <n v="2541"/>
    <n v="1976"/>
    <n v="49"/>
    <x v="0"/>
    <x v="0"/>
    <s v="Marié"/>
    <n v="24027"/>
    <n v="1"/>
    <n v="0"/>
    <n v="1"/>
    <d v="2013-06-09T00:00:00"/>
    <n v="12"/>
    <n v="7"/>
    <n v="13"/>
    <n v="48"/>
    <n v="3"/>
    <n v="1"/>
    <n v="1"/>
    <s v="311"/>
    <x v="0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</r>
  <r>
    <n v="9491"/>
    <n v="1984"/>
    <n v="41"/>
    <x v="1"/>
    <x v="0"/>
    <s v="Conjoint"/>
    <n v="23976"/>
    <n v="1"/>
    <n v="0"/>
    <n v="1"/>
    <d v="2013-12-27T00:00:00"/>
    <n v="12"/>
    <n v="68"/>
    <n v="14"/>
    <n v="66"/>
    <n v="1"/>
    <n v="1"/>
    <n v="1"/>
    <s v="111"/>
    <x v="3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</r>
  <r>
    <n v="10837"/>
    <n v="1975"/>
    <n v="50"/>
    <x v="0"/>
    <x v="0"/>
    <s v="Marié"/>
    <n v="23957"/>
    <n v="1"/>
    <n v="0"/>
    <n v="1"/>
    <d v="2012-10-28T00:00:00"/>
    <n v="13"/>
    <n v="47"/>
    <n v="11"/>
    <n v="68"/>
    <n v="2"/>
    <n v="1"/>
    <n v="1"/>
    <s v="211"/>
    <x v="2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</r>
  <r>
    <n v="5252"/>
    <n v="1969"/>
    <n v="56"/>
    <x v="0"/>
    <x v="0"/>
    <s v="Divorcé"/>
    <n v="23910"/>
    <n v="1"/>
    <n v="0"/>
    <n v="1"/>
    <d v="2012-10-26T00:00:00"/>
    <n v="13"/>
    <n v="80"/>
    <n v="12"/>
    <n v="67"/>
    <n v="1"/>
    <n v="1"/>
    <n v="1"/>
    <s v="111"/>
    <x v="3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</r>
  <r>
    <n v="9612"/>
    <n v="1987"/>
    <n v="38"/>
    <x v="1"/>
    <x v="2"/>
    <s v="Célibataire"/>
    <n v="23830"/>
    <n v="0"/>
    <n v="0"/>
    <n v="0"/>
    <d v="2014-02-07T00:00:00"/>
    <n v="11"/>
    <n v="3"/>
    <n v="11"/>
    <n v="43"/>
    <n v="3"/>
    <n v="1"/>
    <n v="1"/>
    <s v="311"/>
    <x v="0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</r>
  <r>
    <n v="5393"/>
    <n v="1977"/>
    <n v="48"/>
    <x v="0"/>
    <x v="0"/>
    <s v="Célibataire"/>
    <n v="23763"/>
    <n v="1"/>
    <n v="0"/>
    <n v="1"/>
    <d v="2012-08-07T00:00:00"/>
    <n v="13"/>
    <n v="64"/>
    <n v="11"/>
    <n v="42"/>
    <n v="2"/>
    <n v="1"/>
    <n v="1"/>
    <s v="211"/>
    <x v="2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</r>
  <r>
    <n v="7527"/>
    <n v="1968"/>
    <n v="57"/>
    <x v="0"/>
    <x v="2"/>
    <s v="Divorcé"/>
    <n v="23748"/>
    <n v="1"/>
    <n v="0"/>
    <n v="1"/>
    <d v="2012-11-21T00:00:00"/>
    <n v="13"/>
    <n v="97"/>
    <n v="14"/>
    <n v="76"/>
    <n v="1"/>
    <n v="1"/>
    <n v="1"/>
    <s v="111"/>
    <x v="3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</r>
  <r>
    <n v="8686"/>
    <n v="1979"/>
    <n v="46"/>
    <x v="0"/>
    <x v="3"/>
    <s v="Conjoint"/>
    <n v="23724"/>
    <n v="1"/>
    <n v="0"/>
    <n v="1"/>
    <d v="2013-01-08T00:00:00"/>
    <n v="12"/>
    <n v="65"/>
    <n v="13"/>
    <n v="75"/>
    <n v="2"/>
    <n v="1"/>
    <n v="1"/>
    <s v="211"/>
    <x v="2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</r>
  <r>
    <n v="10755"/>
    <n v="1976"/>
    <n v="49"/>
    <x v="0"/>
    <x v="2"/>
    <s v="Marié"/>
    <n v="23718"/>
    <n v="1"/>
    <n v="0"/>
    <n v="1"/>
    <d v="2013-09-02T00:00:00"/>
    <n v="12"/>
    <n v="76"/>
    <n v="13"/>
    <n v="81"/>
    <n v="1"/>
    <n v="1"/>
    <n v="1"/>
    <s v="111"/>
    <x v="3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</r>
  <r>
    <n v="2936"/>
    <n v="1982"/>
    <n v="43"/>
    <x v="1"/>
    <x v="2"/>
    <s v="Conjoint"/>
    <n v="23661"/>
    <n v="1"/>
    <n v="0"/>
    <n v="1"/>
    <d v="2013-12-04T00:00:00"/>
    <n v="12"/>
    <n v="46"/>
    <n v="11"/>
    <n v="23"/>
    <n v="2"/>
    <n v="1"/>
    <n v="1"/>
    <s v="211"/>
    <x v="2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</r>
  <r>
    <n v="2230"/>
    <n v="1970"/>
    <n v="55"/>
    <x v="0"/>
    <x v="1"/>
    <s v="Marié"/>
    <n v="23626"/>
    <n v="1"/>
    <n v="0"/>
    <n v="1"/>
    <d v="2014-05-24T00:00:00"/>
    <n v="11"/>
    <n v="84"/>
    <n v="12"/>
    <n v="43"/>
    <n v="1"/>
    <n v="1"/>
    <n v="1"/>
    <s v="111"/>
    <x v="3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</r>
  <r>
    <n v="7301"/>
    <n v="1982"/>
    <n v="43"/>
    <x v="1"/>
    <x v="2"/>
    <s v="Célibataire"/>
    <n v="23616"/>
    <n v="1"/>
    <n v="0"/>
    <n v="1"/>
    <d v="2012-11-17T00:00:00"/>
    <n v="13"/>
    <n v="76"/>
    <n v="14"/>
    <n v="79"/>
    <n v="1"/>
    <n v="1"/>
    <n v="1"/>
    <s v="111"/>
    <x v="3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</r>
  <r>
    <n v="5346"/>
    <n v="1973"/>
    <n v="52"/>
    <x v="0"/>
    <x v="2"/>
    <s v="Marié"/>
    <n v="23559"/>
    <n v="1"/>
    <n v="0"/>
    <n v="1"/>
    <d v="2013-07-03T00:00:00"/>
    <n v="12"/>
    <n v="87"/>
    <n v="13"/>
    <n v="79"/>
    <n v="1"/>
    <n v="1"/>
    <n v="1"/>
    <s v="111"/>
    <x v="3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</r>
  <r>
    <n v="9727"/>
    <n v="1957"/>
    <n v="68"/>
    <x v="2"/>
    <x v="0"/>
    <s v="Marié"/>
    <n v="23539"/>
    <n v="0"/>
    <n v="0"/>
    <n v="0"/>
    <d v="2014-02-28T00:00:00"/>
    <n v="11"/>
    <n v="13"/>
    <n v="12"/>
    <n v="81"/>
    <n v="3"/>
    <n v="1"/>
    <n v="1"/>
    <s v="311"/>
    <x v="0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</r>
  <r>
    <n v="7788"/>
    <n v="1983"/>
    <n v="42"/>
    <x v="1"/>
    <x v="1"/>
    <s v="Marié"/>
    <n v="23536"/>
    <n v="1"/>
    <n v="0"/>
    <n v="1"/>
    <d v="2014-06-04T00:00:00"/>
    <n v="11"/>
    <n v="53"/>
    <n v="6"/>
    <n v="10"/>
    <n v="2"/>
    <n v="1"/>
    <n v="1"/>
    <s v="211"/>
    <x v="2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</r>
  <r>
    <n v="1744"/>
    <n v="1965"/>
    <n v="60"/>
    <x v="2"/>
    <x v="3"/>
    <s v="Célibataire"/>
    <n v="23529"/>
    <n v="0"/>
    <n v="1"/>
    <n v="1"/>
    <d v="2013-01-07T00:00:00"/>
    <n v="12"/>
    <n v="67"/>
    <n v="10"/>
    <n v="54"/>
    <n v="1"/>
    <n v="1"/>
    <n v="1"/>
    <s v="111"/>
    <x v="3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</r>
  <r>
    <n v="6673"/>
    <n v="1965"/>
    <n v="60"/>
    <x v="2"/>
    <x v="0"/>
    <s v="Célibataire"/>
    <n v="23478"/>
    <n v="0"/>
    <n v="0"/>
    <n v="0"/>
    <d v="2013-03-19T00:00:00"/>
    <n v="12"/>
    <n v="51"/>
    <n v="14"/>
    <n v="129"/>
    <n v="2"/>
    <n v="1"/>
    <n v="2"/>
    <s v="212"/>
    <x v="2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</r>
  <r>
    <n v="898"/>
    <n v="1986"/>
    <n v="39"/>
    <x v="1"/>
    <x v="0"/>
    <s v="Marié"/>
    <n v="23477"/>
    <n v="1"/>
    <n v="0"/>
    <n v="1"/>
    <d v="2013-10-21T00:00:00"/>
    <n v="12"/>
    <n v="39"/>
    <n v="15"/>
    <n v="147"/>
    <n v="2"/>
    <n v="2"/>
    <n v="2"/>
    <s v="222"/>
    <x v="4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</r>
  <r>
    <n v="798"/>
    <n v="1987"/>
    <n v="38"/>
    <x v="1"/>
    <x v="0"/>
    <s v="Célibataire"/>
    <n v="23442"/>
    <n v="1"/>
    <n v="0"/>
    <n v="1"/>
    <d v="2012-12-24T00:00:00"/>
    <n v="13"/>
    <n v="71"/>
    <n v="11"/>
    <n v="27"/>
    <n v="1"/>
    <n v="1"/>
    <n v="1"/>
    <s v="111"/>
    <x v="3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</r>
  <r>
    <n v="3745"/>
    <n v="1988"/>
    <n v="37"/>
    <x v="1"/>
    <x v="2"/>
    <s v="Marié"/>
    <n v="23331"/>
    <n v="1"/>
    <n v="0"/>
    <n v="1"/>
    <d v="2012-09-04T00:00:00"/>
    <n v="13"/>
    <n v="92"/>
    <n v="14"/>
    <n v="103"/>
    <n v="1"/>
    <n v="1"/>
    <n v="1"/>
    <s v="111"/>
    <x v="3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</r>
  <r>
    <n v="9771"/>
    <n v="1988"/>
    <n v="37"/>
    <x v="1"/>
    <x v="2"/>
    <s v="Célibataire"/>
    <n v="23331"/>
    <n v="1"/>
    <n v="0"/>
    <n v="1"/>
    <d v="2012-10-05T00:00:00"/>
    <n v="13"/>
    <n v="97"/>
    <n v="20"/>
    <n v="269"/>
    <n v="1"/>
    <n v="2"/>
    <n v="2"/>
    <s v="122"/>
    <x v="3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</r>
  <r>
    <n v="10364"/>
    <n v="1959"/>
    <n v="66"/>
    <x v="2"/>
    <x v="0"/>
    <s v="Divorcé"/>
    <n v="23295"/>
    <n v="0"/>
    <n v="0"/>
    <n v="0"/>
    <d v="2013-07-13T00:00:00"/>
    <n v="12"/>
    <n v="72"/>
    <n v="11"/>
    <n v="20"/>
    <n v="1"/>
    <n v="1"/>
    <n v="1"/>
    <s v="111"/>
    <x v="3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</r>
  <r>
    <n v="153"/>
    <n v="1953"/>
    <n v="72"/>
    <x v="2"/>
    <x v="0"/>
    <s v="Divorcé"/>
    <n v="23272"/>
    <n v="0"/>
    <n v="0"/>
    <n v="0"/>
    <d v="2013-10-17T00:00:00"/>
    <n v="12"/>
    <n v="29"/>
    <n v="8"/>
    <n v="46"/>
    <n v="3"/>
    <n v="1"/>
    <n v="1"/>
    <s v="311"/>
    <x v="0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</r>
  <r>
    <n v="4297"/>
    <n v="1969"/>
    <n v="56"/>
    <x v="0"/>
    <x v="0"/>
    <s v="Conjoint"/>
    <n v="23228"/>
    <n v="1"/>
    <n v="0"/>
    <n v="1"/>
    <d v="2014-01-26T00:00:00"/>
    <n v="11"/>
    <n v="71"/>
    <n v="13"/>
    <n v="40"/>
    <n v="1"/>
    <n v="1"/>
    <n v="1"/>
    <s v="111"/>
    <x v="3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</r>
  <r>
    <n v="8182"/>
    <n v="1984"/>
    <n v="41"/>
    <x v="1"/>
    <x v="0"/>
    <s v="Marié"/>
    <n v="23228"/>
    <n v="1"/>
    <n v="0"/>
    <n v="1"/>
    <d v="2014-01-05T00:00:00"/>
    <n v="11"/>
    <n v="91"/>
    <n v="15"/>
    <n v="121"/>
    <n v="1"/>
    <n v="2"/>
    <n v="2"/>
    <s v="122"/>
    <x v="3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</r>
  <r>
    <n v="9672"/>
    <n v="1970"/>
    <n v="55"/>
    <x v="0"/>
    <x v="2"/>
    <s v="Marié"/>
    <n v="23162"/>
    <n v="1"/>
    <n v="1"/>
    <n v="2"/>
    <d v="2013-12-21T00:00:00"/>
    <n v="12"/>
    <n v="82"/>
    <n v="11"/>
    <n v="65"/>
    <n v="1"/>
    <n v="1"/>
    <n v="1"/>
    <s v="111"/>
    <x v="3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</r>
  <r>
    <n v="1878"/>
    <n v="1985"/>
    <n v="40"/>
    <x v="1"/>
    <x v="2"/>
    <s v="Marié"/>
    <n v="23148"/>
    <n v="0"/>
    <n v="0"/>
    <n v="0"/>
    <d v="2014-02-18T00:00:00"/>
    <n v="11"/>
    <n v="83"/>
    <n v="12"/>
    <n v="37"/>
    <n v="1"/>
    <n v="1"/>
    <n v="1"/>
    <s v="111"/>
    <x v="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</r>
  <r>
    <n v="213"/>
    <n v="1963"/>
    <n v="62"/>
    <x v="2"/>
    <x v="1"/>
    <s v="Célibataire"/>
    <n v="23091"/>
    <n v="1"/>
    <n v="1"/>
    <n v="2"/>
    <d v="2014-05-28T00:00:00"/>
    <n v="11"/>
    <n v="98"/>
    <n v="13"/>
    <n v="48"/>
    <n v="1"/>
    <n v="1"/>
    <n v="1"/>
    <s v="111"/>
    <x v="3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</r>
  <r>
    <n v="4023"/>
    <n v="1970"/>
    <n v="55"/>
    <x v="0"/>
    <x v="0"/>
    <s v="Marié"/>
    <n v="22979"/>
    <n v="1"/>
    <n v="0"/>
    <n v="1"/>
    <d v="2012-09-06T00:00:00"/>
    <n v="13"/>
    <n v="29"/>
    <n v="15"/>
    <n v="115"/>
    <n v="3"/>
    <n v="2"/>
    <n v="1"/>
    <s v="321"/>
    <x v="0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</r>
  <r>
    <n v="304"/>
    <n v="1981"/>
    <n v="44"/>
    <x v="1"/>
    <x v="2"/>
    <s v="Célibataire"/>
    <n v="22944"/>
    <n v="1"/>
    <n v="0"/>
    <n v="1"/>
    <d v="2013-12-23T00:00:00"/>
    <n v="12"/>
    <n v="67"/>
    <n v="13"/>
    <n v="76"/>
    <n v="1"/>
    <n v="1"/>
    <n v="1"/>
    <s v="111"/>
    <x v="3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</r>
  <r>
    <n v="10735"/>
    <n v="1971"/>
    <n v="54"/>
    <x v="0"/>
    <x v="0"/>
    <s v="Célibataire"/>
    <n v="22804"/>
    <n v="1"/>
    <n v="0"/>
    <n v="1"/>
    <d v="2013-07-31T00:00:00"/>
    <n v="12"/>
    <n v="75"/>
    <n v="13"/>
    <n v="26"/>
    <n v="1"/>
    <n v="1"/>
    <n v="1"/>
    <s v="111"/>
    <x v="3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</r>
  <r>
    <n v="5068"/>
    <n v="1971"/>
    <n v="54"/>
    <x v="0"/>
    <x v="0"/>
    <s v="Célibataire"/>
    <n v="22804"/>
    <n v="1"/>
    <n v="0"/>
    <n v="1"/>
    <d v="2013-07-31T00:00:00"/>
    <n v="12"/>
    <n v="75"/>
    <n v="13"/>
    <n v="26"/>
    <n v="1"/>
    <n v="1"/>
    <n v="1"/>
    <s v="111"/>
    <x v="3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</r>
  <r>
    <n v="10207"/>
    <n v="1978"/>
    <n v="47"/>
    <x v="0"/>
    <x v="0"/>
    <s v="Conjoint"/>
    <n v="22775"/>
    <n v="1"/>
    <n v="0"/>
    <n v="1"/>
    <d v="2013-06-19T00:00:00"/>
    <n v="12"/>
    <n v="40"/>
    <n v="11"/>
    <n v="15"/>
    <n v="2"/>
    <n v="1"/>
    <n v="1"/>
    <s v="211"/>
    <x v="2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4838"/>
    <n v="1978"/>
    <n v="47"/>
    <x v="0"/>
    <x v="0"/>
    <s v="Conjoint"/>
    <n v="22775"/>
    <n v="1"/>
    <n v="0"/>
    <n v="1"/>
    <d v="2013-06-19T00:00:00"/>
    <n v="12"/>
    <n v="40"/>
    <n v="11"/>
    <n v="15"/>
    <n v="2"/>
    <n v="1"/>
    <n v="1"/>
    <s v="211"/>
    <x v="2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3112"/>
    <n v="1977"/>
    <n v="48"/>
    <x v="0"/>
    <x v="2"/>
    <s v="Marié"/>
    <n v="22701"/>
    <n v="1"/>
    <n v="0"/>
    <n v="1"/>
    <d v="2013-09-05T00:00:00"/>
    <n v="12"/>
    <n v="2"/>
    <n v="9"/>
    <n v="24"/>
    <n v="3"/>
    <n v="1"/>
    <n v="1"/>
    <s v="311"/>
    <x v="0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</r>
  <r>
    <n v="8140"/>
    <n v="1973"/>
    <n v="52"/>
    <x v="0"/>
    <x v="0"/>
    <s v="Conjoint"/>
    <n v="22682"/>
    <n v="1"/>
    <n v="0"/>
    <n v="1"/>
    <d v="2013-10-03T00:00:00"/>
    <n v="12"/>
    <n v="51"/>
    <n v="11"/>
    <n v="95"/>
    <n v="2"/>
    <n v="1"/>
    <n v="1"/>
    <s v="211"/>
    <x v="2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</r>
  <r>
    <n v="1087"/>
    <n v="1975"/>
    <n v="50"/>
    <x v="0"/>
    <x v="2"/>
    <s v="Conjoint"/>
    <n v="22669"/>
    <n v="1"/>
    <n v="0"/>
    <n v="1"/>
    <d v="2013-05-22T00:00:00"/>
    <n v="12"/>
    <n v="30"/>
    <n v="16"/>
    <n v="173"/>
    <n v="3"/>
    <n v="2"/>
    <n v="2"/>
    <s v="322"/>
    <x v="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</r>
  <r>
    <n v="880"/>
    <n v="1966"/>
    <n v="59"/>
    <x v="0"/>
    <x v="3"/>
    <s v="Conjoint"/>
    <n v="22634"/>
    <n v="0"/>
    <n v="0"/>
    <n v="0"/>
    <d v="2013-01-16T00:00:00"/>
    <n v="12"/>
    <n v="47"/>
    <n v="13"/>
    <n v="96"/>
    <n v="2"/>
    <n v="1"/>
    <n v="1"/>
    <s v="211"/>
    <x v="2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</r>
  <r>
    <n v="524"/>
    <n v="1966"/>
    <n v="59"/>
    <x v="0"/>
    <x v="3"/>
    <s v="Conjoint"/>
    <n v="22634"/>
    <n v="0"/>
    <n v="0"/>
    <n v="0"/>
    <d v="2013-01-16T00:00:00"/>
    <m/>
    <n v="47"/>
    <n v="13"/>
    <n v="96"/>
    <n v="2"/>
    <n v="1"/>
    <n v="1"/>
    <s v="211"/>
    <x v="2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</r>
  <r>
    <n v="1726"/>
    <n v="1970"/>
    <n v="55"/>
    <x v="0"/>
    <x v="0"/>
    <s v="Célibataire"/>
    <n v="22585"/>
    <n v="0"/>
    <n v="0"/>
    <n v="0"/>
    <d v="2013-03-18T00:00:00"/>
    <n v="12"/>
    <n v="23"/>
    <n v="13"/>
    <n v="81"/>
    <n v="3"/>
    <n v="1"/>
    <n v="1"/>
    <s v="311"/>
    <x v="0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</r>
  <r>
    <n v="2826"/>
    <n v="1967"/>
    <n v="58"/>
    <x v="0"/>
    <x v="0"/>
    <s v="Marié"/>
    <n v="22574"/>
    <n v="2"/>
    <n v="1"/>
    <n v="3"/>
    <d v="2013-10-28T00:00:00"/>
    <n v="12"/>
    <n v="28"/>
    <n v="12"/>
    <n v="37"/>
    <n v="3"/>
    <n v="1"/>
    <n v="1"/>
    <s v="311"/>
    <x v="0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</r>
  <r>
    <n v="6222"/>
    <n v="1967"/>
    <n v="58"/>
    <x v="0"/>
    <x v="0"/>
    <s v="Marié"/>
    <n v="22574"/>
    <n v="2"/>
    <n v="1"/>
    <n v="3"/>
    <d v="2013-10-28T00:00:00"/>
    <n v="12"/>
    <n v="28"/>
    <n v="12"/>
    <n v="37"/>
    <n v="3"/>
    <n v="1"/>
    <n v="1"/>
    <s v="311"/>
    <x v="0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</r>
  <r>
    <n v="2156"/>
    <n v="1955"/>
    <n v="70"/>
    <x v="2"/>
    <x v="1"/>
    <s v="Marié"/>
    <n v="22554"/>
    <n v="1"/>
    <n v="1"/>
    <n v="2"/>
    <d v="2012-11-03T00:00:00"/>
    <n v="13"/>
    <n v="38"/>
    <n v="11"/>
    <n v="41"/>
    <n v="2"/>
    <n v="1"/>
    <n v="1"/>
    <s v="211"/>
    <x v="2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</r>
  <r>
    <n v="7736"/>
    <n v="1986"/>
    <n v="39"/>
    <x v="1"/>
    <x v="0"/>
    <s v="Marié"/>
    <n v="22518"/>
    <n v="1"/>
    <n v="0"/>
    <n v="1"/>
    <d v="2012-10-22T00:00:00"/>
    <n v="13"/>
    <n v="36"/>
    <n v="10"/>
    <n v="61"/>
    <n v="2"/>
    <n v="1"/>
    <n v="1"/>
    <s v="211"/>
    <x v="2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</r>
  <r>
    <n v="7462"/>
    <n v="1954"/>
    <n v="71"/>
    <x v="2"/>
    <x v="0"/>
    <s v="Célibataire"/>
    <n v="22507"/>
    <n v="0"/>
    <n v="0"/>
    <n v="0"/>
    <d v="2012-11-24T00:00:00"/>
    <n v="13"/>
    <n v="67"/>
    <n v="25"/>
    <n v="570"/>
    <n v="1"/>
    <n v="3"/>
    <n v="2"/>
    <s v="132"/>
    <x v="3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</r>
  <r>
    <n v="8079"/>
    <n v="1982"/>
    <n v="43"/>
    <x v="1"/>
    <x v="0"/>
    <s v="Marié"/>
    <n v="22448"/>
    <n v="1"/>
    <n v="0"/>
    <n v="1"/>
    <d v="2014-02-26T00:00:00"/>
    <n v="11"/>
    <n v="86"/>
    <n v="9"/>
    <n v="55"/>
    <n v="1"/>
    <n v="1"/>
    <n v="1"/>
    <s v="111"/>
    <x v="3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</r>
  <r>
    <n v="5527"/>
    <n v="1987"/>
    <n v="38"/>
    <x v="1"/>
    <x v="0"/>
    <s v="Conjoint"/>
    <n v="22434"/>
    <n v="1"/>
    <n v="0"/>
    <n v="1"/>
    <d v="2013-02-13T00:00:00"/>
    <n v="12"/>
    <n v="25"/>
    <n v="13"/>
    <n v="58"/>
    <n v="3"/>
    <n v="1"/>
    <n v="1"/>
    <s v="311"/>
    <x v="0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</r>
  <r>
    <n v="9460"/>
    <n v="1963"/>
    <n v="62"/>
    <x v="2"/>
    <x v="0"/>
    <s v="Marié"/>
    <n v="22419"/>
    <n v="0"/>
    <n v="0"/>
    <n v="0"/>
    <d v="2013-04-18T00:00:00"/>
    <n v="12"/>
    <n v="74"/>
    <n v="15"/>
    <n v="162"/>
    <n v="1"/>
    <n v="2"/>
    <n v="2"/>
    <s v="122"/>
    <x v="3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</r>
  <r>
    <n v="3855"/>
    <n v="1963"/>
    <n v="62"/>
    <x v="2"/>
    <x v="0"/>
    <s v="Marié"/>
    <n v="22419"/>
    <n v="0"/>
    <n v="0"/>
    <n v="0"/>
    <d v="2013-04-18T00:00:00"/>
    <n v="12"/>
    <n v="74"/>
    <n v="15"/>
    <n v="162"/>
    <n v="1"/>
    <n v="2"/>
    <n v="2"/>
    <s v="122"/>
    <x v="3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</r>
  <r>
    <n v="2686"/>
    <n v="1969"/>
    <n v="56"/>
    <x v="0"/>
    <x v="3"/>
    <s v="Conjoint"/>
    <n v="22390"/>
    <n v="0"/>
    <n v="0"/>
    <n v="0"/>
    <d v="2013-10-21T00:00:00"/>
    <n v="12"/>
    <n v="49"/>
    <n v="10"/>
    <n v="26"/>
    <n v="2"/>
    <n v="1"/>
    <n v="1"/>
    <s v="211"/>
    <x v="2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</r>
  <r>
    <n v="2292"/>
    <n v="1985"/>
    <n v="40"/>
    <x v="1"/>
    <x v="0"/>
    <s v="Célibataire"/>
    <n v="22327"/>
    <n v="1"/>
    <n v="0"/>
    <n v="1"/>
    <d v="2013-08-02T00:00:00"/>
    <n v="12"/>
    <n v="94"/>
    <n v="9"/>
    <n v="24"/>
    <n v="1"/>
    <n v="1"/>
    <n v="1"/>
    <s v="111"/>
    <x v="3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</r>
  <r>
    <n v="4817"/>
    <n v="1956"/>
    <n v="69"/>
    <x v="2"/>
    <x v="0"/>
    <s v="Divorcé"/>
    <n v="22304"/>
    <n v="0"/>
    <n v="0"/>
    <n v="0"/>
    <d v="2012-08-04T00:00:00"/>
    <n v="13"/>
    <n v="91"/>
    <n v="11"/>
    <n v="18"/>
    <n v="1"/>
    <n v="1"/>
    <n v="1"/>
    <s v="111"/>
    <x v="3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</r>
  <r>
    <n v="11148"/>
    <n v="1975"/>
    <n v="50"/>
    <x v="0"/>
    <x v="0"/>
    <s v="Conjoint"/>
    <n v="22280"/>
    <n v="1"/>
    <n v="0"/>
    <n v="1"/>
    <d v="2013-05-19T00:00:00"/>
    <n v="12"/>
    <n v="85"/>
    <n v="11"/>
    <n v="13"/>
    <n v="1"/>
    <n v="1"/>
    <n v="1"/>
    <s v="111"/>
    <x v="3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</r>
  <r>
    <n v="255"/>
    <n v="1951"/>
    <n v="74"/>
    <x v="2"/>
    <x v="0"/>
    <s v="Divorcé"/>
    <n v="22263"/>
    <n v="1"/>
    <n v="1"/>
    <n v="2"/>
    <d v="2014-03-30T00:00:00"/>
    <n v="11"/>
    <n v="31"/>
    <n v="10"/>
    <n v="21"/>
    <n v="3"/>
    <n v="1"/>
    <n v="1"/>
    <s v="311"/>
    <x v="0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</r>
  <r>
    <n v="89"/>
    <n v="1975"/>
    <n v="50"/>
    <x v="0"/>
    <x v="2"/>
    <s v="Marié"/>
    <n v="22212"/>
    <n v="1"/>
    <n v="0"/>
    <n v="1"/>
    <d v="2013-12-09T00:00:00"/>
    <n v="12"/>
    <n v="49"/>
    <n v="12"/>
    <n v="69"/>
    <n v="2"/>
    <n v="1"/>
    <n v="1"/>
    <s v="211"/>
    <x v="2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</r>
  <r>
    <n v="10779"/>
    <n v="1983"/>
    <n v="42"/>
    <x v="1"/>
    <x v="0"/>
    <s v="Célibataire"/>
    <n v="22148"/>
    <n v="0"/>
    <n v="0"/>
    <n v="0"/>
    <d v="2014-04-13T00:00:00"/>
    <n v="11"/>
    <n v="16"/>
    <n v="11"/>
    <n v="49"/>
    <n v="3"/>
    <n v="1"/>
    <n v="1"/>
    <s v="311"/>
    <x v="0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</r>
  <r>
    <n v="954"/>
    <n v="1960"/>
    <n v="65"/>
    <x v="2"/>
    <x v="3"/>
    <s v="Veuf"/>
    <n v="22123"/>
    <n v="0"/>
    <n v="0"/>
    <n v="0"/>
    <d v="2014-03-27T00:00:00"/>
    <n v="11"/>
    <n v="77"/>
    <n v="11"/>
    <n v="102"/>
    <n v="1"/>
    <n v="1"/>
    <n v="1"/>
    <s v="111"/>
    <x v="3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</r>
  <r>
    <n v="7629"/>
    <n v="1977"/>
    <n v="48"/>
    <x v="0"/>
    <x v="0"/>
    <s v="Marié"/>
    <n v="22108"/>
    <n v="1"/>
    <n v="1"/>
    <n v="2"/>
    <d v="2014-05-08T00:00:00"/>
    <n v="11"/>
    <n v="46"/>
    <n v="12"/>
    <n v="31"/>
    <n v="2"/>
    <n v="1"/>
    <n v="1"/>
    <s v="211"/>
    <x v="2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</r>
  <r>
    <n v="4557"/>
    <n v="1970"/>
    <n v="55"/>
    <x v="0"/>
    <x v="0"/>
    <s v="Conjoint"/>
    <n v="22070"/>
    <n v="1"/>
    <n v="0"/>
    <n v="1"/>
    <d v="2013-10-04T00:00:00"/>
    <n v="12"/>
    <n v="11"/>
    <n v="12"/>
    <n v="67"/>
    <n v="3"/>
    <n v="1"/>
    <n v="1"/>
    <s v="311"/>
    <x v="0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</r>
  <r>
    <n v="1143"/>
    <n v="1972"/>
    <n v="53"/>
    <x v="0"/>
    <x v="0"/>
    <s v="Marié"/>
    <n v="22063"/>
    <n v="1"/>
    <n v="0"/>
    <n v="1"/>
    <d v="2013-08-08T00:00:00"/>
    <n v="12"/>
    <n v="43"/>
    <n v="12"/>
    <n v="55"/>
    <n v="2"/>
    <n v="1"/>
    <n v="1"/>
    <s v="211"/>
    <x v="2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</r>
  <r>
    <n v="9592"/>
    <n v="1983"/>
    <n v="42"/>
    <x v="1"/>
    <x v="0"/>
    <s v="Conjoint"/>
    <n v="22010"/>
    <n v="1"/>
    <n v="0"/>
    <n v="1"/>
    <d v="2013-06-30T00:00:00"/>
    <n v="12"/>
    <n v="51"/>
    <n v="13"/>
    <n v="33"/>
    <n v="2"/>
    <n v="1"/>
    <n v="1"/>
    <s v="211"/>
    <x v="2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</r>
  <r>
    <n v="8430"/>
    <n v="1957"/>
    <n v="68"/>
    <x v="2"/>
    <x v="0"/>
    <s v="Conjoint"/>
    <n v="21994"/>
    <n v="0"/>
    <n v="1"/>
    <n v="1"/>
    <d v="2012-12-24T00:00:00"/>
    <n v="13"/>
    <n v="4"/>
    <n v="8"/>
    <n v="22"/>
    <n v="3"/>
    <n v="1"/>
    <n v="1"/>
    <s v="311"/>
    <x v="0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</r>
  <r>
    <n v="8619"/>
    <n v="1957"/>
    <n v="68"/>
    <x v="2"/>
    <x v="0"/>
    <s v="Conjoint"/>
    <n v="21994"/>
    <n v="0"/>
    <n v="1"/>
    <n v="1"/>
    <d v="2012-12-24T00:00:00"/>
    <n v="13"/>
    <n v="4"/>
    <n v="8"/>
    <n v="22"/>
    <n v="3"/>
    <n v="1"/>
    <n v="1"/>
    <s v="311"/>
    <x v="0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</r>
  <r>
    <n v="4328"/>
    <n v="1986"/>
    <n v="39"/>
    <x v="1"/>
    <x v="2"/>
    <s v="Marié"/>
    <n v="21955"/>
    <n v="1"/>
    <n v="0"/>
    <n v="1"/>
    <d v="2013-09-07T00:00:00"/>
    <n v="12"/>
    <n v="81"/>
    <n v="12"/>
    <n v="55"/>
    <n v="1"/>
    <n v="1"/>
    <n v="1"/>
    <s v="111"/>
    <x v="3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</r>
  <r>
    <n v="9862"/>
    <n v="1969"/>
    <n v="56"/>
    <x v="0"/>
    <x v="0"/>
    <s v="Conjoint"/>
    <n v="21918"/>
    <n v="1"/>
    <n v="0"/>
    <n v="1"/>
    <d v="2013-11-14T00:00:00"/>
    <n v="12"/>
    <n v="37"/>
    <n v="11"/>
    <n v="33"/>
    <n v="2"/>
    <n v="1"/>
    <n v="1"/>
    <s v="211"/>
    <x v="2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</r>
  <r>
    <n v="7141"/>
    <n v="1986"/>
    <n v="39"/>
    <x v="1"/>
    <x v="2"/>
    <s v="Célibataire"/>
    <n v="21888"/>
    <n v="1"/>
    <n v="0"/>
    <n v="1"/>
    <d v="2012-12-29T00:00:00"/>
    <n v="13"/>
    <n v="15"/>
    <n v="18"/>
    <n v="213"/>
    <n v="3"/>
    <n v="2"/>
    <n v="2"/>
    <s v="322"/>
    <x v="0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</r>
  <r>
    <n v="905"/>
    <n v="1986"/>
    <n v="39"/>
    <x v="1"/>
    <x v="0"/>
    <s v="Divorcé"/>
    <n v="21846"/>
    <n v="1"/>
    <n v="0"/>
    <n v="1"/>
    <d v="2013-10-22T00:00:00"/>
    <n v="12"/>
    <n v="38"/>
    <n v="15"/>
    <n v="84"/>
    <n v="2"/>
    <n v="2"/>
    <n v="1"/>
    <s v="221"/>
    <x v="2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</r>
  <r>
    <n v="2549"/>
    <n v="1983"/>
    <n v="42"/>
    <x v="1"/>
    <x v="1"/>
    <s v="Conjoint"/>
    <n v="21840"/>
    <n v="1"/>
    <n v="0"/>
    <n v="1"/>
    <d v="2013-07-21T00:00:00"/>
    <n v="12"/>
    <n v="80"/>
    <n v="13"/>
    <n v="27"/>
    <n v="1"/>
    <n v="1"/>
    <n v="1"/>
    <s v="111"/>
    <x v="3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</r>
  <r>
    <n v="3623"/>
    <n v="1976"/>
    <n v="49"/>
    <x v="0"/>
    <x v="0"/>
    <s v="Conjoint"/>
    <n v="21675"/>
    <n v="1"/>
    <n v="0"/>
    <n v="1"/>
    <d v="2014-06-11T00:00:00"/>
    <n v="11"/>
    <n v="55"/>
    <n v="14"/>
    <n v="45"/>
    <n v="2"/>
    <n v="1"/>
    <n v="1"/>
    <s v="211"/>
    <x v="2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</r>
  <r>
    <n v="6856"/>
    <n v="1979"/>
    <n v="46"/>
    <x v="0"/>
    <x v="0"/>
    <s v="Conjoint"/>
    <n v="21645"/>
    <n v="1"/>
    <n v="0"/>
    <n v="1"/>
    <d v="2012-09-03T00:00:00"/>
    <n v="13"/>
    <n v="75"/>
    <n v="15"/>
    <n v="65"/>
    <n v="1"/>
    <n v="2"/>
    <n v="1"/>
    <s v="121"/>
    <x v="3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</r>
  <r>
    <n v="5371"/>
    <n v="1989"/>
    <n v="36"/>
    <x v="1"/>
    <x v="0"/>
    <s v="Célibataire"/>
    <n v="21474"/>
    <n v="1"/>
    <n v="0"/>
    <n v="1"/>
    <d v="2014-04-08T00:00:00"/>
    <n v="11"/>
    <n v="0"/>
    <n v="13"/>
    <n v="91"/>
    <n v="3"/>
    <n v="1"/>
    <n v="1"/>
    <s v="311"/>
    <x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</r>
  <r>
    <n v="5585"/>
    <n v="1972"/>
    <n v="53"/>
    <x v="0"/>
    <x v="0"/>
    <s v="Célibataire"/>
    <n v="21359"/>
    <n v="1"/>
    <n v="0"/>
    <n v="1"/>
    <d v="2013-04-20T00:00:00"/>
    <n v="12"/>
    <n v="1"/>
    <n v="13"/>
    <n v="48"/>
    <n v="3"/>
    <n v="1"/>
    <n v="1"/>
    <s v="311"/>
    <x v="0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</r>
  <r>
    <n v="6770"/>
    <n v="1985"/>
    <n v="40"/>
    <x v="1"/>
    <x v="0"/>
    <s v="Marié"/>
    <n v="21355"/>
    <n v="1"/>
    <n v="0"/>
    <n v="1"/>
    <d v="2013-08-20T00:00:00"/>
    <n v="12"/>
    <n v="5"/>
    <n v="11"/>
    <n v="68"/>
    <n v="3"/>
    <n v="1"/>
    <n v="1"/>
    <s v="311"/>
    <x v="0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</r>
  <r>
    <n v="4066"/>
    <n v="1978"/>
    <n v="47"/>
    <x v="0"/>
    <x v="2"/>
    <s v="Divorcé"/>
    <n v="21282"/>
    <n v="1"/>
    <n v="0"/>
    <n v="1"/>
    <d v="2014-05-11T00:00:00"/>
    <n v="11"/>
    <n v="76"/>
    <n v="11"/>
    <n v="46"/>
    <n v="1"/>
    <n v="1"/>
    <n v="1"/>
    <s v="111"/>
    <x v="3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</r>
  <r>
    <n v="4961"/>
    <n v="1974"/>
    <n v="51"/>
    <x v="0"/>
    <x v="2"/>
    <s v="Conjoint"/>
    <n v="21255"/>
    <n v="1"/>
    <n v="0"/>
    <n v="1"/>
    <d v="2014-01-21T00:00:00"/>
    <n v="11"/>
    <n v="56"/>
    <n v="11"/>
    <n v="61"/>
    <n v="2"/>
    <n v="1"/>
    <n v="1"/>
    <s v="211"/>
    <x v="2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</r>
  <r>
    <n v="1987"/>
    <n v="1987"/>
    <n v="38"/>
    <x v="1"/>
    <x v="3"/>
    <s v="Célibataire"/>
    <n v="21063"/>
    <n v="1"/>
    <n v="0"/>
    <n v="1"/>
    <d v="2013-09-25T00:00:00"/>
    <n v="12"/>
    <n v="34"/>
    <n v="11"/>
    <n v="59"/>
    <n v="2"/>
    <n v="1"/>
    <n v="1"/>
    <s v="211"/>
    <x v="2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</r>
  <r>
    <n v="1458"/>
    <n v="1982"/>
    <n v="43"/>
    <x v="1"/>
    <x v="2"/>
    <s v="Marié"/>
    <n v="21059"/>
    <n v="1"/>
    <n v="0"/>
    <n v="1"/>
    <d v="2014-01-07T00:00:00"/>
    <n v="11"/>
    <n v="40"/>
    <n v="12"/>
    <n v="44"/>
    <n v="2"/>
    <n v="1"/>
    <n v="1"/>
    <s v="211"/>
    <x v="2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</r>
  <r>
    <n v="5316"/>
    <n v="1976"/>
    <n v="49"/>
    <x v="0"/>
    <x v="2"/>
    <s v="Conjoint"/>
    <n v="21024"/>
    <n v="0"/>
    <n v="0"/>
    <n v="0"/>
    <d v="2013-07-04T00:00:00"/>
    <n v="12"/>
    <n v="89"/>
    <n v="13"/>
    <n v="84"/>
    <n v="1"/>
    <n v="1"/>
    <n v="1"/>
    <s v="111"/>
    <x v="3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</r>
  <r>
    <n v="3865"/>
    <n v="1977"/>
    <n v="48"/>
    <x v="0"/>
    <x v="2"/>
    <s v="Conjoint"/>
    <n v="20981"/>
    <n v="0"/>
    <n v="0"/>
    <n v="0"/>
    <d v="2013-04-30T00:00:00"/>
    <n v="12"/>
    <n v="14"/>
    <n v="14"/>
    <n v="73"/>
    <n v="3"/>
    <n v="1"/>
    <n v="1"/>
    <s v="311"/>
    <x v="0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</r>
  <r>
    <n v="793"/>
    <n v="1973"/>
    <n v="52"/>
    <x v="0"/>
    <x v="0"/>
    <s v="Marié"/>
    <n v="20895"/>
    <n v="1"/>
    <n v="0"/>
    <n v="1"/>
    <d v="2012-10-06T00:00:00"/>
    <n v="13"/>
    <n v="24"/>
    <n v="14"/>
    <n v="45"/>
    <n v="3"/>
    <n v="1"/>
    <n v="1"/>
    <s v="311"/>
    <x v="0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</r>
  <r>
    <n v="49"/>
    <n v="1970"/>
    <n v="55"/>
    <x v="0"/>
    <x v="0"/>
    <s v="Célibataire"/>
    <n v="20587"/>
    <n v="1"/>
    <n v="0"/>
    <n v="1"/>
    <d v="2014-05-11T00:00:00"/>
    <n v="11"/>
    <n v="39"/>
    <n v="11"/>
    <n v="25"/>
    <n v="2"/>
    <n v="1"/>
    <n v="1"/>
    <s v="211"/>
    <x v="2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</r>
  <r>
    <n v="4973"/>
    <n v="1970"/>
    <n v="55"/>
    <x v="0"/>
    <x v="0"/>
    <s v="Célibataire"/>
    <n v="20587"/>
    <n v="1"/>
    <n v="0"/>
    <n v="1"/>
    <d v="2014-05-11T00:00:00"/>
    <n v="11"/>
    <n v="39"/>
    <n v="11"/>
    <n v="25"/>
    <n v="2"/>
    <n v="1"/>
    <n v="1"/>
    <s v="211"/>
    <x v="2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</r>
  <r>
    <n v="503"/>
    <n v="1985"/>
    <n v="40"/>
    <x v="1"/>
    <x v="2"/>
    <s v="Marié"/>
    <n v="20559"/>
    <n v="1"/>
    <n v="0"/>
    <n v="1"/>
    <d v="2013-03-12T00:00:00"/>
    <n v="12"/>
    <n v="88"/>
    <n v="13"/>
    <n v="53"/>
    <n v="1"/>
    <n v="1"/>
    <n v="1"/>
    <s v="111"/>
    <x v="3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</r>
  <r>
    <n v="9081"/>
    <n v="1988"/>
    <n v="37"/>
    <x v="1"/>
    <x v="0"/>
    <s v="Célibataire"/>
    <n v="20518"/>
    <n v="1"/>
    <n v="0"/>
    <n v="1"/>
    <d v="2014-05-18T00:00:00"/>
    <n v="11"/>
    <n v="58"/>
    <n v="9"/>
    <n v="25"/>
    <n v="2"/>
    <n v="1"/>
    <n v="1"/>
    <s v="211"/>
    <x v="2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</r>
  <r>
    <n v="2518"/>
    <n v="1986"/>
    <n v="39"/>
    <x v="1"/>
    <x v="2"/>
    <s v="Conjoint"/>
    <n v="20491"/>
    <n v="0"/>
    <n v="0"/>
    <n v="0"/>
    <d v="2013-01-25T00:00:00"/>
    <n v="12"/>
    <n v="16"/>
    <n v="10"/>
    <n v="30"/>
    <n v="3"/>
    <n v="1"/>
    <n v="1"/>
    <s v="311"/>
    <x v="0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</r>
  <r>
    <n v="4298"/>
    <n v="1973"/>
    <n v="52"/>
    <x v="0"/>
    <x v="1"/>
    <s v="Conjoint"/>
    <n v="20427"/>
    <n v="1"/>
    <n v="0"/>
    <n v="1"/>
    <d v="2014-03-24T00:00:00"/>
    <n v="11"/>
    <n v="63"/>
    <n v="11"/>
    <n v="10"/>
    <n v="2"/>
    <n v="1"/>
    <n v="1"/>
    <s v="211"/>
    <x v="2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4211"/>
    <n v="1986"/>
    <n v="39"/>
    <x v="1"/>
    <x v="3"/>
    <s v="Marié"/>
    <n v="20425"/>
    <n v="1"/>
    <n v="0"/>
    <n v="1"/>
    <d v="2012-10-29T00:00:00"/>
    <n v="13"/>
    <n v="5"/>
    <n v="12"/>
    <n v="57"/>
    <n v="3"/>
    <n v="1"/>
    <n v="1"/>
    <s v="311"/>
    <x v="0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</r>
  <r>
    <n v="1407"/>
    <n v="1986"/>
    <n v="39"/>
    <x v="1"/>
    <x v="3"/>
    <s v="Marié"/>
    <n v="20425"/>
    <n v="1"/>
    <n v="0"/>
    <n v="1"/>
    <d v="2012-10-29T00:00:00"/>
    <n v="13"/>
    <n v="5"/>
    <n v="12"/>
    <n v="57"/>
    <n v="3"/>
    <n v="1"/>
    <n v="1"/>
    <s v="311"/>
    <x v="0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</r>
  <r>
    <n v="5150"/>
    <n v="1979"/>
    <n v="46"/>
    <x v="0"/>
    <x v="3"/>
    <s v="Célibataire"/>
    <n v="20194"/>
    <n v="1"/>
    <n v="0"/>
    <n v="1"/>
    <d v="2012-12-17T00:00:00"/>
    <n v="13"/>
    <n v="64"/>
    <n v="11"/>
    <n v="47"/>
    <n v="2"/>
    <n v="1"/>
    <n v="1"/>
    <s v="211"/>
    <x v="2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</r>
  <r>
    <n v="4712"/>
    <n v="1991"/>
    <n v="34"/>
    <x v="1"/>
    <x v="2"/>
    <s v="Conjoint"/>
    <n v="20193"/>
    <n v="0"/>
    <n v="0"/>
    <n v="0"/>
    <d v="2012-11-28T00:00:00"/>
    <n v="13"/>
    <n v="18"/>
    <n v="10"/>
    <n v="82"/>
    <n v="3"/>
    <n v="1"/>
    <n v="1"/>
    <s v="311"/>
    <x v="0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</r>
  <r>
    <n v="4436"/>
    <n v="1976"/>
    <n v="49"/>
    <x v="0"/>
    <x v="0"/>
    <s v="Célibataire"/>
    <n v="20180"/>
    <n v="0"/>
    <n v="0"/>
    <n v="0"/>
    <d v="2013-02-20T00:00:00"/>
    <n v="12"/>
    <n v="27"/>
    <n v="14"/>
    <n v="137"/>
    <n v="3"/>
    <n v="1"/>
    <n v="2"/>
    <s v="312"/>
    <x v="0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</r>
  <r>
    <n v="2929"/>
    <n v="1976"/>
    <n v="49"/>
    <x v="0"/>
    <x v="0"/>
    <s v="Célibataire"/>
    <n v="20180"/>
    <n v="0"/>
    <n v="0"/>
    <n v="0"/>
    <d v="2013-02-20T00:00:00"/>
    <n v="12"/>
    <n v="27"/>
    <n v="14"/>
    <n v="137"/>
    <n v="3"/>
    <n v="1"/>
    <n v="2"/>
    <s v="312"/>
    <x v="0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</r>
  <r>
    <n v="2106"/>
    <n v="1974"/>
    <n v="51"/>
    <x v="0"/>
    <x v="2"/>
    <s v="Marié"/>
    <n v="20130"/>
    <n v="0"/>
    <n v="0"/>
    <n v="0"/>
    <d v="2014-03-17T00:00:00"/>
    <n v="11"/>
    <n v="99"/>
    <n v="12"/>
    <n v="34"/>
    <n v="1"/>
    <n v="1"/>
    <n v="1"/>
    <s v="111"/>
    <x v="3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</r>
  <r>
    <n v="3363"/>
    <n v="1974"/>
    <n v="51"/>
    <x v="0"/>
    <x v="2"/>
    <s v="Marié"/>
    <n v="20130"/>
    <n v="0"/>
    <n v="0"/>
    <n v="0"/>
    <d v="2014-03-17T00:00:00"/>
    <n v="11"/>
    <n v="99"/>
    <n v="12"/>
    <n v="34"/>
    <n v="1"/>
    <n v="1"/>
    <n v="1"/>
    <s v="111"/>
    <x v="3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</r>
  <r>
    <n v="9543"/>
    <n v="1985"/>
    <n v="40"/>
    <x v="1"/>
    <x v="0"/>
    <s v="Marié"/>
    <n v="19986"/>
    <n v="1"/>
    <n v="0"/>
    <n v="1"/>
    <d v="2013-11-14T00:00:00"/>
    <n v="12"/>
    <n v="74"/>
    <n v="10"/>
    <n v="22"/>
    <n v="1"/>
    <n v="1"/>
    <n v="1"/>
    <s v="111"/>
    <x v="3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</r>
  <r>
    <n v="7093"/>
    <n v="1985"/>
    <n v="40"/>
    <x v="1"/>
    <x v="0"/>
    <s v="Marié"/>
    <n v="19986"/>
    <n v="1"/>
    <n v="0"/>
    <n v="1"/>
    <d v="2013-11-14T00:00:00"/>
    <n v="12"/>
    <n v="74"/>
    <n v="10"/>
    <n v="22"/>
    <n v="1"/>
    <n v="1"/>
    <n v="1"/>
    <s v="111"/>
    <x v="3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</r>
  <r>
    <n v="6504"/>
    <n v="1975"/>
    <n v="50"/>
    <x v="0"/>
    <x v="2"/>
    <s v="Conjoint"/>
    <n v="19789"/>
    <n v="1"/>
    <n v="0"/>
    <n v="1"/>
    <d v="2013-11-20T00:00:00"/>
    <n v="12"/>
    <n v="24"/>
    <n v="11"/>
    <n v="78"/>
    <n v="3"/>
    <n v="1"/>
    <n v="1"/>
    <s v="311"/>
    <x v="0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</r>
  <r>
    <n v="3536"/>
    <n v="1960"/>
    <n v="65"/>
    <x v="2"/>
    <x v="0"/>
    <s v="Conjoint"/>
    <n v="19740"/>
    <n v="0"/>
    <n v="1"/>
    <n v="1"/>
    <d v="2013-03-24T00:00:00"/>
    <n v="12"/>
    <n v="65"/>
    <n v="10"/>
    <n v="55"/>
    <n v="2"/>
    <n v="1"/>
    <n v="1"/>
    <s v="211"/>
    <x v="2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</r>
  <r>
    <n v="11114"/>
    <n v="1970"/>
    <n v="55"/>
    <x v="0"/>
    <x v="0"/>
    <s v="Conjoint"/>
    <n v="19656"/>
    <n v="1"/>
    <n v="0"/>
    <n v="1"/>
    <d v="2013-02-08T00:00:00"/>
    <n v="12"/>
    <n v="94"/>
    <n v="13"/>
    <n v="84"/>
    <n v="1"/>
    <n v="1"/>
    <n v="1"/>
    <s v="111"/>
    <x v="3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</r>
  <r>
    <n v="9671"/>
    <n v="1968"/>
    <n v="57"/>
    <x v="0"/>
    <x v="0"/>
    <s v="Marié"/>
    <n v="19514"/>
    <n v="1"/>
    <n v="1"/>
    <n v="2"/>
    <d v="2014-01-26T00:00:00"/>
    <n v="11"/>
    <n v="47"/>
    <n v="14"/>
    <n v="69"/>
    <n v="2"/>
    <n v="1"/>
    <n v="1"/>
    <s v="211"/>
    <x v="2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</r>
  <r>
    <n v="8975"/>
    <n v="1968"/>
    <n v="57"/>
    <x v="0"/>
    <x v="0"/>
    <s v="Marié"/>
    <n v="19514"/>
    <n v="1"/>
    <n v="1"/>
    <n v="2"/>
    <d v="2014-01-26T00:00:00"/>
    <n v="11"/>
    <n v="47"/>
    <n v="14"/>
    <n v="69"/>
    <n v="2"/>
    <n v="1"/>
    <n v="1"/>
    <s v="211"/>
    <x v="2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</r>
  <r>
    <n v="8442"/>
    <n v="1985"/>
    <n v="40"/>
    <x v="1"/>
    <x v="2"/>
    <s v="Marié"/>
    <n v="19510"/>
    <n v="2"/>
    <n v="0"/>
    <n v="2"/>
    <d v="2013-09-04T00:00:00"/>
    <n v="12"/>
    <n v="63"/>
    <n v="11"/>
    <n v="30"/>
    <n v="2"/>
    <n v="1"/>
    <n v="1"/>
    <s v="211"/>
    <x v="2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</r>
  <r>
    <n v="4259"/>
    <n v="1986"/>
    <n v="39"/>
    <x v="1"/>
    <x v="2"/>
    <s v="Célibataire"/>
    <n v="19485"/>
    <n v="2"/>
    <n v="0"/>
    <n v="2"/>
    <d v="2013-09-24T00:00:00"/>
    <n v="12"/>
    <n v="80"/>
    <n v="10"/>
    <n v="10"/>
    <n v="1"/>
    <n v="1"/>
    <n v="1"/>
    <s v="111"/>
    <x v="3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9986"/>
    <n v="1982"/>
    <n v="43"/>
    <x v="1"/>
    <x v="0"/>
    <s v="Conjoint"/>
    <n v="19444"/>
    <n v="1"/>
    <n v="0"/>
    <n v="1"/>
    <d v="2014-02-22T00:00:00"/>
    <n v="11"/>
    <n v="8"/>
    <n v="14"/>
    <n v="54"/>
    <n v="3"/>
    <n v="1"/>
    <n v="1"/>
    <s v="311"/>
    <x v="0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</r>
  <r>
    <n v="11121"/>
    <n v="1981"/>
    <n v="44"/>
    <x v="1"/>
    <x v="0"/>
    <s v="Marié"/>
    <n v="19419"/>
    <n v="1"/>
    <n v="0"/>
    <n v="1"/>
    <d v="2012-11-10T00:00:00"/>
    <n v="13"/>
    <n v="76"/>
    <n v="16"/>
    <n v="70"/>
    <n v="1"/>
    <n v="2"/>
    <n v="1"/>
    <s v="121"/>
    <x v="3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</r>
  <r>
    <n v="3102"/>
    <n v="1981"/>
    <n v="44"/>
    <x v="1"/>
    <x v="2"/>
    <s v="Conjoint"/>
    <n v="19414"/>
    <n v="1"/>
    <n v="0"/>
    <n v="1"/>
    <d v="2013-10-16T00:00:00"/>
    <n v="12"/>
    <n v="32"/>
    <n v="12"/>
    <n v="32"/>
    <n v="3"/>
    <n v="1"/>
    <n v="1"/>
    <s v="311"/>
    <x v="0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</r>
  <r>
    <n v="10432"/>
    <n v="1974"/>
    <n v="51"/>
    <x v="0"/>
    <x v="0"/>
    <s v="Divorcé"/>
    <n v="19346"/>
    <n v="1"/>
    <n v="0"/>
    <n v="1"/>
    <d v="2014-01-30T00:00:00"/>
    <n v="11"/>
    <n v="26"/>
    <n v="12"/>
    <n v="22"/>
    <n v="3"/>
    <n v="1"/>
    <n v="1"/>
    <s v="311"/>
    <x v="0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</r>
  <r>
    <n v="8523"/>
    <n v="1968"/>
    <n v="57"/>
    <x v="0"/>
    <x v="0"/>
    <s v="Marié"/>
    <n v="19329"/>
    <n v="1"/>
    <n v="0"/>
    <n v="1"/>
    <d v="2013-12-14T00:00:00"/>
    <n v="12"/>
    <n v="39"/>
    <n v="15"/>
    <n v="60"/>
    <n v="2"/>
    <n v="2"/>
    <n v="1"/>
    <s v="221"/>
    <x v="2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</r>
  <r>
    <n v="5868"/>
    <n v="1980"/>
    <n v="45"/>
    <x v="0"/>
    <x v="0"/>
    <s v="Marié"/>
    <n v="19107"/>
    <n v="1"/>
    <n v="0"/>
    <n v="1"/>
    <d v="2013-08-22T00:00:00"/>
    <n v="12"/>
    <n v="49"/>
    <n v="11"/>
    <n v="46"/>
    <n v="2"/>
    <n v="1"/>
    <n v="1"/>
    <s v="211"/>
    <x v="2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</r>
  <r>
    <n v="4329"/>
    <n v="1984"/>
    <n v="41"/>
    <x v="1"/>
    <x v="1"/>
    <s v="Marié"/>
    <n v="18988"/>
    <n v="1"/>
    <n v="0"/>
    <n v="1"/>
    <d v="2014-05-23T00:00:00"/>
    <n v="11"/>
    <n v="43"/>
    <n v="11"/>
    <n v="16"/>
    <n v="2"/>
    <n v="1"/>
    <n v="1"/>
    <s v="211"/>
    <x v="2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</r>
  <r>
    <n v="6682"/>
    <n v="1973"/>
    <n v="52"/>
    <x v="0"/>
    <x v="3"/>
    <s v="Marié"/>
    <n v="18978"/>
    <n v="1"/>
    <n v="0"/>
    <n v="1"/>
    <d v="2012-12-11T00:00:00"/>
    <n v="13"/>
    <n v="41"/>
    <n v="12"/>
    <n v="37"/>
    <n v="2"/>
    <n v="1"/>
    <n v="1"/>
    <s v="211"/>
    <x v="2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</r>
  <r>
    <n v="2253"/>
    <n v="1990"/>
    <n v="35"/>
    <x v="1"/>
    <x v="0"/>
    <s v="Marié"/>
    <n v="18929"/>
    <n v="0"/>
    <n v="0"/>
    <n v="0"/>
    <d v="2013-02-16T00:00:00"/>
    <n v="12"/>
    <n v="15"/>
    <n v="11"/>
    <n v="85"/>
    <n v="3"/>
    <n v="1"/>
    <n v="1"/>
    <s v="311"/>
    <x v="0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2326"/>
    <n v="1990"/>
    <n v="35"/>
    <x v="1"/>
    <x v="0"/>
    <s v="Marié"/>
    <n v="18929"/>
    <n v="0"/>
    <n v="0"/>
    <n v="0"/>
    <d v="2013-02-16T00:00:00"/>
    <n v="12"/>
    <n v="15"/>
    <n v="11"/>
    <n v="85"/>
    <n v="3"/>
    <n v="1"/>
    <n v="1"/>
    <s v="311"/>
    <x v="0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1876"/>
    <n v="1990"/>
    <n v="35"/>
    <x v="1"/>
    <x v="0"/>
    <s v="Marié"/>
    <n v="18929"/>
    <n v="0"/>
    <n v="0"/>
    <n v="0"/>
    <d v="2013-02-16T00:00:00"/>
    <n v="12"/>
    <n v="15"/>
    <n v="11"/>
    <n v="85"/>
    <n v="3"/>
    <n v="1"/>
    <n v="1"/>
    <s v="311"/>
    <x v="0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624"/>
    <n v="1984"/>
    <n v="41"/>
    <x v="1"/>
    <x v="2"/>
    <s v="Célibataire"/>
    <n v="18890"/>
    <n v="0"/>
    <n v="0"/>
    <n v="0"/>
    <d v="2012-11-10T00:00:00"/>
    <n v="13"/>
    <n v="5"/>
    <n v="9"/>
    <n v="35"/>
    <n v="3"/>
    <n v="1"/>
    <n v="1"/>
    <s v="311"/>
    <x v="0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</r>
  <r>
    <n v="9668"/>
    <n v="1971"/>
    <n v="54"/>
    <x v="0"/>
    <x v="0"/>
    <s v="Marié"/>
    <n v="18793"/>
    <n v="1"/>
    <n v="0"/>
    <n v="1"/>
    <d v="2013-01-12T00:00:00"/>
    <n v="12"/>
    <n v="14"/>
    <n v="14"/>
    <n v="77"/>
    <n v="3"/>
    <n v="1"/>
    <n v="1"/>
    <s v="311"/>
    <x v="0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</r>
  <r>
    <n v="4055"/>
    <n v="1992"/>
    <n v="33"/>
    <x v="1"/>
    <x v="3"/>
    <s v="Célibataire"/>
    <n v="18746"/>
    <n v="1"/>
    <n v="0"/>
    <n v="1"/>
    <d v="2014-05-29T00:00:00"/>
    <n v="11"/>
    <n v="41"/>
    <n v="12"/>
    <n v="64"/>
    <n v="2"/>
    <n v="1"/>
    <n v="1"/>
    <s v="211"/>
    <x v="2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</r>
  <r>
    <n v="2661"/>
    <n v="1964"/>
    <n v="61"/>
    <x v="2"/>
    <x v="0"/>
    <s v="Célibataire"/>
    <n v="18701"/>
    <n v="1"/>
    <n v="1"/>
    <n v="2"/>
    <d v="2013-06-04T00:00:00"/>
    <n v="12"/>
    <n v="95"/>
    <n v="11"/>
    <n v="44"/>
    <n v="1"/>
    <n v="1"/>
    <n v="1"/>
    <s v="111"/>
    <x v="3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</r>
  <r>
    <n v="3130"/>
    <n v="1964"/>
    <n v="61"/>
    <x v="2"/>
    <x v="0"/>
    <s v="Célibataire"/>
    <n v="18701"/>
    <n v="1"/>
    <n v="1"/>
    <n v="2"/>
    <d v="2013-06-04T00:00:00"/>
    <n v="12"/>
    <n v="95"/>
    <n v="11"/>
    <n v="44"/>
    <n v="1"/>
    <n v="1"/>
    <n v="1"/>
    <s v="111"/>
    <x v="3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</r>
  <r>
    <n v="10826"/>
    <n v="1959"/>
    <n v="66"/>
    <x v="2"/>
    <x v="0"/>
    <s v="Marié"/>
    <n v="18690"/>
    <n v="0"/>
    <n v="0"/>
    <n v="0"/>
    <d v="2012-12-28T00:00:00"/>
    <n v="13"/>
    <n v="77"/>
    <n v="12"/>
    <n v="60"/>
    <n v="1"/>
    <n v="1"/>
    <n v="1"/>
    <s v="111"/>
    <x v="3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4086"/>
    <n v="1959"/>
    <n v="66"/>
    <x v="2"/>
    <x v="0"/>
    <s v="Marié"/>
    <n v="18690"/>
    <n v="0"/>
    <n v="0"/>
    <n v="0"/>
    <d v="2012-12-28T00:00:00"/>
    <n v="13"/>
    <n v="77"/>
    <n v="12"/>
    <n v="60"/>
    <n v="1"/>
    <n v="1"/>
    <n v="1"/>
    <s v="111"/>
    <x v="3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10304"/>
    <n v="1959"/>
    <n v="66"/>
    <x v="2"/>
    <x v="0"/>
    <s v="Marié"/>
    <n v="18690"/>
    <n v="0"/>
    <n v="0"/>
    <n v="0"/>
    <d v="2012-12-28T00:00:00"/>
    <n v="13"/>
    <n v="77"/>
    <n v="12"/>
    <n v="60"/>
    <n v="1"/>
    <n v="1"/>
    <n v="1"/>
    <s v="111"/>
    <x v="3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7892"/>
    <n v="1969"/>
    <n v="56"/>
    <x v="0"/>
    <x v="0"/>
    <s v="Célibataire"/>
    <n v="18589"/>
    <n v="0"/>
    <n v="0"/>
    <n v="0"/>
    <d v="2013-01-02T00:00:00"/>
    <n v="12"/>
    <n v="89"/>
    <n v="13"/>
    <n v="75"/>
    <n v="1"/>
    <n v="1"/>
    <n v="1"/>
    <s v="111"/>
    <x v="3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</r>
  <r>
    <n v="6528"/>
    <n v="1982"/>
    <n v="43"/>
    <x v="1"/>
    <x v="2"/>
    <s v="Conjoint"/>
    <n v="18492"/>
    <n v="1"/>
    <n v="0"/>
    <n v="1"/>
    <d v="2014-06-05T00:00:00"/>
    <n v="11"/>
    <n v="75"/>
    <n v="11"/>
    <n v="10"/>
    <n v="1"/>
    <n v="1"/>
    <n v="1"/>
    <s v="111"/>
    <x v="3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</r>
  <r>
    <n v="6398"/>
    <n v="1974"/>
    <n v="51"/>
    <x v="0"/>
    <x v="3"/>
    <s v="Marié"/>
    <n v="18393"/>
    <n v="1"/>
    <n v="0"/>
    <n v="1"/>
    <d v="2014-03-29T00:00:00"/>
    <n v="11"/>
    <n v="2"/>
    <n v="14"/>
    <n v="50"/>
    <n v="3"/>
    <n v="1"/>
    <n v="1"/>
    <s v="311"/>
    <x v="0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</r>
  <r>
    <n v="5294"/>
    <n v="1989"/>
    <n v="36"/>
    <x v="1"/>
    <x v="0"/>
    <s v="Célibataire"/>
    <n v="18358"/>
    <n v="1"/>
    <n v="0"/>
    <n v="1"/>
    <d v="2013-11-20T00:00:00"/>
    <n v="12"/>
    <n v="49"/>
    <n v="14"/>
    <n v="57"/>
    <n v="2"/>
    <n v="1"/>
    <n v="1"/>
    <s v="211"/>
    <x v="2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</r>
  <r>
    <n v="3068"/>
    <n v="1990"/>
    <n v="35"/>
    <x v="1"/>
    <x v="0"/>
    <s v="Marié"/>
    <n v="18351"/>
    <n v="0"/>
    <n v="0"/>
    <n v="0"/>
    <d v="2013-10-29T00:00:00"/>
    <n v="12"/>
    <n v="1"/>
    <n v="12"/>
    <n v="43"/>
    <n v="3"/>
    <n v="1"/>
    <n v="1"/>
    <s v="311"/>
    <x v="0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</r>
  <r>
    <n v="8369"/>
    <n v="1987"/>
    <n v="38"/>
    <x v="1"/>
    <x v="0"/>
    <s v="Conjoint"/>
    <n v="18227"/>
    <n v="1"/>
    <n v="0"/>
    <n v="1"/>
    <d v="2012-11-08T00:00:00"/>
    <n v="13"/>
    <n v="21"/>
    <n v="11"/>
    <n v="28"/>
    <n v="3"/>
    <n v="1"/>
    <n v="1"/>
    <s v="311"/>
    <x v="0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</r>
  <r>
    <n v="2431"/>
    <n v="1990"/>
    <n v="35"/>
    <x v="1"/>
    <x v="0"/>
    <s v="Marié"/>
    <n v="18222"/>
    <n v="0"/>
    <n v="0"/>
    <n v="0"/>
    <d v="2012-12-31T00:00:00"/>
    <n v="13"/>
    <n v="70"/>
    <n v="13"/>
    <n v="67"/>
    <n v="1"/>
    <n v="1"/>
    <n v="1"/>
    <s v="111"/>
    <x v="3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</r>
  <r>
    <n v="10790"/>
    <n v="1985"/>
    <n v="40"/>
    <x v="1"/>
    <x v="1"/>
    <s v="Marié"/>
    <n v="18169"/>
    <n v="1"/>
    <n v="0"/>
    <n v="1"/>
    <d v="2013-02-19T00:00:00"/>
    <n v="12"/>
    <n v="40"/>
    <n v="11"/>
    <n v="21"/>
    <n v="2"/>
    <n v="1"/>
    <n v="1"/>
    <s v="211"/>
    <x v="2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</r>
  <r>
    <n v="5029"/>
    <n v="1946"/>
    <n v="79"/>
    <x v="2"/>
    <x v="0"/>
    <s v="Marié"/>
    <n v="18100"/>
    <n v="0"/>
    <n v="0"/>
    <n v="0"/>
    <d v="2013-08-06T00:00:00"/>
    <n v="12"/>
    <n v="14"/>
    <n v="8"/>
    <n v="14"/>
    <n v="3"/>
    <n v="1"/>
    <n v="1"/>
    <s v="311"/>
    <x v="0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</r>
  <r>
    <n v="6742"/>
    <n v="1979"/>
    <n v="46"/>
    <x v="0"/>
    <x v="0"/>
    <s v="Marié"/>
    <n v="17688"/>
    <n v="1"/>
    <n v="0"/>
    <n v="1"/>
    <d v="2013-01-13T00:00:00"/>
    <n v="12"/>
    <n v="82"/>
    <n v="11"/>
    <n v="11"/>
    <n v="1"/>
    <n v="1"/>
    <n v="1"/>
    <s v="111"/>
    <x v="3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</r>
  <r>
    <n v="8625"/>
    <n v="1976"/>
    <n v="49"/>
    <x v="0"/>
    <x v="0"/>
    <s v="Marié"/>
    <n v="17649"/>
    <n v="1"/>
    <n v="0"/>
    <n v="1"/>
    <d v="2013-11-12T00:00:00"/>
    <n v="12"/>
    <n v="70"/>
    <n v="14"/>
    <n v="45"/>
    <n v="1"/>
    <n v="1"/>
    <n v="1"/>
    <s v="111"/>
    <x v="3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</r>
  <r>
    <n v="6516"/>
    <n v="1989"/>
    <n v="36"/>
    <x v="1"/>
    <x v="3"/>
    <s v="Marié"/>
    <n v="17487"/>
    <n v="1"/>
    <n v="0"/>
    <n v="1"/>
    <d v="2013-03-18T00:00:00"/>
    <n v="12"/>
    <n v="37"/>
    <n v="10"/>
    <n v="18"/>
    <n v="2"/>
    <n v="1"/>
    <n v="1"/>
    <s v="211"/>
    <x v="2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</r>
  <r>
    <n v="4992"/>
    <n v="1975"/>
    <n v="50"/>
    <x v="0"/>
    <x v="2"/>
    <s v="Conjoint"/>
    <n v="17459"/>
    <n v="1"/>
    <n v="0"/>
    <n v="1"/>
    <d v="2013-09-19T00:00:00"/>
    <n v="12"/>
    <n v="12"/>
    <n v="13"/>
    <n v="69"/>
    <n v="3"/>
    <n v="1"/>
    <n v="1"/>
    <s v="311"/>
    <x v="0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</r>
  <r>
    <n v="4240"/>
    <n v="1978"/>
    <n v="47"/>
    <x v="0"/>
    <x v="0"/>
    <s v="Marié"/>
    <n v="17345"/>
    <n v="1"/>
    <n v="0"/>
    <n v="1"/>
    <d v="2012-11-03T00:00:00"/>
    <n v="13"/>
    <n v="79"/>
    <n v="13"/>
    <n v="58"/>
    <n v="1"/>
    <n v="1"/>
    <n v="1"/>
    <s v="111"/>
    <x v="3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</r>
  <r>
    <n v="2569"/>
    <n v="1987"/>
    <n v="38"/>
    <x v="1"/>
    <x v="0"/>
    <s v="Marié"/>
    <n v="17323"/>
    <n v="0"/>
    <n v="0"/>
    <n v="0"/>
    <d v="2012-10-10T00:00:00"/>
    <n v="13"/>
    <n v="38"/>
    <n v="12"/>
    <n v="46"/>
    <n v="2"/>
    <n v="1"/>
    <n v="1"/>
    <s v="211"/>
    <x v="2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</r>
  <r>
    <n v="1384"/>
    <n v="1992"/>
    <n v="33"/>
    <x v="1"/>
    <x v="3"/>
    <s v="Marié"/>
    <n v="17256"/>
    <n v="1"/>
    <n v="0"/>
    <n v="1"/>
    <d v="2013-11-23T00:00:00"/>
    <n v="12"/>
    <n v="10"/>
    <n v="13"/>
    <n v="62"/>
    <n v="3"/>
    <n v="1"/>
    <n v="1"/>
    <s v="311"/>
    <x v="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</r>
  <r>
    <n v="9481"/>
    <n v="1976"/>
    <n v="49"/>
    <x v="0"/>
    <x v="0"/>
    <s v="Marié"/>
    <n v="17148"/>
    <n v="1"/>
    <n v="0"/>
    <n v="1"/>
    <d v="2014-01-28T00:00:00"/>
    <n v="11"/>
    <n v="80"/>
    <n v="15"/>
    <n v="68"/>
    <n v="1"/>
    <n v="2"/>
    <n v="1"/>
    <s v="121"/>
    <x v="3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</r>
  <r>
    <n v="1135"/>
    <n v="1960"/>
    <n v="65"/>
    <x v="2"/>
    <x v="2"/>
    <s v="Conjoint"/>
    <n v="17144"/>
    <n v="1"/>
    <n v="1"/>
    <n v="2"/>
    <d v="2014-02-15T00:00:00"/>
    <n v="11"/>
    <n v="96"/>
    <n v="14"/>
    <n v="47"/>
    <n v="1"/>
    <n v="1"/>
    <n v="1"/>
    <s v="111"/>
    <x v="3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</r>
  <r>
    <n v="24"/>
    <n v="1960"/>
    <n v="65"/>
    <x v="2"/>
    <x v="2"/>
    <s v="Conjoint"/>
    <n v="17144"/>
    <n v="1"/>
    <n v="1"/>
    <n v="2"/>
    <d v="2014-02-15T00:00:00"/>
    <n v="11"/>
    <n v="96"/>
    <n v="14"/>
    <n v="47"/>
    <n v="1"/>
    <n v="1"/>
    <n v="1"/>
    <s v="111"/>
    <x v="3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</r>
  <r>
    <n v="3270"/>
    <n v="1978"/>
    <n v="47"/>
    <x v="0"/>
    <x v="2"/>
    <s v="Conjoint"/>
    <n v="17117"/>
    <n v="1"/>
    <n v="0"/>
    <n v="1"/>
    <d v="2013-01-17T00:00:00"/>
    <n v="12"/>
    <n v="96"/>
    <n v="16"/>
    <n v="128"/>
    <n v="1"/>
    <n v="2"/>
    <n v="2"/>
    <s v="122"/>
    <x v="3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</r>
  <r>
    <n v="7235"/>
    <n v="1975"/>
    <n v="50"/>
    <x v="0"/>
    <x v="2"/>
    <s v="Marié"/>
    <n v="17003"/>
    <n v="1"/>
    <n v="0"/>
    <n v="1"/>
    <d v="2013-12-09T00:00:00"/>
    <n v="12"/>
    <n v="37"/>
    <n v="11"/>
    <n v="38"/>
    <n v="2"/>
    <n v="1"/>
    <n v="1"/>
    <s v="211"/>
    <x v="2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</r>
  <r>
    <n v="10031"/>
    <n v="1976"/>
    <n v="49"/>
    <x v="0"/>
    <x v="1"/>
    <s v="Marié"/>
    <n v="16927"/>
    <n v="1"/>
    <n v="1"/>
    <n v="2"/>
    <d v="2013-02-10T00:00:00"/>
    <n v="12"/>
    <n v="50"/>
    <n v="15"/>
    <n v="53"/>
    <n v="2"/>
    <n v="2"/>
    <n v="1"/>
    <s v="221"/>
    <x v="2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</r>
  <r>
    <n v="4415"/>
    <n v="1961"/>
    <n v="64"/>
    <x v="2"/>
    <x v="0"/>
    <s v="Marié"/>
    <n v="16860"/>
    <n v="1"/>
    <n v="1"/>
    <n v="2"/>
    <d v="2012-09-12T00:00:00"/>
    <n v="13"/>
    <n v="19"/>
    <n v="12"/>
    <n v="38"/>
    <n v="3"/>
    <n v="1"/>
    <n v="1"/>
    <s v="311"/>
    <x v="0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</r>
  <r>
    <n v="3479"/>
    <n v="1950"/>
    <n v="75"/>
    <x v="2"/>
    <x v="0"/>
    <s v="Célibataire"/>
    <n v="16813"/>
    <n v="0"/>
    <n v="0"/>
    <n v="0"/>
    <d v="2013-07-19T00:00:00"/>
    <n v="12"/>
    <n v="49"/>
    <n v="12"/>
    <n v="50"/>
    <n v="2"/>
    <n v="1"/>
    <n v="1"/>
    <s v="211"/>
    <x v="2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</r>
  <r>
    <n v="2634"/>
    <n v="1979"/>
    <n v="46"/>
    <x v="0"/>
    <x v="2"/>
    <s v="Célibataire"/>
    <n v="16653"/>
    <n v="1"/>
    <n v="0"/>
    <n v="1"/>
    <d v="2014-04-18T00:00:00"/>
    <n v="11"/>
    <n v="10"/>
    <n v="12"/>
    <n v="69"/>
    <n v="3"/>
    <n v="1"/>
    <n v="1"/>
    <s v="311"/>
    <x v="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</r>
  <r>
    <n v="4927"/>
    <n v="1971"/>
    <n v="54"/>
    <x v="0"/>
    <x v="0"/>
    <s v="Conjoint"/>
    <n v="16626"/>
    <n v="2"/>
    <n v="0"/>
    <n v="2"/>
    <d v="2014-01-15T00:00:00"/>
    <n v="11"/>
    <n v="76"/>
    <n v="15"/>
    <n v="68"/>
    <n v="1"/>
    <n v="2"/>
    <n v="1"/>
    <s v="121"/>
    <x v="3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</r>
  <r>
    <n v="8977"/>
    <n v="1985"/>
    <n v="40"/>
    <x v="1"/>
    <x v="3"/>
    <s v="Célibataire"/>
    <n v="16581"/>
    <n v="0"/>
    <n v="0"/>
    <n v="0"/>
    <d v="2013-01-12T00:00:00"/>
    <n v="12"/>
    <n v="51"/>
    <n v="7"/>
    <n v="24"/>
    <n v="2"/>
    <n v="1"/>
    <n v="1"/>
    <s v="211"/>
    <x v="2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</r>
  <r>
    <n v="10403"/>
    <n v="1978"/>
    <n v="47"/>
    <x v="0"/>
    <x v="0"/>
    <s v="Conjoint"/>
    <n v="16531"/>
    <n v="1"/>
    <n v="0"/>
    <n v="1"/>
    <d v="2014-06-18T00:00:00"/>
    <n v="11"/>
    <n v="43"/>
    <n v="13"/>
    <n v="44"/>
    <n v="2"/>
    <n v="1"/>
    <n v="1"/>
    <s v="211"/>
    <x v="2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</r>
  <r>
    <n v="6646"/>
    <n v="1984"/>
    <n v="41"/>
    <x v="1"/>
    <x v="0"/>
    <s v="Conjoint"/>
    <n v="16529"/>
    <n v="1"/>
    <n v="0"/>
    <n v="1"/>
    <d v="2014-03-01T00:00:00"/>
    <n v="11"/>
    <n v="23"/>
    <n v="10"/>
    <n v="22"/>
    <n v="3"/>
    <n v="1"/>
    <n v="1"/>
    <s v="311"/>
    <x v="0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</r>
  <r>
    <n v="11010"/>
    <n v="1984"/>
    <n v="41"/>
    <x v="1"/>
    <x v="1"/>
    <s v="Célibataire"/>
    <n v="16269"/>
    <n v="1"/>
    <n v="0"/>
    <n v="1"/>
    <d v="2013-08-30T00:00:00"/>
    <n v="12"/>
    <n v="75"/>
    <n v="14"/>
    <n v="44"/>
    <n v="1"/>
    <n v="1"/>
    <n v="1"/>
    <s v="111"/>
    <x v="3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</r>
  <r>
    <n v="3559"/>
    <n v="1988"/>
    <n v="37"/>
    <x v="1"/>
    <x v="2"/>
    <s v="Marié"/>
    <n v="16248"/>
    <n v="1"/>
    <n v="0"/>
    <n v="1"/>
    <d v="2014-05-10T00:00:00"/>
    <n v="11"/>
    <n v="77"/>
    <n v="12"/>
    <n v="57"/>
    <n v="1"/>
    <n v="1"/>
    <n v="1"/>
    <s v="111"/>
    <x v="3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</r>
  <r>
    <n v="7620"/>
    <n v="1990"/>
    <n v="35"/>
    <x v="1"/>
    <x v="3"/>
    <s v="Célibataire"/>
    <n v="16185"/>
    <n v="1"/>
    <n v="0"/>
    <n v="1"/>
    <d v="2013-08-05T00:00:00"/>
    <n v="12"/>
    <n v="71"/>
    <n v="14"/>
    <n v="106"/>
    <n v="1"/>
    <n v="1"/>
    <n v="1"/>
    <s v="111"/>
    <x v="3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</r>
  <r>
    <n v="5394"/>
    <n v="1979"/>
    <n v="46"/>
    <x v="0"/>
    <x v="3"/>
    <s v="Célibataire"/>
    <n v="16014"/>
    <n v="1"/>
    <n v="1"/>
    <n v="2"/>
    <d v="2013-03-17T00:00:00"/>
    <n v="12"/>
    <n v="42"/>
    <n v="9"/>
    <n v="38"/>
    <n v="2"/>
    <n v="1"/>
    <n v="1"/>
    <s v="211"/>
    <x v="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</r>
  <r>
    <n v="642"/>
    <n v="1980"/>
    <n v="45"/>
    <x v="0"/>
    <x v="3"/>
    <s v="Marié"/>
    <n v="16005"/>
    <n v="1"/>
    <n v="0"/>
    <n v="1"/>
    <d v="2012-08-14T00:00:00"/>
    <n v="13"/>
    <n v="69"/>
    <n v="13"/>
    <n v="103"/>
    <n v="1"/>
    <n v="1"/>
    <n v="1"/>
    <s v="111"/>
    <x v="3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</r>
  <r>
    <n v="6347"/>
    <n v="1979"/>
    <n v="46"/>
    <x v="0"/>
    <x v="3"/>
    <s v="Célibataire"/>
    <n v="15862"/>
    <n v="1"/>
    <n v="0"/>
    <n v="1"/>
    <d v="2013-06-27T00:00:00"/>
    <n v="12"/>
    <n v="26"/>
    <n v="12"/>
    <n v="36"/>
    <n v="3"/>
    <n v="1"/>
    <n v="1"/>
    <s v="311"/>
    <x v="0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</r>
  <r>
    <n v="4808"/>
    <n v="1956"/>
    <n v="69"/>
    <x v="2"/>
    <x v="0"/>
    <s v="Marié"/>
    <n v="15759"/>
    <n v="0"/>
    <n v="0"/>
    <n v="0"/>
    <d v="2013-09-05T00:00:00"/>
    <n v="12"/>
    <n v="12"/>
    <n v="10"/>
    <n v="17"/>
    <n v="3"/>
    <n v="1"/>
    <n v="1"/>
    <s v="311"/>
    <x v="0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</r>
  <r>
    <n v="10995"/>
    <n v="1988"/>
    <n v="37"/>
    <x v="1"/>
    <x v="2"/>
    <s v="Marié"/>
    <n v="15716"/>
    <n v="1"/>
    <n v="0"/>
    <n v="1"/>
    <d v="2012-11-12T00:00:00"/>
    <n v="13"/>
    <n v="8"/>
    <n v="15"/>
    <n v="92"/>
    <n v="3"/>
    <n v="2"/>
    <n v="1"/>
    <s v="321"/>
    <x v="0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</r>
  <r>
    <n v="6354"/>
    <n v="1984"/>
    <n v="41"/>
    <x v="1"/>
    <x v="0"/>
    <s v="Conjoint"/>
    <n v="15345"/>
    <n v="1"/>
    <n v="0"/>
    <n v="1"/>
    <d v="2012-08-31T00:00:00"/>
    <n v="13"/>
    <n v="51"/>
    <n v="12"/>
    <n v="47"/>
    <n v="2"/>
    <n v="1"/>
    <n v="1"/>
    <s v="211"/>
    <x v="2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</r>
  <r>
    <n v="8420"/>
    <n v="1970"/>
    <n v="55"/>
    <x v="0"/>
    <x v="2"/>
    <s v="Marié"/>
    <n v="15315"/>
    <n v="0"/>
    <n v="0"/>
    <n v="0"/>
    <d v="2013-08-03T00:00:00"/>
    <n v="12"/>
    <n v="27"/>
    <n v="11"/>
    <n v="64"/>
    <n v="3"/>
    <n v="1"/>
    <n v="1"/>
    <s v="311"/>
    <x v="0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</r>
  <r>
    <n v="10065"/>
    <n v="1970"/>
    <n v="55"/>
    <x v="0"/>
    <x v="2"/>
    <s v="Marié"/>
    <n v="15315"/>
    <n v="0"/>
    <n v="0"/>
    <n v="0"/>
    <d v="2013-08-03T00:00:00"/>
    <n v="12"/>
    <n v="27"/>
    <n v="11"/>
    <n v="64"/>
    <n v="3"/>
    <n v="1"/>
    <n v="1"/>
    <s v="311"/>
    <x v="0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</r>
  <r>
    <n v="10264"/>
    <n v="1979"/>
    <n v="46"/>
    <x v="0"/>
    <x v="0"/>
    <s v="Divorcé"/>
    <n v="15287"/>
    <n v="1"/>
    <n v="0"/>
    <n v="1"/>
    <d v="2012-10-10T00:00:00"/>
    <n v="13"/>
    <n v="60"/>
    <n v="11"/>
    <n v="31"/>
    <n v="2"/>
    <n v="1"/>
    <n v="1"/>
    <s v="211"/>
    <x v="2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</r>
  <r>
    <n v="234"/>
    <n v="1979"/>
    <n v="46"/>
    <x v="0"/>
    <x v="0"/>
    <s v="Divorcé"/>
    <n v="15287"/>
    <n v="1"/>
    <n v="0"/>
    <n v="1"/>
    <d v="2012-10-10T00:00:00"/>
    <n v="13"/>
    <n v="60"/>
    <n v="11"/>
    <n v="31"/>
    <n v="2"/>
    <n v="1"/>
    <n v="1"/>
    <s v="211"/>
    <x v="2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</r>
  <r>
    <n v="7600"/>
    <n v="1992"/>
    <n v="33"/>
    <x v="1"/>
    <x v="3"/>
    <s v="Célibataire"/>
    <n v="15253"/>
    <n v="1"/>
    <n v="0"/>
    <n v="1"/>
    <d v="2013-10-28T00:00:00"/>
    <n v="12"/>
    <n v="13"/>
    <n v="11"/>
    <n v="29"/>
    <n v="3"/>
    <n v="1"/>
    <n v="1"/>
    <s v="311"/>
    <x v="0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</r>
  <r>
    <n v="10262"/>
    <n v="1980"/>
    <n v="45"/>
    <x v="0"/>
    <x v="0"/>
    <s v="Marié"/>
    <n v="15072"/>
    <n v="2"/>
    <n v="0"/>
    <n v="2"/>
    <d v="2013-05-10T00:00:00"/>
    <n v="12"/>
    <n v="96"/>
    <n v="12"/>
    <n v="53"/>
    <n v="1"/>
    <n v="1"/>
    <n v="1"/>
    <s v="111"/>
    <x v="3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</r>
  <r>
    <n v="3839"/>
    <n v="1958"/>
    <n v="67"/>
    <x v="2"/>
    <x v="3"/>
    <s v="Célibataire"/>
    <n v="15056"/>
    <n v="1"/>
    <n v="1"/>
    <n v="2"/>
    <d v="2013-05-03T00:00:00"/>
    <n v="12"/>
    <n v="76"/>
    <n v="12"/>
    <n v="88"/>
    <n v="1"/>
    <n v="1"/>
    <n v="1"/>
    <s v="111"/>
    <x v="3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</r>
  <r>
    <n v="3628"/>
    <n v="1987"/>
    <n v="38"/>
    <x v="1"/>
    <x v="3"/>
    <s v="Célibataire"/>
    <n v="15038"/>
    <n v="1"/>
    <n v="0"/>
    <n v="1"/>
    <d v="2013-01-29T00:00:00"/>
    <n v="12"/>
    <n v="93"/>
    <n v="14"/>
    <n v="80"/>
    <n v="1"/>
    <n v="1"/>
    <n v="1"/>
    <s v="111"/>
    <x v="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</r>
  <r>
    <n v="9617"/>
    <n v="1951"/>
    <n v="74"/>
    <x v="2"/>
    <x v="0"/>
    <s v="Célibataire"/>
    <n v="15033"/>
    <n v="0"/>
    <n v="0"/>
    <n v="0"/>
    <d v="2014-04-16T00:00:00"/>
    <n v="11"/>
    <n v="37"/>
    <n v="7"/>
    <n v="19"/>
    <n v="2"/>
    <n v="1"/>
    <n v="1"/>
    <s v="211"/>
    <x v="2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</r>
  <r>
    <n v="3850"/>
    <n v="1963"/>
    <n v="62"/>
    <x v="2"/>
    <x v="3"/>
    <s v="Conjoint"/>
    <n v="14918"/>
    <n v="0"/>
    <n v="1"/>
    <n v="1"/>
    <d v="2012-12-07T00:00:00"/>
    <n v="13"/>
    <n v="52"/>
    <n v="10"/>
    <n v="43"/>
    <n v="2"/>
    <n v="1"/>
    <n v="1"/>
    <s v="211"/>
    <x v="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</r>
  <r>
    <n v="8700"/>
    <n v="1986"/>
    <n v="39"/>
    <x v="1"/>
    <x v="3"/>
    <s v="Célibataire"/>
    <n v="14906"/>
    <n v="0"/>
    <n v="0"/>
    <n v="0"/>
    <d v="2012-12-22T00:00:00"/>
    <n v="13"/>
    <n v="86"/>
    <n v="13"/>
    <n v="66"/>
    <n v="1"/>
    <n v="1"/>
    <n v="1"/>
    <s v="111"/>
    <x v="3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</r>
  <r>
    <n v="5835"/>
    <n v="1976"/>
    <n v="49"/>
    <x v="0"/>
    <x v="1"/>
    <s v="Divorcé"/>
    <n v="14849"/>
    <n v="1"/>
    <n v="0"/>
    <n v="1"/>
    <d v="2013-07-02T00:00:00"/>
    <n v="12"/>
    <n v="39"/>
    <n v="14"/>
    <n v="65"/>
    <n v="2"/>
    <n v="1"/>
    <n v="1"/>
    <s v="211"/>
    <x v="2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</r>
  <r>
    <n v="1241"/>
    <n v="1984"/>
    <n v="41"/>
    <x v="1"/>
    <x v="2"/>
    <s v="Marié"/>
    <n v="14796"/>
    <n v="1"/>
    <n v="0"/>
    <n v="1"/>
    <d v="2012-09-17T00:00:00"/>
    <n v="13"/>
    <n v="1"/>
    <n v="13"/>
    <n v="51"/>
    <n v="3"/>
    <n v="1"/>
    <n v="1"/>
    <s v="311"/>
    <x v="0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</r>
  <r>
    <n v="8162"/>
    <n v="1956"/>
    <n v="69"/>
    <x v="2"/>
    <x v="2"/>
    <s v="Conjoint"/>
    <n v="14661"/>
    <n v="0"/>
    <n v="0"/>
    <n v="0"/>
    <d v="2013-01-01T00:00:00"/>
    <n v="12"/>
    <n v="88"/>
    <n v="10"/>
    <n v="26"/>
    <n v="1"/>
    <n v="1"/>
    <n v="1"/>
    <s v="111"/>
    <x v="3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</r>
  <r>
    <n v="8213"/>
    <n v="1980"/>
    <n v="45"/>
    <x v="0"/>
    <x v="2"/>
    <s v="Conjoint"/>
    <n v="14515"/>
    <n v="1"/>
    <n v="0"/>
    <n v="1"/>
    <d v="2012-11-09T00:00:00"/>
    <n v="13"/>
    <n v="71"/>
    <n v="14"/>
    <n v="96"/>
    <n v="1"/>
    <n v="1"/>
    <n v="1"/>
    <s v="111"/>
    <x v="3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</r>
  <r>
    <n v="193"/>
    <n v="1996"/>
    <n v="29"/>
    <x v="3"/>
    <x v="3"/>
    <s v="Marié"/>
    <n v="14421"/>
    <n v="0"/>
    <n v="0"/>
    <n v="0"/>
    <d v="2014-02-17T00:00:00"/>
    <n v="11"/>
    <n v="81"/>
    <n v="8"/>
    <n v="16"/>
    <n v="1"/>
    <n v="1"/>
    <n v="1"/>
    <s v="111"/>
    <x v="3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</r>
  <r>
    <n v="5802"/>
    <n v="1972"/>
    <n v="53"/>
    <x v="0"/>
    <x v="3"/>
    <s v="Marié"/>
    <n v="14188"/>
    <n v="0"/>
    <n v="0"/>
    <n v="0"/>
    <d v="2013-02-28T00:00:00"/>
    <n v="12"/>
    <n v="40"/>
    <n v="12"/>
    <n v="75"/>
    <n v="2"/>
    <n v="1"/>
    <n v="1"/>
    <s v="211"/>
    <x v="2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</r>
  <r>
    <n v="3436"/>
    <n v="1969"/>
    <n v="56"/>
    <x v="0"/>
    <x v="0"/>
    <s v="Marié"/>
    <n v="14045"/>
    <n v="1"/>
    <n v="0"/>
    <n v="1"/>
    <d v="2014-01-26T00:00:00"/>
    <n v="11"/>
    <n v="24"/>
    <n v="11"/>
    <n v="20"/>
    <n v="3"/>
    <n v="1"/>
    <n v="1"/>
    <s v="311"/>
    <x v="0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</r>
  <r>
    <n v="10069"/>
    <n v="1988"/>
    <n v="37"/>
    <x v="1"/>
    <x v="3"/>
    <s v="Conjoint"/>
    <n v="13724"/>
    <n v="1"/>
    <n v="0"/>
    <n v="1"/>
    <d v="2012-08-31T00:00:00"/>
    <n v="13"/>
    <n v="43"/>
    <n v="13"/>
    <n v="58"/>
    <n v="2"/>
    <n v="1"/>
    <n v="1"/>
    <s v="211"/>
    <x v="2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</r>
  <r>
    <n v="4547"/>
    <n v="1960"/>
    <n v="65"/>
    <x v="2"/>
    <x v="0"/>
    <s v="Conjoint"/>
    <n v="13672"/>
    <n v="1"/>
    <n v="1"/>
    <n v="2"/>
    <d v="2013-04-17T00:00:00"/>
    <n v="12"/>
    <n v="86"/>
    <n v="12"/>
    <n v="25"/>
    <n v="1"/>
    <n v="1"/>
    <n v="1"/>
    <s v="111"/>
    <x v="3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</r>
  <r>
    <n v="3641"/>
    <n v="1976"/>
    <n v="49"/>
    <x v="0"/>
    <x v="0"/>
    <s v="Marié"/>
    <n v="13624"/>
    <n v="1"/>
    <n v="0"/>
    <n v="1"/>
    <d v="2013-01-20T00:00:00"/>
    <n v="12"/>
    <n v="93"/>
    <n v="11"/>
    <n v="36"/>
    <n v="1"/>
    <n v="1"/>
    <n v="1"/>
    <s v="111"/>
    <x v="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</r>
  <r>
    <n v="8812"/>
    <n v="1979"/>
    <n v="46"/>
    <x v="0"/>
    <x v="2"/>
    <s v="Divorcé"/>
    <n v="13533"/>
    <n v="1"/>
    <n v="0"/>
    <n v="1"/>
    <d v="2013-03-10T00:00:00"/>
    <n v="12"/>
    <n v="45"/>
    <n v="12"/>
    <n v="48"/>
    <n v="2"/>
    <n v="1"/>
    <n v="1"/>
    <s v="211"/>
    <x v="2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</r>
  <r>
    <n v="1160"/>
    <n v="1970"/>
    <n v="55"/>
    <x v="0"/>
    <x v="0"/>
    <s v="Marié"/>
    <n v="13260"/>
    <n v="1"/>
    <n v="1"/>
    <n v="2"/>
    <d v="2013-08-23T00:00:00"/>
    <n v="12"/>
    <n v="48"/>
    <n v="14"/>
    <n v="49"/>
    <n v="2"/>
    <n v="1"/>
    <n v="1"/>
    <s v="211"/>
    <x v="2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</r>
  <r>
    <n v="9316"/>
    <n v="1952"/>
    <n v="73"/>
    <x v="2"/>
    <x v="3"/>
    <s v="Conjoint"/>
    <n v="13084"/>
    <n v="0"/>
    <n v="0"/>
    <n v="0"/>
    <d v="2013-11-02T00:00:00"/>
    <n v="12"/>
    <n v="29"/>
    <n v="10"/>
    <n v="29"/>
    <n v="3"/>
    <n v="1"/>
    <n v="1"/>
    <s v="311"/>
    <x v="0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</r>
  <r>
    <n v="10032"/>
    <n v="1976"/>
    <n v="49"/>
    <x v="0"/>
    <x v="0"/>
    <s v="Divorcé"/>
    <n v="12571"/>
    <n v="1"/>
    <n v="0"/>
    <n v="1"/>
    <d v="2014-01-18T00:00:00"/>
    <n v="11"/>
    <n v="86"/>
    <n v="13"/>
    <n v="53"/>
    <n v="1"/>
    <n v="1"/>
    <n v="1"/>
    <s v="111"/>
    <x v="3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</r>
  <r>
    <n v="1773"/>
    <n v="1978"/>
    <n v="47"/>
    <x v="0"/>
    <x v="2"/>
    <s v="Marié"/>
    <n v="12393"/>
    <n v="0"/>
    <n v="0"/>
    <n v="0"/>
    <d v="2012-12-04T00:00:00"/>
    <n v="13"/>
    <n v="38"/>
    <n v="14"/>
    <n v="57"/>
    <n v="2"/>
    <n v="1"/>
    <n v="1"/>
    <s v="211"/>
    <x v="2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</r>
  <r>
    <n v="10241"/>
    <n v="1975"/>
    <n v="50"/>
    <x v="0"/>
    <x v="2"/>
    <s v="Divorcé"/>
    <n v="11448"/>
    <n v="0"/>
    <n v="0"/>
    <n v="0"/>
    <d v="2013-12-15T00:00:00"/>
    <n v="12"/>
    <n v="16"/>
    <n v="9"/>
    <n v="14"/>
    <n v="3"/>
    <n v="1"/>
    <n v="1"/>
    <s v="311"/>
    <x v="0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</r>
  <r>
    <n v="7004"/>
    <n v="1984"/>
    <n v="41"/>
    <x v="1"/>
    <x v="0"/>
    <s v="Célibataire"/>
    <n v="11012"/>
    <n v="1"/>
    <n v="0"/>
    <n v="1"/>
    <d v="2013-03-16T00:00:00"/>
    <n v="12"/>
    <n v="82"/>
    <n v="15"/>
    <n v="84"/>
    <n v="1"/>
    <n v="2"/>
    <n v="1"/>
    <s v="121"/>
    <x v="3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</r>
  <r>
    <n v="6864"/>
    <n v="1989"/>
    <n v="36"/>
    <x v="1"/>
    <x v="2"/>
    <s v="Divorcé"/>
    <n v="10979"/>
    <n v="0"/>
    <n v="0"/>
    <n v="0"/>
    <d v="2014-05-22T00:00:00"/>
    <n v="11"/>
    <n v="34"/>
    <n v="11"/>
    <n v="30"/>
    <n v="2"/>
    <n v="1"/>
    <n v="1"/>
    <s v="211"/>
    <x v="2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</r>
  <r>
    <n v="10617"/>
    <n v="1989"/>
    <n v="36"/>
    <x v="1"/>
    <x v="2"/>
    <s v="Divorcé"/>
    <n v="10979"/>
    <n v="0"/>
    <n v="0"/>
    <n v="0"/>
    <d v="2014-05-22T00:00:00"/>
    <n v="11"/>
    <n v="34"/>
    <n v="11"/>
    <n v="30"/>
    <n v="2"/>
    <n v="1"/>
    <n v="1"/>
    <s v="211"/>
    <x v="2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</r>
  <r>
    <n v="5987"/>
    <n v="1989"/>
    <n v="36"/>
    <x v="1"/>
    <x v="2"/>
    <s v="Conjoint"/>
    <n v="10404"/>
    <n v="1"/>
    <n v="0"/>
    <n v="1"/>
    <d v="2014-05-04T00:00:00"/>
    <n v="11"/>
    <n v="52"/>
    <n v="10"/>
    <n v="43"/>
    <n v="2"/>
    <n v="1"/>
    <n v="1"/>
    <s v="211"/>
    <x v="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</r>
  <r>
    <n v="948"/>
    <n v="1971"/>
    <n v="54"/>
    <x v="0"/>
    <x v="0"/>
    <s v="Célibataire"/>
    <n v="10245"/>
    <n v="1"/>
    <n v="0"/>
    <n v="1"/>
    <d v="2013-05-15T00:00:00"/>
    <n v="12"/>
    <n v="32"/>
    <n v="10"/>
    <n v="41"/>
    <n v="3"/>
    <n v="1"/>
    <n v="1"/>
    <s v="311"/>
    <x v="0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</r>
  <r>
    <n v="7349"/>
    <n v="1973"/>
    <n v="52"/>
    <x v="0"/>
    <x v="3"/>
    <s v="Conjoint"/>
    <n v="9722"/>
    <n v="1"/>
    <n v="0"/>
    <n v="1"/>
    <d v="2012-10-02T00:00:00"/>
    <m/>
    <n v="7"/>
    <n v="15"/>
    <n v="103"/>
    <n v="3"/>
    <n v="2"/>
    <n v="1"/>
    <s v="321"/>
    <x v="0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</r>
  <r>
    <n v="5342"/>
    <n v="1976"/>
    <n v="49"/>
    <x v="0"/>
    <x v="3"/>
    <s v="Divorcé"/>
    <n v="9548"/>
    <n v="1"/>
    <n v="0"/>
    <n v="1"/>
    <d v="2012-08-08T00:00:00"/>
    <n v="13"/>
    <n v="31"/>
    <n v="12"/>
    <n v="29"/>
    <n v="3"/>
    <n v="1"/>
    <n v="1"/>
    <s v="311"/>
    <x v="0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</r>
  <r>
    <n v="451"/>
    <n v="1989"/>
    <n v="36"/>
    <x v="1"/>
    <x v="0"/>
    <s v="Célibataire"/>
    <n v="9255"/>
    <n v="1"/>
    <n v="0"/>
    <n v="1"/>
    <d v="2013-12-20T00:00:00"/>
    <n v="12"/>
    <n v="91"/>
    <n v="12"/>
    <n v="22"/>
    <n v="1"/>
    <n v="1"/>
    <n v="1"/>
    <s v="111"/>
    <x v="3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</r>
  <r>
    <n v="10395"/>
    <n v="1986"/>
    <n v="39"/>
    <x v="1"/>
    <x v="3"/>
    <s v="Célibataire"/>
    <n v="8940"/>
    <n v="1"/>
    <n v="0"/>
    <n v="1"/>
    <d v="2012-08-22T00:00:00"/>
    <n v="13"/>
    <n v="25"/>
    <n v="15"/>
    <n v="101"/>
    <n v="3"/>
    <n v="2"/>
    <n v="1"/>
    <s v="321"/>
    <x v="0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</r>
  <r>
    <n v="2980"/>
    <n v="1952"/>
    <n v="73"/>
    <x v="2"/>
    <x v="2"/>
    <s v="Célibataire"/>
    <n v="8820"/>
    <n v="1"/>
    <n v="1"/>
    <n v="2"/>
    <d v="2013-03-22T00:00:00"/>
    <n v="12"/>
    <n v="52"/>
    <n v="14"/>
    <n v="35"/>
    <n v="2"/>
    <n v="1"/>
    <n v="1"/>
    <s v="211"/>
    <x v="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</r>
  <r>
    <n v="10749"/>
    <n v="1991"/>
    <n v="34"/>
    <x v="1"/>
    <x v="0"/>
    <s v="Célibataire"/>
    <n v="8028"/>
    <n v="0"/>
    <n v="0"/>
    <n v="0"/>
    <d v="2012-09-18T00:00:00"/>
    <n v="13"/>
    <n v="62"/>
    <n v="20"/>
    <n v="178"/>
    <n v="2"/>
    <n v="2"/>
    <n v="2"/>
    <s v="222"/>
    <x v="4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</r>
  <r>
    <n v="7297"/>
    <n v="1973"/>
    <n v="52"/>
    <x v="0"/>
    <x v="0"/>
    <s v="Célibataire"/>
    <n v="7500"/>
    <n v="1"/>
    <n v="0"/>
    <n v="1"/>
    <d v="2013-12-26T00:00:00"/>
    <n v="12"/>
    <n v="54"/>
    <n v="14"/>
    <n v="57"/>
    <n v="2"/>
    <n v="1"/>
    <n v="1"/>
    <s v="211"/>
    <x v="2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</r>
  <r>
    <n v="2139"/>
    <n v="1975"/>
    <n v="50"/>
    <x v="0"/>
    <x v="2"/>
    <s v="Marié"/>
    <n v="7500"/>
    <n v="1"/>
    <n v="0"/>
    <n v="1"/>
    <d v="2013-10-02T00:00:00"/>
    <n v="12"/>
    <n v="19"/>
    <n v="10"/>
    <n v="31"/>
    <n v="3"/>
    <n v="1"/>
    <n v="1"/>
    <s v="311"/>
    <x v="0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</r>
  <r>
    <n v="387"/>
    <n v="1976"/>
    <n v="49"/>
    <x v="0"/>
    <x v="3"/>
    <s v="Marié"/>
    <n v="7500"/>
    <n v="0"/>
    <n v="0"/>
    <n v="0"/>
    <d v="2012-11-13T00:00:00"/>
    <n v="13"/>
    <n v="59"/>
    <n v="13"/>
    <n v="61"/>
    <n v="2"/>
    <n v="1"/>
    <n v="1"/>
    <s v="211"/>
    <x v="2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</r>
  <r>
    <n v="4692"/>
    <n v="1976"/>
    <n v="49"/>
    <x v="0"/>
    <x v="0"/>
    <s v="Marié"/>
    <n v="7500"/>
    <n v="1"/>
    <n v="0"/>
    <n v="1"/>
    <d v="2012-08-01T00:00:00"/>
    <n v="13"/>
    <n v="19"/>
    <n v="16"/>
    <n v="71"/>
    <n v="3"/>
    <n v="2"/>
    <n v="1"/>
    <s v="321"/>
    <x v="0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</r>
  <r>
    <n v="10641"/>
    <n v="1978"/>
    <n v="47"/>
    <x v="0"/>
    <x v="0"/>
    <s v="Célibataire"/>
    <n v="7500"/>
    <n v="1"/>
    <n v="1"/>
    <n v="2"/>
    <d v="2012-12-27T00:00:00"/>
    <n v="13"/>
    <n v="5"/>
    <n v="12"/>
    <n v="57"/>
    <n v="3"/>
    <n v="1"/>
    <n v="1"/>
    <s v="311"/>
    <x v="0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</r>
  <r>
    <n v="10710"/>
    <n v="1979"/>
    <n v="46"/>
    <x v="0"/>
    <x v="0"/>
    <s v="Marié"/>
    <n v="7500"/>
    <n v="0"/>
    <n v="1"/>
    <n v="1"/>
    <d v="2012-08-29T00:00:00"/>
    <n v="13"/>
    <n v="61"/>
    <n v="11"/>
    <n v="18"/>
    <n v="2"/>
    <n v="1"/>
    <n v="1"/>
    <s v="211"/>
    <x v="2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</r>
  <r>
    <n v="10659"/>
    <n v="1979"/>
    <n v="46"/>
    <x v="0"/>
    <x v="2"/>
    <s v="Conjoint"/>
    <n v="7500"/>
    <n v="1"/>
    <n v="0"/>
    <n v="1"/>
    <d v="2013-05-07T00:00:00"/>
    <n v="12"/>
    <n v="7"/>
    <n v="14"/>
    <n v="53"/>
    <n v="3"/>
    <n v="1"/>
    <n v="1"/>
    <s v="311"/>
    <x v="0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</r>
  <r>
    <n v="10001"/>
    <n v="1985"/>
    <n v="40"/>
    <x v="1"/>
    <x v="2"/>
    <s v="Conjoint"/>
    <n v="7500"/>
    <n v="1"/>
    <n v="0"/>
    <n v="1"/>
    <d v="2012-08-01T00:00:00"/>
    <n v="13"/>
    <n v="98"/>
    <n v="15"/>
    <n v="100"/>
    <n v="1"/>
    <n v="2"/>
    <n v="1"/>
    <s v="121"/>
    <x v="3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</r>
  <r>
    <n v="456"/>
    <n v="1986"/>
    <n v="39"/>
    <x v="1"/>
    <x v="2"/>
    <s v="Marié"/>
    <n v="7500"/>
    <n v="1"/>
    <n v="0"/>
    <n v="1"/>
    <d v="2013-02-07T00:00:00"/>
    <n v="12"/>
    <n v="96"/>
    <n v="13"/>
    <n v="36"/>
    <n v="1"/>
    <n v="1"/>
    <n v="1"/>
    <s v="111"/>
    <x v="3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</r>
  <r>
    <n v="9553"/>
    <n v="1987"/>
    <n v="38"/>
    <x v="1"/>
    <x v="0"/>
    <s v="Marié"/>
    <n v="7500"/>
    <n v="0"/>
    <n v="0"/>
    <n v="0"/>
    <d v="2013-01-09T00:00:00"/>
    <n v="12"/>
    <n v="94"/>
    <n v="9"/>
    <n v="15"/>
    <n v="1"/>
    <n v="1"/>
    <n v="1"/>
    <s v="111"/>
    <x v="3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</r>
  <r>
    <n v="4136"/>
    <n v="1992"/>
    <n v="33"/>
    <x v="1"/>
    <x v="3"/>
    <s v="Célibataire"/>
    <n v="7500"/>
    <n v="1"/>
    <n v="0"/>
    <n v="1"/>
    <d v="2012-12-03T00:00:00"/>
    <n v="13"/>
    <n v="63"/>
    <n v="16"/>
    <n v="119"/>
    <n v="2"/>
    <n v="2"/>
    <n v="2"/>
    <s v="222"/>
    <x v="4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</r>
  <r>
    <n v="9909"/>
    <n v="1996"/>
    <n v="29"/>
    <x v="3"/>
    <x v="2"/>
    <s v="Marié"/>
    <n v="7500"/>
    <n v="0"/>
    <n v="0"/>
    <n v="0"/>
    <d v="2012-11-09T00:00:00"/>
    <n v="13"/>
    <n v="24"/>
    <n v="16"/>
    <n v="122"/>
    <n v="3"/>
    <n v="2"/>
    <n v="2"/>
    <s v="322"/>
    <x v="0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</r>
  <r>
    <n v="6237"/>
    <n v="1966"/>
    <n v="59"/>
    <x v="0"/>
    <x v="1"/>
    <s v="Célibataire"/>
    <n v="7144"/>
    <n v="0"/>
    <n v="2"/>
    <n v="2"/>
    <d v="2013-12-07T00:00:00"/>
    <n v="12"/>
    <n v="92"/>
    <n v="25"/>
    <n v="416"/>
    <n v="1"/>
    <n v="3"/>
    <n v="2"/>
    <s v="132"/>
    <x v="3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</r>
  <r>
    <n v="4303"/>
    <n v="1957"/>
    <n v="68"/>
    <x v="2"/>
    <x v="1"/>
    <s v="Conjoint"/>
    <n v="6835"/>
    <n v="0"/>
    <n v="1"/>
    <n v="1"/>
    <d v="2012-12-08T00:00:00"/>
    <n v="13"/>
    <n v="76"/>
    <n v="21"/>
    <n v="137"/>
    <n v="1"/>
    <n v="2"/>
    <n v="2"/>
    <s v="122"/>
    <x v="3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</r>
  <r>
    <n v="4246"/>
    <n v="1982"/>
    <n v="43"/>
    <x v="1"/>
    <x v="2"/>
    <s v="Célibataire"/>
    <n v="6560"/>
    <n v="0"/>
    <n v="0"/>
    <n v="0"/>
    <d v="2013-12-12T00:00:00"/>
    <n v="12"/>
    <n v="2"/>
    <n v="19"/>
    <n v="373"/>
    <n v="3"/>
    <n v="2"/>
    <n v="2"/>
    <s v="322"/>
    <x v="0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</r>
  <r>
    <n v="5899"/>
    <n v="1950"/>
    <n v="75"/>
    <x v="2"/>
    <x v="1"/>
    <s v="Conjoint"/>
    <n v="5648"/>
    <n v="1"/>
    <n v="1"/>
    <n v="2"/>
    <d v="2014-03-13T00:00:00"/>
    <n v="11"/>
    <n v="68"/>
    <n v="21"/>
    <n v="49"/>
    <n v="1"/>
    <n v="2"/>
    <n v="1"/>
    <s v="121"/>
    <x v="3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</r>
  <r>
    <n v="9303"/>
    <n v="1976"/>
    <n v="49"/>
    <x v="0"/>
    <x v="0"/>
    <s v="Marié"/>
    <n v="5305"/>
    <n v="0"/>
    <n v="1"/>
    <n v="1"/>
    <d v="2013-07-30T00:00:00"/>
    <m/>
    <n v="12"/>
    <n v="14"/>
    <n v="32"/>
    <n v="3"/>
    <n v="1"/>
    <n v="1"/>
    <s v="311"/>
    <x v="0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</r>
  <r>
    <n v="3955"/>
    <n v="1965"/>
    <n v="60"/>
    <x v="2"/>
    <x v="0"/>
    <s v="Divorcé"/>
    <n v="4861"/>
    <n v="0"/>
    <n v="0"/>
    <n v="0"/>
    <d v="2014-06-22T00:00:00"/>
    <n v="11"/>
    <n v="20"/>
    <n v="14"/>
    <n v="6"/>
    <n v="3"/>
    <n v="1"/>
    <n v="1"/>
    <s v="311"/>
    <x v="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</r>
  <r>
    <n v="10311"/>
    <n v="1969"/>
    <n v="56"/>
    <x v="0"/>
    <x v="0"/>
    <s v="Marié"/>
    <n v="4428"/>
    <n v="0"/>
    <n v="1"/>
    <n v="1"/>
    <d v="2013-10-05T00:00:00"/>
    <n v="12"/>
    <n v="0"/>
    <n v="26"/>
    <n v="359"/>
    <n v="3"/>
    <n v="3"/>
    <n v="2"/>
    <s v="332"/>
    <x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</r>
  <r>
    <n v="9931"/>
    <n v="1963"/>
    <n v="62"/>
    <x v="2"/>
    <x v="1"/>
    <s v="Marié"/>
    <n v="4023"/>
    <n v="1"/>
    <n v="1"/>
    <n v="2"/>
    <d v="2014-06-23T00:00:00"/>
    <n v="11"/>
    <n v="29"/>
    <n v="19"/>
    <n v="9"/>
    <n v="3"/>
    <n v="2"/>
    <n v="1"/>
    <s v="321"/>
    <x v="0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</r>
  <r>
    <n v="11110"/>
    <n v="1973"/>
    <n v="52"/>
    <x v="0"/>
    <x v="0"/>
    <s v="Célibataire"/>
    <n v="3502"/>
    <n v="1"/>
    <n v="0"/>
    <n v="1"/>
    <d v="2013-04-13T00:00:00"/>
    <n v="12"/>
    <n v="56"/>
    <n v="14"/>
    <n v="5"/>
    <n v="2"/>
    <n v="1"/>
    <n v="1"/>
    <s v="211"/>
    <x v="2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</r>
  <r>
    <n v="5376"/>
    <n v="1979"/>
    <n v="46"/>
    <x v="0"/>
    <x v="0"/>
    <s v="Marié"/>
    <n v="2447"/>
    <n v="1"/>
    <n v="0"/>
    <n v="1"/>
    <d v="2013-01-06T00:00:00"/>
    <m/>
    <n v="42"/>
    <n v="29"/>
    <n v="1730"/>
    <n v="2"/>
    <n v="3"/>
    <n v="3"/>
    <s v="233"/>
    <x v="4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</r>
  <r>
    <n v="6862"/>
    <n v="1971"/>
    <n v="54"/>
    <x v="0"/>
    <x v="0"/>
    <s v="Divorcé"/>
    <n v="1730"/>
    <n v="0"/>
    <n v="0"/>
    <n v="0"/>
    <d v="2014-05-18T00:00:00"/>
    <m/>
    <n v="65"/>
    <n v="20"/>
    <n v="8"/>
    <n v="2"/>
    <n v="2"/>
    <n v="1"/>
    <s v="221"/>
    <x v="2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E361E-A68C-42D5-9E19-375AC58DA973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J3:J4" firstHeaderRow="1" firstDataRow="1" firstDataCol="0"/>
  <pivotFields count="40">
    <pivotField numFmtId="1" showAll="0"/>
    <pivotField numFmtId="49" showAll="0"/>
    <pivotField numFmtId="1"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numFmtId="165" showAll="0"/>
    <pivotField numFmtId="1" showAll="0"/>
    <pivotField numFmtId="1" showAll="0"/>
    <pivotField numFmtId="1" showAll="0"/>
    <pivotField showAll="0"/>
    <pivotField showAll="0">
      <items count="12">
        <item m="1" x="9"/>
        <item m="1" x="8"/>
        <item m="1" x="5"/>
        <item x="1"/>
        <item m="1" x="10"/>
        <item x="4"/>
        <item x="3"/>
        <item m="1" x="6"/>
        <item x="2"/>
        <item x="0"/>
        <item m="1" x="7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49" showAll="0"/>
  </pivotFields>
  <rowItems count="1">
    <i/>
  </rowItems>
  <colItems count="1">
    <i/>
  </colItems>
  <dataFields count="1">
    <dataField name="Moyenne de Réponse dernière campagne" fld="39" subtotal="average" baseField="39" baseItem="1" numFmtId="9"/>
  </dataFields>
  <formats count="5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65232-4CDC-474D-ABF1-DC942B0F060B}" name="Répartition_clients_segments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 fieldListSortAscending="1">
  <location ref="A101:B107" firstHeaderRow="1" firstDataRow="1" firstDataCol="1"/>
  <pivotFields count="40">
    <pivotField dataField="1" numFmtId="1" showAll="0"/>
    <pivotField numFmtId="49" showAll="0"/>
    <pivotField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numFmtId="165" multipleItemSelectionAllowed="1" showAll="0"/>
    <pivotField numFmtId="1" showAll="0"/>
    <pivotField numFmtId="1" showAll="0"/>
    <pivotField numFmtId="1" showAll="0"/>
    <pivotField showAll="0"/>
    <pivotField axis="axisRow" showAll="0" sortType="descending">
      <items count="12">
        <item m="1" x="9"/>
        <item m="1" x="8"/>
        <item m="1" x="10"/>
        <item m="1" x="6"/>
        <item m="1" x="7"/>
        <item x="0"/>
        <item m="1" x="5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9"/>
  </rowFields>
  <rowItems count="6">
    <i>
      <x v="8"/>
    </i>
    <i>
      <x v="5"/>
    </i>
    <i>
      <x v="9"/>
    </i>
    <i>
      <x v="7"/>
    </i>
    <i>
      <x v="10"/>
    </i>
    <i t="grand">
      <x/>
    </i>
  </rowItems>
  <colItems count="1">
    <i/>
  </colItems>
  <dataFields count="1">
    <dataField name="Nombre de clients" fld="0" subtotal="count" showDataAs="percentOfCol" baseField="19" baseItem="1" numFmtId="9"/>
  </dataFields>
  <formats count="1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3A5BD-8C74-4207-909B-BDFB3DCD1F57}" name="Segmentation_client_(profil_démographique)" cacheId="0" applyNumberFormats="0" applyBorderFormats="0" applyFontFormats="0" applyPatternFormats="0" applyAlignmentFormats="0" applyWidthHeightFormats="1" dataCaption="Valeurs" updatedVersion="8" minRefreshableVersion="3" useAutoFormatting="1" colGrandTotals="0" itemPrintTitles="1" createdVersion="8" indent="0" outline="1" outlineData="1" multipleFieldFilters="0" chartFormat="16">
  <location ref="A8:E14" firstHeaderRow="1" firstDataRow="2" firstDataCol="1"/>
  <pivotFields count="40">
    <pivotField dataField="1" numFmtId="1" showAll="0"/>
    <pivotField numFmtId="49" showAll="0"/>
    <pivotField showAll="0"/>
    <pivotField axis="axisRow" showAll="0">
      <items count="10">
        <item m="1" x="8"/>
        <item m="1" x="5"/>
        <item m="1" x="4"/>
        <item m="1" x="6"/>
        <item m="1" x="7"/>
        <item x="0"/>
        <item x="1"/>
        <item x="2"/>
        <item x="3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multipleItemSelectionAllowe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numFmtId="165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Nombre de ID" fld="0" subtotal="count" showDataAs="percentOfRow" baseField="3" baseItem="0" numFmtId="9"/>
  </dataFields>
  <formats count="1">
    <format dxfId="10">
      <pivotArea outline="0" collapsedLevelsAreSubtotals="1" fieldPosition="0"/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</references>
      </pivotArea>
    </chartFormat>
    <chartFormat chart="15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0"/>
          </reference>
        </references>
      </pivotArea>
    </chartFormat>
    <chartFormat chart="15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15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</references>
      </pivotArea>
    </chartFormat>
    <chartFormat chart="15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15" format="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FDA6A-4BE7-45B3-9102-288344AE943E}" name="Panier_moyen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3:F4" firstHeaderRow="1" firstDataRow="1" firstDataCol="0"/>
  <pivotFields count="40">
    <pivotField numFmtId="1" showAll="0"/>
    <pivotField numFmtId="49" showAll="0"/>
    <pivotField numFmtId="1"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dataField="1" numFmtId="165" showAll="0"/>
    <pivotField numFmtId="1" showAll="0"/>
    <pivotField numFmtId="1" showAll="0"/>
    <pivotField numFmtId="1" showAll="0"/>
    <pivotField showAll="0"/>
    <pivotField showAll="0">
      <items count="12">
        <item m="1" x="9"/>
        <item m="1" x="8"/>
        <item m="1" x="5"/>
        <item x="1"/>
        <item m="1" x="10"/>
        <item x="4"/>
        <item x="3"/>
        <item m="1" x="6"/>
        <item x="2"/>
        <item x="0"/>
        <item m="1" x="7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Items count="1">
    <i/>
  </rowItems>
  <colItems count="1">
    <i/>
  </colItems>
  <dataFields count="1">
    <dataField name="Panier moyen" fld="14" subtotal="average" baseField="0" baseItem="0" numFmtId="165"/>
  </dataFields>
  <formats count="4"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07B8A-F9D2-48D6-B47D-720DE0D184D8}" name="Visite web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3:H4" firstHeaderRow="1" firstDataRow="1" firstDataCol="0"/>
  <pivotFields count="40">
    <pivotField numFmtId="1" showAll="0"/>
    <pivotField numFmtId="49" showAll="0"/>
    <pivotField numFmtId="1"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numFmtId="165" showAll="0"/>
    <pivotField numFmtId="1" showAll="0"/>
    <pivotField numFmtId="1" showAll="0"/>
    <pivotField numFmtId="1" showAll="0"/>
    <pivotField showAll="0"/>
    <pivotField showAll="0">
      <items count="12">
        <item m="1" x="9"/>
        <item m="1" x="8"/>
        <item m="1" x="5"/>
        <item x="1"/>
        <item m="1" x="10"/>
        <item x="4"/>
        <item x="3"/>
        <item m="1" x="6"/>
        <item x="2"/>
        <item x="0"/>
        <item m="1" x="7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Items count="1">
    <i/>
  </rowItems>
  <colItems count="1">
    <i/>
  </colItems>
  <dataFields count="1">
    <dataField name="Nbr de visite web moyenne (mois dernier)" fld="30" subtotal="average" baseField="0" baseItem="0" numFmtId="1"/>
  </dataFields>
  <formats count="4"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25E31-CC9B-4245-987A-BA32D0583B7B}" name="Dépenses_par_categ_produit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7">
  <location ref="A38:G43" firstHeaderRow="0" firstDataRow="1" firstDataCol="1"/>
  <pivotFields count="40">
    <pivotField numFmtId="1" showAll="0"/>
    <pivotField numFmtId="49" showAll="0"/>
    <pivotField showAll="0"/>
    <pivotField axis="axisRow" showAll="0" sortType="ascending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numFmtId="165" showAll="0"/>
    <pivotField numFmtId="1" showAll="0"/>
    <pivotField numFmtId="1" showAll="0"/>
    <pivotField numFmtId="1" showAll="0"/>
    <pivotField showAll="0"/>
    <pivotField showAll="0">
      <items count="12">
        <item m="1" x="9"/>
        <item m="1" x="8"/>
        <item m="1" x="5"/>
        <item x="1"/>
        <item m="1" x="10"/>
        <item x="4"/>
        <item x="3"/>
        <item m="1" x="6"/>
        <item x="2"/>
        <item x="0"/>
        <item m="1" x="7"/>
        <item t="default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3"/>
  </rowFields>
  <rowItems count="5">
    <i>
      <x v="1"/>
    </i>
    <i>
      <x v="3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VINS" fld="20" showDataAs="percentOfTotal" baseField="3" baseItem="2" numFmtId="10"/>
    <dataField name="SUCRERIES" fld="24" showDataAs="percentOfTotal" baseField="3" baseItem="2" numFmtId="10"/>
    <dataField name="VIANDES" fld="22" showDataAs="percentOfTotal" baseField="3" baseItem="2" numFmtId="10"/>
    <dataField name="POISSONS" fld="23" showDataAs="percentOfTotal" baseField="3" baseItem="2" numFmtId="10"/>
    <dataField name="OR" fld="25" showDataAs="percentOfTotal" baseField="3" baseItem="2" numFmtId="10"/>
    <dataField name="FRUITS" fld="21" showDataAs="percentOfTotal" baseField="3" baseItem="2" numFmtId="10"/>
  </dataFields>
  <formats count="1">
    <format dxfId="19">
      <pivotArea outline="0" collapsedLevelsAreSubtotals="1" fieldPosition="0"/>
    </format>
  </formats>
  <chartFormats count="2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5"/>
          </reference>
          <reference field="3" count="1" selected="0">
            <x v="1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3"/>
          </reference>
          <reference field="3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5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6" format="5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53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36" format="5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55">
      <pivotArea type="data" outline="0" fieldPosition="0">
        <references count="2">
          <reference field="4294967294" count="1" selected="0">
            <x v="3"/>
          </reference>
          <reference field="3" count="1" selected="0">
            <x v="1"/>
          </reference>
        </references>
      </pivotArea>
    </chartFormat>
    <chartFormat chart="36" format="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57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36" format="5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59">
      <pivotArea type="data" outline="0" fieldPosition="0">
        <references count="2">
          <reference field="4294967294" count="1" selected="0">
            <x v="5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71D75-9D19-42C6-9C62-276B5AF0B157}" name="Nbr_clients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B4" firstHeaderRow="1" firstDataRow="1" firstDataCol="0"/>
  <pivotFields count="40">
    <pivotField dataField="1" numFmtId="1" showAll="0"/>
    <pivotField numFmtId="49" showAll="0"/>
    <pivotField numFmtId="1"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numFmtId="165" showAll="0"/>
    <pivotField numFmtId="1" showAll="0"/>
    <pivotField numFmtId="1" showAll="0"/>
    <pivotField numFmtId="1" showAll="0"/>
    <pivotField showAll="0"/>
    <pivotField showAll="0">
      <items count="12">
        <item m="1" x="9"/>
        <item m="1" x="8"/>
        <item m="1" x="5"/>
        <item x="1"/>
        <item m="1" x="10"/>
        <item x="4"/>
        <item x="3"/>
        <item m="1" x="6"/>
        <item x="2"/>
        <item x="0"/>
        <item m="1" x="7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Items count="1">
    <i/>
  </rowItems>
  <colItems count="1">
    <i/>
  </colItems>
  <dataFields count="1">
    <dataField name="Nombre de client" fld="0" subtotal="count" baseField="0" baseItem="0"/>
  </dataFields>
  <formats count="4"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F874A-49B1-4A67-BF09-340895221645}" name="Analyse_RFM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7" fieldListSortAscending="1">
  <location ref="A73:C79" firstHeaderRow="0" firstDataRow="1" firstDataCol="1"/>
  <pivotFields count="40">
    <pivotField dataField="1" numFmtId="1" showAll="0"/>
    <pivotField numFmtId="49" showAll="0"/>
    <pivotField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dataField="1" numFmtId="165" multipleItemSelectionAllowed="1" showAll="0"/>
    <pivotField numFmtId="1" showAll="0"/>
    <pivotField numFmtId="1" showAll="0"/>
    <pivotField numFmtId="1" showAll="0"/>
    <pivotField showAll="0"/>
    <pivotField axis="axisRow" showAll="0" sortType="descending">
      <items count="12">
        <item m="1" x="9"/>
        <item m="1" x="8"/>
        <item m="1" x="10"/>
        <item m="1" x="6"/>
        <item m="1" x="7"/>
        <item x="0"/>
        <item m="1" x="5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9"/>
  </rowFields>
  <rowItems count="6">
    <i>
      <x v="8"/>
    </i>
    <i>
      <x v="5"/>
    </i>
    <i>
      <x v="9"/>
    </i>
    <i>
      <x v="7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lients" fld="0" subtotal="count" baseField="19" baseItem="0"/>
    <dataField name="% du CA / nombre clients" fld="14" showDataAs="percentOfTotal" baseField="19" baseItem="1" numFmtId="9"/>
  </dataFields>
  <formats count="1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3" format="27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3" format="2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3" format="29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23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3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23" format="32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23" format="33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23" format="34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23" format="35">
      <pivotArea type="data" outline="0" fieldPosition="0">
        <references count="2">
          <reference field="4294967294" count="1" selected="0">
            <x v="1"/>
          </reference>
          <reference field="19" count="1" selected="0">
            <x v="6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1"/>
          </reference>
          <reference field="19" count="1" selected="0">
            <x v="7"/>
          </reference>
        </references>
      </pivotArea>
    </chartFormat>
    <chartFormat chart="23" format="37">
      <pivotArea type="data" outline="0" fieldPosition="0">
        <references count="2">
          <reference field="4294967294" count="1" selected="0">
            <x v="1"/>
          </reference>
          <reference field="19" count="1" selected="0">
            <x v="9"/>
          </reference>
        </references>
      </pivotArea>
    </chartFormat>
    <chartFormat chart="23" format="38">
      <pivotArea type="data" outline="0" fieldPosition="0">
        <references count="2">
          <reference field="4294967294" count="1" selected="0">
            <x v="1"/>
          </reference>
          <reference field="19" count="1" selected="0">
            <x v="5"/>
          </reference>
        </references>
      </pivotArea>
    </chartFormat>
    <chartFormat chart="23" format="39">
      <pivotArea type="data" outline="0" fieldPosition="0">
        <references count="2">
          <reference field="4294967294" count="1" selected="0">
            <x v="1"/>
          </reference>
          <reference field="19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C1792-07D3-478B-B77E-A28B3DECC325}" name="Campagnes_marketing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A135:B142" firstHeaderRow="1" firstDataRow="1" firstDataCol="1"/>
  <pivotFields count="2">
    <pivotField axis="axisRow" showAll="0" sortType="ascending">
      <items count="19">
        <item m="1" x="12"/>
        <item m="1" x="13"/>
        <item m="1" x="14"/>
        <item m="1" x="15"/>
        <item m="1" x="16"/>
        <item x="0"/>
        <item m="1" x="7"/>
        <item x="1"/>
        <item m="1" x="8"/>
        <item x="2"/>
        <item m="1" x="9"/>
        <item x="3"/>
        <item m="1" x="10"/>
        <item x="4"/>
        <item m="1" x="11"/>
        <item m="1" x="6"/>
        <item x="5"/>
        <item m="1" x="17"/>
        <item t="default"/>
      </items>
    </pivotField>
    <pivotField dataField="1" showAll="0"/>
  </pivotFields>
  <rowFields count="1">
    <field x="0"/>
  </rowFields>
  <rowItems count="7">
    <i>
      <x v="5"/>
    </i>
    <i>
      <x v="7"/>
    </i>
    <i>
      <x v="9"/>
    </i>
    <i>
      <x v="11"/>
    </i>
    <i>
      <x v="13"/>
    </i>
    <i>
      <x v="16"/>
    </i>
    <i t="grand">
      <x/>
    </i>
  </rowItems>
  <colItems count="1">
    <i/>
  </colItems>
  <dataFields count="1">
    <dataField name="% de répondants" fld="1" showDataAs="percentOfTotal" baseField="0" baseItem="0" numFmtId="9"/>
  </dataFields>
  <formats count="2"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42AAE-2C99-4F93-B09C-EDAD0D13C821}" name="CA_total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3:D4" firstHeaderRow="1" firstDataRow="1" firstDataCol="0"/>
  <pivotFields count="40">
    <pivotField numFmtId="1" showAll="0"/>
    <pivotField numFmtId="49" showAll="0"/>
    <pivotField numFmtId="1" showAll="0"/>
    <pivotField showAll="0">
      <items count="10">
        <item m="1" x="8"/>
        <item x="3"/>
        <item m="1" x="5"/>
        <item x="1"/>
        <item m="1" x="4"/>
        <item x="0"/>
        <item x="2"/>
        <item m="1" x="6"/>
        <item m="1"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numFmtId="164" showAll="0"/>
    <pivotField numFmtId="1" showAll="0"/>
    <pivotField numFmtId="1" showAll="0"/>
    <pivotField numFmtId="1" showAll="0"/>
    <pivotField numFmtId="14" showAll="0"/>
    <pivotField showAll="0"/>
    <pivotField numFmtId="1" showAll="0"/>
    <pivotField numFmtId="1" showAll="0"/>
    <pivotField dataField="1" numFmtId="165" showAll="0"/>
    <pivotField numFmtId="1" showAll="0"/>
    <pivotField numFmtId="1" showAll="0"/>
    <pivotField numFmtId="1" showAll="0"/>
    <pivotField showAll="0"/>
    <pivotField showAll="0">
      <items count="12">
        <item m="1" x="9"/>
        <item m="1" x="8"/>
        <item m="1" x="5"/>
        <item x="1"/>
        <item m="1" x="10"/>
        <item x="4"/>
        <item x="3"/>
        <item m="1" x="6"/>
        <item x="2"/>
        <item x="0"/>
        <item m="1" x="7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Items count="1">
    <i/>
  </rowItems>
  <colItems count="1">
    <i/>
  </colItems>
  <dataFields count="1">
    <dataField name="CA TOTAL" fld="14" baseField="0" baseItem="0" numFmtId="165"/>
  </dataFields>
  <formats count="4"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10BD98D-B970-4819-A8C3-999DE2932853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ducation" xr10:uid="{02D85ADB-89B0-4A6E-AE11-AD194F21F418}" sourceName="Education">
  <pivotTables>
    <pivotTable tabId="6" name="Analyse_RFM"/>
    <pivotTable tabId="6" name="Répartition_clients_segments"/>
    <pivotTable tabId="6" name="Dépenses_par_categ_produit"/>
    <pivotTable tabId="6" name="CA_total"/>
    <pivotTable tabId="6" name="Nbr_clients"/>
    <pivotTable tabId="6" name="Panier_moyen"/>
    <pivotTable tabId="6" name="Visite web"/>
    <pivotTable tabId="6" name="Tableau croisé dynamique2"/>
  </pivotTables>
  <data>
    <tabular pivotCacheId="1992782644">
      <items count="4"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_RFM" xr10:uid="{E65BFCD5-7FDD-4993-9640-DE6C05B6DE63}" sourceName="Segment_RFM">
  <pivotTables>
    <pivotTable tabId="6" name="Analyse_RFM"/>
    <pivotTable tabId="6" name="Répartition_clients_segments"/>
    <pivotTable tabId="6" name="Dépenses_par_categ_produit"/>
    <pivotTable tabId="6" name="CA_total"/>
    <pivotTable tabId="6" name="Nbr_clients"/>
    <pivotTable tabId="6" name="Panier_moyen"/>
    <pivotTable tabId="6" name="Visite web"/>
    <pivotTable tabId="6" name="Tableau croisé dynamique2"/>
  </pivotTables>
  <data>
    <tabular pivotCacheId="1992782644">
      <items count="11">
        <i x="1" s="1"/>
        <i x="4" s="1"/>
        <i x="3" s="1"/>
        <i x="2" s="1"/>
        <i x="0" s="1"/>
        <i x="9" s="1" nd="1"/>
        <i x="8" s="1" nd="1"/>
        <i x="5" s="1" nd="1"/>
        <i x="10" s="1" nd="1"/>
        <i x="6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anche_âge" xr10:uid="{549DBD30-0BB4-49D8-BCA6-35CA2C135EC2}" sourceName="Tranche_âge">
  <pivotTables>
    <pivotTable tabId="6" name="Dépenses_par_categ_produit"/>
    <pivotTable tabId="6" name="Analyse_RFM"/>
    <pivotTable tabId="6" name="Répartition_clients_segments"/>
    <pivotTable tabId="6" name="CA_total"/>
    <pivotTable tabId="6" name="Nbr_clients"/>
    <pivotTable tabId="6" name="Panier_moyen"/>
    <pivotTable tabId="6" name="Visite web"/>
    <pivotTable tabId="6" name="Tableau croisé dynamique2"/>
  </pivotTables>
  <data>
    <tabular pivotCacheId="1992782644">
      <items count="9">
        <i x="3" s="1"/>
        <i x="1" s="1"/>
        <i x="0" s="1"/>
        <i x="2" s="1"/>
        <i x="8" s="1" nd="1"/>
        <i x="5" s="1" nd="1"/>
        <i x="4" s="1" nd="1"/>
        <i x="6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ducation 1" xr10:uid="{5D4F57E9-0578-4F3F-A737-6BD06F63A575}" cache="Segment_Education" caption="ÉTUDES NIVEAU" style="Style de segment 2" rowHeight="198000"/>
  <slicer name="Segment_RFM 1" xr10:uid="{55756C06-6F3C-42FB-B7A1-C0DD573463BB}" cache="Segment_Segment_RFM" caption="SEGMENT RFM" style="Style de segment 2" rowHeight="144000"/>
  <slicer name="Tranche_âge 1" xr10:uid="{AFE0D31C-B1BB-4E3B-98F8-CED9652E9FED}" cache="Segment_Tranche_âge" caption="ÂGE" columnCount="2" style="Style de segment 2" rowHeight="16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C41F8-B2DA-4757-8C87-83F241643D2A}" name="marketing_campaign3" displayName="marketing_campaign3" ref="A1:AC2241" tableType="queryTable" totalsRowShown="0">
  <autoFilter ref="A1:AC2241" xr:uid="{37F4C9F1-4D6E-4ED5-9488-ED8F36D71A0B}"/>
  <tableColumns count="29">
    <tableColumn id="1" xr3:uid="{52E8BC8F-6DDA-40E0-BFEA-CAC0BFE1F5E8}" uniqueName="1" name="ID" queryTableFieldId="1" dataDxfId="38"/>
    <tableColumn id="2" xr3:uid="{773F58D6-7B96-4FF2-83F1-69C2CA5DC430}" uniqueName="2" name="Year_Birth" queryTableFieldId="2" dataDxfId="37"/>
    <tableColumn id="3" xr3:uid="{9B494308-021C-4722-953F-DDD680E05FEC}" uniqueName="3" name="Education" queryTableFieldId="3" dataDxfId="36"/>
    <tableColumn id="4" xr3:uid="{B3F22C49-7152-4A91-ABCC-3310058094FA}" uniqueName="4" name="Marital_Status" queryTableFieldId="4" dataDxfId="35"/>
    <tableColumn id="5" xr3:uid="{9E83C662-F070-4BB5-B7D0-F1E7DB24E6E6}" uniqueName="5" name="Income" queryTableFieldId="5"/>
    <tableColumn id="6" xr3:uid="{216C73AD-C332-449F-9F65-9FC147B27687}" uniqueName="6" name="Kidhome" queryTableFieldId="6"/>
    <tableColumn id="7" xr3:uid="{DF6BF2DD-A227-4D90-892D-FCAF17BC909B}" uniqueName="7" name="Teenhome" queryTableFieldId="7"/>
    <tableColumn id="8" xr3:uid="{C7F566A0-FD01-4578-A22B-36190A71FFFF}" uniqueName="8" name="Dt_Customer" queryTableFieldId="8" dataDxfId="34"/>
    <tableColumn id="9" xr3:uid="{4DFD57DA-FB6D-4258-9A91-7EBDF877DC5F}" uniqueName="9" name="Recency" queryTableFieldId="9"/>
    <tableColumn id="10" xr3:uid="{B267D179-9596-4664-AEE9-956DF0CA3047}" uniqueName="10" name="MntWines" queryTableFieldId="10"/>
    <tableColumn id="11" xr3:uid="{093E2820-DA50-4A3A-9590-5D2C1D739F6E}" uniqueName="11" name="MntFruits" queryTableFieldId="11"/>
    <tableColumn id="12" xr3:uid="{A9D96C5E-2516-4E57-A45F-4C5F510AB49F}" uniqueName="12" name="MntMeatProducts" queryTableFieldId="12"/>
    <tableColumn id="13" xr3:uid="{C4BDA5A1-9770-4118-815E-DC995CFDD2FC}" uniqueName="13" name="MntFishProducts" queryTableFieldId="13"/>
    <tableColumn id="14" xr3:uid="{31F9B04C-1D73-417E-9CC0-1944E5A5AB7C}" uniqueName="14" name="MntSweetProducts" queryTableFieldId="14"/>
    <tableColumn id="15" xr3:uid="{403D079F-C3CF-4FF2-8246-F42E5B39D064}" uniqueName="15" name="MntGoldProds" queryTableFieldId="15"/>
    <tableColumn id="16" xr3:uid="{DEEEB2EA-5D31-4A78-B831-195B1D4D0066}" uniqueName="16" name="NumDealsPurchases" queryTableFieldId="16"/>
    <tableColumn id="17" xr3:uid="{7A18DEA9-E77D-45D6-B9A0-E3739CCD3386}" uniqueName="17" name="NumWebPurchases" queryTableFieldId="17"/>
    <tableColumn id="18" xr3:uid="{2462DC1B-1BF9-4D8F-872A-EB0828138A9B}" uniqueName="18" name="NumCatalogPurchases" queryTableFieldId="18"/>
    <tableColumn id="19" xr3:uid="{960412E4-77F2-4155-843B-EA09575245F7}" uniqueName="19" name="NumStorePurchases" queryTableFieldId="19"/>
    <tableColumn id="20" xr3:uid="{A28BDB5C-B506-4345-914C-D42D8D82278B}" uniqueName="20" name="NumWebVisitsMonth" queryTableFieldId="20"/>
    <tableColumn id="21" xr3:uid="{E8B7DAB6-2663-4689-95AD-B6E2FE8D691A}" uniqueName="21" name="AcceptedCmp3" queryTableFieldId="21"/>
    <tableColumn id="22" xr3:uid="{F316EAAB-0F33-48A2-89F2-D261CF9917A5}" uniqueName="22" name="AcceptedCmp4" queryTableFieldId="22"/>
    <tableColumn id="23" xr3:uid="{B1ED1D20-713E-4F8F-8300-402DD5C825B7}" uniqueName="23" name="AcceptedCmp5" queryTableFieldId="23"/>
    <tableColumn id="24" xr3:uid="{5A588398-4A47-4D41-AF3D-34EB0A7872F9}" uniqueName="24" name="AcceptedCmp1" queryTableFieldId="24"/>
    <tableColumn id="25" xr3:uid="{104019FF-E301-40E8-8C37-136B29D719C7}" uniqueName="25" name="AcceptedCmp2" queryTableFieldId="25"/>
    <tableColumn id="26" xr3:uid="{EC430821-98B5-4073-BAB8-99C828173D1A}" uniqueName="26" name="Complain" queryTableFieldId="26"/>
    <tableColumn id="27" xr3:uid="{4A94863D-238A-43B6-BE89-6465120F04E3}" uniqueName="27" name="Z_CostContact" queryTableFieldId="27"/>
    <tableColumn id="28" xr3:uid="{CA804FAA-232B-4141-A2BA-3152E04AE68D}" uniqueName="28" name="Z_Revenue" queryTableFieldId="28"/>
    <tableColumn id="29" xr3:uid="{1EE9AF7B-A272-4557-A70A-64097D107D5F}" uniqueName="29" name="Response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823E5-CAC5-4E35-9842-ED94FD695F33}" name="Table_Market" displayName="Table_Market" ref="A1:AN2212" totalsRowShown="0">
  <autoFilter ref="A1:AN2212" xr:uid="{2E0823E5-CAC5-4E35-9842-ED94FD695F33}"/>
  <tableColumns count="40">
    <tableColumn id="1" xr3:uid="{6516B6D7-6125-479D-8AB9-AE1351AD9A95}" name="ID"/>
    <tableColumn id="2" xr3:uid="{8AA5CD8D-76B9-4BCA-AB75-B2E24BEBA681}" name="Année de naissance"/>
    <tableColumn id="3" xr3:uid="{A3AC0131-2BF0-4984-8E46-F20D987DB0F6}" name="Âge">
      <calculatedColumnFormula>YEAR(TODAY())-CLEAN!$B2</calculatedColumnFormula>
    </tableColumn>
    <tableColumn id="4" xr3:uid="{511B5C91-5F94-41A2-90C7-96358813F80C}" name="Tranche_âge"/>
    <tableColumn id="5" xr3:uid="{A8DBBB8A-AC21-4931-9492-8C39E0209720}" name="Education"/>
    <tableColumn id="6" xr3:uid="{78B11315-01A4-441C-81DA-DDA178C9C93A}" name="Statut_marital"/>
    <tableColumn id="7" xr3:uid="{1F79341D-7980-4839-B8DF-E1C767CAD2EF}" name="Revenus"/>
    <tableColumn id="8" xr3:uid="{8C99A85C-121B-40D8-8845-0B36B92F45F8}" name="Enfantmaison"/>
    <tableColumn id="9" xr3:uid="{C51374D3-D7FE-4B54-998E-22CEDC9BF403}" name="AdoMaison"/>
    <tableColumn id="10" xr3:uid="{073C7FCD-1FC5-4401-AED9-85D55575816A}" name="Enfant_total"/>
    <tableColumn id="11" xr3:uid="{E336357C-A921-439A-BBE1-552BE62CC3FC}" name="Date_inscription client"/>
    <tableColumn id="12" xr3:uid="{53CBC17A-7D10-4CE9-AD5A-E60169A1AC17}" name="Ancienneté client"/>
    <tableColumn id="13" xr3:uid="{4D2DE591-21FA-4B70-AE5E-AFA235261CDC}" name="R_Récence"/>
    <tableColumn id="14" xr3:uid="{6D1C1E83-F880-4ABB-8AEA-EED741147A3B}" name="F_TOTAL_achat"/>
    <tableColumn id="15" xr3:uid="{296ACF96-6A61-41E4-BD01-D84CE3B1A887}" name="M_TOTAL_dépensé"/>
    <tableColumn id="16" xr3:uid="{6DFBDE2D-129F-4B4E-BCE6-5CAC086885CB}" name="R_SCORE"/>
    <tableColumn id="17" xr3:uid="{EFB533F7-BA34-453F-9E58-AE3F4A2EEBA6}" name="F_SCORE">
      <calculatedColumnFormula>IF(Table_Market[[#This Row],[F_TOTAL_achat]]&lt;=14,1,IF(Table_Market[[#This Row],[F_TOTAL_achat]]&lt;=21,2,3))</calculatedColumnFormula>
    </tableColumn>
    <tableColumn id="18" xr3:uid="{568BAF4E-9F8D-4339-8172-A197213442F5}" name="M_SCORE" dataDxfId="33">
      <calculatedColumnFormula>IF(Table_Market[[#This Row],[M_TOTAL_dépensé]]&lt;=115,1,IF(Table_Market[[#This Row],[M_TOTAL_dépensé]]&lt;=833,2,3))</calculatedColumnFormula>
    </tableColumn>
    <tableColumn id="19" xr3:uid="{43F6E1B8-57A2-46A0-BA6E-3C9CC7C6D421}" name="RFM_SCORE"/>
    <tableColumn id="40" xr3:uid="{FC1ED5D7-4837-45E0-AC78-5E3A99420E10}" name="Segment_RFM" dataDxfId="32">
      <calculatedColumnFormula>IF(Table_Market[[#This Row],[RFM_SCORE]]="333","VIP 333",IF(LEFT(Table_Market[[#This Row],[RFM_SCORE]],1)="3","Nouveaux prometteurs",IF(LEFT(Table_Market[[#This Row],[RFM_SCORE]],1)="1","À réactiver",IF(AND(LEFT(Table_Market[[#This Row],[RFM_SCORE]],1)&gt;="2",MID(Table_Market[[#This Row],[RFM_SCORE]],2,1)&gt;="2",RIGHT(Table_Market[[#This Row],[RFM_SCORE]],1)&gt;="2"),"Fidèles Premium","Autres"))))</calculatedColumnFormula>
    </tableColumn>
    <tableColumn id="20" xr3:uid="{A29EE49D-4FD9-40D8-9C6D-4268D5BF13CA}" name="Montant_Vin_2ans"/>
    <tableColumn id="21" xr3:uid="{8BD13D3F-37BC-4A16-A94E-68CAB29B0C0F}" name="Montant_Fruits_2ans"/>
    <tableColumn id="22" xr3:uid="{F64F70DF-DD5C-4249-8064-269C5D272C32}" name="Montant_Viande_2ans"/>
    <tableColumn id="23" xr3:uid="{3F654888-513D-4E71-9E0A-5A224F777EC6}" name="Montant_Poisson_2ans"/>
    <tableColumn id="24" xr3:uid="{43536E07-238A-412B-B457-EE1E5C73F9D9}" name="Montant_Sucreries_2ans"/>
    <tableColumn id="25" xr3:uid="{7388F0DD-FC0A-462B-A375-8AB18471113C}" name="Montant_Or_2ans"/>
    <tableColumn id="26" xr3:uid="{A9AD2202-669E-4641-8874-056F60AB93F4}" name="NbrAchatsRemise"/>
    <tableColumn id="27" xr3:uid="{6297CFCC-F73E-4C8D-8268-9C4EBFFED7B6}" name="NbrAchatWeb"/>
    <tableColumn id="28" xr3:uid="{2A6D0608-0727-4323-B10C-158B27437BEF}" name="NbrAchatCatalogue"/>
    <tableColumn id="29" xr3:uid="{E4232090-C814-4E58-BFCD-455C0ADF4E87}" name="NbrAchatMagasin"/>
    <tableColumn id="30" xr3:uid="{54640D8F-4F88-45B2-8FB9-15866DC4EC6D}" name="Nbr de visite web (last month)"/>
    <tableColumn id="31" xr3:uid="{7E0D333E-3CD3-49F3-9087-9BA4E82F8551}" name="Campagne3Acceptée"/>
    <tableColumn id="32" xr3:uid="{B97DBA2E-19E8-49DD-AB0D-9E9C1B0D1C15}" name="Campagne4Acceptée"/>
    <tableColumn id="33" xr3:uid="{DD6D8674-A006-4B12-A9A2-AEADB8F0D3B5}" name="Campagne5Acceptée"/>
    <tableColumn id="34" xr3:uid="{CC12908F-8D00-4BBC-B86A-AAA0D1BD73CD}" name="Campagne1Acceptée"/>
    <tableColumn id="35" xr3:uid="{A4A0A63E-9264-459B-B88F-D71664507E52}" name="Campagne2Acceptée"/>
    <tableColumn id="36" xr3:uid="{82642797-4FB5-4FDA-8361-75B91B62A17D}" name="Réclamation"/>
    <tableColumn id="37" xr3:uid="{2A062629-BF84-4C9F-90FD-CA6349348F8F}" name="Coût contact client"/>
    <tableColumn id="38" xr3:uid="{E39B3FC5-0086-4E64-B010-55BA344CA12E}" name="Revenue client "/>
    <tableColumn id="39" xr3:uid="{1ED1EB0F-86D2-499B-8574-A8AC5B82E574}" name="Réponse dernière campagne" dataDxfId="31"/>
  </tableColumns>
  <tableStyleInfo showFirstColumn="0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5899E9-0319-43FA-A1C1-8303E90CFE15}" name="Réponses_campagnes" displayName="Réponses_campagnes" ref="D135:E141" totalsRowShown="0">
  <autoFilter ref="D135:E141" xr:uid="{005899E9-0319-43FA-A1C1-8303E90CFE15}"/>
  <tableColumns count="2">
    <tableColumn id="1" xr3:uid="{472E687D-BB27-444D-B1CD-D502185C5128}" name="Campagnes"/>
    <tableColumn id="2" xr3:uid="{5DD991E5-F504-4D80-AC7E-F34D567C760F}" name="Réponses positiv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282902-120A-4482-A292-CDE26DC776C3}" name="RFM" displayName="RFM" ref="I73:K76" totalsRowShown="0">
  <autoFilter ref="I73:K76" xr:uid="{3F282902-120A-4482-A292-CDE26DC776C3}"/>
  <tableColumns count="3">
    <tableColumn id="1" xr3:uid="{96B98C0D-9E26-4F74-ADC0-8EF7654E4F94}" name="TYPE"/>
    <tableColumn id="2" xr3:uid="{65D595AD-6925-44E3-A016-CFE4CE150B0F}" name="1ère BORNE" dataDxfId="3"/>
    <tableColumn id="3" xr3:uid="{5C31A5C1-BC94-45C6-B499-E3D222860D68}" name="2ème BOR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9EF700-FA81-4384-A341-B456459BE167}" name="Tableau8" displayName="Tableau8" ref="I38:K42" totalsRowShown="0">
  <autoFilter ref="I38:K42" xr:uid="{309EF700-FA81-4384-A341-B456459BE167}"/>
  <tableColumns count="3">
    <tableColumn id="1" xr3:uid="{709FB9B0-D044-425A-A486-258713C9634C}" name="Tranche d'âge" dataDxfId="2"/>
    <tableColumn id="2" xr3:uid="{BF72ED7B-F4BF-44A3-8A9A-EAFB7346FD5C}" name="Total CA" dataDxfId="1"/>
    <tableColumn id="3" xr3:uid="{F8B89F5D-F0B7-4D95-9BC3-9F81880C1A25}" name="% du Total 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DF7C-4759-4C70-8054-35BCBE5BDCC4}">
  <dimension ref="A1:AC2241"/>
  <sheetViews>
    <sheetView workbookViewId="0">
      <selection activeCell="E12" sqref="E12"/>
    </sheetView>
  </sheetViews>
  <sheetFormatPr baseColWidth="10" defaultRowHeight="14.5" x14ac:dyDescent="0.35"/>
  <cols>
    <col min="1" max="1" width="5.90625" bestFit="1" customWidth="1"/>
    <col min="2" max="4" width="10.90625" bestFit="1" customWidth="1"/>
    <col min="5" max="5" width="9.453125" bestFit="1" customWidth="1"/>
    <col min="6" max="6" width="10.6328125" bestFit="1" customWidth="1"/>
    <col min="7" max="8" width="10.90625" bestFit="1" customWidth="1"/>
    <col min="9" max="9" width="10.36328125" bestFit="1" customWidth="1"/>
    <col min="10" max="29" width="10.90625" bestFit="1" customWidth="1"/>
  </cols>
  <sheetData>
    <row r="1" spans="1:29" x14ac:dyDescent="0.35">
      <c r="A1" t="s">
        <v>14</v>
      </c>
      <c r="B1" t="s">
        <v>813</v>
      </c>
      <c r="C1" t="s">
        <v>0</v>
      </c>
      <c r="D1" t="s">
        <v>814</v>
      </c>
      <c r="E1" t="s">
        <v>815</v>
      </c>
      <c r="F1" t="s">
        <v>816</v>
      </c>
      <c r="G1" t="s">
        <v>817</v>
      </c>
      <c r="H1" t="s">
        <v>818</v>
      </c>
      <c r="I1" t="s">
        <v>819</v>
      </c>
      <c r="J1" t="s">
        <v>820</v>
      </c>
      <c r="K1" t="s">
        <v>821</v>
      </c>
      <c r="L1" t="s">
        <v>822</v>
      </c>
      <c r="M1" t="s">
        <v>823</v>
      </c>
      <c r="N1" t="s">
        <v>824</v>
      </c>
      <c r="O1" t="s">
        <v>825</v>
      </c>
      <c r="P1" t="s">
        <v>826</v>
      </c>
      <c r="Q1" t="s">
        <v>827</v>
      </c>
      <c r="R1" t="s">
        <v>828</v>
      </c>
      <c r="S1" t="s">
        <v>829</v>
      </c>
      <c r="T1" t="s">
        <v>830</v>
      </c>
      <c r="U1" t="s">
        <v>831</v>
      </c>
      <c r="V1" t="s">
        <v>832</v>
      </c>
      <c r="W1" t="s">
        <v>833</v>
      </c>
      <c r="X1" t="s">
        <v>834</v>
      </c>
      <c r="Y1" t="s">
        <v>835</v>
      </c>
      <c r="Z1" t="s">
        <v>836</v>
      </c>
      <c r="AA1" t="s">
        <v>837</v>
      </c>
      <c r="AB1" t="s">
        <v>838</v>
      </c>
      <c r="AC1" t="s">
        <v>839</v>
      </c>
    </row>
    <row r="2" spans="1:29" x14ac:dyDescent="0.35">
      <c r="A2" s="1">
        <v>5524</v>
      </c>
      <c r="B2" s="2">
        <v>1957</v>
      </c>
      <c r="C2" t="s">
        <v>1</v>
      </c>
      <c r="D2" t="s">
        <v>3</v>
      </c>
      <c r="E2">
        <v>58138</v>
      </c>
      <c r="F2">
        <v>0</v>
      </c>
      <c r="G2">
        <v>0</v>
      </c>
      <c r="H2" t="s">
        <v>17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5">
      <c r="A3" s="1">
        <v>2174</v>
      </c>
      <c r="B3" s="2">
        <v>1954</v>
      </c>
      <c r="C3" t="s">
        <v>1</v>
      </c>
      <c r="D3" t="s">
        <v>3</v>
      </c>
      <c r="E3">
        <v>46344</v>
      </c>
      <c r="F3">
        <v>1</v>
      </c>
      <c r="G3">
        <v>1</v>
      </c>
      <c r="H3" t="s">
        <v>18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5">
      <c r="A4" s="1">
        <v>4141</v>
      </c>
      <c r="B4" s="2">
        <v>1965</v>
      </c>
      <c r="C4" t="s">
        <v>1</v>
      </c>
      <c r="D4" t="s">
        <v>5</v>
      </c>
      <c r="E4">
        <v>71613</v>
      </c>
      <c r="F4">
        <v>0</v>
      </c>
      <c r="G4">
        <v>0</v>
      </c>
      <c r="H4" t="s">
        <v>19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5">
      <c r="A5" s="1">
        <v>6182</v>
      </c>
      <c r="B5" s="2">
        <v>1984</v>
      </c>
      <c r="C5" t="s">
        <v>1</v>
      </c>
      <c r="D5" t="s">
        <v>5</v>
      </c>
      <c r="E5">
        <v>26646</v>
      </c>
      <c r="F5">
        <v>1</v>
      </c>
      <c r="G5">
        <v>0</v>
      </c>
      <c r="H5" t="s">
        <v>20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5">
      <c r="A6" s="1">
        <v>5324</v>
      </c>
      <c r="B6" s="2">
        <v>1981</v>
      </c>
      <c r="C6" t="s">
        <v>6</v>
      </c>
      <c r="D6" t="s">
        <v>4</v>
      </c>
      <c r="E6">
        <v>58293</v>
      </c>
      <c r="F6">
        <v>1</v>
      </c>
      <c r="G6">
        <v>0</v>
      </c>
      <c r="H6" t="s">
        <v>21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5">
      <c r="A7" s="1">
        <v>7446</v>
      </c>
      <c r="B7" s="2">
        <v>1967</v>
      </c>
      <c r="C7" t="s">
        <v>8</v>
      </c>
      <c r="D7" t="s">
        <v>5</v>
      </c>
      <c r="E7">
        <v>62513</v>
      </c>
      <c r="F7">
        <v>0</v>
      </c>
      <c r="G7">
        <v>1</v>
      </c>
      <c r="H7" t="s">
        <v>22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5">
      <c r="A8" s="1">
        <v>965</v>
      </c>
      <c r="B8" s="2">
        <v>1971</v>
      </c>
      <c r="C8" t="s">
        <v>1</v>
      </c>
      <c r="D8" t="s">
        <v>2</v>
      </c>
      <c r="E8">
        <v>55635</v>
      </c>
      <c r="F8">
        <v>0</v>
      </c>
      <c r="G8">
        <v>1</v>
      </c>
      <c r="H8" t="s">
        <v>23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5">
      <c r="A9" s="1">
        <v>6177</v>
      </c>
      <c r="B9" s="2">
        <v>1985</v>
      </c>
      <c r="C9" t="s">
        <v>6</v>
      </c>
      <c r="D9" t="s">
        <v>4</v>
      </c>
      <c r="E9">
        <v>33454</v>
      </c>
      <c r="F9">
        <v>1</v>
      </c>
      <c r="G9">
        <v>0</v>
      </c>
      <c r="H9" t="s">
        <v>24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5">
      <c r="A10" s="1">
        <v>4855</v>
      </c>
      <c r="B10" s="2">
        <v>1974</v>
      </c>
      <c r="C10" t="s">
        <v>6</v>
      </c>
      <c r="D10" t="s">
        <v>5</v>
      </c>
      <c r="E10">
        <v>30351</v>
      </c>
      <c r="F10">
        <v>1</v>
      </c>
      <c r="G10">
        <v>0</v>
      </c>
      <c r="H10" t="s">
        <v>25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5">
      <c r="A11" s="1">
        <v>5899</v>
      </c>
      <c r="B11" s="2">
        <v>1950</v>
      </c>
      <c r="C11" t="s">
        <v>6</v>
      </c>
      <c r="D11" t="s">
        <v>5</v>
      </c>
      <c r="E11">
        <v>5648</v>
      </c>
      <c r="F11">
        <v>1</v>
      </c>
      <c r="G11">
        <v>1</v>
      </c>
      <c r="H11" t="s">
        <v>26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5">
      <c r="A12" s="1">
        <v>1994</v>
      </c>
      <c r="B12" s="2">
        <v>1983</v>
      </c>
      <c r="C12" t="s">
        <v>1</v>
      </c>
      <c r="D12" t="s">
        <v>4</v>
      </c>
      <c r="F12">
        <v>1</v>
      </c>
      <c r="G12">
        <v>0</v>
      </c>
      <c r="H12" t="s">
        <v>27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5">
      <c r="A13" s="1">
        <v>387</v>
      </c>
      <c r="B13" s="2">
        <v>1976</v>
      </c>
      <c r="C13" t="s">
        <v>10</v>
      </c>
      <c r="D13" t="s">
        <v>4</v>
      </c>
      <c r="E13">
        <v>7500</v>
      </c>
      <c r="F13">
        <v>0</v>
      </c>
      <c r="G13">
        <v>0</v>
      </c>
      <c r="H13" t="s">
        <v>23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5">
      <c r="A14" s="1">
        <v>2125</v>
      </c>
      <c r="B14" s="2">
        <v>1959</v>
      </c>
      <c r="C14" t="s">
        <v>1</v>
      </c>
      <c r="D14" t="s">
        <v>2</v>
      </c>
      <c r="E14">
        <v>63033</v>
      </c>
      <c r="F14">
        <v>0</v>
      </c>
      <c r="G14">
        <v>0</v>
      </c>
      <c r="H14" t="s">
        <v>27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5">
      <c r="A15" s="1">
        <v>8180</v>
      </c>
      <c r="B15" s="2">
        <v>1952</v>
      </c>
      <c r="C15" t="s">
        <v>8</v>
      </c>
      <c r="D15" t="s">
        <v>2</v>
      </c>
      <c r="E15">
        <v>59354</v>
      </c>
      <c r="F15">
        <v>1</v>
      </c>
      <c r="G15">
        <v>1</v>
      </c>
      <c r="H15" t="s">
        <v>27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5">
      <c r="A16" s="1">
        <v>2569</v>
      </c>
      <c r="B16" s="2">
        <v>1987</v>
      </c>
      <c r="C16" t="s">
        <v>1</v>
      </c>
      <c r="D16" t="s">
        <v>4</v>
      </c>
      <c r="E16">
        <v>17323</v>
      </c>
      <c r="F16">
        <v>0</v>
      </c>
      <c r="G16">
        <v>0</v>
      </c>
      <c r="H16" t="s">
        <v>28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5">
      <c r="A17" s="1">
        <v>2114</v>
      </c>
      <c r="B17" s="2">
        <v>1946</v>
      </c>
      <c r="C17" t="s">
        <v>6</v>
      </c>
      <c r="D17" t="s">
        <v>3</v>
      </c>
      <c r="E17">
        <v>82800</v>
      </c>
      <c r="F17">
        <v>0</v>
      </c>
      <c r="G17">
        <v>0</v>
      </c>
      <c r="H17" t="s">
        <v>29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5">
      <c r="A18" s="1">
        <v>9736</v>
      </c>
      <c r="B18" s="2">
        <v>1980</v>
      </c>
      <c r="C18" t="s">
        <v>1</v>
      </c>
      <c r="D18" t="s">
        <v>4</v>
      </c>
      <c r="E18">
        <v>41850</v>
      </c>
      <c r="F18">
        <v>1</v>
      </c>
      <c r="G18">
        <v>1</v>
      </c>
      <c r="H18" t="s">
        <v>30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5">
      <c r="A19" s="1">
        <v>4939</v>
      </c>
      <c r="B19" s="2">
        <v>1946</v>
      </c>
      <c r="C19" t="s">
        <v>1</v>
      </c>
      <c r="D19" t="s">
        <v>5</v>
      </c>
      <c r="E19">
        <v>37760</v>
      </c>
      <c r="F19">
        <v>0</v>
      </c>
      <c r="G19">
        <v>0</v>
      </c>
      <c r="H19" t="s">
        <v>31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5">
      <c r="A20" s="1">
        <v>6565</v>
      </c>
      <c r="B20" s="2">
        <v>1949</v>
      </c>
      <c r="C20" t="s">
        <v>8</v>
      </c>
      <c r="D20" t="s">
        <v>4</v>
      </c>
      <c r="E20">
        <v>76995</v>
      </c>
      <c r="F20">
        <v>0</v>
      </c>
      <c r="G20">
        <v>1</v>
      </c>
      <c r="H20" t="s">
        <v>32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5">
      <c r="A21" s="1">
        <v>2278</v>
      </c>
      <c r="B21" s="2">
        <v>1985</v>
      </c>
      <c r="C21" t="s">
        <v>7</v>
      </c>
      <c r="D21" t="s">
        <v>3</v>
      </c>
      <c r="E21">
        <v>33812</v>
      </c>
      <c r="F21">
        <v>1</v>
      </c>
      <c r="G21">
        <v>0</v>
      </c>
      <c r="H21" t="s">
        <v>33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5">
      <c r="A22" s="1">
        <v>9360</v>
      </c>
      <c r="B22" s="2">
        <v>1982</v>
      </c>
      <c r="C22" t="s">
        <v>1</v>
      </c>
      <c r="D22" t="s">
        <v>4</v>
      </c>
      <c r="E22">
        <v>37040</v>
      </c>
      <c r="F22">
        <v>0</v>
      </c>
      <c r="G22">
        <v>0</v>
      </c>
      <c r="H22" t="s">
        <v>34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5">
      <c r="A23" s="1">
        <v>5376</v>
      </c>
      <c r="B23" s="2">
        <v>1979</v>
      </c>
      <c r="C23" t="s">
        <v>1</v>
      </c>
      <c r="D23" t="s">
        <v>4</v>
      </c>
      <c r="E23">
        <v>2447</v>
      </c>
      <c r="F23">
        <v>1</v>
      </c>
      <c r="G23">
        <v>0</v>
      </c>
      <c r="H23" t="s">
        <v>35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5">
      <c r="A24" s="1">
        <v>1993</v>
      </c>
      <c r="B24" s="2">
        <v>1949</v>
      </c>
      <c r="C24" t="s">
        <v>6</v>
      </c>
      <c r="D24" t="s">
        <v>4</v>
      </c>
      <c r="E24">
        <v>58607</v>
      </c>
      <c r="F24">
        <v>0</v>
      </c>
      <c r="G24">
        <v>1</v>
      </c>
      <c r="H24" t="s">
        <v>36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5">
      <c r="A25" s="1">
        <v>4047</v>
      </c>
      <c r="B25" s="2">
        <v>1954</v>
      </c>
      <c r="C25" t="s">
        <v>6</v>
      </c>
      <c r="D25" t="s">
        <v>4</v>
      </c>
      <c r="E25">
        <v>65324</v>
      </c>
      <c r="F25">
        <v>0</v>
      </c>
      <c r="G25">
        <v>1</v>
      </c>
      <c r="H25" t="s">
        <v>37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5">
      <c r="A26" s="1">
        <v>1409</v>
      </c>
      <c r="B26" s="2">
        <v>1951</v>
      </c>
      <c r="C26" t="s">
        <v>1</v>
      </c>
      <c r="D26" t="s">
        <v>5</v>
      </c>
      <c r="E26">
        <v>40689</v>
      </c>
      <c r="F26">
        <v>0</v>
      </c>
      <c r="G26">
        <v>1</v>
      </c>
      <c r="H26" t="s">
        <v>38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5">
      <c r="A27" s="1">
        <v>7892</v>
      </c>
      <c r="B27" s="2">
        <v>1969</v>
      </c>
      <c r="C27" t="s">
        <v>1</v>
      </c>
      <c r="D27" t="s">
        <v>3</v>
      </c>
      <c r="E27">
        <v>18589</v>
      </c>
      <c r="F27">
        <v>0</v>
      </c>
      <c r="G27">
        <v>0</v>
      </c>
      <c r="H27" t="s">
        <v>39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5">
      <c r="A28" s="1">
        <v>2404</v>
      </c>
      <c r="B28" s="2">
        <v>1976</v>
      </c>
      <c r="C28" t="s">
        <v>1</v>
      </c>
      <c r="D28" t="s">
        <v>4</v>
      </c>
      <c r="E28">
        <v>53359</v>
      </c>
      <c r="F28">
        <v>1</v>
      </c>
      <c r="G28">
        <v>1</v>
      </c>
      <c r="H28" t="s">
        <v>40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5">
      <c r="A29" s="1">
        <v>5255</v>
      </c>
      <c r="B29" s="2">
        <v>1986</v>
      </c>
      <c r="C29" t="s">
        <v>1</v>
      </c>
      <c r="D29" t="s">
        <v>3</v>
      </c>
      <c r="F29">
        <v>1</v>
      </c>
      <c r="G29">
        <v>0</v>
      </c>
      <c r="H29" t="s">
        <v>41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5">
      <c r="A30" s="1">
        <v>9422</v>
      </c>
      <c r="B30" s="2">
        <v>1989</v>
      </c>
      <c r="C30" t="s">
        <v>1</v>
      </c>
      <c r="D30" t="s">
        <v>4</v>
      </c>
      <c r="E30">
        <v>38360</v>
      </c>
      <c r="F30">
        <v>1</v>
      </c>
      <c r="G30">
        <v>0</v>
      </c>
      <c r="H30" t="s">
        <v>42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5">
      <c r="A31" s="1">
        <v>1966</v>
      </c>
      <c r="B31" s="2">
        <v>1965</v>
      </c>
      <c r="C31" t="s">
        <v>6</v>
      </c>
      <c r="D31" t="s">
        <v>4</v>
      </c>
      <c r="E31">
        <v>84618</v>
      </c>
      <c r="F31">
        <v>0</v>
      </c>
      <c r="G31">
        <v>0</v>
      </c>
      <c r="H31" t="s">
        <v>43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5">
      <c r="A32" s="1">
        <v>6864</v>
      </c>
      <c r="B32" s="2">
        <v>1989</v>
      </c>
      <c r="C32" t="s">
        <v>8</v>
      </c>
      <c r="D32" t="s">
        <v>2</v>
      </c>
      <c r="E32">
        <v>10979</v>
      </c>
      <c r="F32">
        <v>0</v>
      </c>
      <c r="G32">
        <v>0</v>
      </c>
      <c r="H32" t="s">
        <v>44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5">
      <c r="A33" s="1">
        <v>3033</v>
      </c>
      <c r="B33" s="2">
        <v>1963</v>
      </c>
      <c r="C33" t="s">
        <v>8</v>
      </c>
      <c r="D33" t="s">
        <v>5</v>
      </c>
      <c r="E33">
        <v>38620</v>
      </c>
      <c r="F33">
        <v>0</v>
      </c>
      <c r="G33">
        <v>0</v>
      </c>
      <c r="H33" t="s">
        <v>45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5">
      <c r="A34" s="1">
        <v>5710</v>
      </c>
      <c r="B34" s="2">
        <v>1970</v>
      </c>
      <c r="C34" t="s">
        <v>1</v>
      </c>
      <c r="D34" t="s">
        <v>5</v>
      </c>
      <c r="E34">
        <v>40548</v>
      </c>
      <c r="F34">
        <v>0</v>
      </c>
      <c r="G34">
        <v>1</v>
      </c>
      <c r="H34" t="s">
        <v>28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5">
      <c r="A35" s="1">
        <v>7373</v>
      </c>
      <c r="B35" s="2">
        <v>1952</v>
      </c>
      <c r="C35" t="s">
        <v>6</v>
      </c>
      <c r="D35" t="s">
        <v>2</v>
      </c>
      <c r="E35">
        <v>46610</v>
      </c>
      <c r="F35">
        <v>0</v>
      </c>
      <c r="G35">
        <v>2</v>
      </c>
      <c r="H35" t="s">
        <v>46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5">
      <c r="A36" s="1">
        <v>8755</v>
      </c>
      <c r="B36" s="2">
        <v>1946</v>
      </c>
      <c r="C36" t="s">
        <v>8</v>
      </c>
      <c r="D36" t="s">
        <v>4</v>
      </c>
      <c r="E36">
        <v>68657</v>
      </c>
      <c r="F36">
        <v>0</v>
      </c>
      <c r="G36">
        <v>0</v>
      </c>
      <c r="H36" t="s">
        <v>41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5">
      <c r="A37" s="1">
        <v>10738</v>
      </c>
      <c r="B37" s="2">
        <v>1951</v>
      </c>
      <c r="C37" t="s">
        <v>8</v>
      </c>
      <c r="D37" t="s">
        <v>3</v>
      </c>
      <c r="E37">
        <v>49389</v>
      </c>
      <c r="F37">
        <v>1</v>
      </c>
      <c r="G37">
        <v>1</v>
      </c>
      <c r="H37" t="s">
        <v>47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5">
      <c r="A38" s="1">
        <v>4339</v>
      </c>
      <c r="B38" s="2">
        <v>1970</v>
      </c>
      <c r="C38" t="s">
        <v>6</v>
      </c>
      <c r="D38" t="s">
        <v>4</v>
      </c>
      <c r="E38">
        <v>67353</v>
      </c>
      <c r="F38">
        <v>0</v>
      </c>
      <c r="G38">
        <v>1</v>
      </c>
      <c r="H38" t="s">
        <v>48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5">
      <c r="A39" s="1">
        <v>10755</v>
      </c>
      <c r="B39" s="2">
        <v>1976</v>
      </c>
      <c r="C39" t="s">
        <v>7</v>
      </c>
      <c r="D39" t="s">
        <v>4</v>
      </c>
      <c r="E39">
        <v>23718</v>
      </c>
      <c r="F39">
        <v>1</v>
      </c>
      <c r="G39">
        <v>0</v>
      </c>
      <c r="H39" t="s">
        <v>49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5">
      <c r="A40" s="1">
        <v>8595</v>
      </c>
      <c r="B40" s="2">
        <v>1973</v>
      </c>
      <c r="C40" t="s">
        <v>1</v>
      </c>
      <c r="D40" t="s">
        <v>9</v>
      </c>
      <c r="E40">
        <v>42429</v>
      </c>
      <c r="F40">
        <v>0</v>
      </c>
      <c r="G40">
        <v>1</v>
      </c>
      <c r="H40" t="s">
        <v>50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5">
      <c r="A41" s="1">
        <v>2968</v>
      </c>
      <c r="B41" s="2">
        <v>1943</v>
      </c>
      <c r="C41" t="s">
        <v>6</v>
      </c>
      <c r="D41" t="s">
        <v>2</v>
      </c>
      <c r="E41">
        <v>48948</v>
      </c>
      <c r="F41">
        <v>0</v>
      </c>
      <c r="G41">
        <v>0</v>
      </c>
      <c r="H41" t="s">
        <v>51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5">
      <c r="A42" s="1">
        <v>8601</v>
      </c>
      <c r="B42" s="2">
        <v>1980</v>
      </c>
      <c r="C42" t="s">
        <v>1</v>
      </c>
      <c r="D42" t="s">
        <v>4</v>
      </c>
      <c r="E42">
        <v>80011</v>
      </c>
      <c r="F42">
        <v>0</v>
      </c>
      <c r="G42">
        <v>1</v>
      </c>
      <c r="H42" t="s">
        <v>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5">
      <c r="A43" s="1">
        <v>503</v>
      </c>
      <c r="B43" s="2">
        <v>1985</v>
      </c>
      <c r="C43" t="s">
        <v>8</v>
      </c>
      <c r="D43" t="s">
        <v>4</v>
      </c>
      <c r="E43">
        <v>20559</v>
      </c>
      <c r="F43">
        <v>1</v>
      </c>
      <c r="G43">
        <v>0</v>
      </c>
      <c r="H43" t="s">
        <v>53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5">
      <c r="A44" s="1">
        <v>8430</v>
      </c>
      <c r="B44" s="2">
        <v>1957</v>
      </c>
      <c r="C44" t="s">
        <v>1</v>
      </c>
      <c r="D44" t="s">
        <v>5</v>
      </c>
      <c r="E44">
        <v>21994</v>
      </c>
      <c r="F44">
        <v>0</v>
      </c>
      <c r="G44">
        <v>1</v>
      </c>
      <c r="H44" t="s">
        <v>30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5">
      <c r="A45" s="1">
        <v>7281</v>
      </c>
      <c r="B45" s="2">
        <v>1959</v>
      </c>
      <c r="C45" t="s">
        <v>6</v>
      </c>
      <c r="D45" t="s">
        <v>3</v>
      </c>
      <c r="F45">
        <v>0</v>
      </c>
      <c r="G45">
        <v>0</v>
      </c>
      <c r="H45" t="s">
        <v>54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5">
      <c r="A46" s="1">
        <v>2139</v>
      </c>
      <c r="B46" s="2">
        <v>1975</v>
      </c>
      <c r="C46" t="s">
        <v>8</v>
      </c>
      <c r="D46" t="s">
        <v>4</v>
      </c>
      <c r="E46">
        <v>7500</v>
      </c>
      <c r="F46">
        <v>1</v>
      </c>
      <c r="G46">
        <v>0</v>
      </c>
      <c r="H46" t="s">
        <v>55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5">
      <c r="A47" s="1">
        <v>1371</v>
      </c>
      <c r="B47" s="2">
        <v>1976</v>
      </c>
      <c r="C47" t="s">
        <v>1</v>
      </c>
      <c r="D47" t="s">
        <v>3</v>
      </c>
      <c r="E47">
        <v>79941</v>
      </c>
      <c r="F47">
        <v>0</v>
      </c>
      <c r="G47">
        <v>0</v>
      </c>
      <c r="H47" t="s">
        <v>56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5">
      <c r="A48" s="1">
        <v>9909</v>
      </c>
      <c r="B48" s="2">
        <v>1996</v>
      </c>
      <c r="C48" t="s">
        <v>7</v>
      </c>
      <c r="D48" t="s">
        <v>4</v>
      </c>
      <c r="E48">
        <v>7500</v>
      </c>
      <c r="F48">
        <v>0</v>
      </c>
      <c r="G48">
        <v>0</v>
      </c>
      <c r="H48" t="s">
        <v>57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5">
      <c r="A49" s="1">
        <v>7286</v>
      </c>
      <c r="B49" s="2">
        <v>1968</v>
      </c>
      <c r="C49" t="s">
        <v>1</v>
      </c>
      <c r="D49" t="s">
        <v>5</v>
      </c>
      <c r="E49">
        <v>41728</v>
      </c>
      <c r="F49">
        <v>1</v>
      </c>
      <c r="G49">
        <v>0</v>
      </c>
      <c r="H49" t="s">
        <v>58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5">
      <c r="A50" s="1">
        <v>7244</v>
      </c>
      <c r="B50" s="2">
        <v>1951</v>
      </c>
      <c r="C50" t="s">
        <v>1</v>
      </c>
      <c r="D50" t="s">
        <v>3</v>
      </c>
      <c r="F50">
        <v>2</v>
      </c>
      <c r="G50">
        <v>1</v>
      </c>
      <c r="H50" t="s">
        <v>59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5">
      <c r="A51" s="1">
        <v>6566</v>
      </c>
      <c r="B51" s="2">
        <v>1954</v>
      </c>
      <c r="C51" t="s">
        <v>6</v>
      </c>
      <c r="D51" t="s">
        <v>4</v>
      </c>
      <c r="E51">
        <v>72550</v>
      </c>
      <c r="F51">
        <v>1</v>
      </c>
      <c r="G51">
        <v>1</v>
      </c>
      <c r="H51" t="s">
        <v>60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5">
      <c r="A52" s="1">
        <v>8614</v>
      </c>
      <c r="B52" s="2">
        <v>1957</v>
      </c>
      <c r="C52" t="s">
        <v>1</v>
      </c>
      <c r="D52" t="s">
        <v>9</v>
      </c>
      <c r="E52">
        <v>65486</v>
      </c>
      <c r="F52">
        <v>0</v>
      </c>
      <c r="G52">
        <v>1</v>
      </c>
      <c r="H52" t="s">
        <v>61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5">
      <c r="A53" s="1">
        <v>4114</v>
      </c>
      <c r="B53" s="2">
        <v>1964</v>
      </c>
      <c r="C53" t="s">
        <v>8</v>
      </c>
      <c r="D53" t="s">
        <v>4</v>
      </c>
      <c r="E53">
        <v>79143</v>
      </c>
      <c r="F53">
        <v>0</v>
      </c>
      <c r="G53">
        <v>0</v>
      </c>
      <c r="H53" t="s">
        <v>62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5">
      <c r="A54" s="1">
        <v>1331</v>
      </c>
      <c r="B54" s="2">
        <v>1977</v>
      </c>
      <c r="C54" t="s">
        <v>1</v>
      </c>
      <c r="D54" t="s">
        <v>3</v>
      </c>
      <c r="E54">
        <v>35790</v>
      </c>
      <c r="F54">
        <v>1</v>
      </c>
      <c r="G54">
        <v>0</v>
      </c>
      <c r="H54" t="s">
        <v>39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5">
      <c r="A55" s="1">
        <v>2225</v>
      </c>
      <c r="B55" s="2">
        <v>1977</v>
      </c>
      <c r="C55" t="s">
        <v>1</v>
      </c>
      <c r="D55" t="s">
        <v>2</v>
      </c>
      <c r="E55">
        <v>82582</v>
      </c>
      <c r="F55">
        <v>0</v>
      </c>
      <c r="G55">
        <v>0</v>
      </c>
      <c r="H55" t="s">
        <v>63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5">
      <c r="A56" s="1">
        <v>9381</v>
      </c>
      <c r="B56" s="2">
        <v>1978</v>
      </c>
      <c r="C56" t="s">
        <v>1</v>
      </c>
      <c r="D56" t="s">
        <v>4</v>
      </c>
      <c r="E56">
        <v>66373</v>
      </c>
      <c r="F56">
        <v>1</v>
      </c>
      <c r="G56">
        <v>1</v>
      </c>
      <c r="H56" t="s">
        <v>64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5">
      <c r="A57" s="1">
        <v>6260</v>
      </c>
      <c r="B57" s="2">
        <v>1955</v>
      </c>
      <c r="C57" t="s">
        <v>8</v>
      </c>
      <c r="D57" t="s">
        <v>5</v>
      </c>
      <c r="E57">
        <v>82384</v>
      </c>
      <c r="F57">
        <v>0</v>
      </c>
      <c r="G57">
        <v>0</v>
      </c>
      <c r="H57" t="s">
        <v>65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5">
      <c r="A58" s="1">
        <v>10383</v>
      </c>
      <c r="B58" s="2">
        <v>1966</v>
      </c>
      <c r="C58" t="s">
        <v>1</v>
      </c>
      <c r="D58" t="s">
        <v>2</v>
      </c>
      <c r="E58">
        <v>70287</v>
      </c>
      <c r="F58">
        <v>0</v>
      </c>
      <c r="G58">
        <v>0</v>
      </c>
      <c r="H58" t="s">
        <v>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5">
      <c r="A59" s="1">
        <v>7437</v>
      </c>
      <c r="B59" s="2">
        <v>1988</v>
      </c>
      <c r="C59" t="s">
        <v>1</v>
      </c>
      <c r="D59" t="s">
        <v>3</v>
      </c>
      <c r="E59">
        <v>27938</v>
      </c>
      <c r="F59">
        <v>1</v>
      </c>
      <c r="G59">
        <v>0</v>
      </c>
      <c r="H59" t="s">
        <v>67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5">
      <c r="A60" s="1">
        <v>8557</v>
      </c>
      <c r="B60" s="2">
        <v>1982</v>
      </c>
      <c r="C60" t="s">
        <v>1</v>
      </c>
      <c r="D60" t="s">
        <v>3</v>
      </c>
      <c r="F60">
        <v>1</v>
      </c>
      <c r="G60">
        <v>0</v>
      </c>
      <c r="H60" t="s">
        <v>68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5">
      <c r="A61" s="1">
        <v>8375</v>
      </c>
      <c r="B61" s="2">
        <v>1968</v>
      </c>
      <c r="C61" t="s">
        <v>6</v>
      </c>
      <c r="D61" t="s">
        <v>4</v>
      </c>
      <c r="E61">
        <v>55954</v>
      </c>
      <c r="F61">
        <v>0</v>
      </c>
      <c r="G61">
        <v>1</v>
      </c>
      <c r="H61" t="s">
        <v>69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5">
      <c r="A62" s="1">
        <v>6853</v>
      </c>
      <c r="B62" s="2">
        <v>1982</v>
      </c>
      <c r="C62" t="s">
        <v>8</v>
      </c>
      <c r="D62" t="s">
        <v>3</v>
      </c>
      <c r="E62">
        <v>75777</v>
      </c>
      <c r="F62">
        <v>0</v>
      </c>
      <c r="G62">
        <v>0</v>
      </c>
      <c r="H62" t="s">
        <v>70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5">
      <c r="A63" s="1">
        <v>3076</v>
      </c>
      <c r="B63" s="2">
        <v>1975</v>
      </c>
      <c r="C63" t="s">
        <v>1</v>
      </c>
      <c r="D63" t="s">
        <v>5</v>
      </c>
      <c r="E63">
        <v>66653</v>
      </c>
      <c r="F63">
        <v>1</v>
      </c>
      <c r="G63">
        <v>1</v>
      </c>
      <c r="H63" t="s">
        <v>71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5">
      <c r="A64" s="1">
        <v>1012</v>
      </c>
      <c r="B64" s="2">
        <v>1952</v>
      </c>
      <c r="C64" t="s">
        <v>1</v>
      </c>
      <c r="D64" t="s">
        <v>3</v>
      </c>
      <c r="E64">
        <v>61823</v>
      </c>
      <c r="F64">
        <v>0</v>
      </c>
      <c r="G64">
        <v>1</v>
      </c>
      <c r="H64" t="s">
        <v>72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5">
      <c r="A65" s="1">
        <v>6518</v>
      </c>
      <c r="B65" s="2">
        <v>1951</v>
      </c>
      <c r="C65" t="s">
        <v>6</v>
      </c>
      <c r="D65" t="s">
        <v>9</v>
      </c>
      <c r="E65">
        <v>67680</v>
      </c>
      <c r="F65">
        <v>0</v>
      </c>
      <c r="G65">
        <v>1</v>
      </c>
      <c r="H65" t="s">
        <v>73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5">
      <c r="A66" s="1">
        <v>4137</v>
      </c>
      <c r="B66" s="2">
        <v>1948</v>
      </c>
      <c r="C66" t="s">
        <v>1</v>
      </c>
      <c r="D66" t="s">
        <v>5</v>
      </c>
      <c r="E66">
        <v>70666</v>
      </c>
      <c r="F66">
        <v>0</v>
      </c>
      <c r="G66">
        <v>0</v>
      </c>
      <c r="H66" t="s">
        <v>74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5">
      <c r="A67" s="1">
        <v>8082</v>
      </c>
      <c r="B67" s="2">
        <v>1971</v>
      </c>
      <c r="C67" t="s">
        <v>1</v>
      </c>
      <c r="D67" t="s">
        <v>4</v>
      </c>
      <c r="E67">
        <v>25721</v>
      </c>
      <c r="F67">
        <v>1</v>
      </c>
      <c r="G67">
        <v>0</v>
      </c>
      <c r="H67" t="s">
        <v>75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5">
      <c r="A68" s="1">
        <v>1386</v>
      </c>
      <c r="B68" s="2">
        <v>1967</v>
      </c>
      <c r="C68" t="s">
        <v>1</v>
      </c>
      <c r="D68" t="s">
        <v>5</v>
      </c>
      <c r="E68">
        <v>32474</v>
      </c>
      <c r="F68">
        <v>1</v>
      </c>
      <c r="G68">
        <v>1</v>
      </c>
      <c r="H68" t="s">
        <v>76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5">
      <c r="A69" s="1">
        <v>9369</v>
      </c>
      <c r="B69" s="2">
        <v>1979</v>
      </c>
      <c r="C69" t="s">
        <v>7</v>
      </c>
      <c r="D69" t="s">
        <v>3</v>
      </c>
      <c r="E69">
        <v>88194</v>
      </c>
      <c r="F69">
        <v>0</v>
      </c>
      <c r="G69">
        <v>1</v>
      </c>
      <c r="H69" t="s">
        <v>77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5">
      <c r="A70" s="1">
        <v>4477</v>
      </c>
      <c r="B70" s="2">
        <v>1958</v>
      </c>
      <c r="C70" t="s">
        <v>1</v>
      </c>
      <c r="D70" t="s">
        <v>5</v>
      </c>
      <c r="E70">
        <v>69096</v>
      </c>
      <c r="F70">
        <v>0</v>
      </c>
      <c r="G70">
        <v>1</v>
      </c>
      <c r="H70" t="s">
        <v>78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5">
      <c r="A71" s="1">
        <v>1357</v>
      </c>
      <c r="B71" s="2">
        <v>1970</v>
      </c>
      <c r="C71" t="s">
        <v>1</v>
      </c>
      <c r="D71" t="s">
        <v>5</v>
      </c>
      <c r="E71">
        <v>74854</v>
      </c>
      <c r="F71">
        <v>1</v>
      </c>
      <c r="G71">
        <v>2</v>
      </c>
      <c r="H71" t="s">
        <v>79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5">
      <c r="A72" s="1">
        <v>1402</v>
      </c>
      <c r="B72" s="2">
        <v>1954</v>
      </c>
      <c r="C72" t="s">
        <v>8</v>
      </c>
      <c r="D72" t="s">
        <v>4</v>
      </c>
      <c r="E72">
        <v>66991</v>
      </c>
      <c r="F72">
        <v>0</v>
      </c>
      <c r="G72">
        <v>0</v>
      </c>
      <c r="H72" t="s">
        <v>80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5">
      <c r="A73" s="1">
        <v>10629</v>
      </c>
      <c r="B73" s="2">
        <v>1973</v>
      </c>
      <c r="C73" t="s">
        <v>7</v>
      </c>
      <c r="D73" t="s">
        <v>4</v>
      </c>
      <c r="F73">
        <v>1</v>
      </c>
      <c r="G73">
        <v>0</v>
      </c>
      <c r="H73" t="s">
        <v>81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5">
      <c r="A74" s="1">
        <v>6312</v>
      </c>
      <c r="B74" s="2">
        <v>1959</v>
      </c>
      <c r="C74" t="s">
        <v>1</v>
      </c>
      <c r="D74" t="s">
        <v>4</v>
      </c>
      <c r="E74">
        <v>65031</v>
      </c>
      <c r="F74">
        <v>0</v>
      </c>
      <c r="G74">
        <v>1</v>
      </c>
      <c r="H74" t="s">
        <v>82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5">
      <c r="A75" s="1">
        <v>8132</v>
      </c>
      <c r="B75" s="2">
        <v>1975</v>
      </c>
      <c r="C75" t="s">
        <v>6</v>
      </c>
      <c r="D75" t="s">
        <v>4</v>
      </c>
      <c r="E75">
        <v>60631</v>
      </c>
      <c r="F75">
        <v>1</v>
      </c>
      <c r="G75">
        <v>1</v>
      </c>
      <c r="H75" t="s">
        <v>83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5">
      <c r="A76" s="1">
        <v>1050</v>
      </c>
      <c r="B76" s="2">
        <v>1952</v>
      </c>
      <c r="C76" t="s">
        <v>1</v>
      </c>
      <c r="D76" t="s">
        <v>4</v>
      </c>
      <c r="E76">
        <v>28332</v>
      </c>
      <c r="F76">
        <v>0</v>
      </c>
      <c r="G76">
        <v>0</v>
      </c>
      <c r="H76" t="s">
        <v>84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5">
      <c r="A77" s="1">
        <v>5846</v>
      </c>
      <c r="B77" s="2">
        <v>1977</v>
      </c>
      <c r="C77" t="s">
        <v>1</v>
      </c>
      <c r="D77" t="s">
        <v>2</v>
      </c>
      <c r="E77">
        <v>40246</v>
      </c>
      <c r="F77">
        <v>1</v>
      </c>
      <c r="G77">
        <v>0</v>
      </c>
      <c r="H77" t="s">
        <v>85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5">
      <c r="A78" s="1">
        <v>1859</v>
      </c>
      <c r="B78" s="2">
        <v>1972</v>
      </c>
      <c r="C78" t="s">
        <v>8</v>
      </c>
      <c r="D78" t="s">
        <v>4</v>
      </c>
      <c r="E78">
        <v>75251</v>
      </c>
      <c r="F78">
        <v>0</v>
      </c>
      <c r="G78">
        <v>0</v>
      </c>
      <c r="H78" t="s">
        <v>86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5">
      <c r="A79" s="1">
        <v>7503</v>
      </c>
      <c r="B79" s="2">
        <v>1976</v>
      </c>
      <c r="C79" t="s">
        <v>1</v>
      </c>
      <c r="D79" t="s">
        <v>3</v>
      </c>
      <c r="E79">
        <v>75825</v>
      </c>
      <c r="F79">
        <v>0</v>
      </c>
      <c r="G79">
        <v>0</v>
      </c>
      <c r="H79" t="s">
        <v>87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5">
      <c r="A80" s="1">
        <v>10401</v>
      </c>
      <c r="B80" s="2">
        <v>1976</v>
      </c>
      <c r="C80" t="s">
        <v>7</v>
      </c>
      <c r="D80" t="s">
        <v>5</v>
      </c>
      <c r="E80">
        <v>26326</v>
      </c>
      <c r="F80">
        <v>0</v>
      </c>
      <c r="G80">
        <v>0</v>
      </c>
      <c r="H80" t="s">
        <v>88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5">
      <c r="A81" s="1">
        <v>1618</v>
      </c>
      <c r="B81" s="2">
        <v>1965</v>
      </c>
      <c r="C81" t="s">
        <v>1</v>
      </c>
      <c r="D81" t="s">
        <v>5</v>
      </c>
      <c r="E81">
        <v>56046</v>
      </c>
      <c r="F81">
        <v>0</v>
      </c>
      <c r="G81">
        <v>0</v>
      </c>
      <c r="H81" t="s">
        <v>39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5">
      <c r="A82" s="1">
        <v>3332</v>
      </c>
      <c r="B82" s="2">
        <v>1985</v>
      </c>
      <c r="C82" t="s">
        <v>1</v>
      </c>
      <c r="D82" t="s">
        <v>3</v>
      </c>
      <c r="E82">
        <v>29760</v>
      </c>
      <c r="F82">
        <v>1</v>
      </c>
      <c r="G82">
        <v>0</v>
      </c>
      <c r="H82" t="s">
        <v>89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5">
      <c r="A83" s="1">
        <v>2261</v>
      </c>
      <c r="B83" s="2">
        <v>1969</v>
      </c>
      <c r="C83" t="s">
        <v>1</v>
      </c>
      <c r="D83" t="s">
        <v>4</v>
      </c>
      <c r="E83">
        <v>26304</v>
      </c>
      <c r="F83">
        <v>1</v>
      </c>
      <c r="G83">
        <v>0</v>
      </c>
      <c r="H83" t="s">
        <v>90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5">
      <c r="A84" s="1">
        <v>5346</v>
      </c>
      <c r="B84" s="2">
        <v>1973</v>
      </c>
      <c r="C84" t="s">
        <v>7</v>
      </c>
      <c r="D84" t="s">
        <v>4</v>
      </c>
      <c r="E84">
        <v>23559</v>
      </c>
      <c r="F84">
        <v>1</v>
      </c>
      <c r="G84">
        <v>0</v>
      </c>
      <c r="H84" t="s">
        <v>91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5">
      <c r="A85" s="1">
        <v>4119</v>
      </c>
      <c r="B85" s="2">
        <v>1963</v>
      </c>
      <c r="C85" t="s">
        <v>8</v>
      </c>
      <c r="D85" t="s">
        <v>5</v>
      </c>
      <c r="E85">
        <v>38620</v>
      </c>
      <c r="F85">
        <v>0</v>
      </c>
      <c r="G85">
        <v>0</v>
      </c>
      <c r="H85" t="s">
        <v>45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5">
      <c r="A86" s="1">
        <v>535</v>
      </c>
      <c r="B86" s="2">
        <v>1987</v>
      </c>
      <c r="C86" t="s">
        <v>1</v>
      </c>
      <c r="D86" t="s">
        <v>2</v>
      </c>
      <c r="E86">
        <v>81361</v>
      </c>
      <c r="F86">
        <v>0</v>
      </c>
      <c r="G86">
        <v>0</v>
      </c>
      <c r="H86" t="s">
        <v>92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5">
      <c r="A87" s="1">
        <v>5268</v>
      </c>
      <c r="B87" s="2">
        <v>1960</v>
      </c>
      <c r="C87" t="s">
        <v>1</v>
      </c>
      <c r="D87" t="s">
        <v>4</v>
      </c>
      <c r="E87">
        <v>29440</v>
      </c>
      <c r="F87">
        <v>1</v>
      </c>
      <c r="G87">
        <v>1</v>
      </c>
      <c r="H87" t="s">
        <v>93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5">
      <c r="A88" s="1">
        <v>273</v>
      </c>
      <c r="B88" s="2">
        <v>1970</v>
      </c>
      <c r="C88" t="s">
        <v>8</v>
      </c>
      <c r="D88" t="s">
        <v>4</v>
      </c>
      <c r="E88">
        <v>36138</v>
      </c>
      <c r="F88">
        <v>1</v>
      </c>
      <c r="G88">
        <v>1</v>
      </c>
      <c r="H88" t="s">
        <v>94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5">
      <c r="A89" s="1">
        <v>4452</v>
      </c>
      <c r="B89" s="2">
        <v>1957</v>
      </c>
      <c r="C89" t="s">
        <v>1</v>
      </c>
      <c r="D89" t="s">
        <v>3</v>
      </c>
      <c r="E89">
        <v>50388</v>
      </c>
      <c r="F89">
        <v>0</v>
      </c>
      <c r="G89">
        <v>1</v>
      </c>
      <c r="H89" t="s">
        <v>95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5">
      <c r="A90" s="1">
        <v>8504</v>
      </c>
      <c r="B90" s="2">
        <v>1973</v>
      </c>
      <c r="C90" t="s">
        <v>1</v>
      </c>
      <c r="D90" t="s">
        <v>4</v>
      </c>
      <c r="E90">
        <v>79593</v>
      </c>
      <c r="F90">
        <v>0</v>
      </c>
      <c r="G90">
        <v>0</v>
      </c>
      <c r="H90" t="s">
        <v>61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5">
      <c r="A91" s="1">
        <v>771</v>
      </c>
      <c r="B91" s="2">
        <v>1967</v>
      </c>
      <c r="C91" t="s">
        <v>1</v>
      </c>
      <c r="D91" t="s">
        <v>5</v>
      </c>
      <c r="E91">
        <v>54178</v>
      </c>
      <c r="F91">
        <v>0</v>
      </c>
      <c r="G91">
        <v>1</v>
      </c>
      <c r="H91" t="s">
        <v>96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5">
      <c r="A92" s="1">
        <v>8996</v>
      </c>
      <c r="B92" s="2">
        <v>1957</v>
      </c>
      <c r="C92" t="s">
        <v>6</v>
      </c>
      <c r="D92" t="s">
        <v>4</v>
      </c>
      <c r="F92">
        <v>2</v>
      </c>
      <c r="G92">
        <v>1</v>
      </c>
      <c r="H92" t="s">
        <v>65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5">
      <c r="A93" s="1">
        <v>9235</v>
      </c>
      <c r="B93" s="2">
        <v>1957</v>
      </c>
      <c r="C93" t="s">
        <v>1</v>
      </c>
      <c r="D93" t="s">
        <v>3</v>
      </c>
      <c r="F93">
        <v>1</v>
      </c>
      <c r="G93">
        <v>1</v>
      </c>
      <c r="H93" t="s">
        <v>97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5">
      <c r="A94" s="1">
        <v>5798</v>
      </c>
      <c r="B94" s="2">
        <v>1973</v>
      </c>
      <c r="C94" t="s">
        <v>8</v>
      </c>
      <c r="D94" t="s">
        <v>5</v>
      </c>
      <c r="F94">
        <v>0</v>
      </c>
      <c r="G94">
        <v>0</v>
      </c>
      <c r="H94" t="s">
        <v>98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5">
      <c r="A95" s="1">
        <v>11178</v>
      </c>
      <c r="B95" s="2">
        <v>1972</v>
      </c>
      <c r="C95" t="s">
        <v>8</v>
      </c>
      <c r="D95" t="s">
        <v>3</v>
      </c>
      <c r="E95">
        <v>42394</v>
      </c>
      <c r="F95">
        <v>1</v>
      </c>
      <c r="G95">
        <v>0</v>
      </c>
      <c r="H95" t="s">
        <v>99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5">
      <c r="A96" s="1">
        <v>2230</v>
      </c>
      <c r="B96" s="2">
        <v>1970</v>
      </c>
      <c r="C96" t="s">
        <v>6</v>
      </c>
      <c r="D96" t="s">
        <v>4</v>
      </c>
      <c r="E96">
        <v>23626</v>
      </c>
      <c r="F96">
        <v>1</v>
      </c>
      <c r="G96">
        <v>0</v>
      </c>
      <c r="H96" t="s">
        <v>100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5">
      <c r="A97" s="1">
        <v>7516</v>
      </c>
      <c r="B97" s="2">
        <v>1983</v>
      </c>
      <c r="C97" t="s">
        <v>1</v>
      </c>
      <c r="D97" t="s">
        <v>4</v>
      </c>
      <c r="E97">
        <v>30096</v>
      </c>
      <c r="F97">
        <v>1</v>
      </c>
      <c r="G97">
        <v>0</v>
      </c>
      <c r="H97" t="s">
        <v>44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5">
      <c r="A98" s="1">
        <v>7247</v>
      </c>
      <c r="B98" s="2">
        <v>1960</v>
      </c>
      <c r="C98" t="s">
        <v>1</v>
      </c>
      <c r="D98" t="s">
        <v>9</v>
      </c>
      <c r="E98">
        <v>47916</v>
      </c>
      <c r="F98">
        <v>0</v>
      </c>
      <c r="G98">
        <v>1</v>
      </c>
      <c r="H98" t="s">
        <v>101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5">
      <c r="A99" s="1">
        <v>11100</v>
      </c>
      <c r="B99" s="2">
        <v>1972</v>
      </c>
      <c r="C99" t="s">
        <v>1</v>
      </c>
      <c r="D99" t="s">
        <v>2</v>
      </c>
      <c r="E99">
        <v>51813</v>
      </c>
      <c r="F99">
        <v>1</v>
      </c>
      <c r="G99">
        <v>1</v>
      </c>
      <c r="H99" t="s">
        <v>102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5">
      <c r="A100" s="1">
        <v>4646</v>
      </c>
      <c r="B100" s="2">
        <v>1951</v>
      </c>
      <c r="C100" t="s">
        <v>7</v>
      </c>
      <c r="D100" t="s">
        <v>4</v>
      </c>
      <c r="E100">
        <v>78497</v>
      </c>
      <c r="F100">
        <v>0</v>
      </c>
      <c r="G100">
        <v>0</v>
      </c>
      <c r="H100" t="s">
        <v>103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5">
      <c r="A101" s="1">
        <v>3037</v>
      </c>
      <c r="B101" s="2">
        <v>1983</v>
      </c>
      <c r="C101" t="s">
        <v>6</v>
      </c>
      <c r="D101" t="s">
        <v>4</v>
      </c>
      <c r="E101">
        <v>50150</v>
      </c>
      <c r="F101">
        <v>0</v>
      </c>
      <c r="G101">
        <v>0</v>
      </c>
      <c r="H101" t="s">
        <v>104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5">
      <c r="A102" s="1">
        <v>1473</v>
      </c>
      <c r="B102" s="2">
        <v>1960</v>
      </c>
      <c r="C102" t="s">
        <v>7</v>
      </c>
      <c r="D102" t="s">
        <v>3</v>
      </c>
      <c r="E102">
        <v>47823</v>
      </c>
      <c r="F102">
        <v>0</v>
      </c>
      <c r="G102">
        <v>1</v>
      </c>
      <c r="H102" t="s">
        <v>105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5">
      <c r="A103" s="1">
        <v>1016</v>
      </c>
      <c r="B103" s="2">
        <v>1959</v>
      </c>
      <c r="C103" t="s">
        <v>6</v>
      </c>
      <c r="D103" t="s">
        <v>3</v>
      </c>
      <c r="E103">
        <v>34554</v>
      </c>
      <c r="F103">
        <v>0</v>
      </c>
      <c r="G103">
        <v>1</v>
      </c>
      <c r="H103" t="s">
        <v>106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5">
      <c r="A104" s="1">
        <v>4518</v>
      </c>
      <c r="B104" s="2">
        <v>1979</v>
      </c>
      <c r="C104" t="s">
        <v>1</v>
      </c>
      <c r="D104" t="s">
        <v>5</v>
      </c>
      <c r="E104">
        <v>85693</v>
      </c>
      <c r="F104">
        <v>0</v>
      </c>
      <c r="G104">
        <v>1</v>
      </c>
      <c r="H104" t="s">
        <v>107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5">
      <c r="A105" s="1">
        <v>9370</v>
      </c>
      <c r="B105" s="2">
        <v>1945</v>
      </c>
      <c r="C105" t="s">
        <v>6</v>
      </c>
      <c r="D105" t="s">
        <v>4</v>
      </c>
      <c r="E105">
        <v>65846</v>
      </c>
      <c r="F105">
        <v>0</v>
      </c>
      <c r="G105">
        <v>0</v>
      </c>
      <c r="H105" t="s">
        <v>108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5">
      <c r="A106" s="1">
        <v>8908</v>
      </c>
      <c r="B106" s="2">
        <v>1959</v>
      </c>
      <c r="C106" t="s">
        <v>1</v>
      </c>
      <c r="D106" t="s">
        <v>4</v>
      </c>
      <c r="E106">
        <v>87195</v>
      </c>
      <c r="F106">
        <v>0</v>
      </c>
      <c r="G106">
        <v>0</v>
      </c>
      <c r="H106" t="s">
        <v>109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5">
      <c r="A107" s="1">
        <v>8373</v>
      </c>
      <c r="B107" s="2">
        <v>1979</v>
      </c>
      <c r="C107" t="s">
        <v>10</v>
      </c>
      <c r="D107" t="s">
        <v>5</v>
      </c>
      <c r="E107">
        <v>24594</v>
      </c>
      <c r="F107">
        <v>1</v>
      </c>
      <c r="G107">
        <v>0</v>
      </c>
      <c r="H107" t="s">
        <v>110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5">
      <c r="A108" s="1">
        <v>7533</v>
      </c>
      <c r="B108" s="2">
        <v>1964</v>
      </c>
      <c r="C108" t="s">
        <v>1</v>
      </c>
      <c r="D108" t="s">
        <v>4</v>
      </c>
      <c r="E108">
        <v>49096</v>
      </c>
      <c r="F108">
        <v>1</v>
      </c>
      <c r="G108">
        <v>1</v>
      </c>
      <c r="H108" t="s">
        <v>111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5">
      <c r="A109" s="1">
        <v>2683</v>
      </c>
      <c r="B109" s="2">
        <v>1969</v>
      </c>
      <c r="C109" t="s">
        <v>1</v>
      </c>
      <c r="D109" t="s">
        <v>4</v>
      </c>
      <c r="E109">
        <v>52413</v>
      </c>
      <c r="F109">
        <v>0</v>
      </c>
      <c r="G109">
        <v>2</v>
      </c>
      <c r="H109" t="s">
        <v>112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5">
      <c r="A110" s="1">
        <v>3629</v>
      </c>
      <c r="B110" s="2">
        <v>1978</v>
      </c>
      <c r="C110" t="s">
        <v>1</v>
      </c>
      <c r="D110" t="s">
        <v>3</v>
      </c>
      <c r="E110">
        <v>38557</v>
      </c>
      <c r="F110">
        <v>1</v>
      </c>
      <c r="G110">
        <v>0</v>
      </c>
      <c r="H110" t="s">
        <v>85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5">
      <c r="A111" s="1">
        <v>10991</v>
      </c>
      <c r="B111" s="2">
        <v>1960</v>
      </c>
      <c r="C111" t="s">
        <v>8</v>
      </c>
      <c r="D111" t="s">
        <v>4</v>
      </c>
      <c r="E111">
        <v>89058</v>
      </c>
      <c r="F111">
        <v>0</v>
      </c>
      <c r="G111">
        <v>0</v>
      </c>
      <c r="H111" t="s">
        <v>113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5">
      <c r="A112" s="1">
        <v>5077</v>
      </c>
      <c r="B112" s="2">
        <v>1979</v>
      </c>
      <c r="C112" t="s">
        <v>1</v>
      </c>
      <c r="D112" t="s">
        <v>5</v>
      </c>
      <c r="E112">
        <v>77298</v>
      </c>
      <c r="F112">
        <v>0</v>
      </c>
      <c r="G112">
        <v>1</v>
      </c>
      <c r="H112" t="s">
        <v>114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5">
      <c r="A113" s="1">
        <v>7431</v>
      </c>
      <c r="B113" s="2">
        <v>1991</v>
      </c>
      <c r="C113" t="s">
        <v>6</v>
      </c>
      <c r="D113" t="s">
        <v>3</v>
      </c>
      <c r="E113">
        <v>68126</v>
      </c>
      <c r="F113">
        <v>0</v>
      </c>
      <c r="G113">
        <v>0</v>
      </c>
      <c r="H113" t="s">
        <v>115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5">
      <c r="A114" s="1">
        <v>3267</v>
      </c>
      <c r="B114" s="2">
        <v>1963</v>
      </c>
      <c r="C114" t="s">
        <v>8</v>
      </c>
      <c r="D114" t="s">
        <v>5</v>
      </c>
      <c r="E114">
        <v>57288</v>
      </c>
      <c r="F114">
        <v>0</v>
      </c>
      <c r="G114">
        <v>1</v>
      </c>
      <c r="H114" t="s">
        <v>116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5">
      <c r="A115" s="1">
        <v>999</v>
      </c>
      <c r="B115" s="2">
        <v>1991</v>
      </c>
      <c r="C115" t="s">
        <v>1</v>
      </c>
      <c r="D115" t="s">
        <v>3</v>
      </c>
      <c r="E115">
        <v>86037</v>
      </c>
      <c r="F115">
        <v>0</v>
      </c>
      <c r="G115">
        <v>0</v>
      </c>
      <c r="H115" t="s">
        <v>39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5">
      <c r="A116" s="1">
        <v>9215</v>
      </c>
      <c r="B116" s="2">
        <v>1980</v>
      </c>
      <c r="C116" t="s">
        <v>6</v>
      </c>
      <c r="D116" t="s">
        <v>4</v>
      </c>
      <c r="E116">
        <v>43974</v>
      </c>
      <c r="F116">
        <v>1</v>
      </c>
      <c r="G116">
        <v>0</v>
      </c>
      <c r="H116" t="s">
        <v>117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5">
      <c r="A117" s="1">
        <v>2286</v>
      </c>
      <c r="B117" s="2">
        <v>1962</v>
      </c>
      <c r="C117" t="s">
        <v>1</v>
      </c>
      <c r="D117" t="s">
        <v>3</v>
      </c>
      <c r="E117">
        <v>50785</v>
      </c>
      <c r="F117">
        <v>1</v>
      </c>
      <c r="G117">
        <v>1</v>
      </c>
      <c r="H117" t="s">
        <v>118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5">
      <c r="A118" s="1">
        <v>1592</v>
      </c>
      <c r="B118" s="2">
        <v>1970</v>
      </c>
      <c r="C118" t="s">
        <v>1</v>
      </c>
      <c r="D118" t="s">
        <v>4</v>
      </c>
      <c r="E118">
        <v>90765</v>
      </c>
      <c r="F118">
        <v>0</v>
      </c>
      <c r="G118">
        <v>0</v>
      </c>
      <c r="H118" t="s">
        <v>119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5">
      <c r="A119" s="1">
        <v>367</v>
      </c>
      <c r="B119" s="2">
        <v>1978</v>
      </c>
      <c r="C119" t="s">
        <v>7</v>
      </c>
      <c r="D119" t="s">
        <v>4</v>
      </c>
      <c r="E119">
        <v>36550</v>
      </c>
      <c r="F119">
        <v>1</v>
      </c>
      <c r="G119">
        <v>0</v>
      </c>
      <c r="H119" t="s">
        <v>120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5">
      <c r="A120" s="1">
        <v>5234</v>
      </c>
      <c r="B120" s="2">
        <v>1967</v>
      </c>
      <c r="C120" t="s">
        <v>7</v>
      </c>
      <c r="D120" t="s">
        <v>5</v>
      </c>
      <c r="E120">
        <v>30753</v>
      </c>
      <c r="F120">
        <v>1</v>
      </c>
      <c r="G120">
        <v>1</v>
      </c>
      <c r="H120" t="s">
        <v>121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5">
      <c r="A121" s="1">
        <v>9862</v>
      </c>
      <c r="B121" s="2">
        <v>1969</v>
      </c>
      <c r="C121" t="s">
        <v>1</v>
      </c>
      <c r="D121" t="s">
        <v>5</v>
      </c>
      <c r="E121">
        <v>21918</v>
      </c>
      <c r="F121">
        <v>1</v>
      </c>
      <c r="G121">
        <v>0</v>
      </c>
      <c r="H121" t="s">
        <v>122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5">
      <c r="A122" s="1">
        <v>9805</v>
      </c>
      <c r="B122" s="2">
        <v>1953</v>
      </c>
      <c r="C122" t="s">
        <v>8</v>
      </c>
      <c r="D122" t="s">
        <v>5</v>
      </c>
      <c r="E122">
        <v>56129</v>
      </c>
      <c r="F122">
        <v>0</v>
      </c>
      <c r="G122">
        <v>1</v>
      </c>
      <c r="H122" t="s">
        <v>104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5">
      <c r="A123" s="1">
        <v>6205</v>
      </c>
      <c r="B123" s="2">
        <v>1967</v>
      </c>
      <c r="C123" t="s">
        <v>8</v>
      </c>
      <c r="D123" t="s">
        <v>3</v>
      </c>
      <c r="E123">
        <v>32557</v>
      </c>
      <c r="F123">
        <v>1</v>
      </c>
      <c r="G123">
        <v>0</v>
      </c>
      <c r="H123" t="s">
        <v>123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5">
      <c r="A124" s="1">
        <v>8442</v>
      </c>
      <c r="B124" s="2">
        <v>1985</v>
      </c>
      <c r="C124" t="s">
        <v>8</v>
      </c>
      <c r="D124" t="s">
        <v>4</v>
      </c>
      <c r="E124">
        <v>19510</v>
      </c>
      <c r="F124">
        <v>2</v>
      </c>
      <c r="G124">
        <v>0</v>
      </c>
      <c r="H124" t="s">
        <v>88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5">
      <c r="A125" s="1">
        <v>7386</v>
      </c>
      <c r="B125" s="2">
        <v>1976</v>
      </c>
      <c r="C125" t="s">
        <v>1</v>
      </c>
      <c r="D125" t="s">
        <v>2</v>
      </c>
      <c r="E125">
        <v>30992</v>
      </c>
      <c r="F125">
        <v>1</v>
      </c>
      <c r="G125">
        <v>0</v>
      </c>
      <c r="H125" t="s">
        <v>124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5">
      <c r="A126" s="1">
        <v>7215</v>
      </c>
      <c r="B126" s="2">
        <v>1983</v>
      </c>
      <c r="C126" t="s">
        <v>1</v>
      </c>
      <c r="D126" t="s">
        <v>3</v>
      </c>
      <c r="E126">
        <v>101970</v>
      </c>
      <c r="F126">
        <v>0</v>
      </c>
      <c r="G126">
        <v>0</v>
      </c>
      <c r="H126" t="s">
        <v>53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5">
      <c r="A127" s="1">
        <v>1491</v>
      </c>
      <c r="B127" s="2">
        <v>1965</v>
      </c>
      <c r="C127" t="s">
        <v>7</v>
      </c>
      <c r="D127" t="s">
        <v>5</v>
      </c>
      <c r="E127">
        <v>71488</v>
      </c>
      <c r="F127">
        <v>0</v>
      </c>
      <c r="G127">
        <v>0</v>
      </c>
      <c r="H127" t="s">
        <v>72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5">
      <c r="A128" s="1">
        <v>11071</v>
      </c>
      <c r="B128" s="2">
        <v>1984</v>
      </c>
      <c r="C128" t="s">
        <v>1</v>
      </c>
      <c r="D128" t="s">
        <v>3</v>
      </c>
      <c r="E128">
        <v>79607</v>
      </c>
      <c r="F128">
        <v>0</v>
      </c>
      <c r="G128">
        <v>0</v>
      </c>
      <c r="H128" t="s">
        <v>125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5">
      <c r="A129" s="1">
        <v>3381</v>
      </c>
      <c r="B129" s="2">
        <v>1953</v>
      </c>
      <c r="C129" t="s">
        <v>8</v>
      </c>
      <c r="D129" t="s">
        <v>4</v>
      </c>
      <c r="E129">
        <v>54348</v>
      </c>
      <c r="F129">
        <v>1</v>
      </c>
      <c r="G129">
        <v>1</v>
      </c>
      <c r="H129" t="s">
        <v>126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5">
      <c r="A130" s="1">
        <v>8268</v>
      </c>
      <c r="B130" s="2">
        <v>1961</v>
      </c>
      <c r="C130" t="s">
        <v>6</v>
      </c>
      <c r="D130" t="s">
        <v>4</v>
      </c>
      <c r="F130">
        <v>0</v>
      </c>
      <c r="G130">
        <v>1</v>
      </c>
      <c r="H130" t="s">
        <v>121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5">
      <c r="A131" s="1">
        <v>11051</v>
      </c>
      <c r="B131" s="2">
        <v>1956</v>
      </c>
      <c r="C131" t="s">
        <v>6</v>
      </c>
      <c r="D131" t="s">
        <v>5</v>
      </c>
      <c r="E131">
        <v>77376</v>
      </c>
      <c r="F131">
        <v>1</v>
      </c>
      <c r="G131">
        <v>1</v>
      </c>
      <c r="H131" t="s">
        <v>127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5">
      <c r="A132" s="1">
        <v>8026</v>
      </c>
      <c r="B132" s="2">
        <v>1952</v>
      </c>
      <c r="C132" t="s">
        <v>1</v>
      </c>
      <c r="D132" t="s">
        <v>4</v>
      </c>
      <c r="E132">
        <v>62998</v>
      </c>
      <c r="F132">
        <v>0</v>
      </c>
      <c r="G132">
        <v>1</v>
      </c>
      <c r="H132" t="s">
        <v>128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5">
      <c r="A133" s="1">
        <v>433</v>
      </c>
      <c r="B133" s="2">
        <v>1958</v>
      </c>
      <c r="C133" t="s">
        <v>8</v>
      </c>
      <c r="D133" t="s">
        <v>12</v>
      </c>
      <c r="E133">
        <v>61331</v>
      </c>
      <c r="F133">
        <v>1</v>
      </c>
      <c r="G133">
        <v>1</v>
      </c>
      <c r="H133" t="s">
        <v>129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5">
      <c r="A134" s="1">
        <v>9597</v>
      </c>
      <c r="B134" s="2">
        <v>1969</v>
      </c>
      <c r="C134" t="s">
        <v>1</v>
      </c>
      <c r="D134" t="s">
        <v>4</v>
      </c>
      <c r="E134">
        <v>73448</v>
      </c>
      <c r="F134">
        <v>0</v>
      </c>
      <c r="G134">
        <v>0</v>
      </c>
      <c r="H134" t="s">
        <v>20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5">
      <c r="A135" s="1">
        <v>1295</v>
      </c>
      <c r="B135" s="2">
        <v>1963</v>
      </c>
      <c r="C135" t="s">
        <v>1</v>
      </c>
      <c r="D135" t="s">
        <v>4</v>
      </c>
      <c r="F135">
        <v>0</v>
      </c>
      <c r="G135">
        <v>1</v>
      </c>
      <c r="H135" t="s">
        <v>93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5">
      <c r="A136" s="1">
        <v>5290</v>
      </c>
      <c r="B136" s="2">
        <v>1964</v>
      </c>
      <c r="C136" t="s">
        <v>6</v>
      </c>
      <c r="D136" t="s">
        <v>4</v>
      </c>
      <c r="E136">
        <v>41551</v>
      </c>
      <c r="F136">
        <v>1</v>
      </c>
      <c r="G136">
        <v>1</v>
      </c>
      <c r="H136" t="s">
        <v>130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5">
      <c r="A137" s="1">
        <v>1685</v>
      </c>
      <c r="B137" s="2">
        <v>1967</v>
      </c>
      <c r="C137" t="s">
        <v>6</v>
      </c>
      <c r="D137" t="s">
        <v>5</v>
      </c>
      <c r="E137">
        <v>62981</v>
      </c>
      <c r="F137">
        <v>0</v>
      </c>
      <c r="G137">
        <v>0</v>
      </c>
      <c r="H137" t="s">
        <v>82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5">
      <c r="A138" s="1">
        <v>5342</v>
      </c>
      <c r="B138" s="2">
        <v>1976</v>
      </c>
      <c r="C138" t="s">
        <v>10</v>
      </c>
      <c r="D138" t="s">
        <v>2</v>
      </c>
      <c r="E138">
        <v>9548</v>
      </c>
      <c r="F138">
        <v>1</v>
      </c>
      <c r="G138">
        <v>0</v>
      </c>
      <c r="H138" t="s">
        <v>34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5">
      <c r="A139" s="1">
        <v>9579</v>
      </c>
      <c r="B139" s="2">
        <v>1959</v>
      </c>
      <c r="C139" t="s">
        <v>6</v>
      </c>
      <c r="D139" t="s">
        <v>4</v>
      </c>
      <c r="E139">
        <v>33762</v>
      </c>
      <c r="F139">
        <v>2</v>
      </c>
      <c r="G139">
        <v>1</v>
      </c>
      <c r="H139" t="s">
        <v>131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5">
      <c r="A140" s="1">
        <v>7660</v>
      </c>
      <c r="B140" s="2">
        <v>1973</v>
      </c>
      <c r="C140" t="s">
        <v>6</v>
      </c>
      <c r="D140" t="s">
        <v>12</v>
      </c>
      <c r="E140">
        <v>35860</v>
      </c>
      <c r="F140">
        <v>1</v>
      </c>
      <c r="G140">
        <v>1</v>
      </c>
      <c r="H140" t="s">
        <v>132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5">
      <c r="A141" s="1">
        <v>1461</v>
      </c>
      <c r="B141" s="2">
        <v>1965</v>
      </c>
      <c r="C141" t="s">
        <v>6</v>
      </c>
      <c r="D141" t="s">
        <v>2</v>
      </c>
      <c r="E141">
        <v>36921</v>
      </c>
      <c r="F141">
        <v>1</v>
      </c>
      <c r="G141">
        <v>1</v>
      </c>
      <c r="H141" t="s">
        <v>133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5">
      <c r="A142" s="1">
        <v>821</v>
      </c>
      <c r="B142" s="2">
        <v>1992</v>
      </c>
      <c r="C142" t="s">
        <v>8</v>
      </c>
      <c r="D142" t="s">
        <v>3</v>
      </c>
      <c r="E142">
        <v>92859</v>
      </c>
      <c r="F142">
        <v>0</v>
      </c>
      <c r="G142">
        <v>0</v>
      </c>
      <c r="H142" t="s">
        <v>134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5">
      <c r="A143" s="1">
        <v>11084</v>
      </c>
      <c r="B143" s="2">
        <v>1976</v>
      </c>
      <c r="C143" t="s">
        <v>8</v>
      </c>
      <c r="D143" t="s">
        <v>5</v>
      </c>
      <c r="E143">
        <v>65104</v>
      </c>
      <c r="F143">
        <v>0</v>
      </c>
      <c r="G143">
        <v>1</v>
      </c>
      <c r="H143" t="s">
        <v>122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5">
      <c r="A144" s="1">
        <v>8690</v>
      </c>
      <c r="B144" s="2">
        <v>1962</v>
      </c>
      <c r="C144" t="s">
        <v>1</v>
      </c>
      <c r="D144" t="s">
        <v>4</v>
      </c>
      <c r="E144">
        <v>86111</v>
      </c>
      <c r="F144">
        <v>0</v>
      </c>
      <c r="G144">
        <v>0</v>
      </c>
      <c r="H144" t="s">
        <v>135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5">
      <c r="A145" s="1">
        <v>2937</v>
      </c>
      <c r="B145" s="2">
        <v>1974</v>
      </c>
      <c r="C145" t="s">
        <v>6</v>
      </c>
      <c r="D145" t="s">
        <v>3</v>
      </c>
      <c r="E145">
        <v>68352</v>
      </c>
      <c r="F145">
        <v>0</v>
      </c>
      <c r="G145">
        <v>1</v>
      </c>
      <c r="H145" t="s">
        <v>136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5">
      <c r="A146" s="1">
        <v>9701</v>
      </c>
      <c r="B146" s="2">
        <v>1988</v>
      </c>
      <c r="C146" t="s">
        <v>1</v>
      </c>
      <c r="D146" t="s">
        <v>5</v>
      </c>
      <c r="E146">
        <v>41883</v>
      </c>
      <c r="F146">
        <v>1</v>
      </c>
      <c r="G146">
        <v>0</v>
      </c>
      <c r="H146" t="s">
        <v>137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5">
      <c r="A147" s="1">
        <v>9949</v>
      </c>
      <c r="B147" s="2">
        <v>1976</v>
      </c>
      <c r="C147" t="s">
        <v>1</v>
      </c>
      <c r="D147" t="s">
        <v>4</v>
      </c>
      <c r="E147">
        <v>59809</v>
      </c>
      <c r="F147">
        <v>0</v>
      </c>
      <c r="G147">
        <v>2</v>
      </c>
      <c r="H147" t="s">
        <v>138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5">
      <c r="A148" s="1">
        <v>10837</v>
      </c>
      <c r="B148" s="2">
        <v>1975</v>
      </c>
      <c r="C148" t="s">
        <v>1</v>
      </c>
      <c r="D148" t="s">
        <v>4</v>
      </c>
      <c r="E148">
        <v>23957</v>
      </c>
      <c r="F148">
        <v>1</v>
      </c>
      <c r="G148">
        <v>0</v>
      </c>
      <c r="H148" t="s">
        <v>139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5">
      <c r="A149" s="1">
        <v>3120</v>
      </c>
      <c r="B149" s="2">
        <v>1981</v>
      </c>
      <c r="C149" t="s">
        <v>1</v>
      </c>
      <c r="D149" t="s">
        <v>5</v>
      </c>
      <c r="E149">
        <v>38547</v>
      </c>
      <c r="F149">
        <v>1</v>
      </c>
      <c r="G149">
        <v>0</v>
      </c>
      <c r="H149" t="s">
        <v>136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5">
      <c r="A150" s="1">
        <v>5885</v>
      </c>
      <c r="B150" s="2">
        <v>1973</v>
      </c>
      <c r="C150" t="s">
        <v>7</v>
      </c>
      <c r="D150" t="s">
        <v>4</v>
      </c>
      <c r="E150">
        <v>35688</v>
      </c>
      <c r="F150">
        <v>2</v>
      </c>
      <c r="G150">
        <v>1</v>
      </c>
      <c r="H150" t="s">
        <v>140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5">
      <c r="A151" s="1">
        <v>4050</v>
      </c>
      <c r="B151" s="2">
        <v>1966</v>
      </c>
      <c r="C151" t="s">
        <v>8</v>
      </c>
      <c r="D151" t="s">
        <v>4</v>
      </c>
      <c r="E151">
        <v>49605</v>
      </c>
      <c r="F151">
        <v>0</v>
      </c>
      <c r="G151">
        <v>0</v>
      </c>
      <c r="H151" t="s">
        <v>141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5">
      <c r="A152" s="1">
        <v>3830</v>
      </c>
      <c r="B152" s="2">
        <v>1953</v>
      </c>
      <c r="C152" t="s">
        <v>8</v>
      </c>
      <c r="D152" t="s">
        <v>4</v>
      </c>
      <c r="E152">
        <v>59354</v>
      </c>
      <c r="F152">
        <v>0</v>
      </c>
      <c r="G152">
        <v>2</v>
      </c>
      <c r="H152" t="s">
        <v>142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5">
      <c r="A153" s="1">
        <v>7987</v>
      </c>
      <c r="B153" s="2">
        <v>1969</v>
      </c>
      <c r="C153" t="s">
        <v>1</v>
      </c>
      <c r="D153" t="s">
        <v>4</v>
      </c>
      <c r="E153">
        <v>65747</v>
      </c>
      <c r="F153">
        <v>0</v>
      </c>
      <c r="G153">
        <v>1</v>
      </c>
      <c r="H153" t="s">
        <v>143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5">
      <c r="A154" s="1">
        <v>7798</v>
      </c>
      <c r="B154" s="2">
        <v>1972</v>
      </c>
      <c r="C154" t="s">
        <v>7</v>
      </c>
      <c r="D154" t="s">
        <v>5</v>
      </c>
      <c r="E154">
        <v>46344</v>
      </c>
      <c r="F154">
        <v>0</v>
      </c>
      <c r="G154">
        <v>1</v>
      </c>
      <c r="H154" t="s">
        <v>144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5">
      <c r="A155" s="1">
        <v>92</v>
      </c>
      <c r="B155" s="2">
        <v>1988</v>
      </c>
      <c r="C155" t="s">
        <v>1</v>
      </c>
      <c r="D155" t="s">
        <v>12</v>
      </c>
      <c r="E155">
        <v>34176</v>
      </c>
      <c r="F155">
        <v>1</v>
      </c>
      <c r="G155">
        <v>0</v>
      </c>
      <c r="H155" t="s">
        <v>61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5">
      <c r="A156" s="1">
        <v>7055</v>
      </c>
      <c r="B156" s="2">
        <v>1952</v>
      </c>
      <c r="C156" t="s">
        <v>6</v>
      </c>
      <c r="D156" t="s">
        <v>5</v>
      </c>
      <c r="E156">
        <v>61010</v>
      </c>
      <c r="F156">
        <v>0</v>
      </c>
      <c r="G156">
        <v>1</v>
      </c>
      <c r="H156" t="s">
        <v>145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5">
      <c r="A157" s="1">
        <v>10240</v>
      </c>
      <c r="B157" s="2">
        <v>1949</v>
      </c>
      <c r="C157" t="s">
        <v>1</v>
      </c>
      <c r="D157" t="s">
        <v>5</v>
      </c>
      <c r="E157">
        <v>69372</v>
      </c>
      <c r="F157">
        <v>0</v>
      </c>
      <c r="G157">
        <v>0</v>
      </c>
      <c r="H157" t="s">
        <v>120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5">
      <c r="A158" s="1">
        <v>3025</v>
      </c>
      <c r="B158" s="2">
        <v>1958</v>
      </c>
      <c r="C158" t="s">
        <v>1</v>
      </c>
      <c r="D158" t="s">
        <v>3</v>
      </c>
      <c r="E158">
        <v>49967</v>
      </c>
      <c r="F158">
        <v>0</v>
      </c>
      <c r="G158">
        <v>1</v>
      </c>
      <c r="H158" t="s">
        <v>146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5">
      <c r="A159" s="1">
        <v>9283</v>
      </c>
      <c r="B159" s="2">
        <v>1978</v>
      </c>
      <c r="C159" t="s">
        <v>1</v>
      </c>
      <c r="D159" t="s">
        <v>3</v>
      </c>
      <c r="E159">
        <v>60199</v>
      </c>
      <c r="F159">
        <v>1</v>
      </c>
      <c r="G159">
        <v>2</v>
      </c>
      <c r="H159" t="s">
        <v>147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5">
      <c r="A160" s="1">
        <v>9970</v>
      </c>
      <c r="B160" s="2">
        <v>1977</v>
      </c>
      <c r="C160" t="s">
        <v>1</v>
      </c>
      <c r="D160" t="s">
        <v>5</v>
      </c>
      <c r="E160">
        <v>55375</v>
      </c>
      <c r="F160">
        <v>0</v>
      </c>
      <c r="G160">
        <v>1</v>
      </c>
      <c r="H160" t="s">
        <v>148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5">
      <c r="A161" s="1">
        <v>2730</v>
      </c>
      <c r="B161" s="2">
        <v>1955</v>
      </c>
      <c r="C161" t="s">
        <v>1</v>
      </c>
      <c r="D161" t="s">
        <v>3</v>
      </c>
      <c r="E161">
        <v>80317</v>
      </c>
      <c r="F161">
        <v>0</v>
      </c>
      <c r="G161">
        <v>0</v>
      </c>
      <c r="H161" t="s">
        <v>149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5">
      <c r="A162" s="1">
        <v>2795</v>
      </c>
      <c r="B162" s="2">
        <v>1958</v>
      </c>
      <c r="C162" t="s">
        <v>8</v>
      </c>
      <c r="D162" t="s">
        <v>3</v>
      </c>
      <c r="E162">
        <v>30523</v>
      </c>
      <c r="F162">
        <v>2</v>
      </c>
      <c r="G162">
        <v>1</v>
      </c>
      <c r="H162" t="s">
        <v>150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5">
      <c r="A163" s="1">
        <v>9260</v>
      </c>
      <c r="B163" s="2">
        <v>1945</v>
      </c>
      <c r="C163" t="s">
        <v>6</v>
      </c>
      <c r="D163" t="s">
        <v>4</v>
      </c>
      <c r="E163">
        <v>70356</v>
      </c>
      <c r="F163">
        <v>0</v>
      </c>
      <c r="G163">
        <v>0</v>
      </c>
      <c r="H163" t="s">
        <v>151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5">
      <c r="A164" s="1">
        <v>8182</v>
      </c>
      <c r="B164" s="2">
        <v>1984</v>
      </c>
      <c r="C164" t="s">
        <v>1</v>
      </c>
      <c r="D164" t="s">
        <v>4</v>
      </c>
      <c r="E164">
        <v>23228</v>
      </c>
      <c r="F164">
        <v>1</v>
      </c>
      <c r="G164">
        <v>0</v>
      </c>
      <c r="H164" t="s">
        <v>152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5">
      <c r="A165" s="1">
        <v>10095</v>
      </c>
      <c r="B165" s="2">
        <v>1975</v>
      </c>
      <c r="C165" t="s">
        <v>6</v>
      </c>
      <c r="D165" t="s">
        <v>2</v>
      </c>
      <c r="E165">
        <v>74165</v>
      </c>
      <c r="F165">
        <v>0</v>
      </c>
      <c r="G165">
        <v>0</v>
      </c>
      <c r="H165" t="s">
        <v>153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5">
      <c r="A166" s="1">
        <v>8475</v>
      </c>
      <c r="B166" s="2">
        <v>1973</v>
      </c>
      <c r="C166" t="s">
        <v>6</v>
      </c>
      <c r="D166" t="s">
        <v>4</v>
      </c>
      <c r="E166">
        <v>157243</v>
      </c>
      <c r="F166">
        <v>0</v>
      </c>
      <c r="G166">
        <v>1</v>
      </c>
      <c r="H166" t="s">
        <v>154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5">
      <c r="A167" s="1">
        <v>4370</v>
      </c>
      <c r="B167" s="2">
        <v>1966</v>
      </c>
      <c r="C167" t="s">
        <v>1</v>
      </c>
      <c r="D167" t="s">
        <v>5</v>
      </c>
      <c r="E167">
        <v>43482</v>
      </c>
      <c r="F167">
        <v>2</v>
      </c>
      <c r="G167">
        <v>1</v>
      </c>
      <c r="H167" t="s">
        <v>155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5">
      <c r="A168" s="1">
        <v>10573</v>
      </c>
      <c r="B168" s="2">
        <v>1953</v>
      </c>
      <c r="C168" t="s">
        <v>1</v>
      </c>
      <c r="D168" t="s">
        <v>2</v>
      </c>
      <c r="E168">
        <v>62551</v>
      </c>
      <c r="F168">
        <v>0</v>
      </c>
      <c r="G168">
        <v>0</v>
      </c>
      <c r="H168" t="s">
        <v>156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5">
      <c r="A169" s="1">
        <v>3712</v>
      </c>
      <c r="B169" s="2">
        <v>1959</v>
      </c>
      <c r="C169" t="s">
        <v>1</v>
      </c>
      <c r="D169" t="s">
        <v>2</v>
      </c>
      <c r="E169">
        <v>52332</v>
      </c>
      <c r="F169">
        <v>0</v>
      </c>
      <c r="G169">
        <v>0</v>
      </c>
      <c r="H169" t="s">
        <v>136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5">
      <c r="A170" s="1">
        <v>6637</v>
      </c>
      <c r="B170" s="2">
        <v>1988</v>
      </c>
      <c r="C170" t="s">
        <v>1</v>
      </c>
      <c r="D170" t="s">
        <v>3</v>
      </c>
      <c r="E170">
        <v>66951</v>
      </c>
      <c r="F170">
        <v>0</v>
      </c>
      <c r="G170">
        <v>0</v>
      </c>
      <c r="H170" t="s">
        <v>114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5">
      <c r="A171" s="1">
        <v>3152</v>
      </c>
      <c r="B171" s="2">
        <v>1957</v>
      </c>
      <c r="C171" t="s">
        <v>1</v>
      </c>
      <c r="D171" t="s">
        <v>5</v>
      </c>
      <c r="E171">
        <v>26091</v>
      </c>
      <c r="F171">
        <v>1</v>
      </c>
      <c r="G171">
        <v>1</v>
      </c>
      <c r="H171" t="s">
        <v>92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5">
      <c r="A172" s="1">
        <v>5610</v>
      </c>
      <c r="B172" s="2">
        <v>1965</v>
      </c>
      <c r="C172" t="s">
        <v>1</v>
      </c>
      <c r="D172" t="s">
        <v>5</v>
      </c>
      <c r="E172">
        <v>33456</v>
      </c>
      <c r="F172">
        <v>1</v>
      </c>
      <c r="G172">
        <v>1</v>
      </c>
      <c r="H172" t="s">
        <v>157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5">
      <c r="A173" s="1">
        <v>6460</v>
      </c>
      <c r="B173" s="2">
        <v>1982</v>
      </c>
      <c r="C173" t="s">
        <v>1</v>
      </c>
      <c r="D173" t="s">
        <v>4</v>
      </c>
      <c r="E173">
        <v>28718</v>
      </c>
      <c r="F173">
        <v>1</v>
      </c>
      <c r="G173">
        <v>0</v>
      </c>
      <c r="H173" t="s">
        <v>158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5">
      <c r="A174" s="1">
        <v>1349</v>
      </c>
      <c r="B174" s="2">
        <v>1970</v>
      </c>
      <c r="C174" t="s">
        <v>1</v>
      </c>
      <c r="D174" t="s">
        <v>4</v>
      </c>
      <c r="E174">
        <v>50447</v>
      </c>
      <c r="F174">
        <v>2</v>
      </c>
      <c r="G174">
        <v>0</v>
      </c>
      <c r="H174" t="s">
        <v>157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5">
      <c r="A175" s="1">
        <v>1880</v>
      </c>
      <c r="B175" s="2">
        <v>1959</v>
      </c>
      <c r="C175" t="s">
        <v>6</v>
      </c>
      <c r="D175" t="s">
        <v>5</v>
      </c>
      <c r="E175">
        <v>53537</v>
      </c>
      <c r="F175">
        <v>1</v>
      </c>
      <c r="G175">
        <v>1</v>
      </c>
      <c r="H175" t="s">
        <v>159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5">
      <c r="A176" s="1">
        <v>641</v>
      </c>
      <c r="B176" s="2">
        <v>1967</v>
      </c>
      <c r="C176" t="s">
        <v>1</v>
      </c>
      <c r="D176" t="s">
        <v>3</v>
      </c>
      <c r="E176">
        <v>52074</v>
      </c>
      <c r="F176">
        <v>0</v>
      </c>
      <c r="G176">
        <v>1</v>
      </c>
      <c r="H176" t="s">
        <v>160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5">
      <c r="A177" s="1">
        <v>8717</v>
      </c>
      <c r="B177" s="2">
        <v>1975</v>
      </c>
      <c r="C177" t="s">
        <v>6</v>
      </c>
      <c r="D177" t="s">
        <v>4</v>
      </c>
      <c r="E177">
        <v>80427</v>
      </c>
      <c r="F177">
        <v>0</v>
      </c>
      <c r="G177">
        <v>1</v>
      </c>
      <c r="H177" t="s">
        <v>161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5">
      <c r="A178" s="1">
        <v>10314</v>
      </c>
      <c r="B178" s="2">
        <v>1948</v>
      </c>
      <c r="C178" t="s">
        <v>6</v>
      </c>
      <c r="D178" t="s">
        <v>4</v>
      </c>
      <c r="E178">
        <v>83837</v>
      </c>
      <c r="F178">
        <v>0</v>
      </c>
      <c r="G178">
        <v>0</v>
      </c>
      <c r="H178" t="s">
        <v>162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5">
      <c r="A179" s="1">
        <v>10854</v>
      </c>
      <c r="B179" s="2">
        <v>1970</v>
      </c>
      <c r="C179" t="s">
        <v>6</v>
      </c>
      <c r="D179" t="s">
        <v>4</v>
      </c>
      <c r="E179">
        <v>38853</v>
      </c>
      <c r="F179">
        <v>1</v>
      </c>
      <c r="G179">
        <v>1</v>
      </c>
      <c r="H179" t="s">
        <v>163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5">
      <c r="A180" s="1">
        <v>10492</v>
      </c>
      <c r="B180" s="2">
        <v>1959</v>
      </c>
      <c r="C180" t="s">
        <v>1</v>
      </c>
      <c r="D180" t="s">
        <v>5</v>
      </c>
      <c r="E180">
        <v>38285</v>
      </c>
      <c r="F180">
        <v>2</v>
      </c>
      <c r="G180">
        <v>1</v>
      </c>
      <c r="H180" t="s">
        <v>164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5">
      <c r="A181" s="1">
        <v>6935</v>
      </c>
      <c r="B181" s="2">
        <v>1951</v>
      </c>
      <c r="C181" t="s">
        <v>7</v>
      </c>
      <c r="D181" t="s">
        <v>4</v>
      </c>
      <c r="E181">
        <v>78497</v>
      </c>
      <c r="F181">
        <v>0</v>
      </c>
      <c r="G181">
        <v>0</v>
      </c>
      <c r="H181" t="s">
        <v>103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5">
      <c r="A182" s="1">
        <v>7698</v>
      </c>
      <c r="B182" s="2">
        <v>1976</v>
      </c>
      <c r="C182" t="s">
        <v>6</v>
      </c>
      <c r="D182" t="s">
        <v>4</v>
      </c>
      <c r="E182">
        <v>51650</v>
      </c>
      <c r="F182">
        <v>0</v>
      </c>
      <c r="G182">
        <v>1</v>
      </c>
      <c r="H182" t="s">
        <v>76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5">
      <c r="A183" s="1">
        <v>3559</v>
      </c>
      <c r="B183" s="2">
        <v>1988</v>
      </c>
      <c r="C183" t="s">
        <v>7</v>
      </c>
      <c r="D183" t="s">
        <v>4</v>
      </c>
      <c r="E183">
        <v>16248</v>
      </c>
      <c r="F183">
        <v>1</v>
      </c>
      <c r="G183">
        <v>0</v>
      </c>
      <c r="H183" t="s">
        <v>127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5">
      <c r="A184" s="1">
        <v>10562</v>
      </c>
      <c r="B184" s="2">
        <v>1946</v>
      </c>
      <c r="C184" t="s">
        <v>8</v>
      </c>
      <c r="D184" t="s">
        <v>4</v>
      </c>
      <c r="E184">
        <v>66835</v>
      </c>
      <c r="F184">
        <v>0</v>
      </c>
      <c r="G184">
        <v>0</v>
      </c>
      <c r="H184" t="s">
        <v>165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5">
      <c r="A185" s="1">
        <v>10796</v>
      </c>
      <c r="B185" s="2">
        <v>1984</v>
      </c>
      <c r="C185" t="s">
        <v>8</v>
      </c>
      <c r="D185" t="s">
        <v>4</v>
      </c>
      <c r="E185">
        <v>30477</v>
      </c>
      <c r="F185">
        <v>1</v>
      </c>
      <c r="G185">
        <v>0</v>
      </c>
      <c r="H185" t="s">
        <v>166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5">
      <c r="A186" s="1">
        <v>2563</v>
      </c>
      <c r="B186" s="2">
        <v>1961</v>
      </c>
      <c r="C186" t="s">
        <v>10</v>
      </c>
      <c r="D186" t="s">
        <v>4</v>
      </c>
      <c r="E186">
        <v>28249</v>
      </c>
      <c r="F186">
        <v>0</v>
      </c>
      <c r="G186">
        <v>0</v>
      </c>
      <c r="H186" t="s">
        <v>167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5">
      <c r="A187" s="1">
        <v>3518</v>
      </c>
      <c r="B187" s="2">
        <v>1983</v>
      </c>
      <c r="C187" t="s">
        <v>1</v>
      </c>
      <c r="D187" t="s">
        <v>4</v>
      </c>
      <c r="E187">
        <v>25271</v>
      </c>
      <c r="F187">
        <v>1</v>
      </c>
      <c r="G187">
        <v>0</v>
      </c>
      <c r="H187" t="s">
        <v>168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5">
      <c r="A188" s="1">
        <v>5823</v>
      </c>
      <c r="B188" s="2">
        <v>1970</v>
      </c>
      <c r="C188" t="s">
        <v>6</v>
      </c>
      <c r="D188" t="s">
        <v>3</v>
      </c>
      <c r="E188">
        <v>32303</v>
      </c>
      <c r="F188">
        <v>0</v>
      </c>
      <c r="G188">
        <v>1</v>
      </c>
      <c r="H188" t="s">
        <v>18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5">
      <c r="A189" s="1">
        <v>3934</v>
      </c>
      <c r="B189" s="2">
        <v>1966</v>
      </c>
      <c r="C189" t="s">
        <v>1</v>
      </c>
      <c r="D189" t="s">
        <v>4</v>
      </c>
      <c r="E189">
        <v>61286</v>
      </c>
      <c r="F189">
        <v>0</v>
      </c>
      <c r="G189">
        <v>1</v>
      </c>
      <c r="H189" t="s">
        <v>169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5">
      <c r="A190" s="1">
        <v>6982</v>
      </c>
      <c r="B190" s="2">
        <v>1976</v>
      </c>
      <c r="C190" t="s">
        <v>1</v>
      </c>
      <c r="D190" t="s">
        <v>4</v>
      </c>
      <c r="E190">
        <v>74068</v>
      </c>
      <c r="F190">
        <v>0</v>
      </c>
      <c r="G190">
        <v>0</v>
      </c>
      <c r="H190" t="s">
        <v>137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5">
      <c r="A191" s="1">
        <v>6431</v>
      </c>
      <c r="B191" s="2">
        <v>1964</v>
      </c>
      <c r="C191" t="s">
        <v>6</v>
      </c>
      <c r="D191" t="s">
        <v>4</v>
      </c>
      <c r="E191">
        <v>45759</v>
      </c>
      <c r="F191">
        <v>1</v>
      </c>
      <c r="G191">
        <v>1</v>
      </c>
      <c r="H191" t="s">
        <v>170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5">
      <c r="A192" s="1">
        <v>9733</v>
      </c>
      <c r="B192" s="2">
        <v>1978</v>
      </c>
      <c r="C192" t="s">
        <v>10</v>
      </c>
      <c r="D192" t="s">
        <v>5</v>
      </c>
      <c r="E192">
        <v>24882</v>
      </c>
      <c r="F192">
        <v>1</v>
      </c>
      <c r="G192">
        <v>0</v>
      </c>
      <c r="H192" t="s">
        <v>171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5">
      <c r="A193" s="1">
        <v>5602</v>
      </c>
      <c r="B193" s="2">
        <v>1989</v>
      </c>
      <c r="C193" t="s">
        <v>6</v>
      </c>
      <c r="D193" t="s">
        <v>5</v>
      </c>
      <c r="E193">
        <v>66973</v>
      </c>
      <c r="F193">
        <v>0</v>
      </c>
      <c r="G193">
        <v>0</v>
      </c>
      <c r="H193" t="s">
        <v>108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5">
      <c r="A194" s="1">
        <v>7829</v>
      </c>
      <c r="B194" s="2">
        <v>1900</v>
      </c>
      <c r="C194" t="s">
        <v>7</v>
      </c>
      <c r="D194" t="s">
        <v>2</v>
      </c>
      <c r="E194">
        <v>36640</v>
      </c>
      <c r="F194">
        <v>1</v>
      </c>
      <c r="G194">
        <v>0</v>
      </c>
      <c r="H194" t="s">
        <v>172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5">
      <c r="A195" s="1">
        <v>1324</v>
      </c>
      <c r="B195" s="2">
        <v>1988</v>
      </c>
      <c r="C195" t="s">
        <v>1</v>
      </c>
      <c r="D195" t="s">
        <v>4</v>
      </c>
      <c r="E195">
        <v>38872</v>
      </c>
      <c r="F195">
        <v>1</v>
      </c>
      <c r="G195">
        <v>0</v>
      </c>
      <c r="H195" t="s">
        <v>173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5">
      <c r="A196" s="1">
        <v>326</v>
      </c>
      <c r="B196" s="2">
        <v>1973</v>
      </c>
      <c r="C196" t="s">
        <v>1</v>
      </c>
      <c r="D196" t="s">
        <v>4</v>
      </c>
      <c r="E196">
        <v>51148</v>
      </c>
      <c r="F196">
        <v>1</v>
      </c>
      <c r="G196">
        <v>1</v>
      </c>
      <c r="H196" t="s">
        <v>72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5">
      <c r="A197" s="1">
        <v>7224</v>
      </c>
      <c r="B197" s="2">
        <v>1977</v>
      </c>
      <c r="C197" t="s">
        <v>1</v>
      </c>
      <c r="D197" t="s">
        <v>4</v>
      </c>
      <c r="E197">
        <v>31353</v>
      </c>
      <c r="F197">
        <v>1</v>
      </c>
      <c r="G197">
        <v>1</v>
      </c>
      <c r="H197" t="s">
        <v>174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5">
      <c r="A198" s="1">
        <v>6999</v>
      </c>
      <c r="B198" s="2">
        <v>1980</v>
      </c>
      <c r="C198" t="s">
        <v>8</v>
      </c>
      <c r="D198" t="s">
        <v>4</v>
      </c>
      <c r="E198">
        <v>69661</v>
      </c>
      <c r="F198">
        <v>0</v>
      </c>
      <c r="G198">
        <v>0</v>
      </c>
      <c r="H198" t="s">
        <v>175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5">
      <c r="A199" s="1">
        <v>9938</v>
      </c>
      <c r="B199" s="2">
        <v>1954</v>
      </c>
      <c r="C199" t="s">
        <v>1</v>
      </c>
      <c r="D199" t="s">
        <v>4</v>
      </c>
      <c r="E199">
        <v>80067</v>
      </c>
      <c r="F199">
        <v>0</v>
      </c>
      <c r="G199">
        <v>0</v>
      </c>
      <c r="H199" t="s">
        <v>176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5">
      <c r="A200" s="1">
        <v>6422</v>
      </c>
      <c r="B200" s="2">
        <v>1954</v>
      </c>
      <c r="C200" t="s">
        <v>1</v>
      </c>
      <c r="D200" t="s">
        <v>4</v>
      </c>
      <c r="E200">
        <v>86718</v>
      </c>
      <c r="F200">
        <v>0</v>
      </c>
      <c r="G200">
        <v>0</v>
      </c>
      <c r="H200" t="s">
        <v>177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5">
      <c r="A201" s="1">
        <v>3182</v>
      </c>
      <c r="B201" s="2">
        <v>1973</v>
      </c>
      <c r="C201" t="s">
        <v>6</v>
      </c>
      <c r="D201" t="s">
        <v>3</v>
      </c>
      <c r="E201">
        <v>46854</v>
      </c>
      <c r="F201">
        <v>1</v>
      </c>
      <c r="G201">
        <v>1</v>
      </c>
      <c r="H201" t="s">
        <v>178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5">
      <c r="A202" s="1">
        <v>7300</v>
      </c>
      <c r="B202" s="2">
        <v>1952</v>
      </c>
      <c r="C202" t="s">
        <v>1</v>
      </c>
      <c r="D202" t="s">
        <v>2</v>
      </c>
      <c r="E202">
        <v>69142</v>
      </c>
      <c r="F202">
        <v>0</v>
      </c>
      <c r="G202">
        <v>1</v>
      </c>
      <c r="H202" t="s">
        <v>179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5">
      <c r="A203" s="1">
        <v>10424</v>
      </c>
      <c r="B203" s="2">
        <v>1968</v>
      </c>
      <c r="C203" t="s">
        <v>1</v>
      </c>
      <c r="D203" t="s">
        <v>3</v>
      </c>
      <c r="E203">
        <v>75922</v>
      </c>
      <c r="F203">
        <v>0</v>
      </c>
      <c r="G203">
        <v>0</v>
      </c>
      <c r="H203" t="s">
        <v>180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5">
      <c r="A204" s="1">
        <v>8727</v>
      </c>
      <c r="B204" s="2">
        <v>1978</v>
      </c>
      <c r="C204" t="s">
        <v>1</v>
      </c>
      <c r="D204" t="s">
        <v>2</v>
      </c>
      <c r="E204">
        <v>63693</v>
      </c>
      <c r="F204">
        <v>0</v>
      </c>
      <c r="G204">
        <v>1</v>
      </c>
      <c r="H204" t="s">
        <v>181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5">
      <c r="A205" s="1">
        <v>2798</v>
      </c>
      <c r="B205" s="2">
        <v>1977</v>
      </c>
      <c r="C205" t="s">
        <v>6</v>
      </c>
      <c r="D205" t="s">
        <v>5</v>
      </c>
      <c r="E205">
        <v>102160</v>
      </c>
      <c r="F205">
        <v>0</v>
      </c>
      <c r="G205">
        <v>0</v>
      </c>
      <c r="H205" t="s">
        <v>182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5">
      <c r="A206" s="1">
        <v>1030</v>
      </c>
      <c r="B206" s="2">
        <v>1965</v>
      </c>
      <c r="C206" t="s">
        <v>6</v>
      </c>
      <c r="D206" t="s">
        <v>3</v>
      </c>
      <c r="E206">
        <v>40637</v>
      </c>
      <c r="F206">
        <v>1</v>
      </c>
      <c r="G206">
        <v>1</v>
      </c>
      <c r="H206" t="s">
        <v>183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5">
      <c r="A207" s="1">
        <v>624</v>
      </c>
      <c r="B207" s="2">
        <v>1984</v>
      </c>
      <c r="C207" t="s">
        <v>8</v>
      </c>
      <c r="D207" t="s">
        <v>3</v>
      </c>
      <c r="E207">
        <v>18890</v>
      </c>
      <c r="F207">
        <v>0</v>
      </c>
      <c r="G207">
        <v>0</v>
      </c>
      <c r="H207" t="s">
        <v>115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5">
      <c r="A208" s="1">
        <v>5176</v>
      </c>
      <c r="B208" s="2">
        <v>1988</v>
      </c>
      <c r="C208" t="s">
        <v>1</v>
      </c>
      <c r="D208" t="s">
        <v>5</v>
      </c>
      <c r="E208">
        <v>29604</v>
      </c>
      <c r="F208">
        <v>1</v>
      </c>
      <c r="G208">
        <v>0</v>
      </c>
      <c r="H208" t="s">
        <v>184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5">
      <c r="A209" s="1">
        <v>5552</v>
      </c>
      <c r="B209" s="2">
        <v>1963</v>
      </c>
      <c r="C209" t="s">
        <v>8</v>
      </c>
      <c r="D209" t="s">
        <v>2</v>
      </c>
      <c r="E209">
        <v>48721</v>
      </c>
      <c r="F209">
        <v>1</v>
      </c>
      <c r="G209">
        <v>1</v>
      </c>
      <c r="H209" t="s">
        <v>185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5">
      <c r="A210" s="1">
        <v>868</v>
      </c>
      <c r="B210" s="2">
        <v>1966</v>
      </c>
      <c r="C210" t="s">
        <v>1</v>
      </c>
      <c r="D210" t="s">
        <v>4</v>
      </c>
      <c r="E210">
        <v>44794</v>
      </c>
      <c r="F210">
        <v>0</v>
      </c>
      <c r="G210">
        <v>1</v>
      </c>
      <c r="H210" t="s">
        <v>126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5">
      <c r="A211" s="1">
        <v>380</v>
      </c>
      <c r="B211" s="2">
        <v>1954</v>
      </c>
      <c r="C211" t="s">
        <v>1</v>
      </c>
      <c r="D211" t="s">
        <v>2</v>
      </c>
      <c r="E211">
        <v>64497</v>
      </c>
      <c r="F211">
        <v>0</v>
      </c>
      <c r="G211">
        <v>1</v>
      </c>
      <c r="H211" t="s">
        <v>186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5">
      <c r="A212" s="1">
        <v>2677</v>
      </c>
      <c r="B212" s="2">
        <v>1956</v>
      </c>
      <c r="C212" t="s">
        <v>1</v>
      </c>
      <c r="D212" t="s">
        <v>5</v>
      </c>
      <c r="E212">
        <v>46097</v>
      </c>
      <c r="F212">
        <v>0</v>
      </c>
      <c r="G212">
        <v>1</v>
      </c>
      <c r="H212" t="s">
        <v>187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5">
      <c r="A213" s="1">
        <v>6521</v>
      </c>
      <c r="B213" s="2">
        <v>1954</v>
      </c>
      <c r="C213" t="s">
        <v>1</v>
      </c>
      <c r="D213" t="s">
        <v>5</v>
      </c>
      <c r="E213">
        <v>77972</v>
      </c>
      <c r="F213">
        <v>0</v>
      </c>
      <c r="G213">
        <v>0</v>
      </c>
      <c r="H213" t="s">
        <v>188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5">
      <c r="A214" s="1">
        <v>6927</v>
      </c>
      <c r="B214" s="2">
        <v>1968</v>
      </c>
      <c r="C214" t="s">
        <v>6</v>
      </c>
      <c r="D214" t="s">
        <v>4</v>
      </c>
      <c r="E214">
        <v>44377</v>
      </c>
      <c r="F214">
        <v>1</v>
      </c>
      <c r="G214">
        <v>1</v>
      </c>
      <c r="H214" t="s">
        <v>189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5">
      <c r="A215" s="1">
        <v>2877</v>
      </c>
      <c r="B215" s="2">
        <v>1974</v>
      </c>
      <c r="C215" t="s">
        <v>8</v>
      </c>
      <c r="D215" t="s">
        <v>5</v>
      </c>
      <c r="E215">
        <v>46014</v>
      </c>
      <c r="F215">
        <v>1</v>
      </c>
      <c r="G215">
        <v>1</v>
      </c>
      <c r="H215" t="s">
        <v>190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5">
      <c r="A216" s="1">
        <v>0</v>
      </c>
      <c r="B216" s="2">
        <v>1985</v>
      </c>
      <c r="C216" t="s">
        <v>1</v>
      </c>
      <c r="D216" t="s">
        <v>4</v>
      </c>
      <c r="E216">
        <v>70951</v>
      </c>
      <c r="F216">
        <v>0</v>
      </c>
      <c r="G216">
        <v>0</v>
      </c>
      <c r="H216" t="s">
        <v>191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5">
      <c r="A217" s="1">
        <v>1584</v>
      </c>
      <c r="B217" s="2">
        <v>1977</v>
      </c>
      <c r="C217" t="s">
        <v>1</v>
      </c>
      <c r="D217" t="s">
        <v>4</v>
      </c>
      <c r="E217">
        <v>41443</v>
      </c>
      <c r="F217">
        <v>1</v>
      </c>
      <c r="G217">
        <v>0</v>
      </c>
      <c r="H217" t="s">
        <v>192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5">
      <c r="A218" s="1">
        <v>7264</v>
      </c>
      <c r="B218" s="2">
        <v>1978</v>
      </c>
      <c r="C218" t="s">
        <v>7</v>
      </c>
      <c r="D218" t="s">
        <v>3</v>
      </c>
      <c r="E218">
        <v>52195</v>
      </c>
      <c r="F218">
        <v>2</v>
      </c>
      <c r="G218">
        <v>1</v>
      </c>
      <c r="H218" t="s">
        <v>61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5">
      <c r="A219" s="1">
        <v>6274</v>
      </c>
      <c r="B219" s="2">
        <v>1948</v>
      </c>
      <c r="C219" t="s">
        <v>8</v>
      </c>
      <c r="D219" t="s">
        <v>4</v>
      </c>
      <c r="E219">
        <v>83790</v>
      </c>
      <c r="F219">
        <v>0</v>
      </c>
      <c r="G219">
        <v>0</v>
      </c>
      <c r="H219" t="s">
        <v>27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5">
      <c r="A220" s="1">
        <v>1377</v>
      </c>
      <c r="B220" s="2">
        <v>1954</v>
      </c>
      <c r="C220" t="s">
        <v>8</v>
      </c>
      <c r="D220" t="s">
        <v>9</v>
      </c>
      <c r="E220">
        <v>44551</v>
      </c>
      <c r="F220">
        <v>0</v>
      </c>
      <c r="G220">
        <v>1</v>
      </c>
      <c r="H220" t="s">
        <v>193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5">
      <c r="A221" s="1">
        <v>454</v>
      </c>
      <c r="B221" s="2">
        <v>1980</v>
      </c>
      <c r="C221" t="s">
        <v>1</v>
      </c>
      <c r="D221" t="s">
        <v>5</v>
      </c>
      <c r="E221">
        <v>69508</v>
      </c>
      <c r="F221">
        <v>1</v>
      </c>
      <c r="G221">
        <v>0</v>
      </c>
      <c r="H221" t="s">
        <v>194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5">
      <c r="A222" s="1">
        <v>1755</v>
      </c>
      <c r="B222" s="2">
        <v>1988</v>
      </c>
      <c r="C222" t="s">
        <v>7</v>
      </c>
      <c r="D222" t="s">
        <v>5</v>
      </c>
      <c r="E222">
        <v>45204</v>
      </c>
      <c r="F222">
        <v>1</v>
      </c>
      <c r="G222">
        <v>0</v>
      </c>
      <c r="H222" t="s">
        <v>195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5">
      <c r="A223" s="1">
        <v>2075</v>
      </c>
      <c r="B223" s="2">
        <v>1969</v>
      </c>
      <c r="C223" t="s">
        <v>1</v>
      </c>
      <c r="D223" t="s">
        <v>4</v>
      </c>
      <c r="E223">
        <v>72460</v>
      </c>
      <c r="F223">
        <v>0</v>
      </c>
      <c r="G223">
        <v>0</v>
      </c>
      <c r="H223" t="s">
        <v>122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5">
      <c r="A224" s="1">
        <v>4785</v>
      </c>
      <c r="B224" s="2">
        <v>1970</v>
      </c>
      <c r="C224" t="s">
        <v>6</v>
      </c>
      <c r="D224" t="s">
        <v>5</v>
      </c>
      <c r="E224">
        <v>77622</v>
      </c>
      <c r="F224">
        <v>0</v>
      </c>
      <c r="G224">
        <v>2</v>
      </c>
      <c r="H224" t="s">
        <v>196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5">
      <c r="A225" s="1">
        <v>9076</v>
      </c>
      <c r="B225" s="2">
        <v>1980</v>
      </c>
      <c r="C225" t="s">
        <v>6</v>
      </c>
      <c r="D225" t="s">
        <v>4</v>
      </c>
      <c r="E225">
        <v>30732</v>
      </c>
      <c r="F225">
        <v>1</v>
      </c>
      <c r="G225">
        <v>0</v>
      </c>
      <c r="H225" t="s">
        <v>197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5">
      <c r="A226" s="1">
        <v>7079</v>
      </c>
      <c r="B226" s="2">
        <v>1962</v>
      </c>
      <c r="C226" t="s">
        <v>1</v>
      </c>
      <c r="D226" t="s">
        <v>2</v>
      </c>
      <c r="E226">
        <v>63887</v>
      </c>
      <c r="F226">
        <v>0</v>
      </c>
      <c r="G226">
        <v>1</v>
      </c>
      <c r="H226" t="s">
        <v>198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5">
      <c r="A227" s="1">
        <v>4653</v>
      </c>
      <c r="B227" s="2">
        <v>1978</v>
      </c>
      <c r="C227" t="s">
        <v>1</v>
      </c>
      <c r="D227" t="s">
        <v>5</v>
      </c>
      <c r="E227">
        <v>42011</v>
      </c>
      <c r="F227">
        <v>1</v>
      </c>
      <c r="G227">
        <v>0</v>
      </c>
      <c r="H227" t="s">
        <v>199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5">
      <c r="A228" s="1">
        <v>7375</v>
      </c>
      <c r="B228" s="2">
        <v>1976</v>
      </c>
      <c r="C228" t="s">
        <v>1</v>
      </c>
      <c r="D228" t="s">
        <v>5</v>
      </c>
      <c r="E228">
        <v>51369</v>
      </c>
      <c r="F228">
        <v>0</v>
      </c>
      <c r="G228">
        <v>1</v>
      </c>
      <c r="H228" t="s">
        <v>200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5">
      <c r="A229" s="1">
        <v>709</v>
      </c>
      <c r="B229" s="2">
        <v>1952</v>
      </c>
      <c r="C229" t="s">
        <v>1</v>
      </c>
      <c r="D229" t="s">
        <v>2</v>
      </c>
      <c r="E229">
        <v>51537</v>
      </c>
      <c r="F229">
        <v>0</v>
      </c>
      <c r="G229">
        <v>1</v>
      </c>
      <c r="H229" t="s">
        <v>201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5">
      <c r="A230" s="1">
        <v>460</v>
      </c>
      <c r="B230" s="2">
        <v>1972</v>
      </c>
      <c r="C230" t="s">
        <v>6</v>
      </c>
      <c r="D230" t="s">
        <v>4</v>
      </c>
      <c r="E230">
        <v>79930</v>
      </c>
      <c r="F230">
        <v>0</v>
      </c>
      <c r="G230">
        <v>0</v>
      </c>
      <c r="H230" t="s">
        <v>34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5">
      <c r="A231" s="1">
        <v>3726</v>
      </c>
      <c r="B231" s="2">
        <v>1986</v>
      </c>
      <c r="C231" t="s">
        <v>6</v>
      </c>
      <c r="D231" t="s">
        <v>5</v>
      </c>
      <c r="E231">
        <v>34320</v>
      </c>
      <c r="F231">
        <v>1</v>
      </c>
      <c r="G231">
        <v>0</v>
      </c>
      <c r="H231" t="s">
        <v>202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5">
      <c r="A232" s="1">
        <v>6798</v>
      </c>
      <c r="B232" s="2">
        <v>1966</v>
      </c>
      <c r="C232" t="s">
        <v>1</v>
      </c>
      <c r="D232" t="s">
        <v>3</v>
      </c>
      <c r="E232">
        <v>37070</v>
      </c>
      <c r="F232">
        <v>1</v>
      </c>
      <c r="G232">
        <v>1</v>
      </c>
      <c r="H232" t="s">
        <v>203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5">
      <c r="A233" s="1">
        <v>5341</v>
      </c>
      <c r="B233" s="2">
        <v>1962</v>
      </c>
      <c r="C233" t="s">
        <v>7</v>
      </c>
      <c r="D233" t="s">
        <v>2</v>
      </c>
      <c r="E233">
        <v>81975</v>
      </c>
      <c r="F233">
        <v>0</v>
      </c>
      <c r="G233">
        <v>1</v>
      </c>
      <c r="H233" t="s">
        <v>197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5">
      <c r="A234" s="1">
        <v>1606</v>
      </c>
      <c r="B234" s="2">
        <v>1971</v>
      </c>
      <c r="C234" t="s">
        <v>1</v>
      </c>
      <c r="D234" t="s">
        <v>5</v>
      </c>
      <c r="E234">
        <v>38590</v>
      </c>
      <c r="F234">
        <v>1</v>
      </c>
      <c r="G234">
        <v>0</v>
      </c>
      <c r="H234" t="s">
        <v>204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5">
      <c r="A235" s="1">
        <v>9617</v>
      </c>
      <c r="B235" s="2">
        <v>1951</v>
      </c>
      <c r="C235" t="s">
        <v>1</v>
      </c>
      <c r="D235" t="s">
        <v>3</v>
      </c>
      <c r="E235">
        <v>15033</v>
      </c>
      <c r="F235">
        <v>0</v>
      </c>
      <c r="G235">
        <v>0</v>
      </c>
      <c r="H235" t="s">
        <v>205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5">
      <c r="A236" s="1">
        <v>3233</v>
      </c>
      <c r="B236" s="2">
        <v>1965</v>
      </c>
      <c r="C236" t="s">
        <v>6</v>
      </c>
      <c r="D236" t="s">
        <v>4</v>
      </c>
      <c r="E236">
        <v>62745</v>
      </c>
      <c r="F236">
        <v>0</v>
      </c>
      <c r="G236">
        <v>1</v>
      </c>
      <c r="H236" t="s">
        <v>206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5">
      <c r="A237" s="1">
        <v>89</v>
      </c>
      <c r="B237" s="2">
        <v>1975</v>
      </c>
      <c r="C237" t="s">
        <v>7</v>
      </c>
      <c r="D237" t="s">
        <v>4</v>
      </c>
      <c r="E237">
        <v>22212</v>
      </c>
      <c r="F237">
        <v>1</v>
      </c>
      <c r="G237">
        <v>0</v>
      </c>
      <c r="H237" t="s">
        <v>180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5">
      <c r="A238" s="1">
        <v>2936</v>
      </c>
      <c r="B238" s="2">
        <v>1982</v>
      </c>
      <c r="C238" t="s">
        <v>8</v>
      </c>
      <c r="D238" t="s">
        <v>5</v>
      </c>
      <c r="E238">
        <v>23661</v>
      </c>
      <c r="F238">
        <v>1</v>
      </c>
      <c r="G238">
        <v>0</v>
      </c>
      <c r="H238" t="s">
        <v>207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5">
      <c r="A239" s="1">
        <v>9449</v>
      </c>
      <c r="B239" s="2">
        <v>1958</v>
      </c>
      <c r="C239" t="s">
        <v>6</v>
      </c>
      <c r="D239" t="s">
        <v>3</v>
      </c>
      <c r="E239">
        <v>79761</v>
      </c>
      <c r="F239">
        <v>0</v>
      </c>
      <c r="G239">
        <v>1</v>
      </c>
      <c r="H239" t="s">
        <v>208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5">
      <c r="A240" s="1">
        <v>7297</v>
      </c>
      <c r="B240" s="2">
        <v>1973</v>
      </c>
      <c r="C240" t="s">
        <v>1</v>
      </c>
      <c r="D240" t="s">
        <v>3</v>
      </c>
      <c r="E240">
        <v>7500</v>
      </c>
      <c r="F240">
        <v>1</v>
      </c>
      <c r="G240">
        <v>0</v>
      </c>
      <c r="H240" t="s">
        <v>209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5">
      <c r="A241" s="1">
        <v>11004</v>
      </c>
      <c r="B241" s="2">
        <v>1893</v>
      </c>
      <c r="C241" t="s">
        <v>7</v>
      </c>
      <c r="D241" t="s">
        <v>3</v>
      </c>
      <c r="E241">
        <v>60182</v>
      </c>
      <c r="F241">
        <v>0</v>
      </c>
      <c r="G241">
        <v>1</v>
      </c>
      <c r="H241" t="s">
        <v>210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5">
      <c r="A242" s="1">
        <v>313</v>
      </c>
      <c r="B242" s="2">
        <v>1968</v>
      </c>
      <c r="C242" t="s">
        <v>1</v>
      </c>
      <c r="D242" t="s">
        <v>9</v>
      </c>
      <c r="E242">
        <v>73455</v>
      </c>
      <c r="F242">
        <v>0</v>
      </c>
      <c r="G242">
        <v>0</v>
      </c>
      <c r="H242" t="s">
        <v>211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5">
      <c r="A243" s="1">
        <v>9940</v>
      </c>
      <c r="B243" s="2">
        <v>1958</v>
      </c>
      <c r="C243" t="s">
        <v>1</v>
      </c>
      <c r="D243" t="s">
        <v>5</v>
      </c>
      <c r="E243">
        <v>64961</v>
      </c>
      <c r="F243">
        <v>0</v>
      </c>
      <c r="G243">
        <v>1</v>
      </c>
      <c r="H243" t="s">
        <v>36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5">
      <c r="A244" s="1">
        <v>10735</v>
      </c>
      <c r="B244" s="2">
        <v>1971</v>
      </c>
      <c r="C244" t="s">
        <v>1</v>
      </c>
      <c r="D244" t="s">
        <v>3</v>
      </c>
      <c r="E244">
        <v>22804</v>
      </c>
      <c r="F244">
        <v>1</v>
      </c>
      <c r="G244">
        <v>0</v>
      </c>
      <c r="H244" t="s">
        <v>212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5">
      <c r="A245" s="1">
        <v>9529</v>
      </c>
      <c r="B245" s="2">
        <v>1990</v>
      </c>
      <c r="C245" t="s">
        <v>1</v>
      </c>
      <c r="D245" t="s">
        <v>4</v>
      </c>
      <c r="E245">
        <v>73687</v>
      </c>
      <c r="F245">
        <v>0</v>
      </c>
      <c r="G245">
        <v>0</v>
      </c>
      <c r="H245" t="s">
        <v>213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5">
      <c r="A246" s="1">
        <v>6439</v>
      </c>
      <c r="B246" s="2">
        <v>1958</v>
      </c>
      <c r="C246" t="s">
        <v>1</v>
      </c>
      <c r="D246" t="s">
        <v>4</v>
      </c>
      <c r="E246">
        <v>61074</v>
      </c>
      <c r="F246">
        <v>0</v>
      </c>
      <c r="G246">
        <v>1</v>
      </c>
      <c r="H246" t="s">
        <v>214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5">
      <c r="A247" s="1">
        <v>7411</v>
      </c>
      <c r="B247" s="2">
        <v>1964</v>
      </c>
      <c r="C247" t="s">
        <v>6</v>
      </c>
      <c r="D247" t="s">
        <v>4</v>
      </c>
      <c r="E247">
        <v>31686</v>
      </c>
      <c r="F247">
        <v>1</v>
      </c>
      <c r="G247">
        <v>1</v>
      </c>
      <c r="H247" t="s">
        <v>215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5">
      <c r="A248" s="1">
        <v>2176</v>
      </c>
      <c r="B248" s="2">
        <v>1972</v>
      </c>
      <c r="C248" t="s">
        <v>1</v>
      </c>
      <c r="D248" t="s">
        <v>4</v>
      </c>
      <c r="E248">
        <v>80134</v>
      </c>
      <c r="F248">
        <v>1</v>
      </c>
      <c r="G248">
        <v>0</v>
      </c>
      <c r="H248" t="s">
        <v>216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5">
      <c r="A249" s="1">
        <v>9265</v>
      </c>
      <c r="B249" s="2">
        <v>1953</v>
      </c>
      <c r="C249" t="s">
        <v>1</v>
      </c>
      <c r="D249" t="s">
        <v>4</v>
      </c>
      <c r="E249">
        <v>75027</v>
      </c>
      <c r="F249">
        <v>0</v>
      </c>
      <c r="G249">
        <v>1</v>
      </c>
      <c r="H249" t="s">
        <v>217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5">
      <c r="A250" s="1">
        <v>8867</v>
      </c>
      <c r="B250" s="2">
        <v>1988</v>
      </c>
      <c r="C250" t="s">
        <v>6</v>
      </c>
      <c r="D250" t="s">
        <v>4</v>
      </c>
      <c r="E250">
        <v>67546</v>
      </c>
      <c r="F250">
        <v>0</v>
      </c>
      <c r="G250">
        <v>0</v>
      </c>
      <c r="H250" t="s">
        <v>31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5">
      <c r="A251" s="1">
        <v>8932</v>
      </c>
      <c r="B251" s="2">
        <v>1969</v>
      </c>
      <c r="C251" t="s">
        <v>8</v>
      </c>
      <c r="D251" t="s">
        <v>5</v>
      </c>
      <c r="E251">
        <v>65176</v>
      </c>
      <c r="F251">
        <v>0</v>
      </c>
      <c r="G251">
        <v>1</v>
      </c>
      <c r="H251" t="s">
        <v>46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5">
      <c r="A252" s="1">
        <v>10236</v>
      </c>
      <c r="B252" s="2">
        <v>1975</v>
      </c>
      <c r="C252" t="s">
        <v>8</v>
      </c>
      <c r="D252" t="s">
        <v>3</v>
      </c>
      <c r="E252">
        <v>31160</v>
      </c>
      <c r="F252">
        <v>1</v>
      </c>
      <c r="G252">
        <v>0</v>
      </c>
      <c r="H252" t="s">
        <v>218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5">
      <c r="A253" s="1">
        <v>6340</v>
      </c>
      <c r="B253" s="2">
        <v>1985</v>
      </c>
      <c r="C253" t="s">
        <v>1</v>
      </c>
      <c r="D253" t="s">
        <v>3</v>
      </c>
      <c r="E253">
        <v>29938</v>
      </c>
      <c r="F253">
        <v>1</v>
      </c>
      <c r="G253">
        <v>0</v>
      </c>
      <c r="H253" t="s">
        <v>219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5">
      <c r="A254" s="1">
        <v>10089</v>
      </c>
      <c r="B254" s="2">
        <v>1974</v>
      </c>
      <c r="C254" t="s">
        <v>1</v>
      </c>
      <c r="D254" t="s">
        <v>2</v>
      </c>
      <c r="E254">
        <v>102692</v>
      </c>
      <c r="F254">
        <v>0</v>
      </c>
      <c r="G254">
        <v>0</v>
      </c>
      <c r="H254" t="s">
        <v>83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5">
      <c r="A255" s="1">
        <v>2227</v>
      </c>
      <c r="B255" s="2">
        <v>1958</v>
      </c>
      <c r="C255" t="s">
        <v>7</v>
      </c>
      <c r="D255" t="s">
        <v>5</v>
      </c>
      <c r="E255">
        <v>26490</v>
      </c>
      <c r="F255">
        <v>0</v>
      </c>
      <c r="G255">
        <v>0</v>
      </c>
      <c r="H255" t="s">
        <v>220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5">
      <c r="A256" s="1">
        <v>10992</v>
      </c>
      <c r="B256" s="2">
        <v>1967</v>
      </c>
      <c r="C256" t="s">
        <v>1</v>
      </c>
      <c r="D256" t="s">
        <v>5</v>
      </c>
      <c r="E256">
        <v>75702</v>
      </c>
      <c r="F256">
        <v>1</v>
      </c>
      <c r="G256">
        <v>1</v>
      </c>
      <c r="H256" t="s">
        <v>89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5">
      <c r="A257" s="1">
        <v>5304</v>
      </c>
      <c r="B257" s="2">
        <v>1974</v>
      </c>
      <c r="C257" t="s">
        <v>6</v>
      </c>
      <c r="D257" t="s">
        <v>3</v>
      </c>
      <c r="E257">
        <v>30899</v>
      </c>
      <c r="F257">
        <v>1</v>
      </c>
      <c r="G257">
        <v>0</v>
      </c>
      <c r="H257" t="s">
        <v>221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5">
      <c r="A258" s="1">
        <v>309</v>
      </c>
      <c r="B258" s="2">
        <v>1961</v>
      </c>
      <c r="C258" t="s">
        <v>6</v>
      </c>
      <c r="D258" t="s">
        <v>5</v>
      </c>
      <c r="E258">
        <v>63342</v>
      </c>
      <c r="F258">
        <v>0</v>
      </c>
      <c r="G258">
        <v>1</v>
      </c>
      <c r="H258" t="s">
        <v>222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5">
      <c r="A259" s="1">
        <v>3406</v>
      </c>
      <c r="B259" s="2">
        <v>1964</v>
      </c>
      <c r="C259" t="s">
        <v>1</v>
      </c>
      <c r="D259" t="s">
        <v>3</v>
      </c>
      <c r="E259">
        <v>45989</v>
      </c>
      <c r="F259">
        <v>0</v>
      </c>
      <c r="G259">
        <v>1</v>
      </c>
      <c r="H259" t="s">
        <v>223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5">
      <c r="A260" s="1">
        <v>2661</v>
      </c>
      <c r="B260" s="2">
        <v>1964</v>
      </c>
      <c r="C260" t="s">
        <v>1</v>
      </c>
      <c r="D260" t="s">
        <v>3</v>
      </c>
      <c r="E260">
        <v>18701</v>
      </c>
      <c r="F260">
        <v>1</v>
      </c>
      <c r="G260">
        <v>1</v>
      </c>
      <c r="H260" t="s">
        <v>224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5">
      <c r="A261" s="1">
        <v>3153</v>
      </c>
      <c r="B261" s="2">
        <v>1957</v>
      </c>
      <c r="C261" t="s">
        <v>6</v>
      </c>
      <c r="D261" t="s">
        <v>3</v>
      </c>
      <c r="E261">
        <v>40737</v>
      </c>
      <c r="F261">
        <v>2</v>
      </c>
      <c r="G261">
        <v>1</v>
      </c>
      <c r="H261" t="s">
        <v>184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5">
      <c r="A262" s="1">
        <v>10264</v>
      </c>
      <c r="B262" s="2">
        <v>1979</v>
      </c>
      <c r="C262" t="s">
        <v>1</v>
      </c>
      <c r="D262" t="s">
        <v>2</v>
      </c>
      <c r="E262">
        <v>15287</v>
      </c>
      <c r="F262">
        <v>1</v>
      </c>
      <c r="G262">
        <v>0</v>
      </c>
      <c r="H262" t="s">
        <v>28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5">
      <c r="A263" s="1">
        <v>1184</v>
      </c>
      <c r="B263" s="2">
        <v>1968</v>
      </c>
      <c r="C263" t="s">
        <v>6</v>
      </c>
      <c r="D263" t="s">
        <v>2</v>
      </c>
      <c r="E263">
        <v>69674</v>
      </c>
      <c r="F263">
        <v>0</v>
      </c>
      <c r="G263">
        <v>2</v>
      </c>
      <c r="H263" t="s">
        <v>225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5">
      <c r="A264" s="1">
        <v>4200</v>
      </c>
      <c r="B264" s="2">
        <v>1970</v>
      </c>
      <c r="C264" t="s">
        <v>8</v>
      </c>
      <c r="D264" t="s">
        <v>4</v>
      </c>
      <c r="E264">
        <v>44159</v>
      </c>
      <c r="F264">
        <v>1</v>
      </c>
      <c r="G264">
        <v>0</v>
      </c>
      <c r="H264" t="s">
        <v>226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5">
      <c r="A265" s="1">
        <v>9396</v>
      </c>
      <c r="B265" s="2">
        <v>1978</v>
      </c>
      <c r="C265" t="s">
        <v>6</v>
      </c>
      <c r="D265" t="s">
        <v>4</v>
      </c>
      <c r="E265">
        <v>37717</v>
      </c>
      <c r="F265">
        <v>1</v>
      </c>
      <c r="G265">
        <v>0</v>
      </c>
      <c r="H265" t="s">
        <v>227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5">
      <c r="A266" s="1">
        <v>2387</v>
      </c>
      <c r="B266" s="2">
        <v>1952</v>
      </c>
      <c r="C266" t="s">
        <v>8</v>
      </c>
      <c r="D266" t="s">
        <v>5</v>
      </c>
      <c r="E266">
        <v>43776</v>
      </c>
      <c r="F266">
        <v>1</v>
      </c>
      <c r="G266">
        <v>1</v>
      </c>
      <c r="H266" t="s">
        <v>228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5">
      <c r="A267" s="1">
        <v>6690</v>
      </c>
      <c r="B267" s="2">
        <v>1966</v>
      </c>
      <c r="C267" t="s">
        <v>8</v>
      </c>
      <c r="D267" t="s">
        <v>4</v>
      </c>
      <c r="E267">
        <v>38179</v>
      </c>
      <c r="F267">
        <v>1</v>
      </c>
      <c r="G267">
        <v>1</v>
      </c>
      <c r="H267" t="s">
        <v>229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5">
      <c r="A268" s="1">
        <v>1225</v>
      </c>
      <c r="B268" s="2">
        <v>1963</v>
      </c>
      <c r="C268" t="s">
        <v>1</v>
      </c>
      <c r="D268" t="s">
        <v>4</v>
      </c>
      <c r="E268">
        <v>80124</v>
      </c>
      <c r="F268">
        <v>0</v>
      </c>
      <c r="G268">
        <v>0</v>
      </c>
      <c r="H268" t="s">
        <v>230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5">
      <c r="A269" s="1">
        <v>9703</v>
      </c>
      <c r="B269" s="2">
        <v>1970</v>
      </c>
      <c r="C269" t="s">
        <v>6</v>
      </c>
      <c r="D269" t="s">
        <v>4</v>
      </c>
      <c r="E269">
        <v>38097</v>
      </c>
      <c r="F269">
        <v>1</v>
      </c>
      <c r="G269">
        <v>1</v>
      </c>
      <c r="H269" t="s">
        <v>231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5">
      <c r="A270" s="1">
        <v>291</v>
      </c>
      <c r="B270" s="2">
        <v>1970</v>
      </c>
      <c r="C270" t="s">
        <v>1</v>
      </c>
      <c r="D270" t="s">
        <v>4</v>
      </c>
      <c r="E270">
        <v>72940</v>
      </c>
      <c r="F270">
        <v>0</v>
      </c>
      <c r="G270">
        <v>0</v>
      </c>
      <c r="H270" t="s">
        <v>232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5">
      <c r="A271" s="1">
        <v>4557</v>
      </c>
      <c r="B271" s="2">
        <v>1970</v>
      </c>
      <c r="C271" t="s">
        <v>1</v>
      </c>
      <c r="D271" t="s">
        <v>5</v>
      </c>
      <c r="E271">
        <v>22070</v>
      </c>
      <c r="F271">
        <v>1</v>
      </c>
      <c r="G271">
        <v>0</v>
      </c>
      <c r="H271" t="s">
        <v>208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5">
      <c r="A272" s="1">
        <v>2379</v>
      </c>
      <c r="B272" s="2">
        <v>1953</v>
      </c>
      <c r="C272" t="s">
        <v>1</v>
      </c>
      <c r="D272" t="s">
        <v>3</v>
      </c>
      <c r="E272">
        <v>69267</v>
      </c>
      <c r="F272">
        <v>0</v>
      </c>
      <c r="G272">
        <v>0</v>
      </c>
      <c r="H272" t="s">
        <v>220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5">
      <c r="A273" s="1">
        <v>5726</v>
      </c>
      <c r="B273" s="2">
        <v>1983</v>
      </c>
      <c r="C273" t="s">
        <v>8</v>
      </c>
      <c r="D273" t="s">
        <v>3</v>
      </c>
      <c r="E273">
        <v>31788</v>
      </c>
      <c r="F273">
        <v>1</v>
      </c>
      <c r="G273">
        <v>0</v>
      </c>
      <c r="H273" t="s">
        <v>233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5">
      <c r="A274" s="1">
        <v>3066</v>
      </c>
      <c r="B274" s="2">
        <v>1975</v>
      </c>
      <c r="C274" t="s">
        <v>6</v>
      </c>
      <c r="D274" t="s">
        <v>5</v>
      </c>
      <c r="E274">
        <v>61905</v>
      </c>
      <c r="F274">
        <v>0</v>
      </c>
      <c r="G274">
        <v>1</v>
      </c>
      <c r="H274" t="s">
        <v>234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5">
      <c r="A275" s="1">
        <v>6336</v>
      </c>
      <c r="B275" s="2">
        <v>1960</v>
      </c>
      <c r="C275" t="s">
        <v>1</v>
      </c>
      <c r="D275" t="s">
        <v>4</v>
      </c>
      <c r="E275">
        <v>29315</v>
      </c>
      <c r="F275">
        <v>1</v>
      </c>
      <c r="G275">
        <v>1</v>
      </c>
      <c r="H275" t="s">
        <v>235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5">
      <c r="A276" s="1">
        <v>10967</v>
      </c>
      <c r="B276" s="2">
        <v>1963</v>
      </c>
      <c r="C276" t="s">
        <v>1</v>
      </c>
      <c r="D276" t="s">
        <v>2</v>
      </c>
      <c r="E276">
        <v>33378</v>
      </c>
      <c r="F276">
        <v>1</v>
      </c>
      <c r="G276">
        <v>1</v>
      </c>
      <c r="H276" t="s">
        <v>236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5">
      <c r="A277" s="1">
        <v>2304</v>
      </c>
      <c r="B277" s="2">
        <v>1963</v>
      </c>
      <c r="C277" t="s">
        <v>6</v>
      </c>
      <c r="D277" t="s">
        <v>5</v>
      </c>
      <c r="E277">
        <v>66313</v>
      </c>
      <c r="F277">
        <v>0</v>
      </c>
      <c r="G277">
        <v>1</v>
      </c>
      <c r="H277" t="s">
        <v>218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5">
      <c r="A278" s="1">
        <v>3445</v>
      </c>
      <c r="B278" s="2">
        <v>1956</v>
      </c>
      <c r="C278" t="s">
        <v>1</v>
      </c>
      <c r="D278" t="s">
        <v>3</v>
      </c>
      <c r="E278">
        <v>60714</v>
      </c>
      <c r="F278">
        <v>0</v>
      </c>
      <c r="G278">
        <v>0</v>
      </c>
      <c r="H278" t="s">
        <v>177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5">
      <c r="A279" s="1">
        <v>7828</v>
      </c>
      <c r="B279" s="2">
        <v>1981</v>
      </c>
      <c r="C279" t="s">
        <v>8</v>
      </c>
      <c r="D279" t="s">
        <v>5</v>
      </c>
      <c r="E279">
        <v>77882</v>
      </c>
      <c r="F279">
        <v>0</v>
      </c>
      <c r="G279">
        <v>0</v>
      </c>
      <c r="H279" t="s">
        <v>84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5">
      <c r="A280" s="1">
        <v>3762</v>
      </c>
      <c r="B280" s="2">
        <v>1986</v>
      </c>
      <c r="C280" t="s">
        <v>6</v>
      </c>
      <c r="D280" t="s">
        <v>3</v>
      </c>
      <c r="E280">
        <v>69867</v>
      </c>
      <c r="F280">
        <v>0</v>
      </c>
      <c r="G280">
        <v>0</v>
      </c>
      <c r="H280" t="s">
        <v>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5">
      <c r="A281" s="1">
        <v>4391</v>
      </c>
      <c r="B281" s="2">
        <v>1968</v>
      </c>
      <c r="C281" t="s">
        <v>8</v>
      </c>
      <c r="D281" t="s">
        <v>2</v>
      </c>
      <c r="E281">
        <v>63841</v>
      </c>
      <c r="F281">
        <v>0</v>
      </c>
      <c r="G281">
        <v>1</v>
      </c>
      <c r="H281" t="s">
        <v>125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5">
      <c r="A282" s="1">
        <v>4669</v>
      </c>
      <c r="B282" s="2">
        <v>1981</v>
      </c>
      <c r="C282" t="s">
        <v>10</v>
      </c>
      <c r="D282" t="s">
        <v>4</v>
      </c>
      <c r="E282">
        <v>24480</v>
      </c>
      <c r="F282">
        <v>1</v>
      </c>
      <c r="G282">
        <v>0</v>
      </c>
      <c r="H282" t="s">
        <v>237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5">
      <c r="A283" s="1">
        <v>10144</v>
      </c>
      <c r="B283" s="2">
        <v>1976</v>
      </c>
      <c r="C283" t="s">
        <v>1</v>
      </c>
      <c r="D283" t="s">
        <v>5</v>
      </c>
      <c r="E283">
        <v>51369</v>
      </c>
      <c r="F283">
        <v>0</v>
      </c>
      <c r="G283">
        <v>1</v>
      </c>
      <c r="H283" t="s">
        <v>200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5">
      <c r="A284" s="1">
        <v>8652</v>
      </c>
      <c r="B284" s="2">
        <v>1946</v>
      </c>
      <c r="C284" t="s">
        <v>1</v>
      </c>
      <c r="D284" t="s">
        <v>5</v>
      </c>
      <c r="E284">
        <v>37760</v>
      </c>
      <c r="F284">
        <v>0</v>
      </c>
      <c r="G284">
        <v>0</v>
      </c>
      <c r="H284" t="s">
        <v>31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5">
      <c r="A285" s="1">
        <v>1672</v>
      </c>
      <c r="B285" s="2">
        <v>1974</v>
      </c>
      <c r="C285" t="s">
        <v>6</v>
      </c>
      <c r="D285" t="s">
        <v>5</v>
      </c>
      <c r="E285">
        <v>65640</v>
      </c>
      <c r="F285">
        <v>0</v>
      </c>
      <c r="G285">
        <v>1</v>
      </c>
      <c r="H285" t="s">
        <v>154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5">
      <c r="A286" s="1">
        <v>8962</v>
      </c>
      <c r="B286" s="2">
        <v>1975</v>
      </c>
      <c r="C286" t="s">
        <v>8</v>
      </c>
      <c r="D286" t="s">
        <v>4</v>
      </c>
      <c r="E286">
        <v>44319</v>
      </c>
      <c r="F286">
        <v>1</v>
      </c>
      <c r="G286">
        <v>1</v>
      </c>
      <c r="H286" t="s">
        <v>238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5">
      <c r="A287" s="1">
        <v>9974</v>
      </c>
      <c r="B287" s="2">
        <v>1974</v>
      </c>
      <c r="C287" t="s">
        <v>1</v>
      </c>
      <c r="D287" t="s">
        <v>4</v>
      </c>
      <c r="E287">
        <v>30631</v>
      </c>
      <c r="F287">
        <v>1</v>
      </c>
      <c r="G287">
        <v>0</v>
      </c>
      <c r="H287" t="s">
        <v>239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5">
      <c r="A288" s="1">
        <v>10983</v>
      </c>
      <c r="B288" s="2">
        <v>1952</v>
      </c>
      <c r="C288" t="s">
        <v>1</v>
      </c>
      <c r="D288" t="s">
        <v>5</v>
      </c>
      <c r="E288">
        <v>75278</v>
      </c>
      <c r="F288">
        <v>0</v>
      </c>
      <c r="G288">
        <v>0</v>
      </c>
      <c r="H288" t="s">
        <v>240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5">
      <c r="A289" s="1">
        <v>8148</v>
      </c>
      <c r="B289" s="2">
        <v>1956</v>
      </c>
      <c r="C289" t="s">
        <v>8</v>
      </c>
      <c r="D289" t="s">
        <v>5</v>
      </c>
      <c r="E289">
        <v>50898</v>
      </c>
      <c r="F289">
        <v>1</v>
      </c>
      <c r="G289">
        <v>1</v>
      </c>
      <c r="H289" t="s">
        <v>241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5">
      <c r="A290" s="1">
        <v>10102</v>
      </c>
      <c r="B290" s="2">
        <v>1966</v>
      </c>
      <c r="C290" t="s">
        <v>1</v>
      </c>
      <c r="D290" t="s">
        <v>9</v>
      </c>
      <c r="E290">
        <v>79946</v>
      </c>
      <c r="F290">
        <v>0</v>
      </c>
      <c r="G290">
        <v>0</v>
      </c>
      <c r="H290" t="s">
        <v>61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5">
      <c r="A291" s="1">
        <v>4697</v>
      </c>
      <c r="B291" s="2">
        <v>1949</v>
      </c>
      <c r="C291" t="s">
        <v>8</v>
      </c>
      <c r="D291" t="s">
        <v>2</v>
      </c>
      <c r="E291">
        <v>35416</v>
      </c>
      <c r="F291">
        <v>0</v>
      </c>
      <c r="G291">
        <v>0</v>
      </c>
      <c r="H291" t="s">
        <v>242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5">
      <c r="A292" s="1">
        <v>9262</v>
      </c>
      <c r="B292" s="2">
        <v>1984</v>
      </c>
      <c r="C292" t="s">
        <v>7</v>
      </c>
      <c r="D292" t="s">
        <v>5</v>
      </c>
      <c r="E292">
        <v>32414</v>
      </c>
      <c r="F292">
        <v>0</v>
      </c>
      <c r="G292">
        <v>0</v>
      </c>
      <c r="H292" t="s">
        <v>70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5">
      <c r="A293" s="1">
        <v>7254</v>
      </c>
      <c r="B293" s="2">
        <v>1969</v>
      </c>
      <c r="C293" t="s">
        <v>1</v>
      </c>
      <c r="D293" t="s">
        <v>5</v>
      </c>
      <c r="E293">
        <v>38361</v>
      </c>
      <c r="F293">
        <v>1</v>
      </c>
      <c r="G293">
        <v>0</v>
      </c>
      <c r="H293" t="s">
        <v>243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5">
      <c r="A294" s="1">
        <v>4543</v>
      </c>
      <c r="B294" s="2">
        <v>1980</v>
      </c>
      <c r="C294" t="s">
        <v>1</v>
      </c>
      <c r="D294" t="s">
        <v>4</v>
      </c>
      <c r="E294">
        <v>82497</v>
      </c>
      <c r="F294">
        <v>0</v>
      </c>
      <c r="G294">
        <v>0</v>
      </c>
      <c r="H294" t="s">
        <v>244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5">
      <c r="A295" s="1">
        <v>4927</v>
      </c>
      <c r="B295" s="2">
        <v>1971</v>
      </c>
      <c r="C295" t="s">
        <v>1</v>
      </c>
      <c r="D295" t="s">
        <v>5</v>
      </c>
      <c r="E295">
        <v>16626</v>
      </c>
      <c r="F295">
        <v>2</v>
      </c>
      <c r="G295">
        <v>0</v>
      </c>
      <c r="H295" t="s">
        <v>245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5">
      <c r="A296" s="1">
        <v>10451</v>
      </c>
      <c r="B296" s="2">
        <v>1965</v>
      </c>
      <c r="C296" t="s">
        <v>1</v>
      </c>
      <c r="D296" t="s">
        <v>5</v>
      </c>
      <c r="E296">
        <v>29672</v>
      </c>
      <c r="F296">
        <v>1</v>
      </c>
      <c r="G296">
        <v>1</v>
      </c>
      <c r="H296" t="s">
        <v>53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5">
      <c r="A297" s="1">
        <v>2926</v>
      </c>
      <c r="B297" s="2">
        <v>1952</v>
      </c>
      <c r="C297" t="s">
        <v>8</v>
      </c>
      <c r="D297" t="s">
        <v>5</v>
      </c>
      <c r="E297">
        <v>55951</v>
      </c>
      <c r="F297">
        <v>0</v>
      </c>
      <c r="G297">
        <v>1</v>
      </c>
      <c r="H297" t="s">
        <v>246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5">
      <c r="A298" s="1">
        <v>2874</v>
      </c>
      <c r="B298" s="2">
        <v>1988</v>
      </c>
      <c r="C298" t="s">
        <v>7</v>
      </c>
      <c r="D298" t="s">
        <v>2</v>
      </c>
      <c r="E298">
        <v>35388</v>
      </c>
      <c r="F298">
        <v>1</v>
      </c>
      <c r="G298">
        <v>0</v>
      </c>
      <c r="H298" t="s">
        <v>247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5">
      <c r="A299" s="1">
        <v>9738</v>
      </c>
      <c r="B299" s="2">
        <v>1986</v>
      </c>
      <c r="C299" t="s">
        <v>8</v>
      </c>
      <c r="D299" t="s">
        <v>5</v>
      </c>
      <c r="E299">
        <v>42386</v>
      </c>
      <c r="F299">
        <v>1</v>
      </c>
      <c r="G299">
        <v>0</v>
      </c>
      <c r="H299" t="s">
        <v>248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5">
      <c r="A300" s="1">
        <v>7119</v>
      </c>
      <c r="B300" s="2">
        <v>1982</v>
      </c>
      <c r="C300" t="s">
        <v>1</v>
      </c>
      <c r="D300" t="s">
        <v>3</v>
      </c>
      <c r="E300">
        <v>68627</v>
      </c>
      <c r="F300">
        <v>0</v>
      </c>
      <c r="G300">
        <v>0</v>
      </c>
      <c r="H300" t="s">
        <v>249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5">
      <c r="A301" s="1">
        <v>3924</v>
      </c>
      <c r="B301" s="2">
        <v>1965</v>
      </c>
      <c r="C301" t="s">
        <v>6</v>
      </c>
      <c r="D301" t="s">
        <v>2</v>
      </c>
      <c r="E301">
        <v>57912</v>
      </c>
      <c r="F301">
        <v>0</v>
      </c>
      <c r="G301">
        <v>1</v>
      </c>
      <c r="H301" t="s">
        <v>250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5">
      <c r="A302" s="1">
        <v>5827</v>
      </c>
      <c r="B302" s="2">
        <v>1958</v>
      </c>
      <c r="C302" t="s">
        <v>1</v>
      </c>
      <c r="D302" t="s">
        <v>2</v>
      </c>
      <c r="E302">
        <v>35246</v>
      </c>
      <c r="F302">
        <v>1</v>
      </c>
      <c r="G302">
        <v>1</v>
      </c>
      <c r="H302" t="s">
        <v>205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5">
      <c r="A303" s="1">
        <v>5596</v>
      </c>
      <c r="B303" s="2">
        <v>1956</v>
      </c>
      <c r="C303" t="s">
        <v>7</v>
      </c>
      <c r="D303" t="s">
        <v>5</v>
      </c>
      <c r="E303">
        <v>58821</v>
      </c>
      <c r="F303">
        <v>0</v>
      </c>
      <c r="G303">
        <v>1</v>
      </c>
      <c r="H303" t="s">
        <v>251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5">
      <c r="A304" s="1">
        <v>10812</v>
      </c>
      <c r="B304" s="2">
        <v>1978</v>
      </c>
      <c r="C304" t="s">
        <v>6</v>
      </c>
      <c r="D304" t="s">
        <v>4</v>
      </c>
      <c r="E304">
        <v>46377</v>
      </c>
      <c r="F304">
        <v>1</v>
      </c>
      <c r="G304">
        <v>0</v>
      </c>
      <c r="H304" t="s">
        <v>154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5">
      <c r="A305" s="1">
        <v>1717</v>
      </c>
      <c r="B305" s="2">
        <v>1988</v>
      </c>
      <c r="C305" t="s">
        <v>1</v>
      </c>
      <c r="D305" t="s">
        <v>3</v>
      </c>
      <c r="E305">
        <v>39747</v>
      </c>
      <c r="F305">
        <v>1</v>
      </c>
      <c r="G305">
        <v>0</v>
      </c>
      <c r="H305" t="s">
        <v>252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5">
      <c r="A306" s="1">
        <v>9491</v>
      </c>
      <c r="B306" s="2">
        <v>1984</v>
      </c>
      <c r="C306" t="s">
        <v>1</v>
      </c>
      <c r="D306" t="s">
        <v>5</v>
      </c>
      <c r="E306">
        <v>23976</v>
      </c>
      <c r="F306">
        <v>1</v>
      </c>
      <c r="G306">
        <v>0</v>
      </c>
      <c r="H306" t="s">
        <v>243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5">
      <c r="A307" s="1">
        <v>9274</v>
      </c>
      <c r="B307" s="2">
        <v>1961</v>
      </c>
      <c r="C307" t="s">
        <v>8</v>
      </c>
      <c r="D307" t="s">
        <v>4</v>
      </c>
      <c r="E307">
        <v>80950</v>
      </c>
      <c r="F307">
        <v>0</v>
      </c>
      <c r="G307">
        <v>0</v>
      </c>
      <c r="H307" t="s">
        <v>32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5">
      <c r="A308" s="1">
        <v>6609</v>
      </c>
      <c r="B308" s="2">
        <v>1966</v>
      </c>
      <c r="C308" t="s">
        <v>1</v>
      </c>
      <c r="D308" t="s">
        <v>9</v>
      </c>
      <c r="E308">
        <v>27038</v>
      </c>
      <c r="F308">
        <v>0</v>
      </c>
      <c r="G308">
        <v>0</v>
      </c>
      <c r="H308" t="s">
        <v>253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5">
      <c r="A309" s="1">
        <v>6963</v>
      </c>
      <c r="B309" s="2">
        <v>1947</v>
      </c>
      <c r="C309" t="s">
        <v>1</v>
      </c>
      <c r="D309" t="s">
        <v>3</v>
      </c>
      <c r="E309">
        <v>77457</v>
      </c>
      <c r="F309">
        <v>0</v>
      </c>
      <c r="G309">
        <v>0</v>
      </c>
      <c r="H309" t="s">
        <v>254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5">
      <c r="A310" s="1">
        <v>4440</v>
      </c>
      <c r="B310" s="2">
        <v>1964</v>
      </c>
      <c r="C310" t="s">
        <v>8</v>
      </c>
      <c r="D310" t="s">
        <v>4</v>
      </c>
      <c r="E310">
        <v>64100</v>
      </c>
      <c r="F310">
        <v>0</v>
      </c>
      <c r="G310">
        <v>1</v>
      </c>
      <c r="H310" t="s">
        <v>118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5">
      <c r="A311" s="1">
        <v>1379</v>
      </c>
      <c r="B311" s="2">
        <v>1992</v>
      </c>
      <c r="C311" t="s">
        <v>8</v>
      </c>
      <c r="D311" t="s">
        <v>5</v>
      </c>
      <c r="E311">
        <v>42670</v>
      </c>
      <c r="F311">
        <v>0</v>
      </c>
      <c r="G311">
        <v>0</v>
      </c>
      <c r="H311" t="s">
        <v>255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5">
      <c r="A312" s="1">
        <v>10032</v>
      </c>
      <c r="B312" s="2">
        <v>1976</v>
      </c>
      <c r="C312" t="s">
        <v>1</v>
      </c>
      <c r="D312" t="s">
        <v>2</v>
      </c>
      <c r="E312">
        <v>12571</v>
      </c>
      <c r="F312">
        <v>1</v>
      </c>
      <c r="G312">
        <v>0</v>
      </c>
      <c r="H312" t="s">
        <v>256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5">
      <c r="A313" s="1">
        <v>2826</v>
      </c>
      <c r="B313" s="2">
        <v>1967</v>
      </c>
      <c r="C313" t="s">
        <v>1</v>
      </c>
      <c r="D313" t="s">
        <v>4</v>
      </c>
      <c r="E313">
        <v>22574</v>
      </c>
      <c r="F313">
        <v>2</v>
      </c>
      <c r="G313">
        <v>1</v>
      </c>
      <c r="H313" t="s">
        <v>211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5">
      <c r="A314" s="1">
        <v>2437</v>
      </c>
      <c r="B314" s="2">
        <v>1989</v>
      </c>
      <c r="C314" t="s">
        <v>1</v>
      </c>
      <c r="D314" t="s">
        <v>4</v>
      </c>
      <c r="F314">
        <v>0</v>
      </c>
      <c r="G314">
        <v>0</v>
      </c>
      <c r="H314" t="s">
        <v>257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5">
      <c r="A315" s="1">
        <v>6320</v>
      </c>
      <c r="B315" s="2">
        <v>1976</v>
      </c>
      <c r="C315" t="s">
        <v>8</v>
      </c>
      <c r="D315" t="s">
        <v>3</v>
      </c>
      <c r="E315">
        <v>70893</v>
      </c>
      <c r="F315">
        <v>0</v>
      </c>
      <c r="G315">
        <v>0</v>
      </c>
      <c r="H315" t="s">
        <v>236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5">
      <c r="A316" s="1">
        <v>3050</v>
      </c>
      <c r="B316" s="2">
        <v>1966</v>
      </c>
      <c r="C316" t="s">
        <v>1</v>
      </c>
      <c r="D316" t="s">
        <v>4</v>
      </c>
      <c r="E316">
        <v>54198</v>
      </c>
      <c r="F316">
        <v>1</v>
      </c>
      <c r="G316">
        <v>1</v>
      </c>
      <c r="H316" t="s">
        <v>258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5">
      <c r="A317" s="1">
        <v>231</v>
      </c>
      <c r="B317" s="2">
        <v>1956</v>
      </c>
      <c r="C317" t="s">
        <v>8</v>
      </c>
      <c r="D317" t="s">
        <v>5</v>
      </c>
      <c r="E317">
        <v>28839</v>
      </c>
      <c r="F317">
        <v>1</v>
      </c>
      <c r="G317">
        <v>1</v>
      </c>
      <c r="H317" t="s">
        <v>259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5">
      <c r="A318" s="1">
        <v>2392</v>
      </c>
      <c r="B318" s="2">
        <v>1972</v>
      </c>
      <c r="C318" t="s">
        <v>1</v>
      </c>
      <c r="D318" t="s">
        <v>4</v>
      </c>
      <c r="E318">
        <v>40321</v>
      </c>
      <c r="F318">
        <v>1</v>
      </c>
      <c r="G318">
        <v>1</v>
      </c>
      <c r="H318" t="s">
        <v>260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5">
      <c r="A319" s="1">
        <v>9478</v>
      </c>
      <c r="B319" s="2">
        <v>1985</v>
      </c>
      <c r="C319" t="s">
        <v>1</v>
      </c>
      <c r="D319" t="s">
        <v>3</v>
      </c>
      <c r="E319">
        <v>66503</v>
      </c>
      <c r="F319">
        <v>1</v>
      </c>
      <c r="G319">
        <v>0</v>
      </c>
      <c r="H319" t="s">
        <v>261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5">
      <c r="A320" s="1">
        <v>113</v>
      </c>
      <c r="B320" s="2">
        <v>1951</v>
      </c>
      <c r="C320" t="s">
        <v>1</v>
      </c>
      <c r="D320" t="s">
        <v>4</v>
      </c>
      <c r="E320">
        <v>30833</v>
      </c>
      <c r="F320">
        <v>1</v>
      </c>
      <c r="G320">
        <v>1</v>
      </c>
      <c r="H320" t="s">
        <v>94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5">
      <c r="A321" s="1">
        <v>2863</v>
      </c>
      <c r="B321" s="2">
        <v>1970</v>
      </c>
      <c r="C321" t="s">
        <v>1</v>
      </c>
      <c r="D321" t="s">
        <v>3</v>
      </c>
      <c r="F321">
        <v>1</v>
      </c>
      <c r="G321">
        <v>2</v>
      </c>
      <c r="H321" t="s">
        <v>262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5">
      <c r="A322" s="1">
        <v>1802</v>
      </c>
      <c r="B322" s="2">
        <v>1971</v>
      </c>
      <c r="C322" t="s">
        <v>1</v>
      </c>
      <c r="D322" t="s">
        <v>4</v>
      </c>
      <c r="E322">
        <v>64795</v>
      </c>
      <c r="F322">
        <v>0</v>
      </c>
      <c r="G322">
        <v>1</v>
      </c>
      <c r="H322" t="s">
        <v>177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5">
      <c r="A323" s="1">
        <v>520</v>
      </c>
      <c r="B323" s="2">
        <v>1974</v>
      </c>
      <c r="C323" t="s">
        <v>1</v>
      </c>
      <c r="D323" t="s">
        <v>4</v>
      </c>
      <c r="E323">
        <v>34421</v>
      </c>
      <c r="F323">
        <v>1</v>
      </c>
      <c r="G323">
        <v>0</v>
      </c>
      <c r="H323" t="s">
        <v>150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5">
      <c r="A324" s="1">
        <v>8275</v>
      </c>
      <c r="B324" s="2">
        <v>1965</v>
      </c>
      <c r="C324" t="s">
        <v>6</v>
      </c>
      <c r="D324" t="s">
        <v>2</v>
      </c>
      <c r="E324">
        <v>47025</v>
      </c>
      <c r="F324">
        <v>1</v>
      </c>
      <c r="G324">
        <v>1</v>
      </c>
      <c r="H324" t="s">
        <v>263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5">
      <c r="A325" s="1">
        <v>9750</v>
      </c>
      <c r="B325" s="2">
        <v>1961</v>
      </c>
      <c r="C325" t="s">
        <v>6</v>
      </c>
      <c r="D325" t="s">
        <v>2</v>
      </c>
      <c r="E325">
        <v>64325</v>
      </c>
      <c r="F325">
        <v>0</v>
      </c>
      <c r="G325">
        <v>1</v>
      </c>
      <c r="H325" t="s">
        <v>264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5">
      <c r="A326" s="1">
        <v>2607</v>
      </c>
      <c r="B326" s="2">
        <v>1953</v>
      </c>
      <c r="C326" t="s">
        <v>1</v>
      </c>
      <c r="D326" t="s">
        <v>3</v>
      </c>
      <c r="E326">
        <v>40464</v>
      </c>
      <c r="F326">
        <v>0</v>
      </c>
      <c r="G326">
        <v>1</v>
      </c>
      <c r="H326" t="s">
        <v>265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5">
      <c r="A327" s="1">
        <v>7214</v>
      </c>
      <c r="B327" s="2">
        <v>1957</v>
      </c>
      <c r="C327" t="s">
        <v>1</v>
      </c>
      <c r="D327" t="s">
        <v>4</v>
      </c>
      <c r="E327">
        <v>62187</v>
      </c>
      <c r="F327">
        <v>0</v>
      </c>
      <c r="G327">
        <v>0</v>
      </c>
      <c r="H327" t="s">
        <v>266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5">
      <c r="A328" s="1">
        <v>5835</v>
      </c>
      <c r="B328" s="2">
        <v>1976</v>
      </c>
      <c r="C328" t="s">
        <v>6</v>
      </c>
      <c r="D328" t="s">
        <v>2</v>
      </c>
      <c r="E328">
        <v>14849</v>
      </c>
      <c r="F328">
        <v>1</v>
      </c>
      <c r="G328">
        <v>0</v>
      </c>
      <c r="H328" t="s">
        <v>267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5">
      <c r="A329" s="1">
        <v>3896</v>
      </c>
      <c r="B329" s="2">
        <v>1984</v>
      </c>
      <c r="C329" t="s">
        <v>1</v>
      </c>
      <c r="D329" t="s">
        <v>4</v>
      </c>
      <c r="E329">
        <v>27255</v>
      </c>
      <c r="F329">
        <v>1</v>
      </c>
      <c r="G329">
        <v>0</v>
      </c>
      <c r="H329" t="s">
        <v>268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5">
      <c r="A330" s="1">
        <v>10350</v>
      </c>
      <c r="B330" s="2">
        <v>1950</v>
      </c>
      <c r="C330" t="s">
        <v>6</v>
      </c>
      <c r="D330" t="s">
        <v>4</v>
      </c>
      <c r="E330">
        <v>54432</v>
      </c>
      <c r="F330">
        <v>2</v>
      </c>
      <c r="G330">
        <v>1</v>
      </c>
      <c r="H330" t="s">
        <v>269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5">
      <c r="A331" s="1">
        <v>7786</v>
      </c>
      <c r="B331" s="2">
        <v>1986</v>
      </c>
      <c r="C331" t="s">
        <v>6</v>
      </c>
      <c r="D331" t="s">
        <v>3</v>
      </c>
      <c r="E331">
        <v>29999</v>
      </c>
      <c r="F331">
        <v>1</v>
      </c>
      <c r="G331">
        <v>0</v>
      </c>
      <c r="H331" t="s">
        <v>270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5">
      <c r="A332" s="1">
        <v>2861</v>
      </c>
      <c r="B332" s="2">
        <v>1983</v>
      </c>
      <c r="C332" t="s">
        <v>1</v>
      </c>
      <c r="D332" t="s">
        <v>3</v>
      </c>
      <c r="E332">
        <v>24072</v>
      </c>
      <c r="F332">
        <v>1</v>
      </c>
      <c r="G332">
        <v>0</v>
      </c>
      <c r="H332" t="s">
        <v>271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5">
      <c r="A333" s="1">
        <v>663</v>
      </c>
      <c r="B333" s="2">
        <v>1989</v>
      </c>
      <c r="C333" t="s">
        <v>6</v>
      </c>
      <c r="D333" t="s">
        <v>3</v>
      </c>
      <c r="E333">
        <v>33996</v>
      </c>
      <c r="F333">
        <v>0</v>
      </c>
      <c r="G333">
        <v>0</v>
      </c>
      <c r="H333" t="s">
        <v>272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5">
      <c r="A334" s="1">
        <v>10675</v>
      </c>
      <c r="B334" s="2">
        <v>1956</v>
      </c>
      <c r="C334" t="s">
        <v>6</v>
      </c>
      <c r="D334" t="s">
        <v>4</v>
      </c>
      <c r="E334">
        <v>66334</v>
      </c>
      <c r="F334">
        <v>0</v>
      </c>
      <c r="G334">
        <v>1</v>
      </c>
      <c r="H334" t="s">
        <v>273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5">
      <c r="A335" s="1">
        <v>2521</v>
      </c>
      <c r="B335" s="2">
        <v>1971</v>
      </c>
      <c r="C335" t="s">
        <v>8</v>
      </c>
      <c r="D335" t="s">
        <v>4</v>
      </c>
      <c r="E335">
        <v>35178</v>
      </c>
      <c r="F335">
        <v>1</v>
      </c>
      <c r="G335">
        <v>0</v>
      </c>
      <c r="H335" t="s">
        <v>274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5">
      <c r="A336" s="1">
        <v>9592</v>
      </c>
      <c r="B336" s="2">
        <v>1983</v>
      </c>
      <c r="C336" t="s">
        <v>1</v>
      </c>
      <c r="D336" t="s">
        <v>5</v>
      </c>
      <c r="E336">
        <v>22010</v>
      </c>
      <c r="F336">
        <v>1</v>
      </c>
      <c r="G336">
        <v>0</v>
      </c>
      <c r="H336" t="s">
        <v>275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5">
      <c r="A337" s="1">
        <v>10151</v>
      </c>
      <c r="B337" s="2">
        <v>1960</v>
      </c>
      <c r="C337" t="s">
        <v>1</v>
      </c>
      <c r="D337" t="s">
        <v>2</v>
      </c>
      <c r="E337">
        <v>62204</v>
      </c>
      <c r="F337">
        <v>0</v>
      </c>
      <c r="G337">
        <v>2</v>
      </c>
      <c r="H337" t="s">
        <v>161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5">
      <c r="A338" s="1">
        <v>7381</v>
      </c>
      <c r="B338" s="2">
        <v>1968</v>
      </c>
      <c r="C338" t="s">
        <v>1</v>
      </c>
      <c r="D338" t="s">
        <v>2</v>
      </c>
      <c r="E338">
        <v>75693</v>
      </c>
      <c r="F338">
        <v>0</v>
      </c>
      <c r="G338">
        <v>0</v>
      </c>
      <c r="H338" t="s">
        <v>276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5">
      <c r="A339" s="1">
        <v>4099</v>
      </c>
      <c r="B339" s="2">
        <v>1972</v>
      </c>
      <c r="C339" t="s">
        <v>1</v>
      </c>
      <c r="D339" t="s">
        <v>4</v>
      </c>
      <c r="E339">
        <v>30675</v>
      </c>
      <c r="F339">
        <v>1</v>
      </c>
      <c r="G339">
        <v>0</v>
      </c>
      <c r="H339" t="s">
        <v>277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5">
      <c r="A340" s="1">
        <v>9560</v>
      </c>
      <c r="B340" s="2">
        <v>1965</v>
      </c>
      <c r="C340" t="s">
        <v>1</v>
      </c>
      <c r="D340" t="s">
        <v>5</v>
      </c>
      <c r="E340">
        <v>83003</v>
      </c>
      <c r="F340">
        <v>0</v>
      </c>
      <c r="G340">
        <v>0</v>
      </c>
      <c r="H340" t="s">
        <v>278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5">
      <c r="A341" s="1">
        <v>1150</v>
      </c>
      <c r="B341" s="2">
        <v>1899</v>
      </c>
      <c r="C341" t="s">
        <v>6</v>
      </c>
      <c r="D341" t="s">
        <v>5</v>
      </c>
      <c r="E341">
        <v>83532</v>
      </c>
      <c r="F341">
        <v>0</v>
      </c>
      <c r="G341">
        <v>0</v>
      </c>
      <c r="H341" t="s">
        <v>172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5">
      <c r="A342" s="1">
        <v>10172</v>
      </c>
      <c r="B342" s="2">
        <v>1988</v>
      </c>
      <c r="C342" t="s">
        <v>1</v>
      </c>
      <c r="D342" t="s">
        <v>3</v>
      </c>
      <c r="E342">
        <v>68655</v>
      </c>
      <c r="F342">
        <v>0</v>
      </c>
      <c r="G342">
        <v>0</v>
      </c>
      <c r="H342" t="s">
        <v>279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5">
      <c r="A343" s="1">
        <v>11191</v>
      </c>
      <c r="B343" s="2">
        <v>1986</v>
      </c>
      <c r="C343" t="s">
        <v>1</v>
      </c>
      <c r="D343" t="s">
        <v>2</v>
      </c>
      <c r="E343">
        <v>41411</v>
      </c>
      <c r="F343">
        <v>0</v>
      </c>
      <c r="G343">
        <v>0</v>
      </c>
      <c r="H343" t="s">
        <v>280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5">
      <c r="A344" s="1">
        <v>9707</v>
      </c>
      <c r="B344" s="2">
        <v>1969</v>
      </c>
      <c r="C344" t="s">
        <v>6</v>
      </c>
      <c r="D344" t="s">
        <v>4</v>
      </c>
      <c r="E344">
        <v>55212</v>
      </c>
      <c r="F344">
        <v>0</v>
      </c>
      <c r="G344">
        <v>1</v>
      </c>
      <c r="H344" t="s">
        <v>227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5">
      <c r="A345" s="1">
        <v>6245</v>
      </c>
      <c r="B345" s="2">
        <v>1950</v>
      </c>
      <c r="C345" t="s">
        <v>6</v>
      </c>
      <c r="D345" t="s">
        <v>5</v>
      </c>
      <c r="E345">
        <v>59292</v>
      </c>
      <c r="F345">
        <v>0</v>
      </c>
      <c r="G345">
        <v>1</v>
      </c>
      <c r="H345" t="s">
        <v>242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5">
      <c r="A346" s="1">
        <v>8234</v>
      </c>
      <c r="B346" s="2">
        <v>1973</v>
      </c>
      <c r="C346" t="s">
        <v>10</v>
      </c>
      <c r="D346" t="s">
        <v>5</v>
      </c>
      <c r="E346">
        <v>27190</v>
      </c>
      <c r="F346">
        <v>1</v>
      </c>
      <c r="G346">
        <v>0</v>
      </c>
      <c r="H346" t="s">
        <v>281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5">
      <c r="A347" s="1">
        <v>1411</v>
      </c>
      <c r="B347" s="2">
        <v>1952</v>
      </c>
      <c r="C347" t="s">
        <v>1</v>
      </c>
      <c r="D347" t="s">
        <v>2</v>
      </c>
      <c r="E347">
        <v>82623</v>
      </c>
      <c r="F347">
        <v>0</v>
      </c>
      <c r="G347">
        <v>0</v>
      </c>
      <c r="H347" t="s">
        <v>282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5">
      <c r="A348" s="1">
        <v>8553</v>
      </c>
      <c r="B348" s="2">
        <v>1965</v>
      </c>
      <c r="C348" t="s">
        <v>1</v>
      </c>
      <c r="D348" t="s">
        <v>4</v>
      </c>
      <c r="E348">
        <v>44300</v>
      </c>
      <c r="F348">
        <v>1</v>
      </c>
      <c r="G348">
        <v>1</v>
      </c>
      <c r="H348" t="s">
        <v>90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5">
      <c r="A349" s="1">
        <v>1826</v>
      </c>
      <c r="B349" s="2">
        <v>1970</v>
      </c>
      <c r="C349" t="s">
        <v>1</v>
      </c>
      <c r="D349" t="s">
        <v>2</v>
      </c>
      <c r="E349">
        <v>84835</v>
      </c>
      <c r="F349">
        <v>0</v>
      </c>
      <c r="G349">
        <v>0</v>
      </c>
      <c r="H349" t="s">
        <v>283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5">
      <c r="A350" s="1">
        <v>8842</v>
      </c>
      <c r="B350" s="2">
        <v>1971</v>
      </c>
      <c r="C350" t="s">
        <v>1</v>
      </c>
      <c r="D350" t="s">
        <v>9</v>
      </c>
      <c r="E350">
        <v>30372</v>
      </c>
      <c r="F350">
        <v>1</v>
      </c>
      <c r="G350">
        <v>1</v>
      </c>
      <c r="H350" t="s">
        <v>284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5">
      <c r="A351" s="1">
        <v>11030</v>
      </c>
      <c r="B351" s="2">
        <v>1976</v>
      </c>
      <c r="C351" t="s">
        <v>8</v>
      </c>
      <c r="D351" t="s">
        <v>4</v>
      </c>
      <c r="E351">
        <v>33181</v>
      </c>
      <c r="F351">
        <v>1</v>
      </c>
      <c r="G351">
        <v>0</v>
      </c>
      <c r="H351" t="s">
        <v>285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5">
      <c r="A352" s="1">
        <v>2579</v>
      </c>
      <c r="B352" s="2">
        <v>1957</v>
      </c>
      <c r="C352" t="s">
        <v>1</v>
      </c>
      <c r="D352" t="s">
        <v>4</v>
      </c>
      <c r="E352">
        <v>71113</v>
      </c>
      <c r="F352">
        <v>0</v>
      </c>
      <c r="G352">
        <v>1</v>
      </c>
      <c r="H352" t="s">
        <v>258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5">
      <c r="A353" s="1">
        <v>175</v>
      </c>
      <c r="B353" s="2">
        <v>1986</v>
      </c>
      <c r="C353" t="s">
        <v>1</v>
      </c>
      <c r="D353" t="s">
        <v>4</v>
      </c>
      <c r="E353">
        <v>71952</v>
      </c>
      <c r="F353">
        <v>1</v>
      </c>
      <c r="G353">
        <v>0</v>
      </c>
      <c r="H353" t="s">
        <v>274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5">
      <c r="A354" s="1">
        <v>9185</v>
      </c>
      <c r="B354" s="2">
        <v>1966</v>
      </c>
      <c r="C354" t="s">
        <v>6</v>
      </c>
      <c r="D354" t="s">
        <v>3</v>
      </c>
      <c r="E354">
        <v>69759</v>
      </c>
      <c r="F354">
        <v>0</v>
      </c>
      <c r="G354">
        <v>0</v>
      </c>
      <c r="H354" t="s">
        <v>211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5">
      <c r="A355" s="1">
        <v>11056</v>
      </c>
      <c r="B355" s="2">
        <v>1974</v>
      </c>
      <c r="C355" t="s">
        <v>1</v>
      </c>
      <c r="D355" t="s">
        <v>4</v>
      </c>
      <c r="E355">
        <v>72099</v>
      </c>
      <c r="F355">
        <v>0</v>
      </c>
      <c r="G355">
        <v>0</v>
      </c>
      <c r="H355" t="s">
        <v>286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5">
      <c r="A356" s="1">
        <v>9365</v>
      </c>
      <c r="B356" s="2">
        <v>1976</v>
      </c>
      <c r="C356" t="s">
        <v>6</v>
      </c>
      <c r="D356" t="s">
        <v>3</v>
      </c>
      <c r="E356">
        <v>60000</v>
      </c>
      <c r="F356">
        <v>0</v>
      </c>
      <c r="G356">
        <v>1</v>
      </c>
      <c r="H356" t="s">
        <v>287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5">
      <c r="A357" s="1">
        <v>6201</v>
      </c>
      <c r="B357" s="2">
        <v>1978</v>
      </c>
      <c r="C357" t="s">
        <v>1</v>
      </c>
      <c r="D357" t="s">
        <v>3</v>
      </c>
      <c r="E357">
        <v>38643</v>
      </c>
      <c r="F357">
        <v>1</v>
      </c>
      <c r="G357">
        <v>1</v>
      </c>
      <c r="H357" t="s">
        <v>288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5">
      <c r="A358" s="1">
        <v>2061</v>
      </c>
      <c r="B358" s="2">
        <v>1955</v>
      </c>
      <c r="C358" t="s">
        <v>1</v>
      </c>
      <c r="D358" t="s">
        <v>4</v>
      </c>
      <c r="E358">
        <v>50737</v>
      </c>
      <c r="F358">
        <v>0</v>
      </c>
      <c r="G358">
        <v>1</v>
      </c>
      <c r="H358" t="s">
        <v>45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5">
      <c r="A359" s="1">
        <v>6184</v>
      </c>
      <c r="B359" s="2">
        <v>1969</v>
      </c>
      <c r="C359" t="s">
        <v>6</v>
      </c>
      <c r="D359" t="s">
        <v>4</v>
      </c>
      <c r="E359">
        <v>68462</v>
      </c>
      <c r="F359">
        <v>0</v>
      </c>
      <c r="G359">
        <v>0</v>
      </c>
      <c r="H359" t="s">
        <v>117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5">
      <c r="A360" s="1">
        <v>6142</v>
      </c>
      <c r="B360" s="2">
        <v>1943</v>
      </c>
      <c r="C360" t="s">
        <v>8</v>
      </c>
      <c r="D360" t="s">
        <v>4</v>
      </c>
      <c r="E360">
        <v>65073</v>
      </c>
      <c r="F360">
        <v>0</v>
      </c>
      <c r="G360">
        <v>0</v>
      </c>
      <c r="H360" t="s">
        <v>149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5">
      <c r="A361" s="1">
        <v>4107</v>
      </c>
      <c r="B361" s="2">
        <v>1948</v>
      </c>
      <c r="C361" t="s">
        <v>6</v>
      </c>
      <c r="D361" t="s">
        <v>5</v>
      </c>
      <c r="E361">
        <v>46681</v>
      </c>
      <c r="F361">
        <v>0</v>
      </c>
      <c r="G361">
        <v>2</v>
      </c>
      <c r="H361" t="s">
        <v>289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5">
      <c r="A362" s="1">
        <v>7274</v>
      </c>
      <c r="B362" s="2">
        <v>1957</v>
      </c>
      <c r="C362" t="s">
        <v>1</v>
      </c>
      <c r="D362" t="s">
        <v>4</v>
      </c>
      <c r="E362">
        <v>78618</v>
      </c>
      <c r="F362">
        <v>0</v>
      </c>
      <c r="G362">
        <v>0</v>
      </c>
      <c r="H362" t="s">
        <v>290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5">
      <c r="A363" s="1">
        <v>9336</v>
      </c>
      <c r="B363" s="2">
        <v>1969</v>
      </c>
      <c r="C363" t="s">
        <v>6</v>
      </c>
      <c r="D363" t="s">
        <v>9</v>
      </c>
      <c r="E363">
        <v>62187</v>
      </c>
      <c r="F363">
        <v>0</v>
      </c>
      <c r="G363">
        <v>1</v>
      </c>
      <c r="H363" t="s">
        <v>291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5">
      <c r="A364" s="1">
        <v>2958</v>
      </c>
      <c r="B364" s="2">
        <v>1978</v>
      </c>
      <c r="C364" t="s">
        <v>1</v>
      </c>
      <c r="D364" t="s">
        <v>4</v>
      </c>
      <c r="E364">
        <v>28442</v>
      </c>
      <c r="F364">
        <v>2</v>
      </c>
      <c r="G364">
        <v>0</v>
      </c>
      <c r="H364" t="s">
        <v>123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5">
      <c r="A365" s="1">
        <v>933</v>
      </c>
      <c r="B365" s="2">
        <v>1978</v>
      </c>
      <c r="C365" t="s">
        <v>6</v>
      </c>
      <c r="D365" t="s">
        <v>4</v>
      </c>
      <c r="E365">
        <v>37717</v>
      </c>
      <c r="F365">
        <v>1</v>
      </c>
      <c r="G365">
        <v>0</v>
      </c>
      <c r="H365" t="s">
        <v>227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5">
      <c r="A366" s="1">
        <v>5837</v>
      </c>
      <c r="B366" s="2">
        <v>1967</v>
      </c>
      <c r="C366" t="s">
        <v>1</v>
      </c>
      <c r="D366" t="s">
        <v>4</v>
      </c>
      <c r="E366">
        <v>51479</v>
      </c>
      <c r="F366">
        <v>1</v>
      </c>
      <c r="G366">
        <v>1</v>
      </c>
      <c r="H366" t="s">
        <v>292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5">
      <c r="A367" s="1">
        <v>10704</v>
      </c>
      <c r="B367" s="2">
        <v>1969</v>
      </c>
      <c r="C367" t="s">
        <v>1</v>
      </c>
      <c r="D367" t="s">
        <v>3</v>
      </c>
      <c r="E367">
        <v>54803</v>
      </c>
      <c r="F367">
        <v>0</v>
      </c>
      <c r="G367">
        <v>1</v>
      </c>
      <c r="H367" t="s">
        <v>293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5">
      <c r="A368" s="1">
        <v>5125</v>
      </c>
      <c r="B368" s="2">
        <v>1960</v>
      </c>
      <c r="C368" t="s">
        <v>1</v>
      </c>
      <c r="D368" t="s">
        <v>4</v>
      </c>
      <c r="E368">
        <v>79530</v>
      </c>
      <c r="F368">
        <v>0</v>
      </c>
      <c r="G368">
        <v>0</v>
      </c>
      <c r="H368" t="s">
        <v>108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5">
      <c r="A369" s="1">
        <v>4432</v>
      </c>
      <c r="B369" s="2">
        <v>1976</v>
      </c>
      <c r="C369" t="s">
        <v>1</v>
      </c>
      <c r="D369" t="s">
        <v>2</v>
      </c>
      <c r="E369">
        <v>31615</v>
      </c>
      <c r="F369">
        <v>1</v>
      </c>
      <c r="G369">
        <v>0</v>
      </c>
      <c r="H369" t="s">
        <v>294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5">
      <c r="A370" s="1">
        <v>5955</v>
      </c>
      <c r="B370" s="2">
        <v>1962</v>
      </c>
      <c r="C370" t="s">
        <v>1</v>
      </c>
      <c r="D370" t="s">
        <v>5</v>
      </c>
      <c r="E370">
        <v>72025</v>
      </c>
      <c r="F370">
        <v>0</v>
      </c>
      <c r="G370">
        <v>0</v>
      </c>
      <c r="H370" t="s">
        <v>295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5">
      <c r="A371" s="1">
        <v>2928</v>
      </c>
      <c r="B371" s="2">
        <v>1975</v>
      </c>
      <c r="C371" t="s">
        <v>6</v>
      </c>
      <c r="D371" t="s">
        <v>3</v>
      </c>
      <c r="E371">
        <v>52614</v>
      </c>
      <c r="F371">
        <v>0</v>
      </c>
      <c r="G371">
        <v>1</v>
      </c>
      <c r="H371" t="s">
        <v>296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5">
      <c r="A372" s="1">
        <v>5680</v>
      </c>
      <c r="B372" s="2">
        <v>1984</v>
      </c>
      <c r="C372" t="s">
        <v>7</v>
      </c>
      <c r="D372" t="s">
        <v>4</v>
      </c>
      <c r="E372">
        <v>35684</v>
      </c>
      <c r="F372">
        <v>1</v>
      </c>
      <c r="G372">
        <v>0</v>
      </c>
      <c r="H372" t="s">
        <v>297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5">
      <c r="A373" s="1">
        <v>10313</v>
      </c>
      <c r="B373" s="2">
        <v>1975</v>
      </c>
      <c r="C373" t="s">
        <v>1</v>
      </c>
      <c r="D373" t="s">
        <v>4</v>
      </c>
      <c r="E373">
        <v>48178</v>
      </c>
      <c r="F373">
        <v>1</v>
      </c>
      <c r="G373">
        <v>1</v>
      </c>
      <c r="H373" t="s">
        <v>139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5">
      <c r="A374" s="1">
        <v>2557</v>
      </c>
      <c r="B374" s="2">
        <v>1970</v>
      </c>
      <c r="C374" t="s">
        <v>8</v>
      </c>
      <c r="D374" t="s">
        <v>3</v>
      </c>
      <c r="E374">
        <v>29548</v>
      </c>
      <c r="F374">
        <v>1</v>
      </c>
      <c r="G374">
        <v>0</v>
      </c>
      <c r="H374" t="s">
        <v>47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5">
      <c r="A375" s="1">
        <v>1245</v>
      </c>
      <c r="B375" s="2">
        <v>1966</v>
      </c>
      <c r="C375" t="s">
        <v>1</v>
      </c>
      <c r="D375" t="s">
        <v>3</v>
      </c>
      <c r="E375">
        <v>63810</v>
      </c>
      <c r="F375">
        <v>0</v>
      </c>
      <c r="G375">
        <v>1</v>
      </c>
      <c r="H375" t="s">
        <v>298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5">
      <c r="A376" s="1">
        <v>1519</v>
      </c>
      <c r="B376" s="2">
        <v>1972</v>
      </c>
      <c r="C376" t="s">
        <v>6</v>
      </c>
      <c r="D376" t="s">
        <v>3</v>
      </c>
      <c r="E376">
        <v>38578</v>
      </c>
      <c r="F376">
        <v>1</v>
      </c>
      <c r="G376">
        <v>1</v>
      </c>
      <c r="H376" t="s">
        <v>299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5">
      <c r="A377" s="1">
        <v>10703</v>
      </c>
      <c r="B377" s="2">
        <v>1975</v>
      </c>
      <c r="C377" t="s">
        <v>8</v>
      </c>
      <c r="D377" t="s">
        <v>3</v>
      </c>
      <c r="E377">
        <v>46098</v>
      </c>
      <c r="F377">
        <v>1</v>
      </c>
      <c r="G377">
        <v>1</v>
      </c>
      <c r="H377" t="s">
        <v>300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5">
      <c r="A378" s="1">
        <v>1726</v>
      </c>
      <c r="B378" s="2">
        <v>1970</v>
      </c>
      <c r="C378" t="s">
        <v>1</v>
      </c>
      <c r="D378" t="s">
        <v>3</v>
      </c>
      <c r="E378">
        <v>22585</v>
      </c>
      <c r="F378">
        <v>0</v>
      </c>
      <c r="G378">
        <v>0</v>
      </c>
      <c r="H378" t="s">
        <v>38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5">
      <c r="A379" s="1">
        <v>4459</v>
      </c>
      <c r="B379" s="2">
        <v>1989</v>
      </c>
      <c r="C379" t="s">
        <v>1</v>
      </c>
      <c r="D379" t="s">
        <v>3</v>
      </c>
      <c r="E379">
        <v>30279</v>
      </c>
      <c r="F379">
        <v>1</v>
      </c>
      <c r="G379">
        <v>0</v>
      </c>
      <c r="H379" t="s">
        <v>301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5">
      <c r="A380" s="1">
        <v>1729</v>
      </c>
      <c r="B380" s="2">
        <v>1961</v>
      </c>
      <c r="C380" t="s">
        <v>6</v>
      </c>
      <c r="D380" t="s">
        <v>5</v>
      </c>
      <c r="E380">
        <v>66426</v>
      </c>
      <c r="F380">
        <v>0</v>
      </c>
      <c r="G380">
        <v>1</v>
      </c>
      <c r="H380" t="s">
        <v>55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5">
      <c r="A381" s="1">
        <v>1517</v>
      </c>
      <c r="B381" s="2">
        <v>1969</v>
      </c>
      <c r="C381" t="s">
        <v>1</v>
      </c>
      <c r="D381" t="s">
        <v>3</v>
      </c>
      <c r="E381">
        <v>30822</v>
      </c>
      <c r="F381">
        <v>1</v>
      </c>
      <c r="G381">
        <v>0</v>
      </c>
      <c r="H381" t="s">
        <v>302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5">
      <c r="A382" s="1">
        <v>2098</v>
      </c>
      <c r="B382" s="2">
        <v>1969</v>
      </c>
      <c r="C382" t="s">
        <v>6</v>
      </c>
      <c r="D382" t="s">
        <v>4</v>
      </c>
      <c r="E382">
        <v>33581</v>
      </c>
      <c r="F382">
        <v>2</v>
      </c>
      <c r="G382">
        <v>0</v>
      </c>
      <c r="H382" t="s">
        <v>241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5">
      <c r="A383" s="1">
        <v>9543</v>
      </c>
      <c r="B383" s="2">
        <v>1985</v>
      </c>
      <c r="C383" t="s">
        <v>1</v>
      </c>
      <c r="D383" t="s">
        <v>4</v>
      </c>
      <c r="E383">
        <v>19986</v>
      </c>
      <c r="F383">
        <v>1</v>
      </c>
      <c r="G383">
        <v>0</v>
      </c>
      <c r="H383" t="s">
        <v>122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5">
      <c r="A384" s="1">
        <v>6878</v>
      </c>
      <c r="B384" s="2">
        <v>1954</v>
      </c>
      <c r="C384" t="s">
        <v>1</v>
      </c>
      <c r="D384" t="s">
        <v>9</v>
      </c>
      <c r="E384">
        <v>27421</v>
      </c>
      <c r="F384">
        <v>0</v>
      </c>
      <c r="G384">
        <v>0</v>
      </c>
      <c r="H384" t="s">
        <v>117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5">
      <c r="A385" s="1">
        <v>3310</v>
      </c>
      <c r="B385" s="2">
        <v>1973</v>
      </c>
      <c r="C385" t="s">
        <v>7</v>
      </c>
      <c r="D385" t="s">
        <v>4</v>
      </c>
      <c r="E385">
        <v>35688</v>
      </c>
      <c r="F385">
        <v>2</v>
      </c>
      <c r="G385">
        <v>1</v>
      </c>
      <c r="H385" t="s">
        <v>140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5">
      <c r="A386" s="1">
        <v>2724</v>
      </c>
      <c r="B386" s="2">
        <v>1981</v>
      </c>
      <c r="C386" t="s">
        <v>8</v>
      </c>
      <c r="D386" t="s">
        <v>3</v>
      </c>
      <c r="E386">
        <v>36143</v>
      </c>
      <c r="F386">
        <v>1</v>
      </c>
      <c r="G386">
        <v>0</v>
      </c>
      <c r="H386" t="s">
        <v>106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5">
      <c r="A387" s="1">
        <v>948</v>
      </c>
      <c r="B387" s="2">
        <v>1971</v>
      </c>
      <c r="C387" t="s">
        <v>1</v>
      </c>
      <c r="D387" t="s">
        <v>3</v>
      </c>
      <c r="E387">
        <v>10245</v>
      </c>
      <c r="F387">
        <v>1</v>
      </c>
      <c r="G387">
        <v>0</v>
      </c>
      <c r="H387" t="s">
        <v>204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5">
      <c r="A388" s="1">
        <v>6720</v>
      </c>
      <c r="B388" s="2">
        <v>1968</v>
      </c>
      <c r="C388" t="s">
        <v>8</v>
      </c>
      <c r="D388" t="s">
        <v>5</v>
      </c>
      <c r="E388">
        <v>43795</v>
      </c>
      <c r="F388">
        <v>0</v>
      </c>
      <c r="G388">
        <v>1</v>
      </c>
      <c r="H388" t="s">
        <v>303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5">
      <c r="A389" s="1">
        <v>6202</v>
      </c>
      <c r="B389" s="2">
        <v>1960</v>
      </c>
      <c r="C389" t="s">
        <v>1</v>
      </c>
      <c r="D389" t="s">
        <v>5</v>
      </c>
      <c r="E389">
        <v>63381</v>
      </c>
      <c r="F389">
        <v>0</v>
      </c>
      <c r="G389">
        <v>1</v>
      </c>
      <c r="H389" t="s">
        <v>189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5">
      <c r="A390" s="1">
        <v>2066</v>
      </c>
      <c r="B390" s="2">
        <v>1949</v>
      </c>
      <c r="C390" t="s">
        <v>1</v>
      </c>
      <c r="D390" t="s">
        <v>5</v>
      </c>
      <c r="E390">
        <v>38823</v>
      </c>
      <c r="F390">
        <v>0</v>
      </c>
      <c r="G390">
        <v>1</v>
      </c>
      <c r="H390" t="s">
        <v>304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5">
      <c r="A391" s="1">
        <v>9799</v>
      </c>
      <c r="B391" s="2">
        <v>1968</v>
      </c>
      <c r="C391" t="s">
        <v>6</v>
      </c>
      <c r="D391" t="s">
        <v>2</v>
      </c>
      <c r="E391">
        <v>83664</v>
      </c>
      <c r="F391">
        <v>1</v>
      </c>
      <c r="G391">
        <v>1</v>
      </c>
      <c r="H391" t="s">
        <v>24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5">
      <c r="A392" s="1">
        <v>8318</v>
      </c>
      <c r="B392" s="2">
        <v>1979</v>
      </c>
      <c r="C392" t="s">
        <v>1</v>
      </c>
      <c r="D392" t="s">
        <v>5</v>
      </c>
      <c r="E392">
        <v>90300</v>
      </c>
      <c r="F392">
        <v>0</v>
      </c>
      <c r="G392">
        <v>0</v>
      </c>
      <c r="H392" t="s">
        <v>285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5">
      <c r="A393" s="1">
        <v>5642</v>
      </c>
      <c r="B393" s="2">
        <v>1979</v>
      </c>
      <c r="C393" t="s">
        <v>8</v>
      </c>
      <c r="D393" t="s">
        <v>5</v>
      </c>
      <c r="E393">
        <v>62499</v>
      </c>
      <c r="F393">
        <v>1</v>
      </c>
      <c r="G393">
        <v>0</v>
      </c>
      <c r="H393" t="s">
        <v>180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5">
      <c r="A394" s="1">
        <v>2669</v>
      </c>
      <c r="B394" s="2">
        <v>1993</v>
      </c>
      <c r="C394" t="s">
        <v>1</v>
      </c>
      <c r="D394" t="s">
        <v>3</v>
      </c>
      <c r="E394">
        <v>74293</v>
      </c>
      <c r="F394">
        <v>0</v>
      </c>
      <c r="G394">
        <v>0</v>
      </c>
      <c r="H394" t="s">
        <v>305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5">
      <c r="A395" s="1">
        <v>455</v>
      </c>
      <c r="B395" s="2">
        <v>1946</v>
      </c>
      <c r="C395" t="s">
        <v>6</v>
      </c>
      <c r="D395" t="s">
        <v>4</v>
      </c>
      <c r="E395">
        <v>51012</v>
      </c>
      <c r="F395">
        <v>0</v>
      </c>
      <c r="G395">
        <v>0</v>
      </c>
      <c r="H395" t="s">
        <v>306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5">
      <c r="A396" s="1">
        <v>7683</v>
      </c>
      <c r="B396" s="2">
        <v>1968</v>
      </c>
      <c r="C396" t="s">
        <v>8</v>
      </c>
      <c r="D396" t="s">
        <v>4</v>
      </c>
      <c r="E396">
        <v>70777</v>
      </c>
      <c r="F396">
        <v>0</v>
      </c>
      <c r="G396">
        <v>1</v>
      </c>
      <c r="H396" t="s">
        <v>92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5">
      <c r="A397" s="1">
        <v>3428</v>
      </c>
      <c r="B397" s="2">
        <v>1991</v>
      </c>
      <c r="C397" t="s">
        <v>6</v>
      </c>
      <c r="D397" t="s">
        <v>5</v>
      </c>
      <c r="E397">
        <v>68682</v>
      </c>
      <c r="F397">
        <v>0</v>
      </c>
      <c r="G397">
        <v>0</v>
      </c>
      <c r="H397" t="s">
        <v>307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5">
      <c r="A398" s="1">
        <v>7414</v>
      </c>
      <c r="B398" s="2">
        <v>1971</v>
      </c>
      <c r="C398" t="s">
        <v>1</v>
      </c>
      <c r="D398" t="s">
        <v>4</v>
      </c>
      <c r="E398">
        <v>43824</v>
      </c>
      <c r="F398">
        <v>1</v>
      </c>
      <c r="G398">
        <v>1</v>
      </c>
      <c r="H398" t="s">
        <v>308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5">
      <c r="A399" s="1">
        <v>6354</v>
      </c>
      <c r="B399" s="2">
        <v>1984</v>
      </c>
      <c r="C399" t="s">
        <v>1</v>
      </c>
      <c r="D399" t="s">
        <v>5</v>
      </c>
      <c r="E399">
        <v>15345</v>
      </c>
      <c r="F399">
        <v>1</v>
      </c>
      <c r="G399">
        <v>0</v>
      </c>
      <c r="H399" t="s">
        <v>31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5">
      <c r="A400" s="1">
        <v>798</v>
      </c>
      <c r="B400" s="2">
        <v>1987</v>
      </c>
      <c r="C400" t="s">
        <v>1</v>
      </c>
      <c r="D400" t="s">
        <v>3</v>
      </c>
      <c r="E400">
        <v>23442</v>
      </c>
      <c r="F400">
        <v>1</v>
      </c>
      <c r="G400">
        <v>0</v>
      </c>
      <c r="H400" t="s">
        <v>30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5">
      <c r="A401" s="1">
        <v>8213</v>
      </c>
      <c r="B401" s="2">
        <v>1980</v>
      </c>
      <c r="C401" t="s">
        <v>7</v>
      </c>
      <c r="D401" t="s">
        <v>5</v>
      </c>
      <c r="E401">
        <v>14515</v>
      </c>
      <c r="F401">
        <v>1</v>
      </c>
      <c r="G401">
        <v>0</v>
      </c>
      <c r="H401" t="s">
        <v>57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5">
      <c r="A402" s="1">
        <v>2488</v>
      </c>
      <c r="B402" s="2">
        <v>1956</v>
      </c>
      <c r="C402" t="s">
        <v>7</v>
      </c>
      <c r="D402" t="s">
        <v>2</v>
      </c>
      <c r="E402">
        <v>31395</v>
      </c>
      <c r="F402">
        <v>1</v>
      </c>
      <c r="G402">
        <v>1</v>
      </c>
      <c r="H402" t="s">
        <v>206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5">
      <c r="A403" s="1">
        <v>9999</v>
      </c>
      <c r="B403" s="2">
        <v>1965</v>
      </c>
      <c r="C403" t="s">
        <v>1</v>
      </c>
      <c r="D403" t="s">
        <v>5</v>
      </c>
      <c r="E403">
        <v>75276</v>
      </c>
      <c r="F403">
        <v>0</v>
      </c>
      <c r="G403">
        <v>0</v>
      </c>
      <c r="H403" t="s">
        <v>309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5">
      <c r="A404" s="1">
        <v>7617</v>
      </c>
      <c r="B404" s="2">
        <v>1974</v>
      </c>
      <c r="C404" t="s">
        <v>1</v>
      </c>
      <c r="D404" t="s">
        <v>3</v>
      </c>
      <c r="E404">
        <v>42373</v>
      </c>
      <c r="F404">
        <v>1</v>
      </c>
      <c r="G404">
        <v>1</v>
      </c>
      <c r="H404" t="s">
        <v>281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5">
      <c r="A405" s="1">
        <v>615</v>
      </c>
      <c r="B405" s="2">
        <v>1960</v>
      </c>
      <c r="C405" t="s">
        <v>1</v>
      </c>
      <c r="D405" t="s">
        <v>5</v>
      </c>
      <c r="E405">
        <v>30507</v>
      </c>
      <c r="F405">
        <v>0</v>
      </c>
      <c r="G405">
        <v>0</v>
      </c>
      <c r="H405" t="s">
        <v>310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5">
      <c r="A406" s="1">
        <v>2552</v>
      </c>
      <c r="B406" s="2">
        <v>1955</v>
      </c>
      <c r="C406" t="s">
        <v>6</v>
      </c>
      <c r="D406" t="s">
        <v>3</v>
      </c>
      <c r="E406">
        <v>55521</v>
      </c>
      <c r="F406">
        <v>1</v>
      </c>
      <c r="G406">
        <v>2</v>
      </c>
      <c r="H406" t="s">
        <v>311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5">
      <c r="A407" s="1">
        <v>194</v>
      </c>
      <c r="B407" s="2">
        <v>1965</v>
      </c>
      <c r="C407" t="s">
        <v>1</v>
      </c>
      <c r="D407" t="s">
        <v>4</v>
      </c>
      <c r="E407">
        <v>48006</v>
      </c>
      <c r="F407">
        <v>1</v>
      </c>
      <c r="G407">
        <v>1</v>
      </c>
      <c r="H407" t="s">
        <v>312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5">
      <c r="A408" s="1">
        <v>3645</v>
      </c>
      <c r="B408" s="2">
        <v>1972</v>
      </c>
      <c r="C408" t="s">
        <v>6</v>
      </c>
      <c r="D408" t="s">
        <v>3</v>
      </c>
      <c r="E408">
        <v>27213</v>
      </c>
      <c r="F408">
        <v>1</v>
      </c>
      <c r="G408">
        <v>0</v>
      </c>
      <c r="H408" t="s">
        <v>304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5">
      <c r="A409" s="1">
        <v>8890</v>
      </c>
      <c r="B409" s="2">
        <v>1971</v>
      </c>
      <c r="C409" t="s">
        <v>6</v>
      </c>
      <c r="D409" t="s">
        <v>2</v>
      </c>
      <c r="E409">
        <v>65808</v>
      </c>
      <c r="F409">
        <v>1</v>
      </c>
      <c r="G409">
        <v>1</v>
      </c>
      <c r="H409" t="s">
        <v>313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5">
      <c r="A410" s="1">
        <v>5049</v>
      </c>
      <c r="B410" s="2">
        <v>1974</v>
      </c>
      <c r="C410" t="s">
        <v>6</v>
      </c>
      <c r="D410" t="s">
        <v>5</v>
      </c>
      <c r="E410">
        <v>30351</v>
      </c>
      <c r="F410">
        <v>1</v>
      </c>
      <c r="G410">
        <v>0</v>
      </c>
      <c r="H410" t="s">
        <v>25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5">
      <c r="A411" s="1">
        <v>9973</v>
      </c>
      <c r="B411" s="2">
        <v>1963</v>
      </c>
      <c r="C411" t="s">
        <v>1</v>
      </c>
      <c r="D411" t="s">
        <v>4</v>
      </c>
      <c r="E411">
        <v>50437</v>
      </c>
      <c r="F411">
        <v>0</v>
      </c>
      <c r="G411">
        <v>2</v>
      </c>
      <c r="H411" t="s">
        <v>314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5">
      <c r="A412" s="1">
        <v>7301</v>
      </c>
      <c r="B412" s="2">
        <v>1982</v>
      </c>
      <c r="C412" t="s">
        <v>7</v>
      </c>
      <c r="D412" t="s">
        <v>3</v>
      </c>
      <c r="E412">
        <v>23616</v>
      </c>
      <c r="F412">
        <v>1</v>
      </c>
      <c r="G412">
        <v>0</v>
      </c>
      <c r="H412" t="s">
        <v>295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5">
      <c r="A413" s="1">
        <v>10882</v>
      </c>
      <c r="B413" s="2">
        <v>1976</v>
      </c>
      <c r="C413" t="s">
        <v>1</v>
      </c>
      <c r="D413" t="s">
        <v>4</v>
      </c>
      <c r="E413">
        <v>53858</v>
      </c>
      <c r="F413">
        <v>0</v>
      </c>
      <c r="G413">
        <v>1</v>
      </c>
      <c r="H413" t="s">
        <v>57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5">
      <c r="A414" s="1">
        <v>7030</v>
      </c>
      <c r="B414" s="2">
        <v>1955</v>
      </c>
      <c r="C414" t="s">
        <v>6</v>
      </c>
      <c r="D414" t="s">
        <v>4</v>
      </c>
      <c r="E414">
        <v>66465</v>
      </c>
      <c r="F414">
        <v>0</v>
      </c>
      <c r="G414">
        <v>1</v>
      </c>
      <c r="H414" t="s">
        <v>315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5">
      <c r="A415" s="1">
        <v>7422</v>
      </c>
      <c r="B415" s="2">
        <v>1987</v>
      </c>
      <c r="C415" t="s">
        <v>1</v>
      </c>
      <c r="D415" t="s">
        <v>3</v>
      </c>
      <c r="E415">
        <v>46923</v>
      </c>
      <c r="F415">
        <v>1</v>
      </c>
      <c r="G415">
        <v>0</v>
      </c>
      <c r="H415" t="s">
        <v>140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5">
      <c r="A416" s="1">
        <v>3523</v>
      </c>
      <c r="B416" s="2">
        <v>1962</v>
      </c>
      <c r="C416" t="s">
        <v>1</v>
      </c>
      <c r="D416" t="s">
        <v>5</v>
      </c>
      <c r="E416">
        <v>75072</v>
      </c>
      <c r="F416">
        <v>0</v>
      </c>
      <c r="G416">
        <v>1</v>
      </c>
      <c r="H416" t="s">
        <v>316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5">
      <c r="A417" s="1">
        <v>7106</v>
      </c>
      <c r="B417" s="2">
        <v>1943</v>
      </c>
      <c r="C417" t="s">
        <v>6</v>
      </c>
      <c r="D417" t="s">
        <v>4</v>
      </c>
      <c r="E417">
        <v>75865</v>
      </c>
      <c r="F417">
        <v>0</v>
      </c>
      <c r="G417">
        <v>0</v>
      </c>
      <c r="H417" t="s">
        <v>178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5">
      <c r="A418" s="1">
        <v>6504</v>
      </c>
      <c r="B418" s="2">
        <v>1975</v>
      </c>
      <c r="C418" t="s">
        <v>7</v>
      </c>
      <c r="D418" t="s">
        <v>5</v>
      </c>
      <c r="E418">
        <v>19789</v>
      </c>
      <c r="F418">
        <v>1</v>
      </c>
      <c r="G418">
        <v>0</v>
      </c>
      <c r="H418" t="s">
        <v>317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5">
      <c r="A419" s="1">
        <v>5067</v>
      </c>
      <c r="B419" s="2">
        <v>1994</v>
      </c>
      <c r="C419" t="s">
        <v>1</v>
      </c>
      <c r="D419" t="s">
        <v>5</v>
      </c>
      <c r="E419">
        <v>80134</v>
      </c>
      <c r="F419">
        <v>0</v>
      </c>
      <c r="G419">
        <v>0</v>
      </c>
      <c r="H419" t="s">
        <v>318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5">
      <c r="A420" s="1">
        <v>4216</v>
      </c>
      <c r="B420" s="2">
        <v>1981</v>
      </c>
      <c r="C420" t="s">
        <v>1</v>
      </c>
      <c r="D420" t="s">
        <v>3</v>
      </c>
      <c r="E420">
        <v>91065</v>
      </c>
      <c r="F420">
        <v>0</v>
      </c>
      <c r="G420">
        <v>0</v>
      </c>
      <c r="H420" t="s">
        <v>319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5">
      <c r="A421" s="1">
        <v>8581</v>
      </c>
      <c r="B421" s="2">
        <v>1971</v>
      </c>
      <c r="C421" t="s">
        <v>8</v>
      </c>
      <c r="D421" t="s">
        <v>4</v>
      </c>
      <c r="E421">
        <v>49505</v>
      </c>
      <c r="F421">
        <v>1</v>
      </c>
      <c r="G421">
        <v>1</v>
      </c>
      <c r="H421" t="s">
        <v>320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5">
      <c r="A422" s="1">
        <v>5929</v>
      </c>
      <c r="B422" s="2">
        <v>1973</v>
      </c>
      <c r="C422" t="s">
        <v>6</v>
      </c>
      <c r="D422" t="s">
        <v>4</v>
      </c>
      <c r="E422">
        <v>37401</v>
      </c>
      <c r="F422">
        <v>1</v>
      </c>
      <c r="G422">
        <v>0</v>
      </c>
      <c r="H422" t="s">
        <v>321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5">
      <c r="A423" s="1">
        <v>3129</v>
      </c>
      <c r="B423" s="2">
        <v>1983</v>
      </c>
      <c r="C423" t="s">
        <v>1</v>
      </c>
      <c r="D423" t="s">
        <v>4</v>
      </c>
      <c r="E423">
        <v>30096</v>
      </c>
      <c r="F423">
        <v>1</v>
      </c>
      <c r="G423">
        <v>0</v>
      </c>
      <c r="H423" t="s">
        <v>44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5">
      <c r="A424" s="1">
        <v>6528</v>
      </c>
      <c r="B424" s="2">
        <v>1982</v>
      </c>
      <c r="C424" t="s">
        <v>8</v>
      </c>
      <c r="D424" t="s">
        <v>5</v>
      </c>
      <c r="E424">
        <v>18492</v>
      </c>
      <c r="F424">
        <v>1</v>
      </c>
      <c r="G424">
        <v>0</v>
      </c>
      <c r="H424" t="s">
        <v>215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5">
      <c r="A425" s="1">
        <v>1361</v>
      </c>
      <c r="B425" s="2">
        <v>1974</v>
      </c>
      <c r="C425" t="s">
        <v>8</v>
      </c>
      <c r="D425" t="s">
        <v>4</v>
      </c>
      <c r="E425">
        <v>82584</v>
      </c>
      <c r="F425">
        <v>0</v>
      </c>
      <c r="G425">
        <v>0</v>
      </c>
      <c r="H425" t="s">
        <v>224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5">
      <c r="A426" s="1">
        <v>6932</v>
      </c>
      <c r="B426" s="2">
        <v>1941</v>
      </c>
      <c r="C426" t="s">
        <v>6</v>
      </c>
      <c r="D426" t="s">
        <v>4</v>
      </c>
      <c r="E426">
        <v>93027</v>
      </c>
      <c r="F426">
        <v>0</v>
      </c>
      <c r="G426">
        <v>0</v>
      </c>
      <c r="H426" t="s">
        <v>322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5">
      <c r="A427" s="1">
        <v>7284</v>
      </c>
      <c r="B427" s="2">
        <v>1953</v>
      </c>
      <c r="C427" t="s">
        <v>1</v>
      </c>
      <c r="D427" t="s">
        <v>4</v>
      </c>
      <c r="E427">
        <v>48686</v>
      </c>
      <c r="F427">
        <v>1</v>
      </c>
      <c r="G427">
        <v>2</v>
      </c>
      <c r="H427" t="s">
        <v>207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5">
      <c r="A428" s="1">
        <v>1340</v>
      </c>
      <c r="B428" s="2">
        <v>1986</v>
      </c>
      <c r="C428" t="s">
        <v>1</v>
      </c>
      <c r="D428" t="s">
        <v>4</v>
      </c>
      <c r="E428">
        <v>92910</v>
      </c>
      <c r="F428">
        <v>0</v>
      </c>
      <c r="G428">
        <v>0</v>
      </c>
      <c r="H428" t="s">
        <v>142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5">
      <c r="A429" s="1">
        <v>8746</v>
      </c>
      <c r="B429" s="2">
        <v>1989</v>
      </c>
      <c r="C429" t="s">
        <v>1</v>
      </c>
      <c r="D429" t="s">
        <v>4</v>
      </c>
      <c r="E429">
        <v>75433</v>
      </c>
      <c r="F429">
        <v>1</v>
      </c>
      <c r="G429">
        <v>0</v>
      </c>
      <c r="H429" t="s">
        <v>323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5">
      <c r="A430" s="1">
        <v>5987</v>
      </c>
      <c r="B430" s="2">
        <v>1989</v>
      </c>
      <c r="C430" t="s">
        <v>7</v>
      </c>
      <c r="D430" t="s">
        <v>5</v>
      </c>
      <c r="E430">
        <v>10404</v>
      </c>
      <c r="F430">
        <v>1</v>
      </c>
      <c r="G430">
        <v>0</v>
      </c>
      <c r="H430" t="s">
        <v>305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5">
      <c r="A431" s="1">
        <v>3767</v>
      </c>
      <c r="B431" s="2">
        <v>1968</v>
      </c>
      <c r="C431" t="s">
        <v>1</v>
      </c>
      <c r="D431" t="s">
        <v>4</v>
      </c>
      <c r="E431">
        <v>61314</v>
      </c>
      <c r="F431">
        <v>0</v>
      </c>
      <c r="G431">
        <v>1</v>
      </c>
      <c r="H431" t="s">
        <v>324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5">
      <c r="A432" s="1">
        <v>3725</v>
      </c>
      <c r="B432" s="2">
        <v>1961</v>
      </c>
      <c r="C432" t="s">
        <v>6</v>
      </c>
      <c r="D432" t="s">
        <v>3</v>
      </c>
      <c r="E432">
        <v>84865</v>
      </c>
      <c r="F432">
        <v>0</v>
      </c>
      <c r="G432">
        <v>0</v>
      </c>
      <c r="H432" t="s">
        <v>269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5">
      <c r="A433" s="1">
        <v>4324</v>
      </c>
      <c r="B433" s="2">
        <v>1989</v>
      </c>
      <c r="C433" t="s">
        <v>1</v>
      </c>
      <c r="D433" t="s">
        <v>4</v>
      </c>
      <c r="E433">
        <v>42387</v>
      </c>
      <c r="F433">
        <v>1</v>
      </c>
      <c r="G433">
        <v>0</v>
      </c>
      <c r="H433" t="s">
        <v>46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5">
      <c r="A434" s="1">
        <v>238</v>
      </c>
      <c r="B434" s="2">
        <v>1967</v>
      </c>
      <c r="C434" t="s">
        <v>7</v>
      </c>
      <c r="D434" t="s">
        <v>5</v>
      </c>
      <c r="E434">
        <v>67309</v>
      </c>
      <c r="F434">
        <v>1</v>
      </c>
      <c r="G434">
        <v>1</v>
      </c>
      <c r="H434" t="s">
        <v>316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5">
      <c r="A435" s="1">
        <v>6694</v>
      </c>
      <c r="B435" s="2">
        <v>1964</v>
      </c>
      <c r="C435" t="s">
        <v>1</v>
      </c>
      <c r="D435" t="s">
        <v>4</v>
      </c>
      <c r="E435">
        <v>75236</v>
      </c>
      <c r="F435">
        <v>0</v>
      </c>
      <c r="G435">
        <v>1</v>
      </c>
      <c r="H435" t="s">
        <v>325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5">
      <c r="A436" s="1">
        <v>498</v>
      </c>
      <c r="B436" s="2">
        <v>1970</v>
      </c>
      <c r="C436" t="s">
        <v>1</v>
      </c>
      <c r="D436" t="s">
        <v>3</v>
      </c>
      <c r="E436">
        <v>30015</v>
      </c>
      <c r="F436">
        <v>1</v>
      </c>
      <c r="G436">
        <v>0</v>
      </c>
      <c r="H436" t="s">
        <v>326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5">
      <c r="A437" s="1">
        <v>9347</v>
      </c>
      <c r="B437" s="2">
        <v>1956</v>
      </c>
      <c r="C437" t="s">
        <v>8</v>
      </c>
      <c r="D437" t="s">
        <v>5</v>
      </c>
      <c r="E437">
        <v>50943</v>
      </c>
      <c r="F437">
        <v>0</v>
      </c>
      <c r="G437">
        <v>1</v>
      </c>
      <c r="H437" t="s">
        <v>327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5">
      <c r="A438" s="1">
        <v>9699</v>
      </c>
      <c r="B438" s="2">
        <v>1966</v>
      </c>
      <c r="C438" t="s">
        <v>1</v>
      </c>
      <c r="D438" t="s">
        <v>2</v>
      </c>
      <c r="E438">
        <v>67272</v>
      </c>
      <c r="F438">
        <v>0</v>
      </c>
      <c r="G438">
        <v>1</v>
      </c>
      <c r="H438" t="s">
        <v>328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5">
      <c r="A439" s="1">
        <v>10664</v>
      </c>
      <c r="B439" s="2">
        <v>1949</v>
      </c>
      <c r="C439" t="s">
        <v>8</v>
      </c>
      <c r="D439" t="s">
        <v>9</v>
      </c>
      <c r="E439">
        <v>51529</v>
      </c>
      <c r="F439">
        <v>0</v>
      </c>
      <c r="G439">
        <v>1</v>
      </c>
      <c r="H439" t="s">
        <v>329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5">
      <c r="A440" s="1">
        <v>5455</v>
      </c>
      <c r="B440" s="2">
        <v>1971</v>
      </c>
      <c r="C440" t="s">
        <v>6</v>
      </c>
      <c r="D440" t="s">
        <v>4</v>
      </c>
      <c r="E440">
        <v>32011</v>
      </c>
      <c r="F440">
        <v>1</v>
      </c>
      <c r="G440">
        <v>0</v>
      </c>
      <c r="H440" t="s">
        <v>330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5">
      <c r="A441" s="1">
        <v>456</v>
      </c>
      <c r="B441" s="2">
        <v>1986</v>
      </c>
      <c r="C441" t="s">
        <v>7</v>
      </c>
      <c r="D441" t="s">
        <v>4</v>
      </c>
      <c r="E441">
        <v>7500</v>
      </c>
      <c r="F441">
        <v>1</v>
      </c>
      <c r="G441">
        <v>0</v>
      </c>
      <c r="H441" t="s">
        <v>264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5">
      <c r="A442" s="1">
        <v>5012</v>
      </c>
      <c r="B442" s="2">
        <v>1989</v>
      </c>
      <c r="C442" t="s">
        <v>1</v>
      </c>
      <c r="D442" t="s">
        <v>4</v>
      </c>
      <c r="E442">
        <v>28691</v>
      </c>
      <c r="F442">
        <v>1</v>
      </c>
      <c r="G442">
        <v>0</v>
      </c>
      <c r="H442" t="s">
        <v>70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5">
      <c r="A443" s="1">
        <v>7495</v>
      </c>
      <c r="B443" s="2">
        <v>1948</v>
      </c>
      <c r="C443" t="s">
        <v>6</v>
      </c>
      <c r="D443" t="s">
        <v>4</v>
      </c>
      <c r="E443">
        <v>56223</v>
      </c>
      <c r="F443">
        <v>0</v>
      </c>
      <c r="G443">
        <v>1</v>
      </c>
      <c r="H443" t="s">
        <v>331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5">
      <c r="A444" s="1">
        <v>5029</v>
      </c>
      <c r="B444" s="2">
        <v>1946</v>
      </c>
      <c r="C444" t="s">
        <v>1</v>
      </c>
      <c r="D444" t="s">
        <v>4</v>
      </c>
      <c r="E444">
        <v>18100</v>
      </c>
      <c r="F444">
        <v>0</v>
      </c>
      <c r="G444">
        <v>0</v>
      </c>
      <c r="H444" t="s">
        <v>332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5">
      <c r="A445" s="1">
        <v>10642</v>
      </c>
      <c r="B445" s="2">
        <v>1989</v>
      </c>
      <c r="C445" t="s">
        <v>1</v>
      </c>
      <c r="D445" t="s">
        <v>3</v>
      </c>
      <c r="E445">
        <v>30279</v>
      </c>
      <c r="F445">
        <v>1</v>
      </c>
      <c r="G445">
        <v>0</v>
      </c>
      <c r="H445" t="s">
        <v>301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5">
      <c r="A446" s="1">
        <v>2106</v>
      </c>
      <c r="B446" s="2">
        <v>1974</v>
      </c>
      <c r="C446" t="s">
        <v>7</v>
      </c>
      <c r="D446" t="s">
        <v>4</v>
      </c>
      <c r="E446">
        <v>20130</v>
      </c>
      <c r="F446">
        <v>0</v>
      </c>
      <c r="G446">
        <v>0</v>
      </c>
      <c r="H446" t="s">
        <v>250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5">
      <c r="A447" s="1">
        <v>10364</v>
      </c>
      <c r="B447" s="2">
        <v>1959</v>
      </c>
      <c r="C447" t="s">
        <v>1</v>
      </c>
      <c r="D447" t="s">
        <v>2</v>
      </c>
      <c r="E447">
        <v>23295</v>
      </c>
      <c r="F447">
        <v>0</v>
      </c>
      <c r="G447">
        <v>0</v>
      </c>
      <c r="H447" t="s">
        <v>158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5">
      <c r="A448" s="1">
        <v>5954</v>
      </c>
      <c r="B448" s="2">
        <v>1972</v>
      </c>
      <c r="C448" t="s">
        <v>8</v>
      </c>
      <c r="D448" t="s">
        <v>2</v>
      </c>
      <c r="E448">
        <v>42618</v>
      </c>
      <c r="F448">
        <v>1</v>
      </c>
      <c r="G448">
        <v>0</v>
      </c>
      <c r="H448" t="s">
        <v>333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5">
      <c r="A449" s="1">
        <v>1137</v>
      </c>
      <c r="B449" s="2">
        <v>1964</v>
      </c>
      <c r="C449" t="s">
        <v>1</v>
      </c>
      <c r="D449" t="s">
        <v>3</v>
      </c>
      <c r="E449">
        <v>81246</v>
      </c>
      <c r="F449">
        <v>0</v>
      </c>
      <c r="G449">
        <v>0</v>
      </c>
      <c r="H449" t="s">
        <v>174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5">
      <c r="A450" s="1">
        <v>2541</v>
      </c>
      <c r="B450" s="2">
        <v>1976</v>
      </c>
      <c r="C450" t="s">
        <v>1</v>
      </c>
      <c r="D450" t="s">
        <v>4</v>
      </c>
      <c r="E450">
        <v>24027</v>
      </c>
      <c r="F450">
        <v>1</v>
      </c>
      <c r="G450">
        <v>0</v>
      </c>
      <c r="H450" t="s">
        <v>334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5">
      <c r="A451" s="1">
        <v>1142</v>
      </c>
      <c r="B451" s="2">
        <v>1953</v>
      </c>
      <c r="C451" t="s">
        <v>6</v>
      </c>
      <c r="D451" t="s">
        <v>4</v>
      </c>
      <c r="E451">
        <v>55707</v>
      </c>
      <c r="F451">
        <v>0</v>
      </c>
      <c r="G451">
        <v>1</v>
      </c>
      <c r="H451" t="s">
        <v>335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5">
      <c r="A452" s="1">
        <v>2276</v>
      </c>
      <c r="B452" s="2">
        <v>1955</v>
      </c>
      <c r="C452" t="s">
        <v>1</v>
      </c>
      <c r="D452" t="s">
        <v>3</v>
      </c>
      <c r="E452">
        <v>57959</v>
      </c>
      <c r="F452">
        <v>0</v>
      </c>
      <c r="G452">
        <v>1</v>
      </c>
      <c r="H452" t="s">
        <v>336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5">
      <c r="A453" s="1">
        <v>2807</v>
      </c>
      <c r="B453" s="2">
        <v>1969</v>
      </c>
      <c r="C453" t="s">
        <v>1</v>
      </c>
      <c r="D453" t="s">
        <v>4</v>
      </c>
      <c r="E453">
        <v>56796</v>
      </c>
      <c r="F453">
        <v>0</v>
      </c>
      <c r="G453">
        <v>1</v>
      </c>
      <c r="H453" t="s">
        <v>337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5">
      <c r="A454" s="1">
        <v>6471</v>
      </c>
      <c r="B454" s="2">
        <v>1971</v>
      </c>
      <c r="C454" t="s">
        <v>8</v>
      </c>
      <c r="D454" t="s">
        <v>3</v>
      </c>
      <c r="E454">
        <v>36230</v>
      </c>
      <c r="F454">
        <v>1</v>
      </c>
      <c r="G454">
        <v>0</v>
      </c>
      <c r="H454" t="s">
        <v>148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5">
      <c r="A455" s="1">
        <v>6131</v>
      </c>
      <c r="B455" s="2">
        <v>1980</v>
      </c>
      <c r="C455" t="s">
        <v>7</v>
      </c>
      <c r="D455" t="s">
        <v>4</v>
      </c>
      <c r="E455">
        <v>70829</v>
      </c>
      <c r="F455">
        <v>1</v>
      </c>
      <c r="G455">
        <v>1</v>
      </c>
      <c r="H455" t="s">
        <v>103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5">
      <c r="A456" s="1">
        <v>6233</v>
      </c>
      <c r="B456" s="2">
        <v>1976</v>
      </c>
      <c r="C456" t="s">
        <v>1</v>
      </c>
      <c r="D456" t="s">
        <v>4</v>
      </c>
      <c r="E456">
        <v>65991</v>
      </c>
      <c r="F456">
        <v>0</v>
      </c>
      <c r="G456">
        <v>1</v>
      </c>
      <c r="H456" t="s">
        <v>71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5">
      <c r="A457" s="1">
        <v>4148</v>
      </c>
      <c r="B457" s="2">
        <v>1972</v>
      </c>
      <c r="C457" t="s">
        <v>1</v>
      </c>
      <c r="D457" t="s">
        <v>4</v>
      </c>
      <c r="E457">
        <v>38988</v>
      </c>
      <c r="F457">
        <v>1</v>
      </c>
      <c r="G457">
        <v>2</v>
      </c>
      <c r="H457" t="s">
        <v>338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5">
      <c r="A458" s="1">
        <v>4947</v>
      </c>
      <c r="B458" s="2">
        <v>1966</v>
      </c>
      <c r="C458" t="s">
        <v>7</v>
      </c>
      <c r="D458" t="s">
        <v>3</v>
      </c>
      <c r="E458">
        <v>89572</v>
      </c>
      <c r="F458">
        <v>0</v>
      </c>
      <c r="G458">
        <v>0</v>
      </c>
      <c r="H458" t="s">
        <v>308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5">
      <c r="A459" s="1">
        <v>3225</v>
      </c>
      <c r="B459" s="2">
        <v>1984</v>
      </c>
      <c r="C459" t="s">
        <v>8</v>
      </c>
      <c r="D459" t="s">
        <v>4</v>
      </c>
      <c r="E459">
        <v>42207</v>
      </c>
      <c r="F459">
        <v>1</v>
      </c>
      <c r="G459">
        <v>0</v>
      </c>
      <c r="H459" t="s">
        <v>339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5">
      <c r="A460" s="1">
        <v>7540</v>
      </c>
      <c r="B460" s="2">
        <v>1952</v>
      </c>
      <c r="C460" t="s">
        <v>1</v>
      </c>
      <c r="D460" t="s">
        <v>4</v>
      </c>
      <c r="E460">
        <v>50300</v>
      </c>
      <c r="F460">
        <v>0</v>
      </c>
      <c r="G460">
        <v>1</v>
      </c>
      <c r="H460" t="s">
        <v>340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5">
      <c r="A461" s="1">
        <v>10648</v>
      </c>
      <c r="B461" s="2">
        <v>1982</v>
      </c>
      <c r="C461" t="s">
        <v>7</v>
      </c>
      <c r="D461" t="s">
        <v>5</v>
      </c>
      <c r="E461">
        <v>66664</v>
      </c>
      <c r="F461">
        <v>0</v>
      </c>
      <c r="G461">
        <v>0</v>
      </c>
      <c r="H461" t="s">
        <v>341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5">
      <c r="A462" s="1">
        <v>1992</v>
      </c>
      <c r="B462" s="2">
        <v>1964</v>
      </c>
      <c r="C462" t="s">
        <v>1</v>
      </c>
      <c r="D462" t="s">
        <v>4</v>
      </c>
      <c r="E462">
        <v>60597</v>
      </c>
      <c r="F462">
        <v>0</v>
      </c>
      <c r="G462">
        <v>1</v>
      </c>
      <c r="H462" t="s">
        <v>59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5">
      <c r="A463" s="1">
        <v>7851</v>
      </c>
      <c r="B463" s="2">
        <v>1949</v>
      </c>
      <c r="C463" t="s">
        <v>1</v>
      </c>
      <c r="D463" t="s">
        <v>9</v>
      </c>
      <c r="E463">
        <v>70165</v>
      </c>
      <c r="F463">
        <v>0</v>
      </c>
      <c r="G463">
        <v>0</v>
      </c>
      <c r="H463" t="s">
        <v>342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5">
      <c r="A464" s="1">
        <v>8594</v>
      </c>
      <c r="B464" s="2">
        <v>1958</v>
      </c>
      <c r="C464" t="s">
        <v>6</v>
      </c>
      <c r="D464" t="s">
        <v>9</v>
      </c>
      <c r="E464">
        <v>50520</v>
      </c>
      <c r="F464">
        <v>0</v>
      </c>
      <c r="G464">
        <v>1</v>
      </c>
      <c r="H464" t="s">
        <v>343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5">
      <c r="A465" s="1">
        <v>7059</v>
      </c>
      <c r="B465" s="2">
        <v>1963</v>
      </c>
      <c r="C465" t="s">
        <v>1</v>
      </c>
      <c r="D465" t="s">
        <v>4</v>
      </c>
      <c r="E465">
        <v>80124</v>
      </c>
      <c r="F465">
        <v>0</v>
      </c>
      <c r="G465">
        <v>0</v>
      </c>
      <c r="H465" t="s">
        <v>230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5">
      <c r="A466" s="1">
        <v>2815</v>
      </c>
      <c r="B466" s="2">
        <v>1975</v>
      </c>
      <c r="C466" t="s">
        <v>1</v>
      </c>
      <c r="D466" t="s">
        <v>4</v>
      </c>
      <c r="E466">
        <v>33183</v>
      </c>
      <c r="F466">
        <v>1</v>
      </c>
      <c r="G466">
        <v>0</v>
      </c>
      <c r="H466" t="s">
        <v>123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5">
      <c r="A467" s="1">
        <v>2416</v>
      </c>
      <c r="B467" s="2">
        <v>1969</v>
      </c>
      <c r="C467" t="s">
        <v>6</v>
      </c>
      <c r="D467" t="s">
        <v>3</v>
      </c>
      <c r="E467">
        <v>66582</v>
      </c>
      <c r="F467">
        <v>0</v>
      </c>
      <c r="G467">
        <v>0</v>
      </c>
      <c r="H467" t="s">
        <v>69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5">
      <c r="A468" s="1">
        <v>7999</v>
      </c>
      <c r="B468" s="2">
        <v>1955</v>
      </c>
      <c r="C468" t="s">
        <v>6</v>
      </c>
      <c r="D468" t="s">
        <v>5</v>
      </c>
      <c r="E468">
        <v>75261</v>
      </c>
      <c r="F468">
        <v>0</v>
      </c>
      <c r="G468">
        <v>0</v>
      </c>
      <c r="H468" t="s">
        <v>344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5">
      <c r="A469" s="1">
        <v>9213</v>
      </c>
      <c r="B469" s="2">
        <v>1970</v>
      </c>
      <c r="C469" t="s">
        <v>1</v>
      </c>
      <c r="D469" t="s">
        <v>9</v>
      </c>
      <c r="E469">
        <v>31880</v>
      </c>
      <c r="F469">
        <v>1</v>
      </c>
      <c r="G469">
        <v>0</v>
      </c>
      <c r="H469" t="s">
        <v>244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5">
      <c r="A470" s="1">
        <v>9697</v>
      </c>
      <c r="B470" s="2">
        <v>1951</v>
      </c>
      <c r="C470" t="s">
        <v>1</v>
      </c>
      <c r="D470" t="s">
        <v>4</v>
      </c>
      <c r="E470">
        <v>53790</v>
      </c>
      <c r="F470">
        <v>0</v>
      </c>
      <c r="G470">
        <v>2</v>
      </c>
      <c r="H470" t="s">
        <v>345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5">
      <c r="A471" s="1">
        <v>3916</v>
      </c>
      <c r="B471" s="2">
        <v>1971</v>
      </c>
      <c r="C471" t="s">
        <v>6</v>
      </c>
      <c r="D471" t="s">
        <v>5</v>
      </c>
      <c r="E471">
        <v>49269</v>
      </c>
      <c r="F471">
        <v>1</v>
      </c>
      <c r="G471">
        <v>0</v>
      </c>
      <c r="H471" t="s">
        <v>346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5">
      <c r="A472" s="1">
        <v>2021</v>
      </c>
      <c r="B472" s="2">
        <v>1975</v>
      </c>
      <c r="C472" t="s">
        <v>1</v>
      </c>
      <c r="D472" t="s">
        <v>4</v>
      </c>
      <c r="E472">
        <v>61456</v>
      </c>
      <c r="F472">
        <v>0</v>
      </c>
      <c r="G472">
        <v>1</v>
      </c>
      <c r="H472" t="s">
        <v>347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5">
      <c r="A473" s="1">
        <v>1581</v>
      </c>
      <c r="B473" s="2">
        <v>1980</v>
      </c>
      <c r="C473" t="s">
        <v>1</v>
      </c>
      <c r="D473" t="s">
        <v>4</v>
      </c>
      <c r="E473">
        <v>37406</v>
      </c>
      <c r="F473">
        <v>1</v>
      </c>
      <c r="G473">
        <v>0</v>
      </c>
      <c r="H473" t="s">
        <v>348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5">
      <c r="A474" s="1">
        <v>564</v>
      </c>
      <c r="B474" s="2">
        <v>1981</v>
      </c>
      <c r="C474" t="s">
        <v>6</v>
      </c>
      <c r="D474" t="s">
        <v>5</v>
      </c>
      <c r="E474">
        <v>56937</v>
      </c>
      <c r="F474">
        <v>1</v>
      </c>
      <c r="G474">
        <v>0</v>
      </c>
      <c r="H474" t="s">
        <v>349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5">
      <c r="A475" s="1">
        <v>6619</v>
      </c>
      <c r="B475" s="2">
        <v>1978</v>
      </c>
      <c r="C475" t="s">
        <v>1</v>
      </c>
      <c r="D475" t="s">
        <v>4</v>
      </c>
      <c r="E475">
        <v>38415</v>
      </c>
      <c r="F475">
        <v>1</v>
      </c>
      <c r="G475">
        <v>1</v>
      </c>
      <c r="H475" t="s">
        <v>39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5">
      <c r="A476" s="1">
        <v>9081</v>
      </c>
      <c r="B476" s="2">
        <v>1988</v>
      </c>
      <c r="C476" t="s">
        <v>1</v>
      </c>
      <c r="D476" t="s">
        <v>3</v>
      </c>
      <c r="E476">
        <v>20518</v>
      </c>
      <c r="F476">
        <v>1</v>
      </c>
      <c r="G476">
        <v>0</v>
      </c>
      <c r="H476" t="s">
        <v>350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5">
      <c r="A477" s="1">
        <v>178</v>
      </c>
      <c r="B477" s="2">
        <v>1956</v>
      </c>
      <c r="C477" t="s">
        <v>1</v>
      </c>
      <c r="D477" t="s">
        <v>4</v>
      </c>
      <c r="E477">
        <v>62503</v>
      </c>
      <c r="F477">
        <v>0</v>
      </c>
      <c r="G477">
        <v>1</v>
      </c>
      <c r="H477" t="s">
        <v>72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5">
      <c r="A478" s="1">
        <v>916</v>
      </c>
      <c r="B478" s="2">
        <v>1972</v>
      </c>
      <c r="C478" t="s">
        <v>6</v>
      </c>
      <c r="D478" t="s">
        <v>3</v>
      </c>
      <c r="E478">
        <v>41644</v>
      </c>
      <c r="F478">
        <v>1</v>
      </c>
      <c r="G478">
        <v>1</v>
      </c>
      <c r="H478" t="s">
        <v>351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5">
      <c r="A479" s="1">
        <v>5512</v>
      </c>
      <c r="B479" s="2">
        <v>1977</v>
      </c>
      <c r="C479" t="s">
        <v>8</v>
      </c>
      <c r="D479" t="s">
        <v>4</v>
      </c>
      <c r="E479">
        <v>55842</v>
      </c>
      <c r="F479">
        <v>0</v>
      </c>
      <c r="G479">
        <v>1</v>
      </c>
      <c r="H479" t="s">
        <v>163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5">
      <c r="A480" s="1">
        <v>8970</v>
      </c>
      <c r="B480" s="2">
        <v>1972</v>
      </c>
      <c r="C480" t="s">
        <v>6</v>
      </c>
      <c r="D480" t="s">
        <v>4</v>
      </c>
      <c r="E480">
        <v>62010</v>
      </c>
      <c r="F480">
        <v>0</v>
      </c>
      <c r="G480">
        <v>1</v>
      </c>
      <c r="H480" t="s">
        <v>352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5">
      <c r="A481" s="1">
        <v>10581</v>
      </c>
      <c r="B481" s="2">
        <v>1977</v>
      </c>
      <c r="C481" t="s">
        <v>1</v>
      </c>
      <c r="D481" t="s">
        <v>4</v>
      </c>
      <c r="E481">
        <v>41124</v>
      </c>
      <c r="F481">
        <v>1</v>
      </c>
      <c r="G481">
        <v>0</v>
      </c>
      <c r="H481" t="s">
        <v>244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5">
      <c r="A482" s="1">
        <v>5300</v>
      </c>
      <c r="B482" s="2">
        <v>1973</v>
      </c>
      <c r="C482" t="s">
        <v>8</v>
      </c>
      <c r="D482" t="s">
        <v>4</v>
      </c>
      <c r="E482">
        <v>38961</v>
      </c>
      <c r="F482">
        <v>1</v>
      </c>
      <c r="G482">
        <v>0</v>
      </c>
      <c r="H482" t="s">
        <v>353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5">
      <c r="A483" s="1">
        <v>5154</v>
      </c>
      <c r="B483" s="2">
        <v>1972</v>
      </c>
      <c r="C483" t="s">
        <v>8</v>
      </c>
      <c r="D483" t="s">
        <v>2</v>
      </c>
      <c r="E483">
        <v>37760</v>
      </c>
      <c r="F483">
        <v>1</v>
      </c>
      <c r="G483">
        <v>0</v>
      </c>
      <c r="H483" t="s">
        <v>93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5">
      <c r="A484" s="1">
        <v>8346</v>
      </c>
      <c r="B484" s="2">
        <v>1974</v>
      </c>
      <c r="C484" t="s">
        <v>1</v>
      </c>
      <c r="D484" t="s">
        <v>3</v>
      </c>
      <c r="E484">
        <v>32233</v>
      </c>
      <c r="F484">
        <v>1</v>
      </c>
      <c r="G484">
        <v>0</v>
      </c>
      <c r="H484" t="s">
        <v>354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5">
      <c r="A485" s="1">
        <v>1676</v>
      </c>
      <c r="B485" s="2">
        <v>1975</v>
      </c>
      <c r="C485" t="s">
        <v>1</v>
      </c>
      <c r="D485" t="s">
        <v>4</v>
      </c>
      <c r="E485">
        <v>43057</v>
      </c>
      <c r="F485">
        <v>0</v>
      </c>
      <c r="G485">
        <v>1</v>
      </c>
      <c r="H485" t="s">
        <v>355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5">
      <c r="A486" s="1">
        <v>9286</v>
      </c>
      <c r="B486" s="2">
        <v>1960</v>
      </c>
      <c r="C486" t="s">
        <v>8</v>
      </c>
      <c r="D486" t="s">
        <v>5</v>
      </c>
      <c r="E486">
        <v>83151</v>
      </c>
      <c r="F486">
        <v>0</v>
      </c>
      <c r="G486">
        <v>0</v>
      </c>
      <c r="H486" t="s">
        <v>28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5">
      <c r="A487" s="1">
        <v>2426</v>
      </c>
      <c r="B487" s="2">
        <v>1964</v>
      </c>
      <c r="C487" t="s">
        <v>6</v>
      </c>
      <c r="D487" t="s">
        <v>2</v>
      </c>
      <c r="E487">
        <v>78825</v>
      </c>
      <c r="F487">
        <v>0</v>
      </c>
      <c r="G487">
        <v>0</v>
      </c>
      <c r="H487" t="s">
        <v>81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5">
      <c r="A488" s="1">
        <v>5172</v>
      </c>
      <c r="B488" s="2">
        <v>1976</v>
      </c>
      <c r="C488" t="s">
        <v>8</v>
      </c>
      <c r="D488" t="s">
        <v>5</v>
      </c>
      <c r="E488">
        <v>65104</v>
      </c>
      <c r="F488">
        <v>0</v>
      </c>
      <c r="G488">
        <v>1</v>
      </c>
      <c r="H488" t="s">
        <v>122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5">
      <c r="A489" s="1">
        <v>5562</v>
      </c>
      <c r="B489" s="2">
        <v>1974</v>
      </c>
      <c r="C489" t="s">
        <v>1</v>
      </c>
      <c r="D489" t="s">
        <v>4</v>
      </c>
      <c r="E489">
        <v>60093</v>
      </c>
      <c r="F489">
        <v>0</v>
      </c>
      <c r="G489">
        <v>1</v>
      </c>
      <c r="H489" t="s">
        <v>356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5">
      <c r="A490" s="1">
        <v>3436</v>
      </c>
      <c r="B490" s="2">
        <v>1969</v>
      </c>
      <c r="C490" t="s">
        <v>1</v>
      </c>
      <c r="D490" t="s">
        <v>4</v>
      </c>
      <c r="E490">
        <v>14045</v>
      </c>
      <c r="F490">
        <v>1</v>
      </c>
      <c r="G490">
        <v>0</v>
      </c>
      <c r="H490" t="s">
        <v>357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5">
      <c r="A491" s="1">
        <v>3921</v>
      </c>
      <c r="B491" s="2">
        <v>1952</v>
      </c>
      <c r="C491" t="s">
        <v>7</v>
      </c>
      <c r="D491" t="s">
        <v>9</v>
      </c>
      <c r="E491">
        <v>28457</v>
      </c>
      <c r="F491">
        <v>0</v>
      </c>
      <c r="G491">
        <v>0</v>
      </c>
      <c r="H491" t="s">
        <v>139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5">
      <c r="A492" s="1">
        <v>3403</v>
      </c>
      <c r="B492" s="2">
        <v>1958</v>
      </c>
      <c r="C492" t="s">
        <v>6</v>
      </c>
      <c r="D492" t="s">
        <v>5</v>
      </c>
      <c r="E492">
        <v>78952</v>
      </c>
      <c r="F492">
        <v>0</v>
      </c>
      <c r="G492">
        <v>1</v>
      </c>
      <c r="H492" t="s">
        <v>358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5">
      <c r="A493" s="1">
        <v>22</v>
      </c>
      <c r="B493" s="2">
        <v>1976</v>
      </c>
      <c r="C493" t="s">
        <v>1</v>
      </c>
      <c r="D493" t="s">
        <v>2</v>
      </c>
      <c r="E493">
        <v>46310</v>
      </c>
      <c r="F493">
        <v>1</v>
      </c>
      <c r="G493">
        <v>0</v>
      </c>
      <c r="H493" t="s">
        <v>359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5">
      <c r="A494" s="1">
        <v>10965</v>
      </c>
      <c r="B494" s="2">
        <v>1955</v>
      </c>
      <c r="C494" t="s">
        <v>1</v>
      </c>
      <c r="D494" t="s">
        <v>5</v>
      </c>
      <c r="E494">
        <v>76005</v>
      </c>
      <c r="F494">
        <v>0</v>
      </c>
      <c r="G494">
        <v>0</v>
      </c>
      <c r="H494" t="s">
        <v>319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5">
      <c r="A495" s="1">
        <v>9426</v>
      </c>
      <c r="B495" s="2">
        <v>1964</v>
      </c>
      <c r="C495" t="s">
        <v>8</v>
      </c>
      <c r="D495" t="s">
        <v>3</v>
      </c>
      <c r="E495">
        <v>58308</v>
      </c>
      <c r="F495">
        <v>0</v>
      </c>
      <c r="G495">
        <v>1</v>
      </c>
      <c r="H495" t="s">
        <v>249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5">
      <c r="A496" s="1">
        <v>6605</v>
      </c>
      <c r="B496" s="2">
        <v>1944</v>
      </c>
      <c r="C496" t="s">
        <v>6</v>
      </c>
      <c r="D496" t="s">
        <v>2</v>
      </c>
      <c r="E496">
        <v>55614</v>
      </c>
      <c r="F496">
        <v>0</v>
      </c>
      <c r="G496">
        <v>0</v>
      </c>
      <c r="H496" t="s">
        <v>360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5">
      <c r="A497" s="1">
        <v>3136</v>
      </c>
      <c r="B497" s="2">
        <v>1962</v>
      </c>
      <c r="C497" t="s">
        <v>8</v>
      </c>
      <c r="D497" t="s">
        <v>2</v>
      </c>
      <c r="E497">
        <v>59432</v>
      </c>
      <c r="F497">
        <v>0</v>
      </c>
      <c r="G497">
        <v>1</v>
      </c>
      <c r="H497" t="s">
        <v>322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5">
      <c r="A498" s="1">
        <v>8737</v>
      </c>
      <c r="B498" s="2">
        <v>1978</v>
      </c>
      <c r="C498" t="s">
        <v>1</v>
      </c>
      <c r="D498" t="s">
        <v>2</v>
      </c>
      <c r="E498">
        <v>55563</v>
      </c>
      <c r="F498">
        <v>0</v>
      </c>
      <c r="G498">
        <v>1</v>
      </c>
      <c r="H498" t="s">
        <v>323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5">
      <c r="A499" s="1">
        <v>11088</v>
      </c>
      <c r="B499" s="2">
        <v>1971</v>
      </c>
      <c r="C499" t="s">
        <v>6</v>
      </c>
      <c r="D499" t="s">
        <v>5</v>
      </c>
      <c r="E499">
        <v>78642</v>
      </c>
      <c r="F499">
        <v>0</v>
      </c>
      <c r="G499">
        <v>1</v>
      </c>
      <c r="H499" t="s">
        <v>125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5">
      <c r="A500" s="1">
        <v>716</v>
      </c>
      <c r="B500" s="2">
        <v>1949</v>
      </c>
      <c r="C500" t="s">
        <v>6</v>
      </c>
      <c r="D500" t="s">
        <v>5</v>
      </c>
      <c r="E500">
        <v>67911</v>
      </c>
      <c r="F500">
        <v>0</v>
      </c>
      <c r="G500">
        <v>1</v>
      </c>
      <c r="H500" t="s">
        <v>44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5">
      <c r="A501" s="1">
        <v>466</v>
      </c>
      <c r="B501" s="2">
        <v>1944</v>
      </c>
      <c r="C501" t="s">
        <v>1</v>
      </c>
      <c r="D501" t="s">
        <v>4</v>
      </c>
      <c r="E501">
        <v>65275</v>
      </c>
      <c r="F501">
        <v>0</v>
      </c>
      <c r="G501">
        <v>0</v>
      </c>
      <c r="H501" t="s">
        <v>273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5">
      <c r="A502" s="1">
        <v>9135</v>
      </c>
      <c r="B502" s="2">
        <v>1950</v>
      </c>
      <c r="C502" t="s">
        <v>1</v>
      </c>
      <c r="D502" t="s">
        <v>5</v>
      </c>
      <c r="E502">
        <v>27203</v>
      </c>
      <c r="F502">
        <v>1</v>
      </c>
      <c r="G502">
        <v>1</v>
      </c>
      <c r="H502" t="s">
        <v>361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5">
      <c r="A503" s="1">
        <v>10623</v>
      </c>
      <c r="B503" s="2">
        <v>1961</v>
      </c>
      <c r="C503" t="s">
        <v>8</v>
      </c>
      <c r="D503" t="s">
        <v>5</v>
      </c>
      <c r="E503">
        <v>48330</v>
      </c>
      <c r="F503">
        <v>0</v>
      </c>
      <c r="G503">
        <v>1</v>
      </c>
      <c r="H503" t="s">
        <v>27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5">
      <c r="A504" s="1">
        <v>8151</v>
      </c>
      <c r="B504" s="2">
        <v>1990</v>
      </c>
      <c r="C504" t="s">
        <v>10</v>
      </c>
      <c r="D504" t="s">
        <v>4</v>
      </c>
      <c r="E504">
        <v>24279</v>
      </c>
      <c r="F504">
        <v>0</v>
      </c>
      <c r="G504">
        <v>0</v>
      </c>
      <c r="H504" t="s">
        <v>362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5">
      <c r="A505" s="1">
        <v>5140</v>
      </c>
      <c r="B505" s="2">
        <v>1985</v>
      </c>
      <c r="C505" t="s">
        <v>6</v>
      </c>
      <c r="D505" t="s">
        <v>4</v>
      </c>
      <c r="E505">
        <v>64355</v>
      </c>
      <c r="F505">
        <v>1</v>
      </c>
      <c r="G505">
        <v>0</v>
      </c>
      <c r="H505" t="s">
        <v>363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5">
      <c r="A506" s="1">
        <v>10160</v>
      </c>
      <c r="B506" s="2">
        <v>1956</v>
      </c>
      <c r="C506" t="s">
        <v>8</v>
      </c>
      <c r="D506" t="s">
        <v>5</v>
      </c>
      <c r="E506">
        <v>50943</v>
      </c>
      <c r="F506">
        <v>0</v>
      </c>
      <c r="G506">
        <v>1</v>
      </c>
      <c r="H506" t="s">
        <v>327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5">
      <c r="A507" s="1">
        <v>4945</v>
      </c>
      <c r="B507" s="2">
        <v>1953</v>
      </c>
      <c r="C507" t="s">
        <v>1</v>
      </c>
      <c r="D507" t="s">
        <v>9</v>
      </c>
      <c r="E507">
        <v>53653</v>
      </c>
      <c r="F507">
        <v>0</v>
      </c>
      <c r="G507">
        <v>0</v>
      </c>
      <c r="H507" t="s">
        <v>364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5">
      <c r="A508" s="1">
        <v>10584</v>
      </c>
      <c r="B508" s="2">
        <v>1976</v>
      </c>
      <c r="C508" t="s">
        <v>1</v>
      </c>
      <c r="D508" t="s">
        <v>4</v>
      </c>
      <c r="E508">
        <v>65665</v>
      </c>
      <c r="F508">
        <v>0</v>
      </c>
      <c r="G508">
        <v>1</v>
      </c>
      <c r="H508" t="s">
        <v>365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5">
      <c r="A509" s="1">
        <v>6071</v>
      </c>
      <c r="B509" s="2">
        <v>1989</v>
      </c>
      <c r="C509" t="s">
        <v>1</v>
      </c>
      <c r="D509" t="s">
        <v>3</v>
      </c>
      <c r="E509">
        <v>81217</v>
      </c>
      <c r="F509">
        <v>0</v>
      </c>
      <c r="G509">
        <v>0</v>
      </c>
      <c r="H509" t="s">
        <v>366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5">
      <c r="A510" s="1">
        <v>3386</v>
      </c>
      <c r="B510" s="2">
        <v>1992</v>
      </c>
      <c r="C510" t="s">
        <v>1</v>
      </c>
      <c r="D510" t="s">
        <v>4</v>
      </c>
      <c r="E510">
        <v>34935</v>
      </c>
      <c r="F510">
        <v>0</v>
      </c>
      <c r="G510">
        <v>0</v>
      </c>
      <c r="H510" t="s">
        <v>327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5">
      <c r="A511" s="1">
        <v>8939</v>
      </c>
      <c r="B511" s="2">
        <v>1959</v>
      </c>
      <c r="C511" t="s">
        <v>1</v>
      </c>
      <c r="D511" t="s">
        <v>2</v>
      </c>
      <c r="E511">
        <v>61250</v>
      </c>
      <c r="F511">
        <v>0</v>
      </c>
      <c r="G511">
        <v>1</v>
      </c>
      <c r="H511" t="s">
        <v>162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5">
      <c r="A512" s="1">
        <v>9925</v>
      </c>
      <c r="B512" s="2">
        <v>1981</v>
      </c>
      <c r="C512" t="s">
        <v>6</v>
      </c>
      <c r="D512" t="s">
        <v>5</v>
      </c>
      <c r="E512">
        <v>39665</v>
      </c>
      <c r="F512">
        <v>1</v>
      </c>
      <c r="G512">
        <v>0</v>
      </c>
      <c r="H512" t="s">
        <v>367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5">
      <c r="A513" s="1">
        <v>4320</v>
      </c>
      <c r="B513" s="2">
        <v>1979</v>
      </c>
      <c r="C513" t="s">
        <v>1</v>
      </c>
      <c r="D513" t="s">
        <v>3</v>
      </c>
      <c r="E513">
        <v>60152</v>
      </c>
      <c r="F513">
        <v>0</v>
      </c>
      <c r="G513">
        <v>1</v>
      </c>
      <c r="H513" t="s">
        <v>32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5">
      <c r="A514" s="1">
        <v>5389</v>
      </c>
      <c r="B514" s="2">
        <v>1964</v>
      </c>
      <c r="C514" t="s">
        <v>1</v>
      </c>
      <c r="D514" t="s">
        <v>4</v>
      </c>
      <c r="E514">
        <v>48920</v>
      </c>
      <c r="F514">
        <v>0</v>
      </c>
      <c r="G514">
        <v>2</v>
      </c>
      <c r="H514" t="s">
        <v>368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5">
      <c r="A515" s="1">
        <v>6036</v>
      </c>
      <c r="B515" s="2">
        <v>1959</v>
      </c>
      <c r="C515" t="s">
        <v>8</v>
      </c>
      <c r="D515" t="s">
        <v>5</v>
      </c>
      <c r="E515">
        <v>89120</v>
      </c>
      <c r="F515">
        <v>0</v>
      </c>
      <c r="G515">
        <v>0</v>
      </c>
      <c r="H515" t="s">
        <v>250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5">
      <c r="A516" s="1">
        <v>182</v>
      </c>
      <c r="B516" s="2">
        <v>1946</v>
      </c>
      <c r="C516" t="s">
        <v>6</v>
      </c>
      <c r="D516" t="s">
        <v>5</v>
      </c>
      <c r="E516">
        <v>44124</v>
      </c>
      <c r="F516">
        <v>0</v>
      </c>
      <c r="G516">
        <v>1</v>
      </c>
      <c r="H516" t="s">
        <v>45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5">
      <c r="A517" s="1">
        <v>203</v>
      </c>
      <c r="B517" s="2">
        <v>1975</v>
      </c>
      <c r="C517" t="s">
        <v>8</v>
      </c>
      <c r="D517" t="s">
        <v>3</v>
      </c>
      <c r="E517">
        <v>81169</v>
      </c>
      <c r="F517">
        <v>0</v>
      </c>
      <c r="G517">
        <v>0</v>
      </c>
      <c r="H517" t="s">
        <v>369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5">
      <c r="A518" s="1">
        <v>11025</v>
      </c>
      <c r="B518" s="2">
        <v>1961</v>
      </c>
      <c r="C518" t="s">
        <v>1</v>
      </c>
      <c r="D518" t="s">
        <v>4</v>
      </c>
      <c r="E518">
        <v>36443</v>
      </c>
      <c r="F518">
        <v>1</v>
      </c>
      <c r="G518">
        <v>1</v>
      </c>
      <c r="H518" t="s">
        <v>228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5">
      <c r="A519" s="1">
        <v>10203</v>
      </c>
      <c r="B519" s="2">
        <v>1990</v>
      </c>
      <c r="C519" t="s">
        <v>1</v>
      </c>
      <c r="D519" t="s">
        <v>3</v>
      </c>
      <c r="E519">
        <v>26095</v>
      </c>
      <c r="F519">
        <v>1</v>
      </c>
      <c r="G519">
        <v>0</v>
      </c>
      <c r="H519" t="s">
        <v>275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5">
      <c r="A520" s="1">
        <v>4607</v>
      </c>
      <c r="B520" s="2">
        <v>1959</v>
      </c>
      <c r="C520" t="s">
        <v>1</v>
      </c>
      <c r="D520" t="s">
        <v>5</v>
      </c>
      <c r="E520">
        <v>71367</v>
      </c>
      <c r="F520">
        <v>0</v>
      </c>
      <c r="G520">
        <v>0</v>
      </c>
      <c r="H520" t="s">
        <v>262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5">
      <c r="A521" s="1">
        <v>3711</v>
      </c>
      <c r="B521" s="2">
        <v>1944</v>
      </c>
      <c r="C521" t="s">
        <v>8</v>
      </c>
      <c r="D521" t="s">
        <v>4</v>
      </c>
      <c r="E521">
        <v>80184</v>
      </c>
      <c r="F521">
        <v>0</v>
      </c>
      <c r="G521">
        <v>0</v>
      </c>
      <c r="H521" t="s">
        <v>154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5">
      <c r="A522" s="1">
        <v>3696</v>
      </c>
      <c r="B522" s="2">
        <v>1965</v>
      </c>
      <c r="C522" t="s">
        <v>1</v>
      </c>
      <c r="D522" t="s">
        <v>2</v>
      </c>
      <c r="E522">
        <v>30630</v>
      </c>
      <c r="F522">
        <v>1</v>
      </c>
      <c r="G522">
        <v>1</v>
      </c>
      <c r="H522" t="s">
        <v>370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5">
      <c r="A523" s="1">
        <v>2532</v>
      </c>
      <c r="B523" s="2">
        <v>1987</v>
      </c>
      <c r="C523" t="s">
        <v>8</v>
      </c>
      <c r="D523" t="s">
        <v>3</v>
      </c>
      <c r="E523">
        <v>73454</v>
      </c>
      <c r="F523">
        <v>0</v>
      </c>
      <c r="G523">
        <v>0</v>
      </c>
      <c r="H523" t="s">
        <v>154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5">
      <c r="A524" s="1">
        <v>9214</v>
      </c>
      <c r="B524" s="2">
        <v>1991</v>
      </c>
      <c r="C524" t="s">
        <v>1</v>
      </c>
      <c r="D524" t="s">
        <v>4</v>
      </c>
      <c r="E524">
        <v>42691</v>
      </c>
      <c r="F524">
        <v>0</v>
      </c>
      <c r="G524">
        <v>0</v>
      </c>
      <c r="H524" t="s">
        <v>371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5">
      <c r="A525" s="1">
        <v>4943</v>
      </c>
      <c r="B525" s="2">
        <v>1953</v>
      </c>
      <c r="C525" t="s">
        <v>1</v>
      </c>
      <c r="D525" t="s">
        <v>4</v>
      </c>
      <c r="E525">
        <v>70503</v>
      </c>
      <c r="F525">
        <v>0</v>
      </c>
      <c r="G525">
        <v>0</v>
      </c>
      <c r="H525" t="s">
        <v>372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5">
      <c r="A526" s="1">
        <v>35</v>
      </c>
      <c r="B526" s="2">
        <v>1987</v>
      </c>
      <c r="C526" t="s">
        <v>1</v>
      </c>
      <c r="D526" t="s">
        <v>4</v>
      </c>
      <c r="E526">
        <v>25545</v>
      </c>
      <c r="F526">
        <v>1</v>
      </c>
      <c r="G526">
        <v>0</v>
      </c>
      <c r="H526" t="s">
        <v>198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5">
      <c r="A527" s="1">
        <v>2258</v>
      </c>
      <c r="B527" s="2">
        <v>1986</v>
      </c>
      <c r="C527" t="s">
        <v>1</v>
      </c>
      <c r="D527" t="s">
        <v>4</v>
      </c>
      <c r="E527">
        <v>32880</v>
      </c>
      <c r="F527">
        <v>1</v>
      </c>
      <c r="G527">
        <v>0</v>
      </c>
      <c r="H527" t="s">
        <v>373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5">
      <c r="A528" s="1">
        <v>4322</v>
      </c>
      <c r="B528" s="2">
        <v>1958</v>
      </c>
      <c r="C528" t="s">
        <v>6</v>
      </c>
      <c r="D528" t="s">
        <v>5</v>
      </c>
      <c r="E528">
        <v>77863</v>
      </c>
      <c r="F528">
        <v>0</v>
      </c>
      <c r="G528">
        <v>0</v>
      </c>
      <c r="H528" t="s">
        <v>360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5">
      <c r="A529" s="1">
        <v>713</v>
      </c>
      <c r="B529" s="2">
        <v>1977</v>
      </c>
      <c r="C529" t="s">
        <v>8</v>
      </c>
      <c r="D529" t="s">
        <v>4</v>
      </c>
      <c r="E529">
        <v>50353</v>
      </c>
      <c r="F529">
        <v>0</v>
      </c>
      <c r="G529">
        <v>0</v>
      </c>
      <c r="H529" t="s">
        <v>126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5">
      <c r="A530" s="1">
        <v>4702</v>
      </c>
      <c r="B530" s="2">
        <v>1964</v>
      </c>
      <c r="C530" t="s">
        <v>1</v>
      </c>
      <c r="D530" t="s">
        <v>3</v>
      </c>
      <c r="E530">
        <v>61839</v>
      </c>
      <c r="F530">
        <v>0</v>
      </c>
      <c r="G530">
        <v>0</v>
      </c>
      <c r="H530" t="s">
        <v>374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5">
      <c r="A531" s="1">
        <v>3281</v>
      </c>
      <c r="B531" s="2">
        <v>1960</v>
      </c>
      <c r="C531" t="s">
        <v>6</v>
      </c>
      <c r="D531" t="s">
        <v>4</v>
      </c>
      <c r="E531">
        <v>49154</v>
      </c>
      <c r="F531">
        <v>1</v>
      </c>
      <c r="G531">
        <v>1</v>
      </c>
      <c r="H531" t="s">
        <v>375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5">
      <c r="A532" s="1">
        <v>702</v>
      </c>
      <c r="B532" s="2">
        <v>1975</v>
      </c>
      <c r="C532" t="s">
        <v>7</v>
      </c>
      <c r="D532" t="s">
        <v>9</v>
      </c>
      <c r="E532">
        <v>47682</v>
      </c>
      <c r="F532">
        <v>0</v>
      </c>
      <c r="G532">
        <v>1</v>
      </c>
      <c r="H532" t="s">
        <v>376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5">
      <c r="A533" s="1">
        <v>2004</v>
      </c>
      <c r="B533" s="2">
        <v>1969</v>
      </c>
      <c r="C533" t="s">
        <v>1</v>
      </c>
      <c r="D533" t="s">
        <v>3</v>
      </c>
      <c r="E533">
        <v>72679</v>
      </c>
      <c r="F533">
        <v>0</v>
      </c>
      <c r="G533">
        <v>1</v>
      </c>
      <c r="H533" t="s">
        <v>377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5">
      <c r="A534" s="1">
        <v>4769</v>
      </c>
      <c r="B534" s="2">
        <v>1977</v>
      </c>
      <c r="C534" t="s">
        <v>8</v>
      </c>
      <c r="D534" t="s">
        <v>5</v>
      </c>
      <c r="E534">
        <v>57954</v>
      </c>
      <c r="F534">
        <v>1</v>
      </c>
      <c r="G534">
        <v>1</v>
      </c>
      <c r="H534" t="s">
        <v>378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5">
      <c r="A535" s="1">
        <v>4437</v>
      </c>
      <c r="B535" s="2">
        <v>1962</v>
      </c>
      <c r="C535" t="s">
        <v>1</v>
      </c>
      <c r="D535" t="s">
        <v>4</v>
      </c>
      <c r="E535">
        <v>65316</v>
      </c>
      <c r="F535">
        <v>1</v>
      </c>
      <c r="G535">
        <v>1</v>
      </c>
      <c r="H535" t="s">
        <v>379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5">
      <c r="A536" s="1">
        <v>8724</v>
      </c>
      <c r="B536" s="2">
        <v>1982</v>
      </c>
      <c r="C536" t="s">
        <v>1</v>
      </c>
      <c r="D536" t="s">
        <v>3</v>
      </c>
      <c r="E536">
        <v>28567</v>
      </c>
      <c r="F536">
        <v>1</v>
      </c>
      <c r="G536">
        <v>0</v>
      </c>
      <c r="H536" t="s">
        <v>68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5">
      <c r="A537" s="1">
        <v>10741</v>
      </c>
      <c r="B537" s="2">
        <v>1951</v>
      </c>
      <c r="C537" t="s">
        <v>8</v>
      </c>
      <c r="D537" t="s">
        <v>5</v>
      </c>
      <c r="E537">
        <v>47352</v>
      </c>
      <c r="F537">
        <v>0</v>
      </c>
      <c r="G537">
        <v>1</v>
      </c>
      <c r="H537" t="s">
        <v>102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5">
      <c r="A538" s="1">
        <v>1991</v>
      </c>
      <c r="B538" s="2">
        <v>1967</v>
      </c>
      <c r="C538" t="s">
        <v>1</v>
      </c>
      <c r="D538" t="s">
        <v>5</v>
      </c>
      <c r="E538">
        <v>44931</v>
      </c>
      <c r="F538">
        <v>0</v>
      </c>
      <c r="G538">
        <v>1</v>
      </c>
      <c r="H538" t="s">
        <v>256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5">
      <c r="A539" s="1">
        <v>6931</v>
      </c>
      <c r="B539" s="2">
        <v>1967</v>
      </c>
      <c r="C539" t="s">
        <v>1</v>
      </c>
      <c r="D539" t="s">
        <v>2</v>
      </c>
      <c r="E539">
        <v>76982</v>
      </c>
      <c r="F539">
        <v>0</v>
      </c>
      <c r="G539">
        <v>0</v>
      </c>
      <c r="H539" t="s">
        <v>380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5">
      <c r="A540" s="1">
        <v>11096</v>
      </c>
      <c r="B540" s="2">
        <v>1952</v>
      </c>
      <c r="C540" t="s">
        <v>7</v>
      </c>
      <c r="D540" t="s">
        <v>5</v>
      </c>
      <c r="E540">
        <v>57247</v>
      </c>
      <c r="F540">
        <v>0</v>
      </c>
      <c r="G540">
        <v>1</v>
      </c>
      <c r="H540" t="s">
        <v>381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5">
      <c r="A541" s="1">
        <v>304</v>
      </c>
      <c r="B541" s="2">
        <v>1981</v>
      </c>
      <c r="C541" t="s">
        <v>8</v>
      </c>
      <c r="D541" t="s">
        <v>3</v>
      </c>
      <c r="E541">
        <v>22944</v>
      </c>
      <c r="F541">
        <v>1</v>
      </c>
      <c r="G541">
        <v>0</v>
      </c>
      <c r="H541" t="s">
        <v>382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5">
      <c r="A542" s="1">
        <v>3665</v>
      </c>
      <c r="B542" s="2">
        <v>1977</v>
      </c>
      <c r="C542" t="s">
        <v>7</v>
      </c>
      <c r="D542" t="s">
        <v>5</v>
      </c>
      <c r="E542">
        <v>25315</v>
      </c>
      <c r="F542">
        <v>1</v>
      </c>
      <c r="G542">
        <v>0</v>
      </c>
      <c r="H542" t="s">
        <v>268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5">
      <c r="A543" s="1">
        <v>10591</v>
      </c>
      <c r="B543" s="2">
        <v>1969</v>
      </c>
      <c r="C543" t="s">
        <v>1</v>
      </c>
      <c r="D543" t="s">
        <v>9</v>
      </c>
      <c r="E543">
        <v>43638</v>
      </c>
      <c r="F543">
        <v>0</v>
      </c>
      <c r="G543">
        <v>1</v>
      </c>
      <c r="H543" t="s">
        <v>361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5">
      <c r="A544" s="1">
        <v>5036</v>
      </c>
      <c r="B544" s="2">
        <v>1984</v>
      </c>
      <c r="C544" t="s">
        <v>6</v>
      </c>
      <c r="D544" t="s">
        <v>3</v>
      </c>
      <c r="E544">
        <v>42710</v>
      </c>
      <c r="F544">
        <v>1</v>
      </c>
      <c r="G544">
        <v>0</v>
      </c>
      <c r="H544" t="s">
        <v>383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5">
      <c r="A545" s="1">
        <v>5547</v>
      </c>
      <c r="B545" s="2">
        <v>1982</v>
      </c>
      <c r="C545" t="s">
        <v>6</v>
      </c>
      <c r="D545" t="s">
        <v>4</v>
      </c>
      <c r="E545">
        <v>84169</v>
      </c>
      <c r="F545">
        <v>0</v>
      </c>
      <c r="G545">
        <v>0</v>
      </c>
      <c r="H545" t="s">
        <v>384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5">
      <c r="A546" s="1">
        <v>7822</v>
      </c>
      <c r="B546" s="2">
        <v>1976</v>
      </c>
      <c r="C546" t="s">
        <v>1</v>
      </c>
      <c r="D546" t="s">
        <v>5</v>
      </c>
      <c r="E546">
        <v>54058</v>
      </c>
      <c r="F546">
        <v>0</v>
      </c>
      <c r="G546">
        <v>1</v>
      </c>
      <c r="H546" t="s">
        <v>224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5">
      <c r="A547" s="1">
        <v>8541</v>
      </c>
      <c r="B547" s="2">
        <v>1990</v>
      </c>
      <c r="C547" t="s">
        <v>7</v>
      </c>
      <c r="D547" t="s">
        <v>4</v>
      </c>
      <c r="E547">
        <v>24683</v>
      </c>
      <c r="F547">
        <v>1</v>
      </c>
      <c r="G547">
        <v>0</v>
      </c>
      <c r="H547" t="s">
        <v>18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5">
      <c r="A548" s="1">
        <v>10955</v>
      </c>
      <c r="B548" s="2">
        <v>1964</v>
      </c>
      <c r="C548" t="s">
        <v>1</v>
      </c>
      <c r="D548" t="s">
        <v>9</v>
      </c>
      <c r="E548">
        <v>85620</v>
      </c>
      <c r="F548">
        <v>0</v>
      </c>
      <c r="G548">
        <v>0</v>
      </c>
      <c r="H548" t="s">
        <v>385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5">
      <c r="A549" s="1">
        <v>4368</v>
      </c>
      <c r="B549" s="2">
        <v>1980</v>
      </c>
      <c r="C549" t="s">
        <v>1</v>
      </c>
      <c r="D549" t="s">
        <v>4</v>
      </c>
      <c r="E549">
        <v>47850</v>
      </c>
      <c r="F549">
        <v>1</v>
      </c>
      <c r="G549">
        <v>0</v>
      </c>
      <c r="H549" t="s">
        <v>386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5">
      <c r="A550" s="1">
        <v>9671</v>
      </c>
      <c r="B550" s="2">
        <v>1968</v>
      </c>
      <c r="C550" t="s">
        <v>1</v>
      </c>
      <c r="D550" t="s">
        <v>4</v>
      </c>
      <c r="E550">
        <v>19514</v>
      </c>
      <c r="F550">
        <v>1</v>
      </c>
      <c r="G550">
        <v>1</v>
      </c>
      <c r="H550" t="s">
        <v>357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5">
      <c r="A551" s="1">
        <v>2256</v>
      </c>
      <c r="B551" s="2">
        <v>1973</v>
      </c>
      <c r="C551" t="s">
        <v>8</v>
      </c>
      <c r="D551" t="s">
        <v>4</v>
      </c>
      <c r="E551">
        <v>27159</v>
      </c>
      <c r="F551">
        <v>1</v>
      </c>
      <c r="G551">
        <v>1</v>
      </c>
      <c r="H551" t="s">
        <v>387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5">
      <c r="A552" s="1">
        <v>4279</v>
      </c>
      <c r="B552" s="2">
        <v>1963</v>
      </c>
      <c r="C552" t="s">
        <v>7</v>
      </c>
      <c r="D552" t="s">
        <v>3</v>
      </c>
      <c r="E552">
        <v>39548</v>
      </c>
      <c r="F552">
        <v>1</v>
      </c>
      <c r="G552">
        <v>1</v>
      </c>
      <c r="H552" t="s">
        <v>178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5">
      <c r="A553" s="1">
        <v>5371</v>
      </c>
      <c r="B553" s="2">
        <v>1989</v>
      </c>
      <c r="C553" t="s">
        <v>1</v>
      </c>
      <c r="D553" t="s">
        <v>3</v>
      </c>
      <c r="E553">
        <v>21474</v>
      </c>
      <c r="F553">
        <v>1</v>
      </c>
      <c r="G553">
        <v>0</v>
      </c>
      <c r="H553" t="s">
        <v>388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5">
      <c r="A554" s="1">
        <v>9240</v>
      </c>
      <c r="B554" s="2">
        <v>1971</v>
      </c>
      <c r="C554" t="s">
        <v>6</v>
      </c>
      <c r="D554" t="s">
        <v>3</v>
      </c>
      <c r="E554">
        <v>60504</v>
      </c>
      <c r="F554">
        <v>0</v>
      </c>
      <c r="G554">
        <v>1</v>
      </c>
      <c r="H554" t="s">
        <v>389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5">
      <c r="A555" s="1">
        <v>9460</v>
      </c>
      <c r="B555" s="2">
        <v>1963</v>
      </c>
      <c r="C555" t="s">
        <v>1</v>
      </c>
      <c r="D555" t="s">
        <v>4</v>
      </c>
      <c r="E555">
        <v>22419</v>
      </c>
      <c r="F555">
        <v>0</v>
      </c>
      <c r="G555">
        <v>0</v>
      </c>
      <c r="H555" t="s">
        <v>306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5">
      <c r="A556" s="1">
        <v>9504</v>
      </c>
      <c r="B556" s="2">
        <v>1949</v>
      </c>
      <c r="C556" t="s">
        <v>8</v>
      </c>
      <c r="D556" t="s">
        <v>4</v>
      </c>
      <c r="E556">
        <v>81698</v>
      </c>
      <c r="F556">
        <v>0</v>
      </c>
      <c r="G556">
        <v>0</v>
      </c>
      <c r="H556" t="s">
        <v>390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5">
      <c r="A557" s="1">
        <v>8692</v>
      </c>
      <c r="B557" s="2">
        <v>1952</v>
      </c>
      <c r="C557" t="s">
        <v>1</v>
      </c>
      <c r="D557" t="s">
        <v>5</v>
      </c>
      <c r="E557">
        <v>43462</v>
      </c>
      <c r="F557">
        <v>1</v>
      </c>
      <c r="G557">
        <v>1</v>
      </c>
      <c r="H557" t="s">
        <v>161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5">
      <c r="A558" s="1">
        <v>448</v>
      </c>
      <c r="B558" s="2">
        <v>1978</v>
      </c>
      <c r="C558" t="s">
        <v>6</v>
      </c>
      <c r="D558" t="s">
        <v>3</v>
      </c>
      <c r="E558">
        <v>54880</v>
      </c>
      <c r="F558">
        <v>1</v>
      </c>
      <c r="G558">
        <v>0</v>
      </c>
      <c r="H558" t="s">
        <v>391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5">
      <c r="A559" s="1">
        <v>8314</v>
      </c>
      <c r="B559" s="2">
        <v>1982</v>
      </c>
      <c r="C559" t="s">
        <v>1</v>
      </c>
      <c r="D559" t="s">
        <v>4</v>
      </c>
      <c r="E559">
        <v>79908</v>
      </c>
      <c r="F559">
        <v>0</v>
      </c>
      <c r="G559">
        <v>0</v>
      </c>
      <c r="H559" t="s">
        <v>83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5">
      <c r="A560" s="1">
        <v>8420</v>
      </c>
      <c r="B560" s="2">
        <v>1970</v>
      </c>
      <c r="C560" t="s">
        <v>7</v>
      </c>
      <c r="D560" t="s">
        <v>4</v>
      </c>
      <c r="E560">
        <v>15315</v>
      </c>
      <c r="F560">
        <v>0</v>
      </c>
      <c r="G560">
        <v>0</v>
      </c>
      <c r="H560" t="s">
        <v>392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5">
      <c r="A561" s="1">
        <v>3174</v>
      </c>
      <c r="B561" s="2">
        <v>1959</v>
      </c>
      <c r="C561" t="s">
        <v>1</v>
      </c>
      <c r="D561" t="s">
        <v>5</v>
      </c>
      <c r="E561">
        <v>87771</v>
      </c>
      <c r="F561">
        <v>0</v>
      </c>
      <c r="G561">
        <v>1</v>
      </c>
      <c r="H561" t="s">
        <v>225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5">
      <c r="A562" s="1">
        <v>7685</v>
      </c>
      <c r="B562" s="2">
        <v>1978</v>
      </c>
      <c r="C562" t="s">
        <v>1</v>
      </c>
      <c r="D562" t="s">
        <v>4</v>
      </c>
      <c r="E562">
        <v>33039</v>
      </c>
      <c r="F562">
        <v>1</v>
      </c>
      <c r="G562">
        <v>0</v>
      </c>
      <c r="H562" t="s">
        <v>22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5">
      <c r="A563" s="1">
        <v>3179</v>
      </c>
      <c r="B563" s="2">
        <v>1980</v>
      </c>
      <c r="C563" t="s">
        <v>1</v>
      </c>
      <c r="D563" t="s">
        <v>3</v>
      </c>
      <c r="E563">
        <v>81741</v>
      </c>
      <c r="F563">
        <v>0</v>
      </c>
      <c r="G563">
        <v>0</v>
      </c>
      <c r="H563" t="s">
        <v>393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5">
      <c r="A564" s="1">
        <v>9780</v>
      </c>
      <c r="B564" s="2">
        <v>1971</v>
      </c>
      <c r="C564" t="s">
        <v>8</v>
      </c>
      <c r="D564" t="s">
        <v>5</v>
      </c>
      <c r="E564">
        <v>71499</v>
      </c>
      <c r="F564">
        <v>0</v>
      </c>
      <c r="G564">
        <v>1</v>
      </c>
      <c r="H564" t="s">
        <v>394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5">
      <c r="A565" s="1">
        <v>10681</v>
      </c>
      <c r="B565" s="2">
        <v>1970</v>
      </c>
      <c r="C565" t="s">
        <v>7</v>
      </c>
      <c r="D565" t="s">
        <v>4</v>
      </c>
      <c r="E565">
        <v>62466</v>
      </c>
      <c r="F565">
        <v>0</v>
      </c>
      <c r="G565">
        <v>1</v>
      </c>
      <c r="H565" t="s">
        <v>245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5">
      <c r="A566" s="1">
        <v>10232</v>
      </c>
      <c r="B566" s="2">
        <v>1963</v>
      </c>
      <c r="C566" t="s">
        <v>6</v>
      </c>
      <c r="D566" t="s">
        <v>2</v>
      </c>
      <c r="E566">
        <v>48799</v>
      </c>
      <c r="F566">
        <v>0</v>
      </c>
      <c r="G566">
        <v>1</v>
      </c>
      <c r="H566" t="s">
        <v>54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5">
      <c r="A567" s="1">
        <v>4184</v>
      </c>
      <c r="B567" s="2">
        <v>1950</v>
      </c>
      <c r="C567" t="s">
        <v>6</v>
      </c>
      <c r="D567" t="s">
        <v>5</v>
      </c>
      <c r="E567">
        <v>52157</v>
      </c>
      <c r="F567">
        <v>0</v>
      </c>
      <c r="G567">
        <v>1</v>
      </c>
      <c r="H567" t="s">
        <v>63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5">
      <c r="A568" s="1">
        <v>9120</v>
      </c>
      <c r="B568" s="2">
        <v>1962</v>
      </c>
      <c r="C568" t="s">
        <v>1</v>
      </c>
      <c r="D568" t="s">
        <v>3</v>
      </c>
      <c r="E568">
        <v>66565</v>
      </c>
      <c r="F568">
        <v>0</v>
      </c>
      <c r="G568">
        <v>1</v>
      </c>
      <c r="H568" t="s">
        <v>168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5">
      <c r="A569" s="1">
        <v>891</v>
      </c>
      <c r="B569" s="2">
        <v>1951</v>
      </c>
      <c r="C569" t="s">
        <v>8</v>
      </c>
      <c r="D569" t="s">
        <v>5</v>
      </c>
      <c r="E569">
        <v>29298</v>
      </c>
      <c r="F569">
        <v>1</v>
      </c>
      <c r="G569">
        <v>1</v>
      </c>
      <c r="H569" t="s">
        <v>329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5">
      <c r="A570" s="1">
        <v>10381</v>
      </c>
      <c r="B570" s="2">
        <v>1979</v>
      </c>
      <c r="C570" t="s">
        <v>1</v>
      </c>
      <c r="D570" t="s">
        <v>3</v>
      </c>
      <c r="E570">
        <v>47691</v>
      </c>
      <c r="F570">
        <v>0</v>
      </c>
      <c r="G570">
        <v>1</v>
      </c>
      <c r="H570" t="s">
        <v>266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5">
      <c r="A571" s="1">
        <v>3525</v>
      </c>
      <c r="B571" s="2">
        <v>1970</v>
      </c>
      <c r="C571" t="s">
        <v>1</v>
      </c>
      <c r="D571" t="s">
        <v>5</v>
      </c>
      <c r="E571">
        <v>38200</v>
      </c>
      <c r="F571">
        <v>1</v>
      </c>
      <c r="G571">
        <v>1</v>
      </c>
      <c r="H571" t="s">
        <v>113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5">
      <c r="A572" s="1">
        <v>6818</v>
      </c>
      <c r="B572" s="2">
        <v>1974</v>
      </c>
      <c r="C572" t="s">
        <v>1</v>
      </c>
      <c r="D572" t="s">
        <v>4</v>
      </c>
      <c r="E572">
        <v>44989</v>
      </c>
      <c r="F572">
        <v>0</v>
      </c>
      <c r="G572">
        <v>1</v>
      </c>
      <c r="H572" t="s">
        <v>161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5">
      <c r="A573" s="1">
        <v>3526</v>
      </c>
      <c r="B573" s="2">
        <v>1968</v>
      </c>
      <c r="C573" t="s">
        <v>6</v>
      </c>
      <c r="D573" t="s">
        <v>4</v>
      </c>
      <c r="E573">
        <v>38443</v>
      </c>
      <c r="F573">
        <v>1</v>
      </c>
      <c r="G573">
        <v>1</v>
      </c>
      <c r="H573" t="s">
        <v>370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5">
      <c r="A574" s="1">
        <v>8181</v>
      </c>
      <c r="B574" s="2">
        <v>1978</v>
      </c>
      <c r="C574" t="s">
        <v>7</v>
      </c>
      <c r="D574" t="s">
        <v>3</v>
      </c>
      <c r="E574">
        <v>38593</v>
      </c>
      <c r="F574">
        <v>1</v>
      </c>
      <c r="G574">
        <v>0</v>
      </c>
      <c r="H574" t="s">
        <v>395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5">
      <c r="A575" s="1">
        <v>1029</v>
      </c>
      <c r="B575" s="2">
        <v>1970</v>
      </c>
      <c r="C575" t="s">
        <v>6</v>
      </c>
      <c r="D575" t="s">
        <v>5</v>
      </c>
      <c r="E575">
        <v>64413</v>
      </c>
      <c r="F575">
        <v>0</v>
      </c>
      <c r="G575">
        <v>1</v>
      </c>
      <c r="H575" t="s">
        <v>396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5">
      <c r="A576" s="1">
        <v>7369</v>
      </c>
      <c r="B576" s="2">
        <v>1981</v>
      </c>
      <c r="C576" t="s">
        <v>8</v>
      </c>
      <c r="D576" t="s">
        <v>4</v>
      </c>
      <c r="E576">
        <v>36959</v>
      </c>
      <c r="F576">
        <v>1</v>
      </c>
      <c r="G576">
        <v>0</v>
      </c>
      <c r="H576" t="s">
        <v>55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5">
      <c r="A577" s="1">
        <v>2574</v>
      </c>
      <c r="B577" s="2">
        <v>1977</v>
      </c>
      <c r="C577" t="s">
        <v>6</v>
      </c>
      <c r="D577" t="s">
        <v>4</v>
      </c>
      <c r="E577">
        <v>61996</v>
      </c>
      <c r="F577">
        <v>0</v>
      </c>
      <c r="G577">
        <v>1</v>
      </c>
      <c r="H577" t="s">
        <v>397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5">
      <c r="A578" s="1">
        <v>8159</v>
      </c>
      <c r="B578" s="2">
        <v>1968</v>
      </c>
      <c r="C578" t="s">
        <v>1</v>
      </c>
      <c r="D578" t="s">
        <v>4</v>
      </c>
      <c r="E578">
        <v>51287</v>
      </c>
      <c r="F578">
        <v>1</v>
      </c>
      <c r="G578">
        <v>1</v>
      </c>
      <c r="H578" t="s">
        <v>192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5">
      <c r="A579" s="1">
        <v>1160</v>
      </c>
      <c r="B579" s="2">
        <v>1970</v>
      </c>
      <c r="C579" t="s">
        <v>1</v>
      </c>
      <c r="D579" t="s">
        <v>4</v>
      </c>
      <c r="E579">
        <v>13260</v>
      </c>
      <c r="F579">
        <v>1</v>
      </c>
      <c r="G579">
        <v>1</v>
      </c>
      <c r="H579" t="s">
        <v>262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5">
      <c r="A580" s="1">
        <v>10242</v>
      </c>
      <c r="B580" s="2">
        <v>1966</v>
      </c>
      <c r="C580" t="s">
        <v>6</v>
      </c>
      <c r="D580" t="s">
        <v>5</v>
      </c>
      <c r="E580">
        <v>47472</v>
      </c>
      <c r="F580">
        <v>1</v>
      </c>
      <c r="G580">
        <v>1</v>
      </c>
      <c r="H580" t="s">
        <v>218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5">
      <c r="A581" s="1">
        <v>5253</v>
      </c>
      <c r="B581" s="2">
        <v>1956</v>
      </c>
      <c r="C581" t="s">
        <v>8</v>
      </c>
      <c r="D581" t="s">
        <v>5</v>
      </c>
      <c r="E581">
        <v>54603</v>
      </c>
      <c r="F581">
        <v>1</v>
      </c>
      <c r="G581">
        <v>1</v>
      </c>
      <c r="H581" t="s">
        <v>398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5">
      <c r="A582" s="1">
        <v>5966</v>
      </c>
      <c r="B582" s="2">
        <v>1974</v>
      </c>
      <c r="C582" t="s">
        <v>6</v>
      </c>
      <c r="D582" t="s">
        <v>4</v>
      </c>
      <c r="E582">
        <v>45207</v>
      </c>
      <c r="F582">
        <v>1</v>
      </c>
      <c r="G582">
        <v>1</v>
      </c>
      <c r="H582" t="s">
        <v>115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5">
      <c r="A583" s="1">
        <v>5314</v>
      </c>
      <c r="B583" s="2">
        <v>1951</v>
      </c>
      <c r="C583" t="s">
        <v>1</v>
      </c>
      <c r="D583" t="s">
        <v>5</v>
      </c>
      <c r="E583">
        <v>40689</v>
      </c>
      <c r="F583">
        <v>0</v>
      </c>
      <c r="G583">
        <v>1</v>
      </c>
      <c r="H583" t="s">
        <v>38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5">
      <c r="A584" s="1">
        <v>5081</v>
      </c>
      <c r="B584" s="2">
        <v>1967</v>
      </c>
      <c r="C584" t="s">
        <v>7</v>
      </c>
      <c r="D584" t="s">
        <v>5</v>
      </c>
      <c r="E584">
        <v>47821</v>
      </c>
      <c r="F584">
        <v>1</v>
      </c>
      <c r="G584">
        <v>1</v>
      </c>
      <c r="H584" t="s">
        <v>368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5">
      <c r="A585" s="1">
        <v>5123</v>
      </c>
      <c r="B585" s="2">
        <v>1951</v>
      </c>
      <c r="C585" t="s">
        <v>8</v>
      </c>
      <c r="D585" t="s">
        <v>4</v>
      </c>
      <c r="E585">
        <v>27450</v>
      </c>
      <c r="F585">
        <v>0</v>
      </c>
      <c r="G585">
        <v>0</v>
      </c>
      <c r="H585" t="s">
        <v>399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5">
      <c r="A586" s="1">
        <v>5756</v>
      </c>
      <c r="B586" s="2">
        <v>1983</v>
      </c>
      <c r="C586" t="s">
        <v>1</v>
      </c>
      <c r="D586" t="s">
        <v>5</v>
      </c>
      <c r="E586">
        <v>39453</v>
      </c>
      <c r="F586">
        <v>1</v>
      </c>
      <c r="G586">
        <v>0</v>
      </c>
      <c r="H586" t="s">
        <v>400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5">
      <c r="A587" s="1">
        <v>8036</v>
      </c>
      <c r="B587" s="2">
        <v>1971</v>
      </c>
      <c r="C587" t="s">
        <v>7</v>
      </c>
      <c r="D587" t="s">
        <v>5</v>
      </c>
      <c r="E587">
        <v>26850</v>
      </c>
      <c r="F587">
        <v>1</v>
      </c>
      <c r="G587">
        <v>1</v>
      </c>
      <c r="H587" t="s">
        <v>401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5">
      <c r="A588" s="1">
        <v>9058</v>
      </c>
      <c r="B588" s="2">
        <v>1955</v>
      </c>
      <c r="C588" t="s">
        <v>1</v>
      </c>
      <c r="D588" t="s">
        <v>9</v>
      </c>
      <c r="E588">
        <v>79800</v>
      </c>
      <c r="F588">
        <v>0</v>
      </c>
      <c r="G588">
        <v>0</v>
      </c>
      <c r="H588" t="s">
        <v>402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5">
      <c r="A589" s="1">
        <v>5057</v>
      </c>
      <c r="B589" s="2">
        <v>1961</v>
      </c>
      <c r="C589" t="s">
        <v>8</v>
      </c>
      <c r="D589" t="s">
        <v>4</v>
      </c>
      <c r="E589">
        <v>61794</v>
      </c>
      <c r="F589">
        <v>0</v>
      </c>
      <c r="G589">
        <v>1</v>
      </c>
      <c r="H589" t="s">
        <v>403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5">
      <c r="A590" s="1">
        <v>254</v>
      </c>
      <c r="B590" s="2">
        <v>1955</v>
      </c>
      <c r="C590" t="s">
        <v>1</v>
      </c>
      <c r="D590" t="s">
        <v>5</v>
      </c>
      <c r="E590">
        <v>53863</v>
      </c>
      <c r="F590">
        <v>0</v>
      </c>
      <c r="G590">
        <v>1</v>
      </c>
      <c r="H590" t="s">
        <v>210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5">
      <c r="A591" s="1">
        <v>4179</v>
      </c>
      <c r="B591" s="2">
        <v>1959</v>
      </c>
      <c r="C591" t="s">
        <v>1</v>
      </c>
      <c r="D591" t="s">
        <v>5</v>
      </c>
      <c r="E591">
        <v>24221</v>
      </c>
      <c r="F591">
        <v>0</v>
      </c>
      <c r="G591">
        <v>0</v>
      </c>
      <c r="H591" t="s">
        <v>149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5">
      <c r="A592" s="1">
        <v>3710</v>
      </c>
      <c r="B592" s="2">
        <v>1984</v>
      </c>
      <c r="C592" t="s">
        <v>6</v>
      </c>
      <c r="D592" t="s">
        <v>3</v>
      </c>
      <c r="E592">
        <v>39684</v>
      </c>
      <c r="F592">
        <v>1</v>
      </c>
      <c r="G592">
        <v>0</v>
      </c>
      <c r="H592" t="s">
        <v>87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5">
      <c r="A593" s="1">
        <v>7627</v>
      </c>
      <c r="B593" s="2">
        <v>1975</v>
      </c>
      <c r="C593" t="s">
        <v>8</v>
      </c>
      <c r="D593" t="s">
        <v>4</v>
      </c>
      <c r="E593">
        <v>92163</v>
      </c>
      <c r="F593">
        <v>0</v>
      </c>
      <c r="G593">
        <v>0</v>
      </c>
      <c r="H593" t="s">
        <v>117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5">
      <c r="A594" s="1">
        <v>4501</v>
      </c>
      <c r="B594" s="2">
        <v>1965</v>
      </c>
      <c r="C594" t="s">
        <v>8</v>
      </c>
      <c r="D594" t="s">
        <v>3</v>
      </c>
      <c r="E594">
        <v>69882</v>
      </c>
      <c r="F594">
        <v>0</v>
      </c>
      <c r="G594">
        <v>0</v>
      </c>
      <c r="H594" t="s">
        <v>282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5">
      <c r="A595" s="1">
        <v>6424</v>
      </c>
      <c r="B595" s="2">
        <v>1977</v>
      </c>
      <c r="C595" t="s">
        <v>1</v>
      </c>
      <c r="D595" t="s">
        <v>5</v>
      </c>
      <c r="E595">
        <v>33178</v>
      </c>
      <c r="F595">
        <v>1</v>
      </c>
      <c r="G595">
        <v>0</v>
      </c>
      <c r="H595" t="s">
        <v>159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5">
      <c r="A596" s="1">
        <v>3075</v>
      </c>
      <c r="B596" s="2">
        <v>1972</v>
      </c>
      <c r="C596" t="s">
        <v>6</v>
      </c>
      <c r="D596" t="s">
        <v>4</v>
      </c>
      <c r="E596">
        <v>59973</v>
      </c>
      <c r="F596">
        <v>0</v>
      </c>
      <c r="G596">
        <v>0</v>
      </c>
      <c r="H596" t="s">
        <v>272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5">
      <c r="A597" s="1">
        <v>4992</v>
      </c>
      <c r="B597" s="2">
        <v>1975</v>
      </c>
      <c r="C597" t="s">
        <v>8</v>
      </c>
      <c r="D597" t="s">
        <v>5</v>
      </c>
      <c r="E597">
        <v>17459</v>
      </c>
      <c r="F597">
        <v>1</v>
      </c>
      <c r="G597">
        <v>0</v>
      </c>
      <c r="H597" t="s">
        <v>176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5">
      <c r="A598" s="1">
        <v>5252</v>
      </c>
      <c r="B598" s="2">
        <v>1969</v>
      </c>
      <c r="C598" t="s">
        <v>1</v>
      </c>
      <c r="D598" t="s">
        <v>2</v>
      </c>
      <c r="E598">
        <v>23910</v>
      </c>
      <c r="F598">
        <v>1</v>
      </c>
      <c r="G598">
        <v>0</v>
      </c>
      <c r="H598" t="s">
        <v>404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5">
      <c r="A599" s="1">
        <v>7444</v>
      </c>
      <c r="B599" s="2">
        <v>1969</v>
      </c>
      <c r="C599" t="s">
        <v>8</v>
      </c>
      <c r="D599" t="s">
        <v>4</v>
      </c>
      <c r="E599">
        <v>42169</v>
      </c>
      <c r="F599">
        <v>1</v>
      </c>
      <c r="G599">
        <v>1</v>
      </c>
      <c r="H599" t="s">
        <v>405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5">
      <c r="A600" s="1">
        <v>6919</v>
      </c>
      <c r="B600" s="2">
        <v>1978</v>
      </c>
      <c r="C600" t="s">
        <v>7</v>
      </c>
      <c r="D600" t="s">
        <v>4</v>
      </c>
      <c r="E600">
        <v>26224</v>
      </c>
      <c r="F600">
        <v>1</v>
      </c>
      <c r="G600">
        <v>0</v>
      </c>
      <c r="H600" t="s">
        <v>224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5">
      <c r="A601" s="1">
        <v>3537</v>
      </c>
      <c r="B601" s="2">
        <v>1981</v>
      </c>
      <c r="C601" t="s">
        <v>1</v>
      </c>
      <c r="D601" t="s">
        <v>5</v>
      </c>
      <c r="E601">
        <v>31089</v>
      </c>
      <c r="F601">
        <v>1</v>
      </c>
      <c r="G601">
        <v>0</v>
      </c>
      <c r="H601" t="s">
        <v>214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5">
      <c r="A602" s="1">
        <v>10277</v>
      </c>
      <c r="B602" s="2">
        <v>1961</v>
      </c>
      <c r="C602" t="s">
        <v>1</v>
      </c>
      <c r="D602" t="s">
        <v>3</v>
      </c>
      <c r="E602">
        <v>30081</v>
      </c>
      <c r="F602">
        <v>0</v>
      </c>
      <c r="G602">
        <v>1</v>
      </c>
      <c r="H602" t="s">
        <v>406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5">
      <c r="A603" s="1">
        <v>2453</v>
      </c>
      <c r="B603" s="2">
        <v>1960</v>
      </c>
      <c r="C603" t="s">
        <v>1</v>
      </c>
      <c r="D603" t="s">
        <v>5</v>
      </c>
      <c r="E603">
        <v>62807</v>
      </c>
      <c r="F603">
        <v>0</v>
      </c>
      <c r="G603">
        <v>1</v>
      </c>
      <c r="H603" t="s">
        <v>31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5">
      <c r="A604" s="1">
        <v>7972</v>
      </c>
      <c r="B604" s="2">
        <v>1955</v>
      </c>
      <c r="C604" t="s">
        <v>1</v>
      </c>
      <c r="D604" t="s">
        <v>3</v>
      </c>
      <c r="E604">
        <v>72906</v>
      </c>
      <c r="F604">
        <v>0</v>
      </c>
      <c r="G604">
        <v>0</v>
      </c>
      <c r="H604" t="s">
        <v>407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5">
      <c r="A605" s="1">
        <v>895</v>
      </c>
      <c r="B605" s="2">
        <v>1948</v>
      </c>
      <c r="C605" t="s">
        <v>6</v>
      </c>
      <c r="D605" t="s">
        <v>4</v>
      </c>
      <c r="E605">
        <v>61467</v>
      </c>
      <c r="F605">
        <v>0</v>
      </c>
      <c r="G605">
        <v>2</v>
      </c>
      <c r="H605" t="s">
        <v>201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5">
      <c r="A606" s="1">
        <v>1177</v>
      </c>
      <c r="B606" s="2">
        <v>1966</v>
      </c>
      <c r="C606" t="s">
        <v>8</v>
      </c>
      <c r="D606" t="s">
        <v>5</v>
      </c>
      <c r="E606">
        <v>49618</v>
      </c>
      <c r="F606">
        <v>1</v>
      </c>
      <c r="G606">
        <v>1</v>
      </c>
      <c r="H606" t="s">
        <v>408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5">
      <c r="A607" s="1">
        <v>7141</v>
      </c>
      <c r="B607" s="2">
        <v>1986</v>
      </c>
      <c r="C607" t="s">
        <v>8</v>
      </c>
      <c r="D607" t="s">
        <v>3</v>
      </c>
      <c r="E607">
        <v>21888</v>
      </c>
      <c r="F607">
        <v>1</v>
      </c>
      <c r="G607">
        <v>0</v>
      </c>
      <c r="H607" t="s">
        <v>362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5">
      <c r="A608" s="1">
        <v>7232</v>
      </c>
      <c r="B608" s="2">
        <v>1973</v>
      </c>
      <c r="C608" t="s">
        <v>1</v>
      </c>
      <c r="D608" t="s">
        <v>9</v>
      </c>
      <c r="E608">
        <v>42429</v>
      </c>
      <c r="F608">
        <v>0</v>
      </c>
      <c r="G608">
        <v>1</v>
      </c>
      <c r="H608" t="s">
        <v>50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5">
      <c r="A609" s="1">
        <v>8477</v>
      </c>
      <c r="B609" s="2">
        <v>1956</v>
      </c>
      <c r="C609" t="s">
        <v>1</v>
      </c>
      <c r="D609" t="s">
        <v>2</v>
      </c>
      <c r="E609">
        <v>26150</v>
      </c>
      <c r="F609">
        <v>2</v>
      </c>
      <c r="G609">
        <v>1</v>
      </c>
      <c r="H609" t="s">
        <v>310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5">
      <c r="A610" s="1">
        <v>2457</v>
      </c>
      <c r="B610" s="2">
        <v>1975</v>
      </c>
      <c r="C610" t="s">
        <v>10</v>
      </c>
      <c r="D610" t="s">
        <v>4</v>
      </c>
      <c r="E610">
        <v>30801</v>
      </c>
      <c r="F610">
        <v>0</v>
      </c>
      <c r="G610">
        <v>1</v>
      </c>
      <c r="H610" t="s">
        <v>404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5">
      <c r="A611" s="1">
        <v>988</v>
      </c>
      <c r="B611" s="2">
        <v>1965</v>
      </c>
      <c r="C611" t="s">
        <v>1</v>
      </c>
      <c r="D611" t="s">
        <v>4</v>
      </c>
      <c r="E611">
        <v>81168</v>
      </c>
      <c r="F611">
        <v>0</v>
      </c>
      <c r="G611">
        <v>0</v>
      </c>
      <c r="H611" t="s">
        <v>409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5">
      <c r="A612" s="1">
        <v>7930</v>
      </c>
      <c r="B612" s="2">
        <v>1969</v>
      </c>
      <c r="C612" t="s">
        <v>8</v>
      </c>
      <c r="D612" t="s">
        <v>3</v>
      </c>
      <c r="E612">
        <v>26877</v>
      </c>
      <c r="F612">
        <v>0</v>
      </c>
      <c r="G612">
        <v>0</v>
      </c>
      <c r="H612" t="s">
        <v>410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5">
      <c r="A613" s="1">
        <v>4587</v>
      </c>
      <c r="B613" s="2">
        <v>1944</v>
      </c>
      <c r="C613" t="s">
        <v>8</v>
      </c>
      <c r="D613" t="s">
        <v>9</v>
      </c>
      <c r="E613">
        <v>45006</v>
      </c>
      <c r="F613">
        <v>0</v>
      </c>
      <c r="G613">
        <v>0</v>
      </c>
      <c r="H613" t="s">
        <v>411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5">
      <c r="A614" s="1">
        <v>6682</v>
      </c>
      <c r="B614" s="2">
        <v>1973</v>
      </c>
      <c r="C614" t="s">
        <v>10</v>
      </c>
      <c r="D614" t="s">
        <v>4</v>
      </c>
      <c r="E614">
        <v>18978</v>
      </c>
      <c r="F614">
        <v>1</v>
      </c>
      <c r="G614">
        <v>0</v>
      </c>
      <c r="H614" t="s">
        <v>412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5">
      <c r="A615" s="1">
        <v>6222</v>
      </c>
      <c r="B615" s="2">
        <v>1967</v>
      </c>
      <c r="C615" t="s">
        <v>1</v>
      </c>
      <c r="D615" t="s">
        <v>4</v>
      </c>
      <c r="E615">
        <v>22574</v>
      </c>
      <c r="F615">
        <v>2</v>
      </c>
      <c r="G615">
        <v>1</v>
      </c>
      <c r="H615" t="s">
        <v>211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5">
      <c r="A616" s="1">
        <v>10299</v>
      </c>
      <c r="B616" s="2">
        <v>1969</v>
      </c>
      <c r="C616" t="s">
        <v>6</v>
      </c>
      <c r="D616" t="s">
        <v>3</v>
      </c>
      <c r="E616">
        <v>48240</v>
      </c>
      <c r="F616">
        <v>0</v>
      </c>
      <c r="G616">
        <v>0</v>
      </c>
      <c r="H616" t="s">
        <v>57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5">
      <c r="A617" s="1">
        <v>3083</v>
      </c>
      <c r="B617" s="2">
        <v>1974</v>
      </c>
      <c r="C617" t="s">
        <v>1</v>
      </c>
      <c r="D617" t="s">
        <v>4</v>
      </c>
      <c r="E617">
        <v>45837</v>
      </c>
      <c r="F617">
        <v>1</v>
      </c>
      <c r="G617">
        <v>1</v>
      </c>
      <c r="H617" t="s">
        <v>413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5">
      <c r="A618" s="1">
        <v>8953</v>
      </c>
      <c r="B618" s="2">
        <v>1965</v>
      </c>
      <c r="C618" t="s">
        <v>8</v>
      </c>
      <c r="D618" t="s">
        <v>3</v>
      </c>
      <c r="E618">
        <v>35791</v>
      </c>
      <c r="F618">
        <v>2</v>
      </c>
      <c r="G618">
        <v>1</v>
      </c>
      <c r="H618" t="s">
        <v>414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5">
      <c r="A619" s="1">
        <v>1503</v>
      </c>
      <c r="B619" s="2">
        <v>1976</v>
      </c>
      <c r="C619" t="s">
        <v>6</v>
      </c>
      <c r="D619" t="s">
        <v>5</v>
      </c>
      <c r="E619">
        <v>162397</v>
      </c>
      <c r="F619">
        <v>1</v>
      </c>
      <c r="G619">
        <v>1</v>
      </c>
      <c r="H619" t="s">
        <v>257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5">
      <c r="A620" s="1">
        <v>8650</v>
      </c>
      <c r="B620" s="2">
        <v>1978</v>
      </c>
      <c r="C620" t="s">
        <v>1</v>
      </c>
      <c r="D620" t="s">
        <v>9</v>
      </c>
      <c r="E620">
        <v>54162</v>
      </c>
      <c r="F620">
        <v>1</v>
      </c>
      <c r="G620">
        <v>1</v>
      </c>
      <c r="H620" t="s">
        <v>38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5">
      <c r="A621" s="1">
        <v>10862</v>
      </c>
      <c r="B621" s="2">
        <v>1960</v>
      </c>
      <c r="C621" t="s">
        <v>8</v>
      </c>
      <c r="D621" t="s">
        <v>4</v>
      </c>
      <c r="E621">
        <v>30522</v>
      </c>
      <c r="F621">
        <v>0</v>
      </c>
      <c r="G621">
        <v>1</v>
      </c>
      <c r="H621" t="s">
        <v>214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5">
      <c r="A622" s="1">
        <v>2782</v>
      </c>
      <c r="B622" s="2">
        <v>1961</v>
      </c>
      <c r="C622" t="s">
        <v>6</v>
      </c>
      <c r="D622" t="s">
        <v>4</v>
      </c>
      <c r="E622">
        <v>54456</v>
      </c>
      <c r="F622">
        <v>0</v>
      </c>
      <c r="G622">
        <v>1</v>
      </c>
      <c r="H622" t="s">
        <v>121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5">
      <c r="A623" s="1">
        <v>6941</v>
      </c>
      <c r="B623" s="2">
        <v>1971</v>
      </c>
      <c r="C623" t="s">
        <v>1</v>
      </c>
      <c r="D623" t="s">
        <v>3</v>
      </c>
      <c r="E623">
        <v>31632</v>
      </c>
      <c r="F623">
        <v>0</v>
      </c>
      <c r="G623">
        <v>0</v>
      </c>
      <c r="H623" t="s">
        <v>415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5">
      <c r="A624" s="1">
        <v>10972</v>
      </c>
      <c r="B624" s="2">
        <v>1949</v>
      </c>
      <c r="C624" t="s">
        <v>1</v>
      </c>
      <c r="D624" t="s">
        <v>9</v>
      </c>
      <c r="E624">
        <v>72298</v>
      </c>
      <c r="F624">
        <v>0</v>
      </c>
      <c r="G624">
        <v>0</v>
      </c>
      <c r="H624" t="s">
        <v>416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5">
      <c r="A625" s="1">
        <v>10708</v>
      </c>
      <c r="B625" s="2">
        <v>1978</v>
      </c>
      <c r="C625" t="s">
        <v>7</v>
      </c>
      <c r="D625" t="s">
        <v>3</v>
      </c>
      <c r="E625">
        <v>36975</v>
      </c>
      <c r="F625">
        <v>1</v>
      </c>
      <c r="G625">
        <v>0</v>
      </c>
      <c r="H625" t="s">
        <v>417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5">
      <c r="A626" s="1">
        <v>6583</v>
      </c>
      <c r="B626" s="2">
        <v>1955</v>
      </c>
      <c r="C626" t="s">
        <v>7</v>
      </c>
      <c r="D626" t="s">
        <v>4</v>
      </c>
      <c r="E626">
        <v>72635</v>
      </c>
      <c r="F626">
        <v>0</v>
      </c>
      <c r="G626">
        <v>0</v>
      </c>
      <c r="H626" t="s">
        <v>257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5">
      <c r="A627" s="1">
        <v>3641</v>
      </c>
      <c r="B627" s="2">
        <v>1976</v>
      </c>
      <c r="C627" t="s">
        <v>1</v>
      </c>
      <c r="D627" t="s">
        <v>4</v>
      </c>
      <c r="E627">
        <v>13624</v>
      </c>
      <c r="F627">
        <v>1</v>
      </c>
      <c r="G627">
        <v>0</v>
      </c>
      <c r="H627" t="s">
        <v>418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5">
      <c r="A628" s="1">
        <v>10156</v>
      </c>
      <c r="B628" s="2">
        <v>1975</v>
      </c>
      <c r="C628" t="s">
        <v>1</v>
      </c>
      <c r="D628" t="s">
        <v>3</v>
      </c>
      <c r="E628">
        <v>84196</v>
      </c>
      <c r="F628">
        <v>0</v>
      </c>
      <c r="G628">
        <v>1</v>
      </c>
      <c r="H628" t="s">
        <v>257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5">
      <c r="A629" s="1">
        <v>4299</v>
      </c>
      <c r="B629" s="2">
        <v>1960</v>
      </c>
      <c r="C629" t="s">
        <v>1</v>
      </c>
      <c r="D629" t="s">
        <v>5</v>
      </c>
      <c r="E629">
        <v>70971</v>
      </c>
      <c r="F629">
        <v>0</v>
      </c>
      <c r="G629">
        <v>1</v>
      </c>
      <c r="H629" t="s">
        <v>419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5">
      <c r="A630" s="1">
        <v>3469</v>
      </c>
      <c r="B630" s="2">
        <v>1977</v>
      </c>
      <c r="C630" t="s">
        <v>6</v>
      </c>
      <c r="D630" t="s">
        <v>2</v>
      </c>
      <c r="E630">
        <v>34487</v>
      </c>
      <c r="F630">
        <v>1</v>
      </c>
      <c r="G630">
        <v>1</v>
      </c>
      <c r="H630" t="s">
        <v>420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5">
      <c r="A631" s="1">
        <v>5063</v>
      </c>
      <c r="B631" s="2">
        <v>1977</v>
      </c>
      <c r="C631" t="s">
        <v>1</v>
      </c>
      <c r="D631" t="s">
        <v>3</v>
      </c>
      <c r="E631">
        <v>28769</v>
      </c>
      <c r="F631">
        <v>1</v>
      </c>
      <c r="G631">
        <v>0</v>
      </c>
      <c r="H631" t="s">
        <v>421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5">
      <c r="A632" s="1">
        <v>10727</v>
      </c>
      <c r="B632" s="2">
        <v>1970</v>
      </c>
      <c r="C632" t="s">
        <v>6</v>
      </c>
      <c r="D632" t="s">
        <v>4</v>
      </c>
      <c r="E632">
        <v>69084</v>
      </c>
      <c r="F632">
        <v>1</v>
      </c>
      <c r="G632">
        <v>0</v>
      </c>
      <c r="H632" t="s">
        <v>422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5">
      <c r="A633" s="1">
        <v>9624</v>
      </c>
      <c r="B633" s="2">
        <v>1958</v>
      </c>
      <c r="C633" t="s">
        <v>6</v>
      </c>
      <c r="D633" t="s">
        <v>5</v>
      </c>
      <c r="E633">
        <v>65488</v>
      </c>
      <c r="F633">
        <v>0</v>
      </c>
      <c r="G633">
        <v>0</v>
      </c>
      <c r="H633" t="s">
        <v>423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5">
      <c r="A634" s="1">
        <v>5156</v>
      </c>
      <c r="B634" s="2">
        <v>1970</v>
      </c>
      <c r="C634" t="s">
        <v>7</v>
      </c>
      <c r="D634" t="s">
        <v>4</v>
      </c>
      <c r="E634">
        <v>62466</v>
      </c>
      <c r="F634">
        <v>0</v>
      </c>
      <c r="G634">
        <v>1</v>
      </c>
      <c r="H634" t="s">
        <v>245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5">
      <c r="A635" s="1">
        <v>4376</v>
      </c>
      <c r="B635" s="2">
        <v>1960</v>
      </c>
      <c r="C635" t="s">
        <v>7</v>
      </c>
      <c r="D635" t="s">
        <v>3</v>
      </c>
      <c r="E635">
        <v>32218</v>
      </c>
      <c r="F635">
        <v>0</v>
      </c>
      <c r="G635">
        <v>0</v>
      </c>
      <c r="H635" t="s">
        <v>380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5">
      <c r="A636" s="1">
        <v>8923</v>
      </c>
      <c r="B636" s="2">
        <v>1973</v>
      </c>
      <c r="C636" t="s">
        <v>1</v>
      </c>
      <c r="D636" t="s">
        <v>3</v>
      </c>
      <c r="E636">
        <v>83917</v>
      </c>
      <c r="F636">
        <v>0</v>
      </c>
      <c r="G636">
        <v>0</v>
      </c>
      <c r="H636" t="s">
        <v>306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5">
      <c r="A637" s="1">
        <v>8461</v>
      </c>
      <c r="B637" s="2">
        <v>1962</v>
      </c>
      <c r="C637" t="s">
        <v>1</v>
      </c>
      <c r="D637" t="s">
        <v>2</v>
      </c>
      <c r="E637">
        <v>46102</v>
      </c>
      <c r="F637">
        <v>2</v>
      </c>
      <c r="G637">
        <v>1</v>
      </c>
      <c r="H637" t="s">
        <v>416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5">
      <c r="A638" s="1">
        <v>6945</v>
      </c>
      <c r="B638" s="2">
        <v>1952</v>
      </c>
      <c r="C638" t="s">
        <v>1</v>
      </c>
      <c r="D638" t="s">
        <v>3</v>
      </c>
      <c r="E638">
        <v>84574</v>
      </c>
      <c r="F638">
        <v>0</v>
      </c>
      <c r="G638">
        <v>0</v>
      </c>
      <c r="H638" t="s">
        <v>224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5">
      <c r="A639" s="1">
        <v>944</v>
      </c>
      <c r="B639" s="2">
        <v>1962</v>
      </c>
      <c r="C639" t="s">
        <v>1</v>
      </c>
      <c r="D639" t="s">
        <v>4</v>
      </c>
      <c r="E639">
        <v>56181</v>
      </c>
      <c r="F639">
        <v>0</v>
      </c>
      <c r="G639">
        <v>1</v>
      </c>
      <c r="H639" t="s">
        <v>241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5">
      <c r="A640" s="1">
        <v>1907</v>
      </c>
      <c r="B640" s="2">
        <v>1950</v>
      </c>
      <c r="C640" t="s">
        <v>8</v>
      </c>
      <c r="D640" t="s">
        <v>2</v>
      </c>
      <c r="E640">
        <v>63120</v>
      </c>
      <c r="F640">
        <v>0</v>
      </c>
      <c r="G640">
        <v>1</v>
      </c>
      <c r="H640" t="s">
        <v>290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5">
      <c r="A641" s="1">
        <v>701</v>
      </c>
      <c r="B641" s="2">
        <v>1971</v>
      </c>
      <c r="C641" t="s">
        <v>1</v>
      </c>
      <c r="D641" t="s">
        <v>4</v>
      </c>
      <c r="E641">
        <v>73691</v>
      </c>
      <c r="F641">
        <v>0</v>
      </c>
      <c r="G641">
        <v>1</v>
      </c>
      <c r="H641" t="s">
        <v>390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5">
      <c r="A642" s="1">
        <v>3856</v>
      </c>
      <c r="B642" s="2">
        <v>1960</v>
      </c>
      <c r="C642" t="s">
        <v>1</v>
      </c>
      <c r="D642" t="s">
        <v>5</v>
      </c>
      <c r="E642">
        <v>63381</v>
      </c>
      <c r="F642">
        <v>0</v>
      </c>
      <c r="G642">
        <v>1</v>
      </c>
      <c r="H642" t="s">
        <v>189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5">
      <c r="A643" s="1">
        <v>4149</v>
      </c>
      <c r="B643" s="2">
        <v>1948</v>
      </c>
      <c r="C643" t="s">
        <v>6</v>
      </c>
      <c r="D643" t="s">
        <v>5</v>
      </c>
      <c r="E643">
        <v>76140</v>
      </c>
      <c r="F643">
        <v>0</v>
      </c>
      <c r="G643">
        <v>0</v>
      </c>
      <c r="H643" t="s">
        <v>175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5">
      <c r="A644" s="1">
        <v>2131</v>
      </c>
      <c r="B644" s="2">
        <v>1959</v>
      </c>
      <c r="C644" t="s">
        <v>6</v>
      </c>
      <c r="D644" t="s">
        <v>2</v>
      </c>
      <c r="E644">
        <v>62859</v>
      </c>
      <c r="F644">
        <v>0</v>
      </c>
      <c r="G644">
        <v>1</v>
      </c>
      <c r="H644" t="s">
        <v>301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5">
      <c r="A645" s="1">
        <v>2942</v>
      </c>
      <c r="B645" s="2">
        <v>1964</v>
      </c>
      <c r="C645" t="s">
        <v>1</v>
      </c>
      <c r="D645" t="s">
        <v>3</v>
      </c>
      <c r="E645">
        <v>45906</v>
      </c>
      <c r="F645">
        <v>0</v>
      </c>
      <c r="G645">
        <v>1</v>
      </c>
      <c r="H645" t="s">
        <v>424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5">
      <c r="A646" s="1">
        <v>1173</v>
      </c>
      <c r="B646" s="2">
        <v>1947</v>
      </c>
      <c r="C646" t="s">
        <v>8</v>
      </c>
      <c r="D646" t="s">
        <v>5</v>
      </c>
      <c r="E646">
        <v>77632</v>
      </c>
      <c r="F646">
        <v>0</v>
      </c>
      <c r="G646">
        <v>0</v>
      </c>
      <c r="H646" t="s">
        <v>129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5">
      <c r="A647" s="1">
        <v>4381</v>
      </c>
      <c r="B647" s="2">
        <v>1971</v>
      </c>
      <c r="C647" t="s">
        <v>6</v>
      </c>
      <c r="D647" t="s">
        <v>4</v>
      </c>
      <c r="E647">
        <v>46463</v>
      </c>
      <c r="F647">
        <v>1</v>
      </c>
      <c r="G647">
        <v>1</v>
      </c>
      <c r="H647" t="s">
        <v>425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5">
      <c r="A648" s="1">
        <v>4611</v>
      </c>
      <c r="B648" s="2">
        <v>1970</v>
      </c>
      <c r="C648" t="s">
        <v>1</v>
      </c>
      <c r="D648" t="s">
        <v>5</v>
      </c>
      <c r="E648">
        <v>105471</v>
      </c>
      <c r="F648">
        <v>0</v>
      </c>
      <c r="G648">
        <v>0</v>
      </c>
      <c r="H648" t="s">
        <v>190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5">
      <c r="A649" s="1">
        <v>3376</v>
      </c>
      <c r="B649" s="2">
        <v>1970</v>
      </c>
      <c r="C649" t="s">
        <v>8</v>
      </c>
      <c r="D649" t="s">
        <v>2</v>
      </c>
      <c r="E649">
        <v>55282</v>
      </c>
      <c r="F649">
        <v>1</v>
      </c>
      <c r="G649">
        <v>0</v>
      </c>
      <c r="H649" t="s">
        <v>426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5">
      <c r="A650" s="1">
        <v>4679</v>
      </c>
      <c r="B650" s="2">
        <v>1977</v>
      </c>
      <c r="C650" t="s">
        <v>8</v>
      </c>
      <c r="D650" t="s">
        <v>4</v>
      </c>
      <c r="E650">
        <v>78710</v>
      </c>
      <c r="F650">
        <v>0</v>
      </c>
      <c r="G650">
        <v>1</v>
      </c>
      <c r="H650" t="s">
        <v>163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5">
      <c r="A651" s="1">
        <v>10928</v>
      </c>
      <c r="B651" s="2">
        <v>1958</v>
      </c>
      <c r="C651" t="s">
        <v>1</v>
      </c>
      <c r="D651" t="s">
        <v>5</v>
      </c>
      <c r="E651">
        <v>66886</v>
      </c>
      <c r="F651">
        <v>0</v>
      </c>
      <c r="G651">
        <v>1</v>
      </c>
      <c r="H651" t="s">
        <v>218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5">
      <c r="A652" s="1">
        <v>4248</v>
      </c>
      <c r="B652" s="2">
        <v>1960</v>
      </c>
      <c r="C652" t="s">
        <v>8</v>
      </c>
      <c r="D652" t="s">
        <v>3</v>
      </c>
      <c r="E652">
        <v>98777</v>
      </c>
      <c r="F652">
        <v>0</v>
      </c>
      <c r="G652">
        <v>0</v>
      </c>
      <c r="H652" t="s">
        <v>427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5">
      <c r="A653" s="1">
        <v>6728</v>
      </c>
      <c r="B653" s="2">
        <v>1985</v>
      </c>
      <c r="C653" t="s">
        <v>1</v>
      </c>
      <c r="D653" t="s">
        <v>5</v>
      </c>
      <c r="E653">
        <v>29103</v>
      </c>
      <c r="F653">
        <v>1</v>
      </c>
      <c r="G653">
        <v>0</v>
      </c>
      <c r="H653" t="s">
        <v>86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5">
      <c r="A654" s="1">
        <v>6661</v>
      </c>
      <c r="B654" s="2">
        <v>1974</v>
      </c>
      <c r="C654" t="s">
        <v>1</v>
      </c>
      <c r="D654" t="s">
        <v>4</v>
      </c>
      <c r="E654">
        <v>67445</v>
      </c>
      <c r="F654">
        <v>0</v>
      </c>
      <c r="G654">
        <v>1</v>
      </c>
      <c r="H654" t="s">
        <v>374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5">
      <c r="A655" s="1">
        <v>4725</v>
      </c>
      <c r="B655" s="2">
        <v>1950</v>
      </c>
      <c r="C655" t="s">
        <v>6</v>
      </c>
      <c r="D655" t="s">
        <v>5</v>
      </c>
      <c r="E655">
        <v>50616</v>
      </c>
      <c r="F655">
        <v>0</v>
      </c>
      <c r="G655">
        <v>1</v>
      </c>
      <c r="H655" t="s">
        <v>252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5">
      <c r="A656" s="1">
        <v>3277</v>
      </c>
      <c r="B656" s="2">
        <v>1955</v>
      </c>
      <c r="C656" t="s">
        <v>1</v>
      </c>
      <c r="D656" t="s">
        <v>2</v>
      </c>
      <c r="E656">
        <v>49431</v>
      </c>
      <c r="F656">
        <v>0</v>
      </c>
      <c r="G656">
        <v>1</v>
      </c>
      <c r="H656" t="s">
        <v>428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5">
      <c r="A657" s="1">
        <v>5555</v>
      </c>
      <c r="B657" s="2">
        <v>1975</v>
      </c>
      <c r="C657" t="s">
        <v>1</v>
      </c>
      <c r="D657" t="s">
        <v>2</v>
      </c>
      <c r="E657">
        <v>153924</v>
      </c>
      <c r="F657">
        <v>0</v>
      </c>
      <c r="G657">
        <v>0</v>
      </c>
      <c r="H657" t="s">
        <v>389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5">
      <c r="A658" s="1">
        <v>2564</v>
      </c>
      <c r="B658" s="2">
        <v>1953</v>
      </c>
      <c r="C658" t="s">
        <v>1</v>
      </c>
      <c r="D658" t="s">
        <v>5</v>
      </c>
      <c r="E658">
        <v>61278</v>
      </c>
      <c r="F658">
        <v>0</v>
      </c>
      <c r="G658">
        <v>1</v>
      </c>
      <c r="H658" t="s">
        <v>429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5">
      <c r="A659" s="1">
        <v>946</v>
      </c>
      <c r="B659" s="2">
        <v>1958</v>
      </c>
      <c r="C659" t="s">
        <v>7</v>
      </c>
      <c r="D659" t="s">
        <v>5</v>
      </c>
      <c r="E659">
        <v>26490</v>
      </c>
      <c r="F659">
        <v>0</v>
      </c>
      <c r="G659">
        <v>0</v>
      </c>
      <c r="H659" t="s">
        <v>220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5">
      <c r="A660" s="1">
        <v>3867</v>
      </c>
      <c r="B660" s="2">
        <v>1947</v>
      </c>
      <c r="C660" t="s">
        <v>6</v>
      </c>
      <c r="D660" t="s">
        <v>5</v>
      </c>
      <c r="E660">
        <v>73059</v>
      </c>
      <c r="F660">
        <v>0</v>
      </c>
      <c r="G660">
        <v>1</v>
      </c>
      <c r="H660" t="s">
        <v>193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5">
      <c r="A661" s="1">
        <v>6940</v>
      </c>
      <c r="B661" s="2">
        <v>1966</v>
      </c>
      <c r="C661" t="s">
        <v>6</v>
      </c>
      <c r="D661" t="s">
        <v>3</v>
      </c>
      <c r="E661">
        <v>46734</v>
      </c>
      <c r="F661">
        <v>1</v>
      </c>
      <c r="G661">
        <v>2</v>
      </c>
      <c r="H661" t="s">
        <v>430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5">
      <c r="A662" s="1">
        <v>55</v>
      </c>
      <c r="B662" s="2">
        <v>1963</v>
      </c>
      <c r="C662" t="s">
        <v>1</v>
      </c>
      <c r="D662" t="s">
        <v>5</v>
      </c>
      <c r="E662">
        <v>56253</v>
      </c>
      <c r="F662">
        <v>0</v>
      </c>
      <c r="G662">
        <v>1</v>
      </c>
      <c r="H662" t="s">
        <v>113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5">
      <c r="A663" s="1">
        <v>7093</v>
      </c>
      <c r="B663" s="2">
        <v>1985</v>
      </c>
      <c r="C663" t="s">
        <v>1</v>
      </c>
      <c r="D663" t="s">
        <v>4</v>
      </c>
      <c r="E663">
        <v>19986</v>
      </c>
      <c r="F663">
        <v>1</v>
      </c>
      <c r="G663">
        <v>0</v>
      </c>
      <c r="H663" t="s">
        <v>122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5">
      <c r="A664" s="1">
        <v>5084</v>
      </c>
      <c r="B664" s="2">
        <v>1975</v>
      </c>
      <c r="C664" t="s">
        <v>1</v>
      </c>
      <c r="D664" t="s">
        <v>9</v>
      </c>
      <c r="E664">
        <v>58330</v>
      </c>
      <c r="F664">
        <v>0</v>
      </c>
      <c r="G664">
        <v>1</v>
      </c>
      <c r="H664" t="s">
        <v>431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5">
      <c r="A665" s="1">
        <v>1777</v>
      </c>
      <c r="B665" s="2">
        <v>1980</v>
      </c>
      <c r="C665" t="s">
        <v>10</v>
      </c>
      <c r="D665" t="s">
        <v>4</v>
      </c>
      <c r="E665">
        <v>25965</v>
      </c>
      <c r="F665">
        <v>0</v>
      </c>
      <c r="G665">
        <v>0</v>
      </c>
      <c r="H665" t="s">
        <v>71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5">
      <c r="A666" s="1">
        <v>8162</v>
      </c>
      <c r="B666" s="2">
        <v>1956</v>
      </c>
      <c r="C666" t="s">
        <v>8</v>
      </c>
      <c r="D666" t="s">
        <v>5</v>
      </c>
      <c r="E666">
        <v>14661</v>
      </c>
      <c r="F666">
        <v>0</v>
      </c>
      <c r="G666">
        <v>0</v>
      </c>
      <c r="H666" t="s">
        <v>432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5">
      <c r="A667" s="1">
        <v>10826</v>
      </c>
      <c r="B667" s="2">
        <v>1959</v>
      </c>
      <c r="C667" t="s">
        <v>1</v>
      </c>
      <c r="D667" t="s">
        <v>4</v>
      </c>
      <c r="E667">
        <v>18690</v>
      </c>
      <c r="F667">
        <v>0</v>
      </c>
      <c r="G667">
        <v>0</v>
      </c>
      <c r="H667" t="s">
        <v>292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5">
      <c r="A668" s="1">
        <v>8754</v>
      </c>
      <c r="B668" s="2">
        <v>1974</v>
      </c>
      <c r="C668" t="s">
        <v>6</v>
      </c>
      <c r="D668" t="s">
        <v>5</v>
      </c>
      <c r="E668">
        <v>45068</v>
      </c>
      <c r="F668">
        <v>0</v>
      </c>
      <c r="G668">
        <v>1</v>
      </c>
      <c r="H668" t="s">
        <v>433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5">
      <c r="A669" s="1">
        <v>1987</v>
      </c>
      <c r="B669" s="2">
        <v>1987</v>
      </c>
      <c r="C669" t="s">
        <v>10</v>
      </c>
      <c r="D669" t="s">
        <v>3</v>
      </c>
      <c r="E669">
        <v>21063</v>
      </c>
      <c r="F669">
        <v>1</v>
      </c>
      <c r="G669">
        <v>0</v>
      </c>
      <c r="H669" t="s">
        <v>434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5">
      <c r="A670" s="1">
        <v>11007</v>
      </c>
      <c r="B670" s="2">
        <v>1968</v>
      </c>
      <c r="C670" t="s">
        <v>6</v>
      </c>
      <c r="D670" t="s">
        <v>4</v>
      </c>
      <c r="E670">
        <v>29187</v>
      </c>
      <c r="F670">
        <v>1</v>
      </c>
      <c r="G670">
        <v>0</v>
      </c>
      <c r="H670" t="s">
        <v>269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5">
      <c r="A671" s="1">
        <v>7426</v>
      </c>
      <c r="B671" s="2">
        <v>1971</v>
      </c>
      <c r="C671" t="s">
        <v>7</v>
      </c>
      <c r="D671" t="s">
        <v>4</v>
      </c>
      <c r="E671">
        <v>54690</v>
      </c>
      <c r="F671">
        <v>1</v>
      </c>
      <c r="G671">
        <v>1</v>
      </c>
      <c r="H671" t="s">
        <v>268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5">
      <c r="A672" s="1">
        <v>9153</v>
      </c>
      <c r="B672" s="2">
        <v>1964</v>
      </c>
      <c r="C672" t="s">
        <v>6</v>
      </c>
      <c r="D672" t="s">
        <v>4</v>
      </c>
      <c r="E672">
        <v>59304</v>
      </c>
      <c r="F672">
        <v>0</v>
      </c>
      <c r="G672">
        <v>1</v>
      </c>
      <c r="H672" t="s">
        <v>260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5">
      <c r="A673" s="1">
        <v>10379</v>
      </c>
      <c r="B673" s="2">
        <v>1962</v>
      </c>
      <c r="C673" t="s">
        <v>8</v>
      </c>
      <c r="D673" t="s">
        <v>3</v>
      </c>
      <c r="E673">
        <v>59247</v>
      </c>
      <c r="F673">
        <v>0</v>
      </c>
      <c r="G673">
        <v>2</v>
      </c>
      <c r="H673" t="s">
        <v>435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5">
      <c r="A674" s="1">
        <v>9204</v>
      </c>
      <c r="B674" s="2">
        <v>1970</v>
      </c>
      <c r="C674" t="s">
        <v>1</v>
      </c>
      <c r="D674" t="s">
        <v>9</v>
      </c>
      <c r="E674">
        <v>66731</v>
      </c>
      <c r="F674">
        <v>0</v>
      </c>
      <c r="G674">
        <v>1</v>
      </c>
      <c r="H674" t="s">
        <v>161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5">
      <c r="A675" s="1">
        <v>3197</v>
      </c>
      <c r="B675" s="2">
        <v>1980</v>
      </c>
      <c r="C675" t="s">
        <v>1</v>
      </c>
      <c r="D675" t="s">
        <v>4</v>
      </c>
      <c r="E675">
        <v>77353</v>
      </c>
      <c r="F675">
        <v>0</v>
      </c>
      <c r="G675">
        <v>1</v>
      </c>
      <c r="H675" t="s">
        <v>436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5">
      <c r="A676" s="1">
        <v>2920</v>
      </c>
      <c r="B676" s="2">
        <v>1975</v>
      </c>
      <c r="C676" t="s">
        <v>6</v>
      </c>
      <c r="D676" t="s">
        <v>3</v>
      </c>
      <c r="E676">
        <v>52614</v>
      </c>
      <c r="F676">
        <v>0</v>
      </c>
      <c r="G676">
        <v>1</v>
      </c>
      <c r="H676" t="s">
        <v>296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5">
      <c r="A677" s="1">
        <v>6961</v>
      </c>
      <c r="B677" s="2">
        <v>1974</v>
      </c>
      <c r="C677" t="s">
        <v>1</v>
      </c>
      <c r="D677" t="s">
        <v>4</v>
      </c>
      <c r="E677">
        <v>26751</v>
      </c>
      <c r="F677">
        <v>2</v>
      </c>
      <c r="G677">
        <v>0</v>
      </c>
      <c r="H677" t="s">
        <v>44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5">
      <c r="A678" s="1">
        <v>4673</v>
      </c>
      <c r="B678" s="2">
        <v>1963</v>
      </c>
      <c r="C678" t="s">
        <v>6</v>
      </c>
      <c r="D678" t="s">
        <v>4</v>
      </c>
      <c r="E678">
        <v>81300</v>
      </c>
      <c r="F678">
        <v>0</v>
      </c>
      <c r="G678">
        <v>1</v>
      </c>
      <c r="H678" t="s">
        <v>437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5">
      <c r="A679" s="1">
        <v>9937</v>
      </c>
      <c r="B679" s="2">
        <v>1979</v>
      </c>
      <c r="C679" t="s">
        <v>1</v>
      </c>
      <c r="D679" t="s">
        <v>3</v>
      </c>
      <c r="E679">
        <v>70337</v>
      </c>
      <c r="F679">
        <v>0</v>
      </c>
      <c r="G679">
        <v>0</v>
      </c>
      <c r="H679" t="s">
        <v>438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5">
      <c r="A680" s="1">
        <v>8779</v>
      </c>
      <c r="B680" s="2">
        <v>1985</v>
      </c>
      <c r="C680" t="s">
        <v>7</v>
      </c>
      <c r="D680" t="s">
        <v>4</v>
      </c>
      <c r="E680">
        <v>36145</v>
      </c>
      <c r="F680">
        <v>1</v>
      </c>
      <c r="G680">
        <v>0</v>
      </c>
      <c r="H680" t="s">
        <v>393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5">
      <c r="A681" s="1">
        <v>9596</v>
      </c>
      <c r="B681" s="2">
        <v>1980</v>
      </c>
      <c r="C681" t="s">
        <v>6</v>
      </c>
      <c r="D681" t="s">
        <v>3</v>
      </c>
      <c r="E681">
        <v>65295</v>
      </c>
      <c r="F681">
        <v>0</v>
      </c>
      <c r="G681">
        <v>0</v>
      </c>
      <c r="H681" t="s">
        <v>382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5">
      <c r="A682" s="1">
        <v>2891</v>
      </c>
      <c r="B682" s="2">
        <v>1963</v>
      </c>
      <c r="C682" t="s">
        <v>1</v>
      </c>
      <c r="D682" t="s">
        <v>2</v>
      </c>
      <c r="E682">
        <v>68118</v>
      </c>
      <c r="F682">
        <v>0</v>
      </c>
      <c r="G682">
        <v>1</v>
      </c>
      <c r="H682" t="s">
        <v>439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5">
      <c r="A683" s="1">
        <v>4910</v>
      </c>
      <c r="B683" s="2">
        <v>1967</v>
      </c>
      <c r="C683" t="s">
        <v>1</v>
      </c>
      <c r="D683" t="s">
        <v>2</v>
      </c>
      <c r="E683">
        <v>68743</v>
      </c>
      <c r="F683">
        <v>0</v>
      </c>
      <c r="G683">
        <v>0</v>
      </c>
      <c r="H683" t="s">
        <v>304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5">
      <c r="A684" s="1">
        <v>75</v>
      </c>
      <c r="B684" s="2">
        <v>1982</v>
      </c>
      <c r="C684" t="s">
        <v>7</v>
      </c>
      <c r="D684" t="s">
        <v>5</v>
      </c>
      <c r="E684">
        <v>41039</v>
      </c>
      <c r="F684">
        <v>0</v>
      </c>
      <c r="G684">
        <v>0</v>
      </c>
      <c r="H684" t="s">
        <v>440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5">
      <c r="A685" s="1">
        <v>10120</v>
      </c>
      <c r="B685" s="2">
        <v>1955</v>
      </c>
      <c r="C685" t="s">
        <v>1</v>
      </c>
      <c r="D685" t="s">
        <v>5</v>
      </c>
      <c r="E685">
        <v>38946</v>
      </c>
      <c r="F685">
        <v>0</v>
      </c>
      <c r="G685">
        <v>1</v>
      </c>
      <c r="H685" t="s">
        <v>441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5">
      <c r="A686" s="1">
        <v>6327</v>
      </c>
      <c r="B686" s="2">
        <v>1967</v>
      </c>
      <c r="C686" t="s">
        <v>1</v>
      </c>
      <c r="D686" t="s">
        <v>5</v>
      </c>
      <c r="E686">
        <v>65777</v>
      </c>
      <c r="F686">
        <v>0</v>
      </c>
      <c r="G686">
        <v>0</v>
      </c>
      <c r="H686" t="s">
        <v>442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5">
      <c r="A687" s="1">
        <v>10142</v>
      </c>
      <c r="B687" s="2">
        <v>1976</v>
      </c>
      <c r="C687" t="s">
        <v>6</v>
      </c>
      <c r="D687" t="s">
        <v>2</v>
      </c>
      <c r="E687">
        <v>66476</v>
      </c>
      <c r="F687">
        <v>0</v>
      </c>
      <c r="G687">
        <v>1</v>
      </c>
      <c r="H687" t="s">
        <v>247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5">
      <c r="A688" s="1">
        <v>9826</v>
      </c>
      <c r="B688" s="2">
        <v>1972</v>
      </c>
      <c r="C688" t="s">
        <v>6</v>
      </c>
      <c r="D688" t="s">
        <v>3</v>
      </c>
      <c r="E688">
        <v>86857</v>
      </c>
      <c r="F688">
        <v>0</v>
      </c>
      <c r="G688">
        <v>0</v>
      </c>
      <c r="H688" t="s">
        <v>161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5">
      <c r="A689" s="1">
        <v>1501</v>
      </c>
      <c r="B689" s="2">
        <v>1982</v>
      </c>
      <c r="C689" t="s">
        <v>6</v>
      </c>
      <c r="D689" t="s">
        <v>4</v>
      </c>
      <c r="E689">
        <v>160803</v>
      </c>
      <c r="F689">
        <v>0</v>
      </c>
      <c r="G689">
        <v>0</v>
      </c>
      <c r="H689" t="s">
        <v>349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5">
      <c r="A690" s="1">
        <v>10767</v>
      </c>
      <c r="B690" s="2">
        <v>1989</v>
      </c>
      <c r="C690" t="s">
        <v>6</v>
      </c>
      <c r="D690" t="s">
        <v>5</v>
      </c>
      <c r="E690">
        <v>77845</v>
      </c>
      <c r="F690">
        <v>0</v>
      </c>
      <c r="G690">
        <v>0</v>
      </c>
      <c r="H690" t="s">
        <v>443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5">
      <c r="A691" s="1">
        <v>7279</v>
      </c>
      <c r="B691" s="2">
        <v>1969</v>
      </c>
      <c r="C691" t="s">
        <v>6</v>
      </c>
      <c r="D691" t="s">
        <v>5</v>
      </c>
      <c r="E691">
        <v>69476</v>
      </c>
      <c r="F691">
        <v>0</v>
      </c>
      <c r="G691">
        <v>0</v>
      </c>
      <c r="H691" t="s">
        <v>128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5">
      <c r="A692" s="1">
        <v>7230</v>
      </c>
      <c r="B692" s="2">
        <v>1960</v>
      </c>
      <c r="C692" t="s">
        <v>6</v>
      </c>
      <c r="D692" t="s">
        <v>2</v>
      </c>
      <c r="E692">
        <v>50611</v>
      </c>
      <c r="F692">
        <v>0</v>
      </c>
      <c r="G692">
        <v>1</v>
      </c>
      <c r="H692" t="s">
        <v>444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5">
      <c r="A693" s="1">
        <v>143</v>
      </c>
      <c r="B693" s="2">
        <v>1970</v>
      </c>
      <c r="C693" t="s">
        <v>1</v>
      </c>
      <c r="D693" t="s">
        <v>3</v>
      </c>
      <c r="E693">
        <v>61209</v>
      </c>
      <c r="F693">
        <v>0</v>
      </c>
      <c r="G693">
        <v>0</v>
      </c>
      <c r="H693" t="s">
        <v>445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5">
      <c r="A694" s="1">
        <v>450</v>
      </c>
      <c r="B694" s="2">
        <v>1958</v>
      </c>
      <c r="C694" t="s">
        <v>8</v>
      </c>
      <c r="D694" t="s">
        <v>5</v>
      </c>
      <c r="E694">
        <v>42315</v>
      </c>
      <c r="F694">
        <v>0</v>
      </c>
      <c r="G694">
        <v>1</v>
      </c>
      <c r="H694" t="s">
        <v>239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5">
      <c r="A695" s="1">
        <v>9316</v>
      </c>
      <c r="B695" s="2">
        <v>1952</v>
      </c>
      <c r="C695" t="s">
        <v>10</v>
      </c>
      <c r="D695" t="s">
        <v>5</v>
      </c>
      <c r="E695">
        <v>13084</v>
      </c>
      <c r="F695">
        <v>0</v>
      </c>
      <c r="G695">
        <v>0</v>
      </c>
      <c r="H695" t="s">
        <v>114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5">
      <c r="A696" s="1">
        <v>6379</v>
      </c>
      <c r="B696" s="2">
        <v>1949</v>
      </c>
      <c r="C696" t="s">
        <v>8</v>
      </c>
      <c r="D696" t="s">
        <v>9</v>
      </c>
      <c r="E696">
        <v>47570</v>
      </c>
      <c r="F696">
        <v>1</v>
      </c>
      <c r="G696">
        <v>1</v>
      </c>
      <c r="H696" t="s">
        <v>446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5">
      <c r="A697" s="1">
        <v>9239</v>
      </c>
      <c r="B697" s="2">
        <v>1961</v>
      </c>
      <c r="C697" t="s">
        <v>8</v>
      </c>
      <c r="D697" t="s">
        <v>4</v>
      </c>
      <c r="E697">
        <v>61923</v>
      </c>
      <c r="F697">
        <v>0</v>
      </c>
      <c r="G697">
        <v>2</v>
      </c>
      <c r="H697" t="s">
        <v>413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5">
      <c r="A698" s="1">
        <v>8315</v>
      </c>
      <c r="B698" s="2">
        <v>1995</v>
      </c>
      <c r="C698" t="s">
        <v>1</v>
      </c>
      <c r="D698" t="s">
        <v>3</v>
      </c>
      <c r="E698">
        <v>34824</v>
      </c>
      <c r="F698">
        <v>0</v>
      </c>
      <c r="G698">
        <v>0</v>
      </c>
      <c r="H698" t="s">
        <v>447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5">
      <c r="A699" s="1">
        <v>2868</v>
      </c>
      <c r="B699" s="2">
        <v>1949</v>
      </c>
      <c r="C699" t="s">
        <v>6</v>
      </c>
      <c r="D699" t="s">
        <v>3</v>
      </c>
      <c r="E699">
        <v>26518</v>
      </c>
      <c r="F699">
        <v>1</v>
      </c>
      <c r="G699">
        <v>1</v>
      </c>
      <c r="H699" t="s">
        <v>79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5">
      <c r="A700" s="1">
        <v>10888</v>
      </c>
      <c r="B700" s="2">
        <v>1961</v>
      </c>
      <c r="C700" t="s">
        <v>1</v>
      </c>
      <c r="D700" t="s">
        <v>3</v>
      </c>
      <c r="E700">
        <v>45938</v>
      </c>
      <c r="F700">
        <v>0</v>
      </c>
      <c r="G700">
        <v>0</v>
      </c>
      <c r="H700" t="s">
        <v>375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5">
      <c r="A701" s="1">
        <v>1277</v>
      </c>
      <c r="B701" s="2">
        <v>1960</v>
      </c>
      <c r="C701" t="s">
        <v>1</v>
      </c>
      <c r="D701" t="s">
        <v>5</v>
      </c>
      <c r="E701">
        <v>78468</v>
      </c>
      <c r="F701">
        <v>0</v>
      </c>
      <c r="G701">
        <v>0</v>
      </c>
      <c r="H701" t="s">
        <v>448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5">
      <c r="A702" s="1">
        <v>9977</v>
      </c>
      <c r="B702" s="2">
        <v>1973</v>
      </c>
      <c r="C702" t="s">
        <v>1</v>
      </c>
      <c r="D702" t="s">
        <v>2</v>
      </c>
      <c r="E702">
        <v>78901</v>
      </c>
      <c r="F702">
        <v>0</v>
      </c>
      <c r="G702">
        <v>1</v>
      </c>
      <c r="H702" t="s">
        <v>407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5">
      <c r="A703" s="1">
        <v>10196</v>
      </c>
      <c r="B703" s="2">
        <v>1978</v>
      </c>
      <c r="C703" t="s">
        <v>1</v>
      </c>
      <c r="D703" t="s">
        <v>4</v>
      </c>
      <c r="E703">
        <v>71427</v>
      </c>
      <c r="F703">
        <v>2</v>
      </c>
      <c r="G703">
        <v>0</v>
      </c>
      <c r="H703" t="s">
        <v>449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5">
      <c r="A704" s="1">
        <v>6384</v>
      </c>
      <c r="B704" s="2">
        <v>1978</v>
      </c>
      <c r="C704" t="s">
        <v>1</v>
      </c>
      <c r="D704" t="s">
        <v>2</v>
      </c>
      <c r="E704">
        <v>71022</v>
      </c>
      <c r="F704">
        <v>0</v>
      </c>
      <c r="G704">
        <v>1</v>
      </c>
      <c r="H704" t="s">
        <v>50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5">
      <c r="A705" s="1">
        <v>8029</v>
      </c>
      <c r="B705" s="2">
        <v>1988</v>
      </c>
      <c r="C705" t="s">
        <v>8</v>
      </c>
      <c r="D705" t="s">
        <v>3</v>
      </c>
      <c r="E705">
        <v>90247</v>
      </c>
      <c r="F705">
        <v>0</v>
      </c>
      <c r="G705">
        <v>0</v>
      </c>
      <c r="H705" t="s">
        <v>450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5">
      <c r="A706" s="1">
        <v>968</v>
      </c>
      <c r="B706" s="2">
        <v>1968</v>
      </c>
      <c r="C706" t="s">
        <v>8</v>
      </c>
      <c r="D706" t="s">
        <v>2</v>
      </c>
      <c r="E706">
        <v>41335</v>
      </c>
      <c r="F706">
        <v>1</v>
      </c>
      <c r="G706">
        <v>0</v>
      </c>
      <c r="H706" t="s">
        <v>209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5">
      <c r="A707" s="1">
        <v>6988</v>
      </c>
      <c r="B707" s="2">
        <v>1986</v>
      </c>
      <c r="C707" t="s">
        <v>1</v>
      </c>
      <c r="D707" t="s">
        <v>4</v>
      </c>
      <c r="E707">
        <v>71952</v>
      </c>
      <c r="F707">
        <v>1</v>
      </c>
      <c r="G707">
        <v>0</v>
      </c>
      <c r="H707" t="s">
        <v>274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5">
      <c r="A708" s="1">
        <v>4472</v>
      </c>
      <c r="B708" s="2">
        <v>1970</v>
      </c>
      <c r="C708" t="s">
        <v>6</v>
      </c>
      <c r="D708" t="s">
        <v>2</v>
      </c>
      <c r="E708">
        <v>35682</v>
      </c>
      <c r="F708">
        <v>1</v>
      </c>
      <c r="G708">
        <v>0</v>
      </c>
      <c r="H708" t="s">
        <v>451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5">
      <c r="A709" s="1">
        <v>6991</v>
      </c>
      <c r="B709" s="2">
        <v>1951</v>
      </c>
      <c r="C709" t="s">
        <v>1</v>
      </c>
      <c r="D709" t="s">
        <v>2</v>
      </c>
      <c r="E709">
        <v>43185</v>
      </c>
      <c r="F709">
        <v>0</v>
      </c>
      <c r="G709">
        <v>1</v>
      </c>
      <c r="H709" t="s">
        <v>452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5">
      <c r="A710" s="1">
        <v>3336</v>
      </c>
      <c r="B710" s="2">
        <v>1948</v>
      </c>
      <c r="C710" t="s">
        <v>6</v>
      </c>
      <c r="D710" t="s">
        <v>5</v>
      </c>
      <c r="E710">
        <v>66375</v>
      </c>
      <c r="F710">
        <v>0</v>
      </c>
      <c r="G710">
        <v>1</v>
      </c>
      <c r="H710" t="s">
        <v>453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5">
      <c r="A711" s="1">
        <v>4301</v>
      </c>
      <c r="B711" s="2">
        <v>1971</v>
      </c>
      <c r="C711" t="s">
        <v>8</v>
      </c>
      <c r="D711" t="s">
        <v>4</v>
      </c>
      <c r="E711">
        <v>35178</v>
      </c>
      <c r="F711">
        <v>1</v>
      </c>
      <c r="G711">
        <v>0</v>
      </c>
      <c r="H711" t="s">
        <v>274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5">
      <c r="A712" s="1">
        <v>1940</v>
      </c>
      <c r="B712" s="2">
        <v>1986</v>
      </c>
      <c r="C712" t="s">
        <v>1</v>
      </c>
      <c r="D712" t="s">
        <v>4</v>
      </c>
      <c r="E712">
        <v>25252</v>
      </c>
      <c r="F712">
        <v>1</v>
      </c>
      <c r="G712">
        <v>0</v>
      </c>
      <c r="H712" t="s">
        <v>239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5">
      <c r="A713" s="1">
        <v>1272</v>
      </c>
      <c r="B713" s="2">
        <v>1965</v>
      </c>
      <c r="C713" t="s">
        <v>8</v>
      </c>
      <c r="D713" t="s">
        <v>3</v>
      </c>
      <c r="E713">
        <v>55250</v>
      </c>
      <c r="F713">
        <v>0</v>
      </c>
      <c r="G713">
        <v>1</v>
      </c>
      <c r="H713" t="s">
        <v>454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5">
      <c r="A714" s="1">
        <v>1388</v>
      </c>
      <c r="B714" s="2">
        <v>1975</v>
      </c>
      <c r="C714" t="s">
        <v>1</v>
      </c>
      <c r="D714" t="s">
        <v>3</v>
      </c>
      <c r="E714">
        <v>33249</v>
      </c>
      <c r="F714">
        <v>1</v>
      </c>
      <c r="G714">
        <v>0</v>
      </c>
      <c r="H714" t="s">
        <v>41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5">
      <c r="A715" s="1">
        <v>1044</v>
      </c>
      <c r="B715" s="2">
        <v>1953</v>
      </c>
      <c r="C715" t="s">
        <v>1</v>
      </c>
      <c r="D715" t="s">
        <v>5</v>
      </c>
      <c r="E715">
        <v>58398</v>
      </c>
      <c r="F715">
        <v>0</v>
      </c>
      <c r="G715">
        <v>0</v>
      </c>
      <c r="H715" t="s">
        <v>455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5">
      <c r="A716" s="1">
        <v>6969</v>
      </c>
      <c r="B716" s="2">
        <v>1982</v>
      </c>
      <c r="C716" t="s">
        <v>1</v>
      </c>
      <c r="D716" t="s">
        <v>5</v>
      </c>
      <c r="E716">
        <v>50272</v>
      </c>
      <c r="F716">
        <v>1</v>
      </c>
      <c r="G716">
        <v>0</v>
      </c>
      <c r="H716" t="s">
        <v>384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5">
      <c r="A717" s="1">
        <v>10479</v>
      </c>
      <c r="B717" s="2">
        <v>1975</v>
      </c>
      <c r="C717" t="s">
        <v>6</v>
      </c>
      <c r="D717" t="s">
        <v>4</v>
      </c>
      <c r="E717">
        <v>76618</v>
      </c>
      <c r="F717">
        <v>0</v>
      </c>
      <c r="G717">
        <v>0</v>
      </c>
      <c r="H717" t="s">
        <v>113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5">
      <c r="A718" s="1">
        <v>3619</v>
      </c>
      <c r="B718" s="2">
        <v>1960</v>
      </c>
      <c r="C718" t="s">
        <v>7</v>
      </c>
      <c r="D718" t="s">
        <v>2</v>
      </c>
      <c r="E718">
        <v>87305</v>
      </c>
      <c r="F718">
        <v>0</v>
      </c>
      <c r="G718">
        <v>0</v>
      </c>
      <c r="H718" t="s">
        <v>402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5">
      <c r="A719" s="1">
        <v>1715</v>
      </c>
      <c r="B719" s="2">
        <v>1978</v>
      </c>
      <c r="C719" t="s">
        <v>1</v>
      </c>
      <c r="D719" t="s">
        <v>5</v>
      </c>
      <c r="E719">
        <v>25851</v>
      </c>
      <c r="F719">
        <v>1</v>
      </c>
      <c r="G719">
        <v>0</v>
      </c>
      <c r="H719" t="s">
        <v>237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5">
      <c r="A720" s="1">
        <v>10159</v>
      </c>
      <c r="B720" s="2">
        <v>1970</v>
      </c>
      <c r="C720" t="s">
        <v>1</v>
      </c>
      <c r="D720" t="s">
        <v>2</v>
      </c>
      <c r="E720">
        <v>58710</v>
      </c>
      <c r="F720">
        <v>0</v>
      </c>
      <c r="G720">
        <v>1</v>
      </c>
      <c r="H720" t="s">
        <v>187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5">
      <c r="A721" s="1">
        <v>1463</v>
      </c>
      <c r="B721" s="2">
        <v>1958</v>
      </c>
      <c r="C721" t="s">
        <v>1</v>
      </c>
      <c r="D721" t="s">
        <v>3</v>
      </c>
      <c r="E721">
        <v>45160</v>
      </c>
      <c r="F721">
        <v>1</v>
      </c>
      <c r="G721">
        <v>1</v>
      </c>
      <c r="H721" t="s">
        <v>387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5">
      <c r="A722" s="1">
        <v>5114</v>
      </c>
      <c r="B722" s="2">
        <v>1965</v>
      </c>
      <c r="C722" t="s">
        <v>8</v>
      </c>
      <c r="D722" t="s">
        <v>4</v>
      </c>
      <c r="E722">
        <v>74806</v>
      </c>
      <c r="F722">
        <v>0</v>
      </c>
      <c r="G722">
        <v>1</v>
      </c>
      <c r="H722" t="s">
        <v>85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5">
      <c r="A723" s="1">
        <v>4990</v>
      </c>
      <c r="B723" s="2">
        <v>1954</v>
      </c>
      <c r="C723" t="s">
        <v>1</v>
      </c>
      <c r="D723" t="s">
        <v>4</v>
      </c>
      <c r="E723">
        <v>59111</v>
      </c>
      <c r="F723">
        <v>0</v>
      </c>
      <c r="G723">
        <v>0</v>
      </c>
      <c r="H723" t="s">
        <v>336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5">
      <c r="A724" s="1">
        <v>4329</v>
      </c>
      <c r="B724" s="2">
        <v>1984</v>
      </c>
      <c r="C724" t="s">
        <v>6</v>
      </c>
      <c r="D724" t="s">
        <v>4</v>
      </c>
      <c r="E724">
        <v>18988</v>
      </c>
      <c r="F724">
        <v>1</v>
      </c>
      <c r="G724">
        <v>0</v>
      </c>
      <c r="H724" t="s">
        <v>163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5">
      <c r="A725" s="1">
        <v>10936</v>
      </c>
      <c r="B725" s="2">
        <v>1965</v>
      </c>
      <c r="C725" t="s">
        <v>1</v>
      </c>
      <c r="D725" t="s">
        <v>4</v>
      </c>
      <c r="E725">
        <v>72190</v>
      </c>
      <c r="F725">
        <v>0</v>
      </c>
      <c r="G725">
        <v>0</v>
      </c>
      <c r="H725" t="s">
        <v>270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5">
      <c r="A726" s="1">
        <v>4692</v>
      </c>
      <c r="B726" s="2">
        <v>1976</v>
      </c>
      <c r="C726" t="s">
        <v>1</v>
      </c>
      <c r="D726" t="s">
        <v>4</v>
      </c>
      <c r="E726">
        <v>7500</v>
      </c>
      <c r="F726">
        <v>1</v>
      </c>
      <c r="G726">
        <v>0</v>
      </c>
      <c r="H726" t="s">
        <v>456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5">
      <c r="A727" s="1">
        <v>7212</v>
      </c>
      <c r="B727" s="2">
        <v>1966</v>
      </c>
      <c r="C727" t="s">
        <v>1</v>
      </c>
      <c r="D727" t="s">
        <v>4</v>
      </c>
      <c r="E727">
        <v>44794</v>
      </c>
      <c r="F727">
        <v>0</v>
      </c>
      <c r="G727">
        <v>1</v>
      </c>
      <c r="H727" t="s">
        <v>126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5">
      <c r="A728" s="1">
        <v>6086</v>
      </c>
      <c r="B728" s="2">
        <v>1955</v>
      </c>
      <c r="C728" t="s">
        <v>1</v>
      </c>
      <c r="D728" t="s">
        <v>4</v>
      </c>
      <c r="E728">
        <v>80395</v>
      </c>
      <c r="F728">
        <v>0</v>
      </c>
      <c r="G728">
        <v>0</v>
      </c>
      <c r="H728" t="s">
        <v>98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5">
      <c r="A729" s="1">
        <v>437</v>
      </c>
      <c r="B729" s="2">
        <v>1976</v>
      </c>
      <c r="C729" t="s">
        <v>8</v>
      </c>
      <c r="D729" t="s">
        <v>2</v>
      </c>
      <c r="E729">
        <v>75012</v>
      </c>
      <c r="F729">
        <v>0</v>
      </c>
      <c r="G729">
        <v>0</v>
      </c>
      <c r="H729" t="s">
        <v>457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5">
      <c r="A730" s="1">
        <v>11171</v>
      </c>
      <c r="B730" s="2">
        <v>1965</v>
      </c>
      <c r="C730" t="s">
        <v>8</v>
      </c>
      <c r="D730" t="s">
        <v>4</v>
      </c>
      <c r="E730">
        <v>56962</v>
      </c>
      <c r="F730">
        <v>2</v>
      </c>
      <c r="G730">
        <v>1</v>
      </c>
      <c r="H730" t="s">
        <v>458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5">
      <c r="A731" s="1">
        <v>11101</v>
      </c>
      <c r="B731" s="2">
        <v>1991</v>
      </c>
      <c r="C731" t="s">
        <v>1</v>
      </c>
      <c r="D731" t="s">
        <v>5</v>
      </c>
      <c r="E731">
        <v>89891</v>
      </c>
      <c r="F731">
        <v>0</v>
      </c>
      <c r="G731">
        <v>0</v>
      </c>
      <c r="H731" t="s">
        <v>399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5">
      <c r="A732" s="1">
        <v>5329</v>
      </c>
      <c r="B732" s="2">
        <v>1949</v>
      </c>
      <c r="C732" t="s">
        <v>6</v>
      </c>
      <c r="D732" t="s">
        <v>2</v>
      </c>
      <c r="E732">
        <v>35946</v>
      </c>
      <c r="F732">
        <v>1</v>
      </c>
      <c r="G732">
        <v>1</v>
      </c>
      <c r="H732" t="s">
        <v>78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5">
      <c r="A733" s="1">
        <v>610</v>
      </c>
      <c r="B733" s="2">
        <v>1953</v>
      </c>
      <c r="C733" t="s">
        <v>6</v>
      </c>
      <c r="D733" t="s">
        <v>5</v>
      </c>
      <c r="E733">
        <v>53593</v>
      </c>
      <c r="F733">
        <v>1</v>
      </c>
      <c r="G733">
        <v>1</v>
      </c>
      <c r="H733" t="s">
        <v>459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5">
      <c r="A734" s="1">
        <v>9384</v>
      </c>
      <c r="B734" s="2">
        <v>1978</v>
      </c>
      <c r="C734" t="s">
        <v>1</v>
      </c>
      <c r="D734" t="s">
        <v>4</v>
      </c>
      <c r="E734">
        <v>66373</v>
      </c>
      <c r="F734">
        <v>1</v>
      </c>
      <c r="G734">
        <v>1</v>
      </c>
      <c r="H734" t="s">
        <v>64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5">
      <c r="A735" s="1">
        <v>5956</v>
      </c>
      <c r="B735" s="2">
        <v>1948</v>
      </c>
      <c r="C735" t="s">
        <v>6</v>
      </c>
      <c r="D735" t="s">
        <v>2</v>
      </c>
      <c r="E735">
        <v>45072</v>
      </c>
      <c r="F735">
        <v>1</v>
      </c>
      <c r="G735">
        <v>2</v>
      </c>
      <c r="H735" t="s">
        <v>303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5">
      <c r="A736" s="1">
        <v>10430</v>
      </c>
      <c r="B736" s="2">
        <v>1973</v>
      </c>
      <c r="C736" t="s">
        <v>1</v>
      </c>
      <c r="D736" t="s">
        <v>2</v>
      </c>
      <c r="E736">
        <v>89694</v>
      </c>
      <c r="F736">
        <v>1</v>
      </c>
      <c r="G736">
        <v>1</v>
      </c>
      <c r="H736" t="s">
        <v>333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5">
      <c r="A737" s="1">
        <v>7875</v>
      </c>
      <c r="B737" s="2">
        <v>1949</v>
      </c>
      <c r="C737" t="s">
        <v>1</v>
      </c>
      <c r="D737" t="s">
        <v>4</v>
      </c>
      <c r="E737">
        <v>72025</v>
      </c>
      <c r="F737">
        <v>0</v>
      </c>
      <c r="G737">
        <v>0</v>
      </c>
      <c r="H737" t="s">
        <v>450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5">
      <c r="A738" s="1">
        <v>7072</v>
      </c>
      <c r="B738" s="2">
        <v>1973</v>
      </c>
      <c r="C738" t="s">
        <v>1</v>
      </c>
      <c r="D738" t="s">
        <v>4</v>
      </c>
      <c r="E738">
        <v>67432</v>
      </c>
      <c r="F738">
        <v>0</v>
      </c>
      <c r="G738">
        <v>1</v>
      </c>
      <c r="H738" t="s">
        <v>460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5">
      <c r="A739" s="1">
        <v>6255</v>
      </c>
      <c r="B739" s="2">
        <v>1952</v>
      </c>
      <c r="C739" t="s">
        <v>8</v>
      </c>
      <c r="D739" t="s">
        <v>5</v>
      </c>
      <c r="E739">
        <v>70545</v>
      </c>
      <c r="F739">
        <v>0</v>
      </c>
      <c r="G739">
        <v>1</v>
      </c>
      <c r="H739" t="s">
        <v>461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5">
      <c r="A740" s="1">
        <v>6516</v>
      </c>
      <c r="B740" s="2">
        <v>1989</v>
      </c>
      <c r="C740" t="s">
        <v>10</v>
      </c>
      <c r="D740" t="s">
        <v>4</v>
      </c>
      <c r="E740">
        <v>17487</v>
      </c>
      <c r="F740">
        <v>1</v>
      </c>
      <c r="G740">
        <v>0</v>
      </c>
      <c r="H740" t="s">
        <v>38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5">
      <c r="A741" s="1">
        <v>5564</v>
      </c>
      <c r="B741" s="2">
        <v>1969</v>
      </c>
      <c r="C741" t="s">
        <v>1</v>
      </c>
      <c r="D741" t="s">
        <v>5</v>
      </c>
      <c r="E741">
        <v>62882</v>
      </c>
      <c r="F741">
        <v>0</v>
      </c>
      <c r="G741">
        <v>1</v>
      </c>
      <c r="H741" t="s">
        <v>462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5">
      <c r="A742" s="1">
        <v>5682</v>
      </c>
      <c r="B742" s="2">
        <v>1953</v>
      </c>
      <c r="C742" t="s">
        <v>6</v>
      </c>
      <c r="D742" t="s">
        <v>3</v>
      </c>
      <c r="E742">
        <v>64108</v>
      </c>
      <c r="F742">
        <v>0</v>
      </c>
      <c r="G742">
        <v>1</v>
      </c>
      <c r="H742" t="s">
        <v>206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5">
      <c r="A743" s="1">
        <v>7458</v>
      </c>
      <c r="B743" s="2">
        <v>1956</v>
      </c>
      <c r="C743" t="s">
        <v>8</v>
      </c>
      <c r="D743" t="s">
        <v>5</v>
      </c>
      <c r="E743">
        <v>34941</v>
      </c>
      <c r="F743">
        <v>1</v>
      </c>
      <c r="G743">
        <v>1</v>
      </c>
      <c r="H743" t="s">
        <v>463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5">
      <c r="A744" s="1">
        <v>5237</v>
      </c>
      <c r="B744" s="2">
        <v>1950</v>
      </c>
      <c r="C744" t="s">
        <v>6</v>
      </c>
      <c r="D744" t="s">
        <v>3</v>
      </c>
      <c r="E744">
        <v>48767</v>
      </c>
      <c r="F744">
        <v>1</v>
      </c>
      <c r="G744">
        <v>2</v>
      </c>
      <c r="H744" t="s">
        <v>59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5">
      <c r="A745" s="1">
        <v>7761</v>
      </c>
      <c r="B745" s="2">
        <v>1978</v>
      </c>
      <c r="C745" t="s">
        <v>7</v>
      </c>
      <c r="D745" t="s">
        <v>5</v>
      </c>
      <c r="E745">
        <v>38702</v>
      </c>
      <c r="F745">
        <v>1</v>
      </c>
      <c r="G745">
        <v>0</v>
      </c>
      <c r="H745" t="s">
        <v>396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5">
      <c r="A746" s="1">
        <v>5278</v>
      </c>
      <c r="B746" s="2">
        <v>1964</v>
      </c>
      <c r="C746" t="s">
        <v>1</v>
      </c>
      <c r="D746" t="s">
        <v>4</v>
      </c>
      <c r="E746">
        <v>82224</v>
      </c>
      <c r="F746">
        <v>0</v>
      </c>
      <c r="G746">
        <v>0</v>
      </c>
      <c r="H746" t="s">
        <v>457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5">
      <c r="A747" s="1">
        <v>3560</v>
      </c>
      <c r="B747" s="2">
        <v>1952</v>
      </c>
      <c r="C747" t="s">
        <v>1</v>
      </c>
      <c r="D747" t="s">
        <v>5</v>
      </c>
      <c r="E747">
        <v>83844</v>
      </c>
      <c r="F747">
        <v>0</v>
      </c>
      <c r="G747">
        <v>0</v>
      </c>
      <c r="H747" t="s">
        <v>464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5">
      <c r="A748" s="1">
        <v>7235</v>
      </c>
      <c r="B748" s="2">
        <v>1975</v>
      </c>
      <c r="C748" t="s">
        <v>7</v>
      </c>
      <c r="D748" t="s">
        <v>4</v>
      </c>
      <c r="E748">
        <v>17003</v>
      </c>
      <c r="F748">
        <v>1</v>
      </c>
      <c r="G748">
        <v>0</v>
      </c>
      <c r="H748" t="s">
        <v>180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5">
      <c r="A749" s="1">
        <v>10548</v>
      </c>
      <c r="B749" s="2">
        <v>1995</v>
      </c>
      <c r="C749" t="s">
        <v>1</v>
      </c>
      <c r="D749" t="s">
        <v>3</v>
      </c>
      <c r="E749">
        <v>71163</v>
      </c>
      <c r="F749">
        <v>0</v>
      </c>
      <c r="G749">
        <v>0</v>
      </c>
      <c r="H749" t="s">
        <v>465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5">
      <c r="A750" s="1">
        <v>2281</v>
      </c>
      <c r="B750" s="2">
        <v>1970</v>
      </c>
      <c r="C750" t="s">
        <v>1</v>
      </c>
      <c r="D750" t="s">
        <v>3</v>
      </c>
      <c r="E750">
        <v>33697</v>
      </c>
      <c r="F750">
        <v>1</v>
      </c>
      <c r="G750">
        <v>0</v>
      </c>
      <c r="H750" t="s">
        <v>466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5">
      <c r="A751" s="1">
        <v>4073</v>
      </c>
      <c r="B751" s="2">
        <v>1954</v>
      </c>
      <c r="C751" t="s">
        <v>7</v>
      </c>
      <c r="D751" t="s">
        <v>4</v>
      </c>
      <c r="E751">
        <v>63564</v>
      </c>
      <c r="F751">
        <v>0</v>
      </c>
      <c r="G751">
        <v>0</v>
      </c>
      <c r="H751" t="s">
        <v>467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5">
      <c r="A752" s="1">
        <v>6974</v>
      </c>
      <c r="B752" s="2">
        <v>1972</v>
      </c>
      <c r="C752" t="s">
        <v>6</v>
      </c>
      <c r="D752" t="s">
        <v>5</v>
      </c>
      <c r="E752">
        <v>83443</v>
      </c>
      <c r="F752">
        <v>0</v>
      </c>
      <c r="G752">
        <v>0</v>
      </c>
      <c r="H752" t="s">
        <v>48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5">
      <c r="A753" s="1">
        <v>7938</v>
      </c>
      <c r="B753" s="2">
        <v>1958</v>
      </c>
      <c r="C753" t="s">
        <v>6</v>
      </c>
      <c r="D753" t="s">
        <v>5</v>
      </c>
      <c r="E753">
        <v>51518</v>
      </c>
      <c r="F753">
        <v>0</v>
      </c>
      <c r="G753">
        <v>1</v>
      </c>
      <c r="H753" t="s">
        <v>468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5">
      <c r="A754" s="1">
        <v>7094</v>
      </c>
      <c r="B754" s="2">
        <v>1975</v>
      </c>
      <c r="C754" t="s">
        <v>1</v>
      </c>
      <c r="D754" t="s">
        <v>9</v>
      </c>
      <c r="E754">
        <v>58330</v>
      </c>
      <c r="F754">
        <v>0</v>
      </c>
      <c r="G754">
        <v>1</v>
      </c>
      <c r="H754" t="s">
        <v>431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5">
      <c r="A755" s="1">
        <v>3667</v>
      </c>
      <c r="B755" s="2">
        <v>1969</v>
      </c>
      <c r="C755" t="s">
        <v>1</v>
      </c>
      <c r="D755" t="s">
        <v>4</v>
      </c>
      <c r="E755">
        <v>80952</v>
      </c>
      <c r="F755">
        <v>0</v>
      </c>
      <c r="G755">
        <v>0</v>
      </c>
      <c r="H755" t="s">
        <v>469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5">
      <c r="A756" s="1">
        <v>7723</v>
      </c>
      <c r="B756" s="2">
        <v>1979</v>
      </c>
      <c r="C756" t="s">
        <v>1</v>
      </c>
      <c r="D756" t="s">
        <v>5</v>
      </c>
      <c r="E756">
        <v>75507</v>
      </c>
      <c r="F756">
        <v>0</v>
      </c>
      <c r="G756">
        <v>0</v>
      </c>
      <c r="H756" t="s">
        <v>470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5">
      <c r="A757" s="1">
        <v>3870</v>
      </c>
      <c r="B757" s="2">
        <v>1978</v>
      </c>
      <c r="C757" t="s">
        <v>7</v>
      </c>
      <c r="D757" t="s">
        <v>5</v>
      </c>
      <c r="E757">
        <v>63855</v>
      </c>
      <c r="F757">
        <v>0</v>
      </c>
      <c r="G757">
        <v>0</v>
      </c>
      <c r="H757" t="s">
        <v>471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5">
      <c r="A758" s="1">
        <v>4012</v>
      </c>
      <c r="B758" s="2">
        <v>1972</v>
      </c>
      <c r="C758" t="s">
        <v>6</v>
      </c>
      <c r="D758" t="s">
        <v>5</v>
      </c>
      <c r="E758">
        <v>62220</v>
      </c>
      <c r="F758">
        <v>0</v>
      </c>
      <c r="G758">
        <v>1</v>
      </c>
      <c r="H758" t="s">
        <v>62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5">
      <c r="A759" s="1">
        <v>5909</v>
      </c>
      <c r="B759" s="2">
        <v>1964</v>
      </c>
      <c r="C759" t="s">
        <v>1</v>
      </c>
      <c r="D759" t="s">
        <v>4</v>
      </c>
      <c r="E759">
        <v>58512</v>
      </c>
      <c r="F759">
        <v>0</v>
      </c>
      <c r="G759">
        <v>1</v>
      </c>
      <c r="H759" t="s">
        <v>176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5">
      <c r="A760" s="1">
        <v>10470</v>
      </c>
      <c r="B760" s="2">
        <v>1979</v>
      </c>
      <c r="C760" t="s">
        <v>8</v>
      </c>
      <c r="D760" t="s">
        <v>4</v>
      </c>
      <c r="E760">
        <v>40662</v>
      </c>
      <c r="F760">
        <v>1</v>
      </c>
      <c r="G760">
        <v>0</v>
      </c>
      <c r="H760" t="s">
        <v>472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5">
      <c r="A761" s="1">
        <v>6488</v>
      </c>
      <c r="B761" s="2">
        <v>1959</v>
      </c>
      <c r="C761" t="s">
        <v>6</v>
      </c>
      <c r="D761" t="s">
        <v>4</v>
      </c>
      <c r="E761">
        <v>38829</v>
      </c>
      <c r="F761">
        <v>0</v>
      </c>
      <c r="G761">
        <v>1</v>
      </c>
      <c r="H761" t="s">
        <v>235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5">
      <c r="A762" s="1">
        <v>10270</v>
      </c>
      <c r="B762" s="2">
        <v>1981</v>
      </c>
      <c r="C762" t="s">
        <v>7</v>
      </c>
      <c r="D762" t="s">
        <v>4</v>
      </c>
      <c r="E762">
        <v>35523</v>
      </c>
      <c r="F762">
        <v>1</v>
      </c>
      <c r="G762">
        <v>0</v>
      </c>
      <c r="H762" t="s">
        <v>468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5">
      <c r="A763" s="1">
        <v>6887</v>
      </c>
      <c r="B763" s="2">
        <v>1967</v>
      </c>
      <c r="C763" t="s">
        <v>1</v>
      </c>
      <c r="D763" t="s">
        <v>3</v>
      </c>
      <c r="E763">
        <v>79146</v>
      </c>
      <c r="F763">
        <v>1</v>
      </c>
      <c r="G763">
        <v>1</v>
      </c>
      <c r="H763" t="s">
        <v>142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5">
      <c r="A764" s="1">
        <v>6406</v>
      </c>
      <c r="B764" s="2">
        <v>1988</v>
      </c>
      <c r="C764" t="s">
        <v>8</v>
      </c>
      <c r="D764" t="s">
        <v>4</v>
      </c>
      <c r="E764">
        <v>78285</v>
      </c>
      <c r="F764">
        <v>0</v>
      </c>
      <c r="G764">
        <v>0</v>
      </c>
      <c r="H764" t="s">
        <v>211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5">
      <c r="A765" s="1">
        <v>7573</v>
      </c>
      <c r="B765" s="2">
        <v>1978</v>
      </c>
      <c r="C765" t="s">
        <v>6</v>
      </c>
      <c r="D765" t="s">
        <v>3</v>
      </c>
      <c r="E765">
        <v>31626</v>
      </c>
      <c r="F765">
        <v>1</v>
      </c>
      <c r="G765">
        <v>0</v>
      </c>
      <c r="H765" t="s">
        <v>473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5">
      <c r="A766" s="1">
        <v>4508</v>
      </c>
      <c r="B766" s="2">
        <v>1952</v>
      </c>
      <c r="C766" t="s">
        <v>1</v>
      </c>
      <c r="D766" t="s">
        <v>3</v>
      </c>
      <c r="E766">
        <v>75127</v>
      </c>
      <c r="F766">
        <v>0</v>
      </c>
      <c r="G766">
        <v>0</v>
      </c>
      <c r="H766" t="s">
        <v>44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5">
      <c r="A767" s="1">
        <v>221</v>
      </c>
      <c r="B767" s="2">
        <v>1955</v>
      </c>
      <c r="C767" t="s">
        <v>1</v>
      </c>
      <c r="D767" t="s">
        <v>4</v>
      </c>
      <c r="E767">
        <v>48726</v>
      </c>
      <c r="F767">
        <v>0</v>
      </c>
      <c r="G767">
        <v>1</v>
      </c>
      <c r="H767" t="s">
        <v>255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5">
      <c r="A768" s="1">
        <v>5331</v>
      </c>
      <c r="B768" s="2">
        <v>1977</v>
      </c>
      <c r="C768" t="s">
        <v>1</v>
      </c>
      <c r="D768" t="s">
        <v>4</v>
      </c>
      <c r="E768">
        <v>74985</v>
      </c>
      <c r="F768">
        <v>0</v>
      </c>
      <c r="G768">
        <v>0</v>
      </c>
      <c r="H768" t="s">
        <v>80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5">
      <c r="A769" s="1">
        <v>1911</v>
      </c>
      <c r="B769" s="2">
        <v>1987</v>
      </c>
      <c r="C769" t="s">
        <v>1</v>
      </c>
      <c r="D769" t="s">
        <v>5</v>
      </c>
      <c r="E769">
        <v>67430</v>
      </c>
      <c r="F769">
        <v>0</v>
      </c>
      <c r="G769">
        <v>0</v>
      </c>
      <c r="H769" t="s">
        <v>474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5">
      <c r="A770" s="1">
        <v>20</v>
      </c>
      <c r="B770" s="2">
        <v>1965</v>
      </c>
      <c r="C770" t="s">
        <v>7</v>
      </c>
      <c r="D770" t="s">
        <v>4</v>
      </c>
      <c r="E770">
        <v>46891</v>
      </c>
      <c r="F770">
        <v>0</v>
      </c>
      <c r="G770">
        <v>1</v>
      </c>
      <c r="H770" t="s">
        <v>475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5">
      <c r="A771" s="1">
        <v>8786</v>
      </c>
      <c r="B771" s="2">
        <v>1956</v>
      </c>
      <c r="C771" t="s">
        <v>8</v>
      </c>
      <c r="D771" t="s">
        <v>4</v>
      </c>
      <c r="E771">
        <v>62058</v>
      </c>
      <c r="F771">
        <v>0</v>
      </c>
      <c r="G771">
        <v>1</v>
      </c>
      <c r="H771" t="s">
        <v>476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5">
      <c r="A772" s="1">
        <v>10582</v>
      </c>
      <c r="B772" s="2">
        <v>1979</v>
      </c>
      <c r="C772" t="s">
        <v>1</v>
      </c>
      <c r="D772" t="s">
        <v>4</v>
      </c>
      <c r="E772">
        <v>72063</v>
      </c>
      <c r="F772">
        <v>0</v>
      </c>
      <c r="G772">
        <v>1</v>
      </c>
      <c r="H772" t="s">
        <v>91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5">
      <c r="A773" s="1">
        <v>1915</v>
      </c>
      <c r="B773" s="2">
        <v>1951</v>
      </c>
      <c r="C773" t="s">
        <v>6</v>
      </c>
      <c r="D773" t="s">
        <v>4</v>
      </c>
      <c r="E773">
        <v>78939</v>
      </c>
      <c r="F773">
        <v>0</v>
      </c>
      <c r="G773">
        <v>0</v>
      </c>
      <c r="H773" t="s">
        <v>477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5">
      <c r="A774" s="1">
        <v>8897</v>
      </c>
      <c r="B774" s="2">
        <v>1965</v>
      </c>
      <c r="C774" t="s">
        <v>1</v>
      </c>
      <c r="D774" t="s">
        <v>3</v>
      </c>
      <c r="E774">
        <v>42720</v>
      </c>
      <c r="F774">
        <v>1</v>
      </c>
      <c r="G774">
        <v>1</v>
      </c>
      <c r="H774" t="s">
        <v>379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5">
      <c r="A775" s="1">
        <v>2371</v>
      </c>
      <c r="B775" s="2">
        <v>1972</v>
      </c>
      <c r="C775" t="s">
        <v>1</v>
      </c>
      <c r="D775" t="s">
        <v>4</v>
      </c>
      <c r="E775">
        <v>33622</v>
      </c>
      <c r="F775">
        <v>1</v>
      </c>
      <c r="G775">
        <v>1</v>
      </c>
      <c r="H775" t="s">
        <v>322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5">
      <c r="A776" s="1">
        <v>4303</v>
      </c>
      <c r="B776" s="2">
        <v>1957</v>
      </c>
      <c r="C776" t="s">
        <v>6</v>
      </c>
      <c r="D776" t="s">
        <v>5</v>
      </c>
      <c r="E776">
        <v>6835</v>
      </c>
      <c r="F776">
        <v>0</v>
      </c>
      <c r="G776">
        <v>1</v>
      </c>
      <c r="H776" t="s">
        <v>478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5">
      <c r="A777" s="1">
        <v>6825</v>
      </c>
      <c r="B777" s="2">
        <v>1953</v>
      </c>
      <c r="C777" t="s">
        <v>1</v>
      </c>
      <c r="D777" t="s">
        <v>5</v>
      </c>
      <c r="E777">
        <v>41452</v>
      </c>
      <c r="F777">
        <v>1</v>
      </c>
      <c r="G777">
        <v>1</v>
      </c>
      <c r="H777" t="s">
        <v>463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5">
      <c r="A778" s="1">
        <v>1072</v>
      </c>
      <c r="B778" s="2">
        <v>1965</v>
      </c>
      <c r="C778" t="s">
        <v>6</v>
      </c>
      <c r="D778" t="s">
        <v>3</v>
      </c>
      <c r="E778">
        <v>40760</v>
      </c>
      <c r="F778">
        <v>0</v>
      </c>
      <c r="G778">
        <v>1</v>
      </c>
      <c r="H778" t="s">
        <v>479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5">
      <c r="A779" s="1">
        <v>4964</v>
      </c>
      <c r="B779" s="2">
        <v>1958</v>
      </c>
      <c r="C779" t="s">
        <v>6</v>
      </c>
      <c r="D779" t="s">
        <v>5</v>
      </c>
      <c r="E779">
        <v>74250</v>
      </c>
      <c r="F779">
        <v>0</v>
      </c>
      <c r="G779">
        <v>0</v>
      </c>
      <c r="H779" t="s">
        <v>357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5">
      <c r="A780" s="1">
        <v>2461</v>
      </c>
      <c r="B780" s="2">
        <v>1955</v>
      </c>
      <c r="C780" t="s">
        <v>8</v>
      </c>
      <c r="D780" t="s">
        <v>3</v>
      </c>
      <c r="E780">
        <v>51124</v>
      </c>
      <c r="F780">
        <v>1</v>
      </c>
      <c r="G780">
        <v>1</v>
      </c>
      <c r="H780" t="s">
        <v>480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5">
      <c r="A781" s="1">
        <v>10736</v>
      </c>
      <c r="B781" s="2">
        <v>1971</v>
      </c>
      <c r="C781" t="s">
        <v>1</v>
      </c>
      <c r="D781" t="s">
        <v>3</v>
      </c>
      <c r="E781">
        <v>72258</v>
      </c>
      <c r="F781">
        <v>0</v>
      </c>
      <c r="G781">
        <v>1</v>
      </c>
      <c r="H781" t="s">
        <v>147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5">
      <c r="A782" s="1">
        <v>3194</v>
      </c>
      <c r="B782" s="2">
        <v>1974</v>
      </c>
      <c r="C782" t="s">
        <v>6</v>
      </c>
      <c r="D782" t="s">
        <v>3</v>
      </c>
      <c r="E782">
        <v>71466</v>
      </c>
      <c r="F782">
        <v>0</v>
      </c>
      <c r="G782">
        <v>0</v>
      </c>
      <c r="H782" t="s">
        <v>323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5">
      <c r="A783" s="1">
        <v>10839</v>
      </c>
      <c r="B783" s="2">
        <v>1976</v>
      </c>
      <c r="C783" t="s">
        <v>1</v>
      </c>
      <c r="D783" t="s">
        <v>5</v>
      </c>
      <c r="E783">
        <v>36283</v>
      </c>
      <c r="F783">
        <v>1</v>
      </c>
      <c r="G783">
        <v>1</v>
      </c>
      <c r="H783" t="s">
        <v>196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5">
      <c r="A784" s="1">
        <v>49</v>
      </c>
      <c r="B784" s="2">
        <v>1970</v>
      </c>
      <c r="C784" t="s">
        <v>1</v>
      </c>
      <c r="D784" t="s">
        <v>3</v>
      </c>
      <c r="E784">
        <v>20587</v>
      </c>
      <c r="F784">
        <v>1</v>
      </c>
      <c r="G784">
        <v>0</v>
      </c>
      <c r="H784" t="s">
        <v>76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5">
      <c r="A785" s="1">
        <v>4290</v>
      </c>
      <c r="B785" s="2">
        <v>1972</v>
      </c>
      <c r="C785" t="s">
        <v>1</v>
      </c>
      <c r="D785" t="s">
        <v>4</v>
      </c>
      <c r="E785">
        <v>30467</v>
      </c>
      <c r="F785">
        <v>1</v>
      </c>
      <c r="G785">
        <v>0</v>
      </c>
      <c r="H785" t="s">
        <v>77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5">
      <c r="A786" s="1">
        <v>10219</v>
      </c>
      <c r="B786" s="2">
        <v>1972</v>
      </c>
      <c r="C786" t="s">
        <v>1</v>
      </c>
      <c r="D786" t="s">
        <v>5</v>
      </c>
      <c r="E786">
        <v>31590</v>
      </c>
      <c r="F786">
        <v>1</v>
      </c>
      <c r="G786">
        <v>0</v>
      </c>
      <c r="H786" t="s">
        <v>481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5">
      <c r="A787" s="1">
        <v>4211</v>
      </c>
      <c r="B787" s="2">
        <v>1986</v>
      </c>
      <c r="C787" t="s">
        <v>10</v>
      </c>
      <c r="D787" t="s">
        <v>4</v>
      </c>
      <c r="E787">
        <v>20425</v>
      </c>
      <c r="F787">
        <v>1</v>
      </c>
      <c r="G787">
        <v>0</v>
      </c>
      <c r="H787" t="s">
        <v>46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5">
      <c r="A788" s="1">
        <v>1135</v>
      </c>
      <c r="B788" s="2">
        <v>1960</v>
      </c>
      <c r="C788" t="s">
        <v>8</v>
      </c>
      <c r="D788" t="s">
        <v>5</v>
      </c>
      <c r="E788">
        <v>17144</v>
      </c>
      <c r="F788">
        <v>1</v>
      </c>
      <c r="G788">
        <v>1</v>
      </c>
      <c r="H788" t="s">
        <v>380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5">
      <c r="A789" s="1">
        <v>6299</v>
      </c>
      <c r="B789" s="2">
        <v>1968</v>
      </c>
      <c r="C789" t="s">
        <v>6</v>
      </c>
      <c r="D789" t="s">
        <v>2</v>
      </c>
      <c r="E789">
        <v>42564</v>
      </c>
      <c r="F789">
        <v>0</v>
      </c>
      <c r="G789">
        <v>1</v>
      </c>
      <c r="H789" t="s">
        <v>39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5">
      <c r="A790" s="1">
        <v>10846</v>
      </c>
      <c r="B790" s="2">
        <v>1978</v>
      </c>
      <c r="C790" t="s">
        <v>8</v>
      </c>
      <c r="D790" t="s">
        <v>4</v>
      </c>
      <c r="E790">
        <v>43783</v>
      </c>
      <c r="F790">
        <v>1</v>
      </c>
      <c r="G790">
        <v>0</v>
      </c>
      <c r="H790" t="s">
        <v>482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5">
      <c r="A791" s="1">
        <v>347</v>
      </c>
      <c r="B791" s="2">
        <v>1976</v>
      </c>
      <c r="C791" t="s">
        <v>1</v>
      </c>
      <c r="D791" t="s">
        <v>2</v>
      </c>
      <c r="E791">
        <v>40780</v>
      </c>
      <c r="F791">
        <v>0</v>
      </c>
      <c r="G791">
        <v>1</v>
      </c>
      <c r="H791" t="s">
        <v>198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5">
      <c r="A792" s="1">
        <v>6543</v>
      </c>
      <c r="B792" s="2">
        <v>1945</v>
      </c>
      <c r="C792" t="s">
        <v>8</v>
      </c>
      <c r="D792" t="s">
        <v>5</v>
      </c>
      <c r="E792">
        <v>62847</v>
      </c>
      <c r="F792">
        <v>0</v>
      </c>
      <c r="G792">
        <v>0</v>
      </c>
      <c r="H792" t="s">
        <v>483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5">
      <c r="A793" s="1">
        <v>10446</v>
      </c>
      <c r="B793" s="2">
        <v>1957</v>
      </c>
      <c r="C793" t="s">
        <v>6</v>
      </c>
      <c r="D793" t="s">
        <v>4</v>
      </c>
      <c r="E793">
        <v>82017</v>
      </c>
      <c r="F793">
        <v>0</v>
      </c>
      <c r="G793">
        <v>0</v>
      </c>
      <c r="H793" t="s">
        <v>364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5">
      <c r="A794" s="1">
        <v>3479</v>
      </c>
      <c r="B794" s="2">
        <v>1950</v>
      </c>
      <c r="C794" t="s">
        <v>1</v>
      </c>
      <c r="D794" t="s">
        <v>3</v>
      </c>
      <c r="E794">
        <v>16813</v>
      </c>
      <c r="F794">
        <v>0</v>
      </c>
      <c r="G794">
        <v>0</v>
      </c>
      <c r="H794" t="s">
        <v>366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5">
      <c r="A795" s="1">
        <v>11075</v>
      </c>
      <c r="B795" s="2">
        <v>1978</v>
      </c>
      <c r="C795" t="s">
        <v>1</v>
      </c>
      <c r="D795" t="s">
        <v>4</v>
      </c>
      <c r="E795">
        <v>51267</v>
      </c>
      <c r="F795">
        <v>1</v>
      </c>
      <c r="G795">
        <v>1</v>
      </c>
      <c r="H795" t="s">
        <v>484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5">
      <c r="A796" s="1">
        <v>4442</v>
      </c>
      <c r="B796" s="2">
        <v>1961</v>
      </c>
      <c r="C796" t="s">
        <v>1</v>
      </c>
      <c r="D796" t="s">
        <v>3</v>
      </c>
      <c r="E796">
        <v>46524</v>
      </c>
      <c r="F796">
        <v>0</v>
      </c>
      <c r="G796">
        <v>1</v>
      </c>
      <c r="H796" t="s">
        <v>83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5">
      <c r="A797" s="1">
        <v>199</v>
      </c>
      <c r="B797" s="2">
        <v>1962</v>
      </c>
      <c r="C797" t="s">
        <v>8</v>
      </c>
      <c r="D797" t="s">
        <v>3</v>
      </c>
      <c r="E797">
        <v>45183</v>
      </c>
      <c r="F797">
        <v>0</v>
      </c>
      <c r="G797">
        <v>0</v>
      </c>
      <c r="H797" t="s">
        <v>418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5">
      <c r="A798" s="1">
        <v>6722</v>
      </c>
      <c r="B798" s="2">
        <v>1954</v>
      </c>
      <c r="C798" t="s">
        <v>6</v>
      </c>
      <c r="D798" t="s">
        <v>4</v>
      </c>
      <c r="E798">
        <v>70421</v>
      </c>
      <c r="F798">
        <v>0</v>
      </c>
      <c r="G798">
        <v>1</v>
      </c>
      <c r="H798" t="s">
        <v>56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5">
      <c r="A799" s="1">
        <v>796</v>
      </c>
      <c r="B799" s="2">
        <v>1965</v>
      </c>
      <c r="C799" t="s">
        <v>7</v>
      </c>
      <c r="D799" t="s">
        <v>2</v>
      </c>
      <c r="E799">
        <v>60161</v>
      </c>
      <c r="F799">
        <v>0</v>
      </c>
      <c r="G799">
        <v>1</v>
      </c>
      <c r="H799" t="s">
        <v>352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5">
      <c r="A800" s="1">
        <v>3749</v>
      </c>
      <c r="B800" s="2">
        <v>1973</v>
      </c>
      <c r="C800" t="s">
        <v>1</v>
      </c>
      <c r="D800" t="s">
        <v>5</v>
      </c>
      <c r="E800">
        <v>73926</v>
      </c>
      <c r="F800">
        <v>0</v>
      </c>
      <c r="G800">
        <v>0</v>
      </c>
      <c r="H800" t="s">
        <v>485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5">
      <c r="A801" s="1">
        <v>8523</v>
      </c>
      <c r="B801" s="2">
        <v>1968</v>
      </c>
      <c r="C801" t="s">
        <v>1</v>
      </c>
      <c r="D801" t="s">
        <v>4</v>
      </c>
      <c r="E801">
        <v>19329</v>
      </c>
      <c r="F801">
        <v>1</v>
      </c>
      <c r="G801">
        <v>0</v>
      </c>
      <c r="H801" t="s">
        <v>486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5">
      <c r="A802" s="1">
        <v>310</v>
      </c>
      <c r="B802" s="2">
        <v>1970</v>
      </c>
      <c r="C802" t="s">
        <v>8</v>
      </c>
      <c r="D802" t="s">
        <v>4</v>
      </c>
      <c r="E802">
        <v>61872</v>
      </c>
      <c r="F802">
        <v>0</v>
      </c>
      <c r="G802">
        <v>1</v>
      </c>
      <c r="H802" t="s">
        <v>426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5">
      <c r="A803" s="1">
        <v>8629</v>
      </c>
      <c r="B803" s="2">
        <v>1956</v>
      </c>
      <c r="C803" t="s">
        <v>1</v>
      </c>
      <c r="D803" t="s">
        <v>9</v>
      </c>
      <c r="E803">
        <v>46984</v>
      </c>
      <c r="F803">
        <v>1</v>
      </c>
      <c r="G803">
        <v>1</v>
      </c>
      <c r="H803" t="s">
        <v>199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5">
      <c r="A804" s="1">
        <v>236</v>
      </c>
      <c r="B804" s="2">
        <v>1951</v>
      </c>
      <c r="C804" t="s">
        <v>1</v>
      </c>
      <c r="D804" t="s">
        <v>4</v>
      </c>
      <c r="E804">
        <v>34838</v>
      </c>
      <c r="F804">
        <v>1</v>
      </c>
      <c r="G804">
        <v>1</v>
      </c>
      <c r="H804" t="s">
        <v>487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5">
      <c r="A805" s="1">
        <v>9930</v>
      </c>
      <c r="B805" s="2">
        <v>1944</v>
      </c>
      <c r="C805" t="s">
        <v>6</v>
      </c>
      <c r="D805" t="s">
        <v>3</v>
      </c>
      <c r="E805">
        <v>82716</v>
      </c>
      <c r="F805">
        <v>0</v>
      </c>
      <c r="G805">
        <v>0</v>
      </c>
      <c r="H805" t="s">
        <v>54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5">
      <c r="A806" s="1">
        <v>3483</v>
      </c>
      <c r="B806" s="2">
        <v>1958</v>
      </c>
      <c r="C806" t="s">
        <v>1</v>
      </c>
      <c r="D806" t="s">
        <v>4</v>
      </c>
      <c r="E806">
        <v>48192</v>
      </c>
      <c r="F806">
        <v>0</v>
      </c>
      <c r="G806">
        <v>0</v>
      </c>
      <c r="H806" t="s">
        <v>488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5">
      <c r="A807" s="1">
        <v>4599</v>
      </c>
      <c r="B807" s="2">
        <v>1976</v>
      </c>
      <c r="C807" t="s">
        <v>8</v>
      </c>
      <c r="D807" t="s">
        <v>4</v>
      </c>
      <c r="E807">
        <v>49681</v>
      </c>
      <c r="F807">
        <v>0</v>
      </c>
      <c r="G807">
        <v>2</v>
      </c>
      <c r="H807" t="s">
        <v>489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5">
      <c r="A808" s="1">
        <v>7326</v>
      </c>
      <c r="B808" s="2">
        <v>1971</v>
      </c>
      <c r="C808" t="s">
        <v>8</v>
      </c>
      <c r="D808" t="s">
        <v>4</v>
      </c>
      <c r="E808">
        <v>56850</v>
      </c>
      <c r="F808">
        <v>0</v>
      </c>
      <c r="G808">
        <v>1</v>
      </c>
      <c r="H808" t="s">
        <v>99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5">
      <c r="A809" s="1">
        <v>7352</v>
      </c>
      <c r="B809" s="2">
        <v>1957</v>
      </c>
      <c r="C809" t="s">
        <v>1</v>
      </c>
      <c r="D809" t="s">
        <v>4</v>
      </c>
      <c r="E809">
        <v>55267</v>
      </c>
      <c r="F809">
        <v>0</v>
      </c>
      <c r="G809">
        <v>1</v>
      </c>
      <c r="H809" t="s">
        <v>430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5">
      <c r="A810" s="1">
        <v>2350</v>
      </c>
      <c r="B810" s="2">
        <v>1972</v>
      </c>
      <c r="C810" t="s">
        <v>1</v>
      </c>
      <c r="D810" t="s">
        <v>4</v>
      </c>
      <c r="E810">
        <v>59666</v>
      </c>
      <c r="F810">
        <v>1</v>
      </c>
      <c r="G810">
        <v>1</v>
      </c>
      <c r="H810" t="s">
        <v>490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5">
      <c r="A811" s="1">
        <v>9145</v>
      </c>
      <c r="B811" s="2">
        <v>1972</v>
      </c>
      <c r="C811" t="s">
        <v>1</v>
      </c>
      <c r="D811" t="s">
        <v>3</v>
      </c>
      <c r="E811">
        <v>72504</v>
      </c>
      <c r="F811">
        <v>0</v>
      </c>
      <c r="G811">
        <v>1</v>
      </c>
      <c r="H811" t="s">
        <v>488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5">
      <c r="A812" s="1">
        <v>2964</v>
      </c>
      <c r="B812" s="2">
        <v>1981</v>
      </c>
      <c r="C812" t="s">
        <v>1</v>
      </c>
      <c r="D812" t="s">
        <v>4</v>
      </c>
      <c r="E812">
        <v>26872</v>
      </c>
      <c r="F812">
        <v>0</v>
      </c>
      <c r="G812">
        <v>0</v>
      </c>
      <c r="H812" t="s">
        <v>303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5">
      <c r="A813" s="1">
        <v>5585</v>
      </c>
      <c r="B813" s="2">
        <v>1972</v>
      </c>
      <c r="C813" t="s">
        <v>1</v>
      </c>
      <c r="D813" t="s">
        <v>3</v>
      </c>
      <c r="E813">
        <v>21359</v>
      </c>
      <c r="F813">
        <v>1</v>
      </c>
      <c r="G813">
        <v>0</v>
      </c>
      <c r="H813" t="s">
        <v>107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5">
      <c r="A814" s="1">
        <v>9687</v>
      </c>
      <c r="B814" s="2">
        <v>1975</v>
      </c>
      <c r="C814" t="s">
        <v>1</v>
      </c>
      <c r="D814" t="s">
        <v>3</v>
      </c>
      <c r="E814">
        <v>73170</v>
      </c>
      <c r="F814">
        <v>0</v>
      </c>
      <c r="G814">
        <v>0</v>
      </c>
      <c r="H814" t="s">
        <v>491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5">
      <c r="A815" s="1">
        <v>3732</v>
      </c>
      <c r="B815" s="2">
        <v>1955</v>
      </c>
      <c r="C815" t="s">
        <v>8</v>
      </c>
      <c r="D815" t="s">
        <v>4</v>
      </c>
      <c r="E815">
        <v>52750</v>
      </c>
      <c r="F815">
        <v>0</v>
      </c>
      <c r="G815">
        <v>1</v>
      </c>
      <c r="H815" t="s">
        <v>492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5">
      <c r="A816" s="1">
        <v>6303</v>
      </c>
      <c r="B816" s="2">
        <v>1986</v>
      </c>
      <c r="C816" t="s">
        <v>6</v>
      </c>
      <c r="D816" t="s">
        <v>5</v>
      </c>
      <c r="E816">
        <v>91820</v>
      </c>
      <c r="F816">
        <v>0</v>
      </c>
      <c r="G816">
        <v>0</v>
      </c>
      <c r="H816" t="s">
        <v>98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5">
      <c r="A817" s="1">
        <v>11176</v>
      </c>
      <c r="B817" s="2">
        <v>1970</v>
      </c>
      <c r="C817" t="s">
        <v>6</v>
      </c>
      <c r="D817" t="s">
        <v>5</v>
      </c>
      <c r="E817">
        <v>65968</v>
      </c>
      <c r="F817">
        <v>0</v>
      </c>
      <c r="G817">
        <v>1</v>
      </c>
      <c r="H817" t="s">
        <v>61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5">
      <c r="A818" s="1">
        <v>2986</v>
      </c>
      <c r="B818" s="2">
        <v>1976</v>
      </c>
      <c r="C818" t="s">
        <v>1</v>
      </c>
      <c r="D818" t="s">
        <v>4</v>
      </c>
      <c r="E818">
        <v>30772</v>
      </c>
      <c r="F818">
        <v>1</v>
      </c>
      <c r="G818">
        <v>1</v>
      </c>
      <c r="H818" t="s">
        <v>449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5">
      <c r="A819" s="1">
        <v>7462</v>
      </c>
      <c r="B819" s="2">
        <v>1954</v>
      </c>
      <c r="C819" t="s">
        <v>1</v>
      </c>
      <c r="D819" t="s">
        <v>3</v>
      </c>
      <c r="E819">
        <v>22507</v>
      </c>
      <c r="F819">
        <v>0</v>
      </c>
      <c r="G819">
        <v>0</v>
      </c>
      <c r="H819" t="s">
        <v>29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5">
      <c r="A820" s="1">
        <v>3900</v>
      </c>
      <c r="B820" s="2">
        <v>1972</v>
      </c>
      <c r="C820" t="s">
        <v>1</v>
      </c>
      <c r="D820" t="s">
        <v>4</v>
      </c>
      <c r="E820">
        <v>65685</v>
      </c>
      <c r="F820">
        <v>0</v>
      </c>
      <c r="G820">
        <v>1</v>
      </c>
      <c r="H820" t="s">
        <v>387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5">
      <c r="A821" s="1">
        <v>7034</v>
      </c>
      <c r="B821" s="2">
        <v>1978</v>
      </c>
      <c r="C821" t="s">
        <v>7</v>
      </c>
      <c r="D821" t="s">
        <v>4</v>
      </c>
      <c r="E821">
        <v>25804</v>
      </c>
      <c r="F821">
        <v>1</v>
      </c>
      <c r="G821">
        <v>0</v>
      </c>
      <c r="H821" t="s">
        <v>475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5">
      <c r="A822" s="1">
        <v>9493</v>
      </c>
      <c r="B822" s="2">
        <v>1980</v>
      </c>
      <c r="C822" t="s">
        <v>6</v>
      </c>
      <c r="D822" t="s">
        <v>3</v>
      </c>
      <c r="E822">
        <v>76412</v>
      </c>
      <c r="F822">
        <v>0</v>
      </c>
      <c r="G822">
        <v>0</v>
      </c>
      <c r="H822" t="s">
        <v>493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5">
      <c r="A823" s="1">
        <v>1143</v>
      </c>
      <c r="B823" s="2">
        <v>1972</v>
      </c>
      <c r="C823" t="s">
        <v>1</v>
      </c>
      <c r="D823" t="s">
        <v>4</v>
      </c>
      <c r="E823">
        <v>22063</v>
      </c>
      <c r="F823">
        <v>1</v>
      </c>
      <c r="G823">
        <v>0</v>
      </c>
      <c r="H823" t="s">
        <v>381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5">
      <c r="A824" s="1">
        <v>1</v>
      </c>
      <c r="B824" s="2">
        <v>1961</v>
      </c>
      <c r="C824" t="s">
        <v>1</v>
      </c>
      <c r="D824" t="s">
        <v>3</v>
      </c>
      <c r="E824">
        <v>57091</v>
      </c>
      <c r="F824">
        <v>0</v>
      </c>
      <c r="G824">
        <v>0</v>
      </c>
      <c r="H824" t="s">
        <v>167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5">
      <c r="A825" s="1">
        <v>3855</v>
      </c>
      <c r="B825" s="2">
        <v>1963</v>
      </c>
      <c r="C825" t="s">
        <v>1</v>
      </c>
      <c r="D825" t="s">
        <v>4</v>
      </c>
      <c r="E825">
        <v>22419</v>
      </c>
      <c r="F825">
        <v>0</v>
      </c>
      <c r="G825">
        <v>0</v>
      </c>
      <c r="H825" t="s">
        <v>306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5">
      <c r="A826" s="1">
        <v>5536</v>
      </c>
      <c r="B826" s="2">
        <v>1959</v>
      </c>
      <c r="C826" t="s">
        <v>1</v>
      </c>
      <c r="D826" t="s">
        <v>5</v>
      </c>
      <c r="E826">
        <v>87771</v>
      </c>
      <c r="F826">
        <v>0</v>
      </c>
      <c r="G826">
        <v>1</v>
      </c>
      <c r="H826" t="s">
        <v>225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5">
      <c r="A827" s="1">
        <v>5989</v>
      </c>
      <c r="B827" s="2">
        <v>1959</v>
      </c>
      <c r="C827" t="s">
        <v>7</v>
      </c>
      <c r="D827" t="s">
        <v>2</v>
      </c>
      <c r="E827">
        <v>78353</v>
      </c>
      <c r="F827">
        <v>0</v>
      </c>
      <c r="G827">
        <v>1</v>
      </c>
      <c r="H827" t="s">
        <v>271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5">
      <c r="A828" s="1">
        <v>9499</v>
      </c>
      <c r="B828" s="2">
        <v>1954</v>
      </c>
      <c r="C828" t="s">
        <v>1</v>
      </c>
      <c r="D828" t="s">
        <v>4</v>
      </c>
      <c r="E828">
        <v>93404</v>
      </c>
      <c r="F828">
        <v>1</v>
      </c>
      <c r="G828">
        <v>2</v>
      </c>
      <c r="H828" t="s">
        <v>424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5">
      <c r="A829" s="1">
        <v>6768</v>
      </c>
      <c r="B829" s="2">
        <v>1962</v>
      </c>
      <c r="C829" t="s">
        <v>1</v>
      </c>
      <c r="D829" t="s">
        <v>2</v>
      </c>
      <c r="E829">
        <v>37859</v>
      </c>
      <c r="F829">
        <v>1</v>
      </c>
      <c r="G829">
        <v>2</v>
      </c>
      <c r="H829" t="s">
        <v>249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5">
      <c r="A830" s="1">
        <v>2150</v>
      </c>
      <c r="B830" s="2">
        <v>1958</v>
      </c>
      <c r="C830" t="s">
        <v>6</v>
      </c>
      <c r="D830" t="s">
        <v>9</v>
      </c>
      <c r="E830">
        <v>80995</v>
      </c>
      <c r="F830">
        <v>0</v>
      </c>
      <c r="G830">
        <v>1</v>
      </c>
      <c r="H830" t="s">
        <v>45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5">
      <c r="A831" s="1">
        <v>6646</v>
      </c>
      <c r="B831" s="2">
        <v>1984</v>
      </c>
      <c r="C831" t="s">
        <v>1</v>
      </c>
      <c r="D831" t="s">
        <v>5</v>
      </c>
      <c r="E831">
        <v>16529</v>
      </c>
      <c r="F831">
        <v>1</v>
      </c>
      <c r="G831">
        <v>0</v>
      </c>
      <c r="H831" t="s">
        <v>154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5">
      <c r="A832" s="1">
        <v>4887</v>
      </c>
      <c r="B832" s="2">
        <v>1976</v>
      </c>
      <c r="C832" t="s">
        <v>6</v>
      </c>
      <c r="D832" t="s">
        <v>2</v>
      </c>
      <c r="E832">
        <v>55412</v>
      </c>
      <c r="F832">
        <v>1</v>
      </c>
      <c r="G832">
        <v>1</v>
      </c>
      <c r="H832" t="s">
        <v>43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5">
      <c r="A833" s="1">
        <v>8560</v>
      </c>
      <c r="B833" s="2">
        <v>1992</v>
      </c>
      <c r="C833" t="s">
        <v>1</v>
      </c>
      <c r="D833" t="s">
        <v>3</v>
      </c>
      <c r="E833">
        <v>48789</v>
      </c>
      <c r="F833">
        <v>0</v>
      </c>
      <c r="G833">
        <v>0</v>
      </c>
      <c r="H833" t="s">
        <v>186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5">
      <c r="A834" s="1">
        <v>3321</v>
      </c>
      <c r="B834" s="2">
        <v>1967</v>
      </c>
      <c r="C834" t="s">
        <v>6</v>
      </c>
      <c r="D834" t="s">
        <v>5</v>
      </c>
      <c r="E834">
        <v>56575</v>
      </c>
      <c r="F834">
        <v>0</v>
      </c>
      <c r="G834">
        <v>2</v>
      </c>
      <c r="H834" t="s">
        <v>493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5">
      <c r="A835" s="1">
        <v>11003</v>
      </c>
      <c r="B835" s="2">
        <v>1980</v>
      </c>
      <c r="C835" t="s">
        <v>7</v>
      </c>
      <c r="D835" t="s">
        <v>5</v>
      </c>
      <c r="E835">
        <v>25130</v>
      </c>
      <c r="F835">
        <v>1</v>
      </c>
      <c r="G835">
        <v>0</v>
      </c>
      <c r="H835" t="s">
        <v>55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5">
      <c r="A836" s="1">
        <v>10402</v>
      </c>
      <c r="B836" s="2">
        <v>1967</v>
      </c>
      <c r="C836" t="s">
        <v>1</v>
      </c>
      <c r="D836" t="s">
        <v>4</v>
      </c>
      <c r="E836">
        <v>35441</v>
      </c>
      <c r="F836">
        <v>1</v>
      </c>
      <c r="G836">
        <v>1</v>
      </c>
      <c r="H836" t="s">
        <v>494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5">
      <c r="A837" s="1">
        <v>9904</v>
      </c>
      <c r="B837" s="2">
        <v>1956</v>
      </c>
      <c r="C837" t="s">
        <v>1</v>
      </c>
      <c r="D837" t="s">
        <v>4</v>
      </c>
      <c r="E837">
        <v>71391</v>
      </c>
      <c r="F837">
        <v>0</v>
      </c>
      <c r="G837">
        <v>1</v>
      </c>
      <c r="H837" t="s">
        <v>460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5">
      <c r="A838" s="1">
        <v>6141</v>
      </c>
      <c r="B838" s="2">
        <v>1972</v>
      </c>
      <c r="C838" t="s">
        <v>8</v>
      </c>
      <c r="D838" t="s">
        <v>3</v>
      </c>
      <c r="E838">
        <v>49494</v>
      </c>
      <c r="F838">
        <v>1</v>
      </c>
      <c r="G838">
        <v>0</v>
      </c>
      <c r="H838" t="s">
        <v>324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5">
      <c r="A839" s="1">
        <v>5687</v>
      </c>
      <c r="B839" s="2">
        <v>1980</v>
      </c>
      <c r="C839" t="s">
        <v>1</v>
      </c>
      <c r="D839" t="s">
        <v>2</v>
      </c>
      <c r="E839">
        <v>81702</v>
      </c>
      <c r="F839">
        <v>0</v>
      </c>
      <c r="G839">
        <v>0</v>
      </c>
      <c r="H839" t="s">
        <v>402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5">
      <c r="A840" s="1">
        <v>10856</v>
      </c>
      <c r="B840" s="2">
        <v>1980</v>
      </c>
      <c r="C840" t="s">
        <v>7</v>
      </c>
      <c r="D840" t="s">
        <v>3</v>
      </c>
      <c r="E840">
        <v>45889</v>
      </c>
      <c r="F840">
        <v>0</v>
      </c>
      <c r="G840">
        <v>1</v>
      </c>
      <c r="H840" t="s">
        <v>267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5">
      <c r="A841" s="1">
        <v>5121</v>
      </c>
      <c r="B841" s="2">
        <v>1977</v>
      </c>
      <c r="C841" t="s">
        <v>1</v>
      </c>
      <c r="D841" t="s">
        <v>3</v>
      </c>
      <c r="E841">
        <v>56628</v>
      </c>
      <c r="F841">
        <v>0</v>
      </c>
      <c r="G841">
        <v>1</v>
      </c>
      <c r="H841" t="s">
        <v>495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5">
      <c r="A842" s="1">
        <v>4186</v>
      </c>
      <c r="B842" s="2">
        <v>1950</v>
      </c>
      <c r="C842" t="s">
        <v>1</v>
      </c>
      <c r="D842" t="s">
        <v>5</v>
      </c>
      <c r="E842">
        <v>34026</v>
      </c>
      <c r="F842">
        <v>1</v>
      </c>
      <c r="G842">
        <v>1</v>
      </c>
      <c r="H842" t="s">
        <v>496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5">
      <c r="A843" s="1">
        <v>368</v>
      </c>
      <c r="B843" s="2">
        <v>1974</v>
      </c>
      <c r="C843" t="s">
        <v>1</v>
      </c>
      <c r="D843" t="s">
        <v>4</v>
      </c>
      <c r="E843">
        <v>40049</v>
      </c>
      <c r="F843">
        <v>0</v>
      </c>
      <c r="G843">
        <v>1</v>
      </c>
      <c r="H843" t="s">
        <v>497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5">
      <c r="A844" s="1">
        <v>3312</v>
      </c>
      <c r="B844" s="2">
        <v>1988</v>
      </c>
      <c r="C844" t="s">
        <v>1</v>
      </c>
      <c r="D844" t="s">
        <v>3</v>
      </c>
      <c r="E844">
        <v>34176</v>
      </c>
      <c r="F844">
        <v>1</v>
      </c>
      <c r="G844">
        <v>0</v>
      </c>
      <c r="H844" t="s">
        <v>61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5">
      <c r="A845" s="1">
        <v>11121</v>
      </c>
      <c r="B845" s="2">
        <v>1981</v>
      </c>
      <c r="C845" t="s">
        <v>1</v>
      </c>
      <c r="D845" t="s">
        <v>4</v>
      </c>
      <c r="E845">
        <v>19419</v>
      </c>
      <c r="F845">
        <v>1</v>
      </c>
      <c r="G845">
        <v>0</v>
      </c>
      <c r="H845" t="s">
        <v>115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5">
      <c r="A846" s="1">
        <v>5332</v>
      </c>
      <c r="B846" s="2">
        <v>1960</v>
      </c>
      <c r="C846" t="s">
        <v>7</v>
      </c>
      <c r="D846" t="s">
        <v>4</v>
      </c>
      <c r="E846">
        <v>82504</v>
      </c>
      <c r="F846">
        <v>0</v>
      </c>
      <c r="G846">
        <v>0</v>
      </c>
      <c r="H846" t="s">
        <v>498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5">
      <c r="A847" s="1">
        <v>5848</v>
      </c>
      <c r="B847" s="2">
        <v>1970</v>
      </c>
      <c r="C847" t="s">
        <v>1</v>
      </c>
      <c r="D847" t="s">
        <v>5</v>
      </c>
      <c r="E847">
        <v>81205</v>
      </c>
      <c r="F847">
        <v>0</v>
      </c>
      <c r="G847">
        <v>0</v>
      </c>
      <c r="H847" t="s">
        <v>499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5">
      <c r="A848" s="1">
        <v>10343</v>
      </c>
      <c r="B848" s="2">
        <v>1991</v>
      </c>
      <c r="C848" t="s">
        <v>7</v>
      </c>
      <c r="D848" t="s">
        <v>3</v>
      </c>
      <c r="E848">
        <v>61618</v>
      </c>
      <c r="F848">
        <v>0</v>
      </c>
      <c r="G848">
        <v>0</v>
      </c>
      <c r="H848" t="s">
        <v>500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5">
      <c r="A849" s="1">
        <v>5935</v>
      </c>
      <c r="B849" s="2">
        <v>1956</v>
      </c>
      <c r="C849" t="s">
        <v>8</v>
      </c>
      <c r="D849" t="s">
        <v>3</v>
      </c>
      <c r="E849">
        <v>55284</v>
      </c>
      <c r="F849">
        <v>0</v>
      </c>
      <c r="G849">
        <v>1</v>
      </c>
      <c r="H849" t="s">
        <v>30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5">
      <c r="A850" s="1">
        <v>2895</v>
      </c>
      <c r="B850" s="2">
        <v>1963</v>
      </c>
      <c r="C850" t="s">
        <v>1</v>
      </c>
      <c r="D850" t="s">
        <v>3</v>
      </c>
      <c r="E850">
        <v>49980</v>
      </c>
      <c r="F850">
        <v>0</v>
      </c>
      <c r="G850">
        <v>1</v>
      </c>
      <c r="H850" t="s">
        <v>501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5">
      <c r="A851" s="1">
        <v>10262</v>
      </c>
      <c r="B851" s="2">
        <v>1980</v>
      </c>
      <c r="C851" t="s">
        <v>1</v>
      </c>
      <c r="D851" t="s">
        <v>4</v>
      </c>
      <c r="E851">
        <v>15072</v>
      </c>
      <c r="F851">
        <v>2</v>
      </c>
      <c r="G851">
        <v>0</v>
      </c>
      <c r="H851" t="s">
        <v>473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5">
      <c r="A852" s="1">
        <v>7848</v>
      </c>
      <c r="B852" s="2">
        <v>1974</v>
      </c>
      <c r="C852" t="s">
        <v>1</v>
      </c>
      <c r="D852" t="s">
        <v>3</v>
      </c>
      <c r="E852">
        <v>49166</v>
      </c>
      <c r="F852">
        <v>0</v>
      </c>
      <c r="G852">
        <v>1</v>
      </c>
      <c r="H852" t="s">
        <v>242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5">
      <c r="A853" s="1">
        <v>9477</v>
      </c>
      <c r="B853" s="2">
        <v>1954</v>
      </c>
      <c r="C853" t="s">
        <v>6</v>
      </c>
      <c r="D853" t="s">
        <v>4</v>
      </c>
      <c r="E853">
        <v>65324</v>
      </c>
      <c r="F853">
        <v>0</v>
      </c>
      <c r="G853">
        <v>1</v>
      </c>
      <c r="H853" t="s">
        <v>37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5">
      <c r="A854" s="1">
        <v>4856</v>
      </c>
      <c r="B854" s="2">
        <v>1957</v>
      </c>
      <c r="C854" t="s">
        <v>7</v>
      </c>
      <c r="D854" t="s">
        <v>4</v>
      </c>
      <c r="E854">
        <v>82347</v>
      </c>
      <c r="F854">
        <v>0</v>
      </c>
      <c r="G854">
        <v>0</v>
      </c>
      <c r="H854" t="s">
        <v>502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5">
      <c r="A855" s="1">
        <v>7186</v>
      </c>
      <c r="B855" s="2">
        <v>1966</v>
      </c>
      <c r="C855" t="s">
        <v>6</v>
      </c>
      <c r="D855" t="s">
        <v>5</v>
      </c>
      <c r="E855">
        <v>30843</v>
      </c>
      <c r="F855">
        <v>1</v>
      </c>
      <c r="G855">
        <v>1</v>
      </c>
      <c r="H855" t="s">
        <v>503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5">
      <c r="A856" s="1">
        <v>5794</v>
      </c>
      <c r="B856" s="2">
        <v>1974</v>
      </c>
      <c r="C856" t="s">
        <v>6</v>
      </c>
      <c r="D856" t="s">
        <v>4</v>
      </c>
      <c r="E856">
        <v>46374</v>
      </c>
      <c r="F856">
        <v>0</v>
      </c>
      <c r="G856">
        <v>1</v>
      </c>
      <c r="H856" t="s">
        <v>250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5">
      <c r="A857" s="1">
        <v>1456</v>
      </c>
      <c r="B857" s="2">
        <v>1979</v>
      </c>
      <c r="C857" t="s">
        <v>1</v>
      </c>
      <c r="D857" t="s">
        <v>3</v>
      </c>
      <c r="E857">
        <v>60474</v>
      </c>
      <c r="F857">
        <v>0</v>
      </c>
      <c r="G857">
        <v>1</v>
      </c>
      <c r="H857" t="s">
        <v>339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5">
      <c r="A858" s="1">
        <v>4877</v>
      </c>
      <c r="B858" s="2">
        <v>1973</v>
      </c>
      <c r="C858" t="s">
        <v>8</v>
      </c>
      <c r="D858" t="s">
        <v>4</v>
      </c>
      <c r="E858">
        <v>38576</v>
      </c>
      <c r="F858">
        <v>0</v>
      </c>
      <c r="G858">
        <v>1</v>
      </c>
      <c r="H858" t="s">
        <v>504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5">
      <c r="A859" s="1">
        <v>425</v>
      </c>
      <c r="B859" s="2">
        <v>1985</v>
      </c>
      <c r="C859" t="s">
        <v>1</v>
      </c>
      <c r="D859" t="s">
        <v>4</v>
      </c>
      <c r="E859">
        <v>55357</v>
      </c>
      <c r="F859">
        <v>2</v>
      </c>
      <c r="G859">
        <v>0</v>
      </c>
      <c r="H859" t="s">
        <v>120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5">
      <c r="A860" s="1">
        <v>3007</v>
      </c>
      <c r="B860" s="2">
        <v>1966</v>
      </c>
      <c r="C860" t="s">
        <v>1</v>
      </c>
      <c r="D860" t="s">
        <v>5</v>
      </c>
      <c r="E860">
        <v>37758</v>
      </c>
      <c r="F860">
        <v>1</v>
      </c>
      <c r="G860">
        <v>1</v>
      </c>
      <c r="H860" t="s">
        <v>444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5">
      <c r="A861" s="1">
        <v>1031</v>
      </c>
      <c r="B861" s="2">
        <v>1989</v>
      </c>
      <c r="C861" t="s">
        <v>7</v>
      </c>
      <c r="D861" t="s">
        <v>4</v>
      </c>
      <c r="E861">
        <v>85710</v>
      </c>
      <c r="F861">
        <v>0</v>
      </c>
      <c r="G861">
        <v>0</v>
      </c>
      <c r="H861" t="s">
        <v>493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5">
      <c r="A862" s="1">
        <v>4297</v>
      </c>
      <c r="B862" s="2">
        <v>1969</v>
      </c>
      <c r="C862" t="s">
        <v>1</v>
      </c>
      <c r="D862" t="s">
        <v>5</v>
      </c>
      <c r="E862">
        <v>23228</v>
      </c>
      <c r="F862">
        <v>1</v>
      </c>
      <c r="G862">
        <v>0</v>
      </c>
      <c r="H862" t="s">
        <v>357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5">
      <c r="A863" s="1">
        <v>807</v>
      </c>
      <c r="B863" s="2">
        <v>1969</v>
      </c>
      <c r="C863" t="s">
        <v>8</v>
      </c>
      <c r="D863" t="s">
        <v>5</v>
      </c>
      <c r="E863">
        <v>44602</v>
      </c>
      <c r="F863">
        <v>1</v>
      </c>
      <c r="G863">
        <v>1</v>
      </c>
      <c r="H863" t="s">
        <v>380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5">
      <c r="A864" s="1">
        <v>9553</v>
      </c>
      <c r="B864" s="2">
        <v>1987</v>
      </c>
      <c r="C864" t="s">
        <v>1</v>
      </c>
      <c r="D864" t="s">
        <v>4</v>
      </c>
      <c r="E864">
        <v>7500</v>
      </c>
      <c r="F864">
        <v>0</v>
      </c>
      <c r="G864">
        <v>0</v>
      </c>
      <c r="H864" t="s">
        <v>217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5">
      <c r="A865" s="1">
        <v>4271</v>
      </c>
      <c r="B865" s="2">
        <v>1989</v>
      </c>
      <c r="C865" t="s">
        <v>7</v>
      </c>
      <c r="D865" t="s">
        <v>5</v>
      </c>
      <c r="E865">
        <v>38683</v>
      </c>
      <c r="F865">
        <v>1</v>
      </c>
      <c r="G865">
        <v>0</v>
      </c>
      <c r="H865" t="s">
        <v>444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5">
      <c r="A866" s="1">
        <v>4120</v>
      </c>
      <c r="B866" s="2">
        <v>1975</v>
      </c>
      <c r="C866" t="s">
        <v>7</v>
      </c>
      <c r="D866" t="s">
        <v>3</v>
      </c>
      <c r="E866">
        <v>49514</v>
      </c>
      <c r="F866">
        <v>1</v>
      </c>
      <c r="G866">
        <v>0</v>
      </c>
      <c r="H866" t="s">
        <v>258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5">
      <c r="A867" s="1">
        <v>2036</v>
      </c>
      <c r="B867" s="2">
        <v>1973</v>
      </c>
      <c r="C867" t="s">
        <v>6</v>
      </c>
      <c r="D867" t="s">
        <v>5</v>
      </c>
      <c r="E867">
        <v>57906</v>
      </c>
      <c r="F867">
        <v>0</v>
      </c>
      <c r="G867">
        <v>1</v>
      </c>
      <c r="H867" t="s">
        <v>73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5">
      <c r="A868" s="1">
        <v>115</v>
      </c>
      <c r="B868" s="2">
        <v>1966</v>
      </c>
      <c r="C868" t="s">
        <v>8</v>
      </c>
      <c r="D868" t="s">
        <v>3</v>
      </c>
      <c r="E868">
        <v>43456</v>
      </c>
      <c r="F868">
        <v>0</v>
      </c>
      <c r="G868">
        <v>1</v>
      </c>
      <c r="H868" t="s">
        <v>199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5">
      <c r="A869" s="1">
        <v>4259</v>
      </c>
      <c r="B869" s="2">
        <v>1986</v>
      </c>
      <c r="C869" t="s">
        <v>8</v>
      </c>
      <c r="D869" t="s">
        <v>3</v>
      </c>
      <c r="E869">
        <v>19485</v>
      </c>
      <c r="F869">
        <v>2</v>
      </c>
      <c r="G869">
        <v>0</v>
      </c>
      <c r="H869" t="s">
        <v>111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5">
      <c r="A870" s="1">
        <v>8687</v>
      </c>
      <c r="B870" s="2">
        <v>1978</v>
      </c>
      <c r="C870" t="s">
        <v>1</v>
      </c>
      <c r="D870" t="s">
        <v>5</v>
      </c>
      <c r="E870">
        <v>53172</v>
      </c>
      <c r="F870">
        <v>0</v>
      </c>
      <c r="G870">
        <v>1</v>
      </c>
      <c r="H870" t="s">
        <v>414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5">
      <c r="A871" s="1">
        <v>2447</v>
      </c>
      <c r="B871" s="2">
        <v>1979</v>
      </c>
      <c r="C871" t="s">
        <v>1</v>
      </c>
      <c r="D871" t="s">
        <v>5</v>
      </c>
      <c r="E871">
        <v>30545</v>
      </c>
      <c r="F871">
        <v>1</v>
      </c>
      <c r="G871">
        <v>0</v>
      </c>
      <c r="H871" t="s">
        <v>314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5">
      <c r="A872" s="1">
        <v>10140</v>
      </c>
      <c r="B872" s="2">
        <v>1983</v>
      </c>
      <c r="C872" t="s">
        <v>6</v>
      </c>
      <c r="D872" t="s">
        <v>5</v>
      </c>
      <c r="E872">
        <v>70123</v>
      </c>
      <c r="F872">
        <v>0</v>
      </c>
      <c r="G872">
        <v>0</v>
      </c>
      <c r="H872" t="s">
        <v>165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5">
      <c r="A873" s="1">
        <v>9353</v>
      </c>
      <c r="B873" s="2">
        <v>1959</v>
      </c>
      <c r="C873" t="s">
        <v>1</v>
      </c>
      <c r="D873" t="s">
        <v>3</v>
      </c>
      <c r="E873">
        <v>62450</v>
      </c>
      <c r="F873">
        <v>0</v>
      </c>
      <c r="G873">
        <v>1</v>
      </c>
      <c r="H873" t="s">
        <v>505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5">
      <c r="A874" s="1">
        <v>3623</v>
      </c>
      <c r="B874" s="2">
        <v>1976</v>
      </c>
      <c r="C874" t="s">
        <v>1</v>
      </c>
      <c r="D874" t="s">
        <v>5</v>
      </c>
      <c r="E874">
        <v>21675</v>
      </c>
      <c r="F874">
        <v>1</v>
      </c>
      <c r="G874">
        <v>0</v>
      </c>
      <c r="H874" t="s">
        <v>506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5">
      <c r="A875" s="1">
        <v>738</v>
      </c>
      <c r="B875" s="2">
        <v>1981</v>
      </c>
      <c r="C875" t="s">
        <v>7</v>
      </c>
      <c r="D875" t="s">
        <v>3</v>
      </c>
      <c r="E875">
        <v>42395</v>
      </c>
      <c r="F875">
        <v>1</v>
      </c>
      <c r="G875">
        <v>1</v>
      </c>
      <c r="H875" t="s">
        <v>160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5">
      <c r="A876" s="1">
        <v>7631</v>
      </c>
      <c r="B876" s="2">
        <v>1978</v>
      </c>
      <c r="C876" t="s">
        <v>8</v>
      </c>
      <c r="D876" t="s">
        <v>5</v>
      </c>
      <c r="E876">
        <v>61346</v>
      </c>
      <c r="F876">
        <v>1</v>
      </c>
      <c r="G876">
        <v>0</v>
      </c>
      <c r="H876" t="s">
        <v>307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5">
      <c r="A877" s="1">
        <v>4789</v>
      </c>
      <c r="B877" s="2">
        <v>1953</v>
      </c>
      <c r="C877" t="s">
        <v>1</v>
      </c>
      <c r="D877" t="s">
        <v>5</v>
      </c>
      <c r="E877">
        <v>80812</v>
      </c>
      <c r="F877">
        <v>0</v>
      </c>
      <c r="G877">
        <v>0</v>
      </c>
      <c r="H877" t="s">
        <v>407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5">
      <c r="A878" s="1">
        <v>773</v>
      </c>
      <c r="B878" s="2">
        <v>1971</v>
      </c>
      <c r="C878" t="s">
        <v>8</v>
      </c>
      <c r="D878" t="s">
        <v>2</v>
      </c>
      <c r="E878">
        <v>42835</v>
      </c>
      <c r="F878">
        <v>1</v>
      </c>
      <c r="G878">
        <v>1</v>
      </c>
      <c r="H878" t="s">
        <v>275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5">
      <c r="A879" s="1">
        <v>10602</v>
      </c>
      <c r="B879" s="2">
        <v>1983</v>
      </c>
      <c r="C879" t="s">
        <v>1</v>
      </c>
      <c r="D879" t="s">
        <v>4</v>
      </c>
      <c r="E879">
        <v>39922</v>
      </c>
      <c r="F879">
        <v>1</v>
      </c>
      <c r="G879">
        <v>0</v>
      </c>
      <c r="H879" t="s">
        <v>494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5">
      <c r="A880" s="1">
        <v>1446</v>
      </c>
      <c r="B880" s="2">
        <v>1956</v>
      </c>
      <c r="C880" t="s">
        <v>8</v>
      </c>
      <c r="D880" t="s">
        <v>3</v>
      </c>
      <c r="E880">
        <v>86424</v>
      </c>
      <c r="F880">
        <v>0</v>
      </c>
      <c r="G880">
        <v>0</v>
      </c>
      <c r="H880" t="s">
        <v>323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5">
      <c r="A881" s="1">
        <v>3270</v>
      </c>
      <c r="B881" s="2">
        <v>1978</v>
      </c>
      <c r="C881" t="s">
        <v>7</v>
      </c>
      <c r="D881" t="s">
        <v>5</v>
      </c>
      <c r="E881">
        <v>17117</v>
      </c>
      <c r="F881">
        <v>1</v>
      </c>
      <c r="G881">
        <v>0</v>
      </c>
      <c r="H881" t="s">
        <v>177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5">
      <c r="A882" s="1">
        <v>8443</v>
      </c>
      <c r="B882" s="2">
        <v>1972</v>
      </c>
      <c r="C882" t="s">
        <v>1</v>
      </c>
      <c r="D882" t="s">
        <v>3</v>
      </c>
      <c r="E882">
        <v>24762</v>
      </c>
      <c r="F882">
        <v>1</v>
      </c>
      <c r="G882">
        <v>0</v>
      </c>
      <c r="H882" t="s">
        <v>20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5">
      <c r="A883" s="1">
        <v>9653</v>
      </c>
      <c r="B883" s="2">
        <v>1975</v>
      </c>
      <c r="C883" t="s">
        <v>1</v>
      </c>
      <c r="D883" t="s">
        <v>4</v>
      </c>
      <c r="E883">
        <v>35797</v>
      </c>
      <c r="F883">
        <v>0</v>
      </c>
      <c r="G883">
        <v>1</v>
      </c>
      <c r="H883" t="s">
        <v>222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5">
      <c r="A884" s="1">
        <v>8916</v>
      </c>
      <c r="B884" s="2">
        <v>1975</v>
      </c>
      <c r="C884" t="s">
        <v>1</v>
      </c>
      <c r="D884" t="s">
        <v>2</v>
      </c>
      <c r="E884">
        <v>36627</v>
      </c>
      <c r="F884">
        <v>2</v>
      </c>
      <c r="G884">
        <v>0</v>
      </c>
      <c r="H884" t="s">
        <v>105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5">
      <c r="A885" s="1">
        <v>8017</v>
      </c>
      <c r="B885" s="2">
        <v>1981</v>
      </c>
      <c r="C885" t="s">
        <v>7</v>
      </c>
      <c r="D885" t="s">
        <v>4</v>
      </c>
      <c r="E885">
        <v>51111</v>
      </c>
      <c r="F885">
        <v>1</v>
      </c>
      <c r="G885">
        <v>1</v>
      </c>
      <c r="H885" t="s">
        <v>507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5">
      <c r="A886" s="1">
        <v>5830</v>
      </c>
      <c r="B886" s="2">
        <v>1972</v>
      </c>
      <c r="C886" t="s">
        <v>6</v>
      </c>
      <c r="D886" t="s">
        <v>3</v>
      </c>
      <c r="E886">
        <v>86857</v>
      </c>
      <c r="F886">
        <v>0</v>
      </c>
      <c r="G886">
        <v>0</v>
      </c>
      <c r="H886" t="s">
        <v>161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5">
      <c r="A887" s="1">
        <v>4597</v>
      </c>
      <c r="B887" s="2">
        <v>1970</v>
      </c>
      <c r="C887" t="s">
        <v>6</v>
      </c>
      <c r="D887" t="s">
        <v>5</v>
      </c>
      <c r="E887">
        <v>82072</v>
      </c>
      <c r="F887">
        <v>0</v>
      </c>
      <c r="G887">
        <v>0</v>
      </c>
      <c r="H887" t="s">
        <v>267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5">
      <c r="A888" s="1">
        <v>7023</v>
      </c>
      <c r="B888" s="2">
        <v>1953</v>
      </c>
      <c r="C888" t="s">
        <v>6</v>
      </c>
      <c r="D888" t="s">
        <v>3</v>
      </c>
      <c r="E888">
        <v>46231</v>
      </c>
      <c r="F888">
        <v>2</v>
      </c>
      <c r="G888">
        <v>1</v>
      </c>
      <c r="H888" t="s">
        <v>508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5">
      <c r="A889" s="1">
        <v>8086</v>
      </c>
      <c r="B889" s="2">
        <v>1959</v>
      </c>
      <c r="C889" t="s">
        <v>1</v>
      </c>
      <c r="D889" t="s">
        <v>4</v>
      </c>
      <c r="E889">
        <v>42243</v>
      </c>
      <c r="F889">
        <v>1</v>
      </c>
      <c r="G889">
        <v>1</v>
      </c>
      <c r="H889" t="s">
        <v>509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5">
      <c r="A890" s="1">
        <v>8825</v>
      </c>
      <c r="B890" s="2">
        <v>1962</v>
      </c>
      <c r="C890" t="s">
        <v>1</v>
      </c>
      <c r="D890" t="s">
        <v>5</v>
      </c>
      <c r="E890">
        <v>51195</v>
      </c>
      <c r="F890">
        <v>1</v>
      </c>
      <c r="G890">
        <v>1</v>
      </c>
      <c r="H890" t="s">
        <v>339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5">
      <c r="A891" s="1">
        <v>2930</v>
      </c>
      <c r="B891" s="2">
        <v>1978</v>
      </c>
      <c r="C891" t="s">
        <v>8</v>
      </c>
      <c r="D891" t="s">
        <v>3</v>
      </c>
      <c r="E891">
        <v>68092</v>
      </c>
      <c r="F891">
        <v>0</v>
      </c>
      <c r="G891">
        <v>0</v>
      </c>
      <c r="H891" t="s">
        <v>436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5">
      <c r="A892" s="1">
        <v>1928</v>
      </c>
      <c r="B892" s="2">
        <v>1973</v>
      </c>
      <c r="C892" t="s">
        <v>1</v>
      </c>
      <c r="D892" t="s">
        <v>4</v>
      </c>
      <c r="E892">
        <v>31814</v>
      </c>
      <c r="F892">
        <v>1</v>
      </c>
      <c r="G892">
        <v>0</v>
      </c>
      <c r="H892" t="s">
        <v>471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5">
      <c r="A893" s="1">
        <v>7108</v>
      </c>
      <c r="B893" s="2">
        <v>1965</v>
      </c>
      <c r="C893" t="s">
        <v>8</v>
      </c>
      <c r="D893" t="s">
        <v>9</v>
      </c>
      <c r="E893">
        <v>51390</v>
      </c>
      <c r="F893">
        <v>1</v>
      </c>
      <c r="G893">
        <v>1</v>
      </c>
      <c r="H893" t="s">
        <v>198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5">
      <c r="A894" s="1">
        <v>10925</v>
      </c>
      <c r="B894" s="2">
        <v>1983</v>
      </c>
      <c r="C894" t="s">
        <v>1</v>
      </c>
      <c r="D894" t="s">
        <v>4</v>
      </c>
      <c r="E894">
        <v>76630</v>
      </c>
      <c r="F894">
        <v>0</v>
      </c>
      <c r="G894">
        <v>0</v>
      </c>
      <c r="H894" t="s">
        <v>510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5">
      <c r="A895" s="1">
        <v>9960</v>
      </c>
      <c r="B895" s="2">
        <v>1991</v>
      </c>
      <c r="C895" t="s">
        <v>10</v>
      </c>
      <c r="D895" t="s">
        <v>3</v>
      </c>
      <c r="E895">
        <v>26868</v>
      </c>
      <c r="F895">
        <v>1</v>
      </c>
      <c r="G895">
        <v>0</v>
      </c>
      <c r="H895" t="s">
        <v>84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5">
      <c r="A896" s="1">
        <v>8800</v>
      </c>
      <c r="B896" s="2">
        <v>1943</v>
      </c>
      <c r="C896" t="s">
        <v>6</v>
      </c>
      <c r="D896" t="s">
        <v>2</v>
      </c>
      <c r="E896">
        <v>48948</v>
      </c>
      <c r="F896">
        <v>0</v>
      </c>
      <c r="G896">
        <v>0</v>
      </c>
      <c r="H896" t="s">
        <v>51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5">
      <c r="A897" s="1">
        <v>9224</v>
      </c>
      <c r="B897" s="2">
        <v>1972</v>
      </c>
      <c r="C897" t="s">
        <v>6</v>
      </c>
      <c r="D897" t="s">
        <v>3</v>
      </c>
      <c r="E897">
        <v>55260</v>
      </c>
      <c r="F897">
        <v>0</v>
      </c>
      <c r="G897">
        <v>1</v>
      </c>
      <c r="H897" t="s">
        <v>117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5">
      <c r="A898" s="1">
        <v>5519</v>
      </c>
      <c r="B898" s="2">
        <v>1956</v>
      </c>
      <c r="C898" t="s">
        <v>1</v>
      </c>
      <c r="D898" t="s">
        <v>5</v>
      </c>
      <c r="E898">
        <v>64090</v>
      </c>
      <c r="F898">
        <v>0</v>
      </c>
      <c r="G898">
        <v>1</v>
      </c>
      <c r="H898" t="s">
        <v>384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5">
      <c r="A899" s="1">
        <v>5046</v>
      </c>
      <c r="B899" s="2">
        <v>1958</v>
      </c>
      <c r="C899" t="s">
        <v>1</v>
      </c>
      <c r="D899" t="s">
        <v>2</v>
      </c>
      <c r="E899">
        <v>78331</v>
      </c>
      <c r="F899">
        <v>0</v>
      </c>
      <c r="G899">
        <v>1</v>
      </c>
      <c r="H899" t="s">
        <v>511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5">
      <c r="A900" s="1">
        <v>7037</v>
      </c>
      <c r="B900" s="2">
        <v>1974</v>
      </c>
      <c r="C900" t="s">
        <v>6</v>
      </c>
      <c r="D900" t="s">
        <v>4</v>
      </c>
      <c r="E900">
        <v>37087</v>
      </c>
      <c r="F900">
        <v>1</v>
      </c>
      <c r="G900">
        <v>0</v>
      </c>
      <c r="H900" t="s">
        <v>93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5">
      <c r="A901" s="1">
        <v>905</v>
      </c>
      <c r="B901" s="2">
        <v>1986</v>
      </c>
      <c r="C901" t="s">
        <v>1</v>
      </c>
      <c r="D901" t="s">
        <v>2</v>
      </c>
      <c r="E901">
        <v>21846</v>
      </c>
      <c r="F901">
        <v>1</v>
      </c>
      <c r="G901">
        <v>0</v>
      </c>
      <c r="H901" t="s">
        <v>311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5">
      <c r="A902" s="1">
        <v>8624</v>
      </c>
      <c r="B902" s="2">
        <v>1958</v>
      </c>
      <c r="C902" t="s">
        <v>1</v>
      </c>
      <c r="D902" t="s">
        <v>4</v>
      </c>
      <c r="E902">
        <v>81320</v>
      </c>
      <c r="F902">
        <v>0</v>
      </c>
      <c r="G902">
        <v>0</v>
      </c>
      <c r="H902" t="s">
        <v>236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5">
      <c r="A903" s="1">
        <v>8945</v>
      </c>
      <c r="B903" s="2">
        <v>1970</v>
      </c>
      <c r="C903" t="s">
        <v>1</v>
      </c>
      <c r="D903" t="s">
        <v>2</v>
      </c>
      <c r="E903">
        <v>54137</v>
      </c>
      <c r="F903">
        <v>0</v>
      </c>
      <c r="G903">
        <v>1</v>
      </c>
      <c r="H903" t="s">
        <v>371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5">
      <c r="A904" s="1">
        <v>6445</v>
      </c>
      <c r="B904" s="2">
        <v>1967</v>
      </c>
      <c r="C904" t="s">
        <v>1</v>
      </c>
      <c r="D904" t="s">
        <v>5</v>
      </c>
      <c r="E904">
        <v>66825</v>
      </c>
      <c r="F904">
        <v>0</v>
      </c>
      <c r="G904">
        <v>0</v>
      </c>
      <c r="H904" t="s">
        <v>415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5">
      <c r="A905" s="1">
        <v>2727</v>
      </c>
      <c r="B905" s="2">
        <v>1973</v>
      </c>
      <c r="C905" t="s">
        <v>1</v>
      </c>
      <c r="D905" t="s">
        <v>5</v>
      </c>
      <c r="E905">
        <v>57100</v>
      </c>
      <c r="F905">
        <v>0</v>
      </c>
      <c r="G905">
        <v>0</v>
      </c>
      <c r="H905" t="s">
        <v>207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5">
      <c r="A906" s="1">
        <v>6404</v>
      </c>
      <c r="B906" s="2">
        <v>1969</v>
      </c>
      <c r="C906" t="s">
        <v>1</v>
      </c>
      <c r="D906" t="s">
        <v>5</v>
      </c>
      <c r="E906">
        <v>58917</v>
      </c>
      <c r="F906">
        <v>1</v>
      </c>
      <c r="G906">
        <v>2</v>
      </c>
      <c r="H906" t="s">
        <v>512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5">
      <c r="A907" s="1">
        <v>11074</v>
      </c>
      <c r="B907" s="2">
        <v>1977</v>
      </c>
      <c r="C907" t="s">
        <v>1</v>
      </c>
      <c r="D907" t="s">
        <v>3</v>
      </c>
      <c r="E907">
        <v>85072</v>
      </c>
      <c r="F907">
        <v>0</v>
      </c>
      <c r="G907">
        <v>0</v>
      </c>
      <c r="H907" t="s">
        <v>448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5">
      <c r="A908" s="1">
        <v>10150</v>
      </c>
      <c r="B908" s="2">
        <v>1961</v>
      </c>
      <c r="C908" t="s">
        <v>1</v>
      </c>
      <c r="D908" t="s">
        <v>3</v>
      </c>
      <c r="E908">
        <v>86429</v>
      </c>
      <c r="F908">
        <v>0</v>
      </c>
      <c r="G908">
        <v>0</v>
      </c>
      <c r="H908" t="s">
        <v>453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5">
      <c r="A909" s="1">
        <v>1968</v>
      </c>
      <c r="B909" s="2">
        <v>1971</v>
      </c>
      <c r="C909" t="s">
        <v>1</v>
      </c>
      <c r="D909" t="s">
        <v>9</v>
      </c>
      <c r="E909">
        <v>45684</v>
      </c>
      <c r="F909">
        <v>1</v>
      </c>
      <c r="G909">
        <v>0</v>
      </c>
      <c r="H909" t="s">
        <v>365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5">
      <c r="A910" s="1">
        <v>6534</v>
      </c>
      <c r="B910" s="2">
        <v>1974</v>
      </c>
      <c r="C910" t="s">
        <v>1</v>
      </c>
      <c r="D910" t="s">
        <v>5</v>
      </c>
      <c r="E910">
        <v>47889</v>
      </c>
      <c r="F910">
        <v>1</v>
      </c>
      <c r="G910">
        <v>0</v>
      </c>
      <c r="H910" t="s">
        <v>429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5">
      <c r="A911" s="1">
        <v>9485</v>
      </c>
      <c r="B911" s="2">
        <v>1986</v>
      </c>
      <c r="C911" t="s">
        <v>6</v>
      </c>
      <c r="D911" t="s">
        <v>4</v>
      </c>
      <c r="E911">
        <v>45921</v>
      </c>
      <c r="F911">
        <v>0</v>
      </c>
      <c r="G911">
        <v>0</v>
      </c>
      <c r="H911" t="s">
        <v>416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5">
      <c r="A912" s="1">
        <v>7053</v>
      </c>
      <c r="B912" s="2">
        <v>1966</v>
      </c>
      <c r="C912" t="s">
        <v>6</v>
      </c>
      <c r="D912" t="s">
        <v>3</v>
      </c>
      <c r="E912">
        <v>78420</v>
      </c>
      <c r="F912">
        <v>0</v>
      </c>
      <c r="G912">
        <v>0</v>
      </c>
      <c r="H912" t="s">
        <v>513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5">
      <c r="A913" s="1">
        <v>4654</v>
      </c>
      <c r="B913" s="2">
        <v>1992</v>
      </c>
      <c r="C913" t="s">
        <v>1</v>
      </c>
      <c r="D913" t="s">
        <v>5</v>
      </c>
      <c r="E913">
        <v>75114</v>
      </c>
      <c r="F913">
        <v>0</v>
      </c>
      <c r="G913">
        <v>0</v>
      </c>
      <c r="H913" t="s">
        <v>268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5">
      <c r="A914" s="1">
        <v>9760</v>
      </c>
      <c r="B914" s="2">
        <v>1963</v>
      </c>
      <c r="C914" t="s">
        <v>6</v>
      </c>
      <c r="D914" t="s">
        <v>9</v>
      </c>
      <c r="E914">
        <v>52278</v>
      </c>
      <c r="F914">
        <v>0</v>
      </c>
      <c r="G914">
        <v>1</v>
      </c>
      <c r="H914" t="s">
        <v>514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5">
      <c r="A915" s="1">
        <v>1048</v>
      </c>
      <c r="B915" s="2">
        <v>1972</v>
      </c>
      <c r="C915" t="s">
        <v>8</v>
      </c>
      <c r="D915" t="s">
        <v>4</v>
      </c>
      <c r="E915">
        <v>35641</v>
      </c>
      <c r="F915">
        <v>1</v>
      </c>
      <c r="G915">
        <v>0</v>
      </c>
      <c r="H915" t="s">
        <v>415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5">
      <c r="A916" s="1">
        <v>10619</v>
      </c>
      <c r="B916" s="2">
        <v>1994</v>
      </c>
      <c r="C916" t="s">
        <v>1</v>
      </c>
      <c r="D916" t="s">
        <v>3</v>
      </c>
      <c r="E916">
        <v>95529</v>
      </c>
      <c r="F916">
        <v>0</v>
      </c>
      <c r="G916">
        <v>0</v>
      </c>
      <c r="H916" t="s">
        <v>359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5">
      <c r="A917" s="1">
        <v>9308</v>
      </c>
      <c r="B917" s="2">
        <v>1954</v>
      </c>
      <c r="C917" t="s">
        <v>1</v>
      </c>
      <c r="D917" t="s">
        <v>4</v>
      </c>
      <c r="E917">
        <v>62820</v>
      </c>
      <c r="F917">
        <v>0</v>
      </c>
      <c r="G917">
        <v>0</v>
      </c>
      <c r="H917" t="s">
        <v>45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5">
      <c r="A918" s="1">
        <v>10505</v>
      </c>
      <c r="B918" s="2">
        <v>1960</v>
      </c>
      <c r="C918" t="s">
        <v>8</v>
      </c>
      <c r="D918" t="s">
        <v>5</v>
      </c>
      <c r="E918">
        <v>73113</v>
      </c>
      <c r="F918">
        <v>0</v>
      </c>
      <c r="G918">
        <v>0</v>
      </c>
      <c r="H918" t="s">
        <v>209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5">
      <c r="A919" s="1">
        <v>8362</v>
      </c>
      <c r="B919" s="2">
        <v>1982</v>
      </c>
      <c r="C919" t="s">
        <v>6</v>
      </c>
      <c r="D919" t="s">
        <v>4</v>
      </c>
      <c r="E919">
        <v>84169</v>
      </c>
      <c r="F919">
        <v>0</v>
      </c>
      <c r="G919">
        <v>0</v>
      </c>
      <c r="H919" t="s">
        <v>384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5">
      <c r="A920" s="1">
        <v>2625</v>
      </c>
      <c r="B920" s="2">
        <v>1954</v>
      </c>
      <c r="C920" t="s">
        <v>7</v>
      </c>
      <c r="D920" t="s">
        <v>3</v>
      </c>
      <c r="E920">
        <v>42607</v>
      </c>
      <c r="F920">
        <v>0</v>
      </c>
      <c r="G920">
        <v>1</v>
      </c>
      <c r="H920" t="s">
        <v>515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5">
      <c r="A921" s="1">
        <v>4637</v>
      </c>
      <c r="B921" s="2">
        <v>1954</v>
      </c>
      <c r="C921" t="s">
        <v>6</v>
      </c>
      <c r="D921" t="s">
        <v>3</v>
      </c>
      <c r="E921">
        <v>74637</v>
      </c>
      <c r="F921">
        <v>0</v>
      </c>
      <c r="G921">
        <v>0</v>
      </c>
      <c r="H921" t="s">
        <v>516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5">
      <c r="A922" s="1">
        <v>9972</v>
      </c>
      <c r="B922" s="2">
        <v>1955</v>
      </c>
      <c r="C922" t="s">
        <v>6</v>
      </c>
      <c r="D922" t="s">
        <v>5</v>
      </c>
      <c r="E922">
        <v>46015</v>
      </c>
      <c r="F922">
        <v>1</v>
      </c>
      <c r="G922">
        <v>1</v>
      </c>
      <c r="H922" t="s">
        <v>252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5">
      <c r="A923" s="1">
        <v>4483</v>
      </c>
      <c r="B923" s="2">
        <v>1993</v>
      </c>
      <c r="C923" t="s">
        <v>1</v>
      </c>
      <c r="D923" t="s">
        <v>3</v>
      </c>
      <c r="E923">
        <v>72354</v>
      </c>
      <c r="F923">
        <v>0</v>
      </c>
      <c r="G923">
        <v>0</v>
      </c>
      <c r="H923" t="s">
        <v>517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5">
      <c r="A924" s="1">
        <v>4487</v>
      </c>
      <c r="B924" s="2">
        <v>1969</v>
      </c>
      <c r="C924" t="s">
        <v>8</v>
      </c>
      <c r="D924" t="s">
        <v>3</v>
      </c>
      <c r="E924">
        <v>39858</v>
      </c>
      <c r="F924">
        <v>1</v>
      </c>
      <c r="G924">
        <v>0</v>
      </c>
      <c r="H924" t="s">
        <v>518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5">
      <c r="A925" s="1">
        <v>4988</v>
      </c>
      <c r="B925" s="2">
        <v>1948</v>
      </c>
      <c r="C925" t="s">
        <v>6</v>
      </c>
      <c r="D925" t="s">
        <v>4</v>
      </c>
      <c r="E925">
        <v>34469</v>
      </c>
      <c r="F925">
        <v>1</v>
      </c>
      <c r="G925">
        <v>1</v>
      </c>
      <c r="H925" t="s">
        <v>305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5">
      <c r="A926" s="1">
        <v>8931</v>
      </c>
      <c r="B926" s="2">
        <v>1986</v>
      </c>
      <c r="C926" t="s">
        <v>1</v>
      </c>
      <c r="D926" t="s">
        <v>5</v>
      </c>
      <c r="E926">
        <v>83033</v>
      </c>
      <c r="F926">
        <v>1</v>
      </c>
      <c r="G926">
        <v>0</v>
      </c>
      <c r="H926" t="s">
        <v>350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5">
      <c r="A927" s="1">
        <v>5871</v>
      </c>
      <c r="B927" s="2">
        <v>1979</v>
      </c>
      <c r="C927" t="s">
        <v>8</v>
      </c>
      <c r="D927" t="s">
        <v>5</v>
      </c>
      <c r="E927">
        <v>24401</v>
      </c>
      <c r="F927">
        <v>0</v>
      </c>
      <c r="G927">
        <v>0</v>
      </c>
      <c r="H927" t="s">
        <v>31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5">
      <c r="A928" s="1">
        <v>2008</v>
      </c>
      <c r="B928" s="2">
        <v>1978</v>
      </c>
      <c r="C928" t="s">
        <v>1</v>
      </c>
      <c r="D928" t="s">
        <v>4</v>
      </c>
      <c r="E928">
        <v>77583</v>
      </c>
      <c r="F928">
        <v>0</v>
      </c>
      <c r="G928">
        <v>0</v>
      </c>
      <c r="H928" t="s">
        <v>20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5">
      <c r="A929" s="1">
        <v>3139</v>
      </c>
      <c r="B929" s="2">
        <v>1982</v>
      </c>
      <c r="C929" t="s">
        <v>7</v>
      </c>
      <c r="D929" t="s">
        <v>3</v>
      </c>
      <c r="E929">
        <v>74116</v>
      </c>
      <c r="F929">
        <v>0</v>
      </c>
      <c r="G929">
        <v>0</v>
      </c>
      <c r="H929" t="s">
        <v>353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5">
      <c r="A930" s="1">
        <v>10037</v>
      </c>
      <c r="B930" s="2">
        <v>1993</v>
      </c>
      <c r="C930" t="s">
        <v>1</v>
      </c>
      <c r="D930" t="s">
        <v>3</v>
      </c>
      <c r="E930">
        <v>74293</v>
      </c>
      <c r="F930">
        <v>0</v>
      </c>
      <c r="G930">
        <v>0</v>
      </c>
      <c r="H930" t="s">
        <v>305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5">
      <c r="A931" s="1">
        <v>10673</v>
      </c>
      <c r="B931" s="2">
        <v>1976</v>
      </c>
      <c r="C931" t="s">
        <v>6</v>
      </c>
      <c r="D931" t="s">
        <v>4</v>
      </c>
      <c r="E931">
        <v>68397</v>
      </c>
      <c r="F931">
        <v>0</v>
      </c>
      <c r="G931">
        <v>1</v>
      </c>
      <c r="H931" t="s">
        <v>515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5">
      <c r="A932" s="1">
        <v>5303</v>
      </c>
      <c r="B932" s="2">
        <v>1974</v>
      </c>
      <c r="C932" t="s">
        <v>6</v>
      </c>
      <c r="D932" t="s">
        <v>5</v>
      </c>
      <c r="E932">
        <v>79632</v>
      </c>
      <c r="F932">
        <v>0</v>
      </c>
      <c r="G932">
        <v>0</v>
      </c>
      <c r="H932" t="s">
        <v>388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5">
      <c r="A933" s="1">
        <v>538</v>
      </c>
      <c r="B933" s="2">
        <v>1989</v>
      </c>
      <c r="C933" t="s">
        <v>1</v>
      </c>
      <c r="D933" t="s">
        <v>3</v>
      </c>
      <c r="E933">
        <v>46107</v>
      </c>
      <c r="F933">
        <v>1</v>
      </c>
      <c r="G933">
        <v>0</v>
      </c>
      <c r="H933" t="s">
        <v>20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5">
      <c r="A934" s="1">
        <v>7922</v>
      </c>
      <c r="B934" s="2">
        <v>1951</v>
      </c>
      <c r="C934" t="s">
        <v>6</v>
      </c>
      <c r="D934" t="s">
        <v>3</v>
      </c>
      <c r="E934">
        <v>64950</v>
      </c>
      <c r="F934">
        <v>0</v>
      </c>
      <c r="G934">
        <v>1</v>
      </c>
      <c r="H934" t="s">
        <v>374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5">
      <c r="A935" s="1">
        <v>5692</v>
      </c>
      <c r="B935" s="2">
        <v>1989</v>
      </c>
      <c r="C935" t="s">
        <v>10</v>
      </c>
      <c r="D935" t="s">
        <v>4</v>
      </c>
      <c r="E935">
        <v>25443</v>
      </c>
      <c r="F935">
        <v>1</v>
      </c>
      <c r="G935">
        <v>0</v>
      </c>
      <c r="H935" t="s">
        <v>287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5">
      <c r="A936" s="1">
        <v>4843</v>
      </c>
      <c r="B936" s="2">
        <v>1952</v>
      </c>
      <c r="C936" t="s">
        <v>1</v>
      </c>
      <c r="D936" t="s">
        <v>3</v>
      </c>
      <c r="E936">
        <v>75127</v>
      </c>
      <c r="F936">
        <v>0</v>
      </c>
      <c r="G936">
        <v>0</v>
      </c>
      <c r="H936" t="s">
        <v>44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5">
      <c r="A937" s="1">
        <v>6383</v>
      </c>
      <c r="B937" s="2">
        <v>1971</v>
      </c>
      <c r="C937" t="s">
        <v>6</v>
      </c>
      <c r="D937" t="s">
        <v>5</v>
      </c>
      <c r="E937">
        <v>32892</v>
      </c>
      <c r="F937">
        <v>1</v>
      </c>
      <c r="G937">
        <v>0</v>
      </c>
      <c r="H937" t="s">
        <v>340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5">
      <c r="A938" s="1">
        <v>1628</v>
      </c>
      <c r="B938" s="2">
        <v>1971</v>
      </c>
      <c r="C938" t="s">
        <v>1</v>
      </c>
      <c r="D938" t="s">
        <v>5</v>
      </c>
      <c r="E938">
        <v>71796</v>
      </c>
      <c r="F938">
        <v>0</v>
      </c>
      <c r="G938">
        <v>0</v>
      </c>
      <c r="H938" t="s">
        <v>441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5">
      <c r="A939" s="1">
        <v>1204</v>
      </c>
      <c r="B939" s="2">
        <v>1970</v>
      </c>
      <c r="C939" t="s">
        <v>6</v>
      </c>
      <c r="D939" t="s">
        <v>4</v>
      </c>
      <c r="E939">
        <v>67536</v>
      </c>
      <c r="F939">
        <v>0</v>
      </c>
      <c r="G939">
        <v>1</v>
      </c>
      <c r="H939" t="s">
        <v>225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5">
      <c r="A940" s="1">
        <v>3673</v>
      </c>
      <c r="B940" s="2">
        <v>1971</v>
      </c>
      <c r="C940" t="s">
        <v>1</v>
      </c>
      <c r="D940" t="s">
        <v>3</v>
      </c>
      <c r="E940">
        <v>55239</v>
      </c>
      <c r="F940">
        <v>0</v>
      </c>
      <c r="G940">
        <v>1</v>
      </c>
      <c r="H940" t="s">
        <v>415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5">
      <c r="A941" s="1">
        <v>760</v>
      </c>
      <c r="B941" s="2">
        <v>1975</v>
      </c>
      <c r="C941" t="s">
        <v>6</v>
      </c>
      <c r="D941" t="s">
        <v>2</v>
      </c>
      <c r="E941">
        <v>60554</v>
      </c>
      <c r="F941">
        <v>1</v>
      </c>
      <c r="G941">
        <v>0</v>
      </c>
      <c r="H941" t="s">
        <v>519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5">
      <c r="A942" s="1">
        <v>8957</v>
      </c>
      <c r="B942" s="2">
        <v>1952</v>
      </c>
      <c r="C942" t="s">
        <v>7</v>
      </c>
      <c r="D942" t="s">
        <v>3</v>
      </c>
      <c r="E942">
        <v>64831</v>
      </c>
      <c r="F942">
        <v>1</v>
      </c>
      <c r="G942">
        <v>1</v>
      </c>
      <c r="H942" t="s">
        <v>520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5">
      <c r="A943" s="1">
        <v>4128</v>
      </c>
      <c r="B943" s="2">
        <v>1962</v>
      </c>
      <c r="C943" t="s">
        <v>6</v>
      </c>
      <c r="D943" t="s">
        <v>5</v>
      </c>
      <c r="E943">
        <v>56067</v>
      </c>
      <c r="F943">
        <v>0</v>
      </c>
      <c r="G943">
        <v>1</v>
      </c>
      <c r="H943" t="s">
        <v>521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5">
      <c r="A944" s="1">
        <v>6810</v>
      </c>
      <c r="B944" s="2">
        <v>1983</v>
      </c>
      <c r="C944" t="s">
        <v>1</v>
      </c>
      <c r="D944" t="s">
        <v>2</v>
      </c>
      <c r="E944">
        <v>82025</v>
      </c>
      <c r="F944">
        <v>0</v>
      </c>
      <c r="G944">
        <v>0</v>
      </c>
      <c r="H944" t="s">
        <v>522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5">
      <c r="A945" s="1">
        <v>5386</v>
      </c>
      <c r="B945" s="2">
        <v>1953</v>
      </c>
      <c r="C945" t="s">
        <v>1</v>
      </c>
      <c r="D945" t="s">
        <v>5</v>
      </c>
      <c r="E945">
        <v>94384</v>
      </c>
      <c r="F945">
        <v>0</v>
      </c>
      <c r="G945">
        <v>0</v>
      </c>
      <c r="H945" t="s">
        <v>523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5">
      <c r="A946" s="1">
        <v>8700</v>
      </c>
      <c r="B946" s="2">
        <v>1986</v>
      </c>
      <c r="C946" t="s">
        <v>10</v>
      </c>
      <c r="D946" t="s">
        <v>3</v>
      </c>
      <c r="E946">
        <v>14906</v>
      </c>
      <c r="F946">
        <v>0</v>
      </c>
      <c r="G946">
        <v>0</v>
      </c>
      <c r="H946" t="s">
        <v>287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5">
      <c r="A947" s="1">
        <v>3202</v>
      </c>
      <c r="B947" s="2">
        <v>1987</v>
      </c>
      <c r="C947" t="s">
        <v>6</v>
      </c>
      <c r="D947" t="s">
        <v>4</v>
      </c>
      <c r="E947">
        <v>51563</v>
      </c>
      <c r="F947">
        <v>0</v>
      </c>
      <c r="G947">
        <v>0</v>
      </c>
      <c r="H947" t="s">
        <v>524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5">
      <c r="A948" s="1">
        <v>1328</v>
      </c>
      <c r="B948" s="2">
        <v>1982</v>
      </c>
      <c r="C948" t="s">
        <v>7</v>
      </c>
      <c r="D948" t="s">
        <v>4</v>
      </c>
      <c r="E948">
        <v>57937</v>
      </c>
      <c r="F948">
        <v>0</v>
      </c>
      <c r="G948">
        <v>1</v>
      </c>
      <c r="H948" t="s">
        <v>202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5">
      <c r="A949" s="1">
        <v>8405</v>
      </c>
      <c r="B949" s="2">
        <v>1979</v>
      </c>
      <c r="C949" t="s">
        <v>1</v>
      </c>
      <c r="D949" t="s">
        <v>2</v>
      </c>
      <c r="E949">
        <v>68274</v>
      </c>
      <c r="F949">
        <v>1</v>
      </c>
      <c r="G949">
        <v>1</v>
      </c>
      <c r="H949" t="s">
        <v>128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5">
      <c r="A950" s="1">
        <v>6515</v>
      </c>
      <c r="B950" s="2">
        <v>1977</v>
      </c>
      <c r="C950" t="s">
        <v>1</v>
      </c>
      <c r="D950" t="s">
        <v>5</v>
      </c>
      <c r="E950">
        <v>39771</v>
      </c>
      <c r="F950">
        <v>1</v>
      </c>
      <c r="G950">
        <v>0</v>
      </c>
      <c r="H950" t="s">
        <v>74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5">
      <c r="A951" s="1">
        <v>2882</v>
      </c>
      <c r="B951" s="2">
        <v>1975</v>
      </c>
      <c r="C951" t="s">
        <v>7</v>
      </c>
      <c r="D951" t="s">
        <v>2</v>
      </c>
      <c r="E951">
        <v>67893</v>
      </c>
      <c r="F951">
        <v>0</v>
      </c>
      <c r="G951">
        <v>1</v>
      </c>
      <c r="H951" t="s">
        <v>524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5">
      <c r="A952" s="1">
        <v>7574</v>
      </c>
      <c r="B952" s="2">
        <v>1979</v>
      </c>
      <c r="C952" t="s">
        <v>6</v>
      </c>
      <c r="D952" t="s">
        <v>5</v>
      </c>
      <c r="E952">
        <v>27922</v>
      </c>
      <c r="F952">
        <v>1</v>
      </c>
      <c r="G952">
        <v>0</v>
      </c>
      <c r="H952" t="s">
        <v>127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5">
      <c r="A953" s="1">
        <v>6387</v>
      </c>
      <c r="B953" s="2">
        <v>1976</v>
      </c>
      <c r="C953" t="s">
        <v>6</v>
      </c>
      <c r="D953" t="s">
        <v>5</v>
      </c>
      <c r="E953">
        <v>52190</v>
      </c>
      <c r="F953">
        <v>1</v>
      </c>
      <c r="G953">
        <v>1</v>
      </c>
      <c r="H953" t="s">
        <v>109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5">
      <c r="A954" s="1">
        <v>5320</v>
      </c>
      <c r="B954" s="2">
        <v>1973</v>
      </c>
      <c r="C954" t="s">
        <v>8</v>
      </c>
      <c r="D954" t="s">
        <v>2</v>
      </c>
      <c r="E954">
        <v>44051</v>
      </c>
      <c r="F954">
        <v>1</v>
      </c>
      <c r="G954">
        <v>1</v>
      </c>
      <c r="H954" t="s">
        <v>240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5">
      <c r="A955" s="1">
        <v>5048</v>
      </c>
      <c r="B955" s="2">
        <v>1971</v>
      </c>
      <c r="C955" t="s">
        <v>6</v>
      </c>
      <c r="D955" t="s">
        <v>3</v>
      </c>
      <c r="E955">
        <v>42767</v>
      </c>
      <c r="F955">
        <v>2</v>
      </c>
      <c r="G955">
        <v>0</v>
      </c>
      <c r="H955" t="s">
        <v>45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5">
      <c r="A956" s="1">
        <v>8146</v>
      </c>
      <c r="B956" s="2">
        <v>1976</v>
      </c>
      <c r="C956" t="s">
        <v>8</v>
      </c>
      <c r="D956" t="s">
        <v>5</v>
      </c>
      <c r="E956">
        <v>46106</v>
      </c>
      <c r="F956">
        <v>1</v>
      </c>
      <c r="G956">
        <v>1</v>
      </c>
      <c r="H956" t="s">
        <v>76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5">
      <c r="A957" s="1">
        <v>10031</v>
      </c>
      <c r="B957" s="2">
        <v>1976</v>
      </c>
      <c r="C957" t="s">
        <v>6</v>
      </c>
      <c r="D957" t="s">
        <v>4</v>
      </c>
      <c r="E957">
        <v>16927</v>
      </c>
      <c r="F957">
        <v>1</v>
      </c>
      <c r="G957">
        <v>1</v>
      </c>
      <c r="H957" t="s">
        <v>525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5">
      <c r="A958" s="1">
        <v>5748</v>
      </c>
      <c r="B958" s="2">
        <v>1965</v>
      </c>
      <c r="C958" t="s">
        <v>1</v>
      </c>
      <c r="D958" t="s">
        <v>4</v>
      </c>
      <c r="E958">
        <v>59754</v>
      </c>
      <c r="F958">
        <v>0</v>
      </c>
      <c r="G958">
        <v>1</v>
      </c>
      <c r="H958" t="s">
        <v>296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5">
      <c r="A959" s="1">
        <v>2134</v>
      </c>
      <c r="B959" s="2">
        <v>1952</v>
      </c>
      <c r="C959" t="s">
        <v>1</v>
      </c>
      <c r="D959" t="s">
        <v>3</v>
      </c>
      <c r="E959">
        <v>53700</v>
      </c>
      <c r="F959">
        <v>0</v>
      </c>
      <c r="G959">
        <v>1</v>
      </c>
      <c r="H959" t="s">
        <v>214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5">
      <c r="A960" s="1">
        <v>1523</v>
      </c>
      <c r="B960" s="2">
        <v>1973</v>
      </c>
      <c r="C960" t="s">
        <v>1</v>
      </c>
      <c r="D960" t="s">
        <v>4</v>
      </c>
      <c r="E960">
        <v>59041</v>
      </c>
      <c r="F960">
        <v>1</v>
      </c>
      <c r="G960">
        <v>1</v>
      </c>
      <c r="H960" t="s">
        <v>409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5">
      <c r="A961" s="1">
        <v>9665</v>
      </c>
      <c r="B961" s="2">
        <v>1957</v>
      </c>
      <c r="C961" t="s">
        <v>6</v>
      </c>
      <c r="D961" t="s">
        <v>2</v>
      </c>
      <c r="E961">
        <v>54237</v>
      </c>
      <c r="F961">
        <v>0</v>
      </c>
      <c r="G961">
        <v>1</v>
      </c>
      <c r="H961" t="s">
        <v>255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5">
      <c r="A962" s="1">
        <v>4640</v>
      </c>
      <c r="B962" s="2">
        <v>1967</v>
      </c>
      <c r="C962" t="s">
        <v>1</v>
      </c>
      <c r="D962" t="s">
        <v>2</v>
      </c>
      <c r="E962">
        <v>70647</v>
      </c>
      <c r="F962">
        <v>0</v>
      </c>
      <c r="G962">
        <v>1</v>
      </c>
      <c r="H962" t="s">
        <v>419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5">
      <c r="A963" s="1">
        <v>3635</v>
      </c>
      <c r="B963" s="2">
        <v>1962</v>
      </c>
      <c r="C963" t="s">
        <v>6</v>
      </c>
      <c r="D963" t="s">
        <v>3</v>
      </c>
      <c r="E963">
        <v>52597</v>
      </c>
      <c r="F963">
        <v>0</v>
      </c>
      <c r="G963">
        <v>1</v>
      </c>
      <c r="H963" t="s">
        <v>409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5">
      <c r="A964" s="1">
        <v>3547</v>
      </c>
      <c r="B964" s="2">
        <v>1969</v>
      </c>
      <c r="C964" t="s">
        <v>8</v>
      </c>
      <c r="D964" t="s">
        <v>5</v>
      </c>
      <c r="E964">
        <v>41021</v>
      </c>
      <c r="F964">
        <v>1</v>
      </c>
      <c r="G964">
        <v>0</v>
      </c>
      <c r="H964" t="s">
        <v>301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5">
      <c r="A965" s="1">
        <v>2456</v>
      </c>
      <c r="B965" s="2">
        <v>1975</v>
      </c>
      <c r="C965" t="s">
        <v>6</v>
      </c>
      <c r="D965" t="s">
        <v>4</v>
      </c>
      <c r="E965">
        <v>40233</v>
      </c>
      <c r="F965">
        <v>0</v>
      </c>
      <c r="G965">
        <v>1</v>
      </c>
      <c r="H965" t="s">
        <v>181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5">
      <c r="A966" s="1">
        <v>5633</v>
      </c>
      <c r="B966" s="2">
        <v>1980</v>
      </c>
      <c r="C966" t="s">
        <v>1</v>
      </c>
      <c r="D966" t="s">
        <v>4</v>
      </c>
      <c r="E966">
        <v>50183</v>
      </c>
      <c r="F966">
        <v>1</v>
      </c>
      <c r="G966">
        <v>1</v>
      </c>
      <c r="H966" t="s">
        <v>116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5">
      <c r="A967" s="1">
        <v>7801</v>
      </c>
      <c r="B967" s="2">
        <v>1959</v>
      </c>
      <c r="C967" t="s">
        <v>1</v>
      </c>
      <c r="D967" t="s">
        <v>5</v>
      </c>
      <c r="E967">
        <v>54753</v>
      </c>
      <c r="F967">
        <v>0</v>
      </c>
      <c r="G967">
        <v>1</v>
      </c>
      <c r="H967" t="s">
        <v>147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5">
      <c r="A968" s="1">
        <v>10489</v>
      </c>
      <c r="B968" s="2">
        <v>1973</v>
      </c>
      <c r="C968" t="s">
        <v>1</v>
      </c>
      <c r="D968" t="s">
        <v>4</v>
      </c>
      <c r="E968">
        <v>92955</v>
      </c>
      <c r="F968">
        <v>0</v>
      </c>
      <c r="G968">
        <v>0</v>
      </c>
      <c r="H968" t="s">
        <v>410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5">
      <c r="A969" s="1">
        <v>7011</v>
      </c>
      <c r="B969" s="2">
        <v>1973</v>
      </c>
      <c r="C969" t="s">
        <v>1</v>
      </c>
      <c r="D969" t="s">
        <v>4</v>
      </c>
      <c r="E969">
        <v>33471</v>
      </c>
      <c r="F969">
        <v>1</v>
      </c>
      <c r="G969">
        <v>0</v>
      </c>
      <c r="H969" t="s">
        <v>87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5">
      <c r="A970" s="1">
        <v>2620</v>
      </c>
      <c r="B970" s="2">
        <v>1974</v>
      </c>
      <c r="C970" t="s">
        <v>6</v>
      </c>
      <c r="D970" t="s">
        <v>4</v>
      </c>
      <c r="E970">
        <v>34596</v>
      </c>
      <c r="F970">
        <v>1</v>
      </c>
      <c r="G970">
        <v>0</v>
      </c>
      <c r="H970" t="s">
        <v>322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5">
      <c r="A971" s="1">
        <v>3933</v>
      </c>
      <c r="B971" s="2">
        <v>1980</v>
      </c>
      <c r="C971" t="s">
        <v>1</v>
      </c>
      <c r="D971" t="s">
        <v>5</v>
      </c>
      <c r="E971">
        <v>44010</v>
      </c>
      <c r="F971">
        <v>1</v>
      </c>
      <c r="G971">
        <v>0</v>
      </c>
      <c r="H971" t="s">
        <v>221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5">
      <c r="A972" s="1">
        <v>10981</v>
      </c>
      <c r="B972" s="2">
        <v>1988</v>
      </c>
      <c r="C972" t="s">
        <v>1</v>
      </c>
      <c r="D972" t="s">
        <v>4</v>
      </c>
      <c r="E972">
        <v>84219</v>
      </c>
      <c r="F972">
        <v>0</v>
      </c>
      <c r="G972">
        <v>0</v>
      </c>
      <c r="H972" t="s">
        <v>326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5">
      <c r="A973" s="1">
        <v>1734</v>
      </c>
      <c r="B973" s="2">
        <v>1968</v>
      </c>
      <c r="C973" t="s">
        <v>6</v>
      </c>
      <c r="D973" t="s">
        <v>5</v>
      </c>
      <c r="E973">
        <v>40706</v>
      </c>
      <c r="F973">
        <v>2</v>
      </c>
      <c r="G973">
        <v>1</v>
      </c>
      <c r="H973" t="s">
        <v>177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5">
      <c r="A974" s="1">
        <v>10995</v>
      </c>
      <c r="B974" s="2">
        <v>1988</v>
      </c>
      <c r="C974" t="s">
        <v>7</v>
      </c>
      <c r="D974" t="s">
        <v>4</v>
      </c>
      <c r="E974">
        <v>15716</v>
      </c>
      <c r="F974">
        <v>1</v>
      </c>
      <c r="G974">
        <v>0</v>
      </c>
      <c r="H974" t="s">
        <v>277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5">
      <c r="A975" s="1">
        <v>6357</v>
      </c>
      <c r="B975" s="2">
        <v>1959</v>
      </c>
      <c r="C975" t="s">
        <v>7</v>
      </c>
      <c r="D975" t="s">
        <v>2</v>
      </c>
      <c r="E975">
        <v>59052</v>
      </c>
      <c r="F975">
        <v>0</v>
      </c>
      <c r="G975">
        <v>1</v>
      </c>
      <c r="H975" t="s">
        <v>515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5">
      <c r="A976" s="1">
        <v>9209</v>
      </c>
      <c r="B976" s="2">
        <v>1971</v>
      </c>
      <c r="C976" t="s">
        <v>8</v>
      </c>
      <c r="D976" t="s">
        <v>5</v>
      </c>
      <c r="E976">
        <v>80573</v>
      </c>
      <c r="F976">
        <v>0</v>
      </c>
      <c r="G976">
        <v>0</v>
      </c>
      <c r="H976" t="s">
        <v>526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5">
      <c r="A977" s="1">
        <v>10286</v>
      </c>
      <c r="B977" s="2">
        <v>1962</v>
      </c>
      <c r="C977" t="s">
        <v>1</v>
      </c>
      <c r="D977" t="s">
        <v>4</v>
      </c>
      <c r="E977">
        <v>83715</v>
      </c>
      <c r="F977">
        <v>0</v>
      </c>
      <c r="G977">
        <v>0</v>
      </c>
      <c r="H977" t="s">
        <v>527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5">
      <c r="A978" s="1">
        <v>2611</v>
      </c>
      <c r="B978" s="2">
        <v>1959</v>
      </c>
      <c r="C978" t="s">
        <v>8</v>
      </c>
      <c r="D978" t="s">
        <v>5</v>
      </c>
      <c r="E978">
        <v>82576</v>
      </c>
      <c r="F978">
        <v>0</v>
      </c>
      <c r="G978">
        <v>0</v>
      </c>
      <c r="H978" t="s">
        <v>456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5">
      <c r="A979" s="1">
        <v>1600</v>
      </c>
      <c r="B979" s="2">
        <v>1965</v>
      </c>
      <c r="C979" t="s">
        <v>8</v>
      </c>
      <c r="D979" t="s">
        <v>4</v>
      </c>
      <c r="E979">
        <v>56962</v>
      </c>
      <c r="F979">
        <v>2</v>
      </c>
      <c r="G979">
        <v>1</v>
      </c>
      <c r="H979" t="s">
        <v>458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5">
      <c r="A980" s="1">
        <v>3308</v>
      </c>
      <c r="B980" s="2">
        <v>1952</v>
      </c>
      <c r="C980" t="s">
        <v>1</v>
      </c>
      <c r="D980" t="s">
        <v>4</v>
      </c>
      <c r="E980">
        <v>35704</v>
      </c>
      <c r="F980">
        <v>1</v>
      </c>
      <c r="G980">
        <v>1</v>
      </c>
      <c r="H980" t="s">
        <v>285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5">
      <c r="A981" s="1">
        <v>5407</v>
      </c>
      <c r="B981" s="2">
        <v>1954</v>
      </c>
      <c r="C981" t="s">
        <v>1</v>
      </c>
      <c r="D981" t="s">
        <v>5</v>
      </c>
      <c r="E981">
        <v>53103</v>
      </c>
      <c r="F981">
        <v>0</v>
      </c>
      <c r="G981">
        <v>1</v>
      </c>
      <c r="H981" t="s">
        <v>147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5">
      <c r="A982" s="1">
        <v>2166</v>
      </c>
      <c r="B982" s="2">
        <v>1960</v>
      </c>
      <c r="C982" t="s">
        <v>7</v>
      </c>
      <c r="D982" t="s">
        <v>9</v>
      </c>
      <c r="E982">
        <v>46779</v>
      </c>
      <c r="F982">
        <v>1</v>
      </c>
      <c r="G982">
        <v>1</v>
      </c>
      <c r="H982" t="s">
        <v>239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5">
      <c r="A983" s="1">
        <v>3955</v>
      </c>
      <c r="B983" s="2">
        <v>1965</v>
      </c>
      <c r="C983" t="s">
        <v>1</v>
      </c>
      <c r="D983" t="s">
        <v>2</v>
      </c>
      <c r="E983">
        <v>4861</v>
      </c>
      <c r="F983">
        <v>0</v>
      </c>
      <c r="G983">
        <v>0</v>
      </c>
      <c r="H983" t="s">
        <v>528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5">
      <c r="A984" s="1">
        <v>6634</v>
      </c>
      <c r="B984" s="2">
        <v>1979</v>
      </c>
      <c r="C984" t="s">
        <v>8</v>
      </c>
      <c r="D984" t="s">
        <v>2</v>
      </c>
      <c r="E984">
        <v>33462</v>
      </c>
      <c r="F984">
        <v>1</v>
      </c>
      <c r="G984">
        <v>0</v>
      </c>
      <c r="H984" t="s">
        <v>384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5">
      <c r="A985" s="1">
        <v>3056</v>
      </c>
      <c r="B985" s="2">
        <v>1978</v>
      </c>
      <c r="C985" t="s">
        <v>1</v>
      </c>
      <c r="D985" t="s">
        <v>2</v>
      </c>
      <c r="E985">
        <v>63693</v>
      </c>
      <c r="F985">
        <v>0</v>
      </c>
      <c r="G985">
        <v>1</v>
      </c>
      <c r="H985" t="s">
        <v>181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5">
      <c r="A986" s="1">
        <v>5718</v>
      </c>
      <c r="B986" s="2">
        <v>1950</v>
      </c>
      <c r="C986" t="s">
        <v>1</v>
      </c>
      <c r="D986" t="s">
        <v>4</v>
      </c>
      <c r="E986">
        <v>80763</v>
      </c>
      <c r="F986">
        <v>0</v>
      </c>
      <c r="G986">
        <v>0</v>
      </c>
      <c r="H986" t="s">
        <v>281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5">
      <c r="A987" s="1">
        <v>6872</v>
      </c>
      <c r="B987" s="2">
        <v>1974</v>
      </c>
      <c r="C987" t="s">
        <v>6</v>
      </c>
      <c r="D987" t="s">
        <v>4</v>
      </c>
      <c r="E987">
        <v>65352</v>
      </c>
      <c r="F987">
        <v>0</v>
      </c>
      <c r="G987">
        <v>1</v>
      </c>
      <c r="H987" t="s">
        <v>19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5">
      <c r="A988" s="1">
        <v>8164</v>
      </c>
      <c r="B988" s="2">
        <v>1978</v>
      </c>
      <c r="C988" t="s">
        <v>6</v>
      </c>
      <c r="D988" t="s">
        <v>4</v>
      </c>
      <c r="E988">
        <v>82170</v>
      </c>
      <c r="F988">
        <v>0</v>
      </c>
      <c r="G988">
        <v>0</v>
      </c>
      <c r="H988" t="s">
        <v>325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5">
      <c r="A989" s="1">
        <v>4580</v>
      </c>
      <c r="B989" s="2">
        <v>1969</v>
      </c>
      <c r="C989" t="s">
        <v>1</v>
      </c>
      <c r="D989" t="s">
        <v>4</v>
      </c>
      <c r="E989">
        <v>75759</v>
      </c>
      <c r="F989">
        <v>0</v>
      </c>
      <c r="G989">
        <v>0</v>
      </c>
      <c r="H989" t="s">
        <v>529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5">
      <c r="A990" s="1">
        <v>9305</v>
      </c>
      <c r="B990" s="2">
        <v>1976</v>
      </c>
      <c r="C990" t="s">
        <v>7</v>
      </c>
      <c r="D990" t="s">
        <v>3</v>
      </c>
      <c r="E990">
        <v>79689</v>
      </c>
      <c r="F990">
        <v>0</v>
      </c>
      <c r="G990">
        <v>0</v>
      </c>
      <c r="H990" t="s">
        <v>464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5">
      <c r="A991" s="1">
        <v>453</v>
      </c>
      <c r="B991" s="2">
        <v>1956</v>
      </c>
      <c r="C991" t="s">
        <v>6</v>
      </c>
      <c r="D991" t="s">
        <v>9</v>
      </c>
      <c r="E991">
        <v>35340</v>
      </c>
      <c r="F991">
        <v>1</v>
      </c>
      <c r="G991">
        <v>1</v>
      </c>
      <c r="H991" t="s">
        <v>179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5">
      <c r="A992" s="1">
        <v>8545</v>
      </c>
      <c r="B992" s="2">
        <v>1954</v>
      </c>
      <c r="C992" t="s">
        <v>1</v>
      </c>
      <c r="D992" t="s">
        <v>2</v>
      </c>
      <c r="E992">
        <v>85683</v>
      </c>
      <c r="F992">
        <v>0</v>
      </c>
      <c r="G992">
        <v>0</v>
      </c>
      <c r="H992" t="s">
        <v>495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5">
      <c r="A993" s="1">
        <v>9850</v>
      </c>
      <c r="B993" s="2">
        <v>1972</v>
      </c>
      <c r="C993" t="s">
        <v>7</v>
      </c>
      <c r="D993" t="s">
        <v>4</v>
      </c>
      <c r="E993">
        <v>24884</v>
      </c>
      <c r="F993">
        <v>1</v>
      </c>
      <c r="G993">
        <v>0</v>
      </c>
      <c r="H993" t="s">
        <v>497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5">
      <c r="A994" s="1">
        <v>7378</v>
      </c>
      <c r="B994" s="2">
        <v>1981</v>
      </c>
      <c r="C994" t="s">
        <v>8</v>
      </c>
      <c r="D994" t="s">
        <v>5</v>
      </c>
      <c r="E994">
        <v>42021</v>
      </c>
      <c r="F994">
        <v>1</v>
      </c>
      <c r="G994">
        <v>0</v>
      </c>
      <c r="H994" t="s">
        <v>31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5">
      <c r="A995" s="1">
        <v>7646</v>
      </c>
      <c r="B995" s="2">
        <v>1989</v>
      </c>
      <c r="C995" t="s">
        <v>1</v>
      </c>
      <c r="D995" t="s">
        <v>3</v>
      </c>
      <c r="E995">
        <v>64449</v>
      </c>
      <c r="F995">
        <v>1</v>
      </c>
      <c r="G995">
        <v>0</v>
      </c>
      <c r="H995" t="s">
        <v>530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5">
      <c r="A996" s="1">
        <v>1640</v>
      </c>
      <c r="B996" s="2">
        <v>1954</v>
      </c>
      <c r="C996" t="s">
        <v>1</v>
      </c>
      <c r="D996" t="s">
        <v>2</v>
      </c>
      <c r="E996">
        <v>64587</v>
      </c>
      <c r="F996">
        <v>1</v>
      </c>
      <c r="G996">
        <v>1</v>
      </c>
      <c r="H996" t="s">
        <v>528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5">
      <c r="A997" s="1">
        <v>5184</v>
      </c>
      <c r="B997" s="2">
        <v>1995</v>
      </c>
      <c r="C997" t="s">
        <v>1</v>
      </c>
      <c r="D997" t="s">
        <v>3</v>
      </c>
      <c r="E997">
        <v>34824</v>
      </c>
      <c r="F997">
        <v>0</v>
      </c>
      <c r="G997">
        <v>0</v>
      </c>
      <c r="H997" t="s">
        <v>447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5">
      <c r="A998" s="1">
        <v>8492</v>
      </c>
      <c r="B998" s="2">
        <v>1978</v>
      </c>
      <c r="C998" t="s">
        <v>1</v>
      </c>
      <c r="D998" t="s">
        <v>5</v>
      </c>
      <c r="E998">
        <v>75437</v>
      </c>
      <c r="F998">
        <v>0</v>
      </c>
      <c r="G998">
        <v>0</v>
      </c>
      <c r="H998" t="s">
        <v>531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5">
      <c r="A999" s="1">
        <v>11188</v>
      </c>
      <c r="B999" s="2">
        <v>1957</v>
      </c>
      <c r="C999" t="s">
        <v>1</v>
      </c>
      <c r="D999" t="s">
        <v>5</v>
      </c>
      <c r="E999">
        <v>26091</v>
      </c>
      <c r="F999">
        <v>1</v>
      </c>
      <c r="G999">
        <v>1</v>
      </c>
      <c r="H999" t="s">
        <v>92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5">
      <c r="A1000" s="1">
        <v>1212</v>
      </c>
      <c r="B1000" s="2">
        <v>1973</v>
      </c>
      <c r="C1000" t="s">
        <v>1</v>
      </c>
      <c r="D1000" t="s">
        <v>4</v>
      </c>
      <c r="E1000">
        <v>52845</v>
      </c>
      <c r="F1000">
        <v>1</v>
      </c>
      <c r="G1000">
        <v>0</v>
      </c>
      <c r="H1000" t="s">
        <v>532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5">
      <c r="A1001" s="1">
        <v>9097</v>
      </c>
      <c r="B1001" s="2">
        <v>1956</v>
      </c>
      <c r="C1001" t="s">
        <v>1</v>
      </c>
      <c r="D1001" t="s">
        <v>2</v>
      </c>
      <c r="E1001">
        <v>46086</v>
      </c>
      <c r="F1001">
        <v>0</v>
      </c>
      <c r="G1001">
        <v>1</v>
      </c>
      <c r="H1001" t="s">
        <v>375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5">
      <c r="A1002" s="1">
        <v>10473</v>
      </c>
      <c r="B1002" s="2">
        <v>1956</v>
      </c>
      <c r="C1002" t="s">
        <v>6</v>
      </c>
      <c r="D1002" t="s">
        <v>9</v>
      </c>
      <c r="E1002">
        <v>78028</v>
      </c>
      <c r="F1002">
        <v>0</v>
      </c>
      <c r="G1002">
        <v>1</v>
      </c>
      <c r="H1002" t="s">
        <v>186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5">
      <c r="A1003" s="1">
        <v>7962</v>
      </c>
      <c r="B1003" s="2">
        <v>1987</v>
      </c>
      <c r="C1003" t="s">
        <v>6</v>
      </c>
      <c r="D1003" t="s">
        <v>3</v>
      </c>
      <c r="E1003">
        <v>95169</v>
      </c>
      <c r="F1003">
        <v>0</v>
      </c>
      <c r="G1003">
        <v>0</v>
      </c>
      <c r="H1003" t="s">
        <v>333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5">
      <c r="A1004" s="1">
        <v>9984</v>
      </c>
      <c r="B1004" s="2">
        <v>1981</v>
      </c>
      <c r="C1004" t="s">
        <v>7</v>
      </c>
      <c r="D1004" t="s">
        <v>4</v>
      </c>
      <c r="E1004">
        <v>56337</v>
      </c>
      <c r="F1004">
        <v>1</v>
      </c>
      <c r="G1004">
        <v>1</v>
      </c>
      <c r="H1004" t="s">
        <v>347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5">
      <c r="A1005" s="1">
        <v>5527</v>
      </c>
      <c r="B1005" s="2">
        <v>1987</v>
      </c>
      <c r="C1005" t="s">
        <v>1</v>
      </c>
      <c r="D1005" t="s">
        <v>5</v>
      </c>
      <c r="E1005">
        <v>22434</v>
      </c>
      <c r="F1005">
        <v>1</v>
      </c>
      <c r="G1005">
        <v>0</v>
      </c>
      <c r="H1005" t="s">
        <v>270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5">
      <c r="A1006" s="1">
        <v>6374</v>
      </c>
      <c r="B1006" s="2">
        <v>1954</v>
      </c>
      <c r="C1006" t="s">
        <v>6</v>
      </c>
      <c r="D1006" t="s">
        <v>4</v>
      </c>
      <c r="E1006">
        <v>36930</v>
      </c>
      <c r="F1006">
        <v>0</v>
      </c>
      <c r="G1006">
        <v>1</v>
      </c>
      <c r="H1006" t="s">
        <v>108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5">
      <c r="A1007" s="1">
        <v>7453</v>
      </c>
      <c r="B1007" s="2">
        <v>1954</v>
      </c>
      <c r="C1007" t="s">
        <v>1</v>
      </c>
      <c r="D1007" t="s">
        <v>3</v>
      </c>
      <c r="E1007">
        <v>36130</v>
      </c>
      <c r="F1007">
        <v>0</v>
      </c>
      <c r="G1007">
        <v>1</v>
      </c>
      <c r="H1007" t="s">
        <v>112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5">
      <c r="A1008" s="1">
        <v>8952</v>
      </c>
      <c r="B1008" s="2">
        <v>1953</v>
      </c>
      <c r="C1008" t="s">
        <v>8</v>
      </c>
      <c r="D1008" t="s">
        <v>4</v>
      </c>
      <c r="E1008">
        <v>65569</v>
      </c>
      <c r="F1008">
        <v>0</v>
      </c>
      <c r="G1008">
        <v>1</v>
      </c>
      <c r="H1008" t="s">
        <v>151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5">
      <c r="A1009" s="1">
        <v>241</v>
      </c>
      <c r="B1009" s="2">
        <v>1952</v>
      </c>
      <c r="C1009" t="s">
        <v>1</v>
      </c>
      <c r="D1009" t="s">
        <v>5</v>
      </c>
      <c r="E1009">
        <v>83844</v>
      </c>
      <c r="F1009">
        <v>0</v>
      </c>
      <c r="G1009">
        <v>0</v>
      </c>
      <c r="H1009" t="s">
        <v>464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5">
      <c r="A1010" s="1">
        <v>8975</v>
      </c>
      <c r="B1010" s="2">
        <v>1968</v>
      </c>
      <c r="C1010" t="s">
        <v>1</v>
      </c>
      <c r="D1010" t="s">
        <v>4</v>
      </c>
      <c r="E1010">
        <v>19514</v>
      </c>
      <c r="F1010">
        <v>1</v>
      </c>
      <c r="G1010">
        <v>1</v>
      </c>
      <c r="H1010" t="s">
        <v>357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5">
      <c r="A1011" s="1">
        <v>6119</v>
      </c>
      <c r="B1011" s="2">
        <v>1963</v>
      </c>
      <c r="C1011" t="s">
        <v>6</v>
      </c>
      <c r="D1011" t="s">
        <v>3</v>
      </c>
      <c r="E1011">
        <v>36736</v>
      </c>
      <c r="F1011">
        <v>1</v>
      </c>
      <c r="G1011">
        <v>1</v>
      </c>
      <c r="H1011" t="s">
        <v>473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5">
      <c r="A1012" s="1">
        <v>5236</v>
      </c>
      <c r="B1012" s="2">
        <v>1979</v>
      </c>
      <c r="C1012" t="s">
        <v>1</v>
      </c>
      <c r="D1012" t="s">
        <v>5</v>
      </c>
      <c r="E1012">
        <v>77568</v>
      </c>
      <c r="F1012">
        <v>0</v>
      </c>
      <c r="G1012">
        <v>1</v>
      </c>
      <c r="H1012" t="s">
        <v>533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5">
      <c r="A1013" s="1">
        <v>5723</v>
      </c>
      <c r="B1013" s="2">
        <v>1976</v>
      </c>
      <c r="C1013" t="s">
        <v>6</v>
      </c>
      <c r="D1013" t="s">
        <v>5</v>
      </c>
      <c r="E1013">
        <v>49187</v>
      </c>
      <c r="F1013">
        <v>0</v>
      </c>
      <c r="G1013">
        <v>1</v>
      </c>
      <c r="H1013" t="s">
        <v>37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5">
      <c r="A1014" s="1">
        <v>1710</v>
      </c>
      <c r="B1014" s="2">
        <v>1978</v>
      </c>
      <c r="C1014" t="s">
        <v>1</v>
      </c>
      <c r="D1014" t="s">
        <v>3</v>
      </c>
      <c r="E1014">
        <v>30168</v>
      </c>
      <c r="F1014">
        <v>1</v>
      </c>
      <c r="G1014">
        <v>0</v>
      </c>
      <c r="H1014" t="s">
        <v>247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5">
      <c r="A1015" s="1">
        <v>1970</v>
      </c>
      <c r="B1015" s="2">
        <v>1968</v>
      </c>
      <c r="C1015" t="s">
        <v>8</v>
      </c>
      <c r="D1015" t="s">
        <v>5</v>
      </c>
      <c r="E1015">
        <v>34053</v>
      </c>
      <c r="F1015">
        <v>0</v>
      </c>
      <c r="G1015">
        <v>1</v>
      </c>
      <c r="H1015" t="s">
        <v>186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5">
      <c r="A1016" s="1">
        <v>5313</v>
      </c>
      <c r="B1016" s="2">
        <v>1971</v>
      </c>
      <c r="C1016" t="s">
        <v>8</v>
      </c>
      <c r="D1016" t="s">
        <v>4</v>
      </c>
      <c r="E1016">
        <v>38196</v>
      </c>
      <c r="F1016">
        <v>1</v>
      </c>
      <c r="G1016">
        <v>1</v>
      </c>
      <c r="H1016" t="s">
        <v>401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5">
      <c r="A1017" s="1">
        <v>10634</v>
      </c>
      <c r="B1017" s="2">
        <v>1951</v>
      </c>
      <c r="C1017" t="s">
        <v>8</v>
      </c>
      <c r="D1017" t="s">
        <v>4</v>
      </c>
      <c r="E1017">
        <v>59412</v>
      </c>
      <c r="F1017">
        <v>0</v>
      </c>
      <c r="G1017">
        <v>0</v>
      </c>
      <c r="H1017" t="s">
        <v>534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5">
      <c r="A1018" s="1">
        <v>7010</v>
      </c>
      <c r="B1018" s="2">
        <v>1965</v>
      </c>
      <c r="C1018" t="s">
        <v>7</v>
      </c>
      <c r="D1018" t="s">
        <v>4</v>
      </c>
      <c r="E1018">
        <v>70924</v>
      </c>
      <c r="F1018">
        <v>0</v>
      </c>
      <c r="G1018">
        <v>0</v>
      </c>
      <c r="H1018" t="s">
        <v>535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5">
      <c r="A1019" s="1">
        <v>8562</v>
      </c>
      <c r="B1019" s="2">
        <v>1969</v>
      </c>
      <c r="C1019" t="s">
        <v>1</v>
      </c>
      <c r="D1019" t="s">
        <v>5</v>
      </c>
      <c r="E1019">
        <v>54165</v>
      </c>
      <c r="F1019">
        <v>0</v>
      </c>
      <c r="G1019">
        <v>0</v>
      </c>
      <c r="H1019" t="s">
        <v>522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5">
      <c r="A1020" s="1">
        <v>3158</v>
      </c>
      <c r="B1020" s="2">
        <v>1973</v>
      </c>
      <c r="C1020" t="s">
        <v>1</v>
      </c>
      <c r="D1020" t="s">
        <v>4</v>
      </c>
      <c r="E1020">
        <v>32300</v>
      </c>
      <c r="F1020">
        <v>1</v>
      </c>
      <c r="G1020">
        <v>0</v>
      </c>
      <c r="H1020" t="s">
        <v>536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5">
      <c r="A1021" s="1">
        <v>4436</v>
      </c>
      <c r="B1021" s="2">
        <v>1976</v>
      </c>
      <c r="C1021" t="s">
        <v>1</v>
      </c>
      <c r="D1021" t="s">
        <v>3</v>
      </c>
      <c r="E1021">
        <v>20180</v>
      </c>
      <c r="F1021">
        <v>0</v>
      </c>
      <c r="G1021">
        <v>0</v>
      </c>
      <c r="H1021" t="s">
        <v>41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5">
      <c r="A1022" s="1">
        <v>5287</v>
      </c>
      <c r="B1022" s="2">
        <v>1973</v>
      </c>
      <c r="C1022" t="s">
        <v>1</v>
      </c>
      <c r="D1022" t="s">
        <v>4</v>
      </c>
      <c r="E1022">
        <v>34961</v>
      </c>
      <c r="F1022">
        <v>1</v>
      </c>
      <c r="G1022">
        <v>0</v>
      </c>
      <c r="H1022" t="s">
        <v>507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5">
      <c r="A1023" s="1">
        <v>2445</v>
      </c>
      <c r="B1023" s="2">
        <v>1974</v>
      </c>
      <c r="C1023" t="s">
        <v>6</v>
      </c>
      <c r="D1023" t="s">
        <v>5</v>
      </c>
      <c r="E1023">
        <v>28440</v>
      </c>
      <c r="F1023">
        <v>1</v>
      </c>
      <c r="G1023">
        <v>0</v>
      </c>
      <c r="H1023" t="s">
        <v>131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5">
      <c r="A1024" s="1">
        <v>6059</v>
      </c>
      <c r="B1024" s="2">
        <v>1953</v>
      </c>
      <c r="C1024" t="s">
        <v>6</v>
      </c>
      <c r="D1024" t="s">
        <v>5</v>
      </c>
      <c r="E1024">
        <v>64504</v>
      </c>
      <c r="F1024">
        <v>1</v>
      </c>
      <c r="G1024">
        <v>2</v>
      </c>
      <c r="H1024" t="s">
        <v>523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5">
      <c r="A1025" s="1">
        <v>4550</v>
      </c>
      <c r="B1025" s="2">
        <v>1966</v>
      </c>
      <c r="C1025" t="s">
        <v>8</v>
      </c>
      <c r="D1025" t="s">
        <v>5</v>
      </c>
      <c r="E1025">
        <v>33564</v>
      </c>
      <c r="F1025">
        <v>0</v>
      </c>
      <c r="G1025">
        <v>1</v>
      </c>
      <c r="H1025" t="s">
        <v>164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5">
      <c r="A1026" s="1">
        <v>4240</v>
      </c>
      <c r="B1026" s="2">
        <v>1978</v>
      </c>
      <c r="C1026" t="s">
        <v>1</v>
      </c>
      <c r="D1026" t="s">
        <v>4</v>
      </c>
      <c r="E1026">
        <v>17345</v>
      </c>
      <c r="F1026">
        <v>1</v>
      </c>
      <c r="G1026">
        <v>0</v>
      </c>
      <c r="H1026" t="s">
        <v>33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5">
      <c r="A1027" s="1">
        <v>8911</v>
      </c>
      <c r="B1027" s="2">
        <v>1967</v>
      </c>
      <c r="C1027" t="s">
        <v>6</v>
      </c>
      <c r="D1027" t="s">
        <v>4</v>
      </c>
      <c r="E1027">
        <v>56320</v>
      </c>
      <c r="F1027">
        <v>0</v>
      </c>
      <c r="G1027">
        <v>1</v>
      </c>
      <c r="H1027" t="s">
        <v>79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5">
      <c r="A1028" s="1">
        <v>3706</v>
      </c>
      <c r="B1028" s="2">
        <v>1978</v>
      </c>
      <c r="C1028" t="s">
        <v>1</v>
      </c>
      <c r="D1028" t="s">
        <v>3</v>
      </c>
      <c r="E1028">
        <v>28647</v>
      </c>
      <c r="F1028">
        <v>1</v>
      </c>
      <c r="G1028">
        <v>0</v>
      </c>
      <c r="H1028" t="s">
        <v>19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5">
      <c r="A1029" s="1">
        <v>3628</v>
      </c>
      <c r="B1029" s="2">
        <v>1987</v>
      </c>
      <c r="C1029" t="s">
        <v>10</v>
      </c>
      <c r="D1029" t="s">
        <v>3</v>
      </c>
      <c r="E1029">
        <v>15038</v>
      </c>
      <c r="F1029">
        <v>1</v>
      </c>
      <c r="G1029">
        <v>0</v>
      </c>
      <c r="H1029" t="s">
        <v>240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5">
      <c r="A1030" s="1">
        <v>10175</v>
      </c>
      <c r="B1030" s="2">
        <v>1958</v>
      </c>
      <c r="C1030" t="s">
        <v>6</v>
      </c>
      <c r="D1030" t="s">
        <v>2</v>
      </c>
      <c r="E1030">
        <v>32173</v>
      </c>
      <c r="F1030">
        <v>0</v>
      </c>
      <c r="G1030">
        <v>1</v>
      </c>
      <c r="H1030" t="s">
        <v>396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5">
      <c r="A1031" s="1">
        <v>8985</v>
      </c>
      <c r="B1031" s="2">
        <v>1964</v>
      </c>
      <c r="C1031" t="s">
        <v>7</v>
      </c>
      <c r="D1031" t="s">
        <v>5</v>
      </c>
      <c r="E1031">
        <v>68316</v>
      </c>
      <c r="F1031">
        <v>0</v>
      </c>
      <c r="G1031">
        <v>1</v>
      </c>
      <c r="H1031" t="s">
        <v>537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5">
      <c r="A1032" s="1">
        <v>5204</v>
      </c>
      <c r="B1032" s="2">
        <v>1971</v>
      </c>
      <c r="C1032" t="s">
        <v>1</v>
      </c>
      <c r="D1032" t="s">
        <v>5</v>
      </c>
      <c r="E1032">
        <v>74538</v>
      </c>
      <c r="F1032">
        <v>0</v>
      </c>
      <c r="G1032">
        <v>0</v>
      </c>
      <c r="H1032" t="s">
        <v>513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5">
      <c r="A1033" s="1">
        <v>9220</v>
      </c>
      <c r="B1033" s="2">
        <v>1971</v>
      </c>
      <c r="C1033" t="s">
        <v>1</v>
      </c>
      <c r="D1033" t="s">
        <v>3</v>
      </c>
      <c r="E1033">
        <v>91700</v>
      </c>
      <c r="F1033">
        <v>0</v>
      </c>
      <c r="G1033">
        <v>0</v>
      </c>
      <c r="H1033" t="s">
        <v>177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5">
      <c r="A1034" s="1">
        <v>9888</v>
      </c>
      <c r="B1034" s="2">
        <v>1969</v>
      </c>
      <c r="C1034" t="s">
        <v>1</v>
      </c>
      <c r="D1034" t="s">
        <v>5</v>
      </c>
      <c r="E1034">
        <v>68695</v>
      </c>
      <c r="F1034">
        <v>0</v>
      </c>
      <c r="G1034">
        <v>0</v>
      </c>
      <c r="H1034" t="s">
        <v>116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5">
      <c r="A1035" s="1">
        <v>5263</v>
      </c>
      <c r="B1035" s="2">
        <v>1977</v>
      </c>
      <c r="C1035" t="s">
        <v>7</v>
      </c>
      <c r="D1035" t="s">
        <v>4</v>
      </c>
      <c r="E1035">
        <v>31056</v>
      </c>
      <c r="F1035">
        <v>1</v>
      </c>
      <c r="G1035">
        <v>0</v>
      </c>
      <c r="H1035" t="s">
        <v>538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5">
      <c r="A1036" s="1">
        <v>1020</v>
      </c>
      <c r="B1036" s="2">
        <v>1973</v>
      </c>
      <c r="C1036" t="s">
        <v>1</v>
      </c>
      <c r="D1036" t="s">
        <v>4</v>
      </c>
      <c r="E1036">
        <v>79593</v>
      </c>
      <c r="F1036">
        <v>0</v>
      </c>
      <c r="G1036">
        <v>0</v>
      </c>
      <c r="H1036" t="s">
        <v>61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5">
      <c r="A1037" s="1">
        <v>9503</v>
      </c>
      <c r="B1037" s="2">
        <v>1980</v>
      </c>
      <c r="C1037" t="s">
        <v>1</v>
      </c>
      <c r="D1037" t="s">
        <v>3</v>
      </c>
      <c r="E1037">
        <v>28071</v>
      </c>
      <c r="F1037">
        <v>0</v>
      </c>
      <c r="G1037">
        <v>0</v>
      </c>
      <c r="H1037" t="s">
        <v>89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5">
      <c r="A1038" s="1">
        <v>10613</v>
      </c>
      <c r="B1038" s="2">
        <v>1958</v>
      </c>
      <c r="C1038" t="s">
        <v>6</v>
      </c>
      <c r="D1038" t="s">
        <v>5</v>
      </c>
      <c r="E1038">
        <v>37334</v>
      </c>
      <c r="F1038">
        <v>1</v>
      </c>
      <c r="G1038">
        <v>1</v>
      </c>
      <c r="H1038" t="s">
        <v>539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5">
      <c r="A1039" s="1">
        <v>67</v>
      </c>
      <c r="B1039" s="2">
        <v>1972</v>
      </c>
      <c r="C1039" t="s">
        <v>8</v>
      </c>
      <c r="D1039" t="s">
        <v>3</v>
      </c>
      <c r="E1039">
        <v>46423</v>
      </c>
      <c r="F1039">
        <v>1</v>
      </c>
      <c r="G1039">
        <v>1</v>
      </c>
      <c r="H1039" t="s">
        <v>377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5">
      <c r="A1040" s="1">
        <v>6019</v>
      </c>
      <c r="B1040" s="2">
        <v>1971</v>
      </c>
      <c r="C1040" t="s">
        <v>6</v>
      </c>
      <c r="D1040" t="s">
        <v>4</v>
      </c>
      <c r="E1040">
        <v>37126</v>
      </c>
      <c r="F1040">
        <v>1</v>
      </c>
      <c r="G1040">
        <v>0</v>
      </c>
      <c r="H1040" t="s">
        <v>106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5">
      <c r="A1041" s="1">
        <v>5863</v>
      </c>
      <c r="B1041" s="2">
        <v>1953</v>
      </c>
      <c r="C1041" t="s">
        <v>1</v>
      </c>
      <c r="D1041" t="s">
        <v>4</v>
      </c>
      <c r="E1041">
        <v>47703</v>
      </c>
      <c r="F1041">
        <v>0</v>
      </c>
      <c r="G1041">
        <v>1</v>
      </c>
      <c r="H1041" t="s">
        <v>446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5">
      <c r="A1042" s="1">
        <v>3717</v>
      </c>
      <c r="B1042" s="2">
        <v>1959</v>
      </c>
      <c r="C1042" t="s">
        <v>1</v>
      </c>
      <c r="D1042" t="s">
        <v>4</v>
      </c>
      <c r="E1042">
        <v>61180</v>
      </c>
      <c r="F1042">
        <v>0</v>
      </c>
      <c r="G1042">
        <v>1</v>
      </c>
      <c r="H1042" t="s">
        <v>540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5">
      <c r="A1043" s="1">
        <v>6730</v>
      </c>
      <c r="B1043" s="2">
        <v>1954</v>
      </c>
      <c r="C1043" t="s">
        <v>1</v>
      </c>
      <c r="D1043" t="s">
        <v>4</v>
      </c>
      <c r="E1043">
        <v>38998</v>
      </c>
      <c r="F1043">
        <v>1</v>
      </c>
      <c r="G1043">
        <v>1</v>
      </c>
      <c r="H1043" t="s">
        <v>33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5">
      <c r="A1044" s="1">
        <v>10749</v>
      </c>
      <c r="B1044" s="2">
        <v>1991</v>
      </c>
      <c r="C1044" t="s">
        <v>1</v>
      </c>
      <c r="D1044" t="s">
        <v>3</v>
      </c>
      <c r="E1044">
        <v>8028</v>
      </c>
      <c r="F1044">
        <v>0</v>
      </c>
      <c r="G1044">
        <v>0</v>
      </c>
      <c r="H1044" t="s">
        <v>253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5">
      <c r="A1045" s="1">
        <v>4998</v>
      </c>
      <c r="B1045" s="2">
        <v>1962</v>
      </c>
      <c r="C1045" t="s">
        <v>1</v>
      </c>
      <c r="D1045" t="s">
        <v>5</v>
      </c>
      <c r="E1045">
        <v>76081</v>
      </c>
      <c r="F1045">
        <v>0</v>
      </c>
      <c r="G1045">
        <v>0</v>
      </c>
      <c r="H1045" t="s">
        <v>163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5">
      <c r="A1046" s="1">
        <v>6287</v>
      </c>
      <c r="B1046" s="2">
        <v>1986</v>
      </c>
      <c r="C1046" t="s">
        <v>1</v>
      </c>
      <c r="D1046" t="s">
        <v>5</v>
      </c>
      <c r="E1046">
        <v>34728</v>
      </c>
      <c r="F1046">
        <v>1</v>
      </c>
      <c r="G1046">
        <v>0</v>
      </c>
      <c r="H1046" t="s">
        <v>541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5">
      <c r="A1047" s="1">
        <v>5985</v>
      </c>
      <c r="B1047" s="2">
        <v>1965</v>
      </c>
      <c r="C1047" t="s">
        <v>8</v>
      </c>
      <c r="D1047" t="s">
        <v>3</v>
      </c>
      <c r="E1047">
        <v>33168</v>
      </c>
      <c r="F1047">
        <v>0</v>
      </c>
      <c r="G1047">
        <v>1</v>
      </c>
      <c r="H1047" t="s">
        <v>221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5">
      <c r="A1048" s="1">
        <v>4754</v>
      </c>
      <c r="B1048" s="2">
        <v>1966</v>
      </c>
      <c r="C1048" t="s">
        <v>8</v>
      </c>
      <c r="D1048" t="s">
        <v>4</v>
      </c>
      <c r="E1048">
        <v>33585</v>
      </c>
      <c r="F1048">
        <v>0</v>
      </c>
      <c r="G1048">
        <v>1</v>
      </c>
      <c r="H1048" t="s">
        <v>434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5">
      <c r="A1049" s="1">
        <v>4002</v>
      </c>
      <c r="B1049" s="2">
        <v>1960</v>
      </c>
      <c r="C1049" t="s">
        <v>6</v>
      </c>
      <c r="D1049" t="s">
        <v>4</v>
      </c>
      <c r="E1049">
        <v>77037</v>
      </c>
      <c r="F1049">
        <v>0</v>
      </c>
      <c r="G1049">
        <v>1</v>
      </c>
      <c r="H1049" t="s">
        <v>542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5">
      <c r="A1050" s="1">
        <v>8870</v>
      </c>
      <c r="B1050" s="2">
        <v>1984</v>
      </c>
      <c r="C1050" t="s">
        <v>1</v>
      </c>
      <c r="D1050" t="s">
        <v>5</v>
      </c>
      <c r="E1050">
        <v>35196</v>
      </c>
      <c r="F1050">
        <v>1</v>
      </c>
      <c r="G1050">
        <v>0</v>
      </c>
      <c r="H1050" t="s">
        <v>23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5">
      <c r="A1051" s="1">
        <v>966</v>
      </c>
      <c r="B1051" s="2">
        <v>1966</v>
      </c>
      <c r="C1051" t="s">
        <v>1</v>
      </c>
      <c r="D1051" t="s">
        <v>4</v>
      </c>
      <c r="E1051">
        <v>44529</v>
      </c>
      <c r="F1051">
        <v>0</v>
      </c>
      <c r="G1051">
        <v>1</v>
      </c>
      <c r="H1051" t="s">
        <v>266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5">
      <c r="A1052" s="1">
        <v>4767</v>
      </c>
      <c r="B1052" s="2">
        <v>1965</v>
      </c>
      <c r="C1052" t="s">
        <v>7</v>
      </c>
      <c r="D1052" t="s">
        <v>4</v>
      </c>
      <c r="E1052">
        <v>70924</v>
      </c>
      <c r="F1052">
        <v>0</v>
      </c>
      <c r="G1052">
        <v>0</v>
      </c>
      <c r="H1052" t="s">
        <v>535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5">
      <c r="A1053" s="1">
        <v>9725</v>
      </c>
      <c r="B1053" s="2">
        <v>1966</v>
      </c>
      <c r="C1053" t="s">
        <v>6</v>
      </c>
      <c r="D1053" t="s">
        <v>5</v>
      </c>
      <c r="E1053">
        <v>28764</v>
      </c>
      <c r="F1053">
        <v>1</v>
      </c>
      <c r="G1053">
        <v>1</v>
      </c>
      <c r="H1053" t="s">
        <v>215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5">
      <c r="A1054" s="1">
        <v>4475</v>
      </c>
      <c r="B1054" s="2">
        <v>1949</v>
      </c>
      <c r="C1054" t="s">
        <v>6</v>
      </c>
      <c r="D1054" t="s">
        <v>4</v>
      </c>
      <c r="E1054">
        <v>69098</v>
      </c>
      <c r="F1054">
        <v>0</v>
      </c>
      <c r="G1054">
        <v>0</v>
      </c>
      <c r="H1054" t="s">
        <v>337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5">
      <c r="A1055" s="1">
        <v>5740</v>
      </c>
      <c r="B1055" s="2">
        <v>1970</v>
      </c>
      <c r="C1055" t="s">
        <v>7</v>
      </c>
      <c r="D1055" t="s">
        <v>2</v>
      </c>
      <c r="E1055">
        <v>25959</v>
      </c>
      <c r="F1055">
        <v>1</v>
      </c>
      <c r="G1055">
        <v>1</v>
      </c>
      <c r="H1055" t="s">
        <v>494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5">
      <c r="A1056" s="1">
        <v>5731</v>
      </c>
      <c r="B1056" s="2">
        <v>1983</v>
      </c>
      <c r="C1056" t="s">
        <v>8</v>
      </c>
      <c r="D1056" t="s">
        <v>4</v>
      </c>
      <c r="E1056">
        <v>27100</v>
      </c>
      <c r="F1056">
        <v>1</v>
      </c>
      <c r="G1056">
        <v>0</v>
      </c>
      <c r="H1056" t="s">
        <v>83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5">
      <c r="A1057" s="1">
        <v>7290</v>
      </c>
      <c r="B1057" s="2">
        <v>1985</v>
      </c>
      <c r="C1057" t="s">
        <v>1</v>
      </c>
      <c r="D1057" t="s">
        <v>3</v>
      </c>
      <c r="E1057">
        <v>70596</v>
      </c>
      <c r="F1057">
        <v>0</v>
      </c>
      <c r="G1057">
        <v>0</v>
      </c>
      <c r="H1057" t="s">
        <v>189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5">
      <c r="A1058" s="1">
        <v>3846</v>
      </c>
      <c r="B1058" s="2">
        <v>1974</v>
      </c>
      <c r="C1058" t="s">
        <v>1</v>
      </c>
      <c r="D1058" t="s">
        <v>4</v>
      </c>
      <c r="E1058">
        <v>42557</v>
      </c>
      <c r="F1058">
        <v>0</v>
      </c>
      <c r="G1058">
        <v>1</v>
      </c>
      <c r="H1058" t="s">
        <v>89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5">
      <c r="A1059" s="1">
        <v>8104</v>
      </c>
      <c r="B1059" s="2">
        <v>1951</v>
      </c>
      <c r="C1059" t="s">
        <v>6</v>
      </c>
      <c r="D1059" t="s">
        <v>4</v>
      </c>
      <c r="E1059">
        <v>53312</v>
      </c>
      <c r="F1059">
        <v>0</v>
      </c>
      <c r="G1059">
        <v>0</v>
      </c>
      <c r="H1059" t="s">
        <v>519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5">
      <c r="A1060" s="1">
        <v>4507</v>
      </c>
      <c r="B1060" s="2">
        <v>1952</v>
      </c>
      <c r="C1060" t="s">
        <v>1</v>
      </c>
      <c r="D1060" t="s">
        <v>3</v>
      </c>
      <c r="E1060">
        <v>72228</v>
      </c>
      <c r="F1060">
        <v>0</v>
      </c>
      <c r="G1060">
        <v>0</v>
      </c>
      <c r="H1060" t="s">
        <v>543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5">
      <c r="A1061" s="1">
        <v>11013</v>
      </c>
      <c r="B1061" s="2">
        <v>1987</v>
      </c>
      <c r="C1061" t="s">
        <v>1</v>
      </c>
      <c r="D1061" t="s">
        <v>5</v>
      </c>
      <c r="E1061">
        <v>67605</v>
      </c>
      <c r="F1061">
        <v>0</v>
      </c>
      <c r="G1061">
        <v>0</v>
      </c>
      <c r="H1061" t="s">
        <v>187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5">
      <c r="A1062" s="1">
        <v>4491</v>
      </c>
      <c r="B1062" s="2">
        <v>1949</v>
      </c>
      <c r="C1062" t="s">
        <v>8</v>
      </c>
      <c r="D1062" t="s">
        <v>4</v>
      </c>
      <c r="E1062">
        <v>62845</v>
      </c>
      <c r="F1062">
        <v>1</v>
      </c>
      <c r="G1062">
        <v>1</v>
      </c>
      <c r="H1062" t="s">
        <v>524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5">
      <c r="A1063" s="1">
        <v>3759</v>
      </c>
      <c r="B1063" s="2">
        <v>1958</v>
      </c>
      <c r="C1063" t="s">
        <v>1</v>
      </c>
      <c r="D1063" t="s">
        <v>5</v>
      </c>
      <c r="E1063">
        <v>65196</v>
      </c>
      <c r="F1063">
        <v>0</v>
      </c>
      <c r="G1063">
        <v>2</v>
      </c>
      <c r="H1063" t="s">
        <v>440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5">
      <c r="A1064" s="1">
        <v>1162</v>
      </c>
      <c r="B1064" s="2">
        <v>1987</v>
      </c>
      <c r="C1064" t="s">
        <v>6</v>
      </c>
      <c r="D1064" t="s">
        <v>3</v>
      </c>
      <c r="E1064">
        <v>42000</v>
      </c>
      <c r="F1064">
        <v>0</v>
      </c>
      <c r="G1064">
        <v>0</v>
      </c>
      <c r="H1064" t="s">
        <v>274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5">
      <c r="A1065" s="1">
        <v>2055</v>
      </c>
      <c r="B1065" s="2">
        <v>1973</v>
      </c>
      <c r="C1065" t="s">
        <v>6</v>
      </c>
      <c r="D1065" t="s">
        <v>2</v>
      </c>
      <c r="E1065">
        <v>35860</v>
      </c>
      <c r="F1065">
        <v>1</v>
      </c>
      <c r="G1065">
        <v>1</v>
      </c>
      <c r="H1065" t="s">
        <v>132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5">
      <c r="A1066" s="1">
        <v>10766</v>
      </c>
      <c r="B1066" s="2">
        <v>1964</v>
      </c>
      <c r="C1066" t="s">
        <v>6</v>
      </c>
      <c r="D1066" t="s">
        <v>4</v>
      </c>
      <c r="E1066">
        <v>65526</v>
      </c>
      <c r="F1066">
        <v>0</v>
      </c>
      <c r="G1066">
        <v>1</v>
      </c>
      <c r="H1066" t="s">
        <v>195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5">
      <c r="A1067" s="1">
        <v>4415</v>
      </c>
      <c r="B1067" s="2">
        <v>1961</v>
      </c>
      <c r="C1067" t="s">
        <v>1</v>
      </c>
      <c r="D1067" t="s">
        <v>4</v>
      </c>
      <c r="E1067">
        <v>16860</v>
      </c>
      <c r="F1067">
        <v>1</v>
      </c>
      <c r="G1067">
        <v>1</v>
      </c>
      <c r="H1067" t="s">
        <v>161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5">
      <c r="A1068" s="1">
        <v>3005</v>
      </c>
      <c r="B1068" s="2">
        <v>1992</v>
      </c>
      <c r="C1068" t="s">
        <v>1</v>
      </c>
      <c r="D1068" t="s">
        <v>3</v>
      </c>
      <c r="E1068">
        <v>83528</v>
      </c>
      <c r="F1068">
        <v>0</v>
      </c>
      <c r="G1068">
        <v>0</v>
      </c>
      <c r="H1068" t="s">
        <v>544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5">
      <c r="A1069" s="1">
        <v>2223</v>
      </c>
      <c r="B1069" s="2">
        <v>1965</v>
      </c>
      <c r="C1069" t="s">
        <v>7</v>
      </c>
      <c r="D1069" t="s">
        <v>2</v>
      </c>
      <c r="E1069">
        <v>64176</v>
      </c>
      <c r="F1069">
        <v>0</v>
      </c>
      <c r="G1069">
        <v>1</v>
      </c>
      <c r="H1069" t="s">
        <v>428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5">
      <c r="A1070" s="1">
        <v>4817</v>
      </c>
      <c r="B1070" s="2">
        <v>1956</v>
      </c>
      <c r="C1070" t="s">
        <v>1</v>
      </c>
      <c r="D1070" t="s">
        <v>2</v>
      </c>
      <c r="E1070">
        <v>22304</v>
      </c>
      <c r="F1070">
        <v>0</v>
      </c>
      <c r="G1070">
        <v>0</v>
      </c>
      <c r="H1070" t="s">
        <v>349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5">
      <c r="A1071" s="1">
        <v>2875</v>
      </c>
      <c r="B1071" s="2">
        <v>1978</v>
      </c>
      <c r="C1071" t="s">
        <v>1</v>
      </c>
      <c r="D1071" t="s">
        <v>4</v>
      </c>
      <c r="E1071">
        <v>67023</v>
      </c>
      <c r="F1071">
        <v>0</v>
      </c>
      <c r="G1071">
        <v>0</v>
      </c>
      <c r="H1071" t="s">
        <v>504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5">
      <c r="A1072" s="1">
        <v>10536</v>
      </c>
      <c r="B1072" s="2">
        <v>1971</v>
      </c>
      <c r="C1072" t="s">
        <v>6</v>
      </c>
      <c r="D1072" t="s">
        <v>5</v>
      </c>
      <c r="E1072">
        <v>32892</v>
      </c>
      <c r="F1072">
        <v>1</v>
      </c>
      <c r="G1072">
        <v>0</v>
      </c>
      <c r="H1072" t="s">
        <v>340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5">
      <c r="A1073" s="1">
        <v>11112</v>
      </c>
      <c r="B1073" s="2">
        <v>1966</v>
      </c>
      <c r="C1073" t="s">
        <v>1</v>
      </c>
      <c r="D1073" t="s">
        <v>5</v>
      </c>
      <c r="E1073">
        <v>70713</v>
      </c>
      <c r="F1073">
        <v>0</v>
      </c>
      <c r="G1073">
        <v>1</v>
      </c>
      <c r="H1073" t="s">
        <v>359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5">
      <c r="A1074" s="1">
        <v>3807</v>
      </c>
      <c r="B1074" s="2">
        <v>1955</v>
      </c>
      <c r="C1074" t="s">
        <v>1</v>
      </c>
      <c r="D1074" t="s">
        <v>5</v>
      </c>
      <c r="E1074">
        <v>59925</v>
      </c>
      <c r="F1074">
        <v>0</v>
      </c>
      <c r="G1074">
        <v>1</v>
      </c>
      <c r="H1074" t="s">
        <v>545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5">
      <c r="A1075" s="1">
        <v>9197</v>
      </c>
      <c r="B1075" s="2">
        <v>1953</v>
      </c>
      <c r="C1075" t="s">
        <v>1</v>
      </c>
      <c r="D1075" t="s">
        <v>4</v>
      </c>
      <c r="E1075">
        <v>39722</v>
      </c>
      <c r="F1075">
        <v>0</v>
      </c>
      <c r="G1075">
        <v>1</v>
      </c>
      <c r="H1075" t="s">
        <v>123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5">
      <c r="A1076" s="1">
        <v>10832</v>
      </c>
      <c r="B1076" s="2">
        <v>1958</v>
      </c>
      <c r="C1076" t="s">
        <v>1</v>
      </c>
      <c r="D1076" t="s">
        <v>5</v>
      </c>
      <c r="E1076">
        <v>46610</v>
      </c>
      <c r="F1076">
        <v>0</v>
      </c>
      <c r="G1076">
        <v>0</v>
      </c>
      <c r="H1076" t="s">
        <v>411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5">
      <c r="A1077" s="1">
        <v>6421</v>
      </c>
      <c r="B1077" s="2">
        <v>1961</v>
      </c>
      <c r="C1077" t="s">
        <v>1</v>
      </c>
      <c r="D1077" t="s">
        <v>5</v>
      </c>
      <c r="E1077">
        <v>88347</v>
      </c>
      <c r="F1077">
        <v>0</v>
      </c>
      <c r="G1077">
        <v>0</v>
      </c>
      <c r="H1077" t="s">
        <v>91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5">
      <c r="A1078" s="1">
        <v>4207</v>
      </c>
      <c r="B1078" s="2">
        <v>1981</v>
      </c>
      <c r="C1078" t="s">
        <v>6</v>
      </c>
      <c r="D1078" t="s">
        <v>4</v>
      </c>
      <c r="E1078">
        <v>87171</v>
      </c>
      <c r="F1078">
        <v>0</v>
      </c>
      <c r="G1078">
        <v>0</v>
      </c>
      <c r="H1078" t="s">
        <v>153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5">
      <c r="A1079" s="1">
        <v>577</v>
      </c>
      <c r="B1079" s="2">
        <v>1976</v>
      </c>
      <c r="C1079" t="s">
        <v>7</v>
      </c>
      <c r="D1079" t="s">
        <v>5</v>
      </c>
      <c r="E1079">
        <v>26907</v>
      </c>
      <c r="F1079">
        <v>1</v>
      </c>
      <c r="G1079">
        <v>1</v>
      </c>
      <c r="H1079" t="s">
        <v>149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5">
      <c r="A1080" s="1">
        <v>10855</v>
      </c>
      <c r="B1080" s="2">
        <v>1968</v>
      </c>
      <c r="C1080" t="s">
        <v>8</v>
      </c>
      <c r="D1080" t="s">
        <v>3</v>
      </c>
      <c r="E1080">
        <v>50014</v>
      </c>
      <c r="F1080">
        <v>1</v>
      </c>
      <c r="G1080">
        <v>0</v>
      </c>
      <c r="H1080" t="s">
        <v>166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5">
      <c r="A1081" s="1">
        <v>3081</v>
      </c>
      <c r="B1081" s="2">
        <v>1978</v>
      </c>
      <c r="C1081" t="s">
        <v>6</v>
      </c>
      <c r="D1081" t="s">
        <v>4</v>
      </c>
      <c r="E1081">
        <v>41014</v>
      </c>
      <c r="F1081">
        <v>1</v>
      </c>
      <c r="G1081">
        <v>0</v>
      </c>
      <c r="H1081" t="s">
        <v>124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5">
      <c r="A1082" s="1">
        <v>3535</v>
      </c>
      <c r="B1082" s="2">
        <v>1965</v>
      </c>
      <c r="C1082" t="s">
        <v>1</v>
      </c>
      <c r="D1082" t="s">
        <v>3</v>
      </c>
      <c r="E1082">
        <v>66294</v>
      </c>
      <c r="F1082">
        <v>0</v>
      </c>
      <c r="G1082">
        <v>0</v>
      </c>
      <c r="H1082" t="s">
        <v>250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5">
      <c r="A1083" s="1">
        <v>247</v>
      </c>
      <c r="B1083" s="2">
        <v>1971</v>
      </c>
      <c r="C1083" t="s">
        <v>1</v>
      </c>
      <c r="D1083" t="s">
        <v>4</v>
      </c>
      <c r="E1083">
        <v>36715</v>
      </c>
      <c r="F1083">
        <v>1</v>
      </c>
      <c r="G1083">
        <v>0</v>
      </c>
      <c r="H1083" t="s">
        <v>295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5">
      <c r="A1084" s="1">
        <v>8707</v>
      </c>
      <c r="B1084" s="2">
        <v>1956</v>
      </c>
      <c r="C1084" t="s">
        <v>1</v>
      </c>
      <c r="D1084" t="s">
        <v>4</v>
      </c>
      <c r="E1084">
        <v>79456</v>
      </c>
      <c r="F1084">
        <v>0</v>
      </c>
      <c r="G1084">
        <v>0</v>
      </c>
      <c r="H1084" t="s">
        <v>140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5">
      <c r="A1085" s="1">
        <v>9523</v>
      </c>
      <c r="B1085" s="2">
        <v>1982</v>
      </c>
      <c r="C1085" t="s">
        <v>1</v>
      </c>
      <c r="D1085" t="s">
        <v>5</v>
      </c>
      <c r="E1085">
        <v>40479</v>
      </c>
      <c r="F1085">
        <v>1</v>
      </c>
      <c r="G1085">
        <v>0</v>
      </c>
      <c r="H1085" t="s">
        <v>546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5">
      <c r="A1086" s="1">
        <v>6072</v>
      </c>
      <c r="B1086" s="2">
        <v>1970</v>
      </c>
      <c r="C1086" t="s">
        <v>8</v>
      </c>
      <c r="D1086" t="s">
        <v>3</v>
      </c>
      <c r="E1086">
        <v>75345</v>
      </c>
      <c r="F1086">
        <v>0</v>
      </c>
      <c r="G1086">
        <v>0</v>
      </c>
      <c r="H1086" t="s">
        <v>112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5">
      <c r="A1087" s="1">
        <v>6295</v>
      </c>
      <c r="B1087" s="2">
        <v>1977</v>
      </c>
      <c r="C1087" t="s">
        <v>1</v>
      </c>
      <c r="D1087" t="s">
        <v>4</v>
      </c>
      <c r="E1087">
        <v>54233</v>
      </c>
      <c r="F1087">
        <v>0</v>
      </c>
      <c r="G1087">
        <v>1</v>
      </c>
      <c r="H1087" t="s">
        <v>492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5">
      <c r="A1088" s="1">
        <v>10914</v>
      </c>
      <c r="B1088" s="2">
        <v>1970</v>
      </c>
      <c r="C1088" t="s">
        <v>1</v>
      </c>
      <c r="D1088" t="s">
        <v>3</v>
      </c>
      <c r="E1088">
        <v>24163</v>
      </c>
      <c r="F1088">
        <v>1</v>
      </c>
      <c r="G1088">
        <v>1</v>
      </c>
      <c r="H1088" t="s">
        <v>251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5">
      <c r="A1089" s="1">
        <v>1509</v>
      </c>
      <c r="B1089" s="2">
        <v>1958</v>
      </c>
      <c r="C1089" t="s">
        <v>6</v>
      </c>
      <c r="D1089" t="s">
        <v>5</v>
      </c>
      <c r="E1089">
        <v>84460</v>
      </c>
      <c r="F1089">
        <v>0</v>
      </c>
      <c r="G1089">
        <v>0</v>
      </c>
      <c r="H1089" t="s">
        <v>547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5">
      <c r="A1090" s="1">
        <v>5577</v>
      </c>
      <c r="B1090" s="2">
        <v>1983</v>
      </c>
      <c r="C1090" t="s">
        <v>1</v>
      </c>
      <c r="D1090" t="s">
        <v>5</v>
      </c>
      <c r="E1090">
        <v>43776</v>
      </c>
      <c r="F1090">
        <v>1</v>
      </c>
      <c r="G1090">
        <v>0</v>
      </c>
      <c r="H1090" t="s">
        <v>548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5">
      <c r="A1091" s="1">
        <v>7348</v>
      </c>
      <c r="B1091" s="2">
        <v>1958</v>
      </c>
      <c r="C1091" t="s">
        <v>6</v>
      </c>
      <c r="D1091" t="s">
        <v>3</v>
      </c>
      <c r="E1091">
        <v>71691</v>
      </c>
      <c r="F1091">
        <v>0</v>
      </c>
      <c r="G1091">
        <v>0</v>
      </c>
      <c r="H1091" t="s">
        <v>250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5">
      <c r="A1092" s="1">
        <v>1127</v>
      </c>
      <c r="B1092" s="2">
        <v>1973</v>
      </c>
      <c r="C1092" t="s">
        <v>6</v>
      </c>
      <c r="D1092" t="s">
        <v>4</v>
      </c>
      <c r="E1092">
        <v>85844</v>
      </c>
      <c r="F1092">
        <v>0</v>
      </c>
      <c r="G1092">
        <v>0</v>
      </c>
      <c r="H1092" t="s">
        <v>482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5">
      <c r="A1093" s="1">
        <v>1833</v>
      </c>
      <c r="B1093" s="2">
        <v>1974</v>
      </c>
      <c r="C1093" t="s">
        <v>6</v>
      </c>
      <c r="D1093" t="s">
        <v>3</v>
      </c>
      <c r="E1093">
        <v>39190</v>
      </c>
      <c r="F1093">
        <v>1</v>
      </c>
      <c r="G1093">
        <v>0</v>
      </c>
      <c r="H1093" t="s">
        <v>549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5">
      <c r="A1094" s="1">
        <v>4944</v>
      </c>
      <c r="B1094" s="2">
        <v>1959</v>
      </c>
      <c r="C1094" t="s">
        <v>1</v>
      </c>
      <c r="D1094" t="s">
        <v>5</v>
      </c>
      <c r="E1094">
        <v>71367</v>
      </c>
      <c r="F1094">
        <v>0</v>
      </c>
      <c r="G1094">
        <v>0</v>
      </c>
      <c r="H1094" t="s">
        <v>262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5">
      <c r="A1095" s="1">
        <v>9080</v>
      </c>
      <c r="B1095" s="2">
        <v>1972</v>
      </c>
      <c r="C1095" t="s">
        <v>6</v>
      </c>
      <c r="D1095" t="s">
        <v>3</v>
      </c>
      <c r="E1095">
        <v>38578</v>
      </c>
      <c r="F1095">
        <v>1</v>
      </c>
      <c r="G1095">
        <v>1</v>
      </c>
      <c r="H1095" t="s">
        <v>299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5">
      <c r="A1096" s="1">
        <v>6466</v>
      </c>
      <c r="B1096" s="2">
        <v>1965</v>
      </c>
      <c r="C1096" t="s">
        <v>6</v>
      </c>
      <c r="D1096" t="s">
        <v>4</v>
      </c>
      <c r="E1096">
        <v>57236</v>
      </c>
      <c r="F1096">
        <v>1</v>
      </c>
      <c r="G1096">
        <v>1</v>
      </c>
      <c r="H1096" t="s">
        <v>449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5">
      <c r="A1097" s="1">
        <v>9964</v>
      </c>
      <c r="B1097" s="2">
        <v>1979</v>
      </c>
      <c r="C1097" t="s">
        <v>1</v>
      </c>
      <c r="D1097" t="s">
        <v>3</v>
      </c>
      <c r="E1097">
        <v>61825</v>
      </c>
      <c r="F1097">
        <v>0</v>
      </c>
      <c r="G1097">
        <v>1</v>
      </c>
      <c r="H1097" t="s">
        <v>384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5">
      <c r="A1098" s="1">
        <v>4790</v>
      </c>
      <c r="B1098" s="2">
        <v>1958</v>
      </c>
      <c r="C1098" t="s">
        <v>1</v>
      </c>
      <c r="D1098" t="s">
        <v>2</v>
      </c>
      <c r="E1098">
        <v>79803</v>
      </c>
      <c r="F1098">
        <v>0</v>
      </c>
      <c r="G1098">
        <v>1</v>
      </c>
      <c r="H1098" t="s">
        <v>550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5">
      <c r="A1099" s="1">
        <v>10245</v>
      </c>
      <c r="B1099" s="2">
        <v>1986</v>
      </c>
      <c r="C1099" t="s">
        <v>7</v>
      </c>
      <c r="D1099" t="s">
        <v>3</v>
      </c>
      <c r="E1099">
        <v>80910</v>
      </c>
      <c r="F1099">
        <v>0</v>
      </c>
      <c r="G1099">
        <v>0</v>
      </c>
      <c r="H1099" t="s">
        <v>244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5">
      <c r="A1100" s="1">
        <v>1109</v>
      </c>
      <c r="B1100" s="2">
        <v>1982</v>
      </c>
      <c r="C1100" t="s">
        <v>8</v>
      </c>
      <c r="D1100" t="s">
        <v>5</v>
      </c>
      <c r="E1100">
        <v>27590</v>
      </c>
      <c r="F1100">
        <v>1</v>
      </c>
      <c r="G1100">
        <v>0</v>
      </c>
      <c r="H1100" t="s">
        <v>344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5">
      <c r="A1101" s="1">
        <v>6001</v>
      </c>
      <c r="B1101" s="2">
        <v>1979</v>
      </c>
      <c r="C1101" t="s">
        <v>1</v>
      </c>
      <c r="D1101" t="s">
        <v>4</v>
      </c>
      <c r="E1101">
        <v>56775</v>
      </c>
      <c r="F1101">
        <v>0</v>
      </c>
      <c r="G1101">
        <v>1</v>
      </c>
      <c r="H1101" t="s">
        <v>39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5">
      <c r="A1102" s="1">
        <v>5538</v>
      </c>
      <c r="B1102" s="2">
        <v>1975</v>
      </c>
      <c r="C1102" t="s">
        <v>1</v>
      </c>
      <c r="D1102" t="s">
        <v>2</v>
      </c>
      <c r="E1102">
        <v>83829</v>
      </c>
      <c r="F1102">
        <v>0</v>
      </c>
      <c r="G1102">
        <v>0</v>
      </c>
      <c r="H1102" t="s">
        <v>289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5">
      <c r="A1103" s="1">
        <v>10552</v>
      </c>
      <c r="B1103" s="2">
        <v>1979</v>
      </c>
      <c r="C1103" t="s">
        <v>7</v>
      </c>
      <c r="D1103" t="s">
        <v>4</v>
      </c>
      <c r="E1103">
        <v>54210</v>
      </c>
      <c r="F1103">
        <v>0</v>
      </c>
      <c r="G1103">
        <v>1</v>
      </c>
      <c r="H1103" t="s">
        <v>216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5">
      <c r="A1104" s="1">
        <v>1545</v>
      </c>
      <c r="B1104" s="2">
        <v>1986</v>
      </c>
      <c r="C1104" t="s">
        <v>1</v>
      </c>
      <c r="D1104" t="s">
        <v>4</v>
      </c>
      <c r="E1104">
        <v>38508</v>
      </c>
      <c r="F1104">
        <v>1</v>
      </c>
      <c r="G1104">
        <v>0</v>
      </c>
      <c r="H1104" t="s">
        <v>169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5">
      <c r="A1105" s="1">
        <v>7409</v>
      </c>
      <c r="B1105" s="2">
        <v>1970</v>
      </c>
      <c r="C1105" t="s">
        <v>1</v>
      </c>
      <c r="D1105" t="s">
        <v>5</v>
      </c>
      <c r="E1105">
        <v>53187</v>
      </c>
      <c r="F1105">
        <v>1</v>
      </c>
      <c r="G1105">
        <v>0</v>
      </c>
      <c r="H1105" t="s">
        <v>551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5">
      <c r="A1106" s="1">
        <v>4444</v>
      </c>
      <c r="B1106" s="2">
        <v>1972</v>
      </c>
      <c r="C1106" t="s">
        <v>1</v>
      </c>
      <c r="D1106" t="s">
        <v>4</v>
      </c>
      <c r="E1106">
        <v>30023</v>
      </c>
      <c r="F1106">
        <v>1</v>
      </c>
      <c r="G1106">
        <v>0</v>
      </c>
      <c r="H1106" t="s">
        <v>552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5">
      <c r="A1107" s="1">
        <v>146</v>
      </c>
      <c r="B1107" s="2">
        <v>1960</v>
      </c>
      <c r="C1107" t="s">
        <v>6</v>
      </c>
      <c r="D1107" t="s">
        <v>3</v>
      </c>
      <c r="E1107">
        <v>76045</v>
      </c>
      <c r="F1107">
        <v>0</v>
      </c>
      <c r="G1107">
        <v>0</v>
      </c>
      <c r="H1107" t="s">
        <v>27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5">
      <c r="A1108" s="1">
        <v>6271</v>
      </c>
      <c r="B1108" s="2">
        <v>1952</v>
      </c>
      <c r="C1108" t="s">
        <v>6</v>
      </c>
      <c r="D1108" t="s">
        <v>4</v>
      </c>
      <c r="E1108">
        <v>50870</v>
      </c>
      <c r="F1108">
        <v>0</v>
      </c>
      <c r="G1108">
        <v>1</v>
      </c>
      <c r="H1108" t="s">
        <v>507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5">
      <c r="A1109" s="1">
        <v>10065</v>
      </c>
      <c r="B1109" s="2">
        <v>1970</v>
      </c>
      <c r="C1109" t="s">
        <v>7</v>
      </c>
      <c r="D1109" t="s">
        <v>4</v>
      </c>
      <c r="E1109">
        <v>15315</v>
      </c>
      <c r="F1109">
        <v>0</v>
      </c>
      <c r="G1109">
        <v>0</v>
      </c>
      <c r="H1109" t="s">
        <v>392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5">
      <c r="A1110" s="1">
        <v>4741</v>
      </c>
      <c r="B1110" s="2">
        <v>1974</v>
      </c>
      <c r="C1110" t="s">
        <v>7</v>
      </c>
      <c r="D1110" t="s">
        <v>4</v>
      </c>
      <c r="E1110">
        <v>65463</v>
      </c>
      <c r="F1110">
        <v>1</v>
      </c>
      <c r="G1110">
        <v>0</v>
      </c>
      <c r="H1110" t="s">
        <v>159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5">
      <c r="A1111" s="1">
        <v>246</v>
      </c>
      <c r="B1111" s="2">
        <v>1965</v>
      </c>
      <c r="C1111" t="s">
        <v>1</v>
      </c>
      <c r="D1111" t="s">
        <v>4</v>
      </c>
      <c r="E1111">
        <v>66480</v>
      </c>
      <c r="F1111">
        <v>1</v>
      </c>
      <c r="G1111">
        <v>1</v>
      </c>
      <c r="H1111" t="s">
        <v>491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5">
      <c r="A1112" s="1">
        <v>375</v>
      </c>
      <c r="B1112" s="2">
        <v>1954</v>
      </c>
      <c r="C1112" t="s">
        <v>1</v>
      </c>
      <c r="D1112" t="s">
        <v>2</v>
      </c>
      <c r="E1112">
        <v>76773</v>
      </c>
      <c r="F1112">
        <v>0</v>
      </c>
      <c r="G1112">
        <v>0</v>
      </c>
      <c r="H1112" t="s">
        <v>553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5">
      <c r="A1113" s="1">
        <v>1524</v>
      </c>
      <c r="B1113" s="2">
        <v>1983</v>
      </c>
      <c r="C1113" t="s">
        <v>7</v>
      </c>
      <c r="D1113" t="s">
        <v>3</v>
      </c>
      <c r="E1113">
        <v>81698</v>
      </c>
      <c r="F1113">
        <v>0</v>
      </c>
      <c r="G1113">
        <v>0</v>
      </c>
      <c r="H1113" t="s">
        <v>391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5">
      <c r="A1114" s="1">
        <v>10022</v>
      </c>
      <c r="B1114" s="2">
        <v>1973</v>
      </c>
      <c r="C1114" t="s">
        <v>6</v>
      </c>
      <c r="D1114" t="s">
        <v>3</v>
      </c>
      <c r="E1114">
        <v>54466</v>
      </c>
      <c r="F1114">
        <v>1</v>
      </c>
      <c r="G1114">
        <v>1</v>
      </c>
      <c r="H1114" t="s">
        <v>263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5">
      <c r="A1115" s="1">
        <v>7451</v>
      </c>
      <c r="B1115" s="2">
        <v>1960</v>
      </c>
      <c r="C1115" t="s">
        <v>8</v>
      </c>
      <c r="D1115" t="s">
        <v>3</v>
      </c>
      <c r="E1115">
        <v>98777</v>
      </c>
      <c r="F1115">
        <v>0</v>
      </c>
      <c r="G1115">
        <v>0</v>
      </c>
      <c r="H1115" t="s">
        <v>427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5">
      <c r="A1116" s="1">
        <v>11010</v>
      </c>
      <c r="B1116" s="2">
        <v>1984</v>
      </c>
      <c r="C1116" t="s">
        <v>6</v>
      </c>
      <c r="D1116" t="s">
        <v>3</v>
      </c>
      <c r="E1116">
        <v>16269</v>
      </c>
      <c r="F1116">
        <v>1</v>
      </c>
      <c r="G1116">
        <v>0</v>
      </c>
      <c r="H1116" t="s">
        <v>479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5">
      <c r="A1117" s="1">
        <v>4356</v>
      </c>
      <c r="B1117" s="2">
        <v>1971</v>
      </c>
      <c r="C1117" t="s">
        <v>1</v>
      </c>
      <c r="D1117" t="s">
        <v>5</v>
      </c>
      <c r="E1117">
        <v>71819</v>
      </c>
      <c r="F1117">
        <v>0</v>
      </c>
      <c r="G1117">
        <v>1</v>
      </c>
      <c r="H1117" t="s">
        <v>136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5">
      <c r="A1118" s="1">
        <v>3885</v>
      </c>
      <c r="B1118" s="2">
        <v>1983</v>
      </c>
      <c r="C1118" t="s">
        <v>6</v>
      </c>
      <c r="D1118" t="s">
        <v>4</v>
      </c>
      <c r="E1118">
        <v>33569</v>
      </c>
      <c r="F1118">
        <v>1</v>
      </c>
      <c r="G1118">
        <v>0</v>
      </c>
      <c r="H1118" t="s">
        <v>303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5">
      <c r="A1119" s="1">
        <v>1175</v>
      </c>
      <c r="B1119" s="2">
        <v>1983</v>
      </c>
      <c r="C1119" t="s">
        <v>8</v>
      </c>
      <c r="D1119" t="s">
        <v>4</v>
      </c>
      <c r="E1119">
        <v>36262</v>
      </c>
      <c r="F1119">
        <v>0</v>
      </c>
      <c r="G1119">
        <v>0</v>
      </c>
      <c r="H1119" t="s">
        <v>554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5">
      <c r="A1120" s="1">
        <v>880</v>
      </c>
      <c r="B1120" s="2">
        <v>1966</v>
      </c>
      <c r="C1120" t="s">
        <v>10</v>
      </c>
      <c r="D1120" t="s">
        <v>5</v>
      </c>
      <c r="E1120">
        <v>22634</v>
      </c>
      <c r="F1120">
        <v>0</v>
      </c>
      <c r="G1120">
        <v>0</v>
      </c>
      <c r="H1120" t="s">
        <v>555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5">
      <c r="A1121" s="1">
        <v>2320</v>
      </c>
      <c r="B1121" s="2">
        <v>1978</v>
      </c>
      <c r="C1121" t="s">
        <v>7</v>
      </c>
      <c r="D1121" t="s">
        <v>4</v>
      </c>
      <c r="E1121">
        <v>47025</v>
      </c>
      <c r="F1121">
        <v>0</v>
      </c>
      <c r="G1121">
        <v>1</v>
      </c>
      <c r="H1121" t="s">
        <v>147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5">
      <c r="A1122" s="1">
        <v>850</v>
      </c>
      <c r="B1122" s="2">
        <v>1968</v>
      </c>
      <c r="C1122" t="s">
        <v>1</v>
      </c>
      <c r="D1122" t="s">
        <v>3</v>
      </c>
      <c r="E1122">
        <v>70566</v>
      </c>
      <c r="F1122">
        <v>0</v>
      </c>
      <c r="G1122">
        <v>1</v>
      </c>
      <c r="H1122" t="s">
        <v>307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5">
      <c r="A1123" s="1">
        <v>4713</v>
      </c>
      <c r="B1123" s="2">
        <v>1979</v>
      </c>
      <c r="C1123" t="s">
        <v>6</v>
      </c>
      <c r="D1123" t="s">
        <v>4</v>
      </c>
      <c r="E1123">
        <v>31605</v>
      </c>
      <c r="F1123">
        <v>1</v>
      </c>
      <c r="G1123">
        <v>0</v>
      </c>
      <c r="H1123" t="s">
        <v>101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5">
      <c r="A1124" s="1">
        <v>675</v>
      </c>
      <c r="B1124" s="2">
        <v>1973</v>
      </c>
      <c r="C1124" t="s">
        <v>8</v>
      </c>
      <c r="D1124" t="s">
        <v>2</v>
      </c>
      <c r="E1124">
        <v>52034</v>
      </c>
      <c r="F1124">
        <v>1</v>
      </c>
      <c r="G1124">
        <v>1</v>
      </c>
      <c r="H1124" t="s">
        <v>108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5">
      <c r="A1125" s="1">
        <v>5025</v>
      </c>
      <c r="B1125" s="2">
        <v>1979</v>
      </c>
      <c r="C1125" t="s">
        <v>1</v>
      </c>
      <c r="D1125" t="s">
        <v>3</v>
      </c>
      <c r="E1125">
        <v>48526</v>
      </c>
      <c r="F1125">
        <v>1</v>
      </c>
      <c r="G1125">
        <v>0</v>
      </c>
      <c r="H1125" t="s">
        <v>556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5">
      <c r="A1126" s="1">
        <v>2308</v>
      </c>
      <c r="B1126" s="2">
        <v>1954</v>
      </c>
      <c r="C1126" t="s">
        <v>1</v>
      </c>
      <c r="D1126" t="s">
        <v>4</v>
      </c>
      <c r="E1126">
        <v>46734</v>
      </c>
      <c r="F1126">
        <v>0</v>
      </c>
      <c r="G1126">
        <v>1</v>
      </c>
      <c r="H1126" t="s">
        <v>557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5">
      <c r="A1127" s="1">
        <v>5995</v>
      </c>
      <c r="B1127" s="2">
        <v>1962</v>
      </c>
      <c r="C1127" t="s">
        <v>1</v>
      </c>
      <c r="D1127" t="s">
        <v>2</v>
      </c>
      <c r="E1127">
        <v>39552</v>
      </c>
      <c r="F1127">
        <v>1</v>
      </c>
      <c r="G1127">
        <v>1</v>
      </c>
      <c r="H1127" t="s">
        <v>421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5">
      <c r="A1128" s="1">
        <v>6749</v>
      </c>
      <c r="B1128" s="2">
        <v>1966</v>
      </c>
      <c r="C1128" t="s">
        <v>1</v>
      </c>
      <c r="D1128" t="s">
        <v>3</v>
      </c>
      <c r="E1128">
        <v>86358</v>
      </c>
      <c r="F1128">
        <v>1</v>
      </c>
      <c r="G1128">
        <v>1</v>
      </c>
      <c r="H1128" t="s">
        <v>34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5">
      <c r="A1129" s="1">
        <v>1010</v>
      </c>
      <c r="B1129" s="2">
        <v>1977</v>
      </c>
      <c r="C1129" t="s">
        <v>1</v>
      </c>
      <c r="D1129" t="s">
        <v>5</v>
      </c>
      <c r="E1129">
        <v>46931</v>
      </c>
      <c r="F1129">
        <v>2</v>
      </c>
      <c r="G1129">
        <v>1</v>
      </c>
      <c r="H1129" t="s">
        <v>142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5">
      <c r="A1130" s="1">
        <v>8977</v>
      </c>
      <c r="B1130" s="2">
        <v>1985</v>
      </c>
      <c r="C1130" t="s">
        <v>10</v>
      </c>
      <c r="D1130" t="s">
        <v>3</v>
      </c>
      <c r="E1130">
        <v>16581</v>
      </c>
      <c r="F1130">
        <v>0</v>
      </c>
      <c r="G1130">
        <v>0</v>
      </c>
      <c r="H1130" t="s">
        <v>249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5">
      <c r="A1131" s="1">
        <v>4756</v>
      </c>
      <c r="B1131" s="2">
        <v>1952</v>
      </c>
      <c r="C1131" t="s">
        <v>7</v>
      </c>
      <c r="D1131" t="s">
        <v>2</v>
      </c>
      <c r="E1131">
        <v>63998</v>
      </c>
      <c r="F1131">
        <v>0</v>
      </c>
      <c r="G1131">
        <v>0</v>
      </c>
      <c r="H1131" t="s">
        <v>331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5">
      <c r="A1132" s="1">
        <v>3412</v>
      </c>
      <c r="B1132" s="2">
        <v>1951</v>
      </c>
      <c r="C1132" t="s">
        <v>8</v>
      </c>
      <c r="D1132" t="s">
        <v>4</v>
      </c>
      <c r="E1132">
        <v>67381</v>
      </c>
      <c r="F1132">
        <v>0</v>
      </c>
      <c r="G1132">
        <v>1</v>
      </c>
      <c r="H1132" t="s">
        <v>483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5">
      <c r="A1133" s="1">
        <v>606</v>
      </c>
      <c r="B1133" s="2">
        <v>1967</v>
      </c>
      <c r="C1133" t="s">
        <v>1</v>
      </c>
      <c r="D1133" t="s">
        <v>3</v>
      </c>
      <c r="E1133">
        <v>25930</v>
      </c>
      <c r="F1133">
        <v>1</v>
      </c>
      <c r="G1133">
        <v>1</v>
      </c>
      <c r="H1133" t="s">
        <v>348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5">
      <c r="A1134" s="1">
        <v>5961</v>
      </c>
      <c r="B1134" s="2">
        <v>1978</v>
      </c>
      <c r="C1134" t="s">
        <v>1</v>
      </c>
      <c r="D1134" t="s">
        <v>4</v>
      </c>
      <c r="E1134">
        <v>42693</v>
      </c>
      <c r="F1134">
        <v>1</v>
      </c>
      <c r="G1134">
        <v>0</v>
      </c>
      <c r="H1134" t="s">
        <v>63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5">
      <c r="A1135" s="1">
        <v>2975</v>
      </c>
      <c r="B1135" s="2">
        <v>1976</v>
      </c>
      <c r="C1135" t="s">
        <v>1</v>
      </c>
      <c r="D1135" t="s">
        <v>5</v>
      </c>
      <c r="E1135">
        <v>85606</v>
      </c>
      <c r="F1135">
        <v>0</v>
      </c>
      <c r="G1135">
        <v>1</v>
      </c>
      <c r="H1135" t="s">
        <v>277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5">
      <c r="A1136" s="1">
        <v>2894</v>
      </c>
      <c r="B1136" s="2">
        <v>1985</v>
      </c>
      <c r="C1136" t="s">
        <v>1</v>
      </c>
      <c r="D1136" t="s">
        <v>3</v>
      </c>
      <c r="E1136">
        <v>72903</v>
      </c>
      <c r="F1136">
        <v>0</v>
      </c>
      <c r="G1136">
        <v>0</v>
      </c>
      <c r="H1136" t="s">
        <v>484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5">
      <c r="A1137" s="1">
        <v>7613</v>
      </c>
      <c r="B1137" s="2">
        <v>1974</v>
      </c>
      <c r="C1137" t="s">
        <v>7</v>
      </c>
      <c r="D1137" t="s">
        <v>5</v>
      </c>
      <c r="E1137">
        <v>49669</v>
      </c>
      <c r="F1137">
        <v>1</v>
      </c>
      <c r="G1137">
        <v>0</v>
      </c>
      <c r="H1137" t="s">
        <v>100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5">
      <c r="A1138" s="1">
        <v>10542</v>
      </c>
      <c r="B1138" s="2">
        <v>1968</v>
      </c>
      <c r="C1138" t="s">
        <v>6</v>
      </c>
      <c r="D1138" t="s">
        <v>4</v>
      </c>
      <c r="E1138">
        <v>36778</v>
      </c>
      <c r="F1138">
        <v>1</v>
      </c>
      <c r="G1138">
        <v>1</v>
      </c>
      <c r="H1138" t="s">
        <v>558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5">
      <c r="A1139" s="1">
        <v>8015</v>
      </c>
      <c r="B1139" s="2">
        <v>1962</v>
      </c>
      <c r="C1139" t="s">
        <v>6</v>
      </c>
      <c r="D1139" t="s">
        <v>2</v>
      </c>
      <c r="E1139">
        <v>85696</v>
      </c>
      <c r="F1139">
        <v>0</v>
      </c>
      <c r="G1139">
        <v>0</v>
      </c>
      <c r="H1139" t="s">
        <v>559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5">
      <c r="A1140" s="1">
        <v>10617</v>
      </c>
      <c r="B1140" s="2">
        <v>1989</v>
      </c>
      <c r="C1140" t="s">
        <v>8</v>
      </c>
      <c r="D1140" t="s">
        <v>2</v>
      </c>
      <c r="E1140">
        <v>10979</v>
      </c>
      <c r="F1140">
        <v>0</v>
      </c>
      <c r="G1140">
        <v>0</v>
      </c>
      <c r="H1140" t="s">
        <v>44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5">
      <c r="A1141" s="1">
        <v>11166</v>
      </c>
      <c r="B1141" s="2">
        <v>1961</v>
      </c>
      <c r="C1141" t="s">
        <v>1</v>
      </c>
      <c r="D1141" t="s">
        <v>4</v>
      </c>
      <c r="E1141">
        <v>49678</v>
      </c>
      <c r="F1141">
        <v>0</v>
      </c>
      <c r="G1141">
        <v>1</v>
      </c>
      <c r="H1141" t="s">
        <v>112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5">
      <c r="A1142" s="1">
        <v>849</v>
      </c>
      <c r="B1142" s="2">
        <v>1953</v>
      </c>
      <c r="C1142" t="s">
        <v>8</v>
      </c>
      <c r="D1142" t="s">
        <v>5</v>
      </c>
      <c r="E1142">
        <v>56129</v>
      </c>
      <c r="F1142">
        <v>0</v>
      </c>
      <c r="G1142">
        <v>1</v>
      </c>
      <c r="H1142" t="s">
        <v>104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5">
      <c r="A1143" s="1">
        <v>523</v>
      </c>
      <c r="B1143" s="2">
        <v>1989</v>
      </c>
      <c r="C1143" t="s">
        <v>1</v>
      </c>
      <c r="D1143" t="s">
        <v>4</v>
      </c>
      <c r="E1143">
        <v>37155</v>
      </c>
      <c r="F1143">
        <v>1</v>
      </c>
      <c r="G1143">
        <v>0</v>
      </c>
      <c r="H1143" t="s">
        <v>397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5">
      <c r="A1144" s="1">
        <v>4066</v>
      </c>
      <c r="B1144" s="2">
        <v>1978</v>
      </c>
      <c r="C1144" t="s">
        <v>7</v>
      </c>
      <c r="D1144" t="s">
        <v>2</v>
      </c>
      <c r="E1144">
        <v>21282</v>
      </c>
      <c r="F1144">
        <v>1</v>
      </c>
      <c r="G1144">
        <v>0</v>
      </c>
      <c r="H1144" t="s">
        <v>76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5">
      <c r="A1145" s="1">
        <v>8414</v>
      </c>
      <c r="B1145" s="2">
        <v>1962</v>
      </c>
      <c r="C1145" t="s">
        <v>6</v>
      </c>
      <c r="D1145" t="s">
        <v>3</v>
      </c>
      <c r="E1145">
        <v>33419</v>
      </c>
      <c r="F1145">
        <v>0</v>
      </c>
      <c r="G1145">
        <v>1</v>
      </c>
      <c r="H1145" t="s">
        <v>546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5">
      <c r="A1146" s="1">
        <v>819</v>
      </c>
      <c r="B1146" s="2">
        <v>1945</v>
      </c>
      <c r="C1146" t="s">
        <v>1</v>
      </c>
      <c r="D1146" t="s">
        <v>9</v>
      </c>
      <c r="E1146">
        <v>63285</v>
      </c>
      <c r="F1146">
        <v>0</v>
      </c>
      <c r="G1146">
        <v>0</v>
      </c>
      <c r="H1146" t="s">
        <v>54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5">
      <c r="A1147" s="1">
        <v>4961</v>
      </c>
      <c r="B1147" s="2">
        <v>1974</v>
      </c>
      <c r="C1147" t="s">
        <v>8</v>
      </c>
      <c r="D1147" t="s">
        <v>5</v>
      </c>
      <c r="E1147">
        <v>21255</v>
      </c>
      <c r="F1147">
        <v>1</v>
      </c>
      <c r="G1147">
        <v>0</v>
      </c>
      <c r="H1147" t="s">
        <v>96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5">
      <c r="A1148" s="1">
        <v>749</v>
      </c>
      <c r="B1148" s="2">
        <v>1981</v>
      </c>
      <c r="C1148" t="s">
        <v>1</v>
      </c>
      <c r="D1148" t="s">
        <v>5</v>
      </c>
      <c r="E1148">
        <v>42162</v>
      </c>
      <c r="F1148">
        <v>1</v>
      </c>
      <c r="G1148">
        <v>0</v>
      </c>
      <c r="H1148" t="s">
        <v>422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5">
      <c r="A1149" s="1">
        <v>5430</v>
      </c>
      <c r="B1149" s="2">
        <v>1956</v>
      </c>
      <c r="C1149" t="s">
        <v>1</v>
      </c>
      <c r="D1149" t="s">
        <v>5</v>
      </c>
      <c r="E1149">
        <v>54450</v>
      </c>
      <c r="F1149">
        <v>1</v>
      </c>
      <c r="G1149">
        <v>1</v>
      </c>
      <c r="H1149" t="s">
        <v>81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5">
      <c r="A1150" s="1">
        <v>7755</v>
      </c>
      <c r="B1150" s="2">
        <v>1954</v>
      </c>
      <c r="C1150" t="s">
        <v>6</v>
      </c>
      <c r="D1150" t="s">
        <v>4</v>
      </c>
      <c r="E1150">
        <v>57744</v>
      </c>
      <c r="F1150">
        <v>0</v>
      </c>
      <c r="G1150">
        <v>1</v>
      </c>
      <c r="H1150" t="s">
        <v>560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5">
      <c r="A1151" s="1">
        <v>10525</v>
      </c>
      <c r="B1151" s="2">
        <v>1986</v>
      </c>
      <c r="C1151" t="s">
        <v>1</v>
      </c>
      <c r="D1151" t="s">
        <v>3</v>
      </c>
      <c r="E1151">
        <v>26576</v>
      </c>
      <c r="F1151">
        <v>1</v>
      </c>
      <c r="G1151">
        <v>0</v>
      </c>
      <c r="H1151" t="s">
        <v>221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5">
      <c r="A1152" s="1">
        <v>1453</v>
      </c>
      <c r="B1152" s="2">
        <v>1943</v>
      </c>
      <c r="C1152" t="s">
        <v>6</v>
      </c>
      <c r="D1152" t="s">
        <v>9</v>
      </c>
      <c r="E1152">
        <v>57513</v>
      </c>
      <c r="F1152">
        <v>0</v>
      </c>
      <c r="G1152">
        <v>0</v>
      </c>
      <c r="H1152" t="s">
        <v>561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5">
      <c r="A1153" s="1">
        <v>8310</v>
      </c>
      <c r="B1153" s="2">
        <v>1964</v>
      </c>
      <c r="C1153" t="s">
        <v>1</v>
      </c>
      <c r="D1153" t="s">
        <v>5</v>
      </c>
      <c r="E1153">
        <v>68142</v>
      </c>
      <c r="F1153">
        <v>0</v>
      </c>
      <c r="G1153">
        <v>1</v>
      </c>
      <c r="H1153" t="s">
        <v>89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5">
      <c r="A1154" s="1">
        <v>10710</v>
      </c>
      <c r="B1154" s="2">
        <v>1979</v>
      </c>
      <c r="C1154" t="s">
        <v>1</v>
      </c>
      <c r="D1154" t="s">
        <v>4</v>
      </c>
      <c r="E1154">
        <v>7500</v>
      </c>
      <c r="F1154">
        <v>0</v>
      </c>
      <c r="G1154">
        <v>1</v>
      </c>
      <c r="H1154" t="s">
        <v>89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5">
      <c r="A1155" s="1">
        <v>5031</v>
      </c>
      <c r="B1155" s="2">
        <v>1974</v>
      </c>
      <c r="C1155" t="s">
        <v>1</v>
      </c>
      <c r="D1155" t="s">
        <v>5</v>
      </c>
      <c r="E1155">
        <v>83145</v>
      </c>
      <c r="F1155">
        <v>0</v>
      </c>
      <c r="G1155">
        <v>0</v>
      </c>
      <c r="H1155" t="s">
        <v>220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5">
      <c r="A1156" s="1">
        <v>2613</v>
      </c>
      <c r="B1156" s="2">
        <v>1960</v>
      </c>
      <c r="C1156" t="s">
        <v>8</v>
      </c>
      <c r="D1156" t="s">
        <v>4</v>
      </c>
      <c r="E1156">
        <v>54197</v>
      </c>
      <c r="F1156">
        <v>0</v>
      </c>
      <c r="G1156">
        <v>1</v>
      </c>
      <c r="H1156" t="s">
        <v>400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5">
      <c r="A1157" s="1">
        <v>213</v>
      </c>
      <c r="B1157" s="2">
        <v>1963</v>
      </c>
      <c r="C1157" t="s">
        <v>6</v>
      </c>
      <c r="D1157" t="s">
        <v>3</v>
      </c>
      <c r="E1157">
        <v>23091</v>
      </c>
      <c r="F1157">
        <v>1</v>
      </c>
      <c r="G1157">
        <v>1</v>
      </c>
      <c r="H1157" t="s">
        <v>95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5">
      <c r="A1158" s="1">
        <v>967</v>
      </c>
      <c r="B1158" s="2">
        <v>1976</v>
      </c>
      <c r="C1158" t="s">
        <v>1</v>
      </c>
      <c r="D1158" t="s">
        <v>4</v>
      </c>
      <c r="E1158">
        <v>46049</v>
      </c>
      <c r="F1158">
        <v>1</v>
      </c>
      <c r="G1158">
        <v>1</v>
      </c>
      <c r="H1158" t="s">
        <v>562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5">
      <c r="A1159" s="1">
        <v>1077</v>
      </c>
      <c r="B1159" s="2">
        <v>1974</v>
      </c>
      <c r="C1159" t="s">
        <v>1</v>
      </c>
      <c r="D1159" t="s">
        <v>5</v>
      </c>
      <c r="E1159">
        <v>56715</v>
      </c>
      <c r="F1159">
        <v>0</v>
      </c>
      <c r="G1159">
        <v>0</v>
      </c>
      <c r="H1159" t="s">
        <v>168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5">
      <c r="A1160" s="1">
        <v>7959</v>
      </c>
      <c r="B1160" s="2">
        <v>1961</v>
      </c>
      <c r="C1160" t="s">
        <v>1</v>
      </c>
      <c r="D1160" t="s">
        <v>4</v>
      </c>
      <c r="E1160">
        <v>79410</v>
      </c>
      <c r="F1160">
        <v>0</v>
      </c>
      <c r="G1160">
        <v>0</v>
      </c>
      <c r="H1160" t="s">
        <v>482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5">
      <c r="A1161" s="1">
        <v>640</v>
      </c>
      <c r="B1161" s="2">
        <v>1951</v>
      </c>
      <c r="C1161" t="s">
        <v>1</v>
      </c>
      <c r="D1161" t="s">
        <v>4</v>
      </c>
      <c r="E1161">
        <v>57304</v>
      </c>
      <c r="F1161">
        <v>0</v>
      </c>
      <c r="G1161">
        <v>1</v>
      </c>
      <c r="H1161" t="s">
        <v>310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5">
      <c r="A1162" s="1">
        <v>4252</v>
      </c>
      <c r="B1162" s="2">
        <v>1965</v>
      </c>
      <c r="C1162" t="s">
        <v>1</v>
      </c>
      <c r="D1162" t="s">
        <v>4</v>
      </c>
      <c r="E1162">
        <v>44375</v>
      </c>
      <c r="F1162">
        <v>0</v>
      </c>
      <c r="G1162">
        <v>1</v>
      </c>
      <c r="H1162" t="s">
        <v>99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5">
      <c r="A1163" s="1">
        <v>8432</v>
      </c>
      <c r="B1163" s="2">
        <v>1956</v>
      </c>
      <c r="C1163" t="s">
        <v>1</v>
      </c>
      <c r="D1163" t="s">
        <v>5</v>
      </c>
      <c r="E1163">
        <v>54450</v>
      </c>
      <c r="F1163">
        <v>1</v>
      </c>
      <c r="G1163">
        <v>1</v>
      </c>
      <c r="H1163" t="s">
        <v>81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5">
      <c r="A1164" s="1">
        <v>6218</v>
      </c>
      <c r="B1164" s="2">
        <v>1965</v>
      </c>
      <c r="C1164" t="s">
        <v>1</v>
      </c>
      <c r="D1164" t="s">
        <v>4</v>
      </c>
      <c r="E1164">
        <v>59594</v>
      </c>
      <c r="F1164">
        <v>0</v>
      </c>
      <c r="G1164">
        <v>1</v>
      </c>
      <c r="H1164" t="s">
        <v>563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5">
      <c r="A1165" s="1">
        <v>6905</v>
      </c>
      <c r="B1165" s="2">
        <v>1994</v>
      </c>
      <c r="C1165" t="s">
        <v>1</v>
      </c>
      <c r="D1165" t="s">
        <v>5</v>
      </c>
      <c r="E1165">
        <v>80685</v>
      </c>
      <c r="F1165">
        <v>0</v>
      </c>
      <c r="G1165">
        <v>0</v>
      </c>
      <c r="H1165" t="s">
        <v>140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5">
      <c r="A1166" s="1">
        <v>5922</v>
      </c>
      <c r="B1166" s="2">
        <v>1974</v>
      </c>
      <c r="C1166" t="s">
        <v>6</v>
      </c>
      <c r="D1166" t="s">
        <v>4</v>
      </c>
      <c r="E1166">
        <v>40344</v>
      </c>
      <c r="F1166">
        <v>0</v>
      </c>
      <c r="G1166">
        <v>1</v>
      </c>
      <c r="H1166" t="s">
        <v>542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5">
      <c r="A1167" s="1">
        <v>3598</v>
      </c>
      <c r="B1167" s="2">
        <v>1972</v>
      </c>
      <c r="C1167" t="s">
        <v>1</v>
      </c>
      <c r="D1167" t="s">
        <v>4</v>
      </c>
      <c r="E1167">
        <v>62710</v>
      </c>
      <c r="F1167">
        <v>0</v>
      </c>
      <c r="G1167">
        <v>1</v>
      </c>
      <c r="H1167" t="s">
        <v>564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5">
      <c r="A1168" s="1">
        <v>6116</v>
      </c>
      <c r="B1168" s="2">
        <v>1968</v>
      </c>
      <c r="C1168" t="s">
        <v>7</v>
      </c>
      <c r="D1168" t="s">
        <v>4</v>
      </c>
      <c r="E1168">
        <v>48985</v>
      </c>
      <c r="F1168">
        <v>0</v>
      </c>
      <c r="G1168">
        <v>1</v>
      </c>
      <c r="H1168" t="s">
        <v>266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5">
      <c r="A1169" s="1">
        <v>6263</v>
      </c>
      <c r="B1169" s="2">
        <v>1968</v>
      </c>
      <c r="C1169" t="s">
        <v>1</v>
      </c>
      <c r="D1169" t="s">
        <v>5</v>
      </c>
      <c r="E1169">
        <v>35322</v>
      </c>
      <c r="F1169">
        <v>1</v>
      </c>
      <c r="G1169">
        <v>2</v>
      </c>
      <c r="H1169" t="s">
        <v>140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5">
      <c r="A1170" s="1">
        <v>10486</v>
      </c>
      <c r="B1170" s="2">
        <v>1948</v>
      </c>
      <c r="C1170" t="s">
        <v>1</v>
      </c>
      <c r="D1170" t="s">
        <v>4</v>
      </c>
      <c r="E1170">
        <v>77142</v>
      </c>
      <c r="F1170">
        <v>0</v>
      </c>
      <c r="G1170">
        <v>0</v>
      </c>
      <c r="H1170" t="s">
        <v>446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5">
      <c r="A1171" s="1">
        <v>2410</v>
      </c>
      <c r="B1171" s="2">
        <v>1969</v>
      </c>
      <c r="C1171" t="s">
        <v>1</v>
      </c>
      <c r="D1171" t="s">
        <v>3</v>
      </c>
      <c r="E1171">
        <v>81657</v>
      </c>
      <c r="F1171">
        <v>0</v>
      </c>
      <c r="G1171">
        <v>0</v>
      </c>
      <c r="H1171" t="s">
        <v>166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5">
      <c r="A1172" s="1">
        <v>193</v>
      </c>
      <c r="B1172" s="2">
        <v>1996</v>
      </c>
      <c r="C1172" t="s">
        <v>10</v>
      </c>
      <c r="D1172" t="s">
        <v>4</v>
      </c>
      <c r="E1172">
        <v>14421</v>
      </c>
      <c r="F1172">
        <v>0</v>
      </c>
      <c r="G1172">
        <v>0</v>
      </c>
      <c r="H1172" t="s">
        <v>427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5">
      <c r="A1173" s="1">
        <v>3363</v>
      </c>
      <c r="B1173" s="2">
        <v>1974</v>
      </c>
      <c r="C1173" t="s">
        <v>7</v>
      </c>
      <c r="D1173" t="s">
        <v>4</v>
      </c>
      <c r="E1173">
        <v>20130</v>
      </c>
      <c r="F1173">
        <v>0</v>
      </c>
      <c r="G1173">
        <v>0</v>
      </c>
      <c r="H1173" t="s">
        <v>250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5">
      <c r="A1174" s="1">
        <v>8278</v>
      </c>
      <c r="B1174" s="2">
        <v>1990</v>
      </c>
      <c r="C1174" t="s">
        <v>6</v>
      </c>
      <c r="D1174" t="s">
        <v>4</v>
      </c>
      <c r="E1174">
        <v>74214</v>
      </c>
      <c r="F1174">
        <v>0</v>
      </c>
      <c r="G1174">
        <v>0</v>
      </c>
      <c r="H1174" t="s">
        <v>565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5">
      <c r="A1175" s="1">
        <v>10660</v>
      </c>
      <c r="B1175" s="2">
        <v>1957</v>
      </c>
      <c r="C1175" t="s">
        <v>8</v>
      </c>
      <c r="D1175" t="s">
        <v>4</v>
      </c>
      <c r="E1175">
        <v>66726</v>
      </c>
      <c r="F1175">
        <v>1</v>
      </c>
      <c r="G1175">
        <v>1</v>
      </c>
      <c r="H1175" t="s">
        <v>566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5">
      <c r="A1176" s="1">
        <v>8686</v>
      </c>
      <c r="B1176" s="2">
        <v>1979</v>
      </c>
      <c r="C1176" t="s">
        <v>10</v>
      </c>
      <c r="D1176" t="s">
        <v>5</v>
      </c>
      <c r="E1176">
        <v>23724</v>
      </c>
      <c r="F1176">
        <v>1</v>
      </c>
      <c r="G1176">
        <v>0</v>
      </c>
      <c r="H1176" t="s">
        <v>241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5">
      <c r="A1177" s="1">
        <v>1604</v>
      </c>
      <c r="B1177" s="2">
        <v>1960</v>
      </c>
      <c r="C1177" t="s">
        <v>8</v>
      </c>
      <c r="D1177" t="s">
        <v>4</v>
      </c>
      <c r="E1177">
        <v>47353</v>
      </c>
      <c r="F1177">
        <v>0</v>
      </c>
      <c r="G1177">
        <v>1</v>
      </c>
      <c r="H1177" t="s">
        <v>155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5">
      <c r="A1178" s="1">
        <v>5907</v>
      </c>
      <c r="B1178" s="2">
        <v>1952</v>
      </c>
      <c r="C1178" t="s">
        <v>8</v>
      </c>
      <c r="D1178" t="s">
        <v>4</v>
      </c>
      <c r="E1178">
        <v>33444</v>
      </c>
      <c r="F1178">
        <v>1</v>
      </c>
      <c r="G1178">
        <v>1</v>
      </c>
      <c r="H1178" t="s">
        <v>33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5">
      <c r="A1179" s="1">
        <v>10669</v>
      </c>
      <c r="B1179" s="2">
        <v>1981</v>
      </c>
      <c r="C1179" t="s">
        <v>1</v>
      </c>
      <c r="D1179" t="s">
        <v>4</v>
      </c>
      <c r="E1179">
        <v>54386</v>
      </c>
      <c r="F1179">
        <v>0</v>
      </c>
      <c r="G1179">
        <v>1</v>
      </c>
      <c r="H1179" t="s">
        <v>108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5">
      <c r="A1180" s="1">
        <v>2918</v>
      </c>
      <c r="B1180" s="2">
        <v>1981</v>
      </c>
      <c r="C1180" t="s">
        <v>1</v>
      </c>
      <c r="D1180" t="s">
        <v>2</v>
      </c>
      <c r="E1180">
        <v>28510</v>
      </c>
      <c r="F1180">
        <v>1</v>
      </c>
      <c r="G1180">
        <v>1</v>
      </c>
      <c r="H1180" t="s">
        <v>322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5">
      <c r="A1181" s="1">
        <v>5735</v>
      </c>
      <c r="B1181" s="2">
        <v>1991</v>
      </c>
      <c r="C1181" t="s">
        <v>8</v>
      </c>
      <c r="D1181" t="s">
        <v>3</v>
      </c>
      <c r="E1181">
        <v>90638</v>
      </c>
      <c r="F1181">
        <v>0</v>
      </c>
      <c r="G1181">
        <v>0</v>
      </c>
      <c r="H1181" t="s">
        <v>567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5">
      <c r="A1182" s="1">
        <v>359</v>
      </c>
      <c r="B1182" s="2">
        <v>1950</v>
      </c>
      <c r="C1182" t="s">
        <v>1</v>
      </c>
      <c r="D1182" t="s">
        <v>5</v>
      </c>
      <c r="E1182">
        <v>48070</v>
      </c>
      <c r="F1182">
        <v>0</v>
      </c>
      <c r="G1182">
        <v>1</v>
      </c>
      <c r="H1182" t="s">
        <v>248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5">
      <c r="A1183" s="1">
        <v>8387</v>
      </c>
      <c r="B1183" s="2">
        <v>1957</v>
      </c>
      <c r="C1183" t="s">
        <v>1</v>
      </c>
      <c r="D1183" t="s">
        <v>4</v>
      </c>
      <c r="E1183">
        <v>43140</v>
      </c>
      <c r="F1183">
        <v>0</v>
      </c>
      <c r="G1183">
        <v>1</v>
      </c>
      <c r="H1183" t="s">
        <v>197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5">
      <c r="A1184" s="1">
        <v>1829</v>
      </c>
      <c r="B1184" s="2">
        <v>1961</v>
      </c>
      <c r="C1184" t="s">
        <v>6</v>
      </c>
      <c r="D1184" t="s">
        <v>2</v>
      </c>
      <c r="E1184">
        <v>54959</v>
      </c>
      <c r="F1184">
        <v>0</v>
      </c>
      <c r="G1184">
        <v>1</v>
      </c>
      <c r="H1184" t="s">
        <v>487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5">
      <c r="A1185" s="1">
        <v>3839</v>
      </c>
      <c r="B1185" s="2">
        <v>1958</v>
      </c>
      <c r="C1185" t="s">
        <v>10</v>
      </c>
      <c r="D1185" t="s">
        <v>3</v>
      </c>
      <c r="E1185">
        <v>15056</v>
      </c>
      <c r="F1185">
        <v>1</v>
      </c>
      <c r="G1185">
        <v>1</v>
      </c>
      <c r="H1185" t="s">
        <v>559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5">
      <c r="A1186" s="1">
        <v>9392</v>
      </c>
      <c r="B1186" s="2">
        <v>1971</v>
      </c>
      <c r="C1186" t="s">
        <v>1</v>
      </c>
      <c r="D1186" t="s">
        <v>3</v>
      </c>
      <c r="E1186">
        <v>26954</v>
      </c>
      <c r="F1186">
        <v>1</v>
      </c>
      <c r="G1186">
        <v>0</v>
      </c>
      <c r="H1186" t="s">
        <v>109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5">
      <c r="A1187" s="1">
        <v>2292</v>
      </c>
      <c r="B1187" s="2">
        <v>1985</v>
      </c>
      <c r="C1187" t="s">
        <v>1</v>
      </c>
      <c r="D1187" t="s">
        <v>3</v>
      </c>
      <c r="E1187">
        <v>22327</v>
      </c>
      <c r="F1187">
        <v>1</v>
      </c>
      <c r="G1187">
        <v>0</v>
      </c>
      <c r="H1187" t="s">
        <v>169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5">
      <c r="A1188" s="1">
        <v>10466</v>
      </c>
      <c r="B1188" s="2">
        <v>1965</v>
      </c>
      <c r="C1188" t="s">
        <v>1</v>
      </c>
      <c r="D1188" t="s">
        <v>4</v>
      </c>
      <c r="E1188">
        <v>44393</v>
      </c>
      <c r="F1188">
        <v>1</v>
      </c>
      <c r="G1188">
        <v>1</v>
      </c>
      <c r="H1188" t="s">
        <v>330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5">
      <c r="A1189" s="1">
        <v>9855</v>
      </c>
      <c r="B1189" s="2">
        <v>1952</v>
      </c>
      <c r="C1189" t="s">
        <v>6</v>
      </c>
      <c r="D1189" t="s">
        <v>3</v>
      </c>
      <c r="E1189">
        <v>62000</v>
      </c>
      <c r="F1189">
        <v>0</v>
      </c>
      <c r="G1189">
        <v>1</v>
      </c>
      <c r="H1189" t="s">
        <v>445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5">
      <c r="A1190" s="1">
        <v>4088</v>
      </c>
      <c r="B1190" s="2">
        <v>1962</v>
      </c>
      <c r="C1190" t="s">
        <v>6</v>
      </c>
      <c r="D1190" t="s">
        <v>5</v>
      </c>
      <c r="E1190">
        <v>31497</v>
      </c>
      <c r="F1190">
        <v>0</v>
      </c>
      <c r="G1190">
        <v>1</v>
      </c>
      <c r="H1190" t="s">
        <v>276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5">
      <c r="A1191" s="1">
        <v>5231</v>
      </c>
      <c r="B1191" s="2">
        <v>1974</v>
      </c>
      <c r="C1191" t="s">
        <v>7</v>
      </c>
      <c r="D1191" t="s">
        <v>4</v>
      </c>
      <c r="E1191">
        <v>45894</v>
      </c>
      <c r="F1191">
        <v>0</v>
      </c>
      <c r="G1191">
        <v>2</v>
      </c>
      <c r="H1191" t="s">
        <v>568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5">
      <c r="A1192" s="1">
        <v>590</v>
      </c>
      <c r="B1192" s="2">
        <v>1970</v>
      </c>
      <c r="C1192" t="s">
        <v>8</v>
      </c>
      <c r="D1192" t="s">
        <v>2</v>
      </c>
      <c r="E1192">
        <v>78579</v>
      </c>
      <c r="F1192">
        <v>0</v>
      </c>
      <c r="G1192">
        <v>0</v>
      </c>
      <c r="H1192" t="s">
        <v>287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5">
      <c r="A1193" s="1">
        <v>8732</v>
      </c>
      <c r="B1193" s="2">
        <v>1969</v>
      </c>
      <c r="C1193" t="s">
        <v>8</v>
      </c>
      <c r="D1193" t="s">
        <v>9</v>
      </c>
      <c r="E1193">
        <v>67369</v>
      </c>
      <c r="F1193">
        <v>0</v>
      </c>
      <c r="G1193">
        <v>1</v>
      </c>
      <c r="H1193" t="s">
        <v>295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5">
      <c r="A1194" s="1">
        <v>2315</v>
      </c>
      <c r="B1194" s="2">
        <v>1960</v>
      </c>
      <c r="C1194" t="s">
        <v>1</v>
      </c>
      <c r="D1194" t="s">
        <v>2</v>
      </c>
      <c r="E1194">
        <v>58401</v>
      </c>
      <c r="F1194">
        <v>0</v>
      </c>
      <c r="G1194">
        <v>1</v>
      </c>
      <c r="H1194" t="s">
        <v>569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5">
      <c r="A1195" s="1">
        <v>3515</v>
      </c>
      <c r="B1195" s="2">
        <v>1952</v>
      </c>
      <c r="C1195" t="s">
        <v>1</v>
      </c>
      <c r="D1195" t="s">
        <v>3</v>
      </c>
      <c r="E1195">
        <v>62307</v>
      </c>
      <c r="F1195">
        <v>0</v>
      </c>
      <c r="G1195">
        <v>1</v>
      </c>
      <c r="H1195" t="s">
        <v>427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5">
      <c r="A1196" s="1">
        <v>2245</v>
      </c>
      <c r="B1196" s="2">
        <v>1969</v>
      </c>
      <c r="C1196" t="s">
        <v>8</v>
      </c>
      <c r="D1196" t="s">
        <v>4</v>
      </c>
      <c r="E1196">
        <v>43641</v>
      </c>
      <c r="F1196">
        <v>1</v>
      </c>
      <c r="G1196">
        <v>1</v>
      </c>
      <c r="H1196" t="s">
        <v>124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5">
      <c r="A1197" s="1">
        <v>6283</v>
      </c>
      <c r="B1197" s="2">
        <v>1968</v>
      </c>
      <c r="C1197" t="s">
        <v>8</v>
      </c>
      <c r="D1197" t="s">
        <v>2</v>
      </c>
      <c r="E1197">
        <v>63841</v>
      </c>
      <c r="F1197">
        <v>0</v>
      </c>
      <c r="G1197">
        <v>1</v>
      </c>
      <c r="H1197" t="s">
        <v>125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5">
      <c r="A1198" s="1">
        <v>2246</v>
      </c>
      <c r="B1198" s="2">
        <v>1965</v>
      </c>
      <c r="C1198" t="s">
        <v>7</v>
      </c>
      <c r="D1198" t="s">
        <v>4</v>
      </c>
      <c r="E1198">
        <v>46891</v>
      </c>
      <c r="F1198">
        <v>0</v>
      </c>
      <c r="G1198">
        <v>1</v>
      </c>
      <c r="H1198" t="s">
        <v>475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5">
      <c r="A1199" s="1">
        <v>6606</v>
      </c>
      <c r="B1199" s="2">
        <v>1969</v>
      </c>
      <c r="C1199" t="s">
        <v>8</v>
      </c>
      <c r="D1199" t="s">
        <v>4</v>
      </c>
      <c r="E1199">
        <v>70091</v>
      </c>
      <c r="F1199">
        <v>1</v>
      </c>
      <c r="G1199">
        <v>0</v>
      </c>
      <c r="H1199" t="s">
        <v>187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5">
      <c r="A1200" s="1">
        <v>5545</v>
      </c>
      <c r="B1200" s="2">
        <v>1972</v>
      </c>
      <c r="C1200" t="s">
        <v>6</v>
      </c>
      <c r="D1200" t="s">
        <v>4</v>
      </c>
      <c r="E1200">
        <v>78075</v>
      </c>
      <c r="F1200">
        <v>0</v>
      </c>
      <c r="G1200">
        <v>0</v>
      </c>
      <c r="H1200" t="s">
        <v>323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5">
      <c r="A1201" s="1">
        <v>7342</v>
      </c>
      <c r="B1201" s="2">
        <v>1961</v>
      </c>
      <c r="C1201" t="s">
        <v>7</v>
      </c>
      <c r="D1201" t="s">
        <v>9</v>
      </c>
      <c r="E1201">
        <v>59184</v>
      </c>
      <c r="F1201">
        <v>0</v>
      </c>
      <c r="G1201">
        <v>1</v>
      </c>
      <c r="H1201" t="s">
        <v>171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5">
      <c r="A1202" s="1">
        <v>837</v>
      </c>
      <c r="B1202" s="2">
        <v>1977</v>
      </c>
      <c r="C1202" t="s">
        <v>1</v>
      </c>
      <c r="D1202" t="s">
        <v>4</v>
      </c>
      <c r="E1202">
        <v>54809</v>
      </c>
      <c r="F1202">
        <v>1</v>
      </c>
      <c r="G1202">
        <v>1</v>
      </c>
      <c r="H1202" t="s">
        <v>272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5">
      <c r="A1203" s="1">
        <v>9500</v>
      </c>
      <c r="B1203" s="2">
        <v>1959</v>
      </c>
      <c r="C1203" t="s">
        <v>1</v>
      </c>
      <c r="D1203" t="s">
        <v>4</v>
      </c>
      <c r="E1203">
        <v>58113</v>
      </c>
      <c r="F1203">
        <v>0</v>
      </c>
      <c r="G1203">
        <v>1</v>
      </c>
      <c r="H1203" t="s">
        <v>514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5">
      <c r="A1204" s="1">
        <v>3602</v>
      </c>
      <c r="B1204" s="2">
        <v>1958</v>
      </c>
      <c r="C1204" t="s">
        <v>8</v>
      </c>
      <c r="D1204" t="s">
        <v>4</v>
      </c>
      <c r="E1204">
        <v>51412</v>
      </c>
      <c r="F1204">
        <v>0</v>
      </c>
      <c r="G1204">
        <v>1</v>
      </c>
      <c r="H1204" t="s">
        <v>48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5">
      <c r="A1205" s="1">
        <v>234</v>
      </c>
      <c r="B1205" s="2">
        <v>1979</v>
      </c>
      <c r="C1205" t="s">
        <v>1</v>
      </c>
      <c r="D1205" t="s">
        <v>2</v>
      </c>
      <c r="E1205">
        <v>15287</v>
      </c>
      <c r="F1205">
        <v>1</v>
      </c>
      <c r="G1205">
        <v>0</v>
      </c>
      <c r="H1205" t="s">
        <v>28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5">
      <c r="A1206" s="1">
        <v>2995</v>
      </c>
      <c r="B1206" s="2">
        <v>1957</v>
      </c>
      <c r="C1206" t="s">
        <v>8</v>
      </c>
      <c r="D1206" t="s">
        <v>5</v>
      </c>
      <c r="E1206">
        <v>66636</v>
      </c>
      <c r="F1206">
        <v>0</v>
      </c>
      <c r="G1206">
        <v>0</v>
      </c>
      <c r="H1206" t="s">
        <v>546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5">
      <c r="A1207" s="1">
        <v>1118</v>
      </c>
      <c r="B1207" s="2">
        <v>1956</v>
      </c>
      <c r="C1207" t="s">
        <v>8</v>
      </c>
      <c r="D1207" t="s">
        <v>4</v>
      </c>
      <c r="E1207">
        <v>50965</v>
      </c>
      <c r="F1207">
        <v>0</v>
      </c>
      <c r="G1207">
        <v>1</v>
      </c>
      <c r="H1207" t="s">
        <v>41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5">
      <c r="A1208" s="1">
        <v>7789</v>
      </c>
      <c r="B1208" s="2">
        <v>1965</v>
      </c>
      <c r="C1208" t="s">
        <v>6</v>
      </c>
      <c r="D1208" t="s">
        <v>4</v>
      </c>
      <c r="E1208">
        <v>84618</v>
      </c>
      <c r="F1208">
        <v>0</v>
      </c>
      <c r="G1208">
        <v>0</v>
      </c>
      <c r="H1208" t="s">
        <v>43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5">
      <c r="A1209" s="1">
        <v>3068</v>
      </c>
      <c r="B1209" s="2">
        <v>1990</v>
      </c>
      <c r="C1209" t="s">
        <v>1</v>
      </c>
      <c r="D1209" t="s">
        <v>4</v>
      </c>
      <c r="E1209">
        <v>18351</v>
      </c>
      <c r="F1209">
        <v>0</v>
      </c>
      <c r="G1209">
        <v>0</v>
      </c>
      <c r="H1209" t="s">
        <v>484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5">
      <c r="A1210" s="1">
        <v>8955</v>
      </c>
      <c r="B1210" s="2">
        <v>1957</v>
      </c>
      <c r="C1210" t="s">
        <v>6</v>
      </c>
      <c r="D1210" t="s">
        <v>5</v>
      </c>
      <c r="E1210">
        <v>40451</v>
      </c>
      <c r="F1210">
        <v>0</v>
      </c>
      <c r="G1210">
        <v>2</v>
      </c>
      <c r="H1210" t="s">
        <v>202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5">
      <c r="A1211" s="1">
        <v>945</v>
      </c>
      <c r="B1211" s="2">
        <v>1965</v>
      </c>
      <c r="C1211" t="s">
        <v>1</v>
      </c>
      <c r="D1211" t="s">
        <v>5</v>
      </c>
      <c r="E1211">
        <v>36317</v>
      </c>
      <c r="F1211">
        <v>0</v>
      </c>
      <c r="G1211">
        <v>1</v>
      </c>
      <c r="H1211" t="s">
        <v>225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5">
      <c r="A1212" s="1">
        <v>5644</v>
      </c>
      <c r="B1212" s="2">
        <v>1957</v>
      </c>
      <c r="C1212" t="s">
        <v>1</v>
      </c>
      <c r="D1212" t="s">
        <v>5</v>
      </c>
      <c r="E1212">
        <v>42213</v>
      </c>
      <c r="F1212">
        <v>0</v>
      </c>
      <c r="G1212">
        <v>1</v>
      </c>
      <c r="H1212" t="s">
        <v>251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5">
      <c r="A1213" s="1">
        <v>7192</v>
      </c>
      <c r="B1213" s="2">
        <v>1955</v>
      </c>
      <c r="C1213" t="s">
        <v>1</v>
      </c>
      <c r="D1213" t="s">
        <v>5</v>
      </c>
      <c r="E1213">
        <v>65748</v>
      </c>
      <c r="F1213">
        <v>0</v>
      </c>
      <c r="G1213">
        <v>1</v>
      </c>
      <c r="H1213" t="s">
        <v>399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5">
      <c r="A1214" s="1">
        <v>2324</v>
      </c>
      <c r="B1214" s="2">
        <v>1972</v>
      </c>
      <c r="C1214" t="s">
        <v>1</v>
      </c>
      <c r="D1214" t="s">
        <v>5</v>
      </c>
      <c r="E1214">
        <v>77044</v>
      </c>
      <c r="F1214">
        <v>0</v>
      </c>
      <c r="G1214">
        <v>1</v>
      </c>
      <c r="H1214" t="s">
        <v>219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5">
      <c r="A1215" s="1">
        <v>697</v>
      </c>
      <c r="B1215" s="2">
        <v>1969</v>
      </c>
      <c r="C1215" t="s">
        <v>1</v>
      </c>
      <c r="D1215" t="s">
        <v>5</v>
      </c>
      <c r="E1215">
        <v>74918</v>
      </c>
      <c r="F1215">
        <v>0</v>
      </c>
      <c r="G1215">
        <v>0</v>
      </c>
      <c r="H1215" t="s">
        <v>53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5">
      <c r="A1216" s="1">
        <v>3439</v>
      </c>
      <c r="B1216" s="2">
        <v>1972</v>
      </c>
      <c r="C1216" t="s">
        <v>1</v>
      </c>
      <c r="D1216" t="s">
        <v>4</v>
      </c>
      <c r="E1216">
        <v>56721</v>
      </c>
      <c r="F1216">
        <v>1</v>
      </c>
      <c r="G1216">
        <v>1</v>
      </c>
      <c r="H1216" t="s">
        <v>244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5">
      <c r="A1217" s="1">
        <v>1506</v>
      </c>
      <c r="B1217" s="2">
        <v>1975</v>
      </c>
      <c r="C1217" t="s">
        <v>1</v>
      </c>
      <c r="D1217" t="s">
        <v>3</v>
      </c>
      <c r="E1217">
        <v>42160</v>
      </c>
      <c r="F1217">
        <v>1</v>
      </c>
      <c r="G1217">
        <v>1</v>
      </c>
      <c r="H1217" t="s">
        <v>570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5">
      <c r="A1218" s="1">
        <v>232</v>
      </c>
      <c r="B1218" s="2">
        <v>1965</v>
      </c>
      <c r="C1218" t="s">
        <v>1</v>
      </c>
      <c r="D1218" t="s">
        <v>3</v>
      </c>
      <c r="E1218">
        <v>61559</v>
      </c>
      <c r="F1218">
        <v>0</v>
      </c>
      <c r="G1218">
        <v>1</v>
      </c>
      <c r="H1218" t="s">
        <v>183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5">
      <c r="A1219" s="1">
        <v>8876</v>
      </c>
      <c r="B1219" s="2">
        <v>1963</v>
      </c>
      <c r="C1219" t="s">
        <v>6</v>
      </c>
      <c r="D1219" t="s">
        <v>5</v>
      </c>
      <c r="E1219">
        <v>33629</v>
      </c>
      <c r="F1219">
        <v>1</v>
      </c>
      <c r="G1219">
        <v>1</v>
      </c>
      <c r="H1219" t="s">
        <v>34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5">
      <c r="A1220" s="1">
        <v>4500</v>
      </c>
      <c r="B1220" s="2">
        <v>1991</v>
      </c>
      <c r="C1220" t="s">
        <v>6</v>
      </c>
      <c r="D1220" t="s">
        <v>5</v>
      </c>
      <c r="E1220">
        <v>68682</v>
      </c>
      <c r="F1220">
        <v>0</v>
      </c>
      <c r="G1220">
        <v>0</v>
      </c>
      <c r="H1220" t="s">
        <v>307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5">
      <c r="A1221" s="1">
        <v>9739</v>
      </c>
      <c r="B1221" s="2">
        <v>1963</v>
      </c>
      <c r="C1221" t="s">
        <v>1</v>
      </c>
      <c r="D1221" t="s">
        <v>3</v>
      </c>
      <c r="E1221">
        <v>34377</v>
      </c>
      <c r="F1221">
        <v>0</v>
      </c>
      <c r="G1221">
        <v>1</v>
      </c>
      <c r="H1221" t="s">
        <v>487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5">
      <c r="A1222" s="1">
        <v>10395</v>
      </c>
      <c r="B1222" s="2">
        <v>1986</v>
      </c>
      <c r="C1222" t="s">
        <v>10</v>
      </c>
      <c r="D1222" t="s">
        <v>3</v>
      </c>
      <c r="E1222">
        <v>8940</v>
      </c>
      <c r="F1222">
        <v>1</v>
      </c>
      <c r="G1222">
        <v>0</v>
      </c>
      <c r="H1222" t="s">
        <v>140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5">
      <c r="A1223" s="1">
        <v>1176</v>
      </c>
      <c r="B1223" s="2">
        <v>1973</v>
      </c>
      <c r="C1223" t="s">
        <v>1</v>
      </c>
      <c r="D1223" t="s">
        <v>4</v>
      </c>
      <c r="E1223">
        <v>26228</v>
      </c>
      <c r="F1223">
        <v>1</v>
      </c>
      <c r="G1223">
        <v>0</v>
      </c>
      <c r="H1223" t="s">
        <v>342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5">
      <c r="A1224" s="1">
        <v>1627</v>
      </c>
      <c r="B1224" s="2">
        <v>1957</v>
      </c>
      <c r="C1224" t="s">
        <v>7</v>
      </c>
      <c r="D1224" t="s">
        <v>2</v>
      </c>
      <c r="E1224">
        <v>77297</v>
      </c>
      <c r="F1224">
        <v>0</v>
      </c>
      <c r="G1224">
        <v>0</v>
      </c>
      <c r="H1224" t="s">
        <v>408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5">
      <c r="A1225" s="1">
        <v>938</v>
      </c>
      <c r="B1225" s="2">
        <v>1981</v>
      </c>
      <c r="C1225" t="s">
        <v>1</v>
      </c>
      <c r="D1225" t="s">
        <v>4</v>
      </c>
      <c r="E1225">
        <v>40211</v>
      </c>
      <c r="F1225">
        <v>1</v>
      </c>
      <c r="G1225">
        <v>1</v>
      </c>
      <c r="H1225" t="s">
        <v>541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5">
      <c r="A1226" s="1">
        <v>2740</v>
      </c>
      <c r="B1226" s="2">
        <v>1958</v>
      </c>
      <c r="C1226" t="s">
        <v>6</v>
      </c>
      <c r="D1226" t="s">
        <v>9</v>
      </c>
      <c r="E1226">
        <v>33438</v>
      </c>
      <c r="F1226">
        <v>1</v>
      </c>
      <c r="G1226">
        <v>1</v>
      </c>
      <c r="H1226" t="s">
        <v>342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5">
      <c r="A1227" s="1">
        <v>257</v>
      </c>
      <c r="B1227" s="2">
        <v>1959</v>
      </c>
      <c r="C1227" t="s">
        <v>6</v>
      </c>
      <c r="D1227" t="s">
        <v>4</v>
      </c>
      <c r="E1227">
        <v>75032</v>
      </c>
      <c r="F1227">
        <v>0</v>
      </c>
      <c r="G1227">
        <v>1</v>
      </c>
      <c r="H1227" t="s">
        <v>571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5">
      <c r="A1228" s="1">
        <v>4058</v>
      </c>
      <c r="B1228" s="2">
        <v>1955</v>
      </c>
      <c r="C1228" t="s">
        <v>6</v>
      </c>
      <c r="D1228" t="s">
        <v>3</v>
      </c>
      <c r="E1228">
        <v>61284</v>
      </c>
      <c r="F1228">
        <v>0</v>
      </c>
      <c r="G1228">
        <v>0</v>
      </c>
      <c r="H1228" t="s">
        <v>251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5">
      <c r="A1229" s="1">
        <v>7736</v>
      </c>
      <c r="B1229" s="2">
        <v>1986</v>
      </c>
      <c r="C1229" t="s">
        <v>1</v>
      </c>
      <c r="D1229" t="s">
        <v>4</v>
      </c>
      <c r="E1229">
        <v>22518</v>
      </c>
      <c r="F1229">
        <v>1</v>
      </c>
      <c r="G1229">
        <v>0</v>
      </c>
      <c r="H1229" t="s">
        <v>223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5">
      <c r="A1230" s="1">
        <v>8210</v>
      </c>
      <c r="B1230" s="2">
        <v>1975</v>
      </c>
      <c r="C1230" t="s">
        <v>8</v>
      </c>
      <c r="D1230" t="s">
        <v>4</v>
      </c>
      <c r="E1230">
        <v>54730</v>
      </c>
      <c r="F1230">
        <v>0</v>
      </c>
      <c r="G1230">
        <v>1</v>
      </c>
      <c r="H1230" t="s">
        <v>281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5">
      <c r="A1231" s="1">
        <v>833</v>
      </c>
      <c r="B1231" s="2">
        <v>1955</v>
      </c>
      <c r="C1231" t="s">
        <v>8</v>
      </c>
      <c r="D1231" t="s">
        <v>4</v>
      </c>
      <c r="E1231">
        <v>38452</v>
      </c>
      <c r="F1231">
        <v>1</v>
      </c>
      <c r="G1231">
        <v>1</v>
      </c>
      <c r="H1231" t="s">
        <v>106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5">
      <c r="A1232" s="1">
        <v>6230</v>
      </c>
      <c r="B1232" s="2">
        <v>1971</v>
      </c>
      <c r="C1232" t="s">
        <v>1</v>
      </c>
      <c r="D1232" t="s">
        <v>2</v>
      </c>
      <c r="E1232">
        <v>44421</v>
      </c>
      <c r="F1232">
        <v>1</v>
      </c>
      <c r="G1232">
        <v>1</v>
      </c>
      <c r="H1232" t="s">
        <v>376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5">
      <c r="A1233" s="1">
        <v>7325</v>
      </c>
      <c r="B1233" s="2">
        <v>1986</v>
      </c>
      <c r="C1233" t="s">
        <v>6</v>
      </c>
      <c r="D1233" t="s">
        <v>5</v>
      </c>
      <c r="E1233">
        <v>38197</v>
      </c>
      <c r="F1233">
        <v>1</v>
      </c>
      <c r="G1233">
        <v>0</v>
      </c>
      <c r="H1233" t="s">
        <v>513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5">
      <c r="A1234" s="1">
        <v>1307</v>
      </c>
      <c r="B1234" s="2">
        <v>1978</v>
      </c>
      <c r="C1234" t="s">
        <v>1</v>
      </c>
      <c r="D1234" t="s">
        <v>2</v>
      </c>
      <c r="E1234">
        <v>41986</v>
      </c>
      <c r="F1234">
        <v>0</v>
      </c>
      <c r="G1234">
        <v>1</v>
      </c>
      <c r="H1234" t="s">
        <v>263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5">
      <c r="A1235" s="1">
        <v>1502</v>
      </c>
      <c r="B1235" s="2">
        <v>1983</v>
      </c>
      <c r="C1235" t="s">
        <v>1</v>
      </c>
      <c r="D1235" t="s">
        <v>5</v>
      </c>
      <c r="E1235">
        <v>28427</v>
      </c>
      <c r="F1235">
        <v>1</v>
      </c>
      <c r="G1235">
        <v>0</v>
      </c>
      <c r="H1235" t="s">
        <v>572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5">
      <c r="A1236" s="1">
        <v>6211</v>
      </c>
      <c r="B1236" s="2">
        <v>1976</v>
      </c>
      <c r="C1236" t="s">
        <v>6</v>
      </c>
      <c r="D1236" t="s">
        <v>5</v>
      </c>
      <c r="E1236">
        <v>37395</v>
      </c>
      <c r="F1236">
        <v>1</v>
      </c>
      <c r="G1236">
        <v>0</v>
      </c>
      <c r="H1236" t="s">
        <v>470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5">
      <c r="A1237" s="1">
        <v>843</v>
      </c>
      <c r="B1237" s="2">
        <v>1971</v>
      </c>
      <c r="C1237" t="s">
        <v>1</v>
      </c>
      <c r="D1237" t="s">
        <v>4</v>
      </c>
      <c r="E1237">
        <v>64722</v>
      </c>
      <c r="F1237">
        <v>1</v>
      </c>
      <c r="G1237">
        <v>0</v>
      </c>
      <c r="H1237" t="s">
        <v>503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5">
      <c r="A1238" s="1">
        <v>4174</v>
      </c>
      <c r="B1238" s="2">
        <v>1956</v>
      </c>
      <c r="C1238" t="s">
        <v>8</v>
      </c>
      <c r="D1238" t="s">
        <v>5</v>
      </c>
      <c r="E1238">
        <v>55249</v>
      </c>
      <c r="F1238">
        <v>0</v>
      </c>
      <c r="G1238">
        <v>1</v>
      </c>
      <c r="H1238" t="s">
        <v>238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5">
      <c r="A1239" s="1">
        <v>9757</v>
      </c>
      <c r="B1239" s="2">
        <v>1972</v>
      </c>
      <c r="C1239" t="s">
        <v>1</v>
      </c>
      <c r="D1239" t="s">
        <v>5</v>
      </c>
      <c r="E1239">
        <v>84906</v>
      </c>
      <c r="F1239">
        <v>0</v>
      </c>
      <c r="G1239">
        <v>0</v>
      </c>
      <c r="H1239" t="s">
        <v>208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5">
      <c r="A1240" s="1">
        <v>6918</v>
      </c>
      <c r="B1240" s="2">
        <v>1989</v>
      </c>
      <c r="C1240" t="s">
        <v>1</v>
      </c>
      <c r="D1240" t="s">
        <v>4</v>
      </c>
      <c r="E1240">
        <v>28691</v>
      </c>
      <c r="F1240">
        <v>1</v>
      </c>
      <c r="G1240">
        <v>0</v>
      </c>
      <c r="H1240" t="s">
        <v>70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5">
      <c r="A1241" s="1">
        <v>286</v>
      </c>
      <c r="B1241" s="2">
        <v>1952</v>
      </c>
      <c r="C1241" t="s">
        <v>1</v>
      </c>
      <c r="D1241" t="s">
        <v>3</v>
      </c>
      <c r="E1241">
        <v>44213</v>
      </c>
      <c r="F1241">
        <v>1</v>
      </c>
      <c r="G1241">
        <v>1</v>
      </c>
      <c r="H1241" t="s">
        <v>288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5">
      <c r="A1242" s="1">
        <v>11086</v>
      </c>
      <c r="B1242" s="2">
        <v>1984</v>
      </c>
      <c r="C1242" t="s">
        <v>10</v>
      </c>
      <c r="D1242" t="s">
        <v>3</v>
      </c>
      <c r="E1242">
        <v>25707</v>
      </c>
      <c r="F1242">
        <v>1</v>
      </c>
      <c r="G1242">
        <v>0</v>
      </c>
      <c r="H1242" t="s">
        <v>256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5">
      <c r="A1243" s="1">
        <v>1921</v>
      </c>
      <c r="B1243" s="2">
        <v>1967</v>
      </c>
      <c r="C1243" t="s">
        <v>6</v>
      </c>
      <c r="D1243" t="s">
        <v>4</v>
      </c>
      <c r="E1243">
        <v>59062</v>
      </c>
      <c r="F1243">
        <v>2</v>
      </c>
      <c r="G1243">
        <v>1</v>
      </c>
      <c r="H1243" t="s">
        <v>468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5">
      <c r="A1244" s="1">
        <v>4138</v>
      </c>
      <c r="B1244" s="2">
        <v>1962</v>
      </c>
      <c r="C1244" t="s">
        <v>1</v>
      </c>
      <c r="D1244" t="s">
        <v>3</v>
      </c>
      <c r="E1244">
        <v>76624</v>
      </c>
      <c r="F1244">
        <v>0</v>
      </c>
      <c r="G1244">
        <v>1</v>
      </c>
      <c r="H1244" t="s">
        <v>100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5">
      <c r="A1245" s="1">
        <v>7718</v>
      </c>
      <c r="B1245" s="2">
        <v>1947</v>
      </c>
      <c r="C1245" t="s">
        <v>8</v>
      </c>
      <c r="D1245" t="s">
        <v>5</v>
      </c>
      <c r="E1245">
        <v>66000</v>
      </c>
      <c r="F1245">
        <v>0</v>
      </c>
      <c r="G1245">
        <v>0</v>
      </c>
      <c r="H1245" t="s">
        <v>569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5">
      <c r="A1246" s="1">
        <v>1291</v>
      </c>
      <c r="B1246" s="2">
        <v>1978</v>
      </c>
      <c r="C1246" t="s">
        <v>6</v>
      </c>
      <c r="D1246" t="s">
        <v>5</v>
      </c>
      <c r="E1246">
        <v>27683</v>
      </c>
      <c r="F1246">
        <v>1</v>
      </c>
      <c r="G1246">
        <v>0</v>
      </c>
      <c r="H1246" t="s">
        <v>349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5">
      <c r="A1247" s="1">
        <v>6862</v>
      </c>
      <c r="B1247" s="2">
        <v>1971</v>
      </c>
      <c r="C1247" t="s">
        <v>1</v>
      </c>
      <c r="D1247" t="s">
        <v>2</v>
      </c>
      <c r="E1247">
        <v>1730</v>
      </c>
      <c r="F1247">
        <v>0</v>
      </c>
      <c r="G1247">
        <v>0</v>
      </c>
      <c r="H1247" t="s">
        <v>350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5">
      <c r="A1248" s="1">
        <v>4136</v>
      </c>
      <c r="B1248" s="2">
        <v>1992</v>
      </c>
      <c r="C1248" t="s">
        <v>10</v>
      </c>
      <c r="D1248" t="s">
        <v>3</v>
      </c>
      <c r="E1248">
        <v>7500</v>
      </c>
      <c r="F1248">
        <v>1</v>
      </c>
      <c r="G1248">
        <v>0</v>
      </c>
      <c r="H1248" t="s">
        <v>359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5">
      <c r="A1249" s="1">
        <v>803</v>
      </c>
      <c r="B1249" s="2">
        <v>1968</v>
      </c>
      <c r="C1249" t="s">
        <v>1</v>
      </c>
      <c r="D1249" t="s">
        <v>5</v>
      </c>
      <c r="E1249">
        <v>40521</v>
      </c>
      <c r="F1249">
        <v>1</v>
      </c>
      <c r="G1249">
        <v>1</v>
      </c>
      <c r="H1249" t="s">
        <v>83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5">
      <c r="A1250" s="1">
        <v>4298</v>
      </c>
      <c r="B1250" s="2">
        <v>1973</v>
      </c>
      <c r="C1250" t="s">
        <v>6</v>
      </c>
      <c r="D1250" t="s">
        <v>5</v>
      </c>
      <c r="E1250">
        <v>20427</v>
      </c>
      <c r="F1250">
        <v>1</v>
      </c>
      <c r="G1250">
        <v>0</v>
      </c>
      <c r="H1250" t="s">
        <v>552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5">
      <c r="A1251" s="1">
        <v>10833</v>
      </c>
      <c r="B1251" s="2">
        <v>1975</v>
      </c>
      <c r="C1251" t="s">
        <v>1</v>
      </c>
      <c r="D1251" t="s">
        <v>4</v>
      </c>
      <c r="E1251">
        <v>65106</v>
      </c>
      <c r="F1251">
        <v>0</v>
      </c>
      <c r="G1251">
        <v>1</v>
      </c>
      <c r="H1251" t="s">
        <v>100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5">
      <c r="A1252" s="1">
        <v>9606</v>
      </c>
      <c r="B1252" s="2">
        <v>1965</v>
      </c>
      <c r="C1252" t="s">
        <v>6</v>
      </c>
      <c r="D1252" t="s">
        <v>4</v>
      </c>
      <c r="E1252">
        <v>69969</v>
      </c>
      <c r="F1252">
        <v>0</v>
      </c>
      <c r="G1252">
        <v>0</v>
      </c>
      <c r="H1252" t="s">
        <v>573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5">
      <c r="A1253" s="1">
        <v>8534</v>
      </c>
      <c r="B1253" s="2">
        <v>1952</v>
      </c>
      <c r="C1253" t="s">
        <v>1</v>
      </c>
      <c r="D1253" t="s">
        <v>4</v>
      </c>
      <c r="E1253">
        <v>67433</v>
      </c>
      <c r="F1253">
        <v>0</v>
      </c>
      <c r="G1253">
        <v>2</v>
      </c>
      <c r="H1253" t="s">
        <v>94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5">
      <c r="A1254" s="1">
        <v>5153</v>
      </c>
      <c r="B1254" s="2">
        <v>1967</v>
      </c>
      <c r="C1254" t="s">
        <v>6</v>
      </c>
      <c r="D1254" t="s">
        <v>4</v>
      </c>
      <c r="E1254">
        <v>77766</v>
      </c>
      <c r="F1254">
        <v>0</v>
      </c>
      <c r="G1254">
        <v>1</v>
      </c>
      <c r="H1254" t="s">
        <v>319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5">
      <c r="A1255" s="1">
        <v>961</v>
      </c>
      <c r="B1255" s="2">
        <v>1972</v>
      </c>
      <c r="C1255" t="s">
        <v>1</v>
      </c>
      <c r="D1255" t="s">
        <v>4</v>
      </c>
      <c r="E1255">
        <v>74716</v>
      </c>
      <c r="F1255">
        <v>0</v>
      </c>
      <c r="G1255">
        <v>1</v>
      </c>
      <c r="H1255" t="s">
        <v>147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5">
      <c r="A1256" s="1">
        <v>5011</v>
      </c>
      <c r="B1256" s="2">
        <v>1963</v>
      </c>
      <c r="C1256" t="s">
        <v>1</v>
      </c>
      <c r="D1256" t="s">
        <v>2</v>
      </c>
      <c r="E1256">
        <v>68118</v>
      </c>
      <c r="F1256">
        <v>0</v>
      </c>
      <c r="G1256">
        <v>1</v>
      </c>
      <c r="H1256" t="s">
        <v>439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5">
      <c r="A1257" s="1">
        <v>6653</v>
      </c>
      <c r="B1257" s="2">
        <v>1970</v>
      </c>
      <c r="C1257" t="s">
        <v>6</v>
      </c>
      <c r="D1257" t="s">
        <v>4</v>
      </c>
      <c r="E1257">
        <v>55158</v>
      </c>
      <c r="F1257">
        <v>1</v>
      </c>
      <c r="G1257">
        <v>1</v>
      </c>
      <c r="H1257" t="s">
        <v>574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5">
      <c r="A1258" s="1">
        <v>9094</v>
      </c>
      <c r="B1258" s="2">
        <v>1955</v>
      </c>
      <c r="C1258" t="s">
        <v>7</v>
      </c>
      <c r="D1258" t="s">
        <v>4</v>
      </c>
      <c r="E1258">
        <v>62972</v>
      </c>
      <c r="F1258">
        <v>0</v>
      </c>
      <c r="G1258">
        <v>1</v>
      </c>
      <c r="H1258" t="s">
        <v>428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5">
      <c r="A1259" s="1">
        <v>810</v>
      </c>
      <c r="B1259" s="2">
        <v>1975</v>
      </c>
      <c r="C1259" t="s">
        <v>1</v>
      </c>
      <c r="D1259" t="s">
        <v>4</v>
      </c>
      <c r="E1259">
        <v>74190</v>
      </c>
      <c r="F1259">
        <v>0</v>
      </c>
      <c r="G1259">
        <v>1</v>
      </c>
      <c r="H1259" t="s">
        <v>61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5">
      <c r="A1260" s="1">
        <v>5493</v>
      </c>
      <c r="B1260" s="2">
        <v>1976</v>
      </c>
      <c r="C1260" t="s">
        <v>1</v>
      </c>
      <c r="D1260" t="s">
        <v>4</v>
      </c>
      <c r="E1260">
        <v>39356</v>
      </c>
      <c r="F1260">
        <v>1</v>
      </c>
      <c r="G1260">
        <v>1</v>
      </c>
      <c r="H1260" t="s">
        <v>77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5">
      <c r="A1261" s="1">
        <v>2147</v>
      </c>
      <c r="B1261" s="2">
        <v>1969</v>
      </c>
      <c r="C1261" t="s">
        <v>1</v>
      </c>
      <c r="D1261" t="s">
        <v>5</v>
      </c>
      <c r="E1261">
        <v>76653</v>
      </c>
      <c r="F1261">
        <v>0</v>
      </c>
      <c r="G1261">
        <v>0</v>
      </c>
      <c r="H1261" t="s">
        <v>371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5">
      <c r="A1262" s="1">
        <v>5107</v>
      </c>
      <c r="B1262" s="2">
        <v>1973</v>
      </c>
      <c r="C1262" t="s">
        <v>6</v>
      </c>
      <c r="D1262" t="s">
        <v>2</v>
      </c>
      <c r="E1262">
        <v>35860</v>
      </c>
      <c r="F1262">
        <v>1</v>
      </c>
      <c r="G1262">
        <v>1</v>
      </c>
      <c r="H1262" t="s">
        <v>132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5">
      <c r="A1263" s="1">
        <v>3979</v>
      </c>
      <c r="B1263" s="2">
        <v>1983</v>
      </c>
      <c r="C1263" t="s">
        <v>6</v>
      </c>
      <c r="D1263" t="s">
        <v>2</v>
      </c>
      <c r="E1263">
        <v>90687</v>
      </c>
      <c r="F1263">
        <v>0</v>
      </c>
      <c r="G1263">
        <v>0</v>
      </c>
      <c r="H1263" t="s">
        <v>225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5">
      <c r="A1264" s="1">
        <v>6049</v>
      </c>
      <c r="B1264" s="2">
        <v>1982</v>
      </c>
      <c r="C1264" t="s">
        <v>8</v>
      </c>
      <c r="D1264" t="s">
        <v>5</v>
      </c>
      <c r="E1264">
        <v>73450</v>
      </c>
      <c r="F1264">
        <v>0</v>
      </c>
      <c r="G1264">
        <v>0</v>
      </c>
      <c r="H1264" t="s">
        <v>575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5">
      <c r="A1265" s="1">
        <v>8147</v>
      </c>
      <c r="B1265" s="2">
        <v>1960</v>
      </c>
      <c r="C1265" t="s">
        <v>1</v>
      </c>
      <c r="D1265" t="s">
        <v>4</v>
      </c>
      <c r="E1265">
        <v>31454</v>
      </c>
      <c r="F1265">
        <v>1</v>
      </c>
      <c r="G1265">
        <v>1</v>
      </c>
      <c r="H1265" t="s">
        <v>561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5">
      <c r="A1266" s="1">
        <v>1857</v>
      </c>
      <c r="B1266" s="2">
        <v>1952</v>
      </c>
      <c r="C1266" t="s">
        <v>1</v>
      </c>
      <c r="D1266" t="s">
        <v>3</v>
      </c>
      <c r="E1266">
        <v>47139</v>
      </c>
      <c r="F1266">
        <v>1</v>
      </c>
      <c r="G1266">
        <v>1</v>
      </c>
      <c r="H1266" t="s">
        <v>345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5">
      <c r="A1267" s="1">
        <v>3910</v>
      </c>
      <c r="B1267" s="2">
        <v>1975</v>
      </c>
      <c r="C1267" t="s">
        <v>1</v>
      </c>
      <c r="D1267" t="s">
        <v>2</v>
      </c>
      <c r="E1267">
        <v>83829</v>
      </c>
      <c r="F1267">
        <v>0</v>
      </c>
      <c r="G1267">
        <v>0</v>
      </c>
      <c r="H1267" t="s">
        <v>289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5">
      <c r="A1268" s="1">
        <v>5207</v>
      </c>
      <c r="B1268" s="2">
        <v>1963</v>
      </c>
      <c r="C1268" t="s">
        <v>6</v>
      </c>
      <c r="D1268" t="s">
        <v>4</v>
      </c>
      <c r="E1268">
        <v>53378</v>
      </c>
      <c r="F1268">
        <v>1</v>
      </c>
      <c r="G1268">
        <v>1</v>
      </c>
      <c r="H1268" t="s">
        <v>358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5">
      <c r="A1269" s="1">
        <v>11114</v>
      </c>
      <c r="B1269" s="2">
        <v>1970</v>
      </c>
      <c r="C1269" t="s">
        <v>1</v>
      </c>
      <c r="D1269" t="s">
        <v>5</v>
      </c>
      <c r="E1269">
        <v>19656</v>
      </c>
      <c r="F1269">
        <v>1</v>
      </c>
      <c r="G1269">
        <v>0</v>
      </c>
      <c r="H1269" t="s">
        <v>576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5">
      <c r="A1270" s="1">
        <v>5429</v>
      </c>
      <c r="B1270" s="2">
        <v>1948</v>
      </c>
      <c r="C1270" t="s">
        <v>6</v>
      </c>
      <c r="D1270" t="s">
        <v>4</v>
      </c>
      <c r="E1270">
        <v>45579</v>
      </c>
      <c r="F1270">
        <v>0</v>
      </c>
      <c r="G1270">
        <v>1</v>
      </c>
      <c r="H1270" t="s">
        <v>149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5">
      <c r="A1271" s="1">
        <v>9400</v>
      </c>
      <c r="B1271" s="2">
        <v>1958</v>
      </c>
      <c r="C1271" t="s">
        <v>7</v>
      </c>
      <c r="D1271" t="s">
        <v>3</v>
      </c>
      <c r="E1271">
        <v>85485</v>
      </c>
      <c r="F1271">
        <v>0</v>
      </c>
      <c r="G1271">
        <v>0</v>
      </c>
      <c r="H1271" t="s">
        <v>141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5">
      <c r="A1272" s="1">
        <v>1740</v>
      </c>
      <c r="B1272" s="2">
        <v>1944</v>
      </c>
      <c r="C1272" t="s">
        <v>1</v>
      </c>
      <c r="D1272" t="s">
        <v>4</v>
      </c>
      <c r="E1272">
        <v>55956</v>
      </c>
      <c r="F1272">
        <v>0</v>
      </c>
      <c r="G1272">
        <v>0</v>
      </c>
      <c r="H1272" t="s">
        <v>535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5">
      <c r="A1273" s="1">
        <v>7488</v>
      </c>
      <c r="B1273" s="2">
        <v>1963</v>
      </c>
      <c r="C1273" t="s">
        <v>8</v>
      </c>
      <c r="D1273" t="s">
        <v>3</v>
      </c>
      <c r="E1273">
        <v>64191</v>
      </c>
      <c r="F1273">
        <v>0</v>
      </c>
      <c r="G1273">
        <v>1</v>
      </c>
      <c r="H1273" t="s">
        <v>538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5">
      <c r="A1274" s="1">
        <v>195</v>
      </c>
      <c r="B1274" s="2">
        <v>1972</v>
      </c>
      <c r="C1274" t="s">
        <v>1</v>
      </c>
      <c r="D1274" t="s">
        <v>3</v>
      </c>
      <c r="E1274">
        <v>38808</v>
      </c>
      <c r="F1274">
        <v>1</v>
      </c>
      <c r="G1274">
        <v>0</v>
      </c>
      <c r="H1274" t="s">
        <v>565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5">
      <c r="A1275" s="1">
        <v>635</v>
      </c>
      <c r="B1275" s="2">
        <v>1966</v>
      </c>
      <c r="C1275" t="s">
        <v>8</v>
      </c>
      <c r="D1275" t="s">
        <v>4</v>
      </c>
      <c r="E1275">
        <v>57183</v>
      </c>
      <c r="F1275">
        <v>1</v>
      </c>
      <c r="G1275">
        <v>1</v>
      </c>
      <c r="H1275" t="s">
        <v>137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5">
      <c r="A1276" s="1">
        <v>7527</v>
      </c>
      <c r="B1276" s="2">
        <v>1968</v>
      </c>
      <c r="C1276" t="s">
        <v>8</v>
      </c>
      <c r="D1276" t="s">
        <v>2</v>
      </c>
      <c r="E1276">
        <v>23748</v>
      </c>
      <c r="F1276">
        <v>1</v>
      </c>
      <c r="G1276">
        <v>0</v>
      </c>
      <c r="H1276" t="s">
        <v>577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5">
      <c r="A1277" s="1">
        <v>10319</v>
      </c>
      <c r="B1277" s="2">
        <v>1971</v>
      </c>
      <c r="C1277" t="s">
        <v>1</v>
      </c>
      <c r="D1277" t="s">
        <v>4</v>
      </c>
      <c r="E1277">
        <v>66303</v>
      </c>
      <c r="F1277">
        <v>0</v>
      </c>
      <c r="G1277">
        <v>1</v>
      </c>
      <c r="H1277" t="s">
        <v>578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5">
      <c r="A1278" s="1">
        <v>2296</v>
      </c>
      <c r="B1278" s="2">
        <v>1975</v>
      </c>
      <c r="C1278" t="s">
        <v>8</v>
      </c>
      <c r="D1278" t="s">
        <v>4</v>
      </c>
      <c r="E1278">
        <v>37368</v>
      </c>
      <c r="F1278">
        <v>1</v>
      </c>
      <c r="G1278">
        <v>0</v>
      </c>
      <c r="H1278" t="s">
        <v>436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5">
      <c r="A1279" s="1">
        <v>10637</v>
      </c>
      <c r="B1279" s="2">
        <v>1964</v>
      </c>
      <c r="C1279" t="s">
        <v>1</v>
      </c>
      <c r="D1279" t="s">
        <v>4</v>
      </c>
      <c r="E1279">
        <v>40800</v>
      </c>
      <c r="F1279">
        <v>1</v>
      </c>
      <c r="G1279">
        <v>2</v>
      </c>
      <c r="H1279" t="s">
        <v>432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5">
      <c r="A1280" s="1">
        <v>2931</v>
      </c>
      <c r="B1280" s="2">
        <v>1978</v>
      </c>
      <c r="C1280" t="s">
        <v>1</v>
      </c>
      <c r="D1280" t="s">
        <v>2</v>
      </c>
      <c r="E1280">
        <v>71847</v>
      </c>
      <c r="F1280">
        <v>0</v>
      </c>
      <c r="G1280">
        <v>0</v>
      </c>
      <c r="H1280" t="s">
        <v>419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5">
      <c r="A1281" s="1">
        <v>907</v>
      </c>
      <c r="B1281" s="2">
        <v>1975</v>
      </c>
      <c r="C1281" t="s">
        <v>1</v>
      </c>
      <c r="D1281" t="s">
        <v>4</v>
      </c>
      <c r="E1281">
        <v>46149</v>
      </c>
      <c r="F1281">
        <v>0</v>
      </c>
      <c r="G1281">
        <v>1</v>
      </c>
      <c r="H1281" t="s">
        <v>288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5">
      <c r="A1282" s="1">
        <v>3698</v>
      </c>
      <c r="B1282" s="2">
        <v>1983</v>
      </c>
      <c r="C1282" t="s">
        <v>1</v>
      </c>
      <c r="D1282" t="s">
        <v>5</v>
      </c>
      <c r="E1282">
        <v>78687</v>
      </c>
      <c r="F1282">
        <v>0</v>
      </c>
      <c r="G1282">
        <v>0</v>
      </c>
      <c r="H1282" t="s">
        <v>462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5">
      <c r="A1283" s="1">
        <v>9516</v>
      </c>
      <c r="B1283" s="2">
        <v>1971</v>
      </c>
      <c r="C1283" t="s">
        <v>7</v>
      </c>
      <c r="D1283" t="s">
        <v>2</v>
      </c>
      <c r="E1283">
        <v>49118</v>
      </c>
      <c r="F1283">
        <v>0</v>
      </c>
      <c r="G1283">
        <v>0</v>
      </c>
      <c r="H1283" t="s">
        <v>300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5">
      <c r="A1284" s="1">
        <v>679</v>
      </c>
      <c r="B1284" s="2">
        <v>1957</v>
      </c>
      <c r="C1284" t="s">
        <v>6</v>
      </c>
      <c r="D1284" t="s">
        <v>4</v>
      </c>
      <c r="E1284">
        <v>37633</v>
      </c>
      <c r="F1284">
        <v>1</v>
      </c>
      <c r="G1284">
        <v>1</v>
      </c>
      <c r="H1284" t="s">
        <v>579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5">
      <c r="A1285" s="1">
        <v>7384</v>
      </c>
      <c r="B1285" s="2">
        <v>1951</v>
      </c>
      <c r="C1285" t="s">
        <v>8</v>
      </c>
      <c r="D1285" t="s">
        <v>5</v>
      </c>
      <c r="E1285">
        <v>39767</v>
      </c>
      <c r="F1285">
        <v>0</v>
      </c>
      <c r="G1285">
        <v>0</v>
      </c>
      <c r="H1285" t="s">
        <v>562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5">
      <c r="A1286" s="1">
        <v>5043</v>
      </c>
      <c r="B1286" s="2">
        <v>1951</v>
      </c>
      <c r="C1286" t="s">
        <v>10</v>
      </c>
      <c r="D1286" t="s">
        <v>4</v>
      </c>
      <c r="E1286">
        <v>26997</v>
      </c>
      <c r="F1286">
        <v>0</v>
      </c>
      <c r="G1286">
        <v>0</v>
      </c>
      <c r="H1286" t="s">
        <v>151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5">
      <c r="A1287" s="1">
        <v>5267</v>
      </c>
      <c r="B1287" s="2">
        <v>1970</v>
      </c>
      <c r="C1287" t="s">
        <v>1</v>
      </c>
      <c r="D1287" t="s">
        <v>2</v>
      </c>
      <c r="E1287">
        <v>33986</v>
      </c>
      <c r="F1287">
        <v>1</v>
      </c>
      <c r="G1287">
        <v>0</v>
      </c>
      <c r="H1287" t="s">
        <v>229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5">
      <c r="A1288" s="1">
        <v>339</v>
      </c>
      <c r="B1288" s="2">
        <v>1972</v>
      </c>
      <c r="C1288" t="s">
        <v>6</v>
      </c>
      <c r="D1288" t="s">
        <v>4</v>
      </c>
      <c r="E1288">
        <v>57091</v>
      </c>
      <c r="F1288">
        <v>0</v>
      </c>
      <c r="G1288">
        <v>1</v>
      </c>
      <c r="H1288" t="s">
        <v>227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5">
      <c r="A1289" s="1">
        <v>2516</v>
      </c>
      <c r="B1289" s="2">
        <v>1969</v>
      </c>
      <c r="C1289" t="s">
        <v>7</v>
      </c>
      <c r="D1289" t="s">
        <v>4</v>
      </c>
      <c r="E1289">
        <v>46831</v>
      </c>
      <c r="F1289">
        <v>1</v>
      </c>
      <c r="G1289">
        <v>1</v>
      </c>
      <c r="H1289" t="s">
        <v>580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5">
      <c r="A1290" s="1">
        <v>9010</v>
      </c>
      <c r="B1290" s="2">
        <v>1972</v>
      </c>
      <c r="C1290" t="s">
        <v>8</v>
      </c>
      <c r="D1290" t="s">
        <v>4</v>
      </c>
      <c r="E1290">
        <v>83151</v>
      </c>
      <c r="F1290">
        <v>0</v>
      </c>
      <c r="G1290">
        <v>0</v>
      </c>
      <c r="H1290" t="s">
        <v>525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5">
      <c r="A1291" s="1">
        <v>378</v>
      </c>
      <c r="B1291" s="2">
        <v>1971</v>
      </c>
      <c r="C1291" t="s">
        <v>1</v>
      </c>
      <c r="D1291" t="s">
        <v>4</v>
      </c>
      <c r="E1291">
        <v>52531</v>
      </c>
      <c r="F1291">
        <v>0</v>
      </c>
      <c r="G1291">
        <v>0</v>
      </c>
      <c r="H1291" t="s">
        <v>301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5">
      <c r="A1292" s="1">
        <v>4808</v>
      </c>
      <c r="B1292" s="2">
        <v>1956</v>
      </c>
      <c r="C1292" t="s">
        <v>1</v>
      </c>
      <c r="D1292" t="s">
        <v>4</v>
      </c>
      <c r="E1292">
        <v>15759</v>
      </c>
      <c r="F1292">
        <v>0</v>
      </c>
      <c r="G1292">
        <v>0</v>
      </c>
      <c r="H1292" t="s">
        <v>581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5">
      <c r="A1293" s="1">
        <v>5068</v>
      </c>
      <c r="B1293" s="2">
        <v>1971</v>
      </c>
      <c r="C1293" t="s">
        <v>1</v>
      </c>
      <c r="D1293" t="s">
        <v>3</v>
      </c>
      <c r="E1293">
        <v>22804</v>
      </c>
      <c r="F1293">
        <v>1</v>
      </c>
      <c r="G1293">
        <v>0</v>
      </c>
      <c r="H1293" t="s">
        <v>212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5">
      <c r="A1294" s="1">
        <v>7628</v>
      </c>
      <c r="B1294" s="2">
        <v>1973</v>
      </c>
      <c r="C1294" t="s">
        <v>7</v>
      </c>
      <c r="D1294" t="s">
        <v>4</v>
      </c>
      <c r="E1294">
        <v>43050</v>
      </c>
      <c r="F1294">
        <v>1</v>
      </c>
      <c r="G1294">
        <v>0</v>
      </c>
      <c r="H1294" t="s">
        <v>188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5">
      <c r="A1295" s="1">
        <v>7128</v>
      </c>
      <c r="B1295" s="2">
        <v>1977</v>
      </c>
      <c r="C1295" t="s">
        <v>6</v>
      </c>
      <c r="D1295" t="s">
        <v>3</v>
      </c>
      <c r="E1295">
        <v>42997</v>
      </c>
      <c r="F1295">
        <v>1</v>
      </c>
      <c r="G1295">
        <v>1</v>
      </c>
      <c r="H1295" t="s">
        <v>280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5">
      <c r="A1296" s="1">
        <v>2811</v>
      </c>
      <c r="B1296" s="2">
        <v>1963</v>
      </c>
      <c r="C1296" t="s">
        <v>6</v>
      </c>
      <c r="D1296" t="s">
        <v>3</v>
      </c>
      <c r="E1296">
        <v>48918</v>
      </c>
      <c r="F1296">
        <v>1</v>
      </c>
      <c r="G1296">
        <v>1</v>
      </c>
      <c r="H1296" t="s">
        <v>582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5">
      <c r="A1297" s="1">
        <v>3551</v>
      </c>
      <c r="B1297" s="2">
        <v>1954</v>
      </c>
      <c r="C1297" t="s">
        <v>8</v>
      </c>
      <c r="D1297" t="s">
        <v>5</v>
      </c>
      <c r="E1297">
        <v>60033</v>
      </c>
      <c r="F1297">
        <v>0</v>
      </c>
      <c r="G1297">
        <v>1</v>
      </c>
      <c r="H1297" t="s">
        <v>387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5">
      <c r="A1298" s="1">
        <v>1663</v>
      </c>
      <c r="B1298" s="2">
        <v>1978</v>
      </c>
      <c r="C1298" t="s">
        <v>6</v>
      </c>
      <c r="D1298" t="s">
        <v>5</v>
      </c>
      <c r="E1298">
        <v>34043</v>
      </c>
      <c r="F1298">
        <v>1</v>
      </c>
      <c r="G1298">
        <v>0</v>
      </c>
      <c r="H1298" t="s">
        <v>529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5">
      <c r="A1299" s="1">
        <v>5543</v>
      </c>
      <c r="B1299" s="2">
        <v>1966</v>
      </c>
      <c r="C1299" t="s">
        <v>1</v>
      </c>
      <c r="D1299" t="s">
        <v>5</v>
      </c>
      <c r="E1299">
        <v>57811</v>
      </c>
      <c r="F1299">
        <v>0</v>
      </c>
      <c r="G1299">
        <v>1</v>
      </c>
      <c r="H1299" t="s">
        <v>583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5">
      <c r="A1300" s="1">
        <v>1577</v>
      </c>
      <c r="B1300" s="2">
        <v>1946</v>
      </c>
      <c r="C1300" t="s">
        <v>1</v>
      </c>
      <c r="D1300" t="s">
        <v>4</v>
      </c>
      <c r="E1300">
        <v>78569</v>
      </c>
      <c r="F1300">
        <v>0</v>
      </c>
      <c r="G1300">
        <v>0</v>
      </c>
      <c r="H1300" t="s">
        <v>584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5">
      <c r="A1301" s="1">
        <v>10641</v>
      </c>
      <c r="B1301" s="2">
        <v>1978</v>
      </c>
      <c r="C1301" t="s">
        <v>1</v>
      </c>
      <c r="D1301" t="s">
        <v>3</v>
      </c>
      <c r="E1301">
        <v>7500</v>
      </c>
      <c r="F1301">
        <v>1</v>
      </c>
      <c r="G1301">
        <v>1</v>
      </c>
      <c r="H1301" t="s">
        <v>585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5">
      <c r="A1302" s="1">
        <v>5336</v>
      </c>
      <c r="B1302" s="2">
        <v>1971</v>
      </c>
      <c r="C1302" t="s">
        <v>8</v>
      </c>
      <c r="D1302" t="s">
        <v>5</v>
      </c>
      <c r="E1302">
        <v>157733</v>
      </c>
      <c r="F1302">
        <v>1</v>
      </c>
      <c r="G1302">
        <v>0</v>
      </c>
      <c r="H1302" t="s">
        <v>224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5">
      <c r="A1303" s="1">
        <v>6024</v>
      </c>
      <c r="B1303" s="2">
        <v>1953</v>
      </c>
      <c r="C1303" t="s">
        <v>1</v>
      </c>
      <c r="D1303" t="s">
        <v>5</v>
      </c>
      <c r="E1303">
        <v>94384</v>
      </c>
      <c r="F1303">
        <v>0</v>
      </c>
      <c r="G1303">
        <v>0</v>
      </c>
      <c r="H1303" t="s">
        <v>523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5">
      <c r="A1304" s="1">
        <v>1878</v>
      </c>
      <c r="B1304" s="2">
        <v>1985</v>
      </c>
      <c r="C1304" t="s">
        <v>7</v>
      </c>
      <c r="D1304" t="s">
        <v>4</v>
      </c>
      <c r="E1304">
        <v>23148</v>
      </c>
      <c r="F1304">
        <v>0</v>
      </c>
      <c r="G1304">
        <v>0</v>
      </c>
      <c r="H1304" t="s">
        <v>530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5">
      <c r="A1305" s="1">
        <v>3099</v>
      </c>
      <c r="B1305" s="2">
        <v>1970</v>
      </c>
      <c r="C1305" t="s">
        <v>1</v>
      </c>
      <c r="D1305" t="s">
        <v>2</v>
      </c>
      <c r="E1305">
        <v>44267</v>
      </c>
      <c r="F1305">
        <v>1</v>
      </c>
      <c r="G1305">
        <v>1</v>
      </c>
      <c r="H1305" t="s">
        <v>553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5">
      <c r="A1306" s="1">
        <v>6055</v>
      </c>
      <c r="B1306" s="2">
        <v>1979</v>
      </c>
      <c r="C1306" t="s">
        <v>1</v>
      </c>
      <c r="D1306" t="s">
        <v>4</v>
      </c>
      <c r="E1306">
        <v>71626</v>
      </c>
      <c r="F1306">
        <v>0</v>
      </c>
      <c r="G1306">
        <v>0</v>
      </c>
      <c r="H1306" t="s">
        <v>586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5">
      <c r="A1307" s="1">
        <v>5841</v>
      </c>
      <c r="B1307" s="2">
        <v>1966</v>
      </c>
      <c r="C1307" t="s">
        <v>1</v>
      </c>
      <c r="D1307" t="s">
        <v>5</v>
      </c>
      <c r="E1307">
        <v>60894</v>
      </c>
      <c r="F1307">
        <v>0</v>
      </c>
      <c r="G1307">
        <v>1</v>
      </c>
      <c r="H1307" t="s">
        <v>570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5">
      <c r="A1308" s="1">
        <v>3972</v>
      </c>
      <c r="B1308" s="2">
        <v>1976</v>
      </c>
      <c r="C1308" t="s">
        <v>1</v>
      </c>
      <c r="D1308" t="s">
        <v>5</v>
      </c>
      <c r="E1308">
        <v>50200</v>
      </c>
      <c r="F1308">
        <v>1</v>
      </c>
      <c r="G1308">
        <v>1</v>
      </c>
      <c r="H1308" t="s">
        <v>273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5">
      <c r="A1309" s="1">
        <v>4394</v>
      </c>
      <c r="B1309" s="2">
        <v>1965</v>
      </c>
      <c r="C1309" t="s">
        <v>6</v>
      </c>
      <c r="D1309" t="s">
        <v>4</v>
      </c>
      <c r="E1309">
        <v>81051</v>
      </c>
      <c r="F1309">
        <v>0</v>
      </c>
      <c r="G1309">
        <v>0</v>
      </c>
      <c r="H1309" t="s">
        <v>163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5">
      <c r="A1310" s="1">
        <v>5758</v>
      </c>
      <c r="B1310" s="2">
        <v>1982</v>
      </c>
      <c r="C1310" t="s">
        <v>1</v>
      </c>
      <c r="D1310" t="s">
        <v>4</v>
      </c>
      <c r="E1310">
        <v>65169</v>
      </c>
      <c r="F1310">
        <v>0</v>
      </c>
      <c r="G1310">
        <v>0</v>
      </c>
      <c r="H1310" t="s">
        <v>510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5">
      <c r="A1311" s="1">
        <v>6658</v>
      </c>
      <c r="B1311" s="2">
        <v>1972</v>
      </c>
      <c r="C1311" t="s">
        <v>1</v>
      </c>
      <c r="D1311" t="s">
        <v>5</v>
      </c>
      <c r="E1311">
        <v>59868</v>
      </c>
      <c r="F1311">
        <v>0</v>
      </c>
      <c r="G1311">
        <v>1</v>
      </c>
      <c r="H1311" t="s">
        <v>587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5">
      <c r="A1312" s="1">
        <v>4603</v>
      </c>
      <c r="B1312" s="2">
        <v>1960</v>
      </c>
      <c r="C1312" t="s">
        <v>6</v>
      </c>
      <c r="D1312" t="s">
        <v>4</v>
      </c>
      <c r="E1312">
        <v>65695</v>
      </c>
      <c r="F1312">
        <v>0</v>
      </c>
      <c r="G1312">
        <v>1</v>
      </c>
      <c r="H1312" t="s">
        <v>588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5">
      <c r="A1313" s="1">
        <v>8427</v>
      </c>
      <c r="B1313" s="2">
        <v>1956</v>
      </c>
      <c r="C1313" t="s">
        <v>8</v>
      </c>
      <c r="D1313" t="s">
        <v>3</v>
      </c>
      <c r="E1313">
        <v>64857</v>
      </c>
      <c r="F1313">
        <v>0</v>
      </c>
      <c r="G1313">
        <v>0</v>
      </c>
      <c r="H1313" t="s">
        <v>227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5">
      <c r="A1314" s="1">
        <v>10260</v>
      </c>
      <c r="B1314" s="2">
        <v>1965</v>
      </c>
      <c r="C1314" t="s">
        <v>8</v>
      </c>
      <c r="D1314" t="s">
        <v>5</v>
      </c>
      <c r="E1314">
        <v>45143</v>
      </c>
      <c r="F1314">
        <v>0</v>
      </c>
      <c r="G1314">
        <v>1</v>
      </c>
      <c r="H1314" t="s">
        <v>589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5">
      <c r="A1315" s="1">
        <v>7143</v>
      </c>
      <c r="B1315" s="2">
        <v>1955</v>
      </c>
      <c r="C1315" t="s">
        <v>7</v>
      </c>
      <c r="D1315" t="s">
        <v>5</v>
      </c>
      <c r="E1315">
        <v>74805</v>
      </c>
      <c r="F1315">
        <v>0</v>
      </c>
      <c r="G1315">
        <v>1</v>
      </c>
      <c r="H1315" t="s">
        <v>390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5">
      <c r="A1316" s="1">
        <v>8789</v>
      </c>
      <c r="B1316" s="2">
        <v>1989</v>
      </c>
      <c r="C1316" t="s">
        <v>7</v>
      </c>
      <c r="D1316" t="s">
        <v>4</v>
      </c>
      <c r="E1316">
        <v>59060</v>
      </c>
      <c r="F1316">
        <v>1</v>
      </c>
      <c r="G1316">
        <v>0</v>
      </c>
      <c r="H1316" t="s">
        <v>37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5">
      <c r="A1317" s="1">
        <v>6197</v>
      </c>
      <c r="B1317" s="2">
        <v>1962</v>
      </c>
      <c r="C1317" t="s">
        <v>6</v>
      </c>
      <c r="D1317" t="s">
        <v>3</v>
      </c>
      <c r="E1317">
        <v>27238</v>
      </c>
      <c r="F1317">
        <v>1</v>
      </c>
      <c r="G1317">
        <v>1</v>
      </c>
      <c r="H1317" t="s">
        <v>107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5">
      <c r="A1318" s="1">
        <v>4554</v>
      </c>
      <c r="B1318" s="2">
        <v>1965</v>
      </c>
      <c r="C1318" t="s">
        <v>1</v>
      </c>
      <c r="D1318" t="s">
        <v>5</v>
      </c>
      <c r="E1318">
        <v>47009</v>
      </c>
      <c r="F1318">
        <v>0</v>
      </c>
      <c r="G1318">
        <v>1</v>
      </c>
      <c r="H1318" t="s">
        <v>590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5">
      <c r="A1319" s="1">
        <v>4937</v>
      </c>
      <c r="B1319" s="2">
        <v>1973</v>
      </c>
      <c r="C1319" t="s">
        <v>7</v>
      </c>
      <c r="D1319" t="s">
        <v>4</v>
      </c>
      <c r="E1319">
        <v>46094</v>
      </c>
      <c r="F1319">
        <v>1</v>
      </c>
      <c r="G1319">
        <v>1</v>
      </c>
      <c r="H1319" t="s">
        <v>591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5">
      <c r="A1320" s="1">
        <v>1920</v>
      </c>
      <c r="B1320" s="2">
        <v>1972</v>
      </c>
      <c r="C1320" t="s">
        <v>1</v>
      </c>
      <c r="D1320" t="s">
        <v>4</v>
      </c>
      <c r="E1320">
        <v>40321</v>
      </c>
      <c r="F1320">
        <v>1</v>
      </c>
      <c r="G1320">
        <v>1</v>
      </c>
      <c r="H1320" t="s">
        <v>260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5">
      <c r="A1321" s="1">
        <v>8749</v>
      </c>
      <c r="B1321" s="2">
        <v>1984</v>
      </c>
      <c r="C1321" t="s">
        <v>1</v>
      </c>
      <c r="D1321" t="s">
        <v>5</v>
      </c>
      <c r="E1321">
        <v>37235</v>
      </c>
      <c r="F1321">
        <v>1</v>
      </c>
      <c r="G1321">
        <v>0</v>
      </c>
      <c r="H1321" t="s">
        <v>592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5">
      <c r="A1322" s="1">
        <v>1650</v>
      </c>
      <c r="B1322" s="2">
        <v>1960</v>
      </c>
      <c r="C1322" t="s">
        <v>8</v>
      </c>
      <c r="D1322" t="s">
        <v>4</v>
      </c>
      <c r="E1322">
        <v>81843</v>
      </c>
      <c r="F1322">
        <v>0</v>
      </c>
      <c r="G1322">
        <v>0</v>
      </c>
      <c r="H1322" t="s">
        <v>124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5">
      <c r="A1323" s="1">
        <v>10377</v>
      </c>
      <c r="B1323" s="2">
        <v>1958</v>
      </c>
      <c r="C1323" t="s">
        <v>8</v>
      </c>
      <c r="D1323" t="s">
        <v>5</v>
      </c>
      <c r="E1323">
        <v>46692</v>
      </c>
      <c r="F1323">
        <v>0</v>
      </c>
      <c r="G1323">
        <v>1</v>
      </c>
      <c r="H1323" t="s">
        <v>25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5">
      <c r="A1324" s="1">
        <v>9206</v>
      </c>
      <c r="B1324" s="2">
        <v>1968</v>
      </c>
      <c r="C1324" t="s">
        <v>1</v>
      </c>
      <c r="D1324" t="s">
        <v>5</v>
      </c>
      <c r="E1324">
        <v>77382</v>
      </c>
      <c r="F1324">
        <v>0</v>
      </c>
      <c r="G1324">
        <v>1</v>
      </c>
      <c r="H1324" t="s">
        <v>385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5">
      <c r="A1325" s="1">
        <v>10971</v>
      </c>
      <c r="B1325" s="2">
        <v>1977</v>
      </c>
      <c r="C1325" t="s">
        <v>1</v>
      </c>
      <c r="D1325" t="s">
        <v>3</v>
      </c>
      <c r="E1325">
        <v>37774</v>
      </c>
      <c r="F1325">
        <v>2</v>
      </c>
      <c r="G1325">
        <v>0</v>
      </c>
      <c r="H1325" t="s">
        <v>593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5">
      <c r="A1326" s="1">
        <v>6398</v>
      </c>
      <c r="B1326" s="2">
        <v>1974</v>
      </c>
      <c r="C1326" t="s">
        <v>10</v>
      </c>
      <c r="D1326" t="s">
        <v>4</v>
      </c>
      <c r="E1326">
        <v>18393</v>
      </c>
      <c r="F1326">
        <v>1</v>
      </c>
      <c r="G1326">
        <v>0</v>
      </c>
      <c r="H1326" t="s">
        <v>387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5">
      <c r="A1327" s="1">
        <v>9212</v>
      </c>
      <c r="B1327" s="2">
        <v>1962</v>
      </c>
      <c r="C1327" t="s">
        <v>8</v>
      </c>
      <c r="D1327" t="s">
        <v>4</v>
      </c>
      <c r="E1327">
        <v>72828</v>
      </c>
      <c r="F1327">
        <v>0</v>
      </c>
      <c r="G1327">
        <v>1</v>
      </c>
      <c r="H1327" t="s">
        <v>494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5">
      <c r="A1328" s="1">
        <v>7937</v>
      </c>
      <c r="B1328" s="2">
        <v>1982</v>
      </c>
      <c r="C1328" t="s">
        <v>1</v>
      </c>
      <c r="D1328" t="s">
        <v>4</v>
      </c>
      <c r="E1328">
        <v>24711</v>
      </c>
      <c r="F1328">
        <v>0</v>
      </c>
      <c r="G1328">
        <v>0</v>
      </c>
      <c r="H1328" t="s">
        <v>401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5">
      <c r="A1329" s="1">
        <v>839</v>
      </c>
      <c r="B1329" s="2">
        <v>1975</v>
      </c>
      <c r="C1329" t="s">
        <v>6</v>
      </c>
      <c r="D1329" t="s">
        <v>4</v>
      </c>
      <c r="E1329">
        <v>45503</v>
      </c>
      <c r="F1329">
        <v>1</v>
      </c>
      <c r="G1329">
        <v>0</v>
      </c>
      <c r="H1329" t="s">
        <v>434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5">
      <c r="A1330" s="1">
        <v>4246</v>
      </c>
      <c r="B1330" s="2">
        <v>1982</v>
      </c>
      <c r="C1330" t="s">
        <v>8</v>
      </c>
      <c r="D1330" t="s">
        <v>3</v>
      </c>
      <c r="E1330">
        <v>6560</v>
      </c>
      <c r="F1330">
        <v>0</v>
      </c>
      <c r="G1330">
        <v>0</v>
      </c>
      <c r="H1330" t="s">
        <v>477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5">
      <c r="A1331" s="1">
        <v>158</v>
      </c>
      <c r="B1331" s="2">
        <v>1945</v>
      </c>
      <c r="C1331" t="s">
        <v>6</v>
      </c>
      <c r="D1331" t="s">
        <v>5</v>
      </c>
      <c r="E1331">
        <v>71604</v>
      </c>
      <c r="F1331">
        <v>0</v>
      </c>
      <c r="G1331">
        <v>0</v>
      </c>
      <c r="H1331" t="s">
        <v>515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5">
      <c r="A1332" s="1">
        <v>4832</v>
      </c>
      <c r="B1332" s="2">
        <v>1979</v>
      </c>
      <c r="C1332" t="s">
        <v>1</v>
      </c>
      <c r="D1332" t="s">
        <v>4</v>
      </c>
      <c r="E1332">
        <v>27244</v>
      </c>
      <c r="F1332">
        <v>1</v>
      </c>
      <c r="G1332">
        <v>0</v>
      </c>
      <c r="H1332" t="s">
        <v>143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5">
      <c r="A1333" s="1">
        <v>5621</v>
      </c>
      <c r="B1333" s="2">
        <v>1969</v>
      </c>
      <c r="C1333" t="s">
        <v>1</v>
      </c>
      <c r="D1333" t="s">
        <v>4</v>
      </c>
      <c r="E1333">
        <v>48752</v>
      </c>
      <c r="F1333">
        <v>1</v>
      </c>
      <c r="G1333">
        <v>1</v>
      </c>
      <c r="H1333" t="s">
        <v>117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5">
      <c r="A1334" s="1">
        <v>1945</v>
      </c>
      <c r="B1334" s="2">
        <v>1962</v>
      </c>
      <c r="C1334" t="s">
        <v>1</v>
      </c>
      <c r="D1334" t="s">
        <v>4</v>
      </c>
      <c r="E1334">
        <v>71434</v>
      </c>
      <c r="F1334">
        <v>0</v>
      </c>
      <c r="G1334">
        <v>1</v>
      </c>
      <c r="H1334" t="s">
        <v>377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5">
      <c r="A1335" s="1">
        <v>5147</v>
      </c>
      <c r="B1335" s="2">
        <v>1948</v>
      </c>
      <c r="C1335" t="s">
        <v>1</v>
      </c>
      <c r="D1335" t="s">
        <v>3</v>
      </c>
      <c r="E1335">
        <v>90842</v>
      </c>
      <c r="F1335">
        <v>0</v>
      </c>
      <c r="G1335">
        <v>0</v>
      </c>
      <c r="H1335" t="s">
        <v>260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5">
      <c r="A1336" s="1">
        <v>2535</v>
      </c>
      <c r="B1336" s="2">
        <v>1978</v>
      </c>
      <c r="C1336" t="s">
        <v>8</v>
      </c>
      <c r="D1336" t="s">
        <v>4</v>
      </c>
      <c r="E1336">
        <v>88097</v>
      </c>
      <c r="F1336">
        <v>1</v>
      </c>
      <c r="G1336">
        <v>0</v>
      </c>
      <c r="H1336" t="s">
        <v>300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5">
      <c r="A1337" s="1">
        <v>11039</v>
      </c>
      <c r="B1337" s="2">
        <v>1975</v>
      </c>
      <c r="C1337" t="s">
        <v>1</v>
      </c>
      <c r="D1337" t="s">
        <v>4</v>
      </c>
      <c r="E1337">
        <v>51948</v>
      </c>
      <c r="F1337">
        <v>0</v>
      </c>
      <c r="G1337">
        <v>1</v>
      </c>
      <c r="H1337" t="s">
        <v>407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5">
      <c r="A1338" s="1">
        <v>9495</v>
      </c>
      <c r="B1338" s="2">
        <v>1982</v>
      </c>
      <c r="C1338" t="s">
        <v>1</v>
      </c>
      <c r="D1338" t="s">
        <v>5</v>
      </c>
      <c r="E1338">
        <v>71853</v>
      </c>
      <c r="F1338">
        <v>0</v>
      </c>
      <c r="G1338">
        <v>0</v>
      </c>
      <c r="H1338" t="s">
        <v>24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5">
      <c r="A1339" s="1">
        <v>9635</v>
      </c>
      <c r="B1339" s="2">
        <v>1983</v>
      </c>
      <c r="C1339" t="s">
        <v>8</v>
      </c>
      <c r="D1339" t="s">
        <v>4</v>
      </c>
      <c r="E1339">
        <v>35876</v>
      </c>
      <c r="F1339">
        <v>0</v>
      </c>
      <c r="G1339">
        <v>0</v>
      </c>
      <c r="H1339" t="s">
        <v>569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5">
      <c r="A1340" s="1">
        <v>2173</v>
      </c>
      <c r="B1340" s="2">
        <v>1952</v>
      </c>
      <c r="C1340" t="s">
        <v>1</v>
      </c>
      <c r="D1340" t="s">
        <v>9</v>
      </c>
      <c r="E1340">
        <v>40049</v>
      </c>
      <c r="F1340">
        <v>0</v>
      </c>
      <c r="G1340">
        <v>1</v>
      </c>
      <c r="H1340" t="s">
        <v>303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5">
      <c r="A1341" s="1">
        <v>942</v>
      </c>
      <c r="B1341" s="2">
        <v>1982</v>
      </c>
      <c r="C1341" t="s">
        <v>1</v>
      </c>
      <c r="D1341" t="s">
        <v>3</v>
      </c>
      <c r="E1341">
        <v>39660</v>
      </c>
      <c r="F1341">
        <v>1</v>
      </c>
      <c r="G1341">
        <v>0</v>
      </c>
      <c r="H1341" t="s">
        <v>34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5">
      <c r="A1342" s="1">
        <v>9386</v>
      </c>
      <c r="B1342" s="2">
        <v>1962</v>
      </c>
      <c r="C1342" t="s">
        <v>1</v>
      </c>
      <c r="D1342" t="s">
        <v>5</v>
      </c>
      <c r="E1342">
        <v>50127</v>
      </c>
      <c r="F1342">
        <v>0</v>
      </c>
      <c r="G1342">
        <v>1</v>
      </c>
      <c r="H1342" t="s">
        <v>482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5">
      <c r="A1343" s="1">
        <v>5510</v>
      </c>
      <c r="B1343" s="2">
        <v>1977</v>
      </c>
      <c r="C1343" t="s">
        <v>8</v>
      </c>
      <c r="D1343" t="s">
        <v>4</v>
      </c>
      <c r="E1343">
        <v>43263</v>
      </c>
      <c r="F1343">
        <v>0</v>
      </c>
      <c r="G1343">
        <v>1</v>
      </c>
      <c r="H1343" t="s">
        <v>577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5">
      <c r="A1344" s="1">
        <v>873</v>
      </c>
      <c r="B1344" s="2">
        <v>1949</v>
      </c>
      <c r="C1344" t="s">
        <v>8</v>
      </c>
      <c r="D1344" t="s">
        <v>4</v>
      </c>
      <c r="E1344">
        <v>62845</v>
      </c>
      <c r="F1344">
        <v>1</v>
      </c>
      <c r="G1344">
        <v>1</v>
      </c>
      <c r="H1344" t="s">
        <v>524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5">
      <c r="A1345" s="1">
        <v>2253</v>
      </c>
      <c r="B1345" s="2">
        <v>1990</v>
      </c>
      <c r="C1345" t="s">
        <v>1</v>
      </c>
      <c r="D1345" t="s">
        <v>4</v>
      </c>
      <c r="E1345">
        <v>18929</v>
      </c>
      <c r="F1345">
        <v>0</v>
      </c>
      <c r="G1345">
        <v>0</v>
      </c>
      <c r="H1345" t="s">
        <v>337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5">
      <c r="A1346" s="1">
        <v>5181</v>
      </c>
      <c r="B1346" s="2">
        <v>1982</v>
      </c>
      <c r="C1346" t="s">
        <v>10</v>
      </c>
      <c r="D1346" t="s">
        <v>3</v>
      </c>
      <c r="E1346">
        <v>24367</v>
      </c>
      <c r="F1346">
        <v>1</v>
      </c>
      <c r="G1346">
        <v>0</v>
      </c>
      <c r="H1346" t="s">
        <v>203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5">
      <c r="A1347" s="1">
        <v>979</v>
      </c>
      <c r="B1347" s="2">
        <v>1975</v>
      </c>
      <c r="C1347" t="s">
        <v>1</v>
      </c>
      <c r="D1347" t="s">
        <v>3</v>
      </c>
      <c r="E1347">
        <v>33249</v>
      </c>
      <c r="F1347">
        <v>1</v>
      </c>
      <c r="G1347">
        <v>0</v>
      </c>
      <c r="H1347" t="s">
        <v>41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5">
      <c r="A1348" s="1">
        <v>10390</v>
      </c>
      <c r="B1348" s="2">
        <v>1959</v>
      </c>
      <c r="C1348" t="s">
        <v>7</v>
      </c>
      <c r="D1348" t="s">
        <v>4</v>
      </c>
      <c r="E1348">
        <v>26887</v>
      </c>
      <c r="F1348">
        <v>0</v>
      </c>
      <c r="G1348">
        <v>1</v>
      </c>
      <c r="H1348" t="s">
        <v>525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5">
      <c r="A1349" s="1">
        <v>4698</v>
      </c>
      <c r="B1349" s="2">
        <v>1983</v>
      </c>
      <c r="C1349" t="s">
        <v>6</v>
      </c>
      <c r="D1349" t="s">
        <v>4</v>
      </c>
      <c r="E1349">
        <v>50150</v>
      </c>
      <c r="F1349">
        <v>0</v>
      </c>
      <c r="G1349">
        <v>0</v>
      </c>
      <c r="H1349" t="s">
        <v>104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5">
      <c r="A1350" s="1">
        <v>7793</v>
      </c>
      <c r="B1350" s="2">
        <v>1976</v>
      </c>
      <c r="C1350" t="s">
        <v>1</v>
      </c>
      <c r="D1350" t="s">
        <v>5</v>
      </c>
      <c r="E1350">
        <v>62061</v>
      </c>
      <c r="F1350">
        <v>0</v>
      </c>
      <c r="G1350">
        <v>1</v>
      </c>
      <c r="H1350" t="s">
        <v>193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5">
      <c r="A1351" s="1">
        <v>1745</v>
      </c>
      <c r="B1351" s="2">
        <v>1962</v>
      </c>
      <c r="C1351" t="s">
        <v>6</v>
      </c>
      <c r="D1351" t="s">
        <v>2</v>
      </c>
      <c r="E1351">
        <v>85696</v>
      </c>
      <c r="F1351">
        <v>0</v>
      </c>
      <c r="G1351">
        <v>0</v>
      </c>
      <c r="H1351" t="s">
        <v>559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5">
      <c r="A1352" s="1">
        <v>10590</v>
      </c>
      <c r="B1352" s="2">
        <v>1956</v>
      </c>
      <c r="C1352" t="s">
        <v>6</v>
      </c>
      <c r="D1352" t="s">
        <v>5</v>
      </c>
      <c r="E1352">
        <v>76542</v>
      </c>
      <c r="F1352">
        <v>0</v>
      </c>
      <c r="G1352">
        <v>0</v>
      </c>
      <c r="H1352" t="s">
        <v>315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5">
      <c r="A1353" s="1">
        <v>5080</v>
      </c>
      <c r="B1353" s="2">
        <v>1993</v>
      </c>
      <c r="C1353" t="s">
        <v>1</v>
      </c>
      <c r="D1353" t="s">
        <v>3</v>
      </c>
      <c r="E1353">
        <v>70515</v>
      </c>
      <c r="F1353">
        <v>0</v>
      </c>
      <c r="G1353">
        <v>0</v>
      </c>
      <c r="H1353" t="s">
        <v>430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5">
      <c r="A1354" s="1">
        <v>8369</v>
      </c>
      <c r="B1354" s="2">
        <v>1987</v>
      </c>
      <c r="C1354" t="s">
        <v>1</v>
      </c>
      <c r="D1354" t="s">
        <v>5</v>
      </c>
      <c r="E1354">
        <v>18227</v>
      </c>
      <c r="F1354">
        <v>1</v>
      </c>
      <c r="G1354">
        <v>0</v>
      </c>
      <c r="H1354" t="s">
        <v>60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5">
      <c r="A1355" s="1">
        <v>5232</v>
      </c>
      <c r="B1355" s="2">
        <v>1965</v>
      </c>
      <c r="C1355" t="s">
        <v>1</v>
      </c>
      <c r="D1355" t="s">
        <v>4</v>
      </c>
      <c r="E1355">
        <v>69139</v>
      </c>
      <c r="F1355">
        <v>0</v>
      </c>
      <c r="G1355">
        <v>1</v>
      </c>
      <c r="H1355" t="s">
        <v>370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5">
      <c r="A1356" s="1">
        <v>2407</v>
      </c>
      <c r="B1356" s="2">
        <v>1982</v>
      </c>
      <c r="C1356" t="s">
        <v>1</v>
      </c>
      <c r="D1356" t="s">
        <v>4</v>
      </c>
      <c r="E1356">
        <v>69109</v>
      </c>
      <c r="F1356">
        <v>0</v>
      </c>
      <c r="G1356">
        <v>0</v>
      </c>
      <c r="H1356" t="s">
        <v>57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5">
      <c r="A1357" s="1">
        <v>3834</v>
      </c>
      <c r="B1357" s="2">
        <v>1962</v>
      </c>
      <c r="C1357" t="s">
        <v>1</v>
      </c>
      <c r="D1357" t="s">
        <v>3</v>
      </c>
      <c r="E1357">
        <v>69627</v>
      </c>
      <c r="F1357">
        <v>0</v>
      </c>
      <c r="G1357">
        <v>1</v>
      </c>
      <c r="H1357" t="s">
        <v>82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5">
      <c r="A1358" s="1">
        <v>7912</v>
      </c>
      <c r="B1358" s="2">
        <v>1978</v>
      </c>
      <c r="C1358" t="s">
        <v>1</v>
      </c>
      <c r="D1358" t="s">
        <v>4</v>
      </c>
      <c r="E1358">
        <v>38136</v>
      </c>
      <c r="F1358">
        <v>1</v>
      </c>
      <c r="G1358">
        <v>0</v>
      </c>
      <c r="H1358" t="s">
        <v>124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5">
      <c r="A1359" s="1">
        <v>7712</v>
      </c>
      <c r="B1359" s="2">
        <v>1946</v>
      </c>
      <c r="C1359" t="s">
        <v>6</v>
      </c>
      <c r="D1359" t="s">
        <v>3</v>
      </c>
      <c r="E1359">
        <v>62159</v>
      </c>
      <c r="F1359">
        <v>0</v>
      </c>
      <c r="G1359">
        <v>0</v>
      </c>
      <c r="H1359" t="s">
        <v>67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5">
      <c r="A1360" s="1">
        <v>1065</v>
      </c>
      <c r="B1360" s="2">
        <v>1963</v>
      </c>
      <c r="C1360" t="s">
        <v>1</v>
      </c>
      <c r="D1360" t="s">
        <v>3</v>
      </c>
      <c r="E1360">
        <v>80695</v>
      </c>
      <c r="F1360">
        <v>0</v>
      </c>
      <c r="G1360">
        <v>0</v>
      </c>
      <c r="H1360" t="s">
        <v>174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5">
      <c r="A1361" s="1">
        <v>7275</v>
      </c>
      <c r="B1361" s="2">
        <v>1971</v>
      </c>
      <c r="C1361" t="s">
        <v>8</v>
      </c>
      <c r="D1361" t="s">
        <v>3</v>
      </c>
      <c r="E1361">
        <v>33316</v>
      </c>
      <c r="F1361">
        <v>1</v>
      </c>
      <c r="G1361">
        <v>1</v>
      </c>
      <c r="H1361" t="s">
        <v>208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5">
      <c r="A1362" s="1">
        <v>1343</v>
      </c>
      <c r="B1362" s="2">
        <v>1968</v>
      </c>
      <c r="C1362" t="s">
        <v>1</v>
      </c>
      <c r="D1362" t="s">
        <v>5</v>
      </c>
      <c r="E1362">
        <v>58554</v>
      </c>
      <c r="F1362">
        <v>1</v>
      </c>
      <c r="G1362">
        <v>1</v>
      </c>
      <c r="H1362" t="s">
        <v>594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5">
      <c r="A1363" s="1">
        <v>1384</v>
      </c>
      <c r="B1363" s="2">
        <v>1992</v>
      </c>
      <c r="C1363" t="s">
        <v>10</v>
      </c>
      <c r="D1363" t="s">
        <v>4</v>
      </c>
      <c r="E1363">
        <v>17256</v>
      </c>
      <c r="F1363">
        <v>1</v>
      </c>
      <c r="G1363">
        <v>0</v>
      </c>
      <c r="H1363" t="s">
        <v>98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5">
      <c r="A1364" s="1">
        <v>9967</v>
      </c>
      <c r="B1364" s="2">
        <v>1974</v>
      </c>
      <c r="C1364" t="s">
        <v>1</v>
      </c>
      <c r="D1364" t="s">
        <v>2</v>
      </c>
      <c r="E1364">
        <v>53034</v>
      </c>
      <c r="F1364">
        <v>1</v>
      </c>
      <c r="G1364">
        <v>1</v>
      </c>
      <c r="H1364" t="s">
        <v>173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5">
      <c r="A1365" s="1">
        <v>6181</v>
      </c>
      <c r="B1365" s="2">
        <v>1950</v>
      </c>
      <c r="C1365" t="s">
        <v>7</v>
      </c>
      <c r="D1365" t="s">
        <v>5</v>
      </c>
      <c r="E1365">
        <v>52203</v>
      </c>
      <c r="F1365">
        <v>0</v>
      </c>
      <c r="G1365">
        <v>0</v>
      </c>
      <c r="H1365" t="s">
        <v>595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5">
      <c r="A1366" s="1">
        <v>10507</v>
      </c>
      <c r="B1366" s="2">
        <v>1977</v>
      </c>
      <c r="C1366" t="s">
        <v>7</v>
      </c>
      <c r="D1366" t="s">
        <v>2</v>
      </c>
      <c r="E1366">
        <v>59601</v>
      </c>
      <c r="F1366">
        <v>0</v>
      </c>
      <c r="G1366">
        <v>1</v>
      </c>
      <c r="H1366" t="s">
        <v>440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5">
      <c r="A1367" s="1">
        <v>2674</v>
      </c>
      <c r="B1367" s="2">
        <v>1958</v>
      </c>
      <c r="C1367" t="s">
        <v>8</v>
      </c>
      <c r="D1367" t="s">
        <v>3</v>
      </c>
      <c r="E1367">
        <v>75154</v>
      </c>
      <c r="F1367">
        <v>0</v>
      </c>
      <c r="G1367">
        <v>1</v>
      </c>
      <c r="H1367" t="s">
        <v>17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5">
      <c r="A1368" s="1">
        <v>2698</v>
      </c>
      <c r="B1368" s="2">
        <v>1976</v>
      </c>
      <c r="C1368" t="s">
        <v>1</v>
      </c>
      <c r="D1368" t="s">
        <v>3</v>
      </c>
      <c r="E1368">
        <v>47025</v>
      </c>
      <c r="F1368">
        <v>0</v>
      </c>
      <c r="G1368">
        <v>1</v>
      </c>
      <c r="H1368" t="s">
        <v>268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5">
      <c r="A1369" s="1">
        <v>3231</v>
      </c>
      <c r="B1369" s="2">
        <v>1973</v>
      </c>
      <c r="C1369" t="s">
        <v>1</v>
      </c>
      <c r="D1369" t="s">
        <v>4</v>
      </c>
      <c r="E1369">
        <v>37971</v>
      </c>
      <c r="F1369">
        <v>1</v>
      </c>
      <c r="G1369">
        <v>0</v>
      </c>
      <c r="H1369" t="s">
        <v>325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5">
      <c r="A1370" s="1">
        <v>4096</v>
      </c>
      <c r="B1370" s="2">
        <v>1968</v>
      </c>
      <c r="C1370" t="s">
        <v>8</v>
      </c>
      <c r="D1370" t="s">
        <v>2</v>
      </c>
      <c r="E1370">
        <v>41335</v>
      </c>
      <c r="F1370">
        <v>1</v>
      </c>
      <c r="G1370">
        <v>0</v>
      </c>
      <c r="H1370" t="s">
        <v>209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5">
      <c r="A1371" s="1">
        <v>10476</v>
      </c>
      <c r="B1371" s="2">
        <v>1958</v>
      </c>
      <c r="C1371" t="s">
        <v>1</v>
      </c>
      <c r="D1371" t="s">
        <v>4</v>
      </c>
      <c r="E1371">
        <v>67267</v>
      </c>
      <c r="F1371">
        <v>0</v>
      </c>
      <c r="G1371">
        <v>1</v>
      </c>
      <c r="H1371" t="s">
        <v>175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5">
      <c r="A1372" s="1">
        <v>5948</v>
      </c>
      <c r="B1372" s="2">
        <v>1975</v>
      </c>
      <c r="C1372" t="s">
        <v>1</v>
      </c>
      <c r="D1372" t="s">
        <v>3</v>
      </c>
      <c r="E1372">
        <v>57338</v>
      </c>
      <c r="F1372">
        <v>0</v>
      </c>
      <c r="G1372">
        <v>1</v>
      </c>
      <c r="H1372" t="s">
        <v>450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5">
      <c r="A1373" s="1">
        <v>9140</v>
      </c>
      <c r="B1373" s="2">
        <v>1960</v>
      </c>
      <c r="C1373" t="s">
        <v>7</v>
      </c>
      <c r="D1373" t="s">
        <v>5</v>
      </c>
      <c r="E1373">
        <v>50523</v>
      </c>
      <c r="F1373">
        <v>1</v>
      </c>
      <c r="G1373">
        <v>1</v>
      </c>
      <c r="H1373" t="s">
        <v>431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5">
      <c r="A1374" s="1">
        <v>10258</v>
      </c>
      <c r="B1374" s="2">
        <v>1965</v>
      </c>
      <c r="C1374" t="s">
        <v>8</v>
      </c>
      <c r="D1374" t="s">
        <v>3</v>
      </c>
      <c r="E1374">
        <v>35791</v>
      </c>
      <c r="F1374">
        <v>2</v>
      </c>
      <c r="G1374">
        <v>1</v>
      </c>
      <c r="H1374" t="s">
        <v>414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5">
      <c r="A1375" s="1">
        <v>5675</v>
      </c>
      <c r="B1375" s="2">
        <v>1960</v>
      </c>
      <c r="C1375" t="s">
        <v>6</v>
      </c>
      <c r="D1375" t="s">
        <v>2</v>
      </c>
      <c r="E1375">
        <v>50611</v>
      </c>
      <c r="F1375">
        <v>0</v>
      </c>
      <c r="G1375">
        <v>1</v>
      </c>
      <c r="H1375" t="s">
        <v>444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5">
      <c r="A1376" s="1">
        <v>4743</v>
      </c>
      <c r="B1376" s="2">
        <v>1969</v>
      </c>
      <c r="C1376" t="s">
        <v>6</v>
      </c>
      <c r="D1376" t="s">
        <v>4</v>
      </c>
      <c r="E1376">
        <v>56242</v>
      </c>
      <c r="F1376">
        <v>0</v>
      </c>
      <c r="G1376">
        <v>1</v>
      </c>
      <c r="H1376" t="s">
        <v>278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5">
      <c r="A1377" s="1">
        <v>8805</v>
      </c>
      <c r="B1377" s="2">
        <v>1960</v>
      </c>
      <c r="C1377" t="s">
        <v>1</v>
      </c>
      <c r="D1377" t="s">
        <v>3</v>
      </c>
      <c r="E1377">
        <v>48904</v>
      </c>
      <c r="F1377">
        <v>0</v>
      </c>
      <c r="G1377">
        <v>1</v>
      </c>
      <c r="H1377" t="s">
        <v>596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5">
      <c r="A1378" s="1">
        <v>1542</v>
      </c>
      <c r="B1378" s="2">
        <v>1975</v>
      </c>
      <c r="C1378" t="s">
        <v>1</v>
      </c>
      <c r="D1378" t="s">
        <v>3</v>
      </c>
      <c r="E1378">
        <v>56243</v>
      </c>
      <c r="F1378">
        <v>1</v>
      </c>
      <c r="G1378">
        <v>2</v>
      </c>
      <c r="H1378" t="s">
        <v>353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5">
      <c r="A1379" s="1">
        <v>6770</v>
      </c>
      <c r="B1379" s="2">
        <v>1985</v>
      </c>
      <c r="C1379" t="s">
        <v>1</v>
      </c>
      <c r="D1379" t="s">
        <v>4</v>
      </c>
      <c r="E1379">
        <v>21355</v>
      </c>
      <c r="F1379">
        <v>1</v>
      </c>
      <c r="G1379">
        <v>0</v>
      </c>
      <c r="H1379" t="s">
        <v>149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5">
      <c r="A1380" s="1">
        <v>8773</v>
      </c>
      <c r="B1380" s="2">
        <v>1971</v>
      </c>
      <c r="C1380" t="s">
        <v>8</v>
      </c>
      <c r="D1380" t="s">
        <v>5</v>
      </c>
      <c r="E1380">
        <v>57420</v>
      </c>
      <c r="F1380">
        <v>0</v>
      </c>
      <c r="G1380">
        <v>1</v>
      </c>
      <c r="H1380" t="s">
        <v>394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5">
      <c r="A1381" s="1">
        <v>10475</v>
      </c>
      <c r="B1381" s="2">
        <v>1970</v>
      </c>
      <c r="C1381" t="s">
        <v>8</v>
      </c>
      <c r="D1381" t="s">
        <v>5</v>
      </c>
      <c r="F1381">
        <v>0</v>
      </c>
      <c r="G1381">
        <v>1</v>
      </c>
      <c r="H1381" t="s">
        <v>339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5">
      <c r="A1382" s="1">
        <v>10420</v>
      </c>
      <c r="B1382" s="2">
        <v>1955</v>
      </c>
      <c r="C1382" t="s">
        <v>8</v>
      </c>
      <c r="D1382" t="s">
        <v>2</v>
      </c>
      <c r="E1382">
        <v>46390</v>
      </c>
      <c r="F1382">
        <v>0</v>
      </c>
      <c r="G1382">
        <v>1</v>
      </c>
      <c r="H1382" t="s">
        <v>597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5">
      <c r="A1383" s="1">
        <v>7514</v>
      </c>
      <c r="B1383" s="2">
        <v>1956</v>
      </c>
      <c r="C1383" t="s">
        <v>7</v>
      </c>
      <c r="D1383" t="s">
        <v>5</v>
      </c>
      <c r="E1383">
        <v>54342</v>
      </c>
      <c r="F1383">
        <v>1</v>
      </c>
      <c r="G1383">
        <v>1</v>
      </c>
      <c r="H1383" t="s">
        <v>91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5">
      <c r="A1384" s="1">
        <v>2902</v>
      </c>
      <c r="B1384" s="2">
        <v>1958</v>
      </c>
      <c r="C1384" t="s">
        <v>1</v>
      </c>
      <c r="D1384" t="s">
        <v>5</v>
      </c>
      <c r="F1384">
        <v>1</v>
      </c>
      <c r="G1384">
        <v>1</v>
      </c>
      <c r="H1384" t="s">
        <v>593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5">
      <c r="A1385" s="1">
        <v>4345</v>
      </c>
      <c r="B1385" s="2">
        <v>1964</v>
      </c>
      <c r="C1385" t="s">
        <v>7</v>
      </c>
      <c r="D1385" t="s">
        <v>3</v>
      </c>
      <c r="F1385">
        <v>1</v>
      </c>
      <c r="G1385">
        <v>1</v>
      </c>
      <c r="H1385" t="s">
        <v>566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5">
      <c r="A1386" s="1">
        <v>793</v>
      </c>
      <c r="B1386" s="2">
        <v>1973</v>
      </c>
      <c r="C1386" t="s">
        <v>1</v>
      </c>
      <c r="D1386" t="s">
        <v>4</v>
      </c>
      <c r="E1386">
        <v>20895</v>
      </c>
      <c r="F1386">
        <v>1</v>
      </c>
      <c r="G1386">
        <v>0</v>
      </c>
      <c r="H1386" t="s">
        <v>598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5">
      <c r="A1387" s="1">
        <v>10909</v>
      </c>
      <c r="B1387" s="2">
        <v>1948</v>
      </c>
      <c r="C1387" t="s">
        <v>1</v>
      </c>
      <c r="D1387" t="s">
        <v>4</v>
      </c>
      <c r="E1387">
        <v>92344</v>
      </c>
      <c r="F1387">
        <v>0</v>
      </c>
      <c r="G1387">
        <v>0</v>
      </c>
      <c r="H1387" t="s">
        <v>245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5">
      <c r="A1388" s="1">
        <v>3769</v>
      </c>
      <c r="B1388" s="2">
        <v>1972</v>
      </c>
      <c r="C1388" t="s">
        <v>6</v>
      </c>
      <c r="D1388" t="s">
        <v>5</v>
      </c>
      <c r="F1388">
        <v>1</v>
      </c>
      <c r="G1388">
        <v>0</v>
      </c>
      <c r="H1388" t="s">
        <v>599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5">
      <c r="A1389" s="1">
        <v>8702</v>
      </c>
      <c r="B1389" s="2">
        <v>1976</v>
      </c>
      <c r="C1389" t="s">
        <v>7</v>
      </c>
      <c r="D1389" t="s">
        <v>5</v>
      </c>
      <c r="E1389">
        <v>26907</v>
      </c>
      <c r="F1389">
        <v>1</v>
      </c>
      <c r="G1389">
        <v>1</v>
      </c>
      <c r="H1389" t="s">
        <v>149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5">
      <c r="A1390" s="1">
        <v>4791</v>
      </c>
      <c r="B1390" s="2">
        <v>1980</v>
      </c>
      <c r="C1390" t="s">
        <v>1</v>
      </c>
      <c r="D1390" t="s">
        <v>5</v>
      </c>
      <c r="E1390">
        <v>44964</v>
      </c>
      <c r="F1390">
        <v>1</v>
      </c>
      <c r="G1390">
        <v>1</v>
      </c>
      <c r="H1390" t="s">
        <v>162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5">
      <c r="A1391" s="1">
        <v>2963</v>
      </c>
      <c r="B1391" s="2">
        <v>1979</v>
      </c>
      <c r="C1391" t="s">
        <v>1</v>
      </c>
      <c r="D1391" t="s">
        <v>5</v>
      </c>
      <c r="E1391">
        <v>75507</v>
      </c>
      <c r="F1391">
        <v>0</v>
      </c>
      <c r="G1391">
        <v>0</v>
      </c>
      <c r="H1391" t="s">
        <v>470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5">
      <c r="A1392" s="1">
        <v>8216</v>
      </c>
      <c r="B1392" s="2">
        <v>1972</v>
      </c>
      <c r="C1392" t="s">
        <v>8</v>
      </c>
      <c r="D1392" t="s">
        <v>4</v>
      </c>
      <c r="E1392">
        <v>53761</v>
      </c>
      <c r="F1392">
        <v>1</v>
      </c>
      <c r="G1392">
        <v>1</v>
      </c>
      <c r="H1392" t="s">
        <v>458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5">
      <c r="A1393" s="1">
        <v>8140</v>
      </c>
      <c r="B1393" s="2">
        <v>1973</v>
      </c>
      <c r="C1393" t="s">
        <v>1</v>
      </c>
      <c r="D1393" t="s">
        <v>5</v>
      </c>
      <c r="E1393">
        <v>22682</v>
      </c>
      <c r="F1393">
        <v>1</v>
      </c>
      <c r="G1393">
        <v>0</v>
      </c>
      <c r="H1393" t="s">
        <v>468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5">
      <c r="A1394" s="1">
        <v>10146</v>
      </c>
      <c r="B1394" s="2">
        <v>1972</v>
      </c>
      <c r="C1394" t="s">
        <v>6</v>
      </c>
      <c r="D1394" t="s">
        <v>5</v>
      </c>
      <c r="E1394">
        <v>38887</v>
      </c>
      <c r="F1394">
        <v>1</v>
      </c>
      <c r="G1394">
        <v>0</v>
      </c>
      <c r="H1394" t="s">
        <v>599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5">
      <c r="A1395" s="1">
        <v>5289</v>
      </c>
      <c r="B1395" s="2">
        <v>1975</v>
      </c>
      <c r="C1395" t="s">
        <v>7</v>
      </c>
      <c r="D1395" t="s">
        <v>3</v>
      </c>
      <c r="E1395">
        <v>41658</v>
      </c>
      <c r="F1395">
        <v>1</v>
      </c>
      <c r="G1395">
        <v>1</v>
      </c>
      <c r="H1395" t="s">
        <v>57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5">
      <c r="A1396" s="1">
        <v>2587</v>
      </c>
      <c r="B1396" s="2">
        <v>1972</v>
      </c>
      <c r="C1396" t="s">
        <v>6</v>
      </c>
      <c r="D1396" t="s">
        <v>4</v>
      </c>
      <c r="E1396">
        <v>29791</v>
      </c>
      <c r="F1396">
        <v>1</v>
      </c>
      <c r="G1396">
        <v>0</v>
      </c>
      <c r="H1396" t="s">
        <v>600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5">
      <c r="A1397" s="1">
        <v>4405</v>
      </c>
      <c r="B1397" s="2">
        <v>1956</v>
      </c>
      <c r="C1397" t="s">
        <v>8</v>
      </c>
      <c r="D1397" t="s">
        <v>4</v>
      </c>
      <c r="E1397">
        <v>63915</v>
      </c>
      <c r="F1397">
        <v>0</v>
      </c>
      <c r="G1397">
        <v>2</v>
      </c>
      <c r="H1397" t="s">
        <v>541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5">
      <c r="A1398" s="1">
        <v>8663</v>
      </c>
      <c r="B1398" s="2">
        <v>1974</v>
      </c>
      <c r="C1398" t="s">
        <v>1</v>
      </c>
      <c r="D1398" t="s">
        <v>2</v>
      </c>
      <c r="E1398">
        <v>39996</v>
      </c>
      <c r="F1398">
        <v>1</v>
      </c>
      <c r="G1398">
        <v>1</v>
      </c>
      <c r="H1398" t="s">
        <v>44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5">
      <c r="A1399" s="1">
        <v>2589</v>
      </c>
      <c r="B1399" s="2">
        <v>1972</v>
      </c>
      <c r="C1399" t="s">
        <v>1</v>
      </c>
      <c r="D1399" t="s">
        <v>2</v>
      </c>
      <c r="E1399">
        <v>26759</v>
      </c>
      <c r="F1399">
        <v>1</v>
      </c>
      <c r="G1399">
        <v>0</v>
      </c>
      <c r="H1399" t="s">
        <v>389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5">
      <c r="A1400" s="1">
        <v>3421</v>
      </c>
      <c r="B1400" s="2">
        <v>1968</v>
      </c>
      <c r="C1400" t="s">
        <v>8</v>
      </c>
      <c r="D1400" t="s">
        <v>2</v>
      </c>
      <c r="E1400">
        <v>63841</v>
      </c>
      <c r="F1400">
        <v>0</v>
      </c>
      <c r="G1400">
        <v>1</v>
      </c>
      <c r="H1400" t="s">
        <v>125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5">
      <c r="A1401" s="1">
        <v>10490</v>
      </c>
      <c r="B1401" s="2">
        <v>1969</v>
      </c>
      <c r="C1401" t="s">
        <v>6</v>
      </c>
      <c r="D1401" t="s">
        <v>4</v>
      </c>
      <c r="E1401">
        <v>51039</v>
      </c>
      <c r="F1401">
        <v>1</v>
      </c>
      <c r="G1401">
        <v>1</v>
      </c>
      <c r="H1401" t="s">
        <v>601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5">
      <c r="A1402" s="1">
        <v>4094</v>
      </c>
      <c r="B1402" s="2">
        <v>1961</v>
      </c>
      <c r="C1402" t="s">
        <v>1</v>
      </c>
      <c r="D1402" t="s">
        <v>4</v>
      </c>
      <c r="E1402">
        <v>60544</v>
      </c>
      <c r="F1402">
        <v>1</v>
      </c>
      <c r="G1402">
        <v>1</v>
      </c>
      <c r="H1402" t="s">
        <v>533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5">
      <c r="A1403" s="1">
        <v>9958</v>
      </c>
      <c r="B1403" s="2">
        <v>1972</v>
      </c>
      <c r="C1403" t="s">
        <v>1</v>
      </c>
      <c r="D1403" t="s">
        <v>4</v>
      </c>
      <c r="E1403">
        <v>65685</v>
      </c>
      <c r="F1403">
        <v>0</v>
      </c>
      <c r="G1403">
        <v>1</v>
      </c>
      <c r="H1403" t="s">
        <v>387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5">
      <c r="A1404" s="1">
        <v>2534</v>
      </c>
      <c r="B1404" s="2">
        <v>1953</v>
      </c>
      <c r="C1404" t="s">
        <v>1</v>
      </c>
      <c r="D1404" t="s">
        <v>4</v>
      </c>
      <c r="E1404">
        <v>37716</v>
      </c>
      <c r="F1404">
        <v>0</v>
      </c>
      <c r="G1404">
        <v>1</v>
      </c>
      <c r="H1404" t="s">
        <v>157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5">
      <c r="A1405" s="1">
        <v>4188</v>
      </c>
      <c r="B1405" s="2">
        <v>1957</v>
      </c>
      <c r="C1405" t="s">
        <v>1</v>
      </c>
      <c r="D1405" t="s">
        <v>3</v>
      </c>
      <c r="E1405">
        <v>36864</v>
      </c>
      <c r="F1405">
        <v>0</v>
      </c>
      <c r="G1405">
        <v>1</v>
      </c>
      <c r="H1405" t="s">
        <v>602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5">
      <c r="A1406" s="1">
        <v>6613</v>
      </c>
      <c r="B1406" s="2">
        <v>1970</v>
      </c>
      <c r="C1406" t="s">
        <v>8</v>
      </c>
      <c r="D1406" t="s">
        <v>4</v>
      </c>
      <c r="E1406">
        <v>44511</v>
      </c>
      <c r="F1406">
        <v>1</v>
      </c>
      <c r="G1406">
        <v>0</v>
      </c>
      <c r="H1406" t="s">
        <v>87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5">
      <c r="A1407" s="1">
        <v>10827</v>
      </c>
      <c r="B1407" s="2">
        <v>1967</v>
      </c>
      <c r="C1407" t="s">
        <v>6</v>
      </c>
      <c r="D1407" t="s">
        <v>4</v>
      </c>
      <c r="E1407">
        <v>36947</v>
      </c>
      <c r="F1407">
        <v>1</v>
      </c>
      <c r="G1407">
        <v>1</v>
      </c>
      <c r="H1407" t="s">
        <v>459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5">
      <c r="A1408" s="1">
        <v>5491</v>
      </c>
      <c r="B1408" s="2">
        <v>1951</v>
      </c>
      <c r="C1408" t="s">
        <v>8</v>
      </c>
      <c r="D1408" t="s">
        <v>5</v>
      </c>
      <c r="E1408">
        <v>47352</v>
      </c>
      <c r="F1408">
        <v>0</v>
      </c>
      <c r="G1408">
        <v>1</v>
      </c>
      <c r="H1408" t="s">
        <v>102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5">
      <c r="A1409" s="1">
        <v>8402</v>
      </c>
      <c r="B1409" s="2">
        <v>1953</v>
      </c>
      <c r="C1409" t="s">
        <v>8</v>
      </c>
      <c r="D1409" t="s">
        <v>4</v>
      </c>
      <c r="E1409">
        <v>67087</v>
      </c>
      <c r="F1409">
        <v>0</v>
      </c>
      <c r="G1409">
        <v>1</v>
      </c>
      <c r="H1409" t="s">
        <v>258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5">
      <c r="A1410" s="1">
        <v>8783</v>
      </c>
      <c r="B1410" s="2">
        <v>1950</v>
      </c>
      <c r="C1410" t="s">
        <v>1</v>
      </c>
      <c r="D1410" t="s">
        <v>4</v>
      </c>
      <c r="E1410">
        <v>57045</v>
      </c>
      <c r="F1410">
        <v>0</v>
      </c>
      <c r="G1410">
        <v>1</v>
      </c>
      <c r="H1410" t="s">
        <v>198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5">
      <c r="A1411" s="1">
        <v>10010</v>
      </c>
      <c r="B1411" s="2">
        <v>1953</v>
      </c>
      <c r="C1411" t="s">
        <v>6</v>
      </c>
      <c r="D1411" t="s">
        <v>2</v>
      </c>
      <c r="E1411">
        <v>36957</v>
      </c>
      <c r="F1411">
        <v>1</v>
      </c>
      <c r="G1411">
        <v>1</v>
      </c>
      <c r="H1411" t="s">
        <v>420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5">
      <c r="A1412" s="1">
        <v>618</v>
      </c>
      <c r="B1412" s="2">
        <v>1977</v>
      </c>
      <c r="C1412" t="s">
        <v>6</v>
      </c>
      <c r="D1412" t="s">
        <v>4</v>
      </c>
      <c r="E1412">
        <v>69389</v>
      </c>
      <c r="F1412">
        <v>0</v>
      </c>
      <c r="G1412">
        <v>1</v>
      </c>
      <c r="H1412" t="s">
        <v>290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5">
      <c r="A1413" s="1">
        <v>9121</v>
      </c>
      <c r="B1413" s="2">
        <v>1972</v>
      </c>
      <c r="C1413" t="s">
        <v>1</v>
      </c>
      <c r="D1413" t="s">
        <v>4</v>
      </c>
      <c r="E1413">
        <v>80134</v>
      </c>
      <c r="F1413">
        <v>1</v>
      </c>
      <c r="G1413">
        <v>0</v>
      </c>
      <c r="H1413" t="s">
        <v>216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5">
      <c r="A1414" s="1">
        <v>361</v>
      </c>
      <c r="B1414" s="2">
        <v>1969</v>
      </c>
      <c r="C1414" t="s">
        <v>8</v>
      </c>
      <c r="D1414" t="s">
        <v>4</v>
      </c>
      <c r="E1414">
        <v>43142</v>
      </c>
      <c r="F1414">
        <v>1</v>
      </c>
      <c r="G1414">
        <v>1</v>
      </c>
      <c r="H1414" t="s">
        <v>530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5">
      <c r="A1415" s="1">
        <v>4310</v>
      </c>
      <c r="B1415" s="2">
        <v>1944</v>
      </c>
      <c r="C1415" t="s">
        <v>1</v>
      </c>
      <c r="D1415" t="s">
        <v>4</v>
      </c>
      <c r="E1415">
        <v>80589</v>
      </c>
      <c r="F1415">
        <v>0</v>
      </c>
      <c r="G1415">
        <v>0</v>
      </c>
      <c r="H1415" t="s">
        <v>166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5">
      <c r="A1416" s="1">
        <v>2678</v>
      </c>
      <c r="B1416" s="2">
        <v>1990</v>
      </c>
      <c r="C1416" t="s">
        <v>1</v>
      </c>
      <c r="D1416" t="s">
        <v>3</v>
      </c>
      <c r="E1416">
        <v>34412</v>
      </c>
      <c r="F1416">
        <v>1</v>
      </c>
      <c r="G1416">
        <v>0</v>
      </c>
      <c r="H1416" t="s">
        <v>270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5">
      <c r="A1417" s="1">
        <v>6376</v>
      </c>
      <c r="B1417" s="2">
        <v>1979</v>
      </c>
      <c r="C1417" t="s">
        <v>1</v>
      </c>
      <c r="D1417" t="s">
        <v>3</v>
      </c>
      <c r="E1417">
        <v>57537</v>
      </c>
      <c r="F1417">
        <v>1</v>
      </c>
      <c r="G1417">
        <v>0</v>
      </c>
      <c r="H1417" t="s">
        <v>520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5">
      <c r="A1418" s="1">
        <v>524</v>
      </c>
      <c r="B1418" s="2">
        <v>1966</v>
      </c>
      <c r="C1418" t="s">
        <v>10</v>
      </c>
      <c r="D1418" t="s">
        <v>5</v>
      </c>
      <c r="E1418">
        <v>22634</v>
      </c>
      <c r="F1418">
        <v>0</v>
      </c>
      <c r="G1418">
        <v>0</v>
      </c>
      <c r="H1418" t="s">
        <v>555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5">
      <c r="A1419" s="1">
        <v>10341</v>
      </c>
      <c r="B1419" s="2">
        <v>1948</v>
      </c>
      <c r="C1419" t="s">
        <v>1</v>
      </c>
      <c r="D1419" t="s">
        <v>5</v>
      </c>
      <c r="E1419">
        <v>51315</v>
      </c>
      <c r="F1419">
        <v>0</v>
      </c>
      <c r="G1419">
        <v>0</v>
      </c>
      <c r="H1419" t="s">
        <v>603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5">
      <c r="A1420" s="1">
        <v>5654</v>
      </c>
      <c r="B1420" s="2">
        <v>1972</v>
      </c>
      <c r="C1420" t="s">
        <v>1</v>
      </c>
      <c r="D1420" t="s">
        <v>4</v>
      </c>
      <c r="E1420">
        <v>36026</v>
      </c>
      <c r="F1420">
        <v>2</v>
      </c>
      <c r="G1420">
        <v>1</v>
      </c>
      <c r="H1420" t="s">
        <v>604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5">
      <c r="A1421" s="1">
        <v>4098</v>
      </c>
      <c r="B1421" s="2">
        <v>1973</v>
      </c>
      <c r="C1421" t="s">
        <v>1</v>
      </c>
      <c r="D1421" t="s">
        <v>4</v>
      </c>
      <c r="E1421">
        <v>24639</v>
      </c>
      <c r="F1421">
        <v>1</v>
      </c>
      <c r="G1421">
        <v>1</v>
      </c>
      <c r="H1421" t="s">
        <v>343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5">
      <c r="A1422" s="1">
        <v>5824</v>
      </c>
      <c r="B1422" s="2">
        <v>1972</v>
      </c>
      <c r="C1422" t="s">
        <v>6</v>
      </c>
      <c r="D1422" t="s">
        <v>5</v>
      </c>
      <c r="E1422">
        <v>34578</v>
      </c>
      <c r="F1422">
        <v>2</v>
      </c>
      <c r="G1422">
        <v>1</v>
      </c>
      <c r="H1422" t="s">
        <v>195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5">
      <c r="A1423" s="1">
        <v>7000</v>
      </c>
      <c r="B1423" s="2">
        <v>1972</v>
      </c>
      <c r="C1423" t="s">
        <v>7</v>
      </c>
      <c r="D1423" t="s">
        <v>3</v>
      </c>
      <c r="E1423">
        <v>65704</v>
      </c>
      <c r="F1423">
        <v>0</v>
      </c>
      <c r="G1423">
        <v>0</v>
      </c>
      <c r="H1423" t="s">
        <v>542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5">
      <c r="A1424" s="1">
        <v>2561</v>
      </c>
      <c r="B1424" s="2">
        <v>1966</v>
      </c>
      <c r="C1424" t="s">
        <v>1</v>
      </c>
      <c r="D1424" t="s">
        <v>3</v>
      </c>
      <c r="E1424">
        <v>63810</v>
      </c>
      <c r="F1424">
        <v>0</v>
      </c>
      <c r="G1424">
        <v>1</v>
      </c>
      <c r="H1424" t="s">
        <v>298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5">
      <c r="A1425" s="1">
        <v>5229</v>
      </c>
      <c r="B1425" s="2">
        <v>1969</v>
      </c>
      <c r="C1425" t="s">
        <v>6</v>
      </c>
      <c r="D1425" t="s">
        <v>5</v>
      </c>
      <c r="E1425">
        <v>54132</v>
      </c>
      <c r="F1425">
        <v>0</v>
      </c>
      <c r="G1425">
        <v>1</v>
      </c>
      <c r="H1425" t="s">
        <v>202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5">
      <c r="A1426" s="1">
        <v>4086</v>
      </c>
      <c r="B1426" s="2">
        <v>1959</v>
      </c>
      <c r="C1426" t="s">
        <v>1</v>
      </c>
      <c r="D1426" t="s">
        <v>4</v>
      </c>
      <c r="E1426">
        <v>18690</v>
      </c>
      <c r="F1426">
        <v>0</v>
      </c>
      <c r="G1426">
        <v>0</v>
      </c>
      <c r="H1426" t="s">
        <v>292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5">
      <c r="A1427" s="1">
        <v>2428</v>
      </c>
      <c r="B1427" s="2">
        <v>1970</v>
      </c>
      <c r="C1427" t="s">
        <v>1</v>
      </c>
      <c r="D1427" t="s">
        <v>4</v>
      </c>
      <c r="E1427">
        <v>28164</v>
      </c>
      <c r="F1427">
        <v>1</v>
      </c>
      <c r="G1427">
        <v>0</v>
      </c>
      <c r="H1427" t="s">
        <v>191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5">
      <c r="A1428" s="1">
        <v>8254</v>
      </c>
      <c r="B1428" s="2">
        <v>1974</v>
      </c>
      <c r="C1428" t="s">
        <v>6</v>
      </c>
      <c r="D1428" t="s">
        <v>4</v>
      </c>
      <c r="E1428">
        <v>34596</v>
      </c>
      <c r="F1428">
        <v>1</v>
      </c>
      <c r="G1428">
        <v>0</v>
      </c>
      <c r="H1428" t="s">
        <v>322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5">
      <c r="A1429" s="1">
        <v>2836</v>
      </c>
      <c r="B1429" s="2">
        <v>1972</v>
      </c>
      <c r="C1429" t="s">
        <v>6</v>
      </c>
      <c r="D1429" t="s">
        <v>4</v>
      </c>
      <c r="E1429">
        <v>43269</v>
      </c>
      <c r="F1429">
        <v>1</v>
      </c>
      <c r="G1429">
        <v>0</v>
      </c>
      <c r="H1429" t="s">
        <v>218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5">
      <c r="A1430" s="1">
        <v>8418</v>
      </c>
      <c r="B1430" s="2">
        <v>1958</v>
      </c>
      <c r="C1430" t="s">
        <v>7</v>
      </c>
      <c r="D1430" t="s">
        <v>3</v>
      </c>
      <c r="E1430">
        <v>38741</v>
      </c>
      <c r="F1430">
        <v>1</v>
      </c>
      <c r="G1430">
        <v>1</v>
      </c>
      <c r="H1430" t="s">
        <v>106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5">
      <c r="A1431" s="1">
        <v>1362</v>
      </c>
      <c r="B1431" s="2">
        <v>1972</v>
      </c>
      <c r="C1431" t="s">
        <v>1</v>
      </c>
      <c r="D1431" t="s">
        <v>3</v>
      </c>
      <c r="E1431">
        <v>31907</v>
      </c>
      <c r="F1431">
        <v>0</v>
      </c>
      <c r="G1431">
        <v>0</v>
      </c>
      <c r="H1431" t="s">
        <v>523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5">
      <c r="A1432" s="1">
        <v>7152</v>
      </c>
      <c r="B1432" s="2">
        <v>1983</v>
      </c>
      <c r="C1432" t="s">
        <v>8</v>
      </c>
      <c r="D1432" t="s">
        <v>4</v>
      </c>
      <c r="E1432">
        <v>27100</v>
      </c>
      <c r="F1432">
        <v>1</v>
      </c>
      <c r="G1432">
        <v>0</v>
      </c>
      <c r="H1432" t="s">
        <v>83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5">
      <c r="A1433" s="1">
        <v>10033</v>
      </c>
      <c r="B1433" s="2">
        <v>1973</v>
      </c>
      <c r="C1433" t="s">
        <v>7</v>
      </c>
      <c r="D1433" t="s">
        <v>2</v>
      </c>
      <c r="E1433">
        <v>31163</v>
      </c>
      <c r="F1433">
        <v>1</v>
      </c>
      <c r="G1433">
        <v>0</v>
      </c>
      <c r="H1433" t="s">
        <v>567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5">
      <c r="A1434" s="1">
        <v>9349</v>
      </c>
      <c r="B1434" s="2">
        <v>1985</v>
      </c>
      <c r="C1434" t="s">
        <v>1</v>
      </c>
      <c r="D1434" t="s">
        <v>4</v>
      </c>
      <c r="E1434">
        <v>92533</v>
      </c>
      <c r="F1434">
        <v>0</v>
      </c>
      <c r="G1434">
        <v>0</v>
      </c>
      <c r="H1434" t="s">
        <v>442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5">
      <c r="A1435" s="1">
        <v>274</v>
      </c>
      <c r="B1435" s="2">
        <v>1973</v>
      </c>
      <c r="C1435" t="s">
        <v>1</v>
      </c>
      <c r="D1435" t="s">
        <v>3</v>
      </c>
      <c r="E1435">
        <v>34853</v>
      </c>
      <c r="F1435">
        <v>1</v>
      </c>
      <c r="G1435">
        <v>1</v>
      </c>
      <c r="H1435" t="s">
        <v>382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5">
      <c r="A1436" s="1">
        <v>3388</v>
      </c>
      <c r="B1436" s="2">
        <v>1967</v>
      </c>
      <c r="C1436" t="s">
        <v>1</v>
      </c>
      <c r="D1436" t="s">
        <v>2</v>
      </c>
      <c r="E1436">
        <v>70844</v>
      </c>
      <c r="F1436">
        <v>1</v>
      </c>
      <c r="G1436">
        <v>1</v>
      </c>
      <c r="H1436" t="s">
        <v>355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5">
      <c r="A1437" s="1">
        <v>922</v>
      </c>
      <c r="B1437" s="2">
        <v>1979</v>
      </c>
      <c r="C1437" t="s">
        <v>7</v>
      </c>
      <c r="D1437" t="s">
        <v>4</v>
      </c>
      <c r="E1437">
        <v>31086</v>
      </c>
      <c r="F1437">
        <v>1</v>
      </c>
      <c r="G1437">
        <v>1</v>
      </c>
      <c r="H1437" t="s">
        <v>191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5">
      <c r="A1438" s="1">
        <v>8588</v>
      </c>
      <c r="B1438" s="2">
        <v>1961</v>
      </c>
      <c r="C1438" t="s">
        <v>1</v>
      </c>
      <c r="D1438" t="s">
        <v>4</v>
      </c>
      <c r="E1438">
        <v>60544</v>
      </c>
      <c r="F1438">
        <v>1</v>
      </c>
      <c r="G1438">
        <v>1</v>
      </c>
      <c r="H1438" t="s">
        <v>533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5">
      <c r="A1439" s="1">
        <v>2518</v>
      </c>
      <c r="B1439" s="2">
        <v>1986</v>
      </c>
      <c r="C1439" t="s">
        <v>7</v>
      </c>
      <c r="D1439" t="s">
        <v>5</v>
      </c>
      <c r="E1439">
        <v>20491</v>
      </c>
      <c r="F1439">
        <v>0</v>
      </c>
      <c r="G1439">
        <v>0</v>
      </c>
      <c r="H1439" t="s">
        <v>514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5">
      <c r="A1440" s="1">
        <v>574</v>
      </c>
      <c r="B1440" s="2">
        <v>1964</v>
      </c>
      <c r="C1440" t="s">
        <v>1</v>
      </c>
      <c r="D1440" t="s">
        <v>4</v>
      </c>
      <c r="E1440">
        <v>42523</v>
      </c>
      <c r="F1440">
        <v>0</v>
      </c>
      <c r="G1440">
        <v>0</v>
      </c>
      <c r="H1440" t="s">
        <v>540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5">
      <c r="A1441" s="1">
        <v>3220</v>
      </c>
      <c r="B1441" s="2">
        <v>1983</v>
      </c>
      <c r="C1441" t="s">
        <v>1</v>
      </c>
      <c r="D1441" t="s">
        <v>4</v>
      </c>
      <c r="E1441">
        <v>39922</v>
      </c>
      <c r="F1441">
        <v>1</v>
      </c>
      <c r="G1441">
        <v>0</v>
      </c>
      <c r="H1441" t="s">
        <v>494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5">
      <c r="A1442" s="1">
        <v>5967</v>
      </c>
      <c r="B1442" s="2">
        <v>1952</v>
      </c>
      <c r="C1442" t="s">
        <v>1</v>
      </c>
      <c r="D1442" t="s">
        <v>5</v>
      </c>
      <c r="E1442">
        <v>33402</v>
      </c>
      <c r="F1442">
        <v>1</v>
      </c>
      <c r="G1442">
        <v>1</v>
      </c>
      <c r="H1442" t="s">
        <v>411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5">
      <c r="A1443" s="1">
        <v>1183</v>
      </c>
      <c r="B1443" s="2">
        <v>1949</v>
      </c>
      <c r="C1443" t="s">
        <v>8</v>
      </c>
      <c r="D1443" t="s">
        <v>4</v>
      </c>
      <c r="E1443">
        <v>36408</v>
      </c>
      <c r="F1443">
        <v>1</v>
      </c>
      <c r="G1443">
        <v>1</v>
      </c>
      <c r="H1443" t="s">
        <v>605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5">
      <c r="A1444" s="1">
        <v>6856</v>
      </c>
      <c r="B1444" s="2">
        <v>1979</v>
      </c>
      <c r="C1444" t="s">
        <v>1</v>
      </c>
      <c r="D1444" t="s">
        <v>5</v>
      </c>
      <c r="E1444">
        <v>21645</v>
      </c>
      <c r="F1444">
        <v>1</v>
      </c>
      <c r="G1444">
        <v>0</v>
      </c>
      <c r="H1444" t="s">
        <v>593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5">
      <c r="A1445" s="1">
        <v>4530</v>
      </c>
      <c r="B1445" s="2">
        <v>1948</v>
      </c>
      <c r="C1445" t="s">
        <v>8</v>
      </c>
      <c r="D1445" t="s">
        <v>9</v>
      </c>
      <c r="E1445">
        <v>78427</v>
      </c>
      <c r="F1445">
        <v>0</v>
      </c>
      <c r="G1445">
        <v>0</v>
      </c>
      <c r="H1445" t="s">
        <v>606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5">
      <c r="A1446" s="1">
        <v>1553</v>
      </c>
      <c r="B1446" s="2">
        <v>1946</v>
      </c>
      <c r="C1446" t="s">
        <v>1</v>
      </c>
      <c r="D1446" t="s">
        <v>5</v>
      </c>
      <c r="E1446">
        <v>82657</v>
      </c>
      <c r="F1446">
        <v>0</v>
      </c>
      <c r="G1446">
        <v>0</v>
      </c>
      <c r="H1446" t="s">
        <v>78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5">
      <c r="A1447" s="1">
        <v>4682</v>
      </c>
      <c r="B1447" s="2">
        <v>1958</v>
      </c>
      <c r="C1447" t="s">
        <v>1</v>
      </c>
      <c r="D1447" t="s">
        <v>4</v>
      </c>
      <c r="E1447">
        <v>51876</v>
      </c>
      <c r="F1447">
        <v>0</v>
      </c>
      <c r="G1447">
        <v>0</v>
      </c>
      <c r="H1447" t="s">
        <v>607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5">
      <c r="A1448" s="1">
        <v>8204</v>
      </c>
      <c r="B1448" s="2">
        <v>1971</v>
      </c>
      <c r="C1448" t="s">
        <v>7</v>
      </c>
      <c r="D1448" t="s">
        <v>4</v>
      </c>
      <c r="E1448">
        <v>78041</v>
      </c>
      <c r="F1448">
        <v>0</v>
      </c>
      <c r="G1448">
        <v>0</v>
      </c>
      <c r="H1448" t="s">
        <v>162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5">
      <c r="A1449" s="1">
        <v>5221</v>
      </c>
      <c r="B1449" s="2">
        <v>1957</v>
      </c>
      <c r="C1449" t="s">
        <v>1</v>
      </c>
      <c r="D1449" t="s">
        <v>4</v>
      </c>
      <c r="E1449">
        <v>52852</v>
      </c>
      <c r="F1449">
        <v>0</v>
      </c>
      <c r="G1449">
        <v>1</v>
      </c>
      <c r="H1449" t="s">
        <v>296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5">
      <c r="A1450" s="1">
        <v>1232</v>
      </c>
      <c r="B1450" s="2">
        <v>1982</v>
      </c>
      <c r="C1450" t="s">
        <v>6</v>
      </c>
      <c r="D1450" t="s">
        <v>5</v>
      </c>
      <c r="E1450">
        <v>70038</v>
      </c>
      <c r="F1450">
        <v>0</v>
      </c>
      <c r="G1450">
        <v>0</v>
      </c>
      <c r="H1450" t="s">
        <v>529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5">
      <c r="A1451" s="1">
        <v>1927</v>
      </c>
      <c r="B1451" s="2">
        <v>1973</v>
      </c>
      <c r="C1451" t="s">
        <v>7</v>
      </c>
      <c r="D1451" t="s">
        <v>5</v>
      </c>
      <c r="E1451">
        <v>69401</v>
      </c>
      <c r="F1451">
        <v>0</v>
      </c>
      <c r="G1451">
        <v>1</v>
      </c>
      <c r="H1451" t="s">
        <v>99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5">
      <c r="A1452" s="1">
        <v>5788</v>
      </c>
      <c r="B1452" s="2">
        <v>1972</v>
      </c>
      <c r="C1452" t="s">
        <v>1</v>
      </c>
      <c r="D1452" t="s">
        <v>5</v>
      </c>
      <c r="E1452">
        <v>46053</v>
      </c>
      <c r="F1452">
        <v>1</v>
      </c>
      <c r="G1452">
        <v>0</v>
      </c>
      <c r="H1452" t="s">
        <v>608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5">
      <c r="A1453" s="1">
        <v>6652</v>
      </c>
      <c r="B1453" s="2">
        <v>1965</v>
      </c>
      <c r="C1453" t="s">
        <v>1</v>
      </c>
      <c r="D1453" t="s">
        <v>4</v>
      </c>
      <c r="E1453">
        <v>77343</v>
      </c>
      <c r="F1453">
        <v>0</v>
      </c>
      <c r="G1453">
        <v>0</v>
      </c>
      <c r="H1453" t="s">
        <v>312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5">
      <c r="A1454" s="1">
        <v>6246</v>
      </c>
      <c r="B1454" s="2">
        <v>1953</v>
      </c>
      <c r="C1454" t="s">
        <v>1</v>
      </c>
      <c r="D1454" t="s">
        <v>3</v>
      </c>
      <c r="E1454">
        <v>73892</v>
      </c>
      <c r="F1454">
        <v>0</v>
      </c>
      <c r="G1454">
        <v>0</v>
      </c>
      <c r="H1454" t="s">
        <v>155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5">
      <c r="A1455" s="1">
        <v>5975</v>
      </c>
      <c r="B1455" s="2">
        <v>1967</v>
      </c>
      <c r="C1455" t="s">
        <v>6</v>
      </c>
      <c r="D1455" t="s">
        <v>3</v>
      </c>
      <c r="E1455">
        <v>40304</v>
      </c>
      <c r="F1455">
        <v>1</v>
      </c>
      <c r="G1455">
        <v>0</v>
      </c>
      <c r="H1455" t="s">
        <v>128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5">
      <c r="A1456" s="1">
        <v>6875</v>
      </c>
      <c r="B1456" s="2">
        <v>1965</v>
      </c>
      <c r="C1456" t="s">
        <v>6</v>
      </c>
      <c r="D1456" t="s">
        <v>5</v>
      </c>
      <c r="E1456">
        <v>32727</v>
      </c>
      <c r="F1456">
        <v>0</v>
      </c>
      <c r="G1456">
        <v>0</v>
      </c>
      <c r="H1456" t="s">
        <v>609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5">
      <c r="A1457" s="1">
        <v>4399</v>
      </c>
      <c r="B1457" s="2">
        <v>1969</v>
      </c>
      <c r="C1457" t="s">
        <v>1</v>
      </c>
      <c r="D1457" t="s">
        <v>5</v>
      </c>
      <c r="E1457">
        <v>68695</v>
      </c>
      <c r="F1457">
        <v>0</v>
      </c>
      <c r="G1457">
        <v>0</v>
      </c>
      <c r="H1457" t="s">
        <v>116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5">
      <c r="A1458" s="1">
        <v>4042</v>
      </c>
      <c r="B1458" s="2">
        <v>1971</v>
      </c>
      <c r="C1458" t="s">
        <v>1</v>
      </c>
      <c r="D1458" t="s">
        <v>2</v>
      </c>
      <c r="E1458">
        <v>43300</v>
      </c>
      <c r="F1458">
        <v>0</v>
      </c>
      <c r="G1458">
        <v>1</v>
      </c>
      <c r="H1458" t="s">
        <v>221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5">
      <c r="A1459" s="1">
        <v>2157</v>
      </c>
      <c r="B1459" s="2">
        <v>1972</v>
      </c>
      <c r="C1459" t="s">
        <v>1</v>
      </c>
      <c r="D1459" t="s">
        <v>5</v>
      </c>
      <c r="E1459">
        <v>26290</v>
      </c>
      <c r="F1459">
        <v>1</v>
      </c>
      <c r="G1459">
        <v>1</v>
      </c>
      <c r="H1459" t="s">
        <v>249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5">
      <c r="A1460" s="1">
        <v>10133</v>
      </c>
      <c r="B1460" s="2">
        <v>1970</v>
      </c>
      <c r="C1460" t="s">
        <v>1</v>
      </c>
      <c r="D1460" t="s">
        <v>3</v>
      </c>
      <c r="E1460">
        <v>93790</v>
      </c>
      <c r="F1460">
        <v>0</v>
      </c>
      <c r="G1460">
        <v>0</v>
      </c>
      <c r="H1460" t="s">
        <v>610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5">
      <c r="A1461" s="1">
        <v>2525</v>
      </c>
      <c r="B1461" s="2">
        <v>1974</v>
      </c>
      <c r="C1461" t="s">
        <v>6</v>
      </c>
      <c r="D1461" t="s">
        <v>4</v>
      </c>
      <c r="E1461">
        <v>38410</v>
      </c>
      <c r="F1461">
        <v>0</v>
      </c>
      <c r="G1461">
        <v>0</v>
      </c>
      <c r="H1461" t="s">
        <v>81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5">
      <c r="A1462" s="1">
        <v>8233</v>
      </c>
      <c r="B1462" s="2">
        <v>1950</v>
      </c>
      <c r="C1462" t="s">
        <v>8</v>
      </c>
      <c r="D1462" t="s">
        <v>9</v>
      </c>
      <c r="E1462">
        <v>64866</v>
      </c>
      <c r="F1462">
        <v>0</v>
      </c>
      <c r="G1462">
        <v>1</v>
      </c>
      <c r="H1462" t="s">
        <v>357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5">
      <c r="A1463" s="1">
        <v>9483</v>
      </c>
      <c r="B1463" s="2">
        <v>1959</v>
      </c>
      <c r="C1463" t="s">
        <v>1</v>
      </c>
      <c r="D1463" t="s">
        <v>5</v>
      </c>
      <c r="E1463">
        <v>57957</v>
      </c>
      <c r="F1463">
        <v>0</v>
      </c>
      <c r="G1463">
        <v>1</v>
      </c>
      <c r="H1463" t="s">
        <v>410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5">
      <c r="A1464" s="1">
        <v>2945</v>
      </c>
      <c r="B1464" s="2">
        <v>1955</v>
      </c>
      <c r="C1464" t="s">
        <v>6</v>
      </c>
      <c r="D1464" t="s">
        <v>5</v>
      </c>
      <c r="E1464">
        <v>46015</v>
      </c>
      <c r="F1464">
        <v>1</v>
      </c>
      <c r="G1464">
        <v>1</v>
      </c>
      <c r="H1464" t="s">
        <v>252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5">
      <c r="A1465" s="1">
        <v>10403</v>
      </c>
      <c r="B1465" s="2">
        <v>1978</v>
      </c>
      <c r="C1465" t="s">
        <v>1</v>
      </c>
      <c r="D1465" t="s">
        <v>5</v>
      </c>
      <c r="E1465">
        <v>16531</v>
      </c>
      <c r="F1465">
        <v>1</v>
      </c>
      <c r="G1465">
        <v>0</v>
      </c>
      <c r="H1465" t="s">
        <v>378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5">
      <c r="A1466" s="1">
        <v>5074</v>
      </c>
      <c r="B1466" s="2">
        <v>1986</v>
      </c>
      <c r="C1466" t="s">
        <v>8</v>
      </c>
      <c r="D1466" t="s">
        <v>4</v>
      </c>
      <c r="E1466">
        <v>28072</v>
      </c>
      <c r="F1466">
        <v>1</v>
      </c>
      <c r="G1466">
        <v>0</v>
      </c>
      <c r="H1466" t="s">
        <v>146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5">
      <c r="A1467" s="1">
        <v>10524</v>
      </c>
      <c r="B1467" s="2">
        <v>1963</v>
      </c>
      <c r="C1467" t="s">
        <v>8</v>
      </c>
      <c r="D1467" t="s">
        <v>2</v>
      </c>
      <c r="E1467">
        <v>49476</v>
      </c>
      <c r="F1467">
        <v>0</v>
      </c>
      <c r="G1467">
        <v>1</v>
      </c>
      <c r="H1467" t="s">
        <v>104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5">
      <c r="A1468" s="1">
        <v>4690</v>
      </c>
      <c r="B1468" s="2">
        <v>1953</v>
      </c>
      <c r="C1468" t="s">
        <v>1</v>
      </c>
      <c r="D1468" t="s">
        <v>4</v>
      </c>
      <c r="E1468">
        <v>50725</v>
      </c>
      <c r="F1468">
        <v>0</v>
      </c>
      <c r="G1468">
        <v>1</v>
      </c>
      <c r="H1468" t="s">
        <v>270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5">
      <c r="A1469" s="1">
        <v>7521</v>
      </c>
      <c r="B1469" s="2">
        <v>1952</v>
      </c>
      <c r="C1469" t="s">
        <v>1</v>
      </c>
      <c r="D1469" t="s">
        <v>5</v>
      </c>
      <c r="E1469">
        <v>83844</v>
      </c>
      <c r="F1469">
        <v>0</v>
      </c>
      <c r="G1469">
        <v>0</v>
      </c>
      <c r="H1469" t="s">
        <v>464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5">
      <c r="A1470" s="1">
        <v>7196</v>
      </c>
      <c r="B1470" s="2">
        <v>1950</v>
      </c>
      <c r="C1470" t="s">
        <v>6</v>
      </c>
      <c r="D1470" t="s">
        <v>4</v>
      </c>
      <c r="E1470">
        <v>41145</v>
      </c>
      <c r="F1470">
        <v>1</v>
      </c>
      <c r="G1470">
        <v>1</v>
      </c>
      <c r="H1470" t="s">
        <v>611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5">
      <c r="A1471" s="1">
        <v>4406</v>
      </c>
      <c r="B1471" s="2">
        <v>1970</v>
      </c>
      <c r="C1471" t="s">
        <v>1</v>
      </c>
      <c r="D1471" t="s">
        <v>5</v>
      </c>
      <c r="E1471">
        <v>67419</v>
      </c>
      <c r="F1471">
        <v>0</v>
      </c>
      <c r="G1471">
        <v>1</v>
      </c>
      <c r="H1471" t="s">
        <v>555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5">
      <c r="A1472" s="1">
        <v>9672</v>
      </c>
      <c r="B1472" s="2">
        <v>1970</v>
      </c>
      <c r="C1472" t="s">
        <v>7</v>
      </c>
      <c r="D1472" t="s">
        <v>4</v>
      </c>
      <c r="E1472">
        <v>23162</v>
      </c>
      <c r="F1472">
        <v>1</v>
      </c>
      <c r="G1472">
        <v>1</v>
      </c>
      <c r="H1472" t="s">
        <v>328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5">
      <c r="A1473" s="1">
        <v>4864</v>
      </c>
      <c r="B1473" s="2">
        <v>1977</v>
      </c>
      <c r="C1473" t="s">
        <v>1</v>
      </c>
      <c r="D1473" t="s">
        <v>4</v>
      </c>
      <c r="E1473">
        <v>34380</v>
      </c>
      <c r="F1473">
        <v>1</v>
      </c>
      <c r="G1473">
        <v>0</v>
      </c>
      <c r="H1473" t="s">
        <v>336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5">
      <c r="A1474" s="1">
        <v>4706</v>
      </c>
      <c r="B1474" s="2">
        <v>1966</v>
      </c>
      <c r="C1474" t="s">
        <v>1</v>
      </c>
      <c r="D1474" t="s">
        <v>3</v>
      </c>
      <c r="E1474">
        <v>34704</v>
      </c>
      <c r="F1474">
        <v>0</v>
      </c>
      <c r="G1474">
        <v>1</v>
      </c>
      <c r="H1474" t="s">
        <v>255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5">
      <c r="A1475" s="1">
        <v>4070</v>
      </c>
      <c r="B1475" s="2">
        <v>1969</v>
      </c>
      <c r="C1475" t="s">
        <v>6</v>
      </c>
      <c r="D1475" t="s">
        <v>4</v>
      </c>
      <c r="E1475">
        <v>94871</v>
      </c>
      <c r="F1475">
        <v>0</v>
      </c>
      <c r="G1475">
        <v>2</v>
      </c>
      <c r="H1475" t="s">
        <v>612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5">
      <c r="A1476" s="1">
        <v>25</v>
      </c>
      <c r="B1476" s="2">
        <v>1958</v>
      </c>
      <c r="C1476" t="s">
        <v>1</v>
      </c>
      <c r="D1476" t="s">
        <v>4</v>
      </c>
      <c r="E1476">
        <v>65148</v>
      </c>
      <c r="F1476">
        <v>0</v>
      </c>
      <c r="G1476">
        <v>1</v>
      </c>
      <c r="H1476" t="s">
        <v>613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5">
      <c r="A1477" s="1">
        <v>3697</v>
      </c>
      <c r="B1477" s="2">
        <v>1954</v>
      </c>
      <c r="C1477" t="s">
        <v>1</v>
      </c>
      <c r="D1477" t="s">
        <v>5</v>
      </c>
      <c r="E1477">
        <v>39898</v>
      </c>
      <c r="F1477">
        <v>0</v>
      </c>
      <c r="G1477">
        <v>1</v>
      </c>
      <c r="H1477" t="s">
        <v>614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5">
      <c r="A1478" s="1">
        <v>217</v>
      </c>
      <c r="B1478" s="2">
        <v>1956</v>
      </c>
      <c r="C1478" t="s">
        <v>8</v>
      </c>
      <c r="D1478" t="s">
        <v>3</v>
      </c>
      <c r="E1478">
        <v>64857</v>
      </c>
      <c r="F1478">
        <v>0</v>
      </c>
      <c r="G1478">
        <v>0</v>
      </c>
      <c r="H1478" t="s">
        <v>227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5">
      <c r="A1479" s="1">
        <v>4220</v>
      </c>
      <c r="B1479" s="2">
        <v>1970</v>
      </c>
      <c r="C1479" t="s">
        <v>6</v>
      </c>
      <c r="D1479" t="s">
        <v>4</v>
      </c>
      <c r="E1479">
        <v>59892</v>
      </c>
      <c r="F1479">
        <v>0</v>
      </c>
      <c r="G1479">
        <v>1</v>
      </c>
      <c r="H1479" t="s">
        <v>114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5">
      <c r="A1480" s="1">
        <v>5286</v>
      </c>
      <c r="B1480" s="2">
        <v>1987</v>
      </c>
      <c r="C1480" t="s">
        <v>8</v>
      </c>
      <c r="D1480" t="s">
        <v>3</v>
      </c>
      <c r="E1480">
        <v>41020</v>
      </c>
      <c r="F1480">
        <v>0</v>
      </c>
      <c r="G1480">
        <v>0</v>
      </c>
      <c r="H1480" t="s">
        <v>211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5">
      <c r="A1481" s="1">
        <v>9559</v>
      </c>
      <c r="B1481" s="2">
        <v>1961</v>
      </c>
      <c r="C1481" t="s">
        <v>6</v>
      </c>
      <c r="D1481" t="s">
        <v>4</v>
      </c>
      <c r="E1481">
        <v>57072</v>
      </c>
      <c r="F1481">
        <v>0</v>
      </c>
      <c r="G1481">
        <v>1</v>
      </c>
      <c r="H1481" t="s">
        <v>119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5">
      <c r="A1482" s="1">
        <v>2849</v>
      </c>
      <c r="B1482" s="2">
        <v>1979</v>
      </c>
      <c r="C1482" t="s">
        <v>1</v>
      </c>
      <c r="D1482" t="s">
        <v>3</v>
      </c>
      <c r="E1482">
        <v>60474</v>
      </c>
      <c r="F1482">
        <v>0</v>
      </c>
      <c r="G1482">
        <v>1</v>
      </c>
      <c r="H1482" t="s">
        <v>339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5">
      <c r="A1483" s="1">
        <v>7787</v>
      </c>
      <c r="B1483" s="2">
        <v>1960</v>
      </c>
      <c r="C1483" t="s">
        <v>1</v>
      </c>
      <c r="D1483" t="s">
        <v>5</v>
      </c>
      <c r="E1483">
        <v>62807</v>
      </c>
      <c r="F1483">
        <v>0</v>
      </c>
      <c r="G1483">
        <v>1</v>
      </c>
      <c r="H1483" t="s">
        <v>31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5">
      <c r="A1484" s="1">
        <v>3102</v>
      </c>
      <c r="B1484" s="2">
        <v>1981</v>
      </c>
      <c r="C1484" t="s">
        <v>7</v>
      </c>
      <c r="D1484" t="s">
        <v>5</v>
      </c>
      <c r="E1484">
        <v>19414</v>
      </c>
      <c r="F1484">
        <v>1</v>
      </c>
      <c r="G1484">
        <v>0</v>
      </c>
      <c r="H1484" t="s">
        <v>303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5">
      <c r="A1485" s="1">
        <v>5868</v>
      </c>
      <c r="B1485" s="2">
        <v>1980</v>
      </c>
      <c r="C1485" t="s">
        <v>1</v>
      </c>
      <c r="D1485" t="s">
        <v>4</v>
      </c>
      <c r="E1485">
        <v>19107</v>
      </c>
      <c r="F1485">
        <v>1</v>
      </c>
      <c r="G1485">
        <v>0</v>
      </c>
      <c r="H1485" t="s">
        <v>330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5">
      <c r="A1486" s="1">
        <v>8370</v>
      </c>
      <c r="B1486" s="2">
        <v>1976</v>
      </c>
      <c r="C1486" t="s">
        <v>7</v>
      </c>
      <c r="D1486" t="s">
        <v>5</v>
      </c>
      <c r="E1486">
        <v>75484</v>
      </c>
      <c r="F1486">
        <v>0</v>
      </c>
      <c r="G1486">
        <v>1</v>
      </c>
      <c r="H1486" t="s">
        <v>615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5">
      <c r="A1487" s="1">
        <v>9988</v>
      </c>
      <c r="B1487" s="2">
        <v>1976</v>
      </c>
      <c r="C1487" t="s">
        <v>8</v>
      </c>
      <c r="D1487" t="s">
        <v>3</v>
      </c>
      <c r="E1487">
        <v>70379</v>
      </c>
      <c r="F1487">
        <v>0</v>
      </c>
      <c r="G1487">
        <v>1</v>
      </c>
      <c r="H1487" t="s">
        <v>278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5">
      <c r="A1488" s="1">
        <v>2939</v>
      </c>
      <c r="B1488" s="2">
        <v>1970</v>
      </c>
      <c r="C1488" t="s">
        <v>8</v>
      </c>
      <c r="D1488" t="s">
        <v>5</v>
      </c>
      <c r="E1488">
        <v>79419</v>
      </c>
      <c r="F1488">
        <v>0</v>
      </c>
      <c r="G1488">
        <v>0</v>
      </c>
      <c r="H1488" t="s">
        <v>528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5">
      <c r="A1489" s="1">
        <v>5529</v>
      </c>
      <c r="B1489" s="2">
        <v>1946</v>
      </c>
      <c r="C1489" t="s">
        <v>6</v>
      </c>
      <c r="D1489" t="s">
        <v>5</v>
      </c>
      <c r="E1489">
        <v>64014</v>
      </c>
      <c r="F1489">
        <v>2</v>
      </c>
      <c r="G1489">
        <v>1</v>
      </c>
      <c r="H1489" t="s">
        <v>591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5">
      <c r="A1490" s="1">
        <v>9743</v>
      </c>
      <c r="B1490" s="2">
        <v>1955</v>
      </c>
      <c r="C1490" t="s">
        <v>1</v>
      </c>
      <c r="D1490" t="s">
        <v>4</v>
      </c>
      <c r="E1490">
        <v>76998</v>
      </c>
      <c r="F1490">
        <v>0</v>
      </c>
      <c r="G1490">
        <v>1</v>
      </c>
      <c r="H1490" t="s">
        <v>265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5">
      <c r="A1491" s="1">
        <v>5763</v>
      </c>
      <c r="B1491" s="2">
        <v>1972</v>
      </c>
      <c r="C1491" t="s">
        <v>8</v>
      </c>
      <c r="D1491" t="s">
        <v>5</v>
      </c>
      <c r="E1491">
        <v>49854</v>
      </c>
      <c r="F1491">
        <v>1</v>
      </c>
      <c r="G1491">
        <v>0</v>
      </c>
      <c r="H1491" t="s">
        <v>282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5">
      <c r="A1492" s="1">
        <v>3478</v>
      </c>
      <c r="B1492" s="2">
        <v>1971</v>
      </c>
      <c r="C1492" t="s">
        <v>6</v>
      </c>
      <c r="D1492" t="s">
        <v>4</v>
      </c>
      <c r="E1492">
        <v>60585</v>
      </c>
      <c r="F1492">
        <v>1</v>
      </c>
      <c r="G1492">
        <v>1</v>
      </c>
      <c r="H1492" t="s">
        <v>583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5">
      <c r="A1493" s="1">
        <v>7494</v>
      </c>
      <c r="B1493" s="2">
        <v>1950</v>
      </c>
      <c r="C1493" t="s">
        <v>6</v>
      </c>
      <c r="D1493" t="s">
        <v>2</v>
      </c>
      <c r="E1493">
        <v>42873</v>
      </c>
      <c r="F1493">
        <v>1</v>
      </c>
      <c r="G1493">
        <v>1</v>
      </c>
      <c r="H1493" t="s">
        <v>190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5">
      <c r="A1494" s="1">
        <v>1763</v>
      </c>
      <c r="B1494" s="2">
        <v>1988</v>
      </c>
      <c r="C1494" t="s">
        <v>1</v>
      </c>
      <c r="D1494" t="s">
        <v>5</v>
      </c>
      <c r="E1494">
        <v>87679</v>
      </c>
      <c r="F1494">
        <v>0</v>
      </c>
      <c r="G1494">
        <v>0</v>
      </c>
      <c r="H1494" t="s">
        <v>498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5">
      <c r="A1495" s="1">
        <v>7250</v>
      </c>
      <c r="B1495" s="2">
        <v>1978</v>
      </c>
      <c r="C1495" t="s">
        <v>1</v>
      </c>
      <c r="D1495" t="s">
        <v>5</v>
      </c>
      <c r="E1495">
        <v>57867</v>
      </c>
      <c r="F1495">
        <v>1</v>
      </c>
      <c r="G1495">
        <v>0</v>
      </c>
      <c r="H1495" t="s">
        <v>590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5">
      <c r="A1496" s="1">
        <v>2005</v>
      </c>
      <c r="B1496" s="2">
        <v>1990</v>
      </c>
      <c r="C1496" t="s">
        <v>1</v>
      </c>
      <c r="D1496" t="s">
        <v>4</v>
      </c>
      <c r="E1496">
        <v>35765</v>
      </c>
      <c r="F1496">
        <v>1</v>
      </c>
      <c r="G1496">
        <v>0</v>
      </c>
      <c r="H1496" t="s">
        <v>509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5">
      <c r="A1497" s="1">
        <v>10770</v>
      </c>
      <c r="B1497" s="2">
        <v>1959</v>
      </c>
      <c r="C1497" t="s">
        <v>1</v>
      </c>
      <c r="D1497" t="s">
        <v>4</v>
      </c>
      <c r="E1497">
        <v>65492</v>
      </c>
      <c r="F1497">
        <v>0</v>
      </c>
      <c r="G1497">
        <v>0</v>
      </c>
      <c r="H1497" t="s">
        <v>357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5">
      <c r="A1498" s="1">
        <v>6885</v>
      </c>
      <c r="B1498" s="2">
        <v>1977</v>
      </c>
      <c r="C1498" t="s">
        <v>1</v>
      </c>
      <c r="D1498" t="s">
        <v>2</v>
      </c>
      <c r="E1498">
        <v>32952</v>
      </c>
      <c r="F1498">
        <v>1</v>
      </c>
      <c r="G1498">
        <v>0</v>
      </c>
      <c r="H1498" t="s">
        <v>103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5">
      <c r="A1499" s="1">
        <v>2072</v>
      </c>
      <c r="B1499" s="2">
        <v>1969</v>
      </c>
      <c r="C1499" t="s">
        <v>6</v>
      </c>
      <c r="D1499" t="s">
        <v>5</v>
      </c>
      <c r="E1499">
        <v>53374</v>
      </c>
      <c r="F1499">
        <v>0</v>
      </c>
      <c r="G1499">
        <v>1</v>
      </c>
      <c r="H1499" t="s">
        <v>616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5">
      <c r="A1500" s="1">
        <v>9463</v>
      </c>
      <c r="B1500" s="2">
        <v>1959</v>
      </c>
      <c r="C1500" t="s">
        <v>1</v>
      </c>
      <c r="D1500" t="s">
        <v>5</v>
      </c>
      <c r="E1500">
        <v>71706</v>
      </c>
      <c r="F1500">
        <v>0</v>
      </c>
      <c r="G1500">
        <v>1</v>
      </c>
      <c r="H1500" t="s">
        <v>23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5">
      <c r="A1501" s="1">
        <v>6318</v>
      </c>
      <c r="B1501" s="2">
        <v>1988</v>
      </c>
      <c r="C1501" t="s">
        <v>1</v>
      </c>
      <c r="D1501" t="s">
        <v>4</v>
      </c>
      <c r="E1501">
        <v>68487</v>
      </c>
      <c r="F1501">
        <v>0</v>
      </c>
      <c r="G1501">
        <v>0</v>
      </c>
      <c r="H1501" t="s">
        <v>248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5">
      <c r="A1502" s="1">
        <v>4093</v>
      </c>
      <c r="B1502" s="2">
        <v>1975</v>
      </c>
      <c r="C1502" t="s">
        <v>8</v>
      </c>
      <c r="D1502" t="s">
        <v>5</v>
      </c>
      <c r="E1502">
        <v>53253</v>
      </c>
      <c r="F1502">
        <v>1</v>
      </c>
      <c r="G1502">
        <v>1</v>
      </c>
      <c r="H1502" t="s">
        <v>237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5">
      <c r="A1503" s="1">
        <v>5751</v>
      </c>
      <c r="B1503" s="2">
        <v>1973</v>
      </c>
      <c r="C1503" t="s">
        <v>7</v>
      </c>
      <c r="D1503" t="s">
        <v>2</v>
      </c>
      <c r="E1503">
        <v>31163</v>
      </c>
      <c r="F1503">
        <v>1</v>
      </c>
      <c r="G1503">
        <v>0</v>
      </c>
      <c r="H1503" t="s">
        <v>567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5">
      <c r="A1504" s="1">
        <v>3340</v>
      </c>
      <c r="B1504" s="2">
        <v>1977</v>
      </c>
      <c r="C1504" t="s">
        <v>1</v>
      </c>
      <c r="D1504" t="s">
        <v>4</v>
      </c>
      <c r="E1504">
        <v>42014</v>
      </c>
      <c r="F1504">
        <v>1</v>
      </c>
      <c r="G1504">
        <v>0</v>
      </c>
      <c r="H1504" t="s">
        <v>214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5">
      <c r="A1505" s="1">
        <v>3594</v>
      </c>
      <c r="B1505" s="2">
        <v>1973</v>
      </c>
      <c r="C1505" t="s">
        <v>8</v>
      </c>
      <c r="D1505" t="s">
        <v>4</v>
      </c>
      <c r="E1505">
        <v>54108</v>
      </c>
      <c r="F1505">
        <v>1</v>
      </c>
      <c r="G1505">
        <v>1</v>
      </c>
      <c r="H1505" t="s">
        <v>151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5">
      <c r="A1506" s="1">
        <v>3584</v>
      </c>
      <c r="B1506" s="2">
        <v>1955</v>
      </c>
      <c r="C1506" t="s">
        <v>6</v>
      </c>
      <c r="D1506" t="s">
        <v>3</v>
      </c>
      <c r="E1506">
        <v>49667</v>
      </c>
      <c r="F1506">
        <v>0</v>
      </c>
      <c r="G1506">
        <v>0</v>
      </c>
      <c r="H1506" t="s">
        <v>338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5">
      <c r="A1507" s="1">
        <v>3643</v>
      </c>
      <c r="B1507" s="2">
        <v>1974</v>
      </c>
      <c r="C1507" t="s">
        <v>8</v>
      </c>
      <c r="D1507" t="s">
        <v>4</v>
      </c>
      <c r="E1507">
        <v>63206</v>
      </c>
      <c r="F1507">
        <v>0</v>
      </c>
      <c r="G1507">
        <v>0</v>
      </c>
      <c r="H1507" t="s">
        <v>233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5">
      <c r="A1508" s="1">
        <v>851</v>
      </c>
      <c r="B1508" s="2">
        <v>1972</v>
      </c>
      <c r="C1508" t="s">
        <v>8</v>
      </c>
      <c r="D1508" t="s">
        <v>4</v>
      </c>
      <c r="E1508">
        <v>57136</v>
      </c>
      <c r="F1508">
        <v>1</v>
      </c>
      <c r="G1508">
        <v>1</v>
      </c>
      <c r="H1508" t="s">
        <v>398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5">
      <c r="A1509" s="1">
        <v>7706</v>
      </c>
      <c r="B1509" s="2">
        <v>1975</v>
      </c>
      <c r="C1509" t="s">
        <v>7</v>
      </c>
      <c r="D1509" t="s">
        <v>5</v>
      </c>
      <c r="E1509">
        <v>46772</v>
      </c>
      <c r="F1509">
        <v>0</v>
      </c>
      <c r="G1509">
        <v>1</v>
      </c>
      <c r="H1509" t="s">
        <v>364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5">
      <c r="A1510" s="1">
        <v>3967</v>
      </c>
      <c r="B1510" s="2">
        <v>1971</v>
      </c>
      <c r="C1510" t="s">
        <v>6</v>
      </c>
      <c r="D1510" t="s">
        <v>4</v>
      </c>
      <c r="E1510">
        <v>78931</v>
      </c>
      <c r="F1510">
        <v>0</v>
      </c>
      <c r="G1510">
        <v>0</v>
      </c>
      <c r="H1510" t="s">
        <v>529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5">
      <c r="A1511" s="1">
        <v>10128</v>
      </c>
      <c r="B1511" s="2">
        <v>1958</v>
      </c>
      <c r="C1511" t="s">
        <v>1</v>
      </c>
      <c r="D1511" t="s">
        <v>5</v>
      </c>
      <c r="E1511">
        <v>53977</v>
      </c>
      <c r="F1511">
        <v>0</v>
      </c>
      <c r="G1511">
        <v>1</v>
      </c>
      <c r="H1511" t="s">
        <v>580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5">
      <c r="A1512" s="1">
        <v>486</v>
      </c>
      <c r="B1512" s="2">
        <v>1988</v>
      </c>
      <c r="C1512" t="s">
        <v>1</v>
      </c>
      <c r="D1512" t="s">
        <v>4</v>
      </c>
      <c r="E1512">
        <v>84219</v>
      </c>
      <c r="F1512">
        <v>0</v>
      </c>
      <c r="G1512">
        <v>0</v>
      </c>
      <c r="H1512" t="s">
        <v>326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5">
      <c r="A1513" s="1">
        <v>9</v>
      </c>
      <c r="B1513" s="2">
        <v>1975</v>
      </c>
      <c r="C1513" t="s">
        <v>8</v>
      </c>
      <c r="D1513" t="s">
        <v>3</v>
      </c>
      <c r="E1513">
        <v>46098</v>
      </c>
      <c r="F1513">
        <v>1</v>
      </c>
      <c r="G1513">
        <v>1</v>
      </c>
      <c r="H1513" t="s">
        <v>300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5">
      <c r="A1514" s="1">
        <v>9451</v>
      </c>
      <c r="B1514" s="2">
        <v>1965</v>
      </c>
      <c r="C1514" t="s">
        <v>1</v>
      </c>
      <c r="D1514" t="s">
        <v>4</v>
      </c>
      <c r="E1514">
        <v>73538</v>
      </c>
      <c r="F1514">
        <v>0</v>
      </c>
      <c r="G1514">
        <v>1</v>
      </c>
      <c r="H1514" t="s">
        <v>617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5">
      <c r="A1515" s="1">
        <v>9264</v>
      </c>
      <c r="B1515" s="2">
        <v>1986</v>
      </c>
      <c r="C1515" t="s">
        <v>1</v>
      </c>
      <c r="D1515" t="s">
        <v>4</v>
      </c>
      <c r="E1515">
        <v>79529</v>
      </c>
      <c r="F1515">
        <v>0</v>
      </c>
      <c r="G1515">
        <v>0</v>
      </c>
      <c r="H1515" t="s">
        <v>618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5">
      <c r="A1516" s="1">
        <v>3865</v>
      </c>
      <c r="B1516" s="2">
        <v>1977</v>
      </c>
      <c r="C1516" t="s">
        <v>7</v>
      </c>
      <c r="D1516" t="s">
        <v>5</v>
      </c>
      <c r="E1516">
        <v>20981</v>
      </c>
      <c r="F1516">
        <v>0</v>
      </c>
      <c r="G1516">
        <v>0</v>
      </c>
      <c r="H1516" t="s">
        <v>619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5">
      <c r="A1517" s="1">
        <v>2853</v>
      </c>
      <c r="B1517" s="2">
        <v>1980</v>
      </c>
      <c r="C1517" t="s">
        <v>1</v>
      </c>
      <c r="D1517" t="s">
        <v>3</v>
      </c>
      <c r="E1517">
        <v>51766</v>
      </c>
      <c r="F1517">
        <v>1</v>
      </c>
      <c r="G1517">
        <v>0</v>
      </c>
      <c r="H1517" t="s">
        <v>259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5">
      <c r="A1518" s="1">
        <v>1490</v>
      </c>
      <c r="B1518" s="2">
        <v>1962</v>
      </c>
      <c r="C1518" t="s">
        <v>1</v>
      </c>
      <c r="D1518" t="s">
        <v>4</v>
      </c>
      <c r="E1518">
        <v>55759</v>
      </c>
      <c r="F1518">
        <v>0</v>
      </c>
      <c r="G1518">
        <v>1</v>
      </c>
      <c r="H1518" t="s">
        <v>383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5">
      <c r="A1519" s="1">
        <v>6310</v>
      </c>
      <c r="B1519" s="2">
        <v>1978</v>
      </c>
      <c r="C1519" t="s">
        <v>1</v>
      </c>
      <c r="D1519" t="s">
        <v>4</v>
      </c>
      <c r="E1519">
        <v>33039</v>
      </c>
      <c r="F1519">
        <v>1</v>
      </c>
      <c r="G1519">
        <v>0</v>
      </c>
      <c r="H1519" t="s">
        <v>22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5">
      <c r="A1520" s="1">
        <v>10380</v>
      </c>
      <c r="B1520" s="2">
        <v>1972</v>
      </c>
      <c r="C1520" t="s">
        <v>8</v>
      </c>
      <c r="D1520" t="s">
        <v>4</v>
      </c>
      <c r="E1520">
        <v>37787</v>
      </c>
      <c r="F1520">
        <v>1</v>
      </c>
      <c r="G1520">
        <v>0</v>
      </c>
      <c r="H1520" t="s">
        <v>554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5">
      <c r="A1521" s="1">
        <v>3887</v>
      </c>
      <c r="B1521" s="2">
        <v>1970</v>
      </c>
      <c r="C1521" t="s">
        <v>1</v>
      </c>
      <c r="D1521" t="s">
        <v>3</v>
      </c>
      <c r="E1521">
        <v>27242</v>
      </c>
      <c r="F1521">
        <v>1</v>
      </c>
      <c r="G1521">
        <v>0</v>
      </c>
      <c r="H1521" t="s">
        <v>298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5">
      <c r="A1522" s="1">
        <v>4278</v>
      </c>
      <c r="B1522" s="2">
        <v>1983</v>
      </c>
      <c r="C1522" t="s">
        <v>6</v>
      </c>
      <c r="D1522" t="s">
        <v>3</v>
      </c>
      <c r="E1522">
        <v>87188</v>
      </c>
      <c r="F1522">
        <v>0</v>
      </c>
      <c r="G1522">
        <v>0</v>
      </c>
      <c r="H1522" t="s">
        <v>257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5">
      <c r="A1523" s="1">
        <v>8643</v>
      </c>
      <c r="B1523" s="2">
        <v>1971</v>
      </c>
      <c r="C1523" t="s">
        <v>1</v>
      </c>
      <c r="D1523" t="s">
        <v>5</v>
      </c>
      <c r="E1523">
        <v>69930</v>
      </c>
      <c r="F1523">
        <v>0</v>
      </c>
      <c r="G1523">
        <v>0</v>
      </c>
      <c r="H1523" t="s">
        <v>476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5">
      <c r="A1524" s="1">
        <v>1998</v>
      </c>
      <c r="B1524" s="2">
        <v>1976</v>
      </c>
      <c r="C1524" t="s">
        <v>1</v>
      </c>
      <c r="D1524" t="s">
        <v>3</v>
      </c>
      <c r="E1524">
        <v>37697</v>
      </c>
      <c r="F1524">
        <v>1</v>
      </c>
      <c r="G1524">
        <v>0</v>
      </c>
      <c r="H1524" t="s">
        <v>389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5">
      <c r="A1525" s="1">
        <v>10795</v>
      </c>
      <c r="B1525" s="2">
        <v>1973</v>
      </c>
      <c r="C1525" t="s">
        <v>6</v>
      </c>
      <c r="D1525" t="s">
        <v>4</v>
      </c>
      <c r="E1525">
        <v>37401</v>
      </c>
      <c r="F1525">
        <v>1</v>
      </c>
      <c r="G1525">
        <v>0</v>
      </c>
      <c r="H1525" t="s">
        <v>321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5">
      <c r="A1526" s="1">
        <v>11110</v>
      </c>
      <c r="B1526" s="2">
        <v>1973</v>
      </c>
      <c r="C1526" t="s">
        <v>1</v>
      </c>
      <c r="D1526" t="s">
        <v>3</v>
      </c>
      <c r="E1526">
        <v>3502</v>
      </c>
      <c r="F1526">
        <v>1</v>
      </c>
      <c r="G1526">
        <v>0</v>
      </c>
      <c r="H1526" t="s">
        <v>322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5">
      <c r="A1527" s="1">
        <v>2408</v>
      </c>
      <c r="B1527" s="2">
        <v>1976</v>
      </c>
      <c r="C1527" t="s">
        <v>1</v>
      </c>
      <c r="D1527" t="s">
        <v>4</v>
      </c>
      <c r="E1527">
        <v>58597</v>
      </c>
      <c r="F1527">
        <v>1</v>
      </c>
      <c r="G1527">
        <v>1</v>
      </c>
      <c r="H1527" t="s">
        <v>620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5">
      <c r="A1528" s="1">
        <v>202</v>
      </c>
      <c r="B1528" s="2">
        <v>1948</v>
      </c>
      <c r="C1528" t="s">
        <v>6</v>
      </c>
      <c r="D1528" t="s">
        <v>9</v>
      </c>
      <c r="E1528">
        <v>82032</v>
      </c>
      <c r="F1528">
        <v>0</v>
      </c>
      <c r="G1528">
        <v>0</v>
      </c>
      <c r="H1528" t="s">
        <v>323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5">
      <c r="A1529" s="1">
        <v>7998</v>
      </c>
      <c r="B1529" s="2">
        <v>1958</v>
      </c>
      <c r="C1529" t="s">
        <v>1</v>
      </c>
      <c r="D1529" t="s">
        <v>5</v>
      </c>
      <c r="E1529">
        <v>28087</v>
      </c>
      <c r="F1529">
        <v>1</v>
      </c>
      <c r="G1529">
        <v>1</v>
      </c>
      <c r="H1529" t="s">
        <v>412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5">
      <c r="A1530" s="1">
        <v>830</v>
      </c>
      <c r="B1530" s="2">
        <v>1987</v>
      </c>
      <c r="C1530" t="s">
        <v>6</v>
      </c>
      <c r="D1530" t="s">
        <v>3</v>
      </c>
      <c r="E1530">
        <v>74004</v>
      </c>
      <c r="F1530">
        <v>0</v>
      </c>
      <c r="G1530">
        <v>0</v>
      </c>
      <c r="H1530" t="s">
        <v>123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5">
      <c r="A1531" s="1">
        <v>3536</v>
      </c>
      <c r="B1531" s="2">
        <v>1960</v>
      </c>
      <c r="C1531" t="s">
        <v>1</v>
      </c>
      <c r="D1531" t="s">
        <v>5</v>
      </c>
      <c r="E1531">
        <v>19740</v>
      </c>
      <c r="F1531">
        <v>0</v>
      </c>
      <c r="G1531">
        <v>1</v>
      </c>
      <c r="H1531" t="s">
        <v>512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5">
      <c r="A1532" s="1">
        <v>6050</v>
      </c>
      <c r="B1532" s="2">
        <v>1975</v>
      </c>
      <c r="C1532" t="s">
        <v>7</v>
      </c>
      <c r="D1532" t="s">
        <v>4</v>
      </c>
      <c r="E1532">
        <v>57036</v>
      </c>
      <c r="F1532">
        <v>0</v>
      </c>
      <c r="G1532">
        <v>1</v>
      </c>
      <c r="H1532" t="s">
        <v>412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5">
      <c r="A1533" s="1">
        <v>125</v>
      </c>
      <c r="B1533" s="2">
        <v>1958</v>
      </c>
      <c r="C1533" t="s">
        <v>7</v>
      </c>
      <c r="D1533" t="s">
        <v>5</v>
      </c>
      <c r="E1533">
        <v>53083</v>
      </c>
      <c r="F1533">
        <v>1</v>
      </c>
      <c r="G1533">
        <v>1</v>
      </c>
      <c r="H1533" t="s">
        <v>204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5">
      <c r="A1534" s="1">
        <v>3463</v>
      </c>
      <c r="B1534" s="2">
        <v>1975</v>
      </c>
      <c r="C1534" t="s">
        <v>6</v>
      </c>
      <c r="D1534" t="s">
        <v>4</v>
      </c>
      <c r="E1534">
        <v>69283</v>
      </c>
      <c r="F1534">
        <v>0</v>
      </c>
      <c r="G1534">
        <v>1</v>
      </c>
      <c r="H1534" t="s">
        <v>621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5">
      <c r="A1535" s="1">
        <v>2804</v>
      </c>
      <c r="B1535" s="2">
        <v>1975</v>
      </c>
      <c r="C1535" t="s">
        <v>8</v>
      </c>
      <c r="D1535" t="s">
        <v>3</v>
      </c>
      <c r="E1535">
        <v>46098</v>
      </c>
      <c r="F1535">
        <v>1</v>
      </c>
      <c r="G1535">
        <v>1</v>
      </c>
      <c r="H1535" t="s">
        <v>300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5">
      <c r="A1536" s="1">
        <v>3745</v>
      </c>
      <c r="B1536" s="2">
        <v>1988</v>
      </c>
      <c r="C1536" t="s">
        <v>7</v>
      </c>
      <c r="D1536" t="s">
        <v>4</v>
      </c>
      <c r="E1536">
        <v>23331</v>
      </c>
      <c r="F1536">
        <v>1</v>
      </c>
      <c r="G1536">
        <v>0</v>
      </c>
      <c r="H1536" t="s">
        <v>17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5">
      <c r="A1537" s="1">
        <v>9771</v>
      </c>
      <c r="B1537" s="2">
        <v>1988</v>
      </c>
      <c r="C1537" t="s">
        <v>7</v>
      </c>
      <c r="D1537" t="s">
        <v>3</v>
      </c>
      <c r="E1537">
        <v>23331</v>
      </c>
      <c r="F1537">
        <v>1</v>
      </c>
      <c r="G1537">
        <v>0</v>
      </c>
      <c r="H1537" t="s">
        <v>189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5">
      <c r="A1538" s="1">
        <v>451</v>
      </c>
      <c r="B1538" s="2">
        <v>1989</v>
      </c>
      <c r="C1538" t="s">
        <v>1</v>
      </c>
      <c r="D1538" t="s">
        <v>3</v>
      </c>
      <c r="E1538">
        <v>9255</v>
      </c>
      <c r="F1538">
        <v>1</v>
      </c>
      <c r="G1538">
        <v>0</v>
      </c>
      <c r="H1538" t="s">
        <v>331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5">
      <c r="A1539" s="1">
        <v>10530</v>
      </c>
      <c r="B1539" s="2">
        <v>1959</v>
      </c>
      <c r="C1539" t="s">
        <v>6</v>
      </c>
      <c r="D1539" t="s">
        <v>9</v>
      </c>
      <c r="E1539">
        <v>67786</v>
      </c>
      <c r="F1539">
        <v>0</v>
      </c>
      <c r="G1539">
        <v>0</v>
      </c>
      <c r="H1539" t="s">
        <v>280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5">
      <c r="A1540" s="1">
        <v>1079</v>
      </c>
      <c r="B1540" s="2">
        <v>1971</v>
      </c>
      <c r="C1540" t="s">
        <v>6</v>
      </c>
      <c r="D1540" t="s">
        <v>4</v>
      </c>
      <c r="E1540">
        <v>71969</v>
      </c>
      <c r="F1540">
        <v>0</v>
      </c>
      <c r="G1540">
        <v>1</v>
      </c>
      <c r="H1540" t="s">
        <v>222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5">
      <c r="A1541" s="1">
        <v>8920</v>
      </c>
      <c r="B1541" s="2">
        <v>1967</v>
      </c>
      <c r="C1541" t="s">
        <v>8</v>
      </c>
      <c r="D1541" t="s">
        <v>3</v>
      </c>
      <c r="E1541">
        <v>59235</v>
      </c>
      <c r="F1541">
        <v>1</v>
      </c>
      <c r="G1541">
        <v>0</v>
      </c>
      <c r="H1541" t="s">
        <v>249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5">
      <c r="A1542" s="1">
        <v>6678</v>
      </c>
      <c r="B1542" s="2">
        <v>1989</v>
      </c>
      <c r="C1542" t="s">
        <v>1</v>
      </c>
      <c r="D1542" t="s">
        <v>5</v>
      </c>
      <c r="E1542">
        <v>31928</v>
      </c>
      <c r="F1542">
        <v>1</v>
      </c>
      <c r="G1542">
        <v>0</v>
      </c>
      <c r="H1542" t="s">
        <v>622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5">
      <c r="A1543" s="1">
        <v>3852</v>
      </c>
      <c r="B1543" s="2">
        <v>1961</v>
      </c>
      <c r="C1543" t="s">
        <v>8</v>
      </c>
      <c r="D1543" t="s">
        <v>5</v>
      </c>
      <c r="E1543">
        <v>74881</v>
      </c>
      <c r="F1543">
        <v>1</v>
      </c>
      <c r="G1543">
        <v>1</v>
      </c>
      <c r="H1543" t="s">
        <v>623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5">
      <c r="A1544" s="1">
        <v>528</v>
      </c>
      <c r="B1544" s="2">
        <v>1978</v>
      </c>
      <c r="C1544" t="s">
        <v>1</v>
      </c>
      <c r="D1544" t="s">
        <v>4</v>
      </c>
      <c r="E1544">
        <v>65819</v>
      </c>
      <c r="F1544">
        <v>0</v>
      </c>
      <c r="G1544">
        <v>0</v>
      </c>
      <c r="H1544" t="s">
        <v>497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5">
      <c r="A1545" s="1">
        <v>73</v>
      </c>
      <c r="B1545" s="2">
        <v>1953</v>
      </c>
      <c r="C1545" t="s">
        <v>6</v>
      </c>
      <c r="D1545" t="s">
        <v>3</v>
      </c>
      <c r="E1545">
        <v>51411</v>
      </c>
      <c r="F1545">
        <v>1</v>
      </c>
      <c r="G1545">
        <v>2</v>
      </c>
      <c r="H1545" t="s">
        <v>476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5">
      <c r="A1546" s="1">
        <v>5589</v>
      </c>
      <c r="B1546" s="2">
        <v>1964</v>
      </c>
      <c r="C1546" t="s">
        <v>1</v>
      </c>
      <c r="D1546" t="s">
        <v>2</v>
      </c>
      <c r="E1546">
        <v>51983</v>
      </c>
      <c r="F1546">
        <v>0</v>
      </c>
      <c r="G1546">
        <v>1</v>
      </c>
      <c r="H1546" t="s">
        <v>31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5">
      <c r="A1547" s="1">
        <v>10212</v>
      </c>
      <c r="B1547" s="2">
        <v>1986</v>
      </c>
      <c r="C1547" t="s">
        <v>8</v>
      </c>
      <c r="D1547" t="s">
        <v>5</v>
      </c>
      <c r="E1547">
        <v>42386</v>
      </c>
      <c r="F1547">
        <v>1</v>
      </c>
      <c r="G1547">
        <v>0</v>
      </c>
      <c r="H1547" t="s">
        <v>248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5">
      <c r="A1548" s="1">
        <v>6365</v>
      </c>
      <c r="B1548" s="2">
        <v>1987</v>
      </c>
      <c r="C1548" t="s">
        <v>7</v>
      </c>
      <c r="D1548" t="s">
        <v>4</v>
      </c>
      <c r="E1548">
        <v>30390</v>
      </c>
      <c r="F1548">
        <v>0</v>
      </c>
      <c r="G1548">
        <v>0</v>
      </c>
      <c r="H1548" t="s">
        <v>49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5">
      <c r="A1549" s="1">
        <v>5636</v>
      </c>
      <c r="B1549" s="2">
        <v>1963</v>
      </c>
      <c r="C1549" t="s">
        <v>1</v>
      </c>
      <c r="D1549" t="s">
        <v>3</v>
      </c>
      <c r="E1549">
        <v>30983</v>
      </c>
      <c r="F1549">
        <v>0</v>
      </c>
      <c r="G1549">
        <v>0</v>
      </c>
      <c r="H1549" t="s">
        <v>57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5">
      <c r="A1550" s="1">
        <v>591</v>
      </c>
      <c r="B1550" s="2">
        <v>1957</v>
      </c>
      <c r="C1550" t="s">
        <v>1</v>
      </c>
      <c r="D1550" t="s">
        <v>9</v>
      </c>
      <c r="E1550">
        <v>66033</v>
      </c>
      <c r="F1550">
        <v>0</v>
      </c>
      <c r="G1550">
        <v>1</v>
      </c>
      <c r="H1550" t="s">
        <v>418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5">
      <c r="A1551" s="1">
        <v>2217</v>
      </c>
      <c r="B1551" s="2">
        <v>1975</v>
      </c>
      <c r="C1551" t="s">
        <v>7</v>
      </c>
      <c r="D1551" t="s">
        <v>4</v>
      </c>
      <c r="E1551">
        <v>37284</v>
      </c>
      <c r="F1551">
        <v>1</v>
      </c>
      <c r="G1551">
        <v>1</v>
      </c>
      <c r="H1551" t="s">
        <v>460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5">
      <c r="A1552" s="1">
        <v>2544</v>
      </c>
      <c r="B1552" s="2">
        <v>1951</v>
      </c>
      <c r="C1552" t="s">
        <v>8</v>
      </c>
      <c r="D1552" t="s">
        <v>2</v>
      </c>
      <c r="E1552">
        <v>57530</v>
      </c>
      <c r="F1552">
        <v>0</v>
      </c>
      <c r="G1552">
        <v>1</v>
      </c>
      <c r="H1552" t="s">
        <v>251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5">
      <c r="A1553" s="1">
        <v>7725</v>
      </c>
      <c r="B1553" s="2">
        <v>1965</v>
      </c>
      <c r="C1553" t="s">
        <v>7</v>
      </c>
      <c r="D1553" t="s">
        <v>4</v>
      </c>
      <c r="E1553">
        <v>76800</v>
      </c>
      <c r="F1553">
        <v>0</v>
      </c>
      <c r="G1553">
        <v>0</v>
      </c>
      <c r="H1553" t="s">
        <v>18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5">
      <c r="A1554" s="1">
        <v>8091</v>
      </c>
      <c r="B1554" s="2">
        <v>1956</v>
      </c>
      <c r="C1554" t="s">
        <v>1</v>
      </c>
      <c r="D1554" t="s">
        <v>4</v>
      </c>
      <c r="E1554">
        <v>63943</v>
      </c>
      <c r="F1554">
        <v>0</v>
      </c>
      <c r="G1554">
        <v>1</v>
      </c>
      <c r="H1554" t="s">
        <v>624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5">
      <c r="A1555" s="1">
        <v>7321</v>
      </c>
      <c r="B1555" s="2">
        <v>1962</v>
      </c>
      <c r="C1555" t="s">
        <v>1</v>
      </c>
      <c r="D1555" t="s">
        <v>5</v>
      </c>
      <c r="E1555">
        <v>76081</v>
      </c>
      <c r="F1555">
        <v>0</v>
      </c>
      <c r="G1555">
        <v>0</v>
      </c>
      <c r="H1555" t="s">
        <v>163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5">
      <c r="A1556" s="1">
        <v>5462</v>
      </c>
      <c r="B1556" s="2">
        <v>1974</v>
      </c>
      <c r="C1556" t="s">
        <v>1</v>
      </c>
      <c r="D1556" t="s">
        <v>4</v>
      </c>
      <c r="E1556">
        <v>67445</v>
      </c>
      <c r="F1556">
        <v>0</v>
      </c>
      <c r="G1556">
        <v>1</v>
      </c>
      <c r="H1556" t="s">
        <v>374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5">
      <c r="A1557" s="1">
        <v>7791</v>
      </c>
      <c r="B1557" s="2">
        <v>1967</v>
      </c>
      <c r="C1557" t="s">
        <v>8</v>
      </c>
      <c r="D1557" t="s">
        <v>4</v>
      </c>
      <c r="E1557">
        <v>37054</v>
      </c>
      <c r="F1557">
        <v>1</v>
      </c>
      <c r="G1557">
        <v>1</v>
      </c>
      <c r="H1557" t="s">
        <v>466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5">
      <c r="A1558" s="1">
        <v>955</v>
      </c>
      <c r="B1558" s="2">
        <v>1962</v>
      </c>
      <c r="C1558" t="s">
        <v>8</v>
      </c>
      <c r="D1558" t="s">
        <v>5</v>
      </c>
      <c r="E1558">
        <v>47175</v>
      </c>
      <c r="F1558">
        <v>1</v>
      </c>
      <c r="G1558">
        <v>1</v>
      </c>
      <c r="H1558" t="s">
        <v>139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5">
      <c r="A1559" s="1">
        <v>4037</v>
      </c>
      <c r="B1559" s="2">
        <v>1976</v>
      </c>
      <c r="C1559" t="s">
        <v>1</v>
      </c>
      <c r="D1559" t="s">
        <v>2</v>
      </c>
      <c r="E1559">
        <v>31859</v>
      </c>
      <c r="F1559">
        <v>1</v>
      </c>
      <c r="G1559">
        <v>0</v>
      </c>
      <c r="H1559" t="s">
        <v>302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5">
      <c r="A1560" s="1">
        <v>6642</v>
      </c>
      <c r="B1560" s="2">
        <v>1961</v>
      </c>
      <c r="C1560" t="s">
        <v>1</v>
      </c>
      <c r="D1560" t="s">
        <v>2</v>
      </c>
      <c r="E1560">
        <v>27215</v>
      </c>
      <c r="F1560">
        <v>2</v>
      </c>
      <c r="G1560">
        <v>1</v>
      </c>
      <c r="H1560" t="s">
        <v>316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5">
      <c r="A1561" s="1">
        <v>2793</v>
      </c>
      <c r="B1561" s="2">
        <v>1976</v>
      </c>
      <c r="C1561" t="s">
        <v>6</v>
      </c>
      <c r="D1561" t="s">
        <v>2</v>
      </c>
      <c r="E1561">
        <v>70179</v>
      </c>
      <c r="F1561">
        <v>0</v>
      </c>
      <c r="G1561">
        <v>1</v>
      </c>
      <c r="H1561" t="s">
        <v>562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5">
      <c r="A1562" s="1">
        <v>5424</v>
      </c>
      <c r="B1562" s="2">
        <v>1983</v>
      </c>
      <c r="C1562" t="s">
        <v>1</v>
      </c>
      <c r="D1562" t="s">
        <v>4</v>
      </c>
      <c r="E1562">
        <v>39922</v>
      </c>
      <c r="F1562">
        <v>1</v>
      </c>
      <c r="G1562">
        <v>0</v>
      </c>
      <c r="H1562" t="s">
        <v>494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5">
      <c r="A1563" s="1">
        <v>879</v>
      </c>
      <c r="B1563" s="2">
        <v>1976</v>
      </c>
      <c r="C1563" t="s">
        <v>8</v>
      </c>
      <c r="D1563" t="s">
        <v>4</v>
      </c>
      <c r="E1563">
        <v>49681</v>
      </c>
      <c r="F1563">
        <v>0</v>
      </c>
      <c r="G1563">
        <v>2</v>
      </c>
      <c r="H1563" t="s">
        <v>489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5">
      <c r="A1564" s="1">
        <v>9530</v>
      </c>
      <c r="B1564" s="2">
        <v>1988</v>
      </c>
      <c r="C1564" t="s">
        <v>1</v>
      </c>
      <c r="D1564" t="s">
        <v>4</v>
      </c>
      <c r="E1564">
        <v>24645</v>
      </c>
      <c r="F1564">
        <v>1</v>
      </c>
      <c r="G1564">
        <v>0</v>
      </c>
      <c r="H1564" t="s">
        <v>586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5">
      <c r="A1565" s="1">
        <v>4828</v>
      </c>
      <c r="B1565" s="2">
        <v>1954</v>
      </c>
      <c r="C1565" t="s">
        <v>1</v>
      </c>
      <c r="D1565" t="s">
        <v>2</v>
      </c>
      <c r="E1565">
        <v>79865</v>
      </c>
      <c r="F1565">
        <v>0</v>
      </c>
      <c r="G1565">
        <v>1</v>
      </c>
      <c r="H1565" t="s">
        <v>378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5">
      <c r="A1566" s="1">
        <v>10699</v>
      </c>
      <c r="B1566" s="2">
        <v>1985</v>
      </c>
      <c r="C1566" t="s">
        <v>1</v>
      </c>
      <c r="D1566" t="s">
        <v>4</v>
      </c>
      <c r="E1566">
        <v>44322</v>
      </c>
      <c r="F1566">
        <v>1</v>
      </c>
      <c r="G1566">
        <v>0</v>
      </c>
      <c r="H1566" t="s">
        <v>283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5">
      <c r="A1567" s="1">
        <v>1497</v>
      </c>
      <c r="B1567" s="2">
        <v>1952</v>
      </c>
      <c r="C1567" t="s">
        <v>1</v>
      </c>
      <c r="D1567" t="s">
        <v>3</v>
      </c>
      <c r="E1567">
        <v>47958</v>
      </c>
      <c r="F1567">
        <v>0</v>
      </c>
      <c r="G1567">
        <v>1</v>
      </c>
      <c r="H1567" t="s">
        <v>487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5">
      <c r="A1568" s="1">
        <v>7476</v>
      </c>
      <c r="B1568" s="2">
        <v>1964</v>
      </c>
      <c r="C1568" t="s">
        <v>8</v>
      </c>
      <c r="D1568" t="s">
        <v>3</v>
      </c>
      <c r="E1568">
        <v>63972</v>
      </c>
      <c r="F1568">
        <v>0</v>
      </c>
      <c r="G1568">
        <v>1</v>
      </c>
      <c r="H1568" t="s">
        <v>596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5">
      <c r="A1569" s="1">
        <v>4390</v>
      </c>
      <c r="B1569" s="2">
        <v>1954</v>
      </c>
      <c r="C1569" t="s">
        <v>1</v>
      </c>
      <c r="D1569" t="s">
        <v>5</v>
      </c>
      <c r="E1569">
        <v>75315</v>
      </c>
      <c r="F1569">
        <v>0</v>
      </c>
      <c r="G1569">
        <v>1</v>
      </c>
      <c r="H1569" t="s">
        <v>625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5">
      <c r="A1570" s="1">
        <v>10478</v>
      </c>
      <c r="B1570" s="2">
        <v>1950</v>
      </c>
      <c r="C1570" t="s">
        <v>6</v>
      </c>
      <c r="D1570" t="s">
        <v>4</v>
      </c>
      <c r="E1570">
        <v>55517</v>
      </c>
      <c r="F1570">
        <v>1</v>
      </c>
      <c r="G1570">
        <v>1</v>
      </c>
      <c r="H1570" t="s">
        <v>309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5">
      <c r="A1571" s="1">
        <v>1081</v>
      </c>
      <c r="B1571" s="2">
        <v>1957</v>
      </c>
      <c r="C1571" t="s">
        <v>6</v>
      </c>
      <c r="D1571" t="s">
        <v>4</v>
      </c>
      <c r="E1571">
        <v>75283</v>
      </c>
      <c r="F1571">
        <v>1</v>
      </c>
      <c r="G1571">
        <v>2</v>
      </c>
      <c r="H1571" t="s">
        <v>347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5">
      <c r="A1572" s="1">
        <v>4261</v>
      </c>
      <c r="B1572" s="2">
        <v>1946</v>
      </c>
      <c r="C1572" t="s">
        <v>6</v>
      </c>
      <c r="D1572" t="s">
        <v>3</v>
      </c>
      <c r="E1572">
        <v>82800</v>
      </c>
      <c r="F1572">
        <v>0</v>
      </c>
      <c r="G1572">
        <v>0</v>
      </c>
      <c r="H1572" t="s">
        <v>29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5">
      <c r="A1573" s="1">
        <v>9916</v>
      </c>
      <c r="B1573" s="2">
        <v>1954</v>
      </c>
      <c r="C1573" t="s">
        <v>1</v>
      </c>
      <c r="D1573" t="s">
        <v>4</v>
      </c>
      <c r="E1573">
        <v>38998</v>
      </c>
      <c r="F1573">
        <v>1</v>
      </c>
      <c r="G1573">
        <v>1</v>
      </c>
      <c r="H1573" t="s">
        <v>33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5">
      <c r="A1574" s="1">
        <v>5350</v>
      </c>
      <c r="B1574" s="2">
        <v>1991</v>
      </c>
      <c r="C1574" t="s">
        <v>8</v>
      </c>
      <c r="D1574" t="s">
        <v>3</v>
      </c>
      <c r="E1574">
        <v>90638</v>
      </c>
      <c r="F1574">
        <v>0</v>
      </c>
      <c r="G1574">
        <v>0</v>
      </c>
      <c r="H1574" t="s">
        <v>567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5">
      <c r="A1575" s="1">
        <v>8135</v>
      </c>
      <c r="B1575" s="2">
        <v>1986</v>
      </c>
      <c r="C1575" t="s">
        <v>8</v>
      </c>
      <c r="D1575" t="s">
        <v>4</v>
      </c>
      <c r="E1575">
        <v>27161</v>
      </c>
      <c r="F1575">
        <v>1</v>
      </c>
      <c r="G1575">
        <v>0</v>
      </c>
      <c r="H1575" t="s">
        <v>211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5">
      <c r="A1576" s="1">
        <v>8685</v>
      </c>
      <c r="B1576" s="2">
        <v>1977</v>
      </c>
      <c r="C1576" t="s">
        <v>1</v>
      </c>
      <c r="D1576" t="s">
        <v>4</v>
      </c>
      <c r="E1576">
        <v>42014</v>
      </c>
      <c r="F1576">
        <v>1</v>
      </c>
      <c r="G1576">
        <v>0</v>
      </c>
      <c r="H1576" t="s">
        <v>214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5">
      <c r="A1577" s="1">
        <v>4967</v>
      </c>
      <c r="B1577" s="2">
        <v>1960</v>
      </c>
      <c r="C1577" t="s">
        <v>6</v>
      </c>
      <c r="D1577" t="s">
        <v>5</v>
      </c>
      <c r="E1577">
        <v>38201</v>
      </c>
      <c r="F1577">
        <v>0</v>
      </c>
      <c r="G1577">
        <v>1</v>
      </c>
      <c r="H1577" t="s">
        <v>460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5">
      <c r="A1578" s="1">
        <v>2130</v>
      </c>
      <c r="B1578" s="2">
        <v>1982</v>
      </c>
      <c r="C1578" t="s">
        <v>1</v>
      </c>
      <c r="D1578" t="s">
        <v>5</v>
      </c>
      <c r="E1578">
        <v>45203</v>
      </c>
      <c r="F1578">
        <v>2</v>
      </c>
      <c r="G1578">
        <v>0</v>
      </c>
      <c r="H1578" t="s">
        <v>99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5">
      <c r="A1579" s="1">
        <v>9298</v>
      </c>
      <c r="B1579" s="2">
        <v>1947</v>
      </c>
      <c r="C1579" t="s">
        <v>6</v>
      </c>
      <c r="D1579" t="s">
        <v>5</v>
      </c>
      <c r="E1579">
        <v>81574</v>
      </c>
      <c r="F1579">
        <v>0</v>
      </c>
      <c r="G1579">
        <v>0</v>
      </c>
      <c r="H1579" t="s">
        <v>67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5">
      <c r="A1580" s="1">
        <v>8175</v>
      </c>
      <c r="B1580" s="2">
        <v>1992</v>
      </c>
      <c r="C1580" t="s">
        <v>1</v>
      </c>
      <c r="D1580" t="s">
        <v>4</v>
      </c>
      <c r="E1580">
        <v>34935</v>
      </c>
      <c r="F1580">
        <v>0</v>
      </c>
      <c r="G1580">
        <v>0</v>
      </c>
      <c r="H1580" t="s">
        <v>327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5">
      <c r="A1581" s="1">
        <v>6257</v>
      </c>
      <c r="B1581" s="2">
        <v>1976</v>
      </c>
      <c r="C1581" t="s">
        <v>8</v>
      </c>
      <c r="D1581" t="s">
        <v>3</v>
      </c>
      <c r="E1581">
        <v>60482</v>
      </c>
      <c r="F1581">
        <v>0</v>
      </c>
      <c r="G1581">
        <v>1</v>
      </c>
      <c r="H1581" t="s">
        <v>316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5">
      <c r="A1582" s="1">
        <v>3790</v>
      </c>
      <c r="B1582" s="2">
        <v>1956</v>
      </c>
      <c r="C1582" t="s">
        <v>1</v>
      </c>
      <c r="D1582" t="s">
        <v>5</v>
      </c>
      <c r="E1582">
        <v>34633</v>
      </c>
      <c r="F1582">
        <v>2</v>
      </c>
      <c r="G1582">
        <v>1</v>
      </c>
      <c r="H1582" t="s">
        <v>511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5">
      <c r="A1583" s="1">
        <v>9952</v>
      </c>
      <c r="B1583" s="2">
        <v>1947</v>
      </c>
      <c r="C1583" t="s">
        <v>8</v>
      </c>
      <c r="D1583" t="s">
        <v>5</v>
      </c>
      <c r="E1583">
        <v>78093</v>
      </c>
      <c r="F1583">
        <v>0</v>
      </c>
      <c r="G1583">
        <v>0</v>
      </c>
      <c r="H1583" t="s">
        <v>509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5">
      <c r="A1584" s="1">
        <v>3503</v>
      </c>
      <c r="B1584" s="2">
        <v>1950</v>
      </c>
      <c r="C1584" t="s">
        <v>1</v>
      </c>
      <c r="D1584" t="s">
        <v>2</v>
      </c>
      <c r="E1584">
        <v>82460</v>
      </c>
      <c r="F1584">
        <v>0</v>
      </c>
      <c r="G1584">
        <v>0</v>
      </c>
      <c r="H1584" t="s">
        <v>365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5">
      <c r="A1585" s="1">
        <v>5223</v>
      </c>
      <c r="B1585" s="2">
        <v>1966</v>
      </c>
      <c r="C1585" t="s">
        <v>8</v>
      </c>
      <c r="D1585" t="s">
        <v>5</v>
      </c>
      <c r="E1585">
        <v>45903</v>
      </c>
      <c r="F1585">
        <v>0</v>
      </c>
      <c r="G1585">
        <v>1</v>
      </c>
      <c r="H1585" t="s">
        <v>540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5">
      <c r="A1586" s="1">
        <v>4608</v>
      </c>
      <c r="B1586" s="2">
        <v>1987</v>
      </c>
      <c r="C1586" t="s">
        <v>1</v>
      </c>
      <c r="D1586" t="s">
        <v>2</v>
      </c>
      <c r="E1586">
        <v>81361</v>
      </c>
      <c r="F1586">
        <v>0</v>
      </c>
      <c r="G1586">
        <v>0</v>
      </c>
      <c r="H1586" t="s">
        <v>92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5">
      <c r="A1587" s="1">
        <v>1626</v>
      </c>
      <c r="B1587" s="2">
        <v>1973</v>
      </c>
      <c r="C1587" t="s">
        <v>6</v>
      </c>
      <c r="D1587" t="s">
        <v>2</v>
      </c>
      <c r="E1587">
        <v>35860</v>
      </c>
      <c r="F1587">
        <v>1</v>
      </c>
      <c r="G1587">
        <v>1</v>
      </c>
      <c r="H1587" t="s">
        <v>132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5">
      <c r="A1588" s="1">
        <v>4764</v>
      </c>
      <c r="B1588" s="2">
        <v>1952</v>
      </c>
      <c r="C1588" t="s">
        <v>8</v>
      </c>
      <c r="D1588" t="s">
        <v>5</v>
      </c>
      <c r="E1588">
        <v>40442</v>
      </c>
      <c r="F1588">
        <v>1</v>
      </c>
      <c r="G1588">
        <v>1</v>
      </c>
      <c r="H1588" t="s">
        <v>354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5">
      <c r="A1589" s="1">
        <v>2471</v>
      </c>
      <c r="B1589" s="2">
        <v>1965</v>
      </c>
      <c r="C1589" t="s">
        <v>1</v>
      </c>
      <c r="D1589" t="s">
        <v>4</v>
      </c>
      <c r="E1589">
        <v>61482</v>
      </c>
      <c r="F1589">
        <v>0</v>
      </c>
      <c r="G1589">
        <v>0</v>
      </c>
      <c r="H1589" t="s">
        <v>451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5">
      <c r="A1590" s="1">
        <v>5892</v>
      </c>
      <c r="B1590" s="2">
        <v>1980</v>
      </c>
      <c r="C1590" t="s">
        <v>1</v>
      </c>
      <c r="D1590" t="s">
        <v>4</v>
      </c>
      <c r="E1590">
        <v>34968</v>
      </c>
      <c r="F1590">
        <v>1</v>
      </c>
      <c r="G1590">
        <v>0</v>
      </c>
      <c r="H1590" t="s">
        <v>452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5">
      <c r="A1591" s="1">
        <v>2612</v>
      </c>
      <c r="B1591" s="2">
        <v>1987</v>
      </c>
      <c r="C1591" t="s">
        <v>1</v>
      </c>
      <c r="D1591" t="s">
        <v>4</v>
      </c>
      <c r="E1591">
        <v>75794</v>
      </c>
      <c r="F1591">
        <v>0</v>
      </c>
      <c r="G1591">
        <v>0</v>
      </c>
      <c r="H1591" t="s">
        <v>556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5">
      <c r="A1592" s="1">
        <v>4971</v>
      </c>
      <c r="B1592" s="2">
        <v>1962</v>
      </c>
      <c r="C1592" t="s">
        <v>6</v>
      </c>
      <c r="D1592" t="s">
        <v>5</v>
      </c>
      <c r="E1592">
        <v>31497</v>
      </c>
      <c r="F1592">
        <v>0</v>
      </c>
      <c r="G1592">
        <v>1</v>
      </c>
      <c r="H1592" t="s">
        <v>276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5">
      <c r="A1593" s="1">
        <v>5185</v>
      </c>
      <c r="B1593" s="2">
        <v>1955</v>
      </c>
      <c r="C1593" t="s">
        <v>1</v>
      </c>
      <c r="D1593" t="s">
        <v>4</v>
      </c>
      <c r="E1593">
        <v>74268</v>
      </c>
      <c r="F1593">
        <v>0</v>
      </c>
      <c r="G1593">
        <v>0</v>
      </c>
      <c r="H1593" t="s">
        <v>494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5">
      <c r="A1594" s="1">
        <v>10069</v>
      </c>
      <c r="B1594" s="2">
        <v>1988</v>
      </c>
      <c r="C1594" t="s">
        <v>10</v>
      </c>
      <c r="D1594" t="s">
        <v>5</v>
      </c>
      <c r="E1594">
        <v>13724</v>
      </c>
      <c r="F1594">
        <v>1</v>
      </c>
      <c r="G1594">
        <v>0</v>
      </c>
      <c r="H1594" t="s">
        <v>31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5">
      <c r="A1595" s="1">
        <v>2262</v>
      </c>
      <c r="B1595" s="2">
        <v>1965</v>
      </c>
      <c r="C1595" t="s">
        <v>8</v>
      </c>
      <c r="D1595" t="s">
        <v>5</v>
      </c>
      <c r="E1595">
        <v>45143</v>
      </c>
      <c r="F1595">
        <v>0</v>
      </c>
      <c r="G1595">
        <v>1</v>
      </c>
      <c r="H1595" t="s">
        <v>589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5">
      <c r="A1596" s="1">
        <v>1131</v>
      </c>
      <c r="B1596" s="2">
        <v>1967</v>
      </c>
      <c r="C1596" t="s">
        <v>6</v>
      </c>
      <c r="D1596" t="s">
        <v>3</v>
      </c>
      <c r="E1596">
        <v>52569</v>
      </c>
      <c r="F1596">
        <v>0</v>
      </c>
      <c r="G1596">
        <v>1</v>
      </c>
      <c r="H1596" t="s">
        <v>323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5">
      <c r="A1597" s="1">
        <v>1041</v>
      </c>
      <c r="B1597" s="2">
        <v>1973</v>
      </c>
      <c r="C1597" t="s">
        <v>6</v>
      </c>
      <c r="D1597" t="s">
        <v>3</v>
      </c>
      <c r="E1597">
        <v>48432</v>
      </c>
      <c r="F1597">
        <v>0</v>
      </c>
      <c r="G1597">
        <v>1</v>
      </c>
      <c r="H1597" t="s">
        <v>138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5">
      <c r="A1598" s="1">
        <v>24</v>
      </c>
      <c r="B1598" s="2">
        <v>1960</v>
      </c>
      <c r="C1598" t="s">
        <v>8</v>
      </c>
      <c r="D1598" t="s">
        <v>5</v>
      </c>
      <c r="E1598">
        <v>17144</v>
      </c>
      <c r="F1598">
        <v>1</v>
      </c>
      <c r="G1598">
        <v>1</v>
      </c>
      <c r="H1598" t="s">
        <v>380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5">
      <c r="A1599" s="1">
        <v>3409</v>
      </c>
      <c r="B1599" s="2">
        <v>1984</v>
      </c>
      <c r="C1599" t="s">
        <v>1</v>
      </c>
      <c r="D1599" t="s">
        <v>3</v>
      </c>
      <c r="E1599">
        <v>36108</v>
      </c>
      <c r="F1599">
        <v>1</v>
      </c>
      <c r="G1599">
        <v>0</v>
      </c>
      <c r="H1599" t="s">
        <v>607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5">
      <c r="A1600" s="1">
        <v>7022</v>
      </c>
      <c r="B1600" s="2">
        <v>1971</v>
      </c>
      <c r="C1600" t="s">
        <v>1</v>
      </c>
      <c r="D1600" t="s">
        <v>4</v>
      </c>
      <c r="E1600">
        <v>76445</v>
      </c>
      <c r="F1600">
        <v>1</v>
      </c>
      <c r="G1600">
        <v>0</v>
      </c>
      <c r="H1600" t="s">
        <v>290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5">
      <c r="A1601" s="1">
        <v>7943</v>
      </c>
      <c r="B1601" s="2">
        <v>1975</v>
      </c>
      <c r="C1601" t="s">
        <v>6</v>
      </c>
      <c r="D1601" t="s">
        <v>4</v>
      </c>
      <c r="E1601">
        <v>36663</v>
      </c>
      <c r="F1601">
        <v>1</v>
      </c>
      <c r="G1601">
        <v>0</v>
      </c>
      <c r="H1601" t="s">
        <v>626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5">
      <c r="A1602" s="1">
        <v>5272</v>
      </c>
      <c r="B1602" s="2">
        <v>1965</v>
      </c>
      <c r="C1602" t="s">
        <v>8</v>
      </c>
      <c r="D1602" t="s">
        <v>4</v>
      </c>
      <c r="E1602">
        <v>53843</v>
      </c>
      <c r="F1602">
        <v>0</v>
      </c>
      <c r="G1602">
        <v>1</v>
      </c>
      <c r="H1602" t="s">
        <v>627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5">
      <c r="A1603" s="1">
        <v>5453</v>
      </c>
      <c r="B1603" s="2">
        <v>1956</v>
      </c>
      <c r="C1603" t="s">
        <v>8</v>
      </c>
      <c r="D1603" t="s">
        <v>4</v>
      </c>
      <c r="E1603">
        <v>90226</v>
      </c>
      <c r="F1603">
        <v>0</v>
      </c>
      <c r="G1603">
        <v>0</v>
      </c>
      <c r="H1603" t="s">
        <v>594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5">
      <c r="A1604" s="1">
        <v>2565</v>
      </c>
      <c r="B1604" s="2">
        <v>1955</v>
      </c>
      <c r="C1604" t="s">
        <v>8</v>
      </c>
      <c r="D1604" t="s">
        <v>2</v>
      </c>
      <c r="E1604">
        <v>70638</v>
      </c>
      <c r="F1604">
        <v>0</v>
      </c>
      <c r="G1604">
        <v>0</v>
      </c>
      <c r="H1604" t="s">
        <v>628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5">
      <c r="A1605" s="1">
        <v>800</v>
      </c>
      <c r="B1605" s="2">
        <v>1960</v>
      </c>
      <c r="C1605" t="s">
        <v>1</v>
      </c>
      <c r="D1605" t="s">
        <v>5</v>
      </c>
      <c r="E1605">
        <v>44512</v>
      </c>
      <c r="F1605">
        <v>1</v>
      </c>
      <c r="G1605">
        <v>1</v>
      </c>
      <c r="H1605" t="s">
        <v>479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5">
      <c r="A1606" s="1">
        <v>11092</v>
      </c>
      <c r="B1606" s="2">
        <v>1961</v>
      </c>
      <c r="C1606" t="s">
        <v>1</v>
      </c>
      <c r="D1606" t="s">
        <v>4</v>
      </c>
      <c r="E1606">
        <v>27116</v>
      </c>
      <c r="F1606">
        <v>1</v>
      </c>
      <c r="G1606">
        <v>1</v>
      </c>
      <c r="H1606" t="s">
        <v>599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5">
      <c r="A1607" s="1">
        <v>5062</v>
      </c>
      <c r="B1607" s="2">
        <v>1963</v>
      </c>
      <c r="C1607" t="s">
        <v>6</v>
      </c>
      <c r="D1607" t="s">
        <v>4</v>
      </c>
      <c r="E1607">
        <v>54072</v>
      </c>
      <c r="F1607">
        <v>1</v>
      </c>
      <c r="G1607">
        <v>1</v>
      </c>
      <c r="H1607" t="s">
        <v>498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5">
      <c r="A1608" s="1">
        <v>8969</v>
      </c>
      <c r="B1608" s="2">
        <v>1977</v>
      </c>
      <c r="C1608" t="s">
        <v>1</v>
      </c>
      <c r="D1608" t="s">
        <v>4</v>
      </c>
      <c r="E1608">
        <v>71855</v>
      </c>
      <c r="F1608">
        <v>0</v>
      </c>
      <c r="G1608">
        <v>1</v>
      </c>
      <c r="H1608" t="s">
        <v>555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5">
      <c r="A1609" s="1">
        <v>4656</v>
      </c>
      <c r="B1609" s="2">
        <v>1990</v>
      </c>
      <c r="C1609" t="s">
        <v>7</v>
      </c>
      <c r="D1609" t="s">
        <v>3</v>
      </c>
      <c r="E1609">
        <v>51250</v>
      </c>
      <c r="F1609">
        <v>1</v>
      </c>
      <c r="G1609">
        <v>0</v>
      </c>
      <c r="H1609" t="s">
        <v>315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5">
      <c r="A1610" s="1">
        <v>4480</v>
      </c>
      <c r="B1610" s="2">
        <v>1973</v>
      </c>
      <c r="C1610" t="s">
        <v>8</v>
      </c>
      <c r="D1610" t="s">
        <v>4</v>
      </c>
      <c r="E1610">
        <v>60432</v>
      </c>
      <c r="F1610">
        <v>0</v>
      </c>
      <c r="G1610">
        <v>1</v>
      </c>
      <c r="H1610" t="s">
        <v>465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5">
      <c r="A1611" s="1">
        <v>9971</v>
      </c>
      <c r="B1611" s="2">
        <v>1964</v>
      </c>
      <c r="C1611" t="s">
        <v>6</v>
      </c>
      <c r="D1611" t="s">
        <v>4</v>
      </c>
      <c r="E1611">
        <v>65526</v>
      </c>
      <c r="F1611">
        <v>0</v>
      </c>
      <c r="G1611">
        <v>1</v>
      </c>
      <c r="H1611" t="s">
        <v>195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5">
      <c r="A1612" s="1">
        <v>6729</v>
      </c>
      <c r="B1612" s="2">
        <v>1988</v>
      </c>
      <c r="C1612" t="s">
        <v>1</v>
      </c>
      <c r="D1612" t="s">
        <v>3</v>
      </c>
      <c r="E1612">
        <v>68655</v>
      </c>
      <c r="F1612">
        <v>0</v>
      </c>
      <c r="G1612">
        <v>0</v>
      </c>
      <c r="H1612" t="s">
        <v>279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5">
      <c r="A1613" s="1">
        <v>1773</v>
      </c>
      <c r="B1613" s="2">
        <v>1978</v>
      </c>
      <c r="C1613" t="s">
        <v>7</v>
      </c>
      <c r="D1613" t="s">
        <v>4</v>
      </c>
      <c r="E1613">
        <v>12393</v>
      </c>
      <c r="F1613">
        <v>0</v>
      </c>
      <c r="G1613">
        <v>0</v>
      </c>
      <c r="H1613" t="s">
        <v>373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5">
      <c r="A1614" s="1">
        <v>9242</v>
      </c>
      <c r="B1614" s="2">
        <v>1990</v>
      </c>
      <c r="C1614" t="s">
        <v>1</v>
      </c>
      <c r="D1614" t="s">
        <v>3</v>
      </c>
      <c r="E1614">
        <v>64509</v>
      </c>
      <c r="F1614">
        <v>0</v>
      </c>
      <c r="G1614">
        <v>0</v>
      </c>
      <c r="H1614" t="s">
        <v>546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5">
      <c r="A1615" s="1">
        <v>1764</v>
      </c>
      <c r="B1615" s="2">
        <v>1975</v>
      </c>
      <c r="C1615" t="s">
        <v>1</v>
      </c>
      <c r="D1615" t="s">
        <v>3</v>
      </c>
      <c r="E1615">
        <v>33955</v>
      </c>
      <c r="F1615">
        <v>1</v>
      </c>
      <c r="G1615">
        <v>0</v>
      </c>
      <c r="H1615" t="s">
        <v>519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5">
      <c r="A1616" s="1">
        <v>6215</v>
      </c>
      <c r="B1616" s="2">
        <v>1977</v>
      </c>
      <c r="C1616" t="s">
        <v>1</v>
      </c>
      <c r="D1616" t="s">
        <v>4</v>
      </c>
      <c r="E1616">
        <v>31353</v>
      </c>
      <c r="F1616">
        <v>1</v>
      </c>
      <c r="G1616">
        <v>1</v>
      </c>
      <c r="H1616" t="s">
        <v>174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5">
      <c r="A1617" s="1">
        <v>10099</v>
      </c>
      <c r="B1617" s="2">
        <v>1984</v>
      </c>
      <c r="C1617" t="s">
        <v>1</v>
      </c>
      <c r="D1617" t="s">
        <v>4</v>
      </c>
      <c r="E1617">
        <v>55434</v>
      </c>
      <c r="F1617">
        <v>1</v>
      </c>
      <c r="G1617">
        <v>0</v>
      </c>
      <c r="H1617" t="s">
        <v>629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5">
      <c r="A1618" s="1">
        <v>5423</v>
      </c>
      <c r="B1618" s="2">
        <v>1983</v>
      </c>
      <c r="C1618" t="s">
        <v>1</v>
      </c>
      <c r="D1618" t="s">
        <v>5</v>
      </c>
      <c r="E1618">
        <v>28359</v>
      </c>
      <c r="F1618">
        <v>1</v>
      </c>
      <c r="G1618">
        <v>0</v>
      </c>
      <c r="H1618" t="s">
        <v>219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5">
      <c r="A1619" s="1">
        <v>940</v>
      </c>
      <c r="B1619" s="2">
        <v>1987</v>
      </c>
      <c r="C1619" t="s">
        <v>1</v>
      </c>
      <c r="D1619" t="s">
        <v>3</v>
      </c>
      <c r="E1619">
        <v>57100</v>
      </c>
      <c r="F1619">
        <v>1</v>
      </c>
      <c r="G1619">
        <v>0</v>
      </c>
      <c r="H1619" t="s">
        <v>350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5">
      <c r="A1620" s="1">
        <v>3011</v>
      </c>
      <c r="B1620" s="2">
        <v>1965</v>
      </c>
      <c r="C1620" t="s">
        <v>1</v>
      </c>
      <c r="D1620" t="s">
        <v>4</v>
      </c>
      <c r="E1620">
        <v>69139</v>
      </c>
      <c r="F1620">
        <v>0</v>
      </c>
      <c r="G1620">
        <v>1</v>
      </c>
      <c r="H1620" t="s">
        <v>370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5">
      <c r="A1621" s="1">
        <v>3298</v>
      </c>
      <c r="B1621" s="2">
        <v>1956</v>
      </c>
      <c r="C1621" t="s">
        <v>8</v>
      </c>
      <c r="D1621" t="s">
        <v>4</v>
      </c>
      <c r="E1621">
        <v>52973</v>
      </c>
      <c r="F1621">
        <v>0</v>
      </c>
      <c r="G1621">
        <v>1</v>
      </c>
      <c r="H1621" t="s">
        <v>60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5">
      <c r="A1622" s="1">
        <v>8286</v>
      </c>
      <c r="B1622" s="2">
        <v>1965</v>
      </c>
      <c r="C1622" t="s">
        <v>6</v>
      </c>
      <c r="D1622" t="s">
        <v>5</v>
      </c>
      <c r="E1622">
        <v>51717</v>
      </c>
      <c r="F1622">
        <v>0</v>
      </c>
      <c r="G1622">
        <v>1</v>
      </c>
      <c r="H1622" t="s">
        <v>149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5">
      <c r="A1623" s="1">
        <v>9668</v>
      </c>
      <c r="B1623" s="2">
        <v>1971</v>
      </c>
      <c r="C1623" t="s">
        <v>1</v>
      </c>
      <c r="D1623" t="s">
        <v>4</v>
      </c>
      <c r="E1623">
        <v>18793</v>
      </c>
      <c r="F1623">
        <v>1</v>
      </c>
      <c r="G1623">
        <v>0</v>
      </c>
      <c r="H1623" t="s">
        <v>249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5">
      <c r="A1624" s="1">
        <v>5120</v>
      </c>
      <c r="B1624" s="2">
        <v>1982</v>
      </c>
      <c r="C1624" t="s">
        <v>7</v>
      </c>
      <c r="D1624" t="s">
        <v>5</v>
      </c>
      <c r="E1624">
        <v>66664</v>
      </c>
      <c r="F1624">
        <v>0</v>
      </c>
      <c r="G1624">
        <v>0</v>
      </c>
      <c r="H1624" t="s">
        <v>341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5">
      <c r="A1625" s="1">
        <v>6097</v>
      </c>
      <c r="B1625" s="2">
        <v>1959</v>
      </c>
      <c r="C1625" t="s">
        <v>1</v>
      </c>
      <c r="D1625" t="s">
        <v>3</v>
      </c>
      <c r="E1625">
        <v>50664</v>
      </c>
      <c r="F1625">
        <v>1</v>
      </c>
      <c r="G1625">
        <v>1</v>
      </c>
      <c r="H1625" t="s">
        <v>555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5">
      <c r="A1626" s="1">
        <v>7019</v>
      </c>
      <c r="B1626" s="2">
        <v>1963</v>
      </c>
      <c r="C1626" t="s">
        <v>1</v>
      </c>
      <c r="D1626" t="s">
        <v>5</v>
      </c>
      <c r="E1626">
        <v>54414</v>
      </c>
      <c r="F1626">
        <v>1</v>
      </c>
      <c r="G1626">
        <v>1</v>
      </c>
      <c r="H1626" t="s">
        <v>316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5">
      <c r="A1627" s="1">
        <v>7408</v>
      </c>
      <c r="B1627" s="2">
        <v>1952</v>
      </c>
      <c r="C1627" t="s">
        <v>6</v>
      </c>
      <c r="D1627" t="s">
        <v>4</v>
      </c>
      <c r="E1627">
        <v>54549</v>
      </c>
      <c r="F1627">
        <v>0</v>
      </c>
      <c r="G1627">
        <v>1</v>
      </c>
      <c r="H1627" t="s">
        <v>69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5">
      <c r="A1628" s="1">
        <v>8041</v>
      </c>
      <c r="B1628" s="2">
        <v>1971</v>
      </c>
      <c r="C1628" t="s">
        <v>6</v>
      </c>
      <c r="D1628" t="s">
        <v>9</v>
      </c>
      <c r="E1628">
        <v>47111</v>
      </c>
      <c r="F1628">
        <v>0</v>
      </c>
      <c r="G1628">
        <v>1</v>
      </c>
      <c r="H1628" t="s">
        <v>198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5">
      <c r="A1629" s="1">
        <v>252</v>
      </c>
      <c r="B1629" s="2">
        <v>1963</v>
      </c>
      <c r="C1629" t="s">
        <v>6</v>
      </c>
      <c r="D1629" t="s">
        <v>2</v>
      </c>
      <c r="E1629">
        <v>41003</v>
      </c>
      <c r="F1629">
        <v>0</v>
      </c>
      <c r="G1629">
        <v>0</v>
      </c>
      <c r="H1629" t="s">
        <v>82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5">
      <c r="A1630" s="1">
        <v>9986</v>
      </c>
      <c r="B1630" s="2">
        <v>1982</v>
      </c>
      <c r="C1630" t="s">
        <v>1</v>
      </c>
      <c r="D1630" t="s">
        <v>5</v>
      </c>
      <c r="E1630">
        <v>19444</v>
      </c>
      <c r="F1630">
        <v>1</v>
      </c>
      <c r="G1630">
        <v>0</v>
      </c>
      <c r="H1630" t="s">
        <v>630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5">
      <c r="A1631" s="1">
        <v>3276</v>
      </c>
      <c r="B1631" s="2">
        <v>1976</v>
      </c>
      <c r="C1631" t="s">
        <v>7</v>
      </c>
      <c r="D1631" t="s">
        <v>5</v>
      </c>
      <c r="E1631">
        <v>36301</v>
      </c>
      <c r="F1631">
        <v>1</v>
      </c>
      <c r="G1631">
        <v>0</v>
      </c>
      <c r="H1631" t="s">
        <v>529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5">
      <c r="A1632" s="1">
        <v>3859</v>
      </c>
      <c r="B1632" s="2">
        <v>1947</v>
      </c>
      <c r="C1632" t="s">
        <v>6</v>
      </c>
      <c r="D1632" t="s">
        <v>5</v>
      </c>
      <c r="E1632">
        <v>73059</v>
      </c>
      <c r="F1632">
        <v>0</v>
      </c>
      <c r="G1632">
        <v>1</v>
      </c>
      <c r="H1632" t="s">
        <v>193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5">
      <c r="A1633" s="1">
        <v>3570</v>
      </c>
      <c r="B1633" s="2">
        <v>1969</v>
      </c>
      <c r="C1633" t="s">
        <v>6</v>
      </c>
      <c r="D1633" t="s">
        <v>5</v>
      </c>
      <c r="E1633">
        <v>42731</v>
      </c>
      <c r="F1633">
        <v>1</v>
      </c>
      <c r="G1633">
        <v>0</v>
      </c>
      <c r="H1633" t="s">
        <v>430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5">
      <c r="A1634" s="1">
        <v>3783</v>
      </c>
      <c r="B1634" s="2">
        <v>1959</v>
      </c>
      <c r="C1634" t="s">
        <v>6</v>
      </c>
      <c r="D1634" t="s">
        <v>4</v>
      </c>
      <c r="E1634">
        <v>52854</v>
      </c>
      <c r="F1634">
        <v>1</v>
      </c>
      <c r="G1634">
        <v>1</v>
      </c>
      <c r="H1634" t="s">
        <v>552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5">
      <c r="A1635" s="1">
        <v>10207</v>
      </c>
      <c r="B1635" s="2">
        <v>1978</v>
      </c>
      <c r="C1635" t="s">
        <v>1</v>
      </c>
      <c r="D1635" t="s">
        <v>5</v>
      </c>
      <c r="E1635">
        <v>22775</v>
      </c>
      <c r="F1635">
        <v>1</v>
      </c>
      <c r="G1635">
        <v>0</v>
      </c>
      <c r="H1635" t="s">
        <v>232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5">
      <c r="A1636" s="1">
        <v>10906</v>
      </c>
      <c r="B1636" s="2">
        <v>1948</v>
      </c>
      <c r="C1636" t="s">
        <v>6</v>
      </c>
      <c r="D1636" t="s">
        <v>5</v>
      </c>
      <c r="E1636">
        <v>46681</v>
      </c>
      <c r="F1636">
        <v>0</v>
      </c>
      <c r="G1636">
        <v>2</v>
      </c>
      <c r="H1636" t="s">
        <v>289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5">
      <c r="A1637" s="1">
        <v>3427</v>
      </c>
      <c r="B1637" s="2">
        <v>1955</v>
      </c>
      <c r="C1637" t="s">
        <v>6</v>
      </c>
      <c r="D1637" t="s">
        <v>4</v>
      </c>
      <c r="E1637">
        <v>59821</v>
      </c>
      <c r="F1637">
        <v>0</v>
      </c>
      <c r="G1637">
        <v>1</v>
      </c>
      <c r="H1637" t="s">
        <v>631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5">
      <c r="A1638" s="1">
        <v>5209</v>
      </c>
      <c r="B1638" s="2">
        <v>1954</v>
      </c>
      <c r="C1638" t="s">
        <v>1</v>
      </c>
      <c r="D1638" t="s">
        <v>2</v>
      </c>
      <c r="E1638">
        <v>50002</v>
      </c>
      <c r="F1638">
        <v>0</v>
      </c>
      <c r="G1638">
        <v>1</v>
      </c>
      <c r="H1638" t="s">
        <v>68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5">
      <c r="A1639" s="1">
        <v>10711</v>
      </c>
      <c r="B1639" s="2">
        <v>1945</v>
      </c>
      <c r="C1639" t="s">
        <v>1</v>
      </c>
      <c r="D1639" t="s">
        <v>4</v>
      </c>
      <c r="E1639">
        <v>69755</v>
      </c>
      <c r="F1639">
        <v>0</v>
      </c>
      <c r="G1639">
        <v>0</v>
      </c>
      <c r="H1639" t="s">
        <v>55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5">
      <c r="A1640" s="1">
        <v>10785</v>
      </c>
      <c r="B1640" s="2">
        <v>1969</v>
      </c>
      <c r="C1640" t="s">
        <v>1</v>
      </c>
      <c r="D1640" t="s">
        <v>4</v>
      </c>
      <c r="E1640">
        <v>44078</v>
      </c>
      <c r="F1640">
        <v>1</v>
      </c>
      <c r="G1640">
        <v>1</v>
      </c>
      <c r="H1640" t="s">
        <v>507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5">
      <c r="A1641" s="1">
        <v>2814</v>
      </c>
      <c r="B1641" s="2">
        <v>1976</v>
      </c>
      <c r="C1641" t="s">
        <v>8</v>
      </c>
      <c r="D1641" t="s">
        <v>5</v>
      </c>
      <c r="E1641">
        <v>30560</v>
      </c>
      <c r="F1641">
        <v>1</v>
      </c>
      <c r="G1641">
        <v>0</v>
      </c>
      <c r="H1641" t="s">
        <v>627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5">
      <c r="A1642" s="1">
        <v>6866</v>
      </c>
      <c r="B1642" s="2">
        <v>1969</v>
      </c>
      <c r="C1642" t="s">
        <v>8</v>
      </c>
      <c r="D1642" t="s">
        <v>5</v>
      </c>
      <c r="E1642">
        <v>35924</v>
      </c>
      <c r="F1642">
        <v>1</v>
      </c>
      <c r="G1642">
        <v>1</v>
      </c>
      <c r="H1642" t="s">
        <v>99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5">
      <c r="A1643" s="1">
        <v>1665</v>
      </c>
      <c r="B1643" s="2">
        <v>1964</v>
      </c>
      <c r="C1643" t="s">
        <v>6</v>
      </c>
      <c r="D1643" t="s">
        <v>2</v>
      </c>
      <c r="E1643">
        <v>64140</v>
      </c>
      <c r="F1643">
        <v>0</v>
      </c>
      <c r="G1643">
        <v>2</v>
      </c>
      <c r="H1643" t="s">
        <v>632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5">
      <c r="A1644" s="1">
        <v>6575</v>
      </c>
      <c r="B1644" s="2">
        <v>1981</v>
      </c>
      <c r="C1644" t="s">
        <v>1</v>
      </c>
      <c r="D1644" t="s">
        <v>5</v>
      </c>
      <c r="E1644">
        <v>56386</v>
      </c>
      <c r="F1644">
        <v>1</v>
      </c>
      <c r="G1644">
        <v>1</v>
      </c>
      <c r="H1644" t="s">
        <v>286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5">
      <c r="A1645" s="1">
        <v>3829</v>
      </c>
      <c r="B1645" s="2">
        <v>1979</v>
      </c>
      <c r="C1645" t="s">
        <v>10</v>
      </c>
      <c r="D1645" t="s">
        <v>5</v>
      </c>
      <c r="E1645">
        <v>24594</v>
      </c>
      <c r="F1645">
        <v>1</v>
      </c>
      <c r="G1645">
        <v>0</v>
      </c>
      <c r="H1645" t="s">
        <v>110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5">
      <c r="A1646" s="1">
        <v>3091</v>
      </c>
      <c r="B1646" s="2">
        <v>1981</v>
      </c>
      <c r="C1646" t="s">
        <v>7</v>
      </c>
      <c r="D1646" t="s">
        <v>5</v>
      </c>
      <c r="E1646">
        <v>75774</v>
      </c>
      <c r="F1646">
        <v>1</v>
      </c>
      <c r="G1646">
        <v>0</v>
      </c>
      <c r="H1646" t="s">
        <v>470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5">
      <c r="A1647" s="1">
        <v>10141</v>
      </c>
      <c r="B1647" s="2">
        <v>1960</v>
      </c>
      <c r="C1647" t="s">
        <v>8</v>
      </c>
      <c r="D1647" t="s">
        <v>2</v>
      </c>
      <c r="E1647">
        <v>39228</v>
      </c>
      <c r="F1647">
        <v>0</v>
      </c>
      <c r="G1647">
        <v>0</v>
      </c>
      <c r="H1647" t="s">
        <v>473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5">
      <c r="A1648" s="1">
        <v>5177</v>
      </c>
      <c r="B1648" s="2">
        <v>1974</v>
      </c>
      <c r="C1648" t="s">
        <v>8</v>
      </c>
      <c r="D1648" t="s">
        <v>4</v>
      </c>
      <c r="E1648">
        <v>58494</v>
      </c>
      <c r="F1648">
        <v>0</v>
      </c>
      <c r="G1648">
        <v>1</v>
      </c>
      <c r="H1648" t="s">
        <v>477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5">
      <c r="A1649" s="1">
        <v>7005</v>
      </c>
      <c r="B1649" s="2">
        <v>1981</v>
      </c>
      <c r="C1649" t="s">
        <v>1</v>
      </c>
      <c r="D1649" t="s">
        <v>3</v>
      </c>
      <c r="E1649">
        <v>58684</v>
      </c>
      <c r="F1649">
        <v>0</v>
      </c>
      <c r="G1649">
        <v>0</v>
      </c>
      <c r="H1649" t="s">
        <v>283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5">
      <c r="A1650" s="1">
        <v>6409</v>
      </c>
      <c r="B1650" s="2">
        <v>1967</v>
      </c>
      <c r="C1650" t="s">
        <v>1</v>
      </c>
      <c r="D1650" t="s">
        <v>2</v>
      </c>
      <c r="E1650">
        <v>57136</v>
      </c>
      <c r="F1650">
        <v>0</v>
      </c>
      <c r="G1650">
        <v>0</v>
      </c>
      <c r="H1650" t="s">
        <v>516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5">
      <c r="A1651" s="1">
        <v>7485</v>
      </c>
      <c r="B1651" s="2">
        <v>1950</v>
      </c>
      <c r="C1651" t="s">
        <v>6</v>
      </c>
      <c r="D1651" t="s">
        <v>9</v>
      </c>
      <c r="E1651">
        <v>56551</v>
      </c>
      <c r="F1651">
        <v>1</v>
      </c>
      <c r="G1651">
        <v>1</v>
      </c>
      <c r="H1651" t="s">
        <v>409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5">
      <c r="A1652" s="1">
        <v>8079</v>
      </c>
      <c r="B1652" s="2">
        <v>1982</v>
      </c>
      <c r="C1652" t="s">
        <v>1</v>
      </c>
      <c r="D1652" t="s">
        <v>4</v>
      </c>
      <c r="E1652">
        <v>22448</v>
      </c>
      <c r="F1652">
        <v>1</v>
      </c>
      <c r="G1652">
        <v>0</v>
      </c>
      <c r="H1652" t="s">
        <v>539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5">
      <c r="A1653" s="1">
        <v>8395</v>
      </c>
      <c r="B1653" s="2">
        <v>1961</v>
      </c>
      <c r="C1653" t="s">
        <v>1</v>
      </c>
      <c r="D1653" t="s">
        <v>3</v>
      </c>
      <c r="E1653">
        <v>82014</v>
      </c>
      <c r="F1653">
        <v>0</v>
      </c>
      <c r="G1653">
        <v>0</v>
      </c>
      <c r="H1653" t="s">
        <v>338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5">
      <c r="A1654" s="1">
        <v>10352</v>
      </c>
      <c r="B1654" s="2">
        <v>1963</v>
      </c>
      <c r="C1654" t="s">
        <v>1</v>
      </c>
      <c r="D1654" t="s">
        <v>9</v>
      </c>
      <c r="E1654">
        <v>34213</v>
      </c>
      <c r="F1654">
        <v>1</v>
      </c>
      <c r="G1654">
        <v>1</v>
      </c>
      <c r="H1654" t="s">
        <v>71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5">
      <c r="A1655" s="1">
        <v>4931</v>
      </c>
      <c r="B1655" s="2">
        <v>1977</v>
      </c>
      <c r="C1655" t="s">
        <v>1</v>
      </c>
      <c r="D1655" t="s">
        <v>5</v>
      </c>
      <c r="E1655">
        <v>157146</v>
      </c>
      <c r="F1655">
        <v>0</v>
      </c>
      <c r="G1655">
        <v>0</v>
      </c>
      <c r="H1655" t="s">
        <v>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5">
      <c r="A1656" s="1">
        <v>13</v>
      </c>
      <c r="B1656" s="2">
        <v>1947</v>
      </c>
      <c r="C1656" t="s">
        <v>6</v>
      </c>
      <c r="D1656" t="s">
        <v>9</v>
      </c>
      <c r="E1656">
        <v>25358</v>
      </c>
      <c r="F1656">
        <v>0</v>
      </c>
      <c r="G1656">
        <v>1</v>
      </c>
      <c r="H1656" t="s">
        <v>587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5">
      <c r="A1657" s="1">
        <v>1834</v>
      </c>
      <c r="B1657" s="2">
        <v>1978</v>
      </c>
      <c r="C1657" t="s">
        <v>8</v>
      </c>
      <c r="D1657" t="s">
        <v>3</v>
      </c>
      <c r="E1657">
        <v>35544</v>
      </c>
      <c r="F1657">
        <v>1</v>
      </c>
      <c r="G1657">
        <v>0</v>
      </c>
      <c r="H1657" t="s">
        <v>18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5">
      <c r="A1658" s="1">
        <v>2285</v>
      </c>
      <c r="B1658" s="2">
        <v>1954</v>
      </c>
      <c r="C1658" t="s">
        <v>8</v>
      </c>
      <c r="D1658" t="s">
        <v>5</v>
      </c>
      <c r="E1658">
        <v>36634</v>
      </c>
      <c r="F1658">
        <v>0</v>
      </c>
      <c r="G1658">
        <v>1</v>
      </c>
      <c r="H1658" t="s">
        <v>522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5">
      <c r="A1659" s="1">
        <v>2295</v>
      </c>
      <c r="B1659" s="2">
        <v>1954</v>
      </c>
      <c r="C1659" t="s">
        <v>6</v>
      </c>
      <c r="D1659" t="s">
        <v>4</v>
      </c>
      <c r="E1659">
        <v>62670</v>
      </c>
      <c r="F1659">
        <v>0</v>
      </c>
      <c r="G1659">
        <v>1</v>
      </c>
      <c r="H1659" t="s">
        <v>326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5">
      <c r="A1660" s="1">
        <v>1378</v>
      </c>
      <c r="B1660" s="2">
        <v>1972</v>
      </c>
      <c r="C1660" t="s">
        <v>7</v>
      </c>
      <c r="D1660" t="s">
        <v>5</v>
      </c>
      <c r="E1660">
        <v>50334</v>
      </c>
      <c r="F1660">
        <v>0</v>
      </c>
      <c r="G1660">
        <v>1</v>
      </c>
      <c r="H1660" t="s">
        <v>633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5">
      <c r="A1661" s="1">
        <v>2781</v>
      </c>
      <c r="B1661" s="2">
        <v>1981</v>
      </c>
      <c r="C1661" t="s">
        <v>1</v>
      </c>
      <c r="D1661" t="s">
        <v>3</v>
      </c>
      <c r="E1661">
        <v>72066</v>
      </c>
      <c r="F1661">
        <v>0</v>
      </c>
      <c r="G1661">
        <v>0</v>
      </c>
      <c r="H1661" t="s">
        <v>634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5">
      <c r="A1662" s="1">
        <v>1165</v>
      </c>
      <c r="B1662" s="2">
        <v>1958</v>
      </c>
      <c r="C1662" t="s">
        <v>6</v>
      </c>
      <c r="D1662" t="s">
        <v>3</v>
      </c>
      <c r="E1662">
        <v>50729</v>
      </c>
      <c r="F1662">
        <v>1</v>
      </c>
      <c r="G1662">
        <v>1</v>
      </c>
      <c r="H1662" t="s">
        <v>336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5">
      <c r="A1663" s="1">
        <v>1404</v>
      </c>
      <c r="B1663" s="2">
        <v>1968</v>
      </c>
      <c r="C1663" t="s">
        <v>1</v>
      </c>
      <c r="D1663" t="s">
        <v>5</v>
      </c>
      <c r="E1663">
        <v>34916</v>
      </c>
      <c r="F1663">
        <v>2</v>
      </c>
      <c r="G1663">
        <v>0</v>
      </c>
      <c r="H1663" t="s">
        <v>204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5">
      <c r="A1664" s="1">
        <v>6457</v>
      </c>
      <c r="B1664" s="2">
        <v>1976</v>
      </c>
      <c r="C1664" t="s">
        <v>1</v>
      </c>
      <c r="D1664" t="s">
        <v>2</v>
      </c>
      <c r="E1664">
        <v>64892</v>
      </c>
      <c r="F1664">
        <v>0</v>
      </c>
      <c r="G1664">
        <v>1</v>
      </c>
      <c r="H1664" t="s">
        <v>482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5">
      <c r="A1665" s="1">
        <v>2639</v>
      </c>
      <c r="B1665" s="2">
        <v>1966</v>
      </c>
      <c r="C1665" t="s">
        <v>1</v>
      </c>
      <c r="D1665" t="s">
        <v>3</v>
      </c>
      <c r="E1665">
        <v>43602</v>
      </c>
      <c r="F1665">
        <v>1</v>
      </c>
      <c r="G1665">
        <v>1</v>
      </c>
      <c r="H1665" t="s">
        <v>635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5">
      <c r="A1666" s="1">
        <v>8299</v>
      </c>
      <c r="B1666" s="2">
        <v>1989</v>
      </c>
      <c r="C1666" t="s">
        <v>6</v>
      </c>
      <c r="D1666" t="s">
        <v>3</v>
      </c>
      <c r="E1666">
        <v>33996</v>
      </c>
      <c r="F1666">
        <v>0</v>
      </c>
      <c r="G1666">
        <v>0</v>
      </c>
      <c r="H1666" t="s">
        <v>272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5">
      <c r="A1667" s="1">
        <v>6437</v>
      </c>
      <c r="B1667" s="2">
        <v>1985</v>
      </c>
      <c r="C1667" t="s">
        <v>7</v>
      </c>
      <c r="D1667" t="s">
        <v>3</v>
      </c>
      <c r="E1667">
        <v>41473</v>
      </c>
      <c r="F1667">
        <v>1</v>
      </c>
      <c r="G1667">
        <v>0</v>
      </c>
      <c r="H1667" t="s">
        <v>232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5">
      <c r="A1668" s="1">
        <v>6912</v>
      </c>
      <c r="B1668" s="2">
        <v>1967</v>
      </c>
      <c r="C1668" t="s">
        <v>6</v>
      </c>
      <c r="D1668" t="s">
        <v>4</v>
      </c>
      <c r="E1668">
        <v>63246</v>
      </c>
      <c r="F1668">
        <v>0</v>
      </c>
      <c r="G1668">
        <v>2</v>
      </c>
      <c r="H1668" t="s">
        <v>149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5">
      <c r="A1669" s="1">
        <v>7327</v>
      </c>
      <c r="B1669" s="2">
        <v>1959</v>
      </c>
      <c r="C1669" t="s">
        <v>6</v>
      </c>
      <c r="D1669" t="s">
        <v>4</v>
      </c>
      <c r="E1669">
        <v>36732</v>
      </c>
      <c r="F1669">
        <v>1</v>
      </c>
      <c r="G1669">
        <v>1</v>
      </c>
      <c r="H1669" t="s">
        <v>174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5">
      <c r="A1670" s="1">
        <v>5299</v>
      </c>
      <c r="B1670" s="2">
        <v>1970</v>
      </c>
      <c r="C1670" t="s">
        <v>6</v>
      </c>
      <c r="D1670" t="s">
        <v>4</v>
      </c>
      <c r="E1670">
        <v>69084</v>
      </c>
      <c r="F1670">
        <v>1</v>
      </c>
      <c r="G1670">
        <v>0</v>
      </c>
      <c r="H1670" t="s">
        <v>422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5">
      <c r="A1671" s="1">
        <v>4127</v>
      </c>
      <c r="B1671" s="2">
        <v>1967</v>
      </c>
      <c r="C1671" t="s">
        <v>6</v>
      </c>
      <c r="D1671" t="s">
        <v>4</v>
      </c>
      <c r="E1671">
        <v>77766</v>
      </c>
      <c r="F1671">
        <v>0</v>
      </c>
      <c r="G1671">
        <v>1</v>
      </c>
      <c r="H1671" t="s">
        <v>319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5">
      <c r="A1672" s="1">
        <v>8143</v>
      </c>
      <c r="B1672" s="2">
        <v>1985</v>
      </c>
      <c r="C1672" t="s">
        <v>6</v>
      </c>
      <c r="D1672" t="s">
        <v>3</v>
      </c>
      <c r="E1672">
        <v>37929</v>
      </c>
      <c r="F1672">
        <v>0</v>
      </c>
      <c r="G1672">
        <v>0</v>
      </c>
      <c r="H1672" t="s">
        <v>541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5">
      <c r="A1673" s="1">
        <v>1964</v>
      </c>
      <c r="B1673" s="2">
        <v>1951</v>
      </c>
      <c r="C1673" t="s">
        <v>1</v>
      </c>
      <c r="D1673" t="s">
        <v>5</v>
      </c>
      <c r="E1673">
        <v>86610</v>
      </c>
      <c r="F1673">
        <v>0</v>
      </c>
      <c r="G1673">
        <v>0</v>
      </c>
      <c r="H1673" t="s">
        <v>581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5">
      <c r="A1674" s="1">
        <v>3690</v>
      </c>
      <c r="B1674" s="2">
        <v>1986</v>
      </c>
      <c r="C1674" t="s">
        <v>8</v>
      </c>
      <c r="D1674" t="s">
        <v>4</v>
      </c>
      <c r="E1674">
        <v>80141</v>
      </c>
      <c r="F1674">
        <v>0</v>
      </c>
      <c r="G1674">
        <v>0</v>
      </c>
      <c r="H1674" t="s">
        <v>265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5">
      <c r="A1675" s="1">
        <v>3433</v>
      </c>
      <c r="B1675" s="2">
        <v>1955</v>
      </c>
      <c r="C1675" t="s">
        <v>7</v>
      </c>
      <c r="D1675" t="s">
        <v>4</v>
      </c>
      <c r="E1675">
        <v>72635</v>
      </c>
      <c r="F1675">
        <v>0</v>
      </c>
      <c r="G1675">
        <v>0</v>
      </c>
      <c r="H1675" t="s">
        <v>257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5">
      <c r="A1676" s="1">
        <v>3389</v>
      </c>
      <c r="B1676" s="2">
        <v>1970</v>
      </c>
      <c r="C1676" t="s">
        <v>1</v>
      </c>
      <c r="D1676" t="s">
        <v>4</v>
      </c>
      <c r="E1676">
        <v>69016</v>
      </c>
      <c r="F1676">
        <v>0</v>
      </c>
      <c r="G1676">
        <v>1</v>
      </c>
      <c r="H1676" t="s">
        <v>101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5">
      <c r="A1677" s="1">
        <v>4712</v>
      </c>
      <c r="B1677" s="2">
        <v>1991</v>
      </c>
      <c r="C1677" t="s">
        <v>7</v>
      </c>
      <c r="D1677" t="s">
        <v>5</v>
      </c>
      <c r="E1677">
        <v>20193</v>
      </c>
      <c r="F1677">
        <v>0</v>
      </c>
      <c r="G1677">
        <v>0</v>
      </c>
      <c r="H1677" t="s">
        <v>383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5">
      <c r="A1678" s="1">
        <v>1170</v>
      </c>
      <c r="B1678" s="2">
        <v>1975</v>
      </c>
      <c r="C1678" t="s">
        <v>1</v>
      </c>
      <c r="D1678" t="s">
        <v>4</v>
      </c>
      <c r="E1678">
        <v>27573</v>
      </c>
      <c r="F1678">
        <v>1</v>
      </c>
      <c r="G1678">
        <v>0</v>
      </c>
      <c r="H1678" t="s">
        <v>636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5">
      <c r="A1679" s="1">
        <v>6347</v>
      </c>
      <c r="B1679" s="2">
        <v>1979</v>
      </c>
      <c r="C1679" t="s">
        <v>10</v>
      </c>
      <c r="D1679" t="s">
        <v>3</v>
      </c>
      <c r="E1679">
        <v>15862</v>
      </c>
      <c r="F1679">
        <v>1</v>
      </c>
      <c r="G1679">
        <v>0</v>
      </c>
      <c r="H1679" t="s">
        <v>627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5">
      <c r="A1680" s="1">
        <v>4065</v>
      </c>
      <c r="B1680" s="2">
        <v>1976</v>
      </c>
      <c r="C1680" t="s">
        <v>6</v>
      </c>
      <c r="D1680" t="s">
        <v>4</v>
      </c>
      <c r="E1680">
        <v>49544</v>
      </c>
      <c r="F1680">
        <v>1</v>
      </c>
      <c r="G1680">
        <v>0</v>
      </c>
      <c r="H1680" t="s">
        <v>614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5">
      <c r="A1681" s="1">
        <v>8230</v>
      </c>
      <c r="B1681" s="2">
        <v>1980</v>
      </c>
      <c r="C1681" t="s">
        <v>1</v>
      </c>
      <c r="D1681" t="s">
        <v>4</v>
      </c>
      <c r="E1681">
        <v>33228</v>
      </c>
      <c r="F1681">
        <v>1</v>
      </c>
      <c r="G1681">
        <v>0</v>
      </c>
      <c r="H1681" t="s">
        <v>511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5">
      <c r="A1682" s="1">
        <v>1215</v>
      </c>
      <c r="B1682" s="2">
        <v>1978</v>
      </c>
      <c r="C1682" t="s">
        <v>1</v>
      </c>
      <c r="D1682" t="s">
        <v>5</v>
      </c>
      <c r="E1682">
        <v>70440</v>
      </c>
      <c r="F1682">
        <v>0</v>
      </c>
      <c r="G1682">
        <v>0</v>
      </c>
      <c r="H1682" t="s">
        <v>289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5">
      <c r="A1683" s="1">
        <v>5939</v>
      </c>
      <c r="B1683" s="2">
        <v>1971</v>
      </c>
      <c r="C1683" t="s">
        <v>1</v>
      </c>
      <c r="D1683" t="s">
        <v>5</v>
      </c>
      <c r="E1683">
        <v>38232</v>
      </c>
      <c r="F1683">
        <v>1</v>
      </c>
      <c r="G1683">
        <v>1</v>
      </c>
      <c r="H1683" t="s">
        <v>637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5">
      <c r="A1684" s="1">
        <v>2156</v>
      </c>
      <c r="B1684" s="2">
        <v>1955</v>
      </c>
      <c r="C1684" t="s">
        <v>6</v>
      </c>
      <c r="D1684" t="s">
        <v>4</v>
      </c>
      <c r="E1684">
        <v>22554</v>
      </c>
      <c r="F1684">
        <v>1</v>
      </c>
      <c r="G1684">
        <v>1</v>
      </c>
      <c r="H1684" t="s">
        <v>33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5">
      <c r="A1685" s="1">
        <v>7788</v>
      </c>
      <c r="B1685" s="2">
        <v>1983</v>
      </c>
      <c r="C1685" t="s">
        <v>6</v>
      </c>
      <c r="D1685" t="s">
        <v>4</v>
      </c>
      <c r="E1685">
        <v>23536</v>
      </c>
      <c r="F1685">
        <v>1</v>
      </c>
      <c r="G1685">
        <v>0</v>
      </c>
      <c r="H1685" t="s">
        <v>638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5">
      <c r="A1686" s="1">
        <v>10323</v>
      </c>
      <c r="B1686" s="2">
        <v>1952</v>
      </c>
      <c r="C1686" t="s">
        <v>1</v>
      </c>
      <c r="D1686" t="s">
        <v>4</v>
      </c>
      <c r="E1686">
        <v>49413</v>
      </c>
      <c r="F1686">
        <v>0</v>
      </c>
      <c r="G1686">
        <v>1</v>
      </c>
      <c r="H1686" t="s">
        <v>529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5">
      <c r="A1687" s="1">
        <v>7947</v>
      </c>
      <c r="B1687" s="2">
        <v>1969</v>
      </c>
      <c r="C1687" t="s">
        <v>1</v>
      </c>
      <c r="D1687" t="s">
        <v>4</v>
      </c>
      <c r="E1687">
        <v>42231</v>
      </c>
      <c r="F1687">
        <v>1</v>
      </c>
      <c r="G1687">
        <v>1</v>
      </c>
      <c r="H1687" t="s">
        <v>639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5">
      <c r="A1688" s="1">
        <v>1891</v>
      </c>
      <c r="B1688" s="2">
        <v>1980</v>
      </c>
      <c r="C1688" t="s">
        <v>8</v>
      </c>
      <c r="D1688" t="s">
        <v>2</v>
      </c>
      <c r="E1688">
        <v>78789</v>
      </c>
      <c r="F1688">
        <v>0</v>
      </c>
      <c r="G1688">
        <v>0</v>
      </c>
      <c r="H1688" t="s">
        <v>34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5">
      <c r="A1689" s="1">
        <v>2570</v>
      </c>
      <c r="B1689" s="2">
        <v>1968</v>
      </c>
      <c r="C1689" t="s">
        <v>1</v>
      </c>
      <c r="D1689" t="s">
        <v>5</v>
      </c>
      <c r="E1689">
        <v>56534</v>
      </c>
      <c r="F1689">
        <v>0</v>
      </c>
      <c r="G1689">
        <v>1</v>
      </c>
      <c r="H1689" t="s">
        <v>105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5">
      <c r="A1690" s="1">
        <v>9256</v>
      </c>
      <c r="B1690" s="2">
        <v>1971</v>
      </c>
      <c r="C1690" t="s">
        <v>1</v>
      </c>
      <c r="D1690" t="s">
        <v>3</v>
      </c>
      <c r="E1690">
        <v>58350</v>
      </c>
      <c r="F1690">
        <v>0</v>
      </c>
      <c r="G1690">
        <v>1</v>
      </c>
      <c r="H1690" t="s">
        <v>547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5">
      <c r="A1691" s="1">
        <v>295</v>
      </c>
      <c r="B1691" s="2">
        <v>1989</v>
      </c>
      <c r="C1691" t="s">
        <v>1</v>
      </c>
      <c r="D1691" t="s">
        <v>3</v>
      </c>
      <c r="E1691">
        <v>81217</v>
      </c>
      <c r="F1691">
        <v>0</v>
      </c>
      <c r="G1691">
        <v>0</v>
      </c>
      <c r="H1691" t="s">
        <v>366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5">
      <c r="A1692" s="1">
        <v>7397</v>
      </c>
      <c r="B1692" s="2">
        <v>1951</v>
      </c>
      <c r="C1692" t="s">
        <v>1</v>
      </c>
      <c r="D1692" t="s">
        <v>3</v>
      </c>
      <c r="E1692">
        <v>49090</v>
      </c>
      <c r="F1692">
        <v>0</v>
      </c>
      <c r="G1692">
        <v>1</v>
      </c>
      <c r="H1692" t="s">
        <v>366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5">
      <c r="A1693" s="1">
        <v>6349</v>
      </c>
      <c r="B1693" s="2">
        <v>1987</v>
      </c>
      <c r="C1693" t="s">
        <v>8</v>
      </c>
      <c r="D1693" t="s">
        <v>2</v>
      </c>
      <c r="E1693">
        <v>61787</v>
      </c>
      <c r="F1693">
        <v>0</v>
      </c>
      <c r="G1693">
        <v>0</v>
      </c>
      <c r="H1693" t="s">
        <v>561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5">
      <c r="A1694" s="1">
        <v>10790</v>
      </c>
      <c r="B1694" s="2">
        <v>1985</v>
      </c>
      <c r="C1694" t="s">
        <v>6</v>
      </c>
      <c r="D1694" t="s">
        <v>4</v>
      </c>
      <c r="E1694">
        <v>18169</v>
      </c>
      <c r="F1694">
        <v>1</v>
      </c>
      <c r="G1694">
        <v>0</v>
      </c>
      <c r="H1694" t="s">
        <v>120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5">
      <c r="A1695" s="1">
        <v>10398</v>
      </c>
      <c r="B1695" s="2">
        <v>1981</v>
      </c>
      <c r="C1695" t="s">
        <v>7</v>
      </c>
      <c r="D1695" t="s">
        <v>3</v>
      </c>
      <c r="E1695">
        <v>24336</v>
      </c>
      <c r="F1695">
        <v>1</v>
      </c>
      <c r="G1695">
        <v>0</v>
      </c>
      <c r="H1695" t="s">
        <v>86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5">
      <c r="A1696" s="1">
        <v>2431</v>
      </c>
      <c r="B1696" s="2">
        <v>1990</v>
      </c>
      <c r="C1696" t="s">
        <v>1</v>
      </c>
      <c r="D1696" t="s">
        <v>4</v>
      </c>
      <c r="E1696">
        <v>18222</v>
      </c>
      <c r="F1696">
        <v>0</v>
      </c>
      <c r="G1696">
        <v>0</v>
      </c>
      <c r="H1696" t="s">
        <v>640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5">
      <c r="A1697" s="1">
        <v>550</v>
      </c>
      <c r="B1697" s="2">
        <v>1952</v>
      </c>
      <c r="C1697" t="s">
        <v>1</v>
      </c>
      <c r="D1697" t="s">
        <v>2</v>
      </c>
      <c r="E1697">
        <v>62335</v>
      </c>
      <c r="F1697">
        <v>0</v>
      </c>
      <c r="G1697">
        <v>1</v>
      </c>
      <c r="H1697" t="s">
        <v>564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5">
      <c r="A1698" s="1">
        <v>1890</v>
      </c>
      <c r="B1698" s="2">
        <v>1971</v>
      </c>
      <c r="C1698" t="s">
        <v>7</v>
      </c>
      <c r="D1698" t="s">
        <v>5</v>
      </c>
      <c r="E1698">
        <v>42033</v>
      </c>
      <c r="F1698">
        <v>1</v>
      </c>
      <c r="G1698">
        <v>1</v>
      </c>
      <c r="H1698" t="s">
        <v>641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5">
      <c r="A1699" s="1">
        <v>10742</v>
      </c>
      <c r="B1699" s="2">
        <v>1983</v>
      </c>
      <c r="C1699" t="s">
        <v>6</v>
      </c>
      <c r="D1699" t="s">
        <v>4</v>
      </c>
      <c r="E1699">
        <v>86580</v>
      </c>
      <c r="F1699">
        <v>0</v>
      </c>
      <c r="G1699">
        <v>0</v>
      </c>
      <c r="H1699" t="s">
        <v>642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5">
      <c r="A1700" s="1">
        <v>10356</v>
      </c>
      <c r="B1700" s="2">
        <v>1957</v>
      </c>
      <c r="C1700" t="s">
        <v>6</v>
      </c>
      <c r="D1700" t="s">
        <v>2</v>
      </c>
      <c r="E1700">
        <v>41437</v>
      </c>
      <c r="F1700">
        <v>1</v>
      </c>
      <c r="G1700">
        <v>1</v>
      </c>
      <c r="H1700" t="s">
        <v>220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5">
      <c r="A1701" s="1">
        <v>4676</v>
      </c>
      <c r="B1701" s="2">
        <v>1951</v>
      </c>
      <c r="C1701" t="s">
        <v>8</v>
      </c>
      <c r="D1701" t="s">
        <v>9</v>
      </c>
      <c r="E1701">
        <v>73705</v>
      </c>
      <c r="F1701">
        <v>0</v>
      </c>
      <c r="G1701">
        <v>2</v>
      </c>
      <c r="H1701" t="s">
        <v>254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5">
      <c r="A1702" s="1">
        <v>8852</v>
      </c>
      <c r="B1702" s="2">
        <v>1976</v>
      </c>
      <c r="C1702" t="s">
        <v>1</v>
      </c>
      <c r="D1702" t="s">
        <v>4</v>
      </c>
      <c r="E1702">
        <v>61064</v>
      </c>
      <c r="F1702">
        <v>0</v>
      </c>
      <c r="G1702">
        <v>1</v>
      </c>
      <c r="H1702" t="s">
        <v>31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5">
      <c r="A1703" s="1">
        <v>3565</v>
      </c>
      <c r="B1703" s="2">
        <v>1955</v>
      </c>
      <c r="C1703" t="s">
        <v>8</v>
      </c>
      <c r="D1703" t="s">
        <v>4</v>
      </c>
      <c r="E1703">
        <v>38452</v>
      </c>
      <c r="F1703">
        <v>1</v>
      </c>
      <c r="G1703">
        <v>1</v>
      </c>
      <c r="H1703" t="s">
        <v>106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5">
      <c r="A1704" s="1">
        <v>5294</v>
      </c>
      <c r="B1704" s="2">
        <v>1989</v>
      </c>
      <c r="C1704" t="s">
        <v>1</v>
      </c>
      <c r="D1704" t="s">
        <v>3</v>
      </c>
      <c r="E1704">
        <v>18358</v>
      </c>
      <c r="F1704">
        <v>1</v>
      </c>
      <c r="G1704">
        <v>0</v>
      </c>
      <c r="H1704" t="s">
        <v>317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5">
      <c r="A1705" s="1">
        <v>1958</v>
      </c>
      <c r="B1705" s="2">
        <v>1973</v>
      </c>
      <c r="C1705" t="s">
        <v>6</v>
      </c>
      <c r="D1705" t="s">
        <v>5</v>
      </c>
      <c r="E1705">
        <v>55012</v>
      </c>
      <c r="F1705">
        <v>0</v>
      </c>
      <c r="G1705">
        <v>1</v>
      </c>
      <c r="H1705" t="s">
        <v>495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5">
      <c r="A1706" s="1">
        <v>7349</v>
      </c>
      <c r="B1706" s="2">
        <v>1973</v>
      </c>
      <c r="C1706" t="s">
        <v>10</v>
      </c>
      <c r="D1706" t="s">
        <v>5</v>
      </c>
      <c r="E1706">
        <v>9722</v>
      </c>
      <c r="F1706">
        <v>1</v>
      </c>
      <c r="G1706">
        <v>0</v>
      </c>
      <c r="H1706" t="s">
        <v>643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5">
      <c r="A1707" s="1">
        <v>8799</v>
      </c>
      <c r="B1707" s="2">
        <v>1984</v>
      </c>
      <c r="C1707" t="s">
        <v>6</v>
      </c>
      <c r="D1707" t="s">
        <v>4</v>
      </c>
      <c r="E1707">
        <v>38175</v>
      </c>
      <c r="F1707">
        <v>1</v>
      </c>
      <c r="G1707">
        <v>0</v>
      </c>
      <c r="H1707" t="s">
        <v>632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5">
      <c r="A1708" s="1">
        <v>1351</v>
      </c>
      <c r="B1708" s="2">
        <v>1956</v>
      </c>
      <c r="C1708" t="s">
        <v>8</v>
      </c>
      <c r="D1708" t="s">
        <v>5</v>
      </c>
      <c r="E1708">
        <v>58656</v>
      </c>
      <c r="F1708">
        <v>0</v>
      </c>
      <c r="G1708">
        <v>1</v>
      </c>
      <c r="H1708" t="s">
        <v>579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5">
      <c r="A1709" s="1">
        <v>1045</v>
      </c>
      <c r="B1709" s="2">
        <v>1965</v>
      </c>
      <c r="C1709" t="s">
        <v>1</v>
      </c>
      <c r="D1709" t="s">
        <v>5</v>
      </c>
      <c r="E1709">
        <v>52117</v>
      </c>
      <c r="F1709">
        <v>0</v>
      </c>
      <c r="G1709">
        <v>1</v>
      </c>
      <c r="H1709" t="s">
        <v>616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5">
      <c r="A1710" s="1">
        <v>7732</v>
      </c>
      <c r="B1710" s="2">
        <v>1978</v>
      </c>
      <c r="C1710" t="s">
        <v>1</v>
      </c>
      <c r="D1710" t="s">
        <v>4</v>
      </c>
      <c r="E1710">
        <v>64813</v>
      </c>
      <c r="F1710">
        <v>1</v>
      </c>
      <c r="G1710">
        <v>0</v>
      </c>
      <c r="H1710" t="s">
        <v>438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5">
      <c r="A1711" s="1">
        <v>8070</v>
      </c>
      <c r="B1711" s="2">
        <v>1973</v>
      </c>
      <c r="C1711" t="s">
        <v>6</v>
      </c>
      <c r="D1711" t="s">
        <v>4</v>
      </c>
      <c r="E1711">
        <v>54222</v>
      </c>
      <c r="F1711">
        <v>0</v>
      </c>
      <c r="G1711">
        <v>1</v>
      </c>
      <c r="H1711" t="s">
        <v>154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5">
      <c r="A1712" s="1">
        <v>477</v>
      </c>
      <c r="B1712" s="2">
        <v>1986</v>
      </c>
      <c r="C1712" t="s">
        <v>1</v>
      </c>
      <c r="D1712" t="s">
        <v>4</v>
      </c>
      <c r="E1712">
        <v>83512</v>
      </c>
      <c r="F1712">
        <v>0</v>
      </c>
      <c r="G1712">
        <v>0</v>
      </c>
      <c r="H1712" t="s">
        <v>226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5">
      <c r="A1713" s="1">
        <v>7832</v>
      </c>
      <c r="B1713" s="2">
        <v>1959</v>
      </c>
      <c r="C1713" t="s">
        <v>8</v>
      </c>
      <c r="D1713" t="s">
        <v>4</v>
      </c>
      <c r="E1713">
        <v>77520</v>
      </c>
      <c r="F1713">
        <v>0</v>
      </c>
      <c r="G1713">
        <v>1</v>
      </c>
      <c r="H1713" t="s">
        <v>136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5">
      <c r="A1714" s="1">
        <v>2202</v>
      </c>
      <c r="B1714" s="2">
        <v>1978</v>
      </c>
      <c r="C1714" t="s">
        <v>1</v>
      </c>
      <c r="D1714" t="s">
        <v>5</v>
      </c>
      <c r="E1714">
        <v>41154</v>
      </c>
      <c r="F1714">
        <v>0</v>
      </c>
      <c r="G1714">
        <v>1</v>
      </c>
      <c r="H1714" t="s">
        <v>644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5">
      <c r="A1715" s="1">
        <v>7396</v>
      </c>
      <c r="B1715" s="2">
        <v>1966</v>
      </c>
      <c r="C1715" t="s">
        <v>1</v>
      </c>
      <c r="D1715" t="s">
        <v>4</v>
      </c>
      <c r="E1715">
        <v>80398</v>
      </c>
      <c r="F1715">
        <v>0</v>
      </c>
      <c r="G1715">
        <v>0</v>
      </c>
      <c r="H1715" t="s">
        <v>115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5">
      <c r="A1716" s="1">
        <v>4055</v>
      </c>
      <c r="B1716" s="2">
        <v>1992</v>
      </c>
      <c r="C1716" t="s">
        <v>10</v>
      </c>
      <c r="D1716" t="s">
        <v>3</v>
      </c>
      <c r="E1716">
        <v>18746</v>
      </c>
      <c r="F1716">
        <v>1</v>
      </c>
      <c r="G1716">
        <v>0</v>
      </c>
      <c r="H1716" t="s">
        <v>482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5">
      <c r="A1717" s="1">
        <v>10340</v>
      </c>
      <c r="B1717" s="2">
        <v>1984</v>
      </c>
      <c r="C1717" t="s">
        <v>1</v>
      </c>
      <c r="D1717" t="s">
        <v>5</v>
      </c>
      <c r="E1717">
        <v>35196</v>
      </c>
      <c r="F1717">
        <v>1</v>
      </c>
      <c r="G1717">
        <v>0</v>
      </c>
      <c r="H1717" t="s">
        <v>23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5">
      <c r="A1718" s="1">
        <v>10091</v>
      </c>
      <c r="B1718" s="2">
        <v>1956</v>
      </c>
      <c r="C1718" t="s">
        <v>1</v>
      </c>
      <c r="D1718" t="s">
        <v>3</v>
      </c>
      <c r="E1718">
        <v>60230</v>
      </c>
      <c r="F1718">
        <v>0</v>
      </c>
      <c r="G1718">
        <v>1</v>
      </c>
      <c r="H1718" t="s">
        <v>216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5">
      <c r="A1719" s="1">
        <v>7629</v>
      </c>
      <c r="B1719" s="2">
        <v>1977</v>
      </c>
      <c r="C1719" t="s">
        <v>1</v>
      </c>
      <c r="D1719" t="s">
        <v>4</v>
      </c>
      <c r="E1719">
        <v>22108</v>
      </c>
      <c r="F1719">
        <v>1</v>
      </c>
      <c r="G1719">
        <v>1</v>
      </c>
      <c r="H1719" t="s">
        <v>109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5">
      <c r="A1720" s="1">
        <v>10640</v>
      </c>
      <c r="B1720" s="2">
        <v>1974</v>
      </c>
      <c r="C1720" t="s">
        <v>1</v>
      </c>
      <c r="D1720" t="s">
        <v>5</v>
      </c>
      <c r="E1720">
        <v>44392</v>
      </c>
      <c r="F1720">
        <v>1</v>
      </c>
      <c r="G1720">
        <v>1</v>
      </c>
      <c r="H1720" t="s">
        <v>581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5">
      <c r="A1721" s="1">
        <v>3498</v>
      </c>
      <c r="B1721" s="2">
        <v>1976</v>
      </c>
      <c r="C1721" t="s">
        <v>6</v>
      </c>
      <c r="D1721" t="s">
        <v>4</v>
      </c>
      <c r="E1721">
        <v>55424</v>
      </c>
      <c r="F1721">
        <v>0</v>
      </c>
      <c r="G1721">
        <v>1</v>
      </c>
      <c r="H1721" t="s">
        <v>617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5">
      <c r="A1722" s="1">
        <v>6742</v>
      </c>
      <c r="B1722" s="2">
        <v>1979</v>
      </c>
      <c r="C1722" t="s">
        <v>1</v>
      </c>
      <c r="D1722" t="s">
        <v>4</v>
      </c>
      <c r="E1722">
        <v>17688</v>
      </c>
      <c r="F1722">
        <v>1</v>
      </c>
      <c r="G1722">
        <v>0</v>
      </c>
      <c r="H1722" t="s">
        <v>248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5">
      <c r="A1723" s="1">
        <v>1172</v>
      </c>
      <c r="B1723" s="2">
        <v>1983</v>
      </c>
      <c r="C1723" t="s">
        <v>6</v>
      </c>
      <c r="D1723" t="s">
        <v>4</v>
      </c>
      <c r="E1723">
        <v>92491</v>
      </c>
      <c r="F1723">
        <v>0</v>
      </c>
      <c r="G1723">
        <v>0</v>
      </c>
      <c r="H1723" t="s">
        <v>153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5">
      <c r="A1724" s="1">
        <v>569</v>
      </c>
      <c r="B1724" s="2">
        <v>1991</v>
      </c>
      <c r="C1724" t="s">
        <v>1</v>
      </c>
      <c r="D1724" t="s">
        <v>3</v>
      </c>
      <c r="E1724">
        <v>90273</v>
      </c>
      <c r="F1724">
        <v>0</v>
      </c>
      <c r="G1724">
        <v>0</v>
      </c>
      <c r="H1724" t="s">
        <v>486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5">
      <c r="A1725" s="1">
        <v>4686</v>
      </c>
      <c r="B1725" s="2">
        <v>1962</v>
      </c>
      <c r="C1725" t="s">
        <v>6</v>
      </c>
      <c r="D1725" t="s">
        <v>9</v>
      </c>
      <c r="E1725">
        <v>82571</v>
      </c>
      <c r="F1725">
        <v>0</v>
      </c>
      <c r="G1725">
        <v>0</v>
      </c>
      <c r="H1725" t="s">
        <v>645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5">
      <c r="A1726" s="1">
        <v>1381</v>
      </c>
      <c r="B1726" s="2">
        <v>1982</v>
      </c>
      <c r="C1726" t="s">
        <v>6</v>
      </c>
      <c r="D1726" t="s">
        <v>3</v>
      </c>
      <c r="E1726">
        <v>38513</v>
      </c>
      <c r="F1726">
        <v>1</v>
      </c>
      <c r="G1726">
        <v>0</v>
      </c>
      <c r="H1726" t="s">
        <v>343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5">
      <c r="A1727" s="1">
        <v>2634</v>
      </c>
      <c r="B1727" s="2">
        <v>1979</v>
      </c>
      <c r="C1727" t="s">
        <v>8</v>
      </c>
      <c r="D1727" t="s">
        <v>3</v>
      </c>
      <c r="E1727">
        <v>16653</v>
      </c>
      <c r="F1727">
        <v>1</v>
      </c>
      <c r="G1727">
        <v>0</v>
      </c>
      <c r="H1727" t="s">
        <v>401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5">
      <c r="A1728" s="1">
        <v>10905</v>
      </c>
      <c r="B1728" s="2">
        <v>1955</v>
      </c>
      <c r="C1728" t="s">
        <v>1</v>
      </c>
      <c r="D1728" t="s">
        <v>5</v>
      </c>
      <c r="E1728">
        <v>42586</v>
      </c>
      <c r="F1728">
        <v>1</v>
      </c>
      <c r="G1728">
        <v>1</v>
      </c>
      <c r="H1728" t="s">
        <v>46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5">
      <c r="A1729" s="1">
        <v>1744</v>
      </c>
      <c r="B1729" s="2">
        <v>1965</v>
      </c>
      <c r="C1729" t="s">
        <v>10</v>
      </c>
      <c r="D1729" t="s">
        <v>3</v>
      </c>
      <c r="E1729">
        <v>23529</v>
      </c>
      <c r="F1729">
        <v>0</v>
      </c>
      <c r="G1729">
        <v>1</v>
      </c>
      <c r="H1729" t="s">
        <v>646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5">
      <c r="A1730" s="1">
        <v>1000</v>
      </c>
      <c r="B1730" s="2">
        <v>1961</v>
      </c>
      <c r="C1730" t="s">
        <v>8</v>
      </c>
      <c r="D1730" t="s">
        <v>5</v>
      </c>
      <c r="E1730">
        <v>74881</v>
      </c>
      <c r="F1730">
        <v>1</v>
      </c>
      <c r="G1730">
        <v>1</v>
      </c>
      <c r="H1730" t="s">
        <v>623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5">
      <c r="A1731" s="1">
        <v>3828</v>
      </c>
      <c r="B1731" s="2">
        <v>1951</v>
      </c>
      <c r="C1731" t="s">
        <v>1</v>
      </c>
      <c r="D1731" t="s">
        <v>4</v>
      </c>
      <c r="E1731">
        <v>71107</v>
      </c>
      <c r="F1731">
        <v>0</v>
      </c>
      <c r="G1731">
        <v>1</v>
      </c>
      <c r="H1731" t="s">
        <v>608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5">
      <c r="A1732" s="1">
        <v>8605</v>
      </c>
      <c r="B1732" s="2">
        <v>1964</v>
      </c>
      <c r="C1732" t="s">
        <v>6</v>
      </c>
      <c r="D1732" t="s">
        <v>5</v>
      </c>
      <c r="E1732">
        <v>46910</v>
      </c>
      <c r="F1732">
        <v>1</v>
      </c>
      <c r="G1732">
        <v>1</v>
      </c>
      <c r="H1732" t="s">
        <v>99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5">
      <c r="A1733" s="1">
        <v>10304</v>
      </c>
      <c r="B1733" s="2">
        <v>1959</v>
      </c>
      <c r="C1733" t="s">
        <v>1</v>
      </c>
      <c r="D1733" t="s">
        <v>4</v>
      </c>
      <c r="E1733">
        <v>18690</v>
      </c>
      <c r="F1733">
        <v>0</v>
      </c>
      <c r="G1733">
        <v>0</v>
      </c>
      <c r="H1733" t="s">
        <v>292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5">
      <c r="A1734" s="1">
        <v>4351</v>
      </c>
      <c r="B1734" s="2">
        <v>1955</v>
      </c>
      <c r="C1734" t="s">
        <v>1</v>
      </c>
      <c r="D1734" t="s">
        <v>2</v>
      </c>
      <c r="E1734">
        <v>37244</v>
      </c>
      <c r="F1734">
        <v>1</v>
      </c>
      <c r="G1734">
        <v>1</v>
      </c>
      <c r="H1734" t="s">
        <v>255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5">
      <c r="A1735" s="1">
        <v>10129</v>
      </c>
      <c r="B1735" s="2">
        <v>1966</v>
      </c>
      <c r="C1735" t="s">
        <v>1</v>
      </c>
      <c r="D1735" t="s">
        <v>5</v>
      </c>
      <c r="E1735">
        <v>82427</v>
      </c>
      <c r="F1735">
        <v>0</v>
      </c>
      <c r="G1735">
        <v>0</v>
      </c>
      <c r="H1735" t="s">
        <v>449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5">
      <c r="A1736" s="1">
        <v>2499</v>
      </c>
      <c r="B1736" s="2">
        <v>1958</v>
      </c>
      <c r="C1736" t="s">
        <v>7</v>
      </c>
      <c r="D1736" t="s">
        <v>3</v>
      </c>
      <c r="E1736">
        <v>75342</v>
      </c>
      <c r="F1736">
        <v>0</v>
      </c>
      <c r="G1736">
        <v>1</v>
      </c>
      <c r="H1736" t="s">
        <v>414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5">
      <c r="A1737" s="1">
        <v>10092</v>
      </c>
      <c r="B1737" s="2">
        <v>1954</v>
      </c>
      <c r="C1737" t="s">
        <v>1</v>
      </c>
      <c r="D1737" t="s">
        <v>2</v>
      </c>
      <c r="E1737">
        <v>70044</v>
      </c>
      <c r="F1737">
        <v>0</v>
      </c>
      <c r="G1737">
        <v>1</v>
      </c>
      <c r="H1737" t="s">
        <v>72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5">
      <c r="A1738" s="1">
        <v>7500</v>
      </c>
      <c r="B1738" s="2">
        <v>1967</v>
      </c>
      <c r="C1738" t="s">
        <v>1</v>
      </c>
      <c r="D1738" t="s">
        <v>3</v>
      </c>
      <c r="E1738">
        <v>79146</v>
      </c>
      <c r="F1738">
        <v>1</v>
      </c>
      <c r="G1738">
        <v>1</v>
      </c>
      <c r="H1738" t="s">
        <v>142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5">
      <c r="A1739" s="1">
        <v>5796</v>
      </c>
      <c r="B1739" s="2">
        <v>1963</v>
      </c>
      <c r="C1739" t="s">
        <v>1</v>
      </c>
      <c r="D1739" t="s">
        <v>4</v>
      </c>
      <c r="E1739">
        <v>77437</v>
      </c>
      <c r="F1739">
        <v>0</v>
      </c>
      <c r="G1739">
        <v>0</v>
      </c>
      <c r="H1739" t="s">
        <v>647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5">
      <c r="A1740" s="1">
        <v>10556</v>
      </c>
      <c r="B1740" s="2">
        <v>1959</v>
      </c>
      <c r="C1740" t="s">
        <v>1</v>
      </c>
      <c r="D1740" t="s">
        <v>4</v>
      </c>
      <c r="E1740">
        <v>54984</v>
      </c>
      <c r="F1740">
        <v>0</v>
      </c>
      <c r="G1740">
        <v>1</v>
      </c>
      <c r="H1740" t="s">
        <v>100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5">
      <c r="A1741" s="1">
        <v>1064</v>
      </c>
      <c r="B1741" s="2">
        <v>1971</v>
      </c>
      <c r="C1741" t="s">
        <v>6</v>
      </c>
      <c r="D1741" t="s">
        <v>4</v>
      </c>
      <c r="E1741">
        <v>42403</v>
      </c>
      <c r="F1741">
        <v>1</v>
      </c>
      <c r="G1741">
        <v>0</v>
      </c>
      <c r="H1741" t="s">
        <v>509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5">
      <c r="A1742" s="1">
        <v>48</v>
      </c>
      <c r="B1742" s="2">
        <v>1964</v>
      </c>
      <c r="C1742" t="s">
        <v>1</v>
      </c>
      <c r="D1742" t="s">
        <v>5</v>
      </c>
      <c r="E1742">
        <v>55761</v>
      </c>
      <c r="F1742">
        <v>0</v>
      </c>
      <c r="G1742">
        <v>1</v>
      </c>
      <c r="H1742" t="s">
        <v>142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5">
      <c r="A1743" s="1">
        <v>7610</v>
      </c>
      <c r="B1743" s="2">
        <v>1983</v>
      </c>
      <c r="C1743" t="s">
        <v>1</v>
      </c>
      <c r="D1743" t="s">
        <v>5</v>
      </c>
      <c r="E1743">
        <v>37292</v>
      </c>
      <c r="F1743">
        <v>1</v>
      </c>
      <c r="G1743">
        <v>0</v>
      </c>
      <c r="H1743" t="s">
        <v>306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5">
      <c r="A1744" s="1">
        <v>263</v>
      </c>
      <c r="B1744" s="2">
        <v>1945</v>
      </c>
      <c r="C1744" t="s">
        <v>6</v>
      </c>
      <c r="D1744" t="s">
        <v>3</v>
      </c>
      <c r="E1744">
        <v>45576</v>
      </c>
      <c r="F1744">
        <v>0</v>
      </c>
      <c r="G1744">
        <v>0</v>
      </c>
      <c r="H1744" t="s">
        <v>95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5">
      <c r="A1745" s="1">
        <v>10814</v>
      </c>
      <c r="B1745" s="2">
        <v>1947</v>
      </c>
      <c r="C1745" t="s">
        <v>1</v>
      </c>
      <c r="D1745" t="s">
        <v>5</v>
      </c>
      <c r="E1745">
        <v>70321</v>
      </c>
      <c r="F1745">
        <v>0</v>
      </c>
      <c r="G1745">
        <v>0</v>
      </c>
      <c r="H1745" t="s">
        <v>555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5">
      <c r="A1746" s="1">
        <v>9710</v>
      </c>
      <c r="B1746" s="2">
        <v>1969</v>
      </c>
      <c r="C1746" t="s">
        <v>6</v>
      </c>
      <c r="D1746" t="s">
        <v>2</v>
      </c>
      <c r="E1746">
        <v>58086</v>
      </c>
      <c r="F1746">
        <v>0</v>
      </c>
      <c r="G1746">
        <v>1</v>
      </c>
      <c r="H1746" t="s">
        <v>418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5">
      <c r="A1747" s="1">
        <v>9292</v>
      </c>
      <c r="B1747" s="2">
        <v>1952</v>
      </c>
      <c r="C1747" t="s">
        <v>1</v>
      </c>
      <c r="D1747" t="s">
        <v>4</v>
      </c>
      <c r="E1747">
        <v>81795</v>
      </c>
      <c r="F1747">
        <v>0</v>
      </c>
      <c r="G1747">
        <v>0</v>
      </c>
      <c r="H1747" t="s">
        <v>404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5">
      <c r="A1748" s="1">
        <v>10250</v>
      </c>
      <c r="B1748" s="2">
        <v>1947</v>
      </c>
      <c r="C1748" t="s">
        <v>10</v>
      </c>
      <c r="D1748" t="s">
        <v>5</v>
      </c>
      <c r="E1748">
        <v>28389</v>
      </c>
      <c r="F1748">
        <v>0</v>
      </c>
      <c r="G1748">
        <v>0</v>
      </c>
      <c r="H1748" t="s">
        <v>620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5">
      <c r="A1749" s="1">
        <v>7881</v>
      </c>
      <c r="B1749" s="2">
        <v>1946</v>
      </c>
      <c r="C1749" t="s">
        <v>8</v>
      </c>
      <c r="D1749" t="s">
        <v>4</v>
      </c>
      <c r="E1749">
        <v>66835</v>
      </c>
      <c r="F1749">
        <v>0</v>
      </c>
      <c r="G1749">
        <v>0</v>
      </c>
      <c r="H1749" t="s">
        <v>165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5">
      <c r="A1750" s="1">
        <v>5847</v>
      </c>
      <c r="B1750" s="2">
        <v>1969</v>
      </c>
      <c r="C1750" t="s">
        <v>1</v>
      </c>
      <c r="D1750" t="s">
        <v>2</v>
      </c>
      <c r="E1750">
        <v>69901</v>
      </c>
      <c r="F1750">
        <v>0</v>
      </c>
      <c r="G1750">
        <v>1</v>
      </c>
      <c r="H1750" t="s">
        <v>446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5">
      <c r="A1751" s="1">
        <v>737</v>
      </c>
      <c r="B1751" s="2">
        <v>1949</v>
      </c>
      <c r="C1751" t="s">
        <v>6</v>
      </c>
      <c r="D1751" t="s">
        <v>4</v>
      </c>
      <c r="E1751">
        <v>80360</v>
      </c>
      <c r="F1751">
        <v>0</v>
      </c>
      <c r="G1751">
        <v>0</v>
      </c>
      <c r="H1751" t="s">
        <v>278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5">
      <c r="A1752" s="1">
        <v>3571</v>
      </c>
      <c r="B1752" s="2">
        <v>1961</v>
      </c>
      <c r="C1752" t="s">
        <v>6</v>
      </c>
      <c r="D1752" t="s">
        <v>5</v>
      </c>
      <c r="E1752">
        <v>63342</v>
      </c>
      <c r="F1752">
        <v>0</v>
      </c>
      <c r="G1752">
        <v>1</v>
      </c>
      <c r="H1752" t="s">
        <v>222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5">
      <c r="A1753" s="1">
        <v>7807</v>
      </c>
      <c r="B1753" s="2">
        <v>1974</v>
      </c>
      <c r="C1753" t="s">
        <v>1</v>
      </c>
      <c r="D1753" t="s">
        <v>4</v>
      </c>
      <c r="E1753">
        <v>44989</v>
      </c>
      <c r="F1753">
        <v>0</v>
      </c>
      <c r="G1753">
        <v>1</v>
      </c>
      <c r="H1753" t="s">
        <v>161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5">
      <c r="A1754" s="1">
        <v>3878</v>
      </c>
      <c r="B1754" s="2">
        <v>1980</v>
      </c>
      <c r="C1754" t="s">
        <v>7</v>
      </c>
      <c r="D1754" t="s">
        <v>3</v>
      </c>
      <c r="E1754">
        <v>31859</v>
      </c>
      <c r="F1754">
        <v>1</v>
      </c>
      <c r="G1754">
        <v>0</v>
      </c>
      <c r="H1754" t="s">
        <v>568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5">
      <c r="A1755" s="1">
        <v>5092</v>
      </c>
      <c r="B1755" s="2">
        <v>1949</v>
      </c>
      <c r="C1755" t="s">
        <v>6</v>
      </c>
      <c r="D1755" t="s">
        <v>9</v>
      </c>
      <c r="E1755">
        <v>51569</v>
      </c>
      <c r="F1755">
        <v>0</v>
      </c>
      <c r="G1755">
        <v>1</v>
      </c>
      <c r="H1755" t="s">
        <v>614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5">
      <c r="A1756" s="1">
        <v>2154</v>
      </c>
      <c r="B1756" s="2">
        <v>1971</v>
      </c>
      <c r="C1756" t="s">
        <v>1</v>
      </c>
      <c r="D1756" t="s">
        <v>9</v>
      </c>
      <c r="E1756">
        <v>30372</v>
      </c>
      <c r="F1756">
        <v>1</v>
      </c>
      <c r="G1756">
        <v>1</v>
      </c>
      <c r="H1756" t="s">
        <v>284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5">
      <c r="A1757" s="1">
        <v>5394</v>
      </c>
      <c r="B1757" s="2">
        <v>1979</v>
      </c>
      <c r="C1757" t="s">
        <v>10</v>
      </c>
      <c r="D1757" t="s">
        <v>3</v>
      </c>
      <c r="E1757">
        <v>16014</v>
      </c>
      <c r="F1757">
        <v>1</v>
      </c>
      <c r="G1757">
        <v>1</v>
      </c>
      <c r="H1757" t="s">
        <v>82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5">
      <c r="A1758" s="1">
        <v>3798</v>
      </c>
      <c r="B1758" s="2">
        <v>1968</v>
      </c>
      <c r="C1758" t="s">
        <v>1</v>
      </c>
      <c r="D1758" t="s">
        <v>4</v>
      </c>
      <c r="E1758">
        <v>41120</v>
      </c>
      <c r="F1758">
        <v>1</v>
      </c>
      <c r="G1758">
        <v>1</v>
      </c>
      <c r="H1758" t="s">
        <v>390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5">
      <c r="A1759" s="1">
        <v>3524</v>
      </c>
      <c r="B1759" s="2">
        <v>1971</v>
      </c>
      <c r="C1759" t="s">
        <v>8</v>
      </c>
      <c r="D1759" t="s">
        <v>3</v>
      </c>
      <c r="E1759">
        <v>39763</v>
      </c>
      <c r="F1759">
        <v>1</v>
      </c>
      <c r="G1759">
        <v>0</v>
      </c>
      <c r="H1759" t="s">
        <v>648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5">
      <c r="A1760" s="1">
        <v>5247</v>
      </c>
      <c r="B1760" s="2">
        <v>1955</v>
      </c>
      <c r="C1760" t="s">
        <v>6</v>
      </c>
      <c r="D1760" t="s">
        <v>4</v>
      </c>
      <c r="E1760">
        <v>38725</v>
      </c>
      <c r="F1760">
        <v>1</v>
      </c>
      <c r="G1760">
        <v>1</v>
      </c>
      <c r="H1760" t="s">
        <v>127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5">
      <c r="A1761" s="1">
        <v>5883</v>
      </c>
      <c r="B1761" s="2">
        <v>1972</v>
      </c>
      <c r="C1761" t="s">
        <v>1</v>
      </c>
      <c r="D1761" t="s">
        <v>4</v>
      </c>
      <c r="E1761">
        <v>77981</v>
      </c>
      <c r="F1761">
        <v>1</v>
      </c>
      <c r="G1761">
        <v>0</v>
      </c>
      <c r="H1761" t="s">
        <v>476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5">
      <c r="A1762" s="1">
        <v>2118</v>
      </c>
      <c r="B1762" s="2">
        <v>1964</v>
      </c>
      <c r="C1762" t="s">
        <v>7</v>
      </c>
      <c r="D1762" t="s">
        <v>4</v>
      </c>
      <c r="E1762">
        <v>62905</v>
      </c>
      <c r="F1762">
        <v>0</v>
      </c>
      <c r="G1762">
        <v>1</v>
      </c>
      <c r="H1762" t="s">
        <v>118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5">
      <c r="A1763" s="1">
        <v>8812</v>
      </c>
      <c r="B1763" s="2">
        <v>1979</v>
      </c>
      <c r="C1763" t="s">
        <v>7</v>
      </c>
      <c r="D1763" t="s">
        <v>2</v>
      </c>
      <c r="E1763">
        <v>13533</v>
      </c>
      <c r="F1763">
        <v>1</v>
      </c>
      <c r="G1763">
        <v>0</v>
      </c>
      <c r="H1763" t="s">
        <v>129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5">
      <c r="A1764" s="1">
        <v>6616</v>
      </c>
      <c r="B1764" s="2">
        <v>1975</v>
      </c>
      <c r="C1764" t="s">
        <v>1</v>
      </c>
      <c r="D1764" t="s">
        <v>5</v>
      </c>
      <c r="E1764">
        <v>59481</v>
      </c>
      <c r="F1764">
        <v>0</v>
      </c>
      <c r="G1764">
        <v>1</v>
      </c>
      <c r="H1764" t="s">
        <v>501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5">
      <c r="A1765" s="1">
        <v>2797</v>
      </c>
      <c r="B1765" s="2">
        <v>1977</v>
      </c>
      <c r="C1765" t="s">
        <v>1</v>
      </c>
      <c r="D1765" t="s">
        <v>4</v>
      </c>
      <c r="E1765">
        <v>72117</v>
      </c>
      <c r="F1765">
        <v>0</v>
      </c>
      <c r="G1765">
        <v>1</v>
      </c>
      <c r="H1765" t="s">
        <v>149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5">
      <c r="A1766" s="1">
        <v>4328</v>
      </c>
      <c r="B1766" s="2">
        <v>1986</v>
      </c>
      <c r="C1766" t="s">
        <v>7</v>
      </c>
      <c r="D1766" t="s">
        <v>4</v>
      </c>
      <c r="E1766">
        <v>21955</v>
      </c>
      <c r="F1766">
        <v>1</v>
      </c>
      <c r="G1766">
        <v>0</v>
      </c>
      <c r="H1766" t="s">
        <v>329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5">
      <c r="A1767" s="1">
        <v>9167</v>
      </c>
      <c r="B1767" s="2">
        <v>1956</v>
      </c>
      <c r="C1767" t="s">
        <v>1</v>
      </c>
      <c r="D1767" t="s">
        <v>4</v>
      </c>
      <c r="E1767">
        <v>67131</v>
      </c>
      <c r="F1767">
        <v>0</v>
      </c>
      <c r="G1767">
        <v>1</v>
      </c>
      <c r="H1767" t="s">
        <v>199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5">
      <c r="A1768" s="1">
        <v>10560</v>
      </c>
      <c r="B1768" s="2">
        <v>1980</v>
      </c>
      <c r="C1768" t="s">
        <v>6</v>
      </c>
      <c r="D1768" t="s">
        <v>3</v>
      </c>
      <c r="E1768">
        <v>36802</v>
      </c>
      <c r="F1768">
        <v>1</v>
      </c>
      <c r="G1768">
        <v>0</v>
      </c>
      <c r="H1768" t="s">
        <v>283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5">
      <c r="A1769" s="1">
        <v>2631</v>
      </c>
      <c r="B1769" s="2">
        <v>1982</v>
      </c>
      <c r="C1769" t="s">
        <v>1</v>
      </c>
      <c r="D1769" t="s">
        <v>5</v>
      </c>
      <c r="E1769">
        <v>71853</v>
      </c>
      <c r="F1769">
        <v>0</v>
      </c>
      <c r="G1769">
        <v>0</v>
      </c>
      <c r="H1769" t="s">
        <v>24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5">
      <c r="A1770" s="1">
        <v>8312</v>
      </c>
      <c r="B1770" s="2">
        <v>1961</v>
      </c>
      <c r="C1770" t="s">
        <v>10</v>
      </c>
      <c r="D1770" t="s">
        <v>4</v>
      </c>
      <c r="E1770">
        <v>28249</v>
      </c>
      <c r="F1770">
        <v>0</v>
      </c>
      <c r="G1770">
        <v>0</v>
      </c>
      <c r="H1770" t="s">
        <v>167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5">
      <c r="A1771" s="1">
        <v>5534</v>
      </c>
      <c r="B1771" s="2">
        <v>1975</v>
      </c>
      <c r="C1771" t="s">
        <v>8</v>
      </c>
      <c r="D1771" t="s">
        <v>4</v>
      </c>
      <c r="E1771">
        <v>47808</v>
      </c>
      <c r="F1771">
        <v>0</v>
      </c>
      <c r="G1771">
        <v>1</v>
      </c>
      <c r="H1771" t="s">
        <v>368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5">
      <c r="A1772" s="1">
        <v>5093</v>
      </c>
      <c r="B1772" s="2">
        <v>1974</v>
      </c>
      <c r="C1772" t="s">
        <v>6</v>
      </c>
      <c r="D1772" t="s">
        <v>2</v>
      </c>
      <c r="E1772">
        <v>25509</v>
      </c>
      <c r="F1772">
        <v>1</v>
      </c>
      <c r="G1772">
        <v>0</v>
      </c>
      <c r="H1772" t="s">
        <v>253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5">
      <c r="A1773" s="1">
        <v>7592</v>
      </c>
      <c r="B1773" s="2">
        <v>1946</v>
      </c>
      <c r="C1773" t="s">
        <v>6</v>
      </c>
      <c r="D1773" t="s">
        <v>4</v>
      </c>
      <c r="E1773">
        <v>51012</v>
      </c>
      <c r="F1773">
        <v>0</v>
      </c>
      <c r="G1773">
        <v>0</v>
      </c>
      <c r="H1773" t="s">
        <v>306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5">
      <c r="A1774" s="1">
        <v>8895</v>
      </c>
      <c r="B1774" s="2">
        <v>1985</v>
      </c>
      <c r="C1774" t="s">
        <v>1</v>
      </c>
      <c r="D1774" t="s">
        <v>3</v>
      </c>
      <c r="E1774">
        <v>70596</v>
      </c>
      <c r="F1774">
        <v>0</v>
      </c>
      <c r="G1774">
        <v>0</v>
      </c>
      <c r="H1774" t="s">
        <v>189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5">
      <c r="A1775" s="1">
        <v>8584</v>
      </c>
      <c r="B1775" s="2">
        <v>1952</v>
      </c>
      <c r="C1775" t="s">
        <v>6</v>
      </c>
      <c r="D1775" t="s">
        <v>5</v>
      </c>
      <c r="E1775">
        <v>85431</v>
      </c>
      <c r="F1775">
        <v>0</v>
      </c>
      <c r="G1775">
        <v>0</v>
      </c>
      <c r="H1775" t="s">
        <v>580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5">
      <c r="A1776" s="1">
        <v>2694</v>
      </c>
      <c r="B1776" s="2">
        <v>1967</v>
      </c>
      <c r="C1776" t="s">
        <v>1</v>
      </c>
      <c r="D1776" t="s">
        <v>4</v>
      </c>
      <c r="E1776">
        <v>42664</v>
      </c>
      <c r="F1776">
        <v>0</v>
      </c>
      <c r="G1776">
        <v>1</v>
      </c>
      <c r="H1776" t="s">
        <v>188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5">
      <c r="A1777" s="1">
        <v>8910</v>
      </c>
      <c r="B1777" s="2">
        <v>1955</v>
      </c>
      <c r="C1777" t="s">
        <v>1</v>
      </c>
      <c r="D1777" t="s">
        <v>5</v>
      </c>
      <c r="E1777">
        <v>42586</v>
      </c>
      <c r="F1777">
        <v>1</v>
      </c>
      <c r="G1777">
        <v>1</v>
      </c>
      <c r="H1777" t="s">
        <v>46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5">
      <c r="A1778" s="1">
        <v>7433</v>
      </c>
      <c r="B1778" s="2">
        <v>1985</v>
      </c>
      <c r="C1778" t="s">
        <v>1</v>
      </c>
      <c r="D1778" t="s">
        <v>3</v>
      </c>
      <c r="E1778">
        <v>29760</v>
      </c>
      <c r="F1778">
        <v>1</v>
      </c>
      <c r="G1778">
        <v>0</v>
      </c>
      <c r="H1778" t="s">
        <v>89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5">
      <c r="A1779" s="1">
        <v>164</v>
      </c>
      <c r="B1779" s="2">
        <v>1977</v>
      </c>
      <c r="C1779" t="s">
        <v>6</v>
      </c>
      <c r="D1779" t="s">
        <v>4</v>
      </c>
      <c r="E1779">
        <v>28973</v>
      </c>
      <c r="F1779">
        <v>0</v>
      </c>
      <c r="G1779">
        <v>0</v>
      </c>
      <c r="H1779" t="s">
        <v>221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5">
      <c r="A1780" s="1">
        <v>10477</v>
      </c>
      <c r="B1780" s="2">
        <v>1973</v>
      </c>
      <c r="C1780" t="s">
        <v>6</v>
      </c>
      <c r="D1780" t="s">
        <v>5</v>
      </c>
      <c r="E1780">
        <v>39435</v>
      </c>
      <c r="F1780">
        <v>1</v>
      </c>
      <c r="G1780">
        <v>0</v>
      </c>
      <c r="H1780" t="s">
        <v>332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5">
      <c r="A1781" s="1">
        <v>2681</v>
      </c>
      <c r="B1781" s="2">
        <v>1984</v>
      </c>
      <c r="C1781" t="s">
        <v>7</v>
      </c>
      <c r="D1781" t="s">
        <v>4</v>
      </c>
      <c r="E1781">
        <v>65370</v>
      </c>
      <c r="F1781">
        <v>0</v>
      </c>
      <c r="G1781">
        <v>0</v>
      </c>
      <c r="H1781" t="s">
        <v>396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5">
      <c r="A1782" s="1">
        <v>5150</v>
      </c>
      <c r="B1782" s="2">
        <v>1979</v>
      </c>
      <c r="C1782" t="s">
        <v>10</v>
      </c>
      <c r="D1782" t="s">
        <v>3</v>
      </c>
      <c r="E1782">
        <v>20194</v>
      </c>
      <c r="F1782">
        <v>1</v>
      </c>
      <c r="G1782">
        <v>0</v>
      </c>
      <c r="H1782" t="s">
        <v>649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5">
      <c r="A1783" s="1">
        <v>5283</v>
      </c>
      <c r="B1783" s="2">
        <v>1976</v>
      </c>
      <c r="C1783" t="s">
        <v>6</v>
      </c>
      <c r="D1783" t="s">
        <v>3</v>
      </c>
      <c r="E1783">
        <v>42473</v>
      </c>
      <c r="F1783">
        <v>1</v>
      </c>
      <c r="G1783">
        <v>1</v>
      </c>
      <c r="H1783" t="s">
        <v>427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5">
      <c r="A1784" s="1">
        <v>9645</v>
      </c>
      <c r="B1784" s="2">
        <v>1968</v>
      </c>
      <c r="C1784" t="s">
        <v>1</v>
      </c>
      <c r="D1784" t="s">
        <v>4</v>
      </c>
      <c r="E1784">
        <v>64590</v>
      </c>
      <c r="F1784">
        <v>0</v>
      </c>
      <c r="G1784">
        <v>0</v>
      </c>
      <c r="H1784" t="s">
        <v>526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5">
      <c r="A1785" s="1">
        <v>10678</v>
      </c>
      <c r="B1785" s="2">
        <v>1959</v>
      </c>
      <c r="C1785" t="s">
        <v>1</v>
      </c>
      <c r="D1785" t="s">
        <v>5</v>
      </c>
      <c r="E1785">
        <v>71232</v>
      </c>
      <c r="F1785">
        <v>0</v>
      </c>
      <c r="G1785">
        <v>1</v>
      </c>
      <c r="H1785" t="s">
        <v>213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5">
      <c r="A1786" s="1">
        <v>7261</v>
      </c>
      <c r="B1786" s="2">
        <v>1971</v>
      </c>
      <c r="C1786" t="s">
        <v>1</v>
      </c>
      <c r="D1786" t="s">
        <v>5</v>
      </c>
      <c r="E1786">
        <v>34600</v>
      </c>
      <c r="F1786">
        <v>1</v>
      </c>
      <c r="G1786">
        <v>1</v>
      </c>
      <c r="H1786" t="s">
        <v>432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5">
      <c r="A1787" s="1">
        <v>9648</v>
      </c>
      <c r="B1787" s="2">
        <v>1967</v>
      </c>
      <c r="C1787" t="s">
        <v>1</v>
      </c>
      <c r="D1787" t="s">
        <v>3</v>
      </c>
      <c r="E1787">
        <v>46904</v>
      </c>
      <c r="F1787">
        <v>1</v>
      </c>
      <c r="G1787">
        <v>1</v>
      </c>
      <c r="H1787" t="s">
        <v>33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5">
      <c r="A1788" s="1">
        <v>2870</v>
      </c>
      <c r="B1788" s="2">
        <v>1973</v>
      </c>
      <c r="C1788" t="s">
        <v>1</v>
      </c>
      <c r="D1788" t="s">
        <v>4</v>
      </c>
      <c r="E1788">
        <v>49094</v>
      </c>
      <c r="F1788">
        <v>0</v>
      </c>
      <c r="G1788">
        <v>1</v>
      </c>
      <c r="H1788" t="s">
        <v>419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5">
      <c r="A1789" s="1">
        <v>8008</v>
      </c>
      <c r="B1789" s="2">
        <v>1983</v>
      </c>
      <c r="C1789" t="s">
        <v>1</v>
      </c>
      <c r="D1789" t="s">
        <v>5</v>
      </c>
      <c r="E1789">
        <v>36075</v>
      </c>
      <c r="F1789">
        <v>1</v>
      </c>
      <c r="G1789">
        <v>0</v>
      </c>
      <c r="H1789" t="s">
        <v>180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5">
      <c r="A1790" s="1">
        <v>1513</v>
      </c>
      <c r="B1790" s="2">
        <v>1979</v>
      </c>
      <c r="C1790" t="s">
        <v>7</v>
      </c>
      <c r="D1790" t="s">
        <v>5</v>
      </c>
      <c r="E1790">
        <v>60839</v>
      </c>
      <c r="F1790">
        <v>1</v>
      </c>
      <c r="G1790">
        <v>1</v>
      </c>
      <c r="H1790" t="s">
        <v>609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5">
      <c r="A1791" s="1">
        <v>6173</v>
      </c>
      <c r="B1791" s="2">
        <v>1979</v>
      </c>
      <c r="C1791" t="s">
        <v>1</v>
      </c>
      <c r="D1791" t="s">
        <v>5</v>
      </c>
      <c r="E1791">
        <v>77298</v>
      </c>
      <c r="F1791">
        <v>0</v>
      </c>
      <c r="G1791">
        <v>1</v>
      </c>
      <c r="H1791" t="s">
        <v>114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5">
      <c r="A1792" s="1">
        <v>1419</v>
      </c>
      <c r="B1792" s="2">
        <v>1950</v>
      </c>
      <c r="C1792" t="s">
        <v>1</v>
      </c>
      <c r="D1792" t="s">
        <v>5</v>
      </c>
      <c r="E1792">
        <v>34026</v>
      </c>
      <c r="F1792">
        <v>1</v>
      </c>
      <c r="G1792">
        <v>1</v>
      </c>
      <c r="H1792" t="s">
        <v>496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5">
      <c r="A1793" s="1">
        <v>9150</v>
      </c>
      <c r="B1793" s="2">
        <v>1963</v>
      </c>
      <c r="C1793" t="s">
        <v>6</v>
      </c>
      <c r="D1793" t="s">
        <v>3</v>
      </c>
      <c r="E1793">
        <v>48918</v>
      </c>
      <c r="F1793">
        <v>1</v>
      </c>
      <c r="G1793">
        <v>1</v>
      </c>
      <c r="H1793" t="s">
        <v>582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5">
      <c r="A1794" s="1">
        <v>7960</v>
      </c>
      <c r="B1794" s="2">
        <v>1962</v>
      </c>
      <c r="C1794" t="s">
        <v>7</v>
      </c>
      <c r="D1794" t="s">
        <v>5</v>
      </c>
      <c r="E1794">
        <v>82122</v>
      </c>
      <c r="F1794">
        <v>0</v>
      </c>
      <c r="G1794">
        <v>0</v>
      </c>
      <c r="H1794" t="s">
        <v>281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5">
      <c r="A1795" s="1">
        <v>1250</v>
      </c>
      <c r="B1795" s="2">
        <v>1976</v>
      </c>
      <c r="C1795" t="s">
        <v>1</v>
      </c>
      <c r="D1795" t="s">
        <v>3</v>
      </c>
      <c r="E1795">
        <v>37697</v>
      </c>
      <c r="F1795">
        <v>1</v>
      </c>
      <c r="G1795">
        <v>0</v>
      </c>
      <c r="H1795" t="s">
        <v>389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5">
      <c r="A1796" s="1">
        <v>9905</v>
      </c>
      <c r="B1796" s="2">
        <v>1952</v>
      </c>
      <c r="C1796" t="s">
        <v>1</v>
      </c>
      <c r="D1796" t="s">
        <v>5</v>
      </c>
      <c r="E1796">
        <v>34074</v>
      </c>
      <c r="F1796">
        <v>1</v>
      </c>
      <c r="G1796">
        <v>1</v>
      </c>
      <c r="H1796" t="s">
        <v>158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5">
      <c r="A1797" s="1">
        <v>10691</v>
      </c>
      <c r="B1797" s="2">
        <v>1960</v>
      </c>
      <c r="C1797" t="s">
        <v>8</v>
      </c>
      <c r="D1797" t="s">
        <v>4</v>
      </c>
      <c r="E1797">
        <v>28520</v>
      </c>
      <c r="F1797">
        <v>1</v>
      </c>
      <c r="G1797">
        <v>1</v>
      </c>
      <c r="H1797" t="s">
        <v>302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5">
      <c r="A1798" s="1">
        <v>7002</v>
      </c>
      <c r="B1798" s="2">
        <v>1955</v>
      </c>
      <c r="C1798" t="s">
        <v>1</v>
      </c>
      <c r="D1798" t="s">
        <v>3</v>
      </c>
      <c r="E1798">
        <v>62535</v>
      </c>
      <c r="F1798">
        <v>0</v>
      </c>
      <c r="G1798">
        <v>1</v>
      </c>
      <c r="H1798" t="s">
        <v>468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5">
      <c r="A1799" s="1">
        <v>2952</v>
      </c>
      <c r="B1799" s="2">
        <v>1977</v>
      </c>
      <c r="C1799" t="s">
        <v>8</v>
      </c>
      <c r="D1799" t="s">
        <v>3</v>
      </c>
      <c r="E1799">
        <v>36273</v>
      </c>
      <c r="F1799">
        <v>1</v>
      </c>
      <c r="G1799">
        <v>0</v>
      </c>
      <c r="H1799" t="s">
        <v>205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5">
      <c r="A1800" s="1">
        <v>8439</v>
      </c>
      <c r="B1800" s="2">
        <v>1964</v>
      </c>
      <c r="C1800" t="s">
        <v>1</v>
      </c>
      <c r="D1800" t="s">
        <v>5</v>
      </c>
      <c r="E1800">
        <v>63404</v>
      </c>
      <c r="F1800">
        <v>0</v>
      </c>
      <c r="G1800">
        <v>2</v>
      </c>
      <c r="H1800" t="s">
        <v>650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5">
      <c r="A1801" s="1">
        <v>762</v>
      </c>
      <c r="B1801" s="2">
        <v>1981</v>
      </c>
      <c r="C1801" t="s">
        <v>7</v>
      </c>
      <c r="D1801" t="s">
        <v>5</v>
      </c>
      <c r="E1801">
        <v>75774</v>
      </c>
      <c r="F1801">
        <v>1</v>
      </c>
      <c r="G1801">
        <v>0</v>
      </c>
      <c r="H1801" t="s">
        <v>470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5">
      <c r="A1802" s="1">
        <v>2831</v>
      </c>
      <c r="B1802" s="2">
        <v>1976</v>
      </c>
      <c r="C1802" t="s">
        <v>1</v>
      </c>
      <c r="D1802" t="s">
        <v>5</v>
      </c>
      <c r="E1802">
        <v>78416</v>
      </c>
      <c r="F1802">
        <v>0</v>
      </c>
      <c r="G1802">
        <v>1</v>
      </c>
      <c r="H1802" t="s">
        <v>451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5">
      <c r="A1803" s="1">
        <v>6977</v>
      </c>
      <c r="B1803" s="2">
        <v>1974</v>
      </c>
      <c r="C1803" t="s">
        <v>1</v>
      </c>
      <c r="D1803" t="s">
        <v>5</v>
      </c>
      <c r="E1803">
        <v>75702</v>
      </c>
      <c r="F1803">
        <v>0</v>
      </c>
      <c r="G1803">
        <v>1</v>
      </c>
      <c r="H1803" t="s">
        <v>526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5">
      <c r="A1804" s="1">
        <v>6289</v>
      </c>
      <c r="B1804" s="2">
        <v>1951</v>
      </c>
      <c r="C1804" t="s">
        <v>8</v>
      </c>
      <c r="D1804" t="s">
        <v>5</v>
      </c>
      <c r="E1804">
        <v>59385</v>
      </c>
      <c r="F1804">
        <v>1</v>
      </c>
      <c r="G1804">
        <v>1</v>
      </c>
      <c r="H1804" t="s">
        <v>571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5">
      <c r="A1805" s="1">
        <v>4168</v>
      </c>
      <c r="B1805" s="2">
        <v>1966</v>
      </c>
      <c r="C1805" t="s">
        <v>1</v>
      </c>
      <c r="D1805" t="s">
        <v>3</v>
      </c>
      <c r="E1805">
        <v>37070</v>
      </c>
      <c r="F1805">
        <v>1</v>
      </c>
      <c r="G1805">
        <v>1</v>
      </c>
      <c r="H1805" t="s">
        <v>203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5">
      <c r="A1806" s="1">
        <v>8397</v>
      </c>
      <c r="B1806" s="2">
        <v>1951</v>
      </c>
      <c r="C1806" t="s">
        <v>1</v>
      </c>
      <c r="D1806" t="s">
        <v>4</v>
      </c>
      <c r="E1806">
        <v>44689</v>
      </c>
      <c r="F1806">
        <v>1</v>
      </c>
      <c r="G1806">
        <v>1</v>
      </c>
      <c r="H1806" t="s">
        <v>635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5">
      <c r="A1807" s="1">
        <v>9284</v>
      </c>
      <c r="B1807" s="2">
        <v>1958</v>
      </c>
      <c r="C1807" t="s">
        <v>1</v>
      </c>
      <c r="D1807" t="s">
        <v>5</v>
      </c>
      <c r="E1807">
        <v>53977</v>
      </c>
      <c r="F1807">
        <v>0</v>
      </c>
      <c r="G1807">
        <v>1</v>
      </c>
      <c r="H1807" t="s">
        <v>580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5">
      <c r="A1808" s="1">
        <v>6237</v>
      </c>
      <c r="B1808" s="2">
        <v>1966</v>
      </c>
      <c r="C1808" t="s">
        <v>6</v>
      </c>
      <c r="D1808" t="s">
        <v>3</v>
      </c>
      <c r="E1808">
        <v>7144</v>
      </c>
      <c r="F1808">
        <v>0</v>
      </c>
      <c r="G1808">
        <v>2</v>
      </c>
      <c r="H1808" t="s">
        <v>280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5">
      <c r="A1809" s="1">
        <v>3130</v>
      </c>
      <c r="B1809" s="2">
        <v>1964</v>
      </c>
      <c r="C1809" t="s">
        <v>1</v>
      </c>
      <c r="D1809" t="s">
        <v>3</v>
      </c>
      <c r="E1809">
        <v>18701</v>
      </c>
      <c r="F1809">
        <v>1</v>
      </c>
      <c r="G1809">
        <v>1</v>
      </c>
      <c r="H1809" t="s">
        <v>224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5">
      <c r="A1810" s="1">
        <v>1619</v>
      </c>
      <c r="B1810" s="2">
        <v>1956</v>
      </c>
      <c r="C1810" t="s">
        <v>1</v>
      </c>
      <c r="D1810" t="s">
        <v>4</v>
      </c>
      <c r="E1810">
        <v>90369</v>
      </c>
      <c r="F1810">
        <v>0</v>
      </c>
      <c r="G1810">
        <v>0</v>
      </c>
      <c r="H1810" t="s">
        <v>67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5">
      <c r="A1811" s="1">
        <v>1990</v>
      </c>
      <c r="B1811" s="2">
        <v>1974</v>
      </c>
      <c r="C1811" t="s">
        <v>6</v>
      </c>
      <c r="D1811" t="s">
        <v>3</v>
      </c>
      <c r="E1811">
        <v>63159</v>
      </c>
      <c r="F1811">
        <v>0</v>
      </c>
      <c r="G1811">
        <v>0</v>
      </c>
      <c r="H1811" t="s">
        <v>151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5">
      <c r="A1812" s="1">
        <v>5513</v>
      </c>
      <c r="B1812" s="2">
        <v>1966</v>
      </c>
      <c r="C1812" t="s">
        <v>1</v>
      </c>
      <c r="D1812" t="s">
        <v>5</v>
      </c>
      <c r="E1812">
        <v>37758</v>
      </c>
      <c r="F1812">
        <v>1</v>
      </c>
      <c r="G1812">
        <v>1</v>
      </c>
      <c r="H1812" t="s">
        <v>444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5">
      <c r="A1813" s="1">
        <v>269</v>
      </c>
      <c r="B1813" s="2">
        <v>1963</v>
      </c>
      <c r="C1813" t="s">
        <v>6</v>
      </c>
      <c r="D1813" t="s">
        <v>3</v>
      </c>
      <c r="E1813">
        <v>46757</v>
      </c>
      <c r="F1813">
        <v>0</v>
      </c>
      <c r="G1813">
        <v>1</v>
      </c>
      <c r="H1813" t="s">
        <v>613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5">
      <c r="A1814" s="1">
        <v>8093</v>
      </c>
      <c r="B1814" s="2">
        <v>1969</v>
      </c>
      <c r="C1814" t="s">
        <v>8</v>
      </c>
      <c r="D1814" t="s">
        <v>4</v>
      </c>
      <c r="E1814">
        <v>79734</v>
      </c>
      <c r="F1814">
        <v>0</v>
      </c>
      <c r="G1814">
        <v>0</v>
      </c>
      <c r="H1814" t="s">
        <v>56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5">
      <c r="A1815" s="1">
        <v>10513</v>
      </c>
      <c r="B1815" s="2">
        <v>1992</v>
      </c>
      <c r="C1815" t="s">
        <v>1</v>
      </c>
      <c r="D1815" t="s">
        <v>5</v>
      </c>
      <c r="E1815">
        <v>63207</v>
      </c>
      <c r="F1815">
        <v>0</v>
      </c>
      <c r="G1815">
        <v>0</v>
      </c>
      <c r="H1815" t="s">
        <v>418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5">
      <c r="A1816" s="1">
        <v>10177</v>
      </c>
      <c r="B1816" s="2">
        <v>1954</v>
      </c>
      <c r="C1816" t="s">
        <v>1</v>
      </c>
      <c r="D1816" t="s">
        <v>2</v>
      </c>
      <c r="E1816">
        <v>72071</v>
      </c>
      <c r="F1816">
        <v>0</v>
      </c>
      <c r="G1816">
        <v>1</v>
      </c>
      <c r="H1816" t="s">
        <v>494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5">
      <c r="A1817" s="1">
        <v>2549</v>
      </c>
      <c r="B1817" s="2">
        <v>1983</v>
      </c>
      <c r="C1817" t="s">
        <v>6</v>
      </c>
      <c r="D1817" t="s">
        <v>5</v>
      </c>
      <c r="E1817">
        <v>21840</v>
      </c>
      <c r="F1817">
        <v>1</v>
      </c>
      <c r="G1817">
        <v>0</v>
      </c>
      <c r="H1817" t="s">
        <v>562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5">
      <c r="A1818" s="1">
        <v>5782</v>
      </c>
      <c r="B1818" s="2">
        <v>1982</v>
      </c>
      <c r="C1818" t="s">
        <v>7</v>
      </c>
      <c r="D1818" t="s">
        <v>5</v>
      </c>
      <c r="E1818">
        <v>58582</v>
      </c>
      <c r="F1818">
        <v>0</v>
      </c>
      <c r="G1818">
        <v>1</v>
      </c>
      <c r="H1818" t="s">
        <v>165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5">
      <c r="A1819" s="1">
        <v>10057</v>
      </c>
      <c r="B1819" s="2">
        <v>1951</v>
      </c>
      <c r="C1819" t="s">
        <v>1</v>
      </c>
      <c r="D1819" t="s">
        <v>3</v>
      </c>
      <c r="E1819">
        <v>72282</v>
      </c>
      <c r="F1819">
        <v>0</v>
      </c>
      <c r="G1819">
        <v>0</v>
      </c>
      <c r="H1819" t="s">
        <v>366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5">
      <c r="A1820" s="1">
        <v>10307</v>
      </c>
      <c r="B1820" s="2">
        <v>1956</v>
      </c>
      <c r="C1820" t="s">
        <v>1</v>
      </c>
      <c r="D1820" t="s">
        <v>4</v>
      </c>
      <c r="E1820">
        <v>50387</v>
      </c>
      <c r="F1820">
        <v>0</v>
      </c>
      <c r="G1820">
        <v>2</v>
      </c>
      <c r="H1820" t="s">
        <v>193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5">
      <c r="A1821" s="1">
        <v>8566</v>
      </c>
      <c r="B1821" s="2">
        <v>1961</v>
      </c>
      <c r="C1821" t="s">
        <v>6</v>
      </c>
      <c r="D1821" t="s">
        <v>5</v>
      </c>
      <c r="E1821">
        <v>32583</v>
      </c>
      <c r="F1821">
        <v>1</v>
      </c>
      <c r="G1821">
        <v>1</v>
      </c>
      <c r="H1821" t="s">
        <v>167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5">
      <c r="A1822" s="1">
        <v>2415</v>
      </c>
      <c r="B1822" s="2">
        <v>1962</v>
      </c>
      <c r="C1822" t="s">
        <v>1</v>
      </c>
      <c r="D1822" t="s">
        <v>5</v>
      </c>
      <c r="E1822">
        <v>62568</v>
      </c>
      <c r="F1822">
        <v>0</v>
      </c>
      <c r="G1822">
        <v>1</v>
      </c>
      <c r="H1822" t="s">
        <v>535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5">
      <c r="A1823" s="1">
        <v>5684</v>
      </c>
      <c r="B1823" s="2">
        <v>1971</v>
      </c>
      <c r="C1823" t="s">
        <v>8</v>
      </c>
      <c r="D1823" t="s">
        <v>2</v>
      </c>
      <c r="E1823">
        <v>44635</v>
      </c>
      <c r="F1823">
        <v>1</v>
      </c>
      <c r="G1823">
        <v>1</v>
      </c>
      <c r="H1823" t="s">
        <v>458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5">
      <c r="A1824" s="1">
        <v>8334</v>
      </c>
      <c r="B1824" s="2">
        <v>1971</v>
      </c>
      <c r="C1824" t="s">
        <v>8</v>
      </c>
      <c r="D1824" t="s">
        <v>3</v>
      </c>
      <c r="E1824">
        <v>33316</v>
      </c>
      <c r="F1824">
        <v>1</v>
      </c>
      <c r="G1824">
        <v>1</v>
      </c>
      <c r="H1824" t="s">
        <v>208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5">
      <c r="A1825" s="1">
        <v>9166</v>
      </c>
      <c r="B1825" s="2">
        <v>1968</v>
      </c>
      <c r="C1825" t="s">
        <v>1</v>
      </c>
      <c r="D1825" t="s">
        <v>4</v>
      </c>
      <c r="E1825">
        <v>63967</v>
      </c>
      <c r="F1825">
        <v>0</v>
      </c>
      <c r="G1825">
        <v>1</v>
      </c>
      <c r="H1825" t="s">
        <v>519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5">
      <c r="A1826" s="1">
        <v>1440</v>
      </c>
      <c r="B1826" s="2">
        <v>1978</v>
      </c>
      <c r="C1826" t="s">
        <v>7</v>
      </c>
      <c r="D1826" t="s">
        <v>5</v>
      </c>
      <c r="E1826">
        <v>52513</v>
      </c>
      <c r="F1826">
        <v>0</v>
      </c>
      <c r="G1826">
        <v>0</v>
      </c>
      <c r="H1826" t="s">
        <v>17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5">
      <c r="A1827" s="1">
        <v>78</v>
      </c>
      <c r="B1827" s="2">
        <v>1969</v>
      </c>
      <c r="C1827" t="s">
        <v>1</v>
      </c>
      <c r="D1827" t="s">
        <v>4</v>
      </c>
      <c r="E1827">
        <v>25293</v>
      </c>
      <c r="F1827">
        <v>1</v>
      </c>
      <c r="G1827">
        <v>0</v>
      </c>
      <c r="H1827" t="s">
        <v>466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5">
      <c r="A1828" s="1">
        <v>5441</v>
      </c>
      <c r="B1828" s="2">
        <v>1965</v>
      </c>
      <c r="C1828" t="s">
        <v>6</v>
      </c>
      <c r="D1828" t="s">
        <v>9</v>
      </c>
      <c r="E1828">
        <v>54111</v>
      </c>
      <c r="F1828">
        <v>0</v>
      </c>
      <c r="G1828">
        <v>1</v>
      </c>
      <c r="H1828" t="s">
        <v>445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5">
      <c r="A1829" s="1">
        <v>5302</v>
      </c>
      <c r="B1829" s="2">
        <v>1986</v>
      </c>
      <c r="C1829" t="s">
        <v>1</v>
      </c>
      <c r="D1829" t="s">
        <v>5</v>
      </c>
      <c r="E1829">
        <v>78394</v>
      </c>
      <c r="F1829">
        <v>0</v>
      </c>
      <c r="G1829">
        <v>0</v>
      </c>
      <c r="H1829" t="s">
        <v>376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5">
      <c r="A1830" s="1">
        <v>4687</v>
      </c>
      <c r="B1830" s="2">
        <v>1958</v>
      </c>
      <c r="C1830" t="s">
        <v>8</v>
      </c>
      <c r="D1830" t="s">
        <v>4</v>
      </c>
      <c r="E1830">
        <v>80739</v>
      </c>
      <c r="F1830">
        <v>0</v>
      </c>
      <c r="G1830">
        <v>0</v>
      </c>
      <c r="H1830" t="s">
        <v>564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5">
      <c r="A1831" s="1">
        <v>1087</v>
      </c>
      <c r="B1831" s="2">
        <v>1975</v>
      </c>
      <c r="C1831" t="s">
        <v>8</v>
      </c>
      <c r="D1831" t="s">
        <v>5</v>
      </c>
      <c r="E1831">
        <v>22669</v>
      </c>
      <c r="F1831">
        <v>1</v>
      </c>
      <c r="G1831">
        <v>0</v>
      </c>
      <c r="H1831" t="s">
        <v>225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5">
      <c r="A1832" s="1">
        <v>6859</v>
      </c>
      <c r="B1832" s="2">
        <v>1987</v>
      </c>
      <c r="C1832" t="s">
        <v>1</v>
      </c>
      <c r="D1832" t="s">
        <v>3</v>
      </c>
      <c r="E1832">
        <v>29236</v>
      </c>
      <c r="F1832">
        <v>1</v>
      </c>
      <c r="G1832">
        <v>0</v>
      </c>
      <c r="H1832" t="s">
        <v>289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5">
      <c r="A1833" s="1">
        <v>9860</v>
      </c>
      <c r="B1833" s="2">
        <v>1959</v>
      </c>
      <c r="C1833" t="s">
        <v>1</v>
      </c>
      <c r="D1833" t="s">
        <v>5</v>
      </c>
      <c r="E1833">
        <v>44911</v>
      </c>
      <c r="F1833">
        <v>0</v>
      </c>
      <c r="G1833">
        <v>1</v>
      </c>
      <c r="H1833" t="s">
        <v>472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5">
      <c r="A1834" s="1">
        <v>7129</v>
      </c>
      <c r="B1834" s="2">
        <v>1962</v>
      </c>
      <c r="C1834" t="s">
        <v>6</v>
      </c>
      <c r="D1834" t="s">
        <v>4</v>
      </c>
      <c r="E1834">
        <v>54693</v>
      </c>
      <c r="F1834">
        <v>0</v>
      </c>
      <c r="G1834">
        <v>1</v>
      </c>
      <c r="H1834" t="s">
        <v>608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5">
      <c r="A1835" s="1">
        <v>5866</v>
      </c>
      <c r="B1835" s="2">
        <v>1974</v>
      </c>
      <c r="C1835" t="s">
        <v>1</v>
      </c>
      <c r="D1835" t="s">
        <v>5</v>
      </c>
      <c r="E1835">
        <v>48186</v>
      </c>
      <c r="F1835">
        <v>1</v>
      </c>
      <c r="G1835">
        <v>0</v>
      </c>
      <c r="H1835" t="s">
        <v>233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5">
      <c r="A1836" s="1">
        <v>10521</v>
      </c>
      <c r="B1836" s="2">
        <v>1977</v>
      </c>
      <c r="C1836" t="s">
        <v>1</v>
      </c>
      <c r="D1836" t="s">
        <v>4</v>
      </c>
      <c r="E1836">
        <v>54809</v>
      </c>
      <c r="F1836">
        <v>1</v>
      </c>
      <c r="G1836">
        <v>1</v>
      </c>
      <c r="H1836" t="s">
        <v>272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5">
      <c r="A1837" s="1">
        <v>7393</v>
      </c>
      <c r="B1837" s="2">
        <v>1978</v>
      </c>
      <c r="C1837" t="s">
        <v>1</v>
      </c>
      <c r="D1837" t="s">
        <v>5</v>
      </c>
      <c r="E1837">
        <v>41580</v>
      </c>
      <c r="F1837">
        <v>1</v>
      </c>
      <c r="G1837">
        <v>1</v>
      </c>
      <c r="H1837" t="s">
        <v>601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5">
      <c r="A1838" s="1">
        <v>7849</v>
      </c>
      <c r="B1838" s="2">
        <v>1970</v>
      </c>
      <c r="C1838" t="s">
        <v>6</v>
      </c>
      <c r="D1838" t="s">
        <v>4</v>
      </c>
      <c r="E1838">
        <v>80336</v>
      </c>
      <c r="F1838">
        <v>0</v>
      </c>
      <c r="G1838">
        <v>0</v>
      </c>
      <c r="H1838" t="s">
        <v>22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5">
      <c r="A1839" s="1">
        <v>332</v>
      </c>
      <c r="B1839" s="2">
        <v>1957</v>
      </c>
      <c r="C1839" t="s">
        <v>1</v>
      </c>
      <c r="D1839" t="s">
        <v>4</v>
      </c>
      <c r="E1839">
        <v>47743</v>
      </c>
      <c r="F1839">
        <v>0</v>
      </c>
      <c r="G1839">
        <v>1</v>
      </c>
      <c r="H1839" t="s">
        <v>490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5">
      <c r="A1840" s="1">
        <v>9847</v>
      </c>
      <c r="B1840" s="2">
        <v>1955</v>
      </c>
      <c r="C1840" t="s">
        <v>7</v>
      </c>
      <c r="D1840" t="s">
        <v>4</v>
      </c>
      <c r="E1840">
        <v>62972</v>
      </c>
      <c r="F1840">
        <v>0</v>
      </c>
      <c r="G1840">
        <v>1</v>
      </c>
      <c r="H1840" t="s">
        <v>428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5">
      <c r="A1841" s="1">
        <v>531</v>
      </c>
      <c r="B1841" s="2">
        <v>1954</v>
      </c>
      <c r="C1841" t="s">
        <v>6</v>
      </c>
      <c r="D1841" t="s">
        <v>2</v>
      </c>
      <c r="E1841">
        <v>57333</v>
      </c>
      <c r="F1841">
        <v>0</v>
      </c>
      <c r="G1841">
        <v>1</v>
      </c>
      <c r="H1841" t="s">
        <v>220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5">
      <c r="A1842" s="1">
        <v>9576</v>
      </c>
      <c r="B1842" s="2">
        <v>1982</v>
      </c>
      <c r="C1842" t="s">
        <v>6</v>
      </c>
      <c r="D1842" t="s">
        <v>5</v>
      </c>
      <c r="E1842">
        <v>32313</v>
      </c>
      <c r="F1842">
        <v>1</v>
      </c>
      <c r="G1842">
        <v>0</v>
      </c>
      <c r="H1842" t="s">
        <v>237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5">
      <c r="A1843" s="1">
        <v>6906</v>
      </c>
      <c r="B1843" s="2">
        <v>1953</v>
      </c>
      <c r="C1843" t="s">
        <v>8</v>
      </c>
      <c r="D1843" t="s">
        <v>9</v>
      </c>
      <c r="E1843">
        <v>84953</v>
      </c>
      <c r="F1843">
        <v>0</v>
      </c>
      <c r="G1843">
        <v>0</v>
      </c>
      <c r="H1843" t="s">
        <v>257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5">
      <c r="A1844" s="1">
        <v>7419</v>
      </c>
      <c r="B1844" s="2">
        <v>1968</v>
      </c>
      <c r="C1844" t="s">
        <v>8</v>
      </c>
      <c r="D1844" t="s">
        <v>2</v>
      </c>
      <c r="E1844">
        <v>27071</v>
      </c>
      <c r="F1844">
        <v>1</v>
      </c>
      <c r="G1844">
        <v>0</v>
      </c>
      <c r="H1844" t="s">
        <v>540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5">
      <c r="A1845" s="1">
        <v>3170</v>
      </c>
      <c r="B1845" s="2">
        <v>1957</v>
      </c>
      <c r="C1845" t="s">
        <v>8</v>
      </c>
      <c r="D1845" t="s">
        <v>5</v>
      </c>
      <c r="E1845">
        <v>68148</v>
      </c>
      <c r="F1845">
        <v>0</v>
      </c>
      <c r="G1845">
        <v>0</v>
      </c>
      <c r="H1845" t="s">
        <v>193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5">
      <c r="A1846" s="1">
        <v>8527</v>
      </c>
      <c r="B1846" s="2">
        <v>1965</v>
      </c>
      <c r="C1846" t="s">
        <v>8</v>
      </c>
      <c r="D1846" t="s">
        <v>5</v>
      </c>
      <c r="E1846">
        <v>65735</v>
      </c>
      <c r="F1846">
        <v>1</v>
      </c>
      <c r="G1846">
        <v>1</v>
      </c>
      <c r="H1846" t="s">
        <v>280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5">
      <c r="A1847" s="1">
        <v>7872</v>
      </c>
      <c r="B1847" s="2">
        <v>1975</v>
      </c>
      <c r="C1847" t="s">
        <v>6</v>
      </c>
      <c r="D1847" t="s">
        <v>4</v>
      </c>
      <c r="E1847">
        <v>86836</v>
      </c>
      <c r="F1847">
        <v>0</v>
      </c>
      <c r="G1847">
        <v>0</v>
      </c>
      <c r="H1847" t="s">
        <v>161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5">
      <c r="A1848" s="1">
        <v>9931</v>
      </c>
      <c r="B1848" s="2">
        <v>1963</v>
      </c>
      <c r="C1848" t="s">
        <v>6</v>
      </c>
      <c r="D1848" t="s">
        <v>4</v>
      </c>
      <c r="E1848">
        <v>4023</v>
      </c>
      <c r="F1848">
        <v>1</v>
      </c>
      <c r="G1848">
        <v>1</v>
      </c>
      <c r="H1848" t="s">
        <v>634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5">
      <c r="A1849" s="1">
        <v>10595</v>
      </c>
      <c r="B1849" s="2">
        <v>1990</v>
      </c>
      <c r="C1849" t="s">
        <v>1</v>
      </c>
      <c r="D1849" t="s">
        <v>4</v>
      </c>
      <c r="E1849">
        <v>30093</v>
      </c>
      <c r="F1849">
        <v>0</v>
      </c>
      <c r="G1849">
        <v>0</v>
      </c>
      <c r="H1849" t="s">
        <v>146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5">
      <c r="A1850" s="1">
        <v>4609</v>
      </c>
      <c r="B1850" s="2">
        <v>1966</v>
      </c>
      <c r="C1850" t="s">
        <v>6</v>
      </c>
      <c r="D1850" t="s">
        <v>4</v>
      </c>
      <c r="E1850">
        <v>57705</v>
      </c>
      <c r="F1850">
        <v>0</v>
      </c>
      <c r="G1850">
        <v>1</v>
      </c>
      <c r="H1850" t="s">
        <v>37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5">
      <c r="A1851" s="1">
        <v>5010</v>
      </c>
      <c r="B1851" s="2">
        <v>1988</v>
      </c>
      <c r="C1851" t="s">
        <v>1</v>
      </c>
      <c r="D1851" t="s">
        <v>3</v>
      </c>
      <c r="E1851">
        <v>25008</v>
      </c>
      <c r="F1851">
        <v>1</v>
      </c>
      <c r="G1851">
        <v>0</v>
      </c>
      <c r="H1851" t="s">
        <v>326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5">
      <c r="A1852" s="1">
        <v>4427</v>
      </c>
      <c r="B1852" s="2">
        <v>1995</v>
      </c>
      <c r="C1852" t="s">
        <v>7</v>
      </c>
      <c r="D1852" t="s">
        <v>3</v>
      </c>
      <c r="E1852">
        <v>83257</v>
      </c>
      <c r="F1852">
        <v>0</v>
      </c>
      <c r="G1852">
        <v>0</v>
      </c>
      <c r="H1852" t="s">
        <v>253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5">
      <c r="A1853" s="1">
        <v>11148</v>
      </c>
      <c r="B1853" s="2">
        <v>1975</v>
      </c>
      <c r="C1853" t="s">
        <v>1</v>
      </c>
      <c r="D1853" t="s">
        <v>5</v>
      </c>
      <c r="E1853">
        <v>22280</v>
      </c>
      <c r="F1853">
        <v>1</v>
      </c>
      <c r="G1853">
        <v>0</v>
      </c>
      <c r="H1853" t="s">
        <v>651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5">
      <c r="A1854" s="1">
        <v>1168</v>
      </c>
      <c r="B1854" s="2">
        <v>1978</v>
      </c>
      <c r="C1854" t="s">
        <v>6</v>
      </c>
      <c r="D1854" t="s">
        <v>4</v>
      </c>
      <c r="E1854">
        <v>72159</v>
      </c>
      <c r="F1854">
        <v>0</v>
      </c>
      <c r="G1854">
        <v>0</v>
      </c>
      <c r="H1854" t="s">
        <v>46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5">
      <c r="A1855" s="1">
        <v>9595</v>
      </c>
      <c r="B1855" s="2">
        <v>1961</v>
      </c>
      <c r="C1855" t="s">
        <v>1</v>
      </c>
      <c r="D1855" t="s">
        <v>5</v>
      </c>
      <c r="E1855">
        <v>64260</v>
      </c>
      <c r="F1855">
        <v>0</v>
      </c>
      <c r="G1855">
        <v>0</v>
      </c>
      <c r="H1855" t="s">
        <v>265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5">
      <c r="A1856" s="1">
        <v>10163</v>
      </c>
      <c r="B1856" s="2">
        <v>1984</v>
      </c>
      <c r="C1856" t="s">
        <v>6</v>
      </c>
      <c r="D1856" t="s">
        <v>3</v>
      </c>
      <c r="E1856">
        <v>82733</v>
      </c>
      <c r="F1856">
        <v>0</v>
      </c>
      <c r="G1856">
        <v>0</v>
      </c>
      <c r="H1856" t="s">
        <v>118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5">
      <c r="A1857" s="1">
        <v>2886</v>
      </c>
      <c r="B1857" s="2">
        <v>1971</v>
      </c>
      <c r="C1857" t="s">
        <v>8</v>
      </c>
      <c r="D1857" t="s">
        <v>2</v>
      </c>
      <c r="E1857">
        <v>74290</v>
      </c>
      <c r="F1857">
        <v>0</v>
      </c>
      <c r="G1857">
        <v>1</v>
      </c>
      <c r="H1857" t="s">
        <v>652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5">
      <c r="A1858" s="1">
        <v>6710</v>
      </c>
      <c r="B1858" s="2">
        <v>1951</v>
      </c>
      <c r="C1858" t="s">
        <v>8</v>
      </c>
      <c r="D1858" t="s">
        <v>3</v>
      </c>
      <c r="E1858">
        <v>58217</v>
      </c>
      <c r="F1858">
        <v>2</v>
      </c>
      <c r="G1858">
        <v>1</v>
      </c>
      <c r="H1858" t="s">
        <v>295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5">
      <c r="A1859" s="1">
        <v>5316</v>
      </c>
      <c r="B1859" s="2">
        <v>1976</v>
      </c>
      <c r="C1859" t="s">
        <v>8</v>
      </c>
      <c r="D1859" t="s">
        <v>5</v>
      </c>
      <c r="E1859">
        <v>21024</v>
      </c>
      <c r="F1859">
        <v>0</v>
      </c>
      <c r="G1859">
        <v>0</v>
      </c>
      <c r="H1859" t="s">
        <v>70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5">
      <c r="A1860" s="1">
        <v>9029</v>
      </c>
      <c r="B1860" s="2">
        <v>1972</v>
      </c>
      <c r="C1860" t="s">
        <v>6</v>
      </c>
      <c r="D1860" t="s">
        <v>4</v>
      </c>
      <c r="E1860">
        <v>70116</v>
      </c>
      <c r="F1860">
        <v>0</v>
      </c>
      <c r="G1860">
        <v>0</v>
      </c>
      <c r="H1860" t="s">
        <v>408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5">
      <c r="A1861" s="1">
        <v>521</v>
      </c>
      <c r="B1861" s="2">
        <v>1985</v>
      </c>
      <c r="C1861" t="s">
        <v>1</v>
      </c>
      <c r="D1861" t="s">
        <v>5</v>
      </c>
      <c r="E1861">
        <v>54006</v>
      </c>
      <c r="F1861">
        <v>1</v>
      </c>
      <c r="G1861">
        <v>0</v>
      </c>
      <c r="H1861" t="s">
        <v>253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5">
      <c r="A1862" s="1">
        <v>1459</v>
      </c>
      <c r="B1862" s="2">
        <v>1966</v>
      </c>
      <c r="C1862" t="s">
        <v>6</v>
      </c>
      <c r="D1862" t="s">
        <v>4</v>
      </c>
      <c r="E1862">
        <v>69063</v>
      </c>
      <c r="F1862">
        <v>0</v>
      </c>
      <c r="G1862">
        <v>1</v>
      </c>
      <c r="H1862" t="s">
        <v>364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5">
      <c r="A1863" s="1">
        <v>10241</v>
      </c>
      <c r="B1863" s="2">
        <v>1975</v>
      </c>
      <c r="C1863" t="s">
        <v>7</v>
      </c>
      <c r="D1863" t="s">
        <v>2</v>
      </c>
      <c r="E1863">
        <v>11448</v>
      </c>
      <c r="F1863">
        <v>0</v>
      </c>
      <c r="G1863">
        <v>0</v>
      </c>
      <c r="H1863" t="s">
        <v>653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5">
      <c r="A1864" s="1">
        <v>1630</v>
      </c>
      <c r="B1864" s="2">
        <v>1979</v>
      </c>
      <c r="C1864" t="s">
        <v>1</v>
      </c>
      <c r="D1864" t="s">
        <v>3</v>
      </c>
      <c r="E1864">
        <v>61825</v>
      </c>
      <c r="F1864">
        <v>0</v>
      </c>
      <c r="G1864">
        <v>1</v>
      </c>
      <c r="H1864" t="s">
        <v>384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5">
      <c r="A1865" s="1">
        <v>3254</v>
      </c>
      <c r="B1865" s="2">
        <v>1971</v>
      </c>
      <c r="C1865" t="s">
        <v>1</v>
      </c>
      <c r="D1865" t="s">
        <v>4</v>
      </c>
      <c r="E1865">
        <v>70886</v>
      </c>
      <c r="F1865">
        <v>1</v>
      </c>
      <c r="G1865">
        <v>0</v>
      </c>
      <c r="H1865" t="s">
        <v>181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5">
      <c r="A1866" s="1">
        <v>9064</v>
      </c>
      <c r="B1866" s="2">
        <v>1982</v>
      </c>
      <c r="C1866" t="s">
        <v>1</v>
      </c>
      <c r="D1866" t="s">
        <v>4</v>
      </c>
      <c r="E1866">
        <v>69109</v>
      </c>
      <c r="F1866">
        <v>0</v>
      </c>
      <c r="G1866">
        <v>0</v>
      </c>
      <c r="H1866" t="s">
        <v>57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5">
      <c r="A1867" s="1">
        <v>3678</v>
      </c>
      <c r="B1867" s="2">
        <v>1973</v>
      </c>
      <c r="C1867" t="s">
        <v>1</v>
      </c>
      <c r="D1867" t="s">
        <v>9</v>
      </c>
      <c r="E1867">
        <v>60208</v>
      </c>
      <c r="F1867">
        <v>1</v>
      </c>
      <c r="G1867">
        <v>1</v>
      </c>
      <c r="H1867" t="s">
        <v>654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5">
      <c r="A1868" s="1">
        <v>4227</v>
      </c>
      <c r="B1868" s="2">
        <v>1968</v>
      </c>
      <c r="C1868" t="s">
        <v>8</v>
      </c>
      <c r="D1868" t="s">
        <v>5</v>
      </c>
      <c r="E1868">
        <v>32889</v>
      </c>
      <c r="F1868">
        <v>1</v>
      </c>
      <c r="G1868">
        <v>1</v>
      </c>
      <c r="H1868" t="s">
        <v>655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5">
      <c r="A1869" s="1">
        <v>9467</v>
      </c>
      <c r="B1869" s="2">
        <v>1984</v>
      </c>
      <c r="C1869" t="s">
        <v>1</v>
      </c>
      <c r="D1869" t="s">
        <v>3</v>
      </c>
      <c r="E1869">
        <v>34738</v>
      </c>
      <c r="F1869">
        <v>1</v>
      </c>
      <c r="G1869">
        <v>0</v>
      </c>
      <c r="H1869" t="s">
        <v>76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5">
      <c r="A1870" s="1">
        <v>8486</v>
      </c>
      <c r="B1870" s="2">
        <v>1971</v>
      </c>
      <c r="C1870" t="s">
        <v>8</v>
      </c>
      <c r="D1870" t="s">
        <v>5</v>
      </c>
      <c r="E1870">
        <v>30538</v>
      </c>
      <c r="F1870">
        <v>1</v>
      </c>
      <c r="G1870">
        <v>0</v>
      </c>
      <c r="H1870" t="s">
        <v>524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5">
      <c r="A1871" s="1">
        <v>2186</v>
      </c>
      <c r="B1871" s="2">
        <v>1977</v>
      </c>
      <c r="C1871" t="s">
        <v>7</v>
      </c>
      <c r="D1871" t="s">
        <v>5</v>
      </c>
      <c r="E1871">
        <v>82326</v>
      </c>
      <c r="F1871">
        <v>0</v>
      </c>
      <c r="G1871">
        <v>0</v>
      </c>
      <c r="H1871" t="s">
        <v>416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5">
      <c r="A1872" s="1">
        <v>3286</v>
      </c>
      <c r="B1872" s="2">
        <v>1967</v>
      </c>
      <c r="C1872" t="s">
        <v>6</v>
      </c>
      <c r="D1872" t="s">
        <v>2</v>
      </c>
      <c r="E1872">
        <v>26642</v>
      </c>
      <c r="F1872">
        <v>1</v>
      </c>
      <c r="G1872">
        <v>0</v>
      </c>
      <c r="H1872" t="s">
        <v>154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5">
      <c r="A1873" s="1">
        <v>8602</v>
      </c>
      <c r="B1873" s="2">
        <v>1964</v>
      </c>
      <c r="C1873" t="s">
        <v>1</v>
      </c>
      <c r="D1873" t="s">
        <v>2</v>
      </c>
      <c r="E1873">
        <v>69932</v>
      </c>
      <c r="F1873">
        <v>0</v>
      </c>
      <c r="G1873">
        <v>1</v>
      </c>
      <c r="H1873" t="s">
        <v>64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5">
      <c r="A1874" s="1">
        <v>3722</v>
      </c>
      <c r="B1874" s="2">
        <v>1972</v>
      </c>
      <c r="C1874" t="s">
        <v>1</v>
      </c>
      <c r="D1874" t="s">
        <v>3</v>
      </c>
      <c r="E1874">
        <v>44503</v>
      </c>
      <c r="F1874">
        <v>1</v>
      </c>
      <c r="G1874">
        <v>1</v>
      </c>
      <c r="H1874" t="s">
        <v>205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5">
      <c r="A1875" s="1">
        <v>6715</v>
      </c>
      <c r="B1875" s="2">
        <v>1948</v>
      </c>
      <c r="C1875" t="s">
        <v>6</v>
      </c>
      <c r="D1875" t="s">
        <v>3</v>
      </c>
      <c r="E1875">
        <v>60200</v>
      </c>
      <c r="F1875">
        <v>0</v>
      </c>
      <c r="G1875">
        <v>1</v>
      </c>
      <c r="H1875" t="s">
        <v>39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5">
      <c r="A1876" s="1">
        <v>4796</v>
      </c>
      <c r="B1876" s="2">
        <v>1952</v>
      </c>
      <c r="C1876" t="s">
        <v>1</v>
      </c>
      <c r="D1876" t="s">
        <v>2</v>
      </c>
      <c r="E1876">
        <v>49638</v>
      </c>
      <c r="F1876">
        <v>0</v>
      </c>
      <c r="G1876">
        <v>1</v>
      </c>
      <c r="H1876" t="s">
        <v>534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5">
      <c r="A1877" s="1">
        <v>9612</v>
      </c>
      <c r="B1877" s="2">
        <v>1987</v>
      </c>
      <c r="C1877" t="s">
        <v>7</v>
      </c>
      <c r="D1877" t="s">
        <v>3</v>
      </c>
      <c r="E1877">
        <v>23830</v>
      </c>
      <c r="F1877">
        <v>0</v>
      </c>
      <c r="G1877">
        <v>0</v>
      </c>
      <c r="H1877" t="s">
        <v>389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5">
      <c r="A1878" s="1">
        <v>3766</v>
      </c>
      <c r="B1878" s="2">
        <v>1959</v>
      </c>
      <c r="C1878" t="s">
        <v>8</v>
      </c>
      <c r="D1878" t="s">
        <v>9</v>
      </c>
      <c r="E1878">
        <v>33051</v>
      </c>
      <c r="F1878">
        <v>0</v>
      </c>
      <c r="G1878">
        <v>0</v>
      </c>
      <c r="H1878" t="s">
        <v>616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5">
      <c r="A1879" s="1">
        <v>1399</v>
      </c>
      <c r="B1879" s="2">
        <v>1958</v>
      </c>
      <c r="C1879" t="s">
        <v>1</v>
      </c>
      <c r="D1879" t="s">
        <v>4</v>
      </c>
      <c r="E1879">
        <v>72905</v>
      </c>
      <c r="F1879">
        <v>0</v>
      </c>
      <c r="G1879">
        <v>0</v>
      </c>
      <c r="H1879" t="s">
        <v>96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5">
      <c r="A1880" s="1">
        <v>1570</v>
      </c>
      <c r="B1880" s="2">
        <v>1951</v>
      </c>
      <c r="C1880" t="s">
        <v>6</v>
      </c>
      <c r="D1880" t="s">
        <v>5</v>
      </c>
      <c r="E1880">
        <v>69702</v>
      </c>
      <c r="F1880">
        <v>0</v>
      </c>
      <c r="G1880">
        <v>1</v>
      </c>
      <c r="H1880" t="s">
        <v>120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5">
      <c r="A1881" s="1">
        <v>3426</v>
      </c>
      <c r="B1881" s="2">
        <v>1975</v>
      </c>
      <c r="C1881" t="s">
        <v>1</v>
      </c>
      <c r="D1881" t="s">
        <v>2</v>
      </c>
      <c r="E1881">
        <v>70300</v>
      </c>
      <c r="F1881">
        <v>1</v>
      </c>
      <c r="G1881">
        <v>0</v>
      </c>
      <c r="H1881" t="s">
        <v>656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5">
      <c r="A1882" s="1">
        <v>3074</v>
      </c>
      <c r="B1882" s="2">
        <v>1984</v>
      </c>
      <c r="C1882" t="s">
        <v>6</v>
      </c>
      <c r="D1882" t="s">
        <v>4</v>
      </c>
      <c r="E1882">
        <v>70643</v>
      </c>
      <c r="F1882">
        <v>0</v>
      </c>
      <c r="G1882">
        <v>0</v>
      </c>
      <c r="H1882" t="s">
        <v>231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5">
      <c r="A1883" s="1">
        <v>8341</v>
      </c>
      <c r="B1883" s="2">
        <v>1969</v>
      </c>
      <c r="C1883" t="s">
        <v>6</v>
      </c>
      <c r="D1883" t="s">
        <v>4</v>
      </c>
      <c r="E1883">
        <v>30396</v>
      </c>
      <c r="F1883">
        <v>1</v>
      </c>
      <c r="G1883">
        <v>0</v>
      </c>
      <c r="H1883" t="s">
        <v>84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5">
      <c r="A1884" s="1">
        <v>5180</v>
      </c>
      <c r="B1884" s="2">
        <v>1968</v>
      </c>
      <c r="C1884" t="s">
        <v>6</v>
      </c>
      <c r="D1884" t="s">
        <v>2</v>
      </c>
      <c r="E1884">
        <v>50616</v>
      </c>
      <c r="F1884">
        <v>0</v>
      </c>
      <c r="G1884">
        <v>1</v>
      </c>
      <c r="H1884" t="s">
        <v>401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5">
      <c r="A1885" s="1">
        <v>6461</v>
      </c>
      <c r="B1885" s="2">
        <v>1969</v>
      </c>
      <c r="C1885" t="s">
        <v>8</v>
      </c>
      <c r="D1885" t="s">
        <v>3</v>
      </c>
      <c r="E1885">
        <v>62772</v>
      </c>
      <c r="F1885">
        <v>0</v>
      </c>
      <c r="G1885">
        <v>1</v>
      </c>
      <c r="H1885" t="s">
        <v>651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5">
      <c r="A1886" s="1">
        <v>7679</v>
      </c>
      <c r="B1886" s="2">
        <v>1985</v>
      </c>
      <c r="C1886" t="s">
        <v>6</v>
      </c>
      <c r="D1886" t="s">
        <v>3</v>
      </c>
      <c r="E1886">
        <v>30298</v>
      </c>
      <c r="F1886">
        <v>0</v>
      </c>
      <c r="G1886">
        <v>0</v>
      </c>
      <c r="H1886" t="s">
        <v>132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5">
      <c r="A1887" s="1">
        <v>10702</v>
      </c>
      <c r="B1887" s="2">
        <v>1984</v>
      </c>
      <c r="C1887" t="s">
        <v>1</v>
      </c>
      <c r="D1887" t="s">
        <v>3</v>
      </c>
      <c r="E1887">
        <v>52413</v>
      </c>
      <c r="F1887">
        <v>1</v>
      </c>
      <c r="G1887">
        <v>0</v>
      </c>
      <c r="H1887" t="s">
        <v>33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5">
      <c r="A1888" s="1">
        <v>7505</v>
      </c>
      <c r="B1888" s="2">
        <v>1957</v>
      </c>
      <c r="C1888" t="s">
        <v>6</v>
      </c>
      <c r="D1888" t="s">
        <v>4</v>
      </c>
      <c r="E1888">
        <v>44155</v>
      </c>
      <c r="F1888">
        <v>1</v>
      </c>
      <c r="G1888">
        <v>1</v>
      </c>
      <c r="H1888" t="s">
        <v>21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5">
      <c r="A1889" s="1">
        <v>5113</v>
      </c>
      <c r="B1889" s="2">
        <v>1971</v>
      </c>
      <c r="C1889" t="s">
        <v>6</v>
      </c>
      <c r="D1889" t="s">
        <v>2</v>
      </c>
      <c r="E1889">
        <v>86979</v>
      </c>
      <c r="F1889">
        <v>0</v>
      </c>
      <c r="G1889">
        <v>0</v>
      </c>
      <c r="H1889" t="s">
        <v>268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5">
      <c r="A1890" s="1">
        <v>10858</v>
      </c>
      <c r="B1890" s="2">
        <v>1975</v>
      </c>
      <c r="C1890" t="s">
        <v>1</v>
      </c>
      <c r="D1890" t="s">
        <v>5</v>
      </c>
      <c r="E1890">
        <v>76532</v>
      </c>
      <c r="F1890">
        <v>1</v>
      </c>
      <c r="G1890">
        <v>1</v>
      </c>
      <c r="H1890" t="s">
        <v>22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5">
      <c r="A1891" s="1">
        <v>2961</v>
      </c>
      <c r="B1891" s="2">
        <v>1982</v>
      </c>
      <c r="C1891" t="s">
        <v>1</v>
      </c>
      <c r="D1891" t="s">
        <v>4</v>
      </c>
      <c r="E1891">
        <v>42081</v>
      </c>
      <c r="F1891">
        <v>1</v>
      </c>
      <c r="G1891">
        <v>0</v>
      </c>
      <c r="H1891" t="s">
        <v>578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5">
      <c r="A1892" s="1">
        <v>2747</v>
      </c>
      <c r="B1892" s="2">
        <v>1988</v>
      </c>
      <c r="C1892" t="s">
        <v>6</v>
      </c>
      <c r="D1892" t="s">
        <v>4</v>
      </c>
      <c r="E1892">
        <v>67546</v>
      </c>
      <c r="F1892">
        <v>0</v>
      </c>
      <c r="G1892">
        <v>0</v>
      </c>
      <c r="H1892" t="s">
        <v>31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5">
      <c r="A1893" s="1">
        <v>3010</v>
      </c>
      <c r="B1893" s="2">
        <v>1989</v>
      </c>
      <c r="C1893" t="s">
        <v>8</v>
      </c>
      <c r="D1893" t="s">
        <v>5</v>
      </c>
      <c r="E1893">
        <v>88420</v>
      </c>
      <c r="F1893">
        <v>0</v>
      </c>
      <c r="G1893">
        <v>0</v>
      </c>
      <c r="H1893" t="s">
        <v>470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5">
      <c r="A1894" s="1">
        <v>5790</v>
      </c>
      <c r="B1894" s="2">
        <v>1985</v>
      </c>
      <c r="C1894" t="s">
        <v>1</v>
      </c>
      <c r="D1894" t="s">
        <v>4</v>
      </c>
      <c r="E1894">
        <v>31158</v>
      </c>
      <c r="F1894">
        <v>1</v>
      </c>
      <c r="G1894">
        <v>0</v>
      </c>
      <c r="H1894" t="s">
        <v>657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5">
      <c r="A1895" s="1">
        <v>6892</v>
      </c>
      <c r="B1895" s="2">
        <v>1968</v>
      </c>
      <c r="C1895" t="s">
        <v>1</v>
      </c>
      <c r="D1895" t="s">
        <v>2</v>
      </c>
      <c r="E1895">
        <v>61671</v>
      </c>
      <c r="F1895">
        <v>0</v>
      </c>
      <c r="G1895">
        <v>1</v>
      </c>
      <c r="H1895" t="s">
        <v>461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5">
      <c r="A1896" s="1">
        <v>1743</v>
      </c>
      <c r="B1896" s="2">
        <v>1974</v>
      </c>
      <c r="C1896" t="s">
        <v>1</v>
      </c>
      <c r="D1896" t="s">
        <v>3</v>
      </c>
      <c r="E1896">
        <v>69719</v>
      </c>
      <c r="F1896">
        <v>0</v>
      </c>
      <c r="G1896">
        <v>0</v>
      </c>
      <c r="H1896" t="s">
        <v>503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5">
      <c r="A1897" s="1">
        <v>3578</v>
      </c>
      <c r="B1897" s="2">
        <v>1949</v>
      </c>
      <c r="C1897" t="s">
        <v>1</v>
      </c>
      <c r="D1897" t="s">
        <v>2</v>
      </c>
      <c r="E1897">
        <v>49160</v>
      </c>
      <c r="F1897">
        <v>0</v>
      </c>
      <c r="G1897">
        <v>1</v>
      </c>
      <c r="H1897" t="s">
        <v>368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5">
      <c r="A1898" s="1">
        <v>8462</v>
      </c>
      <c r="B1898" s="2">
        <v>1978</v>
      </c>
      <c r="C1898" t="s">
        <v>10</v>
      </c>
      <c r="D1898" t="s">
        <v>5</v>
      </c>
      <c r="E1898">
        <v>24882</v>
      </c>
      <c r="F1898">
        <v>1</v>
      </c>
      <c r="G1898">
        <v>0</v>
      </c>
      <c r="H1898" t="s">
        <v>171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5">
      <c r="A1899" s="1">
        <v>5558</v>
      </c>
      <c r="B1899" s="2">
        <v>1954</v>
      </c>
      <c r="C1899" t="s">
        <v>6</v>
      </c>
      <c r="D1899" t="s">
        <v>3</v>
      </c>
      <c r="E1899">
        <v>90933</v>
      </c>
      <c r="F1899">
        <v>0</v>
      </c>
      <c r="G1899">
        <v>0</v>
      </c>
      <c r="H1899" t="s">
        <v>178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5">
      <c r="A1900" s="1">
        <v>4619</v>
      </c>
      <c r="B1900" s="2">
        <v>1945</v>
      </c>
      <c r="C1900" t="s">
        <v>6</v>
      </c>
      <c r="D1900" t="s">
        <v>3</v>
      </c>
      <c r="E1900">
        <v>113734</v>
      </c>
      <c r="F1900">
        <v>0</v>
      </c>
      <c r="G1900">
        <v>0</v>
      </c>
      <c r="H1900" t="s">
        <v>95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5">
      <c r="A1901" s="1">
        <v>8780</v>
      </c>
      <c r="B1901" s="2">
        <v>1950</v>
      </c>
      <c r="C1901" t="s">
        <v>6</v>
      </c>
      <c r="D1901" t="s">
        <v>5</v>
      </c>
      <c r="E1901">
        <v>59292</v>
      </c>
      <c r="F1901">
        <v>0</v>
      </c>
      <c r="G1901">
        <v>1</v>
      </c>
      <c r="H1901" t="s">
        <v>242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5">
      <c r="A1902" s="1">
        <v>10789</v>
      </c>
      <c r="B1902" s="2">
        <v>1964</v>
      </c>
      <c r="C1902" t="s">
        <v>6</v>
      </c>
      <c r="D1902" t="s">
        <v>4</v>
      </c>
      <c r="E1902">
        <v>45759</v>
      </c>
      <c r="F1902">
        <v>1</v>
      </c>
      <c r="G1902">
        <v>1</v>
      </c>
      <c r="H1902" t="s">
        <v>170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5">
      <c r="A1903" s="1">
        <v>10779</v>
      </c>
      <c r="B1903" s="2">
        <v>1983</v>
      </c>
      <c r="C1903" t="s">
        <v>1</v>
      </c>
      <c r="D1903" t="s">
        <v>3</v>
      </c>
      <c r="E1903">
        <v>22148</v>
      </c>
      <c r="F1903">
        <v>0</v>
      </c>
      <c r="G1903">
        <v>0</v>
      </c>
      <c r="H1903" t="s">
        <v>252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5">
      <c r="A1904" s="1">
        <v>5896</v>
      </c>
      <c r="B1904" s="2">
        <v>1987</v>
      </c>
      <c r="C1904" t="s">
        <v>8</v>
      </c>
      <c r="D1904" t="s">
        <v>4</v>
      </c>
      <c r="E1904">
        <v>73395</v>
      </c>
      <c r="F1904">
        <v>0</v>
      </c>
      <c r="G1904">
        <v>0</v>
      </c>
      <c r="H1904" t="s">
        <v>188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5">
      <c r="A1905" s="1">
        <v>2337</v>
      </c>
      <c r="B1905" s="2">
        <v>1971</v>
      </c>
      <c r="C1905" t="s">
        <v>1</v>
      </c>
      <c r="D1905" t="s">
        <v>2</v>
      </c>
      <c r="E1905">
        <v>29819</v>
      </c>
      <c r="F1905">
        <v>1</v>
      </c>
      <c r="G1905">
        <v>0</v>
      </c>
      <c r="H1905" t="s">
        <v>441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5">
      <c r="A1906" s="1">
        <v>10951</v>
      </c>
      <c r="B1906" s="2">
        <v>1968</v>
      </c>
      <c r="C1906" t="s">
        <v>1</v>
      </c>
      <c r="D1906" t="s">
        <v>4</v>
      </c>
      <c r="E1906">
        <v>45688</v>
      </c>
      <c r="F1906">
        <v>0</v>
      </c>
      <c r="G1906">
        <v>1</v>
      </c>
      <c r="H1906" t="s">
        <v>457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5">
      <c r="A1907" s="1">
        <v>544</v>
      </c>
      <c r="B1907" s="2">
        <v>1954</v>
      </c>
      <c r="C1907" t="s">
        <v>1</v>
      </c>
      <c r="D1907" t="s">
        <v>4</v>
      </c>
      <c r="E1907">
        <v>62820</v>
      </c>
      <c r="F1907">
        <v>0</v>
      </c>
      <c r="G1907">
        <v>0</v>
      </c>
      <c r="H1907" t="s">
        <v>45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5">
      <c r="A1908" s="1">
        <v>17</v>
      </c>
      <c r="B1908" s="2">
        <v>1971</v>
      </c>
      <c r="C1908" t="s">
        <v>6</v>
      </c>
      <c r="D1908" t="s">
        <v>4</v>
      </c>
      <c r="E1908">
        <v>60491</v>
      </c>
      <c r="F1908">
        <v>0</v>
      </c>
      <c r="G1908">
        <v>1</v>
      </c>
      <c r="H1908" t="s">
        <v>655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5">
      <c r="A1909" s="1">
        <v>10680</v>
      </c>
      <c r="B1909" s="2">
        <v>1986</v>
      </c>
      <c r="C1909" t="s">
        <v>1</v>
      </c>
      <c r="D1909" t="s">
        <v>5</v>
      </c>
      <c r="E1909">
        <v>33235</v>
      </c>
      <c r="F1909">
        <v>1</v>
      </c>
      <c r="G1909">
        <v>0</v>
      </c>
      <c r="H1909" t="s">
        <v>658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5">
      <c r="A1910" s="1">
        <v>3265</v>
      </c>
      <c r="B1910" s="2">
        <v>1959</v>
      </c>
      <c r="C1910" t="s">
        <v>1</v>
      </c>
      <c r="D1910" t="s">
        <v>4</v>
      </c>
      <c r="E1910">
        <v>35701</v>
      </c>
      <c r="F1910">
        <v>0</v>
      </c>
      <c r="G1910">
        <v>0</v>
      </c>
      <c r="H1910" t="s">
        <v>137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5">
      <c r="A1911" s="1">
        <v>5623</v>
      </c>
      <c r="B1911" s="2">
        <v>1980</v>
      </c>
      <c r="C1911" t="s">
        <v>8</v>
      </c>
      <c r="D1911" t="s">
        <v>4</v>
      </c>
      <c r="E1911">
        <v>31535</v>
      </c>
      <c r="F1911">
        <v>1</v>
      </c>
      <c r="G1911">
        <v>0</v>
      </c>
      <c r="H1911" t="s">
        <v>172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5">
      <c r="A1912" s="1">
        <v>5832</v>
      </c>
      <c r="B1912" s="2">
        <v>1960</v>
      </c>
      <c r="C1912" t="s">
        <v>7</v>
      </c>
      <c r="D1912" t="s">
        <v>5</v>
      </c>
      <c r="E1912">
        <v>92556</v>
      </c>
      <c r="F1912">
        <v>0</v>
      </c>
      <c r="G1912">
        <v>0</v>
      </c>
      <c r="H1912" t="s">
        <v>569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5">
      <c r="A1913" s="1">
        <v>5544</v>
      </c>
      <c r="B1913" s="2">
        <v>1970</v>
      </c>
      <c r="C1913" t="s">
        <v>1</v>
      </c>
      <c r="D1913" t="s">
        <v>3</v>
      </c>
      <c r="E1913">
        <v>67384</v>
      </c>
      <c r="F1913">
        <v>0</v>
      </c>
      <c r="G1913">
        <v>1</v>
      </c>
      <c r="H1913" t="s">
        <v>115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5">
      <c r="A1914" s="1">
        <v>6417</v>
      </c>
      <c r="B1914" s="2">
        <v>1971</v>
      </c>
      <c r="C1914" t="s">
        <v>8</v>
      </c>
      <c r="D1914" t="s">
        <v>5</v>
      </c>
      <c r="E1914">
        <v>80573</v>
      </c>
      <c r="F1914">
        <v>0</v>
      </c>
      <c r="G1914">
        <v>0</v>
      </c>
      <c r="H1914" t="s">
        <v>526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5">
      <c r="A1915" s="1">
        <v>5831</v>
      </c>
      <c r="B1915" s="2">
        <v>1967</v>
      </c>
      <c r="C1915" t="s">
        <v>1</v>
      </c>
      <c r="D1915" t="s">
        <v>4</v>
      </c>
      <c r="E1915">
        <v>77870</v>
      </c>
      <c r="F1915">
        <v>0</v>
      </c>
      <c r="G1915">
        <v>1</v>
      </c>
      <c r="H1915" t="s">
        <v>140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5">
      <c r="A1916" s="1">
        <v>7101</v>
      </c>
      <c r="B1916" s="2">
        <v>1963</v>
      </c>
      <c r="C1916" t="s">
        <v>6</v>
      </c>
      <c r="D1916" t="s">
        <v>9</v>
      </c>
      <c r="E1916">
        <v>52278</v>
      </c>
      <c r="F1916">
        <v>0</v>
      </c>
      <c r="G1916">
        <v>1</v>
      </c>
      <c r="H1916" t="s">
        <v>514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5">
      <c r="A1917" s="1">
        <v>10176</v>
      </c>
      <c r="B1917" s="2">
        <v>1968</v>
      </c>
      <c r="C1917" t="s">
        <v>1</v>
      </c>
      <c r="D1917" t="s">
        <v>3</v>
      </c>
      <c r="E1917">
        <v>57107</v>
      </c>
      <c r="F1917">
        <v>0</v>
      </c>
      <c r="G1917">
        <v>1</v>
      </c>
      <c r="H1917" t="s">
        <v>363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5">
      <c r="A1918" s="1">
        <v>2326</v>
      </c>
      <c r="B1918" s="2">
        <v>1990</v>
      </c>
      <c r="C1918" t="s">
        <v>1</v>
      </c>
      <c r="D1918" t="s">
        <v>4</v>
      </c>
      <c r="E1918">
        <v>18929</v>
      </c>
      <c r="F1918">
        <v>0</v>
      </c>
      <c r="G1918">
        <v>0</v>
      </c>
      <c r="H1918" t="s">
        <v>337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5">
      <c r="A1919" s="1">
        <v>4385</v>
      </c>
      <c r="B1919" s="2">
        <v>1981</v>
      </c>
      <c r="C1919" t="s">
        <v>6</v>
      </c>
      <c r="D1919" t="s">
        <v>3</v>
      </c>
      <c r="E1919">
        <v>36038</v>
      </c>
      <c r="F1919">
        <v>1</v>
      </c>
      <c r="G1919">
        <v>0</v>
      </c>
      <c r="H1919" t="s">
        <v>42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5">
      <c r="A1920" s="1">
        <v>2929</v>
      </c>
      <c r="B1920" s="2">
        <v>1976</v>
      </c>
      <c r="C1920" t="s">
        <v>1</v>
      </c>
      <c r="D1920" t="s">
        <v>3</v>
      </c>
      <c r="E1920">
        <v>20180</v>
      </c>
      <c r="F1920">
        <v>0</v>
      </c>
      <c r="G1920">
        <v>0</v>
      </c>
      <c r="H1920" t="s">
        <v>41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5">
      <c r="A1921" s="1">
        <v>10686</v>
      </c>
      <c r="B1921" s="2">
        <v>1965</v>
      </c>
      <c r="C1921" t="s">
        <v>6</v>
      </c>
      <c r="D1921" t="s">
        <v>5</v>
      </c>
      <c r="E1921">
        <v>34230</v>
      </c>
      <c r="F1921">
        <v>1</v>
      </c>
      <c r="G1921">
        <v>1</v>
      </c>
      <c r="H1921" t="s">
        <v>659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5">
      <c r="A1922" s="1">
        <v>2546</v>
      </c>
      <c r="B1922" s="2">
        <v>1977</v>
      </c>
      <c r="C1922" t="s">
        <v>7</v>
      </c>
      <c r="D1922" t="s">
        <v>3</v>
      </c>
      <c r="E1922">
        <v>31878</v>
      </c>
      <c r="F1922">
        <v>0</v>
      </c>
      <c r="G1922">
        <v>1</v>
      </c>
      <c r="H1922" t="s">
        <v>528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5">
      <c r="A1923" s="1">
        <v>3283</v>
      </c>
      <c r="B1923" s="2">
        <v>1972</v>
      </c>
      <c r="C1923" t="s">
        <v>7</v>
      </c>
      <c r="D1923" t="s">
        <v>4</v>
      </c>
      <c r="E1923">
        <v>70932</v>
      </c>
      <c r="F1923">
        <v>0</v>
      </c>
      <c r="G1923">
        <v>1</v>
      </c>
      <c r="H1923" t="s">
        <v>21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5">
      <c r="A1924" s="1">
        <v>3138</v>
      </c>
      <c r="B1924" s="2">
        <v>1956</v>
      </c>
      <c r="C1924" t="s">
        <v>1</v>
      </c>
      <c r="D1924" t="s">
        <v>3</v>
      </c>
      <c r="E1924">
        <v>91249</v>
      </c>
      <c r="F1924">
        <v>0</v>
      </c>
      <c r="G1924">
        <v>0</v>
      </c>
      <c r="H1924" t="s">
        <v>563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5">
      <c r="A1925" s="1">
        <v>4994</v>
      </c>
      <c r="B1925" s="2">
        <v>1943</v>
      </c>
      <c r="C1925" t="s">
        <v>8</v>
      </c>
      <c r="D1925" t="s">
        <v>3</v>
      </c>
      <c r="E1925">
        <v>77598</v>
      </c>
      <c r="F1925">
        <v>0</v>
      </c>
      <c r="G1925">
        <v>0</v>
      </c>
      <c r="H1925" t="s">
        <v>590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5">
      <c r="A1926" s="1">
        <v>7966</v>
      </c>
      <c r="B1926" s="2">
        <v>1959</v>
      </c>
      <c r="C1926" t="s">
        <v>1</v>
      </c>
      <c r="D1926" t="s">
        <v>3</v>
      </c>
      <c r="E1926">
        <v>80982</v>
      </c>
      <c r="F1926">
        <v>1</v>
      </c>
      <c r="G1926">
        <v>1</v>
      </c>
      <c r="H1926" t="s">
        <v>241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5">
      <c r="A1927" s="1">
        <v>3112</v>
      </c>
      <c r="B1927" s="2">
        <v>1977</v>
      </c>
      <c r="C1927" t="s">
        <v>8</v>
      </c>
      <c r="D1927" t="s">
        <v>4</v>
      </c>
      <c r="E1927">
        <v>22701</v>
      </c>
      <c r="F1927">
        <v>1</v>
      </c>
      <c r="G1927">
        <v>0</v>
      </c>
      <c r="H1927" t="s">
        <v>581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5">
      <c r="A1928" s="1">
        <v>10872</v>
      </c>
      <c r="B1928" s="2">
        <v>1969</v>
      </c>
      <c r="C1928" t="s">
        <v>6</v>
      </c>
      <c r="D1928" t="s">
        <v>4</v>
      </c>
      <c r="E1928">
        <v>55212</v>
      </c>
      <c r="F1928">
        <v>0</v>
      </c>
      <c r="G1928">
        <v>1</v>
      </c>
      <c r="H1928" t="s">
        <v>227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5">
      <c r="A1929" s="1">
        <v>2181</v>
      </c>
      <c r="B1929" s="2">
        <v>1970</v>
      </c>
      <c r="C1929" t="s">
        <v>1</v>
      </c>
      <c r="D1929" t="s">
        <v>4</v>
      </c>
      <c r="E1929">
        <v>70617</v>
      </c>
      <c r="F1929">
        <v>0</v>
      </c>
      <c r="G1929">
        <v>0</v>
      </c>
      <c r="H1929" t="s">
        <v>90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5">
      <c r="A1930" s="1">
        <v>1867</v>
      </c>
      <c r="B1930" s="2">
        <v>1957</v>
      </c>
      <c r="C1930" t="s">
        <v>1</v>
      </c>
      <c r="D1930" t="s">
        <v>3</v>
      </c>
      <c r="E1930">
        <v>64849</v>
      </c>
      <c r="F1930">
        <v>0</v>
      </c>
      <c r="G1930">
        <v>0</v>
      </c>
      <c r="H1930" t="s">
        <v>23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5">
      <c r="A1931" s="1">
        <v>1518</v>
      </c>
      <c r="B1931" s="2">
        <v>1965</v>
      </c>
      <c r="C1931" t="s">
        <v>8</v>
      </c>
      <c r="D1931" t="s">
        <v>4</v>
      </c>
      <c r="E1931">
        <v>62694</v>
      </c>
      <c r="F1931">
        <v>1</v>
      </c>
      <c r="G1931">
        <v>1</v>
      </c>
      <c r="H1931" t="s">
        <v>68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5">
      <c r="A1932" s="1">
        <v>5734</v>
      </c>
      <c r="B1932" s="2">
        <v>1974</v>
      </c>
      <c r="C1932" t="s">
        <v>6</v>
      </c>
      <c r="D1932" t="s">
        <v>4</v>
      </c>
      <c r="E1932">
        <v>61917</v>
      </c>
      <c r="F1932">
        <v>1</v>
      </c>
      <c r="G1932">
        <v>1</v>
      </c>
      <c r="H1932" t="s">
        <v>317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5">
      <c r="A1933" s="1">
        <v>2878</v>
      </c>
      <c r="B1933" s="2">
        <v>1947</v>
      </c>
      <c r="C1933" t="s">
        <v>6</v>
      </c>
      <c r="D1933" t="s">
        <v>4</v>
      </c>
      <c r="E1933">
        <v>67472</v>
      </c>
      <c r="F1933">
        <v>0</v>
      </c>
      <c r="G1933">
        <v>1</v>
      </c>
      <c r="H1933" t="s">
        <v>165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5">
      <c r="A1934" s="1">
        <v>1458</v>
      </c>
      <c r="B1934" s="2">
        <v>1982</v>
      </c>
      <c r="C1934" t="s">
        <v>8</v>
      </c>
      <c r="D1934" t="s">
        <v>4</v>
      </c>
      <c r="E1934">
        <v>21059</v>
      </c>
      <c r="F1934">
        <v>1</v>
      </c>
      <c r="G1934">
        <v>0</v>
      </c>
      <c r="H1934" t="s">
        <v>385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5">
      <c r="A1935" s="1">
        <v>7007</v>
      </c>
      <c r="B1935" s="2">
        <v>1968</v>
      </c>
      <c r="C1935" t="s">
        <v>8</v>
      </c>
      <c r="D1935" t="s">
        <v>4</v>
      </c>
      <c r="E1935">
        <v>29543</v>
      </c>
      <c r="F1935">
        <v>2</v>
      </c>
      <c r="G1935">
        <v>0</v>
      </c>
      <c r="H1935" t="s">
        <v>192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5">
      <c r="A1936" s="1">
        <v>6200</v>
      </c>
      <c r="B1936" s="2">
        <v>1951</v>
      </c>
      <c r="C1936" t="s">
        <v>1</v>
      </c>
      <c r="D1936" t="s">
        <v>4</v>
      </c>
      <c r="E1936">
        <v>75903</v>
      </c>
      <c r="F1936">
        <v>0</v>
      </c>
      <c r="G1936">
        <v>1</v>
      </c>
      <c r="H1936" t="s">
        <v>79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5">
      <c r="A1937" s="1">
        <v>1403</v>
      </c>
      <c r="B1937" s="2">
        <v>1975</v>
      </c>
      <c r="C1937" t="s">
        <v>7</v>
      </c>
      <c r="D1937" t="s">
        <v>5</v>
      </c>
      <c r="E1937">
        <v>34984</v>
      </c>
      <c r="F1937">
        <v>1</v>
      </c>
      <c r="G1937">
        <v>1</v>
      </c>
      <c r="H1937" t="s">
        <v>420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5">
      <c r="A1938" s="1">
        <v>4827</v>
      </c>
      <c r="B1938" s="2">
        <v>1956</v>
      </c>
      <c r="C1938" t="s">
        <v>6</v>
      </c>
      <c r="D1938" t="s">
        <v>3</v>
      </c>
      <c r="E1938">
        <v>54998</v>
      </c>
      <c r="F1938">
        <v>0</v>
      </c>
      <c r="G1938">
        <v>1</v>
      </c>
      <c r="H1938" t="s">
        <v>129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5">
      <c r="A1939" s="1">
        <v>6250</v>
      </c>
      <c r="B1939" s="2">
        <v>1949</v>
      </c>
      <c r="C1939" t="s">
        <v>6</v>
      </c>
      <c r="D1939" t="s">
        <v>9</v>
      </c>
      <c r="E1939">
        <v>54356</v>
      </c>
      <c r="F1939">
        <v>0</v>
      </c>
      <c r="G1939">
        <v>1</v>
      </c>
      <c r="H1939" t="s">
        <v>65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5">
      <c r="A1940" s="1">
        <v>9291</v>
      </c>
      <c r="B1940" s="2">
        <v>1959</v>
      </c>
      <c r="C1940" t="s">
        <v>8</v>
      </c>
      <c r="D1940" t="s">
        <v>4</v>
      </c>
      <c r="E1940">
        <v>34242</v>
      </c>
      <c r="F1940">
        <v>0</v>
      </c>
      <c r="G1940">
        <v>1</v>
      </c>
      <c r="H1940" t="s">
        <v>99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5">
      <c r="A1941" s="1">
        <v>2478</v>
      </c>
      <c r="B1941" s="2">
        <v>1973</v>
      </c>
      <c r="C1941" t="s">
        <v>1</v>
      </c>
      <c r="D1941" t="s">
        <v>4</v>
      </c>
      <c r="E1941">
        <v>25410</v>
      </c>
      <c r="F1941">
        <v>1</v>
      </c>
      <c r="G1941">
        <v>0</v>
      </c>
      <c r="H1941" t="s">
        <v>193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5">
      <c r="A1942" s="1">
        <v>1139</v>
      </c>
      <c r="B1942" s="2">
        <v>1984</v>
      </c>
      <c r="C1942" t="s">
        <v>6</v>
      </c>
      <c r="D1942" t="s">
        <v>4</v>
      </c>
      <c r="E1942">
        <v>73356</v>
      </c>
      <c r="F1942">
        <v>0</v>
      </c>
      <c r="G1942">
        <v>0</v>
      </c>
      <c r="H1942" t="s">
        <v>660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5">
      <c r="A1943" s="1">
        <v>5138</v>
      </c>
      <c r="B1943" s="2">
        <v>1950</v>
      </c>
      <c r="C1943" t="s">
        <v>1</v>
      </c>
      <c r="D1943" t="s">
        <v>5</v>
      </c>
      <c r="E1943">
        <v>28320</v>
      </c>
      <c r="F1943">
        <v>0</v>
      </c>
      <c r="G1943">
        <v>1</v>
      </c>
      <c r="H1943" t="s">
        <v>661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5">
      <c r="A1944" s="1">
        <v>5393</v>
      </c>
      <c r="B1944" s="2">
        <v>1977</v>
      </c>
      <c r="C1944" t="s">
        <v>1</v>
      </c>
      <c r="D1944" t="s">
        <v>3</v>
      </c>
      <c r="E1944">
        <v>23763</v>
      </c>
      <c r="F1944">
        <v>1</v>
      </c>
      <c r="G1944">
        <v>0</v>
      </c>
      <c r="H1944" t="s">
        <v>459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5">
      <c r="A1945" s="1">
        <v>10413</v>
      </c>
      <c r="B1945" s="2">
        <v>1984</v>
      </c>
      <c r="C1945" t="s">
        <v>1</v>
      </c>
      <c r="D1945" t="s">
        <v>4</v>
      </c>
      <c r="E1945">
        <v>72570</v>
      </c>
      <c r="F1945">
        <v>0</v>
      </c>
      <c r="G1945">
        <v>0</v>
      </c>
      <c r="H1945" t="s">
        <v>626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5">
      <c r="A1946" s="1">
        <v>5015</v>
      </c>
      <c r="B1946" s="2">
        <v>1976</v>
      </c>
      <c r="C1946" t="s">
        <v>8</v>
      </c>
      <c r="D1946" t="s">
        <v>4</v>
      </c>
      <c r="E1946">
        <v>34529</v>
      </c>
      <c r="F1946">
        <v>1</v>
      </c>
      <c r="G1946">
        <v>0</v>
      </c>
      <c r="H1946" t="s">
        <v>81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5">
      <c r="A1947" s="1">
        <v>10868</v>
      </c>
      <c r="B1947" s="2">
        <v>1951</v>
      </c>
      <c r="C1947" t="s">
        <v>1</v>
      </c>
      <c r="D1947" t="s">
        <v>9</v>
      </c>
      <c r="E1947">
        <v>70792</v>
      </c>
      <c r="F1947">
        <v>0</v>
      </c>
      <c r="G1947">
        <v>0</v>
      </c>
      <c r="H1947" t="s">
        <v>236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5">
      <c r="A1948" s="1">
        <v>10676</v>
      </c>
      <c r="B1948" s="2">
        <v>1982</v>
      </c>
      <c r="C1948" t="s">
        <v>1</v>
      </c>
      <c r="D1948" t="s">
        <v>4</v>
      </c>
      <c r="E1948">
        <v>63211</v>
      </c>
      <c r="F1948">
        <v>0</v>
      </c>
      <c r="G1948">
        <v>0</v>
      </c>
      <c r="H1948" t="s">
        <v>182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5">
      <c r="A1949" s="1">
        <v>2495</v>
      </c>
      <c r="B1949" s="2">
        <v>1974</v>
      </c>
      <c r="C1949" t="s">
        <v>8</v>
      </c>
      <c r="D1949" t="s">
        <v>4</v>
      </c>
      <c r="E1949">
        <v>83891</v>
      </c>
      <c r="F1949">
        <v>0</v>
      </c>
      <c r="G1949">
        <v>1</v>
      </c>
      <c r="H1949" t="s">
        <v>662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5">
      <c r="A1950" s="1">
        <v>7842</v>
      </c>
      <c r="B1950" s="2">
        <v>1968</v>
      </c>
      <c r="C1950" t="s">
        <v>1</v>
      </c>
      <c r="D1950" t="s">
        <v>3</v>
      </c>
      <c r="E1950">
        <v>36065</v>
      </c>
      <c r="F1950">
        <v>1</v>
      </c>
      <c r="G1950">
        <v>1</v>
      </c>
      <c r="H1950" t="s">
        <v>187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5">
      <c r="A1951" s="1">
        <v>9955</v>
      </c>
      <c r="B1951" s="2">
        <v>1954</v>
      </c>
      <c r="C1951" t="s">
        <v>1</v>
      </c>
      <c r="D1951" t="s">
        <v>5</v>
      </c>
      <c r="E1951">
        <v>39898</v>
      </c>
      <c r="F1951">
        <v>0</v>
      </c>
      <c r="G1951">
        <v>1</v>
      </c>
      <c r="H1951" t="s">
        <v>614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5">
      <c r="A1952" s="1">
        <v>6663</v>
      </c>
      <c r="B1952" s="2">
        <v>1940</v>
      </c>
      <c r="C1952" t="s">
        <v>6</v>
      </c>
      <c r="D1952" t="s">
        <v>3</v>
      </c>
      <c r="E1952">
        <v>51141</v>
      </c>
      <c r="F1952">
        <v>0</v>
      </c>
      <c r="G1952">
        <v>0</v>
      </c>
      <c r="H1952" t="s">
        <v>146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5">
      <c r="A1953" s="1">
        <v>2162</v>
      </c>
      <c r="B1953" s="2">
        <v>1976</v>
      </c>
      <c r="C1953" t="s">
        <v>1</v>
      </c>
      <c r="D1953" t="s">
        <v>4</v>
      </c>
      <c r="E1953">
        <v>56939</v>
      </c>
      <c r="F1953">
        <v>0</v>
      </c>
      <c r="G1953">
        <v>1</v>
      </c>
      <c r="H1953" t="s">
        <v>377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5">
      <c r="A1954" s="1">
        <v>3434</v>
      </c>
      <c r="B1954" s="2">
        <v>1951</v>
      </c>
      <c r="C1954" t="s">
        <v>1</v>
      </c>
      <c r="D1954" t="s">
        <v>3</v>
      </c>
      <c r="E1954">
        <v>80872</v>
      </c>
      <c r="F1954">
        <v>0</v>
      </c>
      <c r="G1954">
        <v>0</v>
      </c>
      <c r="H1954" t="s">
        <v>61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5">
      <c r="A1955" s="1">
        <v>7919</v>
      </c>
      <c r="B1955" s="2">
        <v>1976</v>
      </c>
      <c r="C1955" t="s">
        <v>6</v>
      </c>
      <c r="D1955" t="s">
        <v>5</v>
      </c>
      <c r="E1955">
        <v>72335</v>
      </c>
      <c r="F1955">
        <v>0</v>
      </c>
      <c r="G1955">
        <v>0</v>
      </c>
      <c r="H1955" t="s">
        <v>602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5">
      <c r="A1956" s="1">
        <v>5626</v>
      </c>
      <c r="B1956" s="2">
        <v>1964</v>
      </c>
      <c r="C1956" t="s">
        <v>6</v>
      </c>
      <c r="D1956" t="s">
        <v>3</v>
      </c>
      <c r="E1956">
        <v>61798</v>
      </c>
      <c r="F1956">
        <v>0</v>
      </c>
      <c r="G1956">
        <v>0</v>
      </c>
      <c r="H1956" t="s">
        <v>98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5">
      <c r="A1957" s="1">
        <v>6428</v>
      </c>
      <c r="B1957" s="2">
        <v>1950</v>
      </c>
      <c r="C1957" t="s">
        <v>6</v>
      </c>
      <c r="D1957" t="s">
        <v>9</v>
      </c>
      <c r="E1957">
        <v>76842</v>
      </c>
      <c r="F1957">
        <v>0</v>
      </c>
      <c r="G1957">
        <v>0</v>
      </c>
      <c r="H1957" t="s">
        <v>548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5">
      <c r="A1958" s="1">
        <v>8514</v>
      </c>
      <c r="B1958" s="2">
        <v>1976</v>
      </c>
      <c r="C1958" t="s">
        <v>1</v>
      </c>
      <c r="D1958" t="s">
        <v>5</v>
      </c>
      <c r="E1958">
        <v>29478</v>
      </c>
      <c r="F1958">
        <v>1</v>
      </c>
      <c r="G1958">
        <v>0</v>
      </c>
      <c r="H1958" t="s">
        <v>637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5">
      <c r="A1959" s="1">
        <v>10448</v>
      </c>
      <c r="B1959" s="2">
        <v>1956</v>
      </c>
      <c r="C1959" t="s">
        <v>1</v>
      </c>
      <c r="D1959" t="s">
        <v>3</v>
      </c>
      <c r="E1959">
        <v>46998</v>
      </c>
      <c r="F1959">
        <v>0</v>
      </c>
      <c r="G1959">
        <v>1</v>
      </c>
      <c r="H1959" t="s">
        <v>223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5">
      <c r="A1960" s="1">
        <v>2109</v>
      </c>
      <c r="B1960" s="2">
        <v>1990</v>
      </c>
      <c r="C1960" t="s">
        <v>1</v>
      </c>
      <c r="D1960" t="s">
        <v>3</v>
      </c>
      <c r="E1960">
        <v>96843</v>
      </c>
      <c r="F1960">
        <v>0</v>
      </c>
      <c r="G1960">
        <v>0</v>
      </c>
      <c r="H1960" t="s">
        <v>344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5">
      <c r="A1961" s="1">
        <v>7530</v>
      </c>
      <c r="B1961" s="2">
        <v>1950</v>
      </c>
      <c r="C1961" t="s">
        <v>6</v>
      </c>
      <c r="D1961" t="s">
        <v>9</v>
      </c>
      <c r="E1961">
        <v>56551</v>
      </c>
      <c r="F1961">
        <v>1</v>
      </c>
      <c r="G1961">
        <v>1</v>
      </c>
      <c r="H1961" t="s">
        <v>409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5">
      <c r="A1962" s="1">
        <v>8925</v>
      </c>
      <c r="B1962" s="2">
        <v>1965</v>
      </c>
      <c r="C1962" t="s">
        <v>8</v>
      </c>
      <c r="D1962" t="s">
        <v>4</v>
      </c>
      <c r="E1962">
        <v>70053</v>
      </c>
      <c r="F1962">
        <v>0</v>
      </c>
      <c r="G1962">
        <v>1</v>
      </c>
      <c r="H1962" t="s">
        <v>91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5">
      <c r="A1963" s="1">
        <v>3009</v>
      </c>
      <c r="B1963" s="2">
        <v>1962</v>
      </c>
      <c r="C1963" t="s">
        <v>6</v>
      </c>
      <c r="D1963" t="s">
        <v>9</v>
      </c>
      <c r="E1963">
        <v>71670</v>
      </c>
      <c r="F1963">
        <v>0</v>
      </c>
      <c r="G1963">
        <v>0</v>
      </c>
      <c r="H1963" t="s">
        <v>398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5">
      <c r="A1964" s="1">
        <v>6355</v>
      </c>
      <c r="B1964" s="2">
        <v>1978</v>
      </c>
      <c r="C1964" t="s">
        <v>1</v>
      </c>
      <c r="D1964" t="s">
        <v>4</v>
      </c>
      <c r="E1964">
        <v>44359</v>
      </c>
      <c r="F1964">
        <v>1</v>
      </c>
      <c r="G1964">
        <v>1</v>
      </c>
      <c r="H1964" t="s">
        <v>226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5">
      <c r="A1965" s="1">
        <v>3517</v>
      </c>
      <c r="B1965" s="2">
        <v>1952</v>
      </c>
      <c r="C1965" t="s">
        <v>1</v>
      </c>
      <c r="D1965" t="s">
        <v>3</v>
      </c>
      <c r="E1965">
        <v>40887</v>
      </c>
      <c r="F1965">
        <v>1</v>
      </c>
      <c r="G1965">
        <v>1</v>
      </c>
      <c r="H1965" t="s">
        <v>414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5">
      <c r="A1966" s="1">
        <v>1158</v>
      </c>
      <c r="B1966" s="2">
        <v>1966</v>
      </c>
      <c r="C1966" t="s">
        <v>1</v>
      </c>
      <c r="D1966" t="s">
        <v>2</v>
      </c>
      <c r="E1966">
        <v>48877</v>
      </c>
      <c r="F1966">
        <v>0</v>
      </c>
      <c r="G1966">
        <v>1</v>
      </c>
      <c r="H1966" t="s">
        <v>152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5">
      <c r="A1967" s="1">
        <v>6203</v>
      </c>
      <c r="B1967" s="2">
        <v>1947</v>
      </c>
      <c r="C1967" t="s">
        <v>1</v>
      </c>
      <c r="D1967" t="s">
        <v>5</v>
      </c>
      <c r="E1967">
        <v>74485</v>
      </c>
      <c r="F1967">
        <v>0</v>
      </c>
      <c r="G1967">
        <v>0</v>
      </c>
      <c r="H1967" t="s">
        <v>663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5">
      <c r="A1968" s="1">
        <v>7165</v>
      </c>
      <c r="B1968" s="2">
        <v>1972</v>
      </c>
      <c r="C1968" t="s">
        <v>1</v>
      </c>
      <c r="D1968" t="s">
        <v>5</v>
      </c>
      <c r="E1968">
        <v>64474</v>
      </c>
      <c r="F1968">
        <v>0</v>
      </c>
      <c r="G1968">
        <v>1</v>
      </c>
      <c r="H1968" t="s">
        <v>311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5">
      <c r="A1969" s="1">
        <v>3595</v>
      </c>
      <c r="B1969" s="2">
        <v>1963</v>
      </c>
      <c r="C1969" t="s">
        <v>1</v>
      </c>
      <c r="D1969" t="s">
        <v>5</v>
      </c>
      <c r="E1969">
        <v>77226</v>
      </c>
      <c r="F1969">
        <v>0</v>
      </c>
      <c r="G1969">
        <v>1</v>
      </c>
      <c r="H1969" t="s">
        <v>664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5">
      <c r="A1970" s="1">
        <v>8537</v>
      </c>
      <c r="B1970" s="2">
        <v>1949</v>
      </c>
      <c r="C1970" t="s">
        <v>1</v>
      </c>
      <c r="D1970" t="s">
        <v>9</v>
      </c>
      <c r="E1970">
        <v>72643</v>
      </c>
      <c r="F1970">
        <v>0</v>
      </c>
      <c r="G1970">
        <v>0</v>
      </c>
      <c r="H1970" t="s">
        <v>642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5">
      <c r="A1971" s="1">
        <v>4331</v>
      </c>
      <c r="B1971" s="2">
        <v>1978</v>
      </c>
      <c r="C1971" t="s">
        <v>8</v>
      </c>
      <c r="D1971" t="s">
        <v>5</v>
      </c>
      <c r="E1971">
        <v>85738</v>
      </c>
      <c r="F1971">
        <v>0</v>
      </c>
      <c r="G1971">
        <v>0</v>
      </c>
      <c r="H1971" t="s">
        <v>511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5">
      <c r="A1972" s="1">
        <v>6281</v>
      </c>
      <c r="B1972" s="2">
        <v>1966</v>
      </c>
      <c r="C1972" t="s">
        <v>1</v>
      </c>
      <c r="D1972" t="s">
        <v>2</v>
      </c>
      <c r="E1972">
        <v>55686</v>
      </c>
      <c r="F1972">
        <v>0</v>
      </c>
      <c r="G1972">
        <v>1</v>
      </c>
      <c r="H1972" t="s">
        <v>494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5">
      <c r="A1973" s="1">
        <v>4338</v>
      </c>
      <c r="B1973" s="2">
        <v>1983</v>
      </c>
      <c r="C1973" t="s">
        <v>1</v>
      </c>
      <c r="D1973" t="s">
        <v>3</v>
      </c>
      <c r="E1973">
        <v>39062</v>
      </c>
      <c r="F1973">
        <v>1</v>
      </c>
      <c r="G1973">
        <v>0</v>
      </c>
      <c r="H1973" t="s">
        <v>639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5">
      <c r="A1974" s="1">
        <v>2452</v>
      </c>
      <c r="B1974" s="2">
        <v>1971</v>
      </c>
      <c r="C1974" t="s">
        <v>1</v>
      </c>
      <c r="D1974" t="s">
        <v>5</v>
      </c>
      <c r="E1974">
        <v>34600</v>
      </c>
      <c r="F1974">
        <v>1</v>
      </c>
      <c r="G1974">
        <v>1</v>
      </c>
      <c r="H1974" t="s">
        <v>432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5">
      <c r="A1975" s="1">
        <v>9507</v>
      </c>
      <c r="B1975" s="2">
        <v>1975</v>
      </c>
      <c r="C1975" t="s">
        <v>1</v>
      </c>
      <c r="D1975" t="s">
        <v>4</v>
      </c>
      <c r="E1975">
        <v>40794</v>
      </c>
      <c r="F1975">
        <v>0</v>
      </c>
      <c r="G1975">
        <v>1</v>
      </c>
      <c r="H1975" t="s">
        <v>665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5">
      <c r="A1976" s="1">
        <v>8360</v>
      </c>
      <c r="B1976" s="2">
        <v>1971</v>
      </c>
      <c r="C1976" t="s">
        <v>7</v>
      </c>
      <c r="D1976" t="s">
        <v>4</v>
      </c>
      <c r="E1976">
        <v>54690</v>
      </c>
      <c r="F1976">
        <v>1</v>
      </c>
      <c r="G1976">
        <v>1</v>
      </c>
      <c r="H1976" t="s">
        <v>268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5">
      <c r="A1977" s="1">
        <v>10311</v>
      </c>
      <c r="B1977" s="2">
        <v>1969</v>
      </c>
      <c r="C1977" t="s">
        <v>1</v>
      </c>
      <c r="D1977" t="s">
        <v>4</v>
      </c>
      <c r="E1977">
        <v>4428</v>
      </c>
      <c r="F1977">
        <v>0</v>
      </c>
      <c r="G1977">
        <v>1</v>
      </c>
      <c r="H1977" t="s">
        <v>629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5">
      <c r="A1978" s="1">
        <v>5117</v>
      </c>
      <c r="B1978" s="2">
        <v>1963</v>
      </c>
      <c r="C1978" t="s">
        <v>7</v>
      </c>
      <c r="D1978" t="s">
        <v>4</v>
      </c>
      <c r="E1978">
        <v>32632</v>
      </c>
      <c r="F1978">
        <v>0</v>
      </c>
      <c r="G1978">
        <v>0</v>
      </c>
      <c r="H1978" t="s">
        <v>615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5">
      <c r="A1979" s="1">
        <v>4867</v>
      </c>
      <c r="B1979" s="2">
        <v>1968</v>
      </c>
      <c r="C1979" t="s">
        <v>6</v>
      </c>
      <c r="D1979" t="s">
        <v>3</v>
      </c>
      <c r="E1979">
        <v>38236</v>
      </c>
      <c r="F1979">
        <v>1</v>
      </c>
      <c r="G1979">
        <v>1</v>
      </c>
      <c r="H1979" t="s">
        <v>554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5">
      <c r="A1980" s="1">
        <v>9289</v>
      </c>
      <c r="B1980" s="2">
        <v>1979</v>
      </c>
      <c r="C1980" t="s">
        <v>1</v>
      </c>
      <c r="D1980" t="s">
        <v>4</v>
      </c>
      <c r="E1980">
        <v>36781</v>
      </c>
      <c r="F1980">
        <v>1</v>
      </c>
      <c r="G1980">
        <v>0</v>
      </c>
      <c r="H1980" t="s">
        <v>666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5">
      <c r="A1981" s="1">
        <v>10913</v>
      </c>
      <c r="B1981" s="2">
        <v>1984</v>
      </c>
      <c r="C1981" t="s">
        <v>8</v>
      </c>
      <c r="D1981" t="s">
        <v>3</v>
      </c>
      <c r="E1981">
        <v>31385</v>
      </c>
      <c r="F1981">
        <v>1</v>
      </c>
      <c r="G1981">
        <v>0</v>
      </c>
      <c r="H1981" t="s">
        <v>168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5">
      <c r="A1982" s="1">
        <v>3032</v>
      </c>
      <c r="B1982" s="2">
        <v>1984</v>
      </c>
      <c r="C1982" t="s">
        <v>1</v>
      </c>
      <c r="D1982" t="s">
        <v>4</v>
      </c>
      <c r="E1982">
        <v>24570</v>
      </c>
      <c r="F1982">
        <v>1</v>
      </c>
      <c r="G1982">
        <v>0</v>
      </c>
      <c r="H1982" t="s">
        <v>642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5">
      <c r="A1983" s="1">
        <v>8524</v>
      </c>
      <c r="B1983" s="2">
        <v>1974</v>
      </c>
      <c r="C1983" t="s">
        <v>6</v>
      </c>
      <c r="D1983" t="s">
        <v>2</v>
      </c>
      <c r="E1983">
        <v>25509</v>
      </c>
      <c r="F1983">
        <v>1</v>
      </c>
      <c r="G1983">
        <v>0</v>
      </c>
      <c r="H1983" t="s">
        <v>253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5">
      <c r="A1984" s="1">
        <v>3334</v>
      </c>
      <c r="B1984" s="2">
        <v>1951</v>
      </c>
      <c r="C1984" t="s">
        <v>1</v>
      </c>
      <c r="D1984" t="s">
        <v>4</v>
      </c>
      <c r="E1984">
        <v>94642</v>
      </c>
      <c r="F1984">
        <v>0</v>
      </c>
      <c r="G1984">
        <v>0</v>
      </c>
      <c r="H1984" t="s">
        <v>610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5">
      <c r="A1985" s="1">
        <v>4470</v>
      </c>
      <c r="B1985" s="2">
        <v>1962</v>
      </c>
      <c r="C1985" t="s">
        <v>8</v>
      </c>
      <c r="D1985" t="s">
        <v>4</v>
      </c>
      <c r="E1985">
        <v>58646</v>
      </c>
      <c r="F1985">
        <v>0</v>
      </c>
      <c r="G1985">
        <v>1</v>
      </c>
      <c r="H1985" t="s">
        <v>520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5">
      <c r="A1986" s="1">
        <v>1406</v>
      </c>
      <c r="B1986" s="2">
        <v>1975</v>
      </c>
      <c r="C1986" t="s">
        <v>1</v>
      </c>
      <c r="D1986" t="s">
        <v>3</v>
      </c>
      <c r="E1986">
        <v>53201</v>
      </c>
      <c r="F1986">
        <v>1</v>
      </c>
      <c r="G1986">
        <v>1</v>
      </c>
      <c r="H1986" t="s">
        <v>614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5">
      <c r="A1987" s="1">
        <v>8619</v>
      </c>
      <c r="B1987" s="2">
        <v>1957</v>
      </c>
      <c r="C1987" t="s">
        <v>1</v>
      </c>
      <c r="D1987" t="s">
        <v>5</v>
      </c>
      <c r="E1987">
        <v>21994</v>
      </c>
      <c r="F1987">
        <v>0</v>
      </c>
      <c r="G1987">
        <v>1</v>
      </c>
      <c r="H1987" t="s">
        <v>30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5">
      <c r="A1988" s="1">
        <v>10821</v>
      </c>
      <c r="B1988" s="2">
        <v>1978</v>
      </c>
      <c r="C1988" t="s">
        <v>1</v>
      </c>
      <c r="D1988" t="s">
        <v>4</v>
      </c>
      <c r="E1988">
        <v>57113</v>
      </c>
      <c r="F1988">
        <v>1</v>
      </c>
      <c r="G1988">
        <v>1</v>
      </c>
      <c r="H1988" t="s">
        <v>236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5">
      <c r="A1989" s="1">
        <v>4552</v>
      </c>
      <c r="B1989" s="2">
        <v>1991</v>
      </c>
      <c r="C1989" t="s">
        <v>1</v>
      </c>
      <c r="D1989" t="s">
        <v>4</v>
      </c>
      <c r="E1989">
        <v>51373</v>
      </c>
      <c r="F1989">
        <v>0</v>
      </c>
      <c r="G1989">
        <v>0</v>
      </c>
      <c r="H1989" t="s">
        <v>299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5">
      <c r="A1990" s="1">
        <v>898</v>
      </c>
      <c r="B1990" s="2">
        <v>1986</v>
      </c>
      <c r="C1990" t="s">
        <v>1</v>
      </c>
      <c r="D1990" t="s">
        <v>4</v>
      </c>
      <c r="E1990">
        <v>23477</v>
      </c>
      <c r="F1990">
        <v>1</v>
      </c>
      <c r="G1990">
        <v>0</v>
      </c>
      <c r="H1990" t="s">
        <v>430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5">
      <c r="A1991" s="1">
        <v>9797</v>
      </c>
      <c r="B1991" s="2">
        <v>1956</v>
      </c>
      <c r="C1991" t="s">
        <v>1</v>
      </c>
      <c r="D1991" t="s">
        <v>4</v>
      </c>
      <c r="E1991">
        <v>58116</v>
      </c>
      <c r="F1991">
        <v>0</v>
      </c>
      <c r="G1991">
        <v>1</v>
      </c>
      <c r="H1991" t="s">
        <v>252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5">
      <c r="A1992" s="1">
        <v>10949</v>
      </c>
      <c r="B1992" s="2">
        <v>1963</v>
      </c>
      <c r="C1992" t="s">
        <v>6</v>
      </c>
      <c r="D1992" t="s">
        <v>2</v>
      </c>
      <c r="E1992">
        <v>72968</v>
      </c>
      <c r="F1992">
        <v>0</v>
      </c>
      <c r="G1992">
        <v>0</v>
      </c>
      <c r="H1992" t="s">
        <v>436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5">
      <c r="A1993" s="1">
        <v>8212</v>
      </c>
      <c r="B1993" s="2">
        <v>1971</v>
      </c>
      <c r="C1993" t="s">
        <v>8</v>
      </c>
      <c r="D1993" t="s">
        <v>4</v>
      </c>
      <c r="E1993">
        <v>39791</v>
      </c>
      <c r="F1993">
        <v>0</v>
      </c>
      <c r="G1993">
        <v>1</v>
      </c>
      <c r="H1993" t="s">
        <v>32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5">
      <c r="A1994" s="1">
        <v>6248</v>
      </c>
      <c r="B1994" s="2">
        <v>1947</v>
      </c>
      <c r="C1994" t="s">
        <v>8</v>
      </c>
      <c r="D1994" t="s">
        <v>3</v>
      </c>
      <c r="E1994">
        <v>91712</v>
      </c>
      <c r="F1994">
        <v>0</v>
      </c>
      <c r="G1994">
        <v>0</v>
      </c>
      <c r="H1994" t="s">
        <v>148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5">
      <c r="A1995" s="1">
        <v>10164</v>
      </c>
      <c r="B1995" s="2">
        <v>1958</v>
      </c>
      <c r="C1995" t="s">
        <v>1</v>
      </c>
      <c r="D1995" t="s">
        <v>3</v>
      </c>
      <c r="E1995">
        <v>94472</v>
      </c>
      <c r="F1995">
        <v>0</v>
      </c>
      <c r="G1995">
        <v>1</v>
      </c>
      <c r="H1995" t="s">
        <v>400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5">
      <c r="A1996" s="1">
        <v>4547</v>
      </c>
      <c r="B1996" s="2">
        <v>1960</v>
      </c>
      <c r="C1996" t="s">
        <v>1</v>
      </c>
      <c r="D1996" t="s">
        <v>5</v>
      </c>
      <c r="E1996">
        <v>13672</v>
      </c>
      <c r="F1996">
        <v>1</v>
      </c>
      <c r="G1996">
        <v>1</v>
      </c>
      <c r="H1996" t="s">
        <v>517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5">
      <c r="A1997" s="1">
        <v>6815</v>
      </c>
      <c r="B1997" s="2">
        <v>1980</v>
      </c>
      <c r="C1997" t="s">
        <v>7</v>
      </c>
      <c r="D1997" t="s">
        <v>4</v>
      </c>
      <c r="E1997">
        <v>96547</v>
      </c>
      <c r="F1997">
        <v>0</v>
      </c>
      <c r="G1997">
        <v>0</v>
      </c>
      <c r="H1997" t="s">
        <v>163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5">
      <c r="A1998" s="1">
        <v>4122</v>
      </c>
      <c r="B1998" s="2">
        <v>1975</v>
      </c>
      <c r="C1998" t="s">
        <v>1</v>
      </c>
      <c r="D1998" t="s">
        <v>4</v>
      </c>
      <c r="E1998">
        <v>79205</v>
      </c>
      <c r="F1998">
        <v>0</v>
      </c>
      <c r="G1998">
        <v>0</v>
      </c>
      <c r="H1998" t="s">
        <v>89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5">
      <c r="A1999" s="1">
        <v>10841</v>
      </c>
      <c r="B1999" s="2">
        <v>1975</v>
      </c>
      <c r="C1999" t="s">
        <v>6</v>
      </c>
      <c r="D1999" t="s">
        <v>5</v>
      </c>
      <c r="E1999">
        <v>56559</v>
      </c>
      <c r="F1999">
        <v>0</v>
      </c>
      <c r="G1999">
        <v>1</v>
      </c>
      <c r="H1999" t="s">
        <v>284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5">
      <c r="A2000" s="1">
        <v>5370</v>
      </c>
      <c r="B2000" s="2">
        <v>1973</v>
      </c>
      <c r="C2000" t="s">
        <v>6</v>
      </c>
      <c r="D2000" t="s">
        <v>4</v>
      </c>
      <c r="E2000">
        <v>32644</v>
      </c>
      <c r="F2000">
        <v>1</v>
      </c>
      <c r="G2000">
        <v>0</v>
      </c>
      <c r="H2000" t="s">
        <v>555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5">
      <c r="A2001" s="1">
        <v>176</v>
      </c>
      <c r="B2001" s="2">
        <v>1980</v>
      </c>
      <c r="C2001" t="s">
        <v>7</v>
      </c>
      <c r="D2001" t="s">
        <v>3</v>
      </c>
      <c r="E2001">
        <v>67506</v>
      </c>
      <c r="F2001">
        <v>0</v>
      </c>
      <c r="G2001">
        <v>1</v>
      </c>
      <c r="H2001" t="s">
        <v>438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5">
      <c r="A2002" s="1">
        <v>4860</v>
      </c>
      <c r="B2002" s="2">
        <v>1970</v>
      </c>
      <c r="C2002" t="s">
        <v>1</v>
      </c>
      <c r="D2002" t="s">
        <v>3</v>
      </c>
      <c r="E2002">
        <v>24206</v>
      </c>
      <c r="F2002">
        <v>1</v>
      </c>
      <c r="G2002">
        <v>0</v>
      </c>
      <c r="H2002" t="s">
        <v>623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5">
      <c r="A2003" s="1">
        <v>10757</v>
      </c>
      <c r="B2003" s="2">
        <v>1967</v>
      </c>
      <c r="C2003" t="s">
        <v>6</v>
      </c>
      <c r="D2003" t="s">
        <v>2</v>
      </c>
      <c r="E2003">
        <v>28420</v>
      </c>
      <c r="F2003">
        <v>1</v>
      </c>
      <c r="G2003">
        <v>0</v>
      </c>
      <c r="H2003" t="s">
        <v>556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5">
      <c r="A2004" s="1">
        <v>4023</v>
      </c>
      <c r="B2004" s="2">
        <v>1970</v>
      </c>
      <c r="C2004" t="s">
        <v>1</v>
      </c>
      <c r="D2004" t="s">
        <v>4</v>
      </c>
      <c r="E2004">
        <v>22979</v>
      </c>
      <c r="F2004">
        <v>1</v>
      </c>
      <c r="G2004">
        <v>0</v>
      </c>
      <c r="H2004" t="s">
        <v>420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5">
      <c r="A2005" s="1">
        <v>6679</v>
      </c>
      <c r="B2005" s="2">
        <v>1966</v>
      </c>
      <c r="C2005" t="s">
        <v>1</v>
      </c>
      <c r="D2005" t="s">
        <v>3</v>
      </c>
      <c r="E2005">
        <v>33279</v>
      </c>
      <c r="F2005">
        <v>0</v>
      </c>
      <c r="G2005">
        <v>0</v>
      </c>
      <c r="H2005" t="s">
        <v>667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5">
      <c r="A2006" s="1">
        <v>9923</v>
      </c>
      <c r="B2006" s="2">
        <v>1972</v>
      </c>
      <c r="C2006" t="s">
        <v>8</v>
      </c>
      <c r="D2006" t="s">
        <v>3</v>
      </c>
      <c r="E2006">
        <v>46423</v>
      </c>
      <c r="F2006">
        <v>1</v>
      </c>
      <c r="G2006">
        <v>1</v>
      </c>
      <c r="H2006" t="s">
        <v>377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5">
      <c r="A2007" s="1">
        <v>7181</v>
      </c>
      <c r="B2007" s="2">
        <v>1977</v>
      </c>
      <c r="C2007" t="s">
        <v>1</v>
      </c>
      <c r="D2007" t="s">
        <v>4</v>
      </c>
      <c r="E2007">
        <v>30368</v>
      </c>
      <c r="F2007">
        <v>0</v>
      </c>
      <c r="G2007">
        <v>1</v>
      </c>
      <c r="H2007" t="s">
        <v>268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5">
      <c r="A2008" s="1">
        <v>3599</v>
      </c>
      <c r="B2008" s="2">
        <v>1970</v>
      </c>
      <c r="C2008" t="s">
        <v>1</v>
      </c>
      <c r="D2008" t="s">
        <v>4</v>
      </c>
      <c r="E2008">
        <v>63684</v>
      </c>
      <c r="F2008">
        <v>0</v>
      </c>
      <c r="G2008">
        <v>1</v>
      </c>
      <c r="H2008" t="s">
        <v>508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5">
      <c r="A2009" s="1">
        <v>405</v>
      </c>
      <c r="B2009" s="2">
        <v>1964</v>
      </c>
      <c r="C2009" t="s">
        <v>1</v>
      </c>
      <c r="D2009" t="s">
        <v>2</v>
      </c>
      <c r="E2009">
        <v>41638</v>
      </c>
      <c r="F2009">
        <v>0</v>
      </c>
      <c r="G2009">
        <v>1</v>
      </c>
      <c r="H2009" t="s">
        <v>270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5">
      <c r="A2010" s="1">
        <v>6870</v>
      </c>
      <c r="B2010" s="2">
        <v>1959</v>
      </c>
      <c r="C2010" t="s">
        <v>6</v>
      </c>
      <c r="D2010" t="s">
        <v>2</v>
      </c>
      <c r="E2010">
        <v>68805</v>
      </c>
      <c r="F2010">
        <v>0</v>
      </c>
      <c r="G2010">
        <v>1</v>
      </c>
      <c r="H2010" t="s">
        <v>407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5">
      <c r="A2011" s="1">
        <v>832</v>
      </c>
      <c r="B2011" s="2">
        <v>1966</v>
      </c>
      <c r="C2011" t="s">
        <v>6</v>
      </c>
      <c r="D2011" t="s">
        <v>5</v>
      </c>
      <c r="E2011">
        <v>65814</v>
      </c>
      <c r="F2011">
        <v>0</v>
      </c>
      <c r="G2011">
        <v>1</v>
      </c>
      <c r="H2011" t="s">
        <v>599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5">
      <c r="A2012" s="1">
        <v>2002</v>
      </c>
      <c r="B2012" s="2">
        <v>1958</v>
      </c>
      <c r="C2012" t="s">
        <v>1</v>
      </c>
      <c r="D2012" t="s">
        <v>2</v>
      </c>
      <c r="E2012">
        <v>71964</v>
      </c>
      <c r="F2012">
        <v>0</v>
      </c>
      <c r="G2012">
        <v>0</v>
      </c>
      <c r="H2012" t="s">
        <v>216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5">
      <c r="A2013" s="1">
        <v>3657</v>
      </c>
      <c r="B2013" s="2">
        <v>1986</v>
      </c>
      <c r="C2013" t="s">
        <v>1</v>
      </c>
      <c r="D2013" t="s">
        <v>3</v>
      </c>
      <c r="E2013">
        <v>39146</v>
      </c>
      <c r="F2013">
        <v>1</v>
      </c>
      <c r="G2013">
        <v>0</v>
      </c>
      <c r="H2013" t="s">
        <v>494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5">
      <c r="A2014" s="1">
        <v>500</v>
      </c>
      <c r="B2014" s="2">
        <v>1977</v>
      </c>
      <c r="C2014" t="s">
        <v>1</v>
      </c>
      <c r="D2014" t="s">
        <v>5</v>
      </c>
      <c r="E2014">
        <v>96876</v>
      </c>
      <c r="F2014">
        <v>0</v>
      </c>
      <c r="G2014">
        <v>0</v>
      </c>
      <c r="H2014" t="s">
        <v>332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5">
      <c r="A2015" s="1">
        <v>1951</v>
      </c>
      <c r="B2015" s="2">
        <v>1981</v>
      </c>
      <c r="C2015" t="s">
        <v>10</v>
      </c>
      <c r="D2015" t="s">
        <v>4</v>
      </c>
      <c r="E2015">
        <v>34445</v>
      </c>
      <c r="F2015">
        <v>0</v>
      </c>
      <c r="G2015">
        <v>0</v>
      </c>
      <c r="H2015" t="s">
        <v>657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5">
      <c r="A2016" s="1">
        <v>3262</v>
      </c>
      <c r="B2016" s="2">
        <v>1958</v>
      </c>
      <c r="C2016" t="s">
        <v>1</v>
      </c>
      <c r="D2016" t="s">
        <v>3</v>
      </c>
      <c r="E2016">
        <v>68281</v>
      </c>
      <c r="F2016">
        <v>0</v>
      </c>
      <c r="G2016">
        <v>0</v>
      </c>
      <c r="H2016" t="s">
        <v>459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5">
      <c r="A2017" s="1">
        <v>4102</v>
      </c>
      <c r="B2017" s="2">
        <v>1975</v>
      </c>
      <c r="C2017" t="s">
        <v>7</v>
      </c>
      <c r="D2017" t="s">
        <v>4</v>
      </c>
      <c r="E2017">
        <v>37284</v>
      </c>
      <c r="F2017">
        <v>1</v>
      </c>
      <c r="G2017">
        <v>1</v>
      </c>
      <c r="H2017" t="s">
        <v>460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5">
      <c r="A2018" s="1">
        <v>7042</v>
      </c>
      <c r="B2018" s="2">
        <v>1983</v>
      </c>
      <c r="C2018" t="s">
        <v>1</v>
      </c>
      <c r="D2018" t="s">
        <v>4</v>
      </c>
      <c r="E2018">
        <v>36790</v>
      </c>
      <c r="F2018">
        <v>0</v>
      </c>
      <c r="G2018">
        <v>0</v>
      </c>
      <c r="H2018" t="s">
        <v>391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5">
      <c r="A2019" s="1">
        <v>10598</v>
      </c>
      <c r="B2019" s="2">
        <v>1967</v>
      </c>
      <c r="C2019" t="s">
        <v>1</v>
      </c>
      <c r="D2019" t="s">
        <v>5</v>
      </c>
      <c r="E2019">
        <v>27943</v>
      </c>
      <c r="F2019">
        <v>1</v>
      </c>
      <c r="G2019">
        <v>1</v>
      </c>
      <c r="H2019" t="s">
        <v>399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5">
      <c r="A2020" s="1">
        <v>255</v>
      </c>
      <c r="B2020" s="2">
        <v>1951</v>
      </c>
      <c r="C2020" t="s">
        <v>1</v>
      </c>
      <c r="D2020" t="s">
        <v>2</v>
      </c>
      <c r="E2020">
        <v>22263</v>
      </c>
      <c r="F2020">
        <v>1</v>
      </c>
      <c r="G2020">
        <v>1</v>
      </c>
      <c r="H2020" t="s">
        <v>106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5">
      <c r="A2021" s="1">
        <v>2375</v>
      </c>
      <c r="B2021" s="2">
        <v>1972</v>
      </c>
      <c r="C2021" t="s">
        <v>1</v>
      </c>
      <c r="D2021" t="s">
        <v>5</v>
      </c>
      <c r="E2021">
        <v>30261</v>
      </c>
      <c r="F2021">
        <v>1</v>
      </c>
      <c r="G2021">
        <v>2</v>
      </c>
      <c r="H2021" t="s">
        <v>341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5">
      <c r="A2022" s="1">
        <v>9829</v>
      </c>
      <c r="B2022" s="2">
        <v>1978</v>
      </c>
      <c r="C2022" t="s">
        <v>1</v>
      </c>
      <c r="D2022" t="s">
        <v>5</v>
      </c>
      <c r="E2022">
        <v>28587</v>
      </c>
      <c r="F2022">
        <v>1</v>
      </c>
      <c r="G2022">
        <v>0</v>
      </c>
      <c r="H2022" t="s">
        <v>610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5">
      <c r="A2023" s="1">
        <v>6214</v>
      </c>
      <c r="B2023" s="2">
        <v>1982</v>
      </c>
      <c r="C2023" t="s">
        <v>8</v>
      </c>
      <c r="D2023" t="s">
        <v>4</v>
      </c>
      <c r="E2023">
        <v>43815</v>
      </c>
      <c r="F2023">
        <v>1</v>
      </c>
      <c r="G2023">
        <v>0</v>
      </c>
      <c r="H2023" t="s">
        <v>83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5">
      <c r="A2024" s="1">
        <v>4954</v>
      </c>
      <c r="B2024" s="2">
        <v>1956</v>
      </c>
      <c r="C2024" t="s">
        <v>1</v>
      </c>
      <c r="D2024" t="s">
        <v>4</v>
      </c>
      <c r="E2024">
        <v>48195</v>
      </c>
      <c r="F2024">
        <v>1</v>
      </c>
      <c r="G2024">
        <v>1</v>
      </c>
      <c r="H2024" t="s">
        <v>96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5">
      <c r="A2025" s="1">
        <v>7861</v>
      </c>
      <c r="B2025" s="2">
        <v>1952</v>
      </c>
      <c r="C2025" t="s">
        <v>8</v>
      </c>
      <c r="D2025" t="s">
        <v>4</v>
      </c>
      <c r="E2025">
        <v>77027</v>
      </c>
      <c r="F2025">
        <v>0</v>
      </c>
      <c r="G2025">
        <v>1</v>
      </c>
      <c r="H2025" t="s">
        <v>658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5">
      <c r="A2026" s="1">
        <v>4837</v>
      </c>
      <c r="B2026" s="2">
        <v>1965</v>
      </c>
      <c r="C2026" t="s">
        <v>6</v>
      </c>
      <c r="D2026" t="s">
        <v>4</v>
      </c>
      <c r="E2026">
        <v>71322</v>
      </c>
      <c r="F2026">
        <v>0</v>
      </c>
      <c r="G2026">
        <v>1</v>
      </c>
      <c r="H2026" t="s">
        <v>337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5">
      <c r="A2027" s="1">
        <v>9423</v>
      </c>
      <c r="B2027" s="2">
        <v>1979</v>
      </c>
      <c r="C2027" t="s">
        <v>8</v>
      </c>
      <c r="D2027" t="s">
        <v>4</v>
      </c>
      <c r="E2027">
        <v>32765</v>
      </c>
      <c r="F2027">
        <v>1</v>
      </c>
      <c r="G2027">
        <v>0</v>
      </c>
      <c r="H2027" t="s">
        <v>603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5">
      <c r="A2028" s="1">
        <v>4198</v>
      </c>
      <c r="B2028" s="2">
        <v>1965</v>
      </c>
      <c r="C2028" t="s">
        <v>1</v>
      </c>
      <c r="D2028" t="s">
        <v>5</v>
      </c>
      <c r="E2028">
        <v>29672</v>
      </c>
      <c r="F2028">
        <v>1</v>
      </c>
      <c r="G2028">
        <v>1</v>
      </c>
      <c r="H2028" t="s">
        <v>53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5">
      <c r="A2029" s="1">
        <v>153</v>
      </c>
      <c r="B2029" s="2">
        <v>1953</v>
      </c>
      <c r="C2029" t="s">
        <v>1</v>
      </c>
      <c r="D2029" t="s">
        <v>2</v>
      </c>
      <c r="E2029">
        <v>23272</v>
      </c>
      <c r="F2029">
        <v>0</v>
      </c>
      <c r="G2029">
        <v>0</v>
      </c>
      <c r="H2029" t="s">
        <v>148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5">
      <c r="A2030" s="1">
        <v>9323</v>
      </c>
      <c r="B2030" s="2">
        <v>1949</v>
      </c>
      <c r="C2030" t="s">
        <v>8</v>
      </c>
      <c r="D2030" t="s">
        <v>5</v>
      </c>
      <c r="E2030">
        <v>49912</v>
      </c>
      <c r="F2030">
        <v>0</v>
      </c>
      <c r="G2030">
        <v>1</v>
      </c>
      <c r="H2030" t="s">
        <v>71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5">
      <c r="A2031" s="1">
        <v>10001</v>
      </c>
      <c r="B2031" s="2">
        <v>1985</v>
      </c>
      <c r="C2031" t="s">
        <v>7</v>
      </c>
      <c r="D2031" t="s">
        <v>5</v>
      </c>
      <c r="E2031">
        <v>7500</v>
      </c>
      <c r="F2031">
        <v>1</v>
      </c>
      <c r="G2031">
        <v>0</v>
      </c>
      <c r="H2031" t="s">
        <v>456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5">
      <c r="A2032" s="1">
        <v>3945</v>
      </c>
      <c r="B2032" s="2">
        <v>1947</v>
      </c>
      <c r="C2032" t="s">
        <v>6</v>
      </c>
      <c r="D2032" t="s">
        <v>9</v>
      </c>
      <c r="E2032">
        <v>68117</v>
      </c>
      <c r="F2032">
        <v>0</v>
      </c>
      <c r="G2032">
        <v>1</v>
      </c>
      <c r="H2032" t="s">
        <v>129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5">
      <c r="A2033" s="1">
        <v>3799</v>
      </c>
      <c r="B2033" s="2">
        <v>1955</v>
      </c>
      <c r="C2033" t="s">
        <v>1</v>
      </c>
      <c r="D2033" t="s">
        <v>4</v>
      </c>
      <c r="E2033">
        <v>67225</v>
      </c>
      <c r="F2033">
        <v>0</v>
      </c>
      <c r="G2033">
        <v>1</v>
      </c>
      <c r="H2033" t="s">
        <v>647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5">
      <c r="A2034" s="1">
        <v>8625</v>
      </c>
      <c r="B2034" s="2">
        <v>1976</v>
      </c>
      <c r="C2034" t="s">
        <v>1</v>
      </c>
      <c r="D2034" t="s">
        <v>4</v>
      </c>
      <c r="E2034">
        <v>17649</v>
      </c>
      <c r="F2034">
        <v>1</v>
      </c>
      <c r="G2034">
        <v>0</v>
      </c>
      <c r="H2034" t="s">
        <v>560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5">
      <c r="A2035" s="1">
        <v>3491</v>
      </c>
      <c r="B2035" s="2">
        <v>1975</v>
      </c>
      <c r="C2035" t="s">
        <v>1</v>
      </c>
      <c r="D2035" t="s">
        <v>5</v>
      </c>
      <c r="E2035">
        <v>55914</v>
      </c>
      <c r="F2035">
        <v>0</v>
      </c>
      <c r="G2035">
        <v>1</v>
      </c>
      <c r="H2035" t="s">
        <v>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5">
      <c r="A2036" s="1">
        <v>983</v>
      </c>
      <c r="B2036" s="2">
        <v>1984</v>
      </c>
      <c r="C2036" t="s">
        <v>1</v>
      </c>
      <c r="D2036" t="s">
        <v>4</v>
      </c>
      <c r="E2036">
        <v>40059</v>
      </c>
      <c r="F2036">
        <v>1</v>
      </c>
      <c r="G2036">
        <v>0</v>
      </c>
      <c r="H2036" t="s">
        <v>165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5">
      <c r="A2037" s="1">
        <v>9119</v>
      </c>
      <c r="B2037" s="2">
        <v>1950</v>
      </c>
      <c r="C2037" t="s">
        <v>1</v>
      </c>
      <c r="D2037" t="s">
        <v>5</v>
      </c>
      <c r="E2037">
        <v>60905</v>
      </c>
      <c r="F2037">
        <v>0</v>
      </c>
      <c r="G2037">
        <v>1</v>
      </c>
      <c r="H2037" t="s">
        <v>575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5">
      <c r="A2038" s="1">
        <v>4786</v>
      </c>
      <c r="B2038" s="2">
        <v>1977</v>
      </c>
      <c r="C2038" t="s">
        <v>1</v>
      </c>
      <c r="D2038" t="s">
        <v>4</v>
      </c>
      <c r="E2038">
        <v>75330</v>
      </c>
      <c r="F2038">
        <v>1</v>
      </c>
      <c r="G2038">
        <v>1</v>
      </c>
      <c r="H2038" t="s">
        <v>444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5">
      <c r="A2039" s="1">
        <v>5872</v>
      </c>
      <c r="B2039" s="2">
        <v>1951</v>
      </c>
      <c r="C2039" t="s">
        <v>1</v>
      </c>
      <c r="D2039" t="s">
        <v>3</v>
      </c>
      <c r="E2039">
        <v>60689</v>
      </c>
      <c r="F2039">
        <v>0</v>
      </c>
      <c r="G2039">
        <v>1</v>
      </c>
      <c r="H2039" t="s">
        <v>628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5">
      <c r="A2040" s="1">
        <v>6568</v>
      </c>
      <c r="B2040" s="2">
        <v>1984</v>
      </c>
      <c r="C2040" t="s">
        <v>1</v>
      </c>
      <c r="D2040" t="s">
        <v>4</v>
      </c>
      <c r="E2040">
        <v>38680</v>
      </c>
      <c r="F2040">
        <v>1</v>
      </c>
      <c r="G2040">
        <v>0</v>
      </c>
      <c r="H2040" t="s">
        <v>32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5">
      <c r="A2041" s="1">
        <v>5628</v>
      </c>
      <c r="B2041" s="2">
        <v>1982</v>
      </c>
      <c r="C2041" t="s">
        <v>1</v>
      </c>
      <c r="D2041" t="s">
        <v>5</v>
      </c>
      <c r="E2041">
        <v>61416</v>
      </c>
      <c r="F2041">
        <v>0</v>
      </c>
      <c r="G2041">
        <v>0</v>
      </c>
      <c r="H2041" t="s">
        <v>576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5">
      <c r="A2042" s="1">
        <v>5631</v>
      </c>
      <c r="B2042" s="2">
        <v>1991</v>
      </c>
      <c r="C2042" t="s">
        <v>1</v>
      </c>
      <c r="D2042" t="s">
        <v>3</v>
      </c>
      <c r="E2042">
        <v>49767</v>
      </c>
      <c r="F2042">
        <v>0</v>
      </c>
      <c r="G2042">
        <v>0</v>
      </c>
      <c r="H2042" t="s">
        <v>336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5">
      <c r="A2043" s="1">
        <v>4974</v>
      </c>
      <c r="B2043" s="2">
        <v>1970</v>
      </c>
      <c r="C2043" t="s">
        <v>1</v>
      </c>
      <c r="D2043" t="s">
        <v>3</v>
      </c>
      <c r="E2043">
        <v>83273</v>
      </c>
      <c r="F2043">
        <v>1</v>
      </c>
      <c r="G2043">
        <v>2</v>
      </c>
      <c r="H2043" t="s">
        <v>341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5">
      <c r="A2044" s="1">
        <v>8416</v>
      </c>
      <c r="B2044" s="2">
        <v>1981</v>
      </c>
      <c r="C2044" t="s">
        <v>1</v>
      </c>
      <c r="D2044" t="s">
        <v>4</v>
      </c>
      <c r="E2044">
        <v>29009</v>
      </c>
      <c r="F2044">
        <v>1</v>
      </c>
      <c r="G2044">
        <v>0</v>
      </c>
      <c r="H2044" t="s">
        <v>288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5">
      <c r="A2045" s="1">
        <v>5454</v>
      </c>
      <c r="B2045" s="2">
        <v>1979</v>
      </c>
      <c r="C2045" t="s">
        <v>8</v>
      </c>
      <c r="D2045" t="s">
        <v>4</v>
      </c>
      <c r="E2045">
        <v>45057</v>
      </c>
      <c r="F2045">
        <v>1</v>
      </c>
      <c r="G2045">
        <v>0</v>
      </c>
      <c r="H2045" t="s">
        <v>103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5">
      <c r="A2046" s="1">
        <v>4095</v>
      </c>
      <c r="B2046" s="2">
        <v>1971</v>
      </c>
      <c r="C2046" t="s">
        <v>1</v>
      </c>
      <c r="D2046" t="s">
        <v>4</v>
      </c>
      <c r="E2046">
        <v>37150</v>
      </c>
      <c r="F2046">
        <v>1</v>
      </c>
      <c r="G2046">
        <v>0</v>
      </c>
      <c r="H2046" t="s">
        <v>80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5">
      <c r="A2047" s="1">
        <v>5474</v>
      </c>
      <c r="B2047" s="2">
        <v>1970</v>
      </c>
      <c r="C2047" t="s">
        <v>1</v>
      </c>
      <c r="D2047" t="s">
        <v>3</v>
      </c>
      <c r="E2047">
        <v>43020</v>
      </c>
      <c r="F2047">
        <v>1</v>
      </c>
      <c r="G2047">
        <v>0</v>
      </c>
      <c r="H2047" t="s">
        <v>668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5">
      <c r="A2048" s="1">
        <v>4268</v>
      </c>
      <c r="B2048" s="2">
        <v>1959</v>
      </c>
      <c r="C2048" t="s">
        <v>1</v>
      </c>
      <c r="D2048" t="s">
        <v>4</v>
      </c>
      <c r="E2048">
        <v>53154</v>
      </c>
      <c r="F2048">
        <v>0</v>
      </c>
      <c r="G2048">
        <v>1</v>
      </c>
      <c r="H2048" t="s">
        <v>312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5">
      <c r="A2049" s="1">
        <v>10701</v>
      </c>
      <c r="B2049" s="2">
        <v>1973</v>
      </c>
      <c r="C2049" t="s">
        <v>1</v>
      </c>
      <c r="D2049" t="s">
        <v>4</v>
      </c>
      <c r="E2049">
        <v>65308</v>
      </c>
      <c r="F2049">
        <v>0</v>
      </c>
      <c r="G2049">
        <v>0</v>
      </c>
      <c r="H2049" t="s">
        <v>272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5">
      <c r="A2050" s="1">
        <v>3507</v>
      </c>
      <c r="B2050" s="2">
        <v>1970</v>
      </c>
      <c r="C2050" t="s">
        <v>1</v>
      </c>
      <c r="D2050" t="s">
        <v>3</v>
      </c>
      <c r="E2050">
        <v>76467</v>
      </c>
      <c r="F2050">
        <v>1</v>
      </c>
      <c r="G2050">
        <v>0</v>
      </c>
      <c r="H2050" t="s">
        <v>214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5">
      <c r="A2051" s="1">
        <v>2079</v>
      </c>
      <c r="B2051" s="2">
        <v>1947</v>
      </c>
      <c r="C2051" t="s">
        <v>7</v>
      </c>
      <c r="D2051" t="s">
        <v>4</v>
      </c>
      <c r="E2051">
        <v>81044</v>
      </c>
      <c r="F2051">
        <v>0</v>
      </c>
      <c r="G2051">
        <v>0</v>
      </c>
      <c r="H2051" t="s">
        <v>243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5">
      <c r="A2052" s="1">
        <v>626</v>
      </c>
      <c r="B2052" s="2">
        <v>1951</v>
      </c>
      <c r="C2052" t="s">
        <v>1</v>
      </c>
      <c r="D2052" t="s">
        <v>4</v>
      </c>
      <c r="E2052">
        <v>32871</v>
      </c>
      <c r="F2052">
        <v>1</v>
      </c>
      <c r="G2052">
        <v>1</v>
      </c>
      <c r="H2052" t="s">
        <v>669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5">
      <c r="A2053" s="1">
        <v>4426</v>
      </c>
      <c r="B2053" s="2">
        <v>1975</v>
      </c>
      <c r="C2053" t="s">
        <v>1</v>
      </c>
      <c r="D2053" t="s">
        <v>3</v>
      </c>
      <c r="E2053">
        <v>55801</v>
      </c>
      <c r="F2053">
        <v>1</v>
      </c>
      <c r="G2053">
        <v>1</v>
      </c>
      <c r="H2053" t="s">
        <v>342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5">
      <c r="A2054" s="1">
        <v>2591</v>
      </c>
      <c r="B2054" s="2">
        <v>1959</v>
      </c>
      <c r="C2054" t="s">
        <v>1</v>
      </c>
      <c r="D2054" t="s">
        <v>9</v>
      </c>
      <c r="E2054">
        <v>76320</v>
      </c>
      <c r="F2054">
        <v>0</v>
      </c>
      <c r="G2054">
        <v>1</v>
      </c>
      <c r="H2054" t="s">
        <v>528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5">
      <c r="A2055" s="1">
        <v>10509</v>
      </c>
      <c r="B2055" s="2">
        <v>1955</v>
      </c>
      <c r="C2055" t="s">
        <v>8</v>
      </c>
      <c r="D2055" t="s">
        <v>3</v>
      </c>
      <c r="E2055">
        <v>36927</v>
      </c>
      <c r="F2055">
        <v>1</v>
      </c>
      <c r="G2055">
        <v>1</v>
      </c>
      <c r="H2055" t="s">
        <v>550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5">
      <c r="A2056" s="1">
        <v>6382</v>
      </c>
      <c r="B2056" s="2">
        <v>1953</v>
      </c>
      <c r="C2056" t="s">
        <v>1</v>
      </c>
      <c r="D2056" t="s">
        <v>5</v>
      </c>
      <c r="E2056">
        <v>48794</v>
      </c>
      <c r="F2056">
        <v>1</v>
      </c>
      <c r="G2056">
        <v>1</v>
      </c>
      <c r="H2056" t="s">
        <v>230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5">
      <c r="A2057" s="1">
        <v>6673</v>
      </c>
      <c r="B2057" s="2">
        <v>1965</v>
      </c>
      <c r="C2057" t="s">
        <v>1</v>
      </c>
      <c r="D2057" t="s">
        <v>3</v>
      </c>
      <c r="E2057">
        <v>23478</v>
      </c>
      <c r="F2057">
        <v>0</v>
      </c>
      <c r="G2057">
        <v>0</v>
      </c>
      <c r="H2057" t="s">
        <v>137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5">
      <c r="A2058" s="1">
        <v>7441</v>
      </c>
      <c r="B2058" s="2">
        <v>1973</v>
      </c>
      <c r="C2058" t="s">
        <v>1</v>
      </c>
      <c r="D2058" t="s">
        <v>2</v>
      </c>
      <c r="E2058">
        <v>71128</v>
      </c>
      <c r="F2058">
        <v>1</v>
      </c>
      <c r="G2058">
        <v>0</v>
      </c>
      <c r="H2058" t="s">
        <v>598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5">
      <c r="A2059" s="1">
        <v>1071</v>
      </c>
      <c r="B2059" s="2">
        <v>1976</v>
      </c>
      <c r="C2059" t="s">
        <v>6</v>
      </c>
      <c r="D2059" t="s">
        <v>2</v>
      </c>
      <c r="E2059">
        <v>70179</v>
      </c>
      <c r="F2059">
        <v>0</v>
      </c>
      <c r="G2059">
        <v>1</v>
      </c>
      <c r="H2059" t="s">
        <v>562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5">
      <c r="A2060" s="1">
        <v>10061</v>
      </c>
      <c r="B2060" s="2">
        <v>1950</v>
      </c>
      <c r="C2060" t="s">
        <v>1</v>
      </c>
      <c r="D2060" t="s">
        <v>4</v>
      </c>
      <c r="E2060">
        <v>59462</v>
      </c>
      <c r="F2060">
        <v>0</v>
      </c>
      <c r="G2060">
        <v>1</v>
      </c>
      <c r="H2060" t="s">
        <v>197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5">
      <c r="A2061" s="1">
        <v>7187</v>
      </c>
      <c r="B2061" s="2">
        <v>1969</v>
      </c>
      <c r="C2061" t="s">
        <v>8</v>
      </c>
      <c r="D2061" t="s">
        <v>5</v>
      </c>
      <c r="F2061">
        <v>1</v>
      </c>
      <c r="G2061">
        <v>1</v>
      </c>
      <c r="H2061" t="s">
        <v>516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5">
      <c r="A2062" s="1">
        <v>8775</v>
      </c>
      <c r="B2062" s="2">
        <v>1969</v>
      </c>
      <c r="C2062" t="s">
        <v>1</v>
      </c>
      <c r="D2062" t="s">
        <v>5</v>
      </c>
      <c r="E2062">
        <v>38361</v>
      </c>
      <c r="F2062">
        <v>1</v>
      </c>
      <c r="G2062">
        <v>0</v>
      </c>
      <c r="H2062" t="s">
        <v>243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5">
      <c r="A2063" s="1">
        <v>1612</v>
      </c>
      <c r="B2063" s="2">
        <v>1981</v>
      </c>
      <c r="C2063" t="s">
        <v>6</v>
      </c>
      <c r="D2063" t="s">
        <v>3</v>
      </c>
      <c r="F2063">
        <v>1</v>
      </c>
      <c r="G2063">
        <v>0</v>
      </c>
      <c r="H2063" t="s">
        <v>42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5">
      <c r="A2064" s="1">
        <v>2345</v>
      </c>
      <c r="B2064" s="2">
        <v>1982</v>
      </c>
      <c r="C2064" t="s">
        <v>6</v>
      </c>
      <c r="D2064" t="s">
        <v>5</v>
      </c>
      <c r="E2064">
        <v>70038</v>
      </c>
      <c r="F2064">
        <v>0</v>
      </c>
      <c r="G2064">
        <v>0</v>
      </c>
      <c r="H2064" t="s">
        <v>529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5">
      <c r="A2065" s="1">
        <v>322</v>
      </c>
      <c r="B2065" s="2">
        <v>1978</v>
      </c>
      <c r="C2065" t="s">
        <v>1</v>
      </c>
      <c r="D2065" t="s">
        <v>5</v>
      </c>
      <c r="E2065">
        <v>42554</v>
      </c>
      <c r="F2065">
        <v>1</v>
      </c>
      <c r="G2065">
        <v>1</v>
      </c>
      <c r="H2065" t="s">
        <v>249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5">
      <c r="A2066" s="1">
        <v>10897</v>
      </c>
      <c r="B2066" s="2">
        <v>1974</v>
      </c>
      <c r="C2066" t="s">
        <v>1</v>
      </c>
      <c r="D2066" t="s">
        <v>4</v>
      </c>
      <c r="E2066">
        <v>67445</v>
      </c>
      <c r="F2066">
        <v>0</v>
      </c>
      <c r="G2066">
        <v>1</v>
      </c>
      <c r="H2066" t="s">
        <v>374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5">
      <c r="A2067" s="1">
        <v>123</v>
      </c>
      <c r="B2067" s="2">
        <v>1951</v>
      </c>
      <c r="C2067" t="s">
        <v>1</v>
      </c>
      <c r="D2067" t="s">
        <v>9</v>
      </c>
      <c r="E2067">
        <v>67046</v>
      </c>
      <c r="F2067">
        <v>0</v>
      </c>
      <c r="G2067">
        <v>1</v>
      </c>
      <c r="H2067" t="s">
        <v>35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5">
      <c r="A2068" s="1">
        <v>6103</v>
      </c>
      <c r="B2068" s="2">
        <v>1948</v>
      </c>
      <c r="C2068" t="s">
        <v>1</v>
      </c>
      <c r="D2068" t="s">
        <v>4</v>
      </c>
      <c r="E2068">
        <v>42192</v>
      </c>
      <c r="F2068">
        <v>0</v>
      </c>
      <c r="G2068">
        <v>0</v>
      </c>
      <c r="H2068" t="s">
        <v>655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5">
      <c r="A2069" s="1">
        <v>7899</v>
      </c>
      <c r="B2069" s="2">
        <v>1952</v>
      </c>
      <c r="C2069" t="s">
        <v>6</v>
      </c>
      <c r="D2069" t="s">
        <v>4</v>
      </c>
      <c r="E2069">
        <v>77610</v>
      </c>
      <c r="F2069">
        <v>0</v>
      </c>
      <c r="G2069">
        <v>1</v>
      </c>
      <c r="H2069" t="s">
        <v>46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5">
      <c r="A2070" s="1">
        <v>10500</v>
      </c>
      <c r="B2070" s="2">
        <v>1984</v>
      </c>
      <c r="C2070" t="s">
        <v>1</v>
      </c>
      <c r="D2070" t="s">
        <v>4</v>
      </c>
      <c r="E2070">
        <v>31761</v>
      </c>
      <c r="F2070">
        <v>1</v>
      </c>
      <c r="G2070">
        <v>0</v>
      </c>
      <c r="H2070" t="s">
        <v>323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5">
      <c r="A2071" s="1">
        <v>1655</v>
      </c>
      <c r="B2071" s="2">
        <v>1979</v>
      </c>
      <c r="C2071" t="s">
        <v>1</v>
      </c>
      <c r="D2071" t="s">
        <v>5</v>
      </c>
      <c r="E2071">
        <v>34350</v>
      </c>
      <c r="F2071">
        <v>1</v>
      </c>
      <c r="G2071">
        <v>0</v>
      </c>
      <c r="H2071" t="s">
        <v>405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5">
      <c r="A2072" s="1">
        <v>2406</v>
      </c>
      <c r="B2072" s="2">
        <v>1949</v>
      </c>
      <c r="C2072" t="s">
        <v>1</v>
      </c>
      <c r="D2072" t="s">
        <v>5</v>
      </c>
      <c r="E2072">
        <v>54591</v>
      </c>
      <c r="F2072">
        <v>0</v>
      </c>
      <c r="G2072">
        <v>1</v>
      </c>
      <c r="H2072" t="s">
        <v>496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5">
      <c r="A2073" s="1">
        <v>2712</v>
      </c>
      <c r="B2073" s="2">
        <v>1956</v>
      </c>
      <c r="C2073" t="s">
        <v>1</v>
      </c>
      <c r="D2073" t="s">
        <v>4</v>
      </c>
      <c r="E2073">
        <v>71866</v>
      </c>
      <c r="F2073">
        <v>0</v>
      </c>
      <c r="G2073">
        <v>1</v>
      </c>
      <c r="H2073" t="s">
        <v>431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5">
      <c r="A2074" s="1">
        <v>5517</v>
      </c>
      <c r="B2074" s="2">
        <v>1969</v>
      </c>
      <c r="C2074" t="s">
        <v>1</v>
      </c>
      <c r="D2074" t="s">
        <v>4</v>
      </c>
      <c r="E2074">
        <v>25293</v>
      </c>
      <c r="F2074">
        <v>1</v>
      </c>
      <c r="G2074">
        <v>0</v>
      </c>
      <c r="H2074" t="s">
        <v>466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5">
      <c r="A2075" s="1">
        <v>10643</v>
      </c>
      <c r="B2075" s="2">
        <v>1987</v>
      </c>
      <c r="C2075" t="s">
        <v>6</v>
      </c>
      <c r="D2075" t="s">
        <v>3</v>
      </c>
      <c r="E2075">
        <v>42000</v>
      </c>
      <c r="F2075">
        <v>0</v>
      </c>
      <c r="G2075">
        <v>0</v>
      </c>
      <c r="H2075" t="s">
        <v>274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5">
      <c r="A2076" s="1">
        <v>2254</v>
      </c>
      <c r="B2076" s="2">
        <v>1983</v>
      </c>
      <c r="C2076" t="s">
        <v>1</v>
      </c>
      <c r="D2076" t="s">
        <v>4</v>
      </c>
      <c r="E2076">
        <v>69520</v>
      </c>
      <c r="F2076">
        <v>0</v>
      </c>
      <c r="G2076">
        <v>0</v>
      </c>
      <c r="H2076" t="s">
        <v>131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5">
      <c r="A2077" s="1">
        <v>10281</v>
      </c>
      <c r="B2077" s="2">
        <v>1970</v>
      </c>
      <c r="C2077" t="s">
        <v>1</v>
      </c>
      <c r="D2077" t="s">
        <v>2</v>
      </c>
      <c r="E2077">
        <v>64713</v>
      </c>
      <c r="F2077">
        <v>1</v>
      </c>
      <c r="G2077">
        <v>0</v>
      </c>
      <c r="H2077" t="s">
        <v>389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5">
      <c r="A2078" s="1">
        <v>6958</v>
      </c>
      <c r="B2078" s="2">
        <v>1977</v>
      </c>
      <c r="C2078" t="s">
        <v>8</v>
      </c>
      <c r="D2078" t="s">
        <v>4</v>
      </c>
      <c r="E2078">
        <v>27889</v>
      </c>
      <c r="F2078">
        <v>1</v>
      </c>
      <c r="G2078">
        <v>0</v>
      </c>
      <c r="H2078" t="s">
        <v>266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5">
      <c r="A2079" s="1">
        <v>954</v>
      </c>
      <c r="B2079" s="2">
        <v>1960</v>
      </c>
      <c r="C2079" t="s">
        <v>10</v>
      </c>
      <c r="D2079" t="s">
        <v>9</v>
      </c>
      <c r="E2079">
        <v>22123</v>
      </c>
      <c r="F2079">
        <v>0</v>
      </c>
      <c r="G2079">
        <v>0</v>
      </c>
      <c r="H2079" t="s">
        <v>670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5">
      <c r="A2080" s="1">
        <v>5079</v>
      </c>
      <c r="B2080" s="2">
        <v>1971</v>
      </c>
      <c r="C2080" t="s">
        <v>1</v>
      </c>
      <c r="D2080" t="s">
        <v>4</v>
      </c>
      <c r="F2080">
        <v>1</v>
      </c>
      <c r="G2080">
        <v>1</v>
      </c>
      <c r="H2080" t="s">
        <v>278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5">
      <c r="A2081" s="1">
        <v>10339</v>
      </c>
      <c r="B2081" s="2">
        <v>1954</v>
      </c>
      <c r="C2081" t="s">
        <v>8</v>
      </c>
      <c r="D2081" t="s">
        <v>5</v>
      </c>
      <c r="F2081">
        <v>0</v>
      </c>
      <c r="G2081">
        <v>1</v>
      </c>
      <c r="H2081" t="s">
        <v>90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5">
      <c r="A2082" s="1">
        <v>4643</v>
      </c>
      <c r="B2082" s="2">
        <v>1973</v>
      </c>
      <c r="C2082" t="s">
        <v>1</v>
      </c>
      <c r="D2082" t="s">
        <v>4</v>
      </c>
      <c r="E2082">
        <v>27803</v>
      </c>
      <c r="F2082">
        <v>1</v>
      </c>
      <c r="G2082">
        <v>0</v>
      </c>
      <c r="H2082" t="s">
        <v>565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5">
      <c r="A2083" s="1">
        <v>3117</v>
      </c>
      <c r="B2083" s="2">
        <v>1955</v>
      </c>
      <c r="C2083" t="s">
        <v>1</v>
      </c>
      <c r="D2083" t="s">
        <v>3</v>
      </c>
      <c r="F2083">
        <v>0</v>
      </c>
      <c r="G2083">
        <v>1</v>
      </c>
      <c r="H2083" t="s">
        <v>439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5">
      <c r="A2084" s="1">
        <v>6497</v>
      </c>
      <c r="B2084" s="2">
        <v>1960</v>
      </c>
      <c r="C2084" t="s">
        <v>1</v>
      </c>
      <c r="D2084" t="s">
        <v>4</v>
      </c>
      <c r="E2084">
        <v>51651</v>
      </c>
      <c r="F2084">
        <v>0</v>
      </c>
      <c r="G2084">
        <v>1</v>
      </c>
      <c r="H2084" t="s">
        <v>364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5">
      <c r="A2085" s="1">
        <v>5396</v>
      </c>
      <c r="B2085" s="2">
        <v>1988</v>
      </c>
      <c r="C2085" t="s">
        <v>1</v>
      </c>
      <c r="D2085" t="s">
        <v>4</v>
      </c>
      <c r="E2085">
        <v>68487</v>
      </c>
      <c r="F2085">
        <v>0</v>
      </c>
      <c r="G2085">
        <v>0</v>
      </c>
      <c r="H2085" t="s">
        <v>248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5">
      <c r="A2086" s="1">
        <v>5250</v>
      </c>
      <c r="B2086" s="2">
        <v>1943</v>
      </c>
      <c r="C2086" t="s">
        <v>8</v>
      </c>
      <c r="D2086" t="s">
        <v>9</v>
      </c>
      <c r="F2086">
        <v>0</v>
      </c>
      <c r="G2086">
        <v>0</v>
      </c>
      <c r="H2086" t="s">
        <v>355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5">
      <c r="A2087" s="1">
        <v>1052</v>
      </c>
      <c r="B2087" s="2">
        <v>1969</v>
      </c>
      <c r="C2087" t="s">
        <v>1</v>
      </c>
      <c r="D2087" t="s">
        <v>4</v>
      </c>
      <c r="E2087">
        <v>56796</v>
      </c>
      <c r="F2087">
        <v>0</v>
      </c>
      <c r="G2087">
        <v>1</v>
      </c>
      <c r="H2087" t="s">
        <v>337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5">
      <c r="A2088" s="1">
        <v>2802</v>
      </c>
      <c r="B2088" s="2">
        <v>1992</v>
      </c>
      <c r="C2088" t="s">
        <v>7</v>
      </c>
      <c r="D2088" t="s">
        <v>4</v>
      </c>
      <c r="E2088">
        <v>87000</v>
      </c>
      <c r="F2088">
        <v>0</v>
      </c>
      <c r="G2088">
        <v>0</v>
      </c>
      <c r="H2088" t="s">
        <v>671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5">
      <c r="A2089" s="1">
        <v>6343</v>
      </c>
      <c r="B2089" s="2">
        <v>1959</v>
      </c>
      <c r="C2089" t="s">
        <v>1</v>
      </c>
      <c r="D2089" t="s">
        <v>4</v>
      </c>
      <c r="E2089">
        <v>79823</v>
      </c>
      <c r="F2089">
        <v>0</v>
      </c>
      <c r="G2089">
        <v>1</v>
      </c>
      <c r="H2089" t="s">
        <v>178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5">
      <c r="A2090" s="1">
        <v>6507</v>
      </c>
      <c r="B2090" s="2">
        <v>1980</v>
      </c>
      <c r="C2090" t="s">
        <v>1</v>
      </c>
      <c r="D2090" t="s">
        <v>3</v>
      </c>
      <c r="E2090">
        <v>30828</v>
      </c>
      <c r="F2090">
        <v>1</v>
      </c>
      <c r="G2090">
        <v>0</v>
      </c>
      <c r="H2090" t="s">
        <v>208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5">
      <c r="A2091" s="1">
        <v>7901</v>
      </c>
      <c r="B2091" s="2">
        <v>1971</v>
      </c>
      <c r="C2091" t="s">
        <v>8</v>
      </c>
      <c r="D2091" t="s">
        <v>4</v>
      </c>
      <c r="E2091">
        <v>34109</v>
      </c>
      <c r="F2091">
        <v>0</v>
      </c>
      <c r="G2091">
        <v>1</v>
      </c>
      <c r="H2091" t="s">
        <v>390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5">
      <c r="A2092" s="1">
        <v>4865</v>
      </c>
      <c r="B2092" s="2">
        <v>1974</v>
      </c>
      <c r="C2092" t="s">
        <v>8</v>
      </c>
      <c r="D2092" t="s">
        <v>2</v>
      </c>
      <c r="E2092">
        <v>53367</v>
      </c>
      <c r="F2092">
        <v>1</v>
      </c>
      <c r="G2092">
        <v>1</v>
      </c>
      <c r="H2092" t="s">
        <v>193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5">
      <c r="A2093" s="1">
        <v>2686</v>
      </c>
      <c r="B2093" s="2">
        <v>1969</v>
      </c>
      <c r="C2093" t="s">
        <v>10</v>
      </c>
      <c r="D2093" t="s">
        <v>5</v>
      </c>
      <c r="E2093">
        <v>22390</v>
      </c>
      <c r="F2093">
        <v>0</v>
      </c>
      <c r="G2093">
        <v>0</v>
      </c>
      <c r="H2093" t="s">
        <v>430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5">
      <c r="A2094" s="1">
        <v>3107</v>
      </c>
      <c r="B2094" s="2">
        <v>1976</v>
      </c>
      <c r="C2094" t="s">
        <v>1</v>
      </c>
      <c r="D2094" t="s">
        <v>5</v>
      </c>
      <c r="E2094">
        <v>71322</v>
      </c>
      <c r="F2094">
        <v>0</v>
      </c>
      <c r="G2094">
        <v>1</v>
      </c>
      <c r="H2094" t="s">
        <v>470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5">
      <c r="A2095" s="1">
        <v>7734</v>
      </c>
      <c r="B2095" s="2">
        <v>1993</v>
      </c>
      <c r="C2095" t="s">
        <v>1</v>
      </c>
      <c r="D2095" t="s">
        <v>13</v>
      </c>
      <c r="E2095">
        <v>79244</v>
      </c>
      <c r="F2095">
        <v>0</v>
      </c>
      <c r="G2095">
        <v>0</v>
      </c>
      <c r="H2095" t="s">
        <v>85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5">
      <c r="A2096" s="1">
        <v>1146</v>
      </c>
      <c r="B2096" s="2">
        <v>1949</v>
      </c>
      <c r="C2096" t="s">
        <v>8</v>
      </c>
      <c r="D2096" t="s">
        <v>5</v>
      </c>
      <c r="E2096">
        <v>49912</v>
      </c>
      <c r="F2096">
        <v>0</v>
      </c>
      <c r="G2096">
        <v>1</v>
      </c>
      <c r="H2096" t="s">
        <v>71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5">
      <c r="A2097" s="1">
        <v>11031</v>
      </c>
      <c r="B2097" s="2">
        <v>1950</v>
      </c>
      <c r="C2097" t="s">
        <v>6</v>
      </c>
      <c r="D2097" t="s">
        <v>4</v>
      </c>
      <c r="E2097">
        <v>48699</v>
      </c>
      <c r="F2097">
        <v>1</v>
      </c>
      <c r="G2097">
        <v>1</v>
      </c>
      <c r="H2097" t="s">
        <v>75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5">
      <c r="A2098" s="1">
        <v>7428</v>
      </c>
      <c r="B2098" s="2">
        <v>1975</v>
      </c>
      <c r="C2098" t="s">
        <v>1</v>
      </c>
      <c r="D2098" t="s">
        <v>5</v>
      </c>
      <c r="E2098">
        <v>80144</v>
      </c>
      <c r="F2098">
        <v>0</v>
      </c>
      <c r="G2098">
        <v>0</v>
      </c>
      <c r="H2098" t="s">
        <v>128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5">
      <c r="A2099" s="1">
        <v>975</v>
      </c>
      <c r="B2099" s="2">
        <v>1956</v>
      </c>
      <c r="C2099" t="s">
        <v>1</v>
      </c>
      <c r="D2099" t="s">
        <v>3</v>
      </c>
      <c r="E2099">
        <v>54252</v>
      </c>
      <c r="F2099">
        <v>1</v>
      </c>
      <c r="G2099">
        <v>1</v>
      </c>
      <c r="H2099" t="s">
        <v>522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5">
      <c r="A2100" s="1">
        <v>1103</v>
      </c>
      <c r="B2100" s="2">
        <v>1976</v>
      </c>
      <c r="C2100" t="s">
        <v>8</v>
      </c>
      <c r="D2100" t="s">
        <v>4</v>
      </c>
      <c r="E2100">
        <v>81929</v>
      </c>
      <c r="F2100">
        <v>1</v>
      </c>
      <c r="G2100">
        <v>0</v>
      </c>
      <c r="H2100" t="s">
        <v>500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5">
      <c r="A2101" s="1">
        <v>3422</v>
      </c>
      <c r="B2101" s="2">
        <v>1975</v>
      </c>
      <c r="C2101" t="s">
        <v>1</v>
      </c>
      <c r="D2101" t="s">
        <v>4</v>
      </c>
      <c r="E2101">
        <v>76068</v>
      </c>
      <c r="F2101">
        <v>0</v>
      </c>
      <c r="G2101">
        <v>1</v>
      </c>
      <c r="H2101" t="s">
        <v>497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5">
      <c r="A2102" s="1">
        <v>1055</v>
      </c>
      <c r="B2102" s="2">
        <v>1976</v>
      </c>
      <c r="C2102" t="s">
        <v>8</v>
      </c>
      <c r="D2102" t="s">
        <v>4</v>
      </c>
      <c r="E2102">
        <v>53204</v>
      </c>
      <c r="F2102">
        <v>1</v>
      </c>
      <c r="G2102">
        <v>1</v>
      </c>
      <c r="H2102" t="s">
        <v>233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5">
      <c r="A2103" s="1">
        <v>6544</v>
      </c>
      <c r="B2103" s="2">
        <v>1949</v>
      </c>
      <c r="C2103" t="s">
        <v>6</v>
      </c>
      <c r="D2103" t="s">
        <v>5</v>
      </c>
      <c r="E2103">
        <v>67911</v>
      </c>
      <c r="F2103">
        <v>0</v>
      </c>
      <c r="G2103">
        <v>1</v>
      </c>
      <c r="H2103" t="s">
        <v>44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5">
      <c r="A2104" s="1">
        <v>1241</v>
      </c>
      <c r="B2104" s="2">
        <v>1984</v>
      </c>
      <c r="C2104" t="s">
        <v>7</v>
      </c>
      <c r="D2104" t="s">
        <v>4</v>
      </c>
      <c r="E2104">
        <v>14796</v>
      </c>
      <c r="F2104">
        <v>1</v>
      </c>
      <c r="G2104">
        <v>0</v>
      </c>
      <c r="H2104" t="s">
        <v>672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5">
      <c r="A2105" s="1">
        <v>2909</v>
      </c>
      <c r="B2105" s="2">
        <v>1974</v>
      </c>
      <c r="C2105" t="s">
        <v>6</v>
      </c>
      <c r="D2105" t="s">
        <v>4</v>
      </c>
      <c r="E2105">
        <v>78128</v>
      </c>
      <c r="F2105">
        <v>0</v>
      </c>
      <c r="G2105">
        <v>1</v>
      </c>
      <c r="H2105" t="s">
        <v>584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5">
      <c r="A2106" s="1">
        <v>5802</v>
      </c>
      <c r="B2106" s="2">
        <v>1972</v>
      </c>
      <c r="C2106" t="s">
        <v>10</v>
      </c>
      <c r="D2106" t="s">
        <v>4</v>
      </c>
      <c r="E2106">
        <v>14188</v>
      </c>
      <c r="F2106">
        <v>0</v>
      </c>
      <c r="G2106">
        <v>0</v>
      </c>
      <c r="H2106" t="s">
        <v>469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5">
      <c r="A2107" s="1">
        <v>1407</v>
      </c>
      <c r="B2107" s="2">
        <v>1986</v>
      </c>
      <c r="C2107" t="s">
        <v>10</v>
      </c>
      <c r="D2107" t="s">
        <v>4</v>
      </c>
      <c r="E2107">
        <v>20425</v>
      </c>
      <c r="F2107">
        <v>1</v>
      </c>
      <c r="G2107">
        <v>0</v>
      </c>
      <c r="H2107" t="s">
        <v>46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5">
      <c r="A2108" s="1">
        <v>6183</v>
      </c>
      <c r="B2108" s="2">
        <v>1962</v>
      </c>
      <c r="C2108" t="s">
        <v>8</v>
      </c>
      <c r="D2108" t="s">
        <v>4</v>
      </c>
      <c r="E2108">
        <v>58646</v>
      </c>
      <c r="F2108">
        <v>0</v>
      </c>
      <c r="G2108">
        <v>1</v>
      </c>
      <c r="H2108" t="s">
        <v>520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5">
      <c r="A2109" s="1">
        <v>340</v>
      </c>
      <c r="B2109" s="2">
        <v>1970</v>
      </c>
      <c r="C2109" t="s">
        <v>1</v>
      </c>
      <c r="D2109" t="s">
        <v>2</v>
      </c>
      <c r="E2109">
        <v>72967</v>
      </c>
      <c r="F2109">
        <v>0</v>
      </c>
      <c r="G2109">
        <v>1</v>
      </c>
      <c r="H2109" t="s">
        <v>671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5">
      <c r="A2110" s="1">
        <v>5991</v>
      </c>
      <c r="B2110" s="2">
        <v>1949</v>
      </c>
      <c r="C2110" t="s">
        <v>8</v>
      </c>
      <c r="D2110" t="s">
        <v>4</v>
      </c>
      <c r="E2110">
        <v>48150</v>
      </c>
      <c r="F2110">
        <v>0</v>
      </c>
      <c r="G2110">
        <v>1</v>
      </c>
      <c r="H2110" t="s">
        <v>580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5">
      <c r="A2111" s="1">
        <v>3104</v>
      </c>
      <c r="B2111" s="2">
        <v>1961</v>
      </c>
      <c r="C2111" t="s">
        <v>1</v>
      </c>
      <c r="D2111" t="s">
        <v>3</v>
      </c>
      <c r="E2111">
        <v>82332</v>
      </c>
      <c r="F2111">
        <v>0</v>
      </c>
      <c r="G2111">
        <v>0</v>
      </c>
      <c r="H2111" t="s">
        <v>672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5">
      <c r="A2112" s="1">
        <v>9729</v>
      </c>
      <c r="B2112" s="2">
        <v>1955</v>
      </c>
      <c r="C2112" t="s">
        <v>1</v>
      </c>
      <c r="D2112" t="s">
        <v>9</v>
      </c>
      <c r="E2112">
        <v>58275</v>
      </c>
      <c r="F2112">
        <v>1</v>
      </c>
      <c r="G2112">
        <v>1</v>
      </c>
      <c r="H2112" t="s">
        <v>673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5">
      <c r="A2113" s="1">
        <v>1008</v>
      </c>
      <c r="B2113" s="2">
        <v>1981</v>
      </c>
      <c r="C2113" t="s">
        <v>6</v>
      </c>
      <c r="D2113" t="s">
        <v>5</v>
      </c>
      <c r="E2113">
        <v>44953</v>
      </c>
      <c r="F2113">
        <v>0</v>
      </c>
      <c r="G2113">
        <v>0</v>
      </c>
      <c r="H2113" t="s">
        <v>674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5">
      <c r="A2114" s="1">
        <v>11091</v>
      </c>
      <c r="B2114" s="2">
        <v>1953</v>
      </c>
      <c r="C2114" t="s">
        <v>1</v>
      </c>
      <c r="D2114" t="s">
        <v>5</v>
      </c>
      <c r="E2114">
        <v>34587</v>
      </c>
      <c r="F2114">
        <v>1</v>
      </c>
      <c r="G2114">
        <v>1</v>
      </c>
      <c r="H2114" t="s">
        <v>443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5">
      <c r="A2115" s="1">
        <v>3969</v>
      </c>
      <c r="B2115" s="2">
        <v>1974</v>
      </c>
      <c r="C2115" t="s">
        <v>8</v>
      </c>
      <c r="D2115" t="s">
        <v>5</v>
      </c>
      <c r="E2115">
        <v>43018</v>
      </c>
      <c r="F2115">
        <v>0</v>
      </c>
      <c r="G2115">
        <v>1</v>
      </c>
      <c r="H2115" t="s">
        <v>675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5">
      <c r="A2116" s="1">
        <v>1916</v>
      </c>
      <c r="B2116" s="2">
        <v>1954</v>
      </c>
      <c r="C2116" t="s">
        <v>8</v>
      </c>
      <c r="D2116" t="s">
        <v>4</v>
      </c>
      <c r="E2116">
        <v>45736</v>
      </c>
      <c r="F2116">
        <v>0</v>
      </c>
      <c r="G2116">
        <v>1</v>
      </c>
      <c r="H2116" t="s">
        <v>633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5">
      <c r="A2117" s="1">
        <v>9907</v>
      </c>
      <c r="B2117" s="2">
        <v>1969</v>
      </c>
      <c r="C2117" t="s">
        <v>8</v>
      </c>
      <c r="D2117" t="s">
        <v>5</v>
      </c>
      <c r="E2117">
        <v>66476</v>
      </c>
      <c r="F2117">
        <v>0</v>
      </c>
      <c r="G2117">
        <v>1</v>
      </c>
      <c r="H2117" t="s">
        <v>207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5">
      <c r="A2118" s="1">
        <v>87</v>
      </c>
      <c r="B2118" s="2">
        <v>1981</v>
      </c>
      <c r="C2118" t="s">
        <v>7</v>
      </c>
      <c r="D2118" t="s">
        <v>4</v>
      </c>
      <c r="E2118">
        <v>27733</v>
      </c>
      <c r="F2118">
        <v>1</v>
      </c>
      <c r="G2118">
        <v>0</v>
      </c>
      <c r="H2118" t="s">
        <v>589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5">
      <c r="A2119" s="1">
        <v>8659</v>
      </c>
      <c r="B2119" s="2">
        <v>1952</v>
      </c>
      <c r="C2119" t="s">
        <v>6</v>
      </c>
      <c r="D2119" t="s">
        <v>5</v>
      </c>
      <c r="E2119">
        <v>69805</v>
      </c>
      <c r="F2119">
        <v>0</v>
      </c>
      <c r="G2119">
        <v>1</v>
      </c>
      <c r="H2119" t="s">
        <v>96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5">
      <c r="A2120" s="1">
        <v>6262</v>
      </c>
      <c r="B2120" s="2">
        <v>1962</v>
      </c>
      <c r="C2120" t="s">
        <v>8</v>
      </c>
      <c r="D2120" t="s">
        <v>3</v>
      </c>
      <c r="E2120">
        <v>72217</v>
      </c>
      <c r="F2120">
        <v>0</v>
      </c>
      <c r="G2120">
        <v>0</v>
      </c>
      <c r="H2120" t="s">
        <v>452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5">
      <c r="A2121" s="1">
        <v>6147</v>
      </c>
      <c r="B2121" s="2">
        <v>1971</v>
      </c>
      <c r="C2121" t="s">
        <v>1</v>
      </c>
      <c r="D2121" t="s">
        <v>2</v>
      </c>
      <c r="E2121">
        <v>25818</v>
      </c>
      <c r="F2121">
        <v>1</v>
      </c>
      <c r="G2121">
        <v>0</v>
      </c>
      <c r="H2121" t="s">
        <v>138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5">
      <c r="A2122" s="1">
        <v>8832</v>
      </c>
      <c r="B2122" s="2">
        <v>1976</v>
      </c>
      <c r="C2122" t="s">
        <v>8</v>
      </c>
      <c r="D2122" t="s">
        <v>5</v>
      </c>
      <c r="E2122">
        <v>37509</v>
      </c>
      <c r="F2122">
        <v>1</v>
      </c>
      <c r="G2122">
        <v>0</v>
      </c>
      <c r="H2122" t="s">
        <v>161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5">
      <c r="A2123" s="1">
        <v>10067</v>
      </c>
      <c r="B2123" s="2">
        <v>1976</v>
      </c>
      <c r="C2123" t="s">
        <v>7</v>
      </c>
      <c r="D2123" t="s">
        <v>5</v>
      </c>
      <c r="E2123">
        <v>25176</v>
      </c>
      <c r="F2123">
        <v>1</v>
      </c>
      <c r="G2123">
        <v>1</v>
      </c>
      <c r="H2123" t="s">
        <v>676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5">
      <c r="A2124" s="1">
        <v>7532</v>
      </c>
      <c r="B2124" s="2">
        <v>1980</v>
      </c>
      <c r="C2124" t="s">
        <v>1</v>
      </c>
      <c r="D2124" t="s">
        <v>4</v>
      </c>
      <c r="E2124">
        <v>43586</v>
      </c>
      <c r="F2124">
        <v>0</v>
      </c>
      <c r="G2124">
        <v>1</v>
      </c>
      <c r="H2124" t="s">
        <v>304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5">
      <c r="A2125" s="1">
        <v>4915</v>
      </c>
      <c r="B2125" s="2">
        <v>1956</v>
      </c>
      <c r="C2125" t="s">
        <v>7</v>
      </c>
      <c r="D2125" t="s">
        <v>4</v>
      </c>
      <c r="E2125">
        <v>53230</v>
      </c>
      <c r="F2125">
        <v>0</v>
      </c>
      <c r="G2125">
        <v>1</v>
      </c>
      <c r="H2125" t="s">
        <v>428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5">
      <c r="A2126" s="1">
        <v>2115</v>
      </c>
      <c r="B2126" s="2">
        <v>1957</v>
      </c>
      <c r="C2126" t="s">
        <v>1</v>
      </c>
      <c r="D2126" t="s">
        <v>5</v>
      </c>
      <c r="E2126">
        <v>50116</v>
      </c>
      <c r="F2126">
        <v>1</v>
      </c>
      <c r="G2126">
        <v>1</v>
      </c>
      <c r="H2126" t="s">
        <v>662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5">
      <c r="A2127" s="1">
        <v>2088</v>
      </c>
      <c r="B2127" s="2">
        <v>1972</v>
      </c>
      <c r="C2127" t="s">
        <v>1</v>
      </c>
      <c r="D2127" t="s">
        <v>5</v>
      </c>
      <c r="E2127">
        <v>84906</v>
      </c>
      <c r="F2127">
        <v>0</v>
      </c>
      <c r="G2127">
        <v>0</v>
      </c>
      <c r="H2127" t="s">
        <v>208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5">
      <c r="A2128" s="1">
        <v>2493</v>
      </c>
      <c r="B2128" s="2">
        <v>1966</v>
      </c>
      <c r="C2128" t="s">
        <v>1</v>
      </c>
      <c r="D2128" t="s">
        <v>4</v>
      </c>
      <c r="E2128">
        <v>61286</v>
      </c>
      <c r="F2128">
        <v>0</v>
      </c>
      <c r="G2128">
        <v>1</v>
      </c>
      <c r="H2128" t="s">
        <v>169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5">
      <c r="A2129" s="1">
        <v>6292</v>
      </c>
      <c r="B2129" s="2">
        <v>1986</v>
      </c>
      <c r="C2129" t="s">
        <v>6</v>
      </c>
      <c r="D2129" t="s">
        <v>4</v>
      </c>
      <c r="E2129">
        <v>82333</v>
      </c>
      <c r="F2129">
        <v>0</v>
      </c>
      <c r="G2129">
        <v>0</v>
      </c>
      <c r="H2129" t="s">
        <v>315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5">
      <c r="A2130" s="1">
        <v>1631</v>
      </c>
      <c r="B2130" s="2">
        <v>1965</v>
      </c>
      <c r="C2130" t="s">
        <v>6</v>
      </c>
      <c r="D2130" t="s">
        <v>5</v>
      </c>
      <c r="E2130">
        <v>65220</v>
      </c>
      <c r="F2130">
        <v>0</v>
      </c>
      <c r="G2130">
        <v>0</v>
      </c>
      <c r="H2130" t="s">
        <v>593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5">
      <c r="A2131" s="1">
        <v>10104</v>
      </c>
      <c r="B2131" s="2">
        <v>1974</v>
      </c>
      <c r="C2131" t="s">
        <v>1</v>
      </c>
      <c r="D2131" t="s">
        <v>5</v>
      </c>
      <c r="E2131">
        <v>33590</v>
      </c>
      <c r="F2131">
        <v>2</v>
      </c>
      <c r="G2131">
        <v>1</v>
      </c>
      <c r="H2131" t="s">
        <v>375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5">
      <c r="A2132" s="1">
        <v>3006</v>
      </c>
      <c r="B2132" s="2">
        <v>1976</v>
      </c>
      <c r="C2132" t="s">
        <v>1</v>
      </c>
      <c r="D2132" t="s">
        <v>2</v>
      </c>
      <c r="E2132">
        <v>30992</v>
      </c>
      <c r="F2132">
        <v>1</v>
      </c>
      <c r="G2132">
        <v>0</v>
      </c>
      <c r="H2132" t="s">
        <v>124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5">
      <c r="A2133" s="1">
        <v>3919</v>
      </c>
      <c r="B2133" s="2">
        <v>1976</v>
      </c>
      <c r="C2133" t="s">
        <v>8</v>
      </c>
      <c r="D2133" t="s">
        <v>3</v>
      </c>
      <c r="E2133">
        <v>72309</v>
      </c>
      <c r="F2133">
        <v>0</v>
      </c>
      <c r="G2133">
        <v>0</v>
      </c>
      <c r="H2133" t="s">
        <v>310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5">
      <c r="A2134" s="1">
        <v>11181</v>
      </c>
      <c r="B2134" s="2">
        <v>1949</v>
      </c>
      <c r="C2134" t="s">
        <v>6</v>
      </c>
      <c r="D2134" t="s">
        <v>4</v>
      </c>
      <c r="E2134">
        <v>156924</v>
      </c>
      <c r="F2134">
        <v>0</v>
      </c>
      <c r="G2134">
        <v>0</v>
      </c>
      <c r="H2134" t="s">
        <v>47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5">
      <c r="A2135" s="1">
        <v>642</v>
      </c>
      <c r="B2135" s="2">
        <v>1980</v>
      </c>
      <c r="C2135" t="s">
        <v>10</v>
      </c>
      <c r="D2135" t="s">
        <v>4</v>
      </c>
      <c r="E2135">
        <v>16005</v>
      </c>
      <c r="F2135">
        <v>1</v>
      </c>
      <c r="G2135">
        <v>0</v>
      </c>
      <c r="H2135" t="s">
        <v>261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5">
      <c r="A2136" s="1">
        <v>4369</v>
      </c>
      <c r="B2136" s="2">
        <v>1957</v>
      </c>
      <c r="C2136" t="s">
        <v>8</v>
      </c>
      <c r="D2136" t="s">
        <v>13</v>
      </c>
      <c r="E2136">
        <v>65487</v>
      </c>
      <c r="F2136">
        <v>0</v>
      </c>
      <c r="G2136">
        <v>0</v>
      </c>
      <c r="H2136" t="s">
        <v>635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5">
      <c r="A2137" s="1">
        <v>10127</v>
      </c>
      <c r="B2137" s="2">
        <v>1965</v>
      </c>
      <c r="C2137" t="s">
        <v>1</v>
      </c>
      <c r="D2137" t="s">
        <v>4</v>
      </c>
      <c r="E2137">
        <v>58692</v>
      </c>
      <c r="F2137">
        <v>0</v>
      </c>
      <c r="G2137">
        <v>1</v>
      </c>
      <c r="H2137" t="s">
        <v>235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5">
      <c r="A2138" s="1">
        <v>271</v>
      </c>
      <c r="B2138" s="2">
        <v>1969</v>
      </c>
      <c r="C2138" t="s">
        <v>1</v>
      </c>
      <c r="D2138" t="s">
        <v>9</v>
      </c>
      <c r="E2138">
        <v>40590</v>
      </c>
      <c r="F2138">
        <v>1</v>
      </c>
      <c r="G2138">
        <v>1</v>
      </c>
      <c r="H2138" t="s">
        <v>55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5">
      <c r="A2139" s="1">
        <v>4973</v>
      </c>
      <c r="B2139" s="2">
        <v>1970</v>
      </c>
      <c r="C2139" t="s">
        <v>1</v>
      </c>
      <c r="D2139" t="s">
        <v>3</v>
      </c>
      <c r="E2139">
        <v>20587</v>
      </c>
      <c r="F2139">
        <v>1</v>
      </c>
      <c r="G2139">
        <v>0</v>
      </c>
      <c r="H2139" t="s">
        <v>76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5">
      <c r="A2140" s="1">
        <v>2948</v>
      </c>
      <c r="B2140" s="2">
        <v>1954</v>
      </c>
      <c r="C2140" t="s">
        <v>8</v>
      </c>
      <c r="D2140" t="s">
        <v>2</v>
      </c>
      <c r="E2140">
        <v>62637</v>
      </c>
      <c r="F2140">
        <v>0</v>
      </c>
      <c r="G2140">
        <v>1</v>
      </c>
      <c r="H2140" t="s">
        <v>154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5">
      <c r="A2141" s="1">
        <v>2715</v>
      </c>
      <c r="B2141" s="2">
        <v>1966</v>
      </c>
      <c r="C2141" t="s">
        <v>8</v>
      </c>
      <c r="D2141" t="s">
        <v>2</v>
      </c>
      <c r="E2141">
        <v>29435</v>
      </c>
      <c r="F2141">
        <v>1</v>
      </c>
      <c r="G2141">
        <v>1</v>
      </c>
      <c r="H2141" t="s">
        <v>361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5">
      <c r="A2142" s="1">
        <v>10432</v>
      </c>
      <c r="B2142" s="2">
        <v>1974</v>
      </c>
      <c r="C2142" t="s">
        <v>1</v>
      </c>
      <c r="D2142" t="s">
        <v>2</v>
      </c>
      <c r="E2142">
        <v>19346</v>
      </c>
      <c r="F2142">
        <v>1</v>
      </c>
      <c r="G2142">
        <v>0</v>
      </c>
      <c r="H2142" t="s">
        <v>159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5">
      <c r="A2143" s="1">
        <v>9216</v>
      </c>
      <c r="B2143" s="2">
        <v>1971</v>
      </c>
      <c r="C2143" t="s">
        <v>1</v>
      </c>
      <c r="D2143" t="s">
        <v>4</v>
      </c>
      <c r="E2143">
        <v>35788</v>
      </c>
      <c r="F2143">
        <v>1</v>
      </c>
      <c r="G2143">
        <v>1</v>
      </c>
      <c r="H2143" t="s">
        <v>511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5">
      <c r="A2144" s="1">
        <v>7124</v>
      </c>
      <c r="B2144" s="2">
        <v>1968</v>
      </c>
      <c r="C2144" t="s">
        <v>1</v>
      </c>
      <c r="D2144" t="s">
        <v>2</v>
      </c>
      <c r="E2144">
        <v>36997</v>
      </c>
      <c r="F2144">
        <v>1</v>
      </c>
      <c r="G2144">
        <v>1</v>
      </c>
      <c r="H2144" t="s">
        <v>51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5">
      <c r="A2145" s="1">
        <v>9727</v>
      </c>
      <c r="B2145" s="2">
        <v>1957</v>
      </c>
      <c r="C2145" t="s">
        <v>1</v>
      </c>
      <c r="D2145" t="s">
        <v>4</v>
      </c>
      <c r="E2145">
        <v>23539</v>
      </c>
      <c r="F2145">
        <v>0</v>
      </c>
      <c r="G2145">
        <v>0</v>
      </c>
      <c r="H2145" t="s">
        <v>664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5">
      <c r="A2146" s="1">
        <v>5136</v>
      </c>
      <c r="B2146" s="2">
        <v>1973</v>
      </c>
      <c r="C2146" t="s">
        <v>1</v>
      </c>
      <c r="D2146" t="s">
        <v>3</v>
      </c>
      <c r="E2146">
        <v>65333</v>
      </c>
      <c r="F2146">
        <v>0</v>
      </c>
      <c r="G2146">
        <v>1</v>
      </c>
      <c r="H2146" t="s">
        <v>637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5">
      <c r="A2147" s="1">
        <v>9790</v>
      </c>
      <c r="B2147" s="2">
        <v>1957</v>
      </c>
      <c r="C2147" t="s">
        <v>1</v>
      </c>
      <c r="D2147" t="s">
        <v>3</v>
      </c>
      <c r="E2147">
        <v>78499</v>
      </c>
      <c r="F2147">
        <v>0</v>
      </c>
      <c r="G2147">
        <v>0</v>
      </c>
      <c r="H2147" t="s">
        <v>98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5">
      <c r="A2148" s="1">
        <v>1818</v>
      </c>
      <c r="B2148" s="2">
        <v>1971</v>
      </c>
      <c r="C2148" t="s">
        <v>6</v>
      </c>
      <c r="D2148" t="s">
        <v>5</v>
      </c>
      <c r="E2148">
        <v>29732</v>
      </c>
      <c r="F2148">
        <v>1</v>
      </c>
      <c r="G2148">
        <v>0</v>
      </c>
      <c r="H2148" t="s">
        <v>639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5">
      <c r="A2149" s="1">
        <v>1100</v>
      </c>
      <c r="B2149" s="2">
        <v>1960</v>
      </c>
      <c r="C2149" t="s">
        <v>8</v>
      </c>
      <c r="D2149" t="s">
        <v>5</v>
      </c>
      <c r="E2149">
        <v>41275</v>
      </c>
      <c r="F2149">
        <v>1</v>
      </c>
      <c r="G2149">
        <v>2</v>
      </c>
      <c r="H2149" t="s">
        <v>552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5">
      <c r="A2150" s="1">
        <v>7873</v>
      </c>
      <c r="B2150" s="2">
        <v>1973</v>
      </c>
      <c r="C2150" t="s">
        <v>6</v>
      </c>
      <c r="D2150" t="s">
        <v>5</v>
      </c>
      <c r="E2150">
        <v>63516</v>
      </c>
      <c r="F2150">
        <v>1</v>
      </c>
      <c r="G2150">
        <v>1</v>
      </c>
      <c r="H2150" t="s">
        <v>561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5">
      <c r="A2151" s="1">
        <v>10609</v>
      </c>
      <c r="B2151" s="2">
        <v>1962</v>
      </c>
      <c r="C2151" t="s">
        <v>6</v>
      </c>
      <c r="D2151" t="s">
        <v>4</v>
      </c>
      <c r="E2151">
        <v>42769</v>
      </c>
      <c r="F2151">
        <v>0</v>
      </c>
      <c r="G2151">
        <v>1</v>
      </c>
      <c r="H2151" t="s">
        <v>251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5">
      <c r="A2152" s="1">
        <v>6950</v>
      </c>
      <c r="B2152" s="2">
        <v>1958</v>
      </c>
      <c r="C2152" t="s">
        <v>8</v>
      </c>
      <c r="D2152" t="s">
        <v>4</v>
      </c>
      <c r="E2152">
        <v>49572</v>
      </c>
      <c r="F2152">
        <v>1</v>
      </c>
      <c r="G2152">
        <v>1</v>
      </c>
      <c r="H2152" t="s">
        <v>653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5">
      <c r="A2153" s="1">
        <v>7233</v>
      </c>
      <c r="B2153" s="2">
        <v>1972</v>
      </c>
      <c r="C2153" t="s">
        <v>1</v>
      </c>
      <c r="D2153" t="s">
        <v>4</v>
      </c>
      <c r="E2153">
        <v>69209</v>
      </c>
      <c r="F2153">
        <v>0</v>
      </c>
      <c r="G2153">
        <v>0</v>
      </c>
      <c r="H2153" t="s">
        <v>672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5">
      <c r="A2154" s="1">
        <v>9481</v>
      </c>
      <c r="B2154" s="2">
        <v>1976</v>
      </c>
      <c r="C2154" t="s">
        <v>1</v>
      </c>
      <c r="D2154" t="s">
        <v>4</v>
      </c>
      <c r="E2154">
        <v>17148</v>
      </c>
      <c r="F2154">
        <v>1</v>
      </c>
      <c r="G2154">
        <v>0</v>
      </c>
      <c r="H2154" t="s">
        <v>343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5">
      <c r="A2155" s="1">
        <v>7699</v>
      </c>
      <c r="B2155" s="2">
        <v>1969</v>
      </c>
      <c r="C2155" t="s">
        <v>1</v>
      </c>
      <c r="D2155" t="s">
        <v>9</v>
      </c>
      <c r="E2155">
        <v>40590</v>
      </c>
      <c r="F2155">
        <v>1</v>
      </c>
      <c r="G2155">
        <v>1</v>
      </c>
      <c r="H2155" t="s">
        <v>55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5">
      <c r="A2156" s="1">
        <v>2711</v>
      </c>
      <c r="B2156" s="2">
        <v>1976</v>
      </c>
      <c r="C2156" t="s">
        <v>8</v>
      </c>
      <c r="D2156" t="s">
        <v>5</v>
      </c>
      <c r="E2156">
        <v>30560</v>
      </c>
      <c r="F2156">
        <v>1</v>
      </c>
      <c r="G2156">
        <v>0</v>
      </c>
      <c r="H2156" t="s">
        <v>627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5">
      <c r="A2157" s="1">
        <v>8933</v>
      </c>
      <c r="B2157" s="2">
        <v>1983</v>
      </c>
      <c r="C2157" t="s">
        <v>7</v>
      </c>
      <c r="D2157" t="s">
        <v>4</v>
      </c>
      <c r="E2157">
        <v>32146</v>
      </c>
      <c r="F2157">
        <v>1</v>
      </c>
      <c r="G2157">
        <v>0</v>
      </c>
      <c r="H2157" t="s">
        <v>61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5">
      <c r="A2158" s="1">
        <v>8726</v>
      </c>
      <c r="B2158" s="2">
        <v>1964</v>
      </c>
      <c r="C2158" t="s">
        <v>7</v>
      </c>
      <c r="D2158" t="s">
        <v>2</v>
      </c>
      <c r="E2158">
        <v>41713</v>
      </c>
      <c r="F2158">
        <v>1</v>
      </c>
      <c r="G2158">
        <v>1</v>
      </c>
      <c r="H2158" t="s">
        <v>450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5">
      <c r="A2159" s="1">
        <v>1515</v>
      </c>
      <c r="B2159" s="2">
        <v>1975</v>
      </c>
      <c r="C2159" t="s">
        <v>8</v>
      </c>
      <c r="D2159" t="s">
        <v>5</v>
      </c>
      <c r="E2159">
        <v>34176</v>
      </c>
      <c r="F2159">
        <v>0</v>
      </c>
      <c r="G2159">
        <v>1</v>
      </c>
      <c r="H2159" t="s">
        <v>166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5">
      <c r="A2160" s="1">
        <v>5186</v>
      </c>
      <c r="B2160" s="2">
        <v>1955</v>
      </c>
      <c r="C2160" t="s">
        <v>6</v>
      </c>
      <c r="D2160" t="s">
        <v>4</v>
      </c>
      <c r="E2160">
        <v>58482</v>
      </c>
      <c r="F2160">
        <v>0</v>
      </c>
      <c r="G2160">
        <v>1</v>
      </c>
      <c r="H2160" t="s">
        <v>449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5">
      <c r="A2161" s="1">
        <v>10157</v>
      </c>
      <c r="B2161" s="2">
        <v>1965</v>
      </c>
      <c r="C2161" t="s">
        <v>1</v>
      </c>
      <c r="D2161" t="s">
        <v>3</v>
      </c>
      <c r="E2161">
        <v>59686</v>
      </c>
      <c r="F2161">
        <v>0</v>
      </c>
      <c r="G2161">
        <v>1</v>
      </c>
      <c r="H2161" t="s">
        <v>457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5">
      <c r="A2162" s="1">
        <v>5667</v>
      </c>
      <c r="B2162" s="2">
        <v>1964</v>
      </c>
      <c r="C2162" t="s">
        <v>6</v>
      </c>
      <c r="D2162" t="s">
        <v>4</v>
      </c>
      <c r="E2162">
        <v>60896</v>
      </c>
      <c r="F2162">
        <v>0</v>
      </c>
      <c r="G2162">
        <v>1</v>
      </c>
      <c r="H2162" t="s">
        <v>677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5">
      <c r="A2163" s="1">
        <v>902</v>
      </c>
      <c r="B2163" s="2">
        <v>1980</v>
      </c>
      <c r="C2163" t="s">
        <v>1</v>
      </c>
      <c r="D2163" t="s">
        <v>5</v>
      </c>
      <c r="E2163">
        <v>62994</v>
      </c>
      <c r="F2163">
        <v>1</v>
      </c>
      <c r="G2163">
        <v>0</v>
      </c>
      <c r="H2163" t="s">
        <v>504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5">
      <c r="A2164" s="1">
        <v>977</v>
      </c>
      <c r="B2164" s="2">
        <v>1957</v>
      </c>
      <c r="C2164" t="s">
        <v>1</v>
      </c>
      <c r="D2164" t="s">
        <v>5</v>
      </c>
      <c r="E2164">
        <v>47320</v>
      </c>
      <c r="F2164">
        <v>0</v>
      </c>
      <c r="G2164">
        <v>1</v>
      </c>
      <c r="H2164" t="s">
        <v>396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5">
      <c r="A2165" s="1">
        <v>7313</v>
      </c>
      <c r="B2165" s="2">
        <v>1949</v>
      </c>
      <c r="C2165" t="s">
        <v>7</v>
      </c>
      <c r="D2165" t="s">
        <v>9</v>
      </c>
      <c r="E2165">
        <v>74859</v>
      </c>
      <c r="F2165">
        <v>0</v>
      </c>
      <c r="G2165">
        <v>0</v>
      </c>
      <c r="H2165" t="s">
        <v>257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5">
      <c r="A2166" s="1">
        <v>7600</v>
      </c>
      <c r="B2166" s="2">
        <v>1992</v>
      </c>
      <c r="C2166" t="s">
        <v>10</v>
      </c>
      <c r="D2166" t="s">
        <v>3</v>
      </c>
      <c r="E2166">
        <v>15253</v>
      </c>
      <c r="F2166">
        <v>1</v>
      </c>
      <c r="G2166">
        <v>0</v>
      </c>
      <c r="H2166" t="s">
        <v>211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5">
      <c r="A2167" s="1">
        <v>9706</v>
      </c>
      <c r="B2167" s="2">
        <v>1974</v>
      </c>
      <c r="C2167" t="s">
        <v>6</v>
      </c>
      <c r="D2167" t="s">
        <v>3</v>
      </c>
      <c r="E2167">
        <v>31560</v>
      </c>
      <c r="F2167">
        <v>1</v>
      </c>
      <c r="G2167">
        <v>0</v>
      </c>
      <c r="H2167" t="s">
        <v>583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5">
      <c r="A2168" s="1">
        <v>2429</v>
      </c>
      <c r="B2168" s="2">
        <v>1954</v>
      </c>
      <c r="C2168" t="s">
        <v>1</v>
      </c>
      <c r="D2168" t="s">
        <v>2</v>
      </c>
      <c r="E2168">
        <v>72071</v>
      </c>
      <c r="F2168">
        <v>0</v>
      </c>
      <c r="G2168">
        <v>1</v>
      </c>
      <c r="H2168" t="s">
        <v>494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5">
      <c r="A2169" s="1">
        <v>3520</v>
      </c>
      <c r="B2169" s="2">
        <v>1990</v>
      </c>
      <c r="C2169" t="s">
        <v>8</v>
      </c>
      <c r="D2169" t="s">
        <v>3</v>
      </c>
      <c r="E2169">
        <v>91172</v>
      </c>
      <c r="F2169">
        <v>0</v>
      </c>
      <c r="G2169">
        <v>0</v>
      </c>
      <c r="H2169" t="s">
        <v>347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5">
      <c r="A2170" s="1">
        <v>10394</v>
      </c>
      <c r="B2170" s="2">
        <v>1984</v>
      </c>
      <c r="C2170" t="s">
        <v>1</v>
      </c>
      <c r="D2170" t="s">
        <v>4</v>
      </c>
      <c r="E2170">
        <v>90000</v>
      </c>
      <c r="F2170">
        <v>0</v>
      </c>
      <c r="G2170">
        <v>0</v>
      </c>
      <c r="H2170" t="s">
        <v>382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5">
      <c r="A2171" s="1">
        <v>4548</v>
      </c>
      <c r="B2171" s="2">
        <v>1981</v>
      </c>
      <c r="C2171" t="s">
        <v>1</v>
      </c>
      <c r="D2171" t="s">
        <v>3</v>
      </c>
      <c r="E2171">
        <v>41967</v>
      </c>
      <c r="F2171">
        <v>1</v>
      </c>
      <c r="G2171">
        <v>1</v>
      </c>
      <c r="H2171" t="s">
        <v>98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5">
      <c r="A2172" s="1">
        <v>9362</v>
      </c>
      <c r="B2172" s="2">
        <v>1965</v>
      </c>
      <c r="C2172" t="s">
        <v>1</v>
      </c>
      <c r="D2172" t="s">
        <v>3</v>
      </c>
      <c r="E2172">
        <v>69263</v>
      </c>
      <c r="F2172">
        <v>0</v>
      </c>
      <c r="G2172">
        <v>1</v>
      </c>
      <c r="H2172" t="s">
        <v>254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5">
      <c r="A2173" s="1">
        <v>3968</v>
      </c>
      <c r="B2173" s="2">
        <v>1970</v>
      </c>
      <c r="C2173" t="s">
        <v>7</v>
      </c>
      <c r="D2173" t="s">
        <v>2</v>
      </c>
      <c r="E2173">
        <v>65706</v>
      </c>
      <c r="F2173">
        <v>0</v>
      </c>
      <c r="G2173">
        <v>0</v>
      </c>
      <c r="H2173" t="s">
        <v>570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5">
      <c r="A2174" s="1">
        <v>4084</v>
      </c>
      <c r="B2174" s="2">
        <v>1975</v>
      </c>
      <c r="C2174" t="s">
        <v>1</v>
      </c>
      <c r="D2174" t="s">
        <v>5</v>
      </c>
      <c r="E2174">
        <v>60934</v>
      </c>
      <c r="F2174">
        <v>0</v>
      </c>
      <c r="G2174">
        <v>1</v>
      </c>
      <c r="H2174" t="s">
        <v>637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5">
      <c r="A2175" s="1">
        <v>6721</v>
      </c>
      <c r="B2175" s="2">
        <v>1951</v>
      </c>
      <c r="C2175" t="s">
        <v>1</v>
      </c>
      <c r="D2175" t="s">
        <v>4</v>
      </c>
      <c r="E2175">
        <v>71965</v>
      </c>
      <c r="F2175">
        <v>0</v>
      </c>
      <c r="G2175">
        <v>1</v>
      </c>
      <c r="H2175" t="s">
        <v>260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5">
      <c r="A2176" s="1">
        <v>2829</v>
      </c>
      <c r="B2176" s="2">
        <v>1955</v>
      </c>
      <c r="C2176" t="s">
        <v>1</v>
      </c>
      <c r="D2176" t="s">
        <v>4</v>
      </c>
      <c r="E2176">
        <v>65210</v>
      </c>
      <c r="F2176">
        <v>0</v>
      </c>
      <c r="G2176">
        <v>1</v>
      </c>
      <c r="H2176" t="s">
        <v>416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5">
      <c r="A2177" s="1">
        <v>1772</v>
      </c>
      <c r="B2177" s="2">
        <v>1975</v>
      </c>
      <c r="C2177" t="s">
        <v>6</v>
      </c>
      <c r="D2177" t="s">
        <v>4</v>
      </c>
      <c r="E2177">
        <v>79174</v>
      </c>
      <c r="F2177">
        <v>0</v>
      </c>
      <c r="G2177">
        <v>0</v>
      </c>
      <c r="H2177" t="s">
        <v>265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5">
      <c r="A2178" s="1">
        <v>1544</v>
      </c>
      <c r="B2178" s="2">
        <v>1967</v>
      </c>
      <c r="C2178" t="s">
        <v>8</v>
      </c>
      <c r="D2178" t="s">
        <v>2</v>
      </c>
      <c r="E2178">
        <v>81380</v>
      </c>
      <c r="F2178">
        <v>0</v>
      </c>
      <c r="G2178">
        <v>0</v>
      </c>
      <c r="H2178" t="s">
        <v>287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5">
      <c r="A2179" s="1">
        <v>492</v>
      </c>
      <c r="B2179" s="2">
        <v>1973</v>
      </c>
      <c r="C2179" t="s">
        <v>6</v>
      </c>
      <c r="D2179" t="s">
        <v>11</v>
      </c>
      <c r="E2179">
        <v>48432</v>
      </c>
      <c r="F2179">
        <v>0</v>
      </c>
      <c r="G2179">
        <v>1</v>
      </c>
      <c r="H2179" t="s">
        <v>138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5">
      <c r="A2180" s="1">
        <v>4377</v>
      </c>
      <c r="B2180" s="2">
        <v>1971</v>
      </c>
      <c r="C2180" t="s">
        <v>1</v>
      </c>
      <c r="D2180" t="s">
        <v>4</v>
      </c>
      <c r="E2180">
        <v>52914</v>
      </c>
      <c r="F2180">
        <v>0</v>
      </c>
      <c r="G2180">
        <v>1</v>
      </c>
      <c r="H2180" t="s">
        <v>646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5">
      <c r="A2181" s="1">
        <v>4541</v>
      </c>
      <c r="B2181" s="2">
        <v>1955</v>
      </c>
      <c r="C2181" t="s">
        <v>1</v>
      </c>
      <c r="D2181" t="s">
        <v>5</v>
      </c>
      <c r="E2181">
        <v>38946</v>
      </c>
      <c r="F2181">
        <v>0</v>
      </c>
      <c r="G2181">
        <v>1</v>
      </c>
      <c r="H2181" t="s">
        <v>441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5">
      <c r="A2182" s="1">
        <v>1321</v>
      </c>
      <c r="B2182" s="2">
        <v>1974</v>
      </c>
      <c r="C2182" t="s">
        <v>1</v>
      </c>
      <c r="D2182" t="s">
        <v>4</v>
      </c>
      <c r="E2182">
        <v>26067</v>
      </c>
      <c r="F2182">
        <v>1</v>
      </c>
      <c r="G2182">
        <v>0</v>
      </c>
      <c r="H2182" t="s">
        <v>489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5">
      <c r="A2183" s="1">
        <v>8858</v>
      </c>
      <c r="B2183" s="2">
        <v>1972</v>
      </c>
      <c r="C2183" t="s">
        <v>6</v>
      </c>
      <c r="D2183" t="s">
        <v>4</v>
      </c>
      <c r="E2183">
        <v>44325</v>
      </c>
      <c r="F2183">
        <v>0</v>
      </c>
      <c r="G2183">
        <v>1</v>
      </c>
      <c r="H2183" t="s">
        <v>247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5">
      <c r="A2184" s="1">
        <v>3266</v>
      </c>
      <c r="B2184" s="2">
        <v>1964</v>
      </c>
      <c r="C2184" t="s">
        <v>1</v>
      </c>
      <c r="D2184" t="s">
        <v>4</v>
      </c>
      <c r="E2184">
        <v>42523</v>
      </c>
      <c r="F2184">
        <v>0</v>
      </c>
      <c r="G2184">
        <v>0</v>
      </c>
      <c r="H2184" t="s">
        <v>540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5">
      <c r="A2185" s="1">
        <v>11187</v>
      </c>
      <c r="B2185" s="2">
        <v>1978</v>
      </c>
      <c r="C2185" t="s">
        <v>10</v>
      </c>
      <c r="D2185" t="s">
        <v>3</v>
      </c>
      <c r="E2185">
        <v>26487</v>
      </c>
      <c r="F2185">
        <v>1</v>
      </c>
      <c r="G2185">
        <v>0</v>
      </c>
      <c r="H2185" t="s">
        <v>216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5">
      <c r="A2186" s="1">
        <v>8207</v>
      </c>
      <c r="B2186" s="2">
        <v>1957</v>
      </c>
      <c r="C2186" t="s">
        <v>7</v>
      </c>
      <c r="D2186" t="s">
        <v>4</v>
      </c>
      <c r="E2186">
        <v>53233</v>
      </c>
      <c r="F2186">
        <v>0</v>
      </c>
      <c r="G2186">
        <v>1</v>
      </c>
      <c r="H2186" t="s">
        <v>188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5">
      <c r="A2187" s="1">
        <v>9723</v>
      </c>
      <c r="B2187" s="2">
        <v>1960</v>
      </c>
      <c r="C2187" t="s">
        <v>1</v>
      </c>
      <c r="D2187" t="s">
        <v>4</v>
      </c>
      <c r="E2187">
        <v>67716</v>
      </c>
      <c r="F2187">
        <v>0</v>
      </c>
      <c r="G2187">
        <v>1</v>
      </c>
      <c r="H2187" t="s">
        <v>274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5">
      <c r="A2188" s="1">
        <v>2666</v>
      </c>
      <c r="B2188" s="2">
        <v>1972</v>
      </c>
      <c r="C2188" t="s">
        <v>8</v>
      </c>
      <c r="D2188" t="s">
        <v>4</v>
      </c>
      <c r="E2188">
        <v>76234</v>
      </c>
      <c r="F2188">
        <v>0</v>
      </c>
      <c r="G2188">
        <v>1</v>
      </c>
      <c r="H2188" t="s">
        <v>660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5">
      <c r="A2189" s="1">
        <v>5721</v>
      </c>
      <c r="B2189" s="2">
        <v>1956</v>
      </c>
      <c r="C2189" t="s">
        <v>6</v>
      </c>
      <c r="D2189" t="s">
        <v>4</v>
      </c>
      <c r="E2189">
        <v>84117</v>
      </c>
      <c r="F2189">
        <v>0</v>
      </c>
      <c r="G2189">
        <v>0</v>
      </c>
      <c r="H2189" t="s">
        <v>76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5">
      <c r="A2190" s="1">
        <v>10652</v>
      </c>
      <c r="B2190" s="2">
        <v>1957</v>
      </c>
      <c r="C2190" t="s">
        <v>8</v>
      </c>
      <c r="D2190" t="s">
        <v>5</v>
      </c>
      <c r="E2190">
        <v>65487</v>
      </c>
      <c r="F2190">
        <v>0</v>
      </c>
      <c r="G2190">
        <v>0</v>
      </c>
      <c r="H2190" t="s">
        <v>635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5">
      <c r="A2191" s="1">
        <v>1646</v>
      </c>
      <c r="B2191" s="2">
        <v>1972</v>
      </c>
      <c r="C2191" t="s">
        <v>10</v>
      </c>
      <c r="D2191" t="s">
        <v>4</v>
      </c>
      <c r="E2191">
        <v>25224</v>
      </c>
      <c r="F2191">
        <v>1</v>
      </c>
      <c r="G2191">
        <v>0</v>
      </c>
      <c r="H2191" t="s">
        <v>604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5">
      <c r="A2192" s="1">
        <v>4418</v>
      </c>
      <c r="B2192" s="2">
        <v>1983</v>
      </c>
      <c r="C2192" t="s">
        <v>8</v>
      </c>
      <c r="D2192" t="s">
        <v>3</v>
      </c>
      <c r="E2192">
        <v>89616</v>
      </c>
      <c r="F2192">
        <v>0</v>
      </c>
      <c r="G2192">
        <v>0</v>
      </c>
      <c r="H2192" t="s">
        <v>553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5">
      <c r="A2193" s="1">
        <v>2656</v>
      </c>
      <c r="B2193" s="2">
        <v>1971</v>
      </c>
      <c r="C2193" t="s">
        <v>1</v>
      </c>
      <c r="D2193" t="s">
        <v>2</v>
      </c>
      <c r="E2193">
        <v>40851</v>
      </c>
      <c r="F2193">
        <v>1</v>
      </c>
      <c r="G2193">
        <v>1</v>
      </c>
      <c r="H2193" t="s">
        <v>406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5">
      <c r="A2194" s="1">
        <v>7990</v>
      </c>
      <c r="B2194" s="2">
        <v>1947</v>
      </c>
      <c r="C2194" t="s">
        <v>1</v>
      </c>
      <c r="D2194" t="s">
        <v>4</v>
      </c>
      <c r="E2194">
        <v>27469</v>
      </c>
      <c r="F2194">
        <v>0</v>
      </c>
      <c r="G2194">
        <v>0</v>
      </c>
      <c r="H2194" t="s">
        <v>615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5">
      <c r="A2195" s="1">
        <v>8722</v>
      </c>
      <c r="B2195" s="2">
        <v>1957</v>
      </c>
      <c r="C2195" t="s">
        <v>7</v>
      </c>
      <c r="D2195" t="s">
        <v>4</v>
      </c>
      <c r="E2195">
        <v>82347</v>
      </c>
      <c r="F2195">
        <v>0</v>
      </c>
      <c r="G2195">
        <v>0</v>
      </c>
      <c r="H2195" t="s">
        <v>502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5">
      <c r="A2196" s="1">
        <v>7118</v>
      </c>
      <c r="B2196" s="2">
        <v>1957</v>
      </c>
      <c r="C2196" t="s">
        <v>1</v>
      </c>
      <c r="D2196" t="s">
        <v>4</v>
      </c>
      <c r="E2196">
        <v>73803</v>
      </c>
      <c r="F2196">
        <v>0</v>
      </c>
      <c r="G2196">
        <v>1</v>
      </c>
      <c r="H2196" t="s">
        <v>456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5">
      <c r="A2197" s="1">
        <v>2980</v>
      </c>
      <c r="B2197" s="2">
        <v>1952</v>
      </c>
      <c r="C2197" t="s">
        <v>8</v>
      </c>
      <c r="D2197" t="s">
        <v>3</v>
      </c>
      <c r="E2197">
        <v>8820</v>
      </c>
      <c r="F2197">
        <v>1</v>
      </c>
      <c r="G2197">
        <v>1</v>
      </c>
      <c r="H2197" t="s">
        <v>490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5">
      <c r="A2198" s="1">
        <v>1839</v>
      </c>
      <c r="B2198" s="2">
        <v>1974</v>
      </c>
      <c r="C2198" t="s">
        <v>1</v>
      </c>
      <c r="D2198" t="s">
        <v>3</v>
      </c>
      <c r="E2198">
        <v>43322</v>
      </c>
      <c r="F2198">
        <v>0</v>
      </c>
      <c r="G2198">
        <v>0</v>
      </c>
      <c r="H2198" t="s">
        <v>157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5">
      <c r="A2199" s="1">
        <v>10722</v>
      </c>
      <c r="B2199" s="2">
        <v>1973</v>
      </c>
      <c r="C2199" t="s">
        <v>1</v>
      </c>
      <c r="D2199" t="s">
        <v>5</v>
      </c>
      <c r="E2199">
        <v>55593</v>
      </c>
      <c r="F2199">
        <v>0</v>
      </c>
      <c r="G2199">
        <v>1</v>
      </c>
      <c r="H2199" t="s">
        <v>19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5">
      <c r="A2200" s="1">
        <v>2632</v>
      </c>
      <c r="B2200" s="2">
        <v>1954</v>
      </c>
      <c r="C2200" t="s">
        <v>1</v>
      </c>
      <c r="D2200" t="s">
        <v>4</v>
      </c>
      <c r="E2200">
        <v>50501</v>
      </c>
      <c r="F2200">
        <v>1</v>
      </c>
      <c r="G2200">
        <v>1</v>
      </c>
      <c r="H2200" t="s">
        <v>481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5">
      <c r="A2201" s="1">
        <v>9014</v>
      </c>
      <c r="B2201" s="2">
        <v>1975</v>
      </c>
      <c r="C2201" t="s">
        <v>1</v>
      </c>
      <c r="D2201" t="s">
        <v>4</v>
      </c>
      <c r="E2201">
        <v>37085</v>
      </c>
      <c r="F2201">
        <v>1</v>
      </c>
      <c r="G2201">
        <v>1</v>
      </c>
      <c r="H2201" t="s">
        <v>230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5">
      <c r="A2202" s="1">
        <v>7620</v>
      </c>
      <c r="B2202" s="2">
        <v>1990</v>
      </c>
      <c r="C2202" t="s">
        <v>10</v>
      </c>
      <c r="D2202" t="s">
        <v>3</v>
      </c>
      <c r="E2202">
        <v>16185</v>
      </c>
      <c r="F2202">
        <v>1</v>
      </c>
      <c r="G2202">
        <v>0</v>
      </c>
      <c r="H2202" t="s">
        <v>496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5">
      <c r="A2203" s="1">
        <v>10968</v>
      </c>
      <c r="B2203" s="2">
        <v>1969</v>
      </c>
      <c r="C2203" t="s">
        <v>1</v>
      </c>
      <c r="D2203" t="s">
        <v>3</v>
      </c>
      <c r="E2203">
        <v>57731</v>
      </c>
      <c r="F2203">
        <v>0</v>
      </c>
      <c r="G2203">
        <v>1</v>
      </c>
      <c r="H2203" t="s">
        <v>227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5">
      <c r="A2204" s="1">
        <v>11133</v>
      </c>
      <c r="B2204" s="2">
        <v>1973</v>
      </c>
      <c r="C2204" t="s">
        <v>6</v>
      </c>
      <c r="D2204" t="s">
        <v>11</v>
      </c>
      <c r="E2204">
        <v>48432</v>
      </c>
      <c r="F2204">
        <v>0</v>
      </c>
      <c r="G2204">
        <v>1</v>
      </c>
      <c r="H2204" t="s">
        <v>138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5">
      <c r="A2205" s="1">
        <v>2736</v>
      </c>
      <c r="B2205" s="2">
        <v>1978</v>
      </c>
      <c r="C2205" t="s">
        <v>1</v>
      </c>
      <c r="D2205" t="s">
        <v>4</v>
      </c>
      <c r="E2205">
        <v>73807</v>
      </c>
      <c r="F2205">
        <v>0</v>
      </c>
      <c r="G2205">
        <v>1</v>
      </c>
      <c r="H2205" t="s">
        <v>39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5">
      <c r="A2206" s="1">
        <v>1876</v>
      </c>
      <c r="B2206" s="2">
        <v>1990</v>
      </c>
      <c r="C2206" t="s">
        <v>1</v>
      </c>
      <c r="D2206" t="s">
        <v>4</v>
      </c>
      <c r="E2206">
        <v>18929</v>
      </c>
      <c r="F2206">
        <v>0</v>
      </c>
      <c r="G2206">
        <v>0</v>
      </c>
      <c r="H2206" t="s">
        <v>337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5">
      <c r="A2207" s="1">
        <v>5959</v>
      </c>
      <c r="B2207" s="2">
        <v>1968</v>
      </c>
      <c r="C2207" t="s">
        <v>1</v>
      </c>
      <c r="D2207" t="s">
        <v>3</v>
      </c>
      <c r="E2207">
        <v>35893</v>
      </c>
      <c r="F2207">
        <v>1</v>
      </c>
      <c r="G2207">
        <v>1</v>
      </c>
      <c r="H2207" t="s">
        <v>231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5">
      <c r="A2208" s="1">
        <v>1092</v>
      </c>
      <c r="B2208" s="2">
        <v>1980</v>
      </c>
      <c r="C2208" t="s">
        <v>1</v>
      </c>
      <c r="D2208" t="s">
        <v>4</v>
      </c>
      <c r="E2208">
        <v>61014</v>
      </c>
      <c r="F2208">
        <v>0</v>
      </c>
      <c r="G2208">
        <v>1</v>
      </c>
      <c r="H2208" t="s">
        <v>62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5">
      <c r="A2209" s="1">
        <v>4333</v>
      </c>
      <c r="B2209" s="2">
        <v>1954</v>
      </c>
      <c r="C2209" t="s">
        <v>1</v>
      </c>
      <c r="D2209" t="s">
        <v>5</v>
      </c>
      <c r="E2209">
        <v>32144</v>
      </c>
      <c r="F2209">
        <v>1</v>
      </c>
      <c r="G2209">
        <v>1</v>
      </c>
      <c r="H2209" t="s">
        <v>99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5">
      <c r="A2210" s="1">
        <v>3850</v>
      </c>
      <c r="B2210" s="2">
        <v>1963</v>
      </c>
      <c r="C2210" t="s">
        <v>10</v>
      </c>
      <c r="D2210" t="s">
        <v>5</v>
      </c>
      <c r="E2210">
        <v>14918</v>
      </c>
      <c r="F2210">
        <v>0</v>
      </c>
      <c r="G2210">
        <v>1</v>
      </c>
      <c r="H2210" t="s">
        <v>113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5">
      <c r="A2211" s="1">
        <v>6168</v>
      </c>
      <c r="B2211" s="2">
        <v>1963</v>
      </c>
      <c r="C2211" t="s">
        <v>1</v>
      </c>
      <c r="D2211" t="s">
        <v>2</v>
      </c>
      <c r="E2211">
        <v>45146</v>
      </c>
      <c r="F2211">
        <v>1</v>
      </c>
      <c r="G2211">
        <v>1</v>
      </c>
      <c r="H2211" t="s">
        <v>656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5">
      <c r="A2212" s="1">
        <v>607</v>
      </c>
      <c r="B2212" s="2">
        <v>1955</v>
      </c>
      <c r="C2212" t="s">
        <v>7</v>
      </c>
      <c r="D2212" t="s">
        <v>2</v>
      </c>
      <c r="E2212">
        <v>41769</v>
      </c>
      <c r="F2212">
        <v>0</v>
      </c>
      <c r="G2212">
        <v>1</v>
      </c>
      <c r="H2212" t="s">
        <v>270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5">
      <c r="A2213" s="1">
        <v>10469</v>
      </c>
      <c r="B2213" s="2">
        <v>1981</v>
      </c>
      <c r="C2213" t="s">
        <v>1</v>
      </c>
      <c r="D2213" t="s">
        <v>5</v>
      </c>
      <c r="E2213">
        <v>88325</v>
      </c>
      <c r="F2213">
        <v>0</v>
      </c>
      <c r="G2213">
        <v>0</v>
      </c>
      <c r="H2213" t="s">
        <v>658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5">
      <c r="A2214" s="1">
        <v>6983</v>
      </c>
      <c r="B2214" s="2">
        <v>1950</v>
      </c>
      <c r="C2214" t="s">
        <v>8</v>
      </c>
      <c r="D2214" t="s">
        <v>2</v>
      </c>
      <c r="E2214">
        <v>38054</v>
      </c>
      <c r="F2214">
        <v>1</v>
      </c>
      <c r="G2214">
        <v>1</v>
      </c>
      <c r="H2214" t="s">
        <v>544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5">
      <c r="A2215" s="1">
        <v>3661</v>
      </c>
      <c r="B2215" s="2">
        <v>1995</v>
      </c>
      <c r="C2215" t="s">
        <v>7</v>
      </c>
      <c r="D2215" t="s">
        <v>3</v>
      </c>
      <c r="E2215">
        <v>80617</v>
      </c>
      <c r="F2215">
        <v>0</v>
      </c>
      <c r="G2215">
        <v>0</v>
      </c>
      <c r="H2215" t="s">
        <v>87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5">
      <c r="A2216" s="1">
        <v>9303</v>
      </c>
      <c r="B2216" s="2">
        <v>1976</v>
      </c>
      <c r="C2216" t="s">
        <v>1</v>
      </c>
      <c r="D2216" t="s">
        <v>4</v>
      </c>
      <c r="E2216">
        <v>5305</v>
      </c>
      <c r="F2216">
        <v>0</v>
      </c>
      <c r="G2216">
        <v>1</v>
      </c>
      <c r="H2216" t="s">
        <v>541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5">
      <c r="A2217" s="1">
        <v>692</v>
      </c>
      <c r="B2217" s="2">
        <v>1954</v>
      </c>
      <c r="C2217" t="s">
        <v>1</v>
      </c>
      <c r="D2217" t="s">
        <v>5</v>
      </c>
      <c r="E2217">
        <v>36807</v>
      </c>
      <c r="F2217">
        <v>1</v>
      </c>
      <c r="G2217">
        <v>1</v>
      </c>
      <c r="H2217" t="s">
        <v>678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5">
      <c r="A2218" s="1">
        <v>736</v>
      </c>
      <c r="B2218" s="2">
        <v>1983</v>
      </c>
      <c r="C2218" t="s">
        <v>1</v>
      </c>
      <c r="D2218" t="s">
        <v>5</v>
      </c>
      <c r="E2218">
        <v>28427</v>
      </c>
      <c r="F2218">
        <v>1</v>
      </c>
      <c r="G2218">
        <v>0</v>
      </c>
      <c r="H2218" t="s">
        <v>572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5">
      <c r="A2219" s="1">
        <v>9589</v>
      </c>
      <c r="B2219" s="2">
        <v>1948</v>
      </c>
      <c r="C2219" t="s">
        <v>6</v>
      </c>
      <c r="D2219" t="s">
        <v>9</v>
      </c>
      <c r="E2219">
        <v>82032</v>
      </c>
      <c r="F2219">
        <v>0</v>
      </c>
      <c r="G2219">
        <v>0</v>
      </c>
      <c r="H2219" t="s">
        <v>323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5">
      <c r="A2220" s="1">
        <v>4838</v>
      </c>
      <c r="B2220" s="2">
        <v>1978</v>
      </c>
      <c r="C2220" t="s">
        <v>1</v>
      </c>
      <c r="D2220" t="s">
        <v>5</v>
      </c>
      <c r="E2220">
        <v>22775</v>
      </c>
      <c r="F2220">
        <v>1</v>
      </c>
      <c r="G2220">
        <v>0</v>
      </c>
      <c r="H2220" t="s">
        <v>232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5">
      <c r="A2221" s="1">
        <v>9246</v>
      </c>
      <c r="B2221" s="2">
        <v>1985</v>
      </c>
      <c r="C2221" t="s">
        <v>8</v>
      </c>
      <c r="D2221" t="s">
        <v>5</v>
      </c>
      <c r="E2221">
        <v>40101</v>
      </c>
      <c r="F2221">
        <v>1</v>
      </c>
      <c r="G2221">
        <v>0</v>
      </c>
      <c r="H2221" t="s">
        <v>526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5">
      <c r="A2222" s="1">
        <v>6261</v>
      </c>
      <c r="B2222" s="2">
        <v>1979</v>
      </c>
      <c r="C2222" t="s">
        <v>1</v>
      </c>
      <c r="D2222" t="s">
        <v>4</v>
      </c>
      <c r="E2222">
        <v>58025</v>
      </c>
      <c r="F2222">
        <v>0</v>
      </c>
      <c r="G2222">
        <v>1</v>
      </c>
      <c r="H2222" t="s">
        <v>647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5">
      <c r="A2223" s="1">
        <v>7366</v>
      </c>
      <c r="B2223" s="2">
        <v>1982</v>
      </c>
      <c r="C2223" t="s">
        <v>8</v>
      </c>
      <c r="D2223" t="s">
        <v>3</v>
      </c>
      <c r="E2223">
        <v>75777</v>
      </c>
      <c r="F2223">
        <v>0</v>
      </c>
      <c r="G2223">
        <v>0</v>
      </c>
      <c r="H2223" t="s">
        <v>70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5">
      <c r="A2224" s="1">
        <v>10659</v>
      </c>
      <c r="B2224" s="2">
        <v>1979</v>
      </c>
      <c r="C2224" t="s">
        <v>7</v>
      </c>
      <c r="D2224" t="s">
        <v>5</v>
      </c>
      <c r="E2224">
        <v>7500</v>
      </c>
      <c r="F2224">
        <v>1</v>
      </c>
      <c r="G2224">
        <v>0</v>
      </c>
      <c r="H2224" t="s">
        <v>424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5">
      <c r="A2225" s="1">
        <v>1448</v>
      </c>
      <c r="B2225" s="2">
        <v>1963</v>
      </c>
      <c r="C2225" t="s">
        <v>8</v>
      </c>
      <c r="D2225" t="s">
        <v>4</v>
      </c>
      <c r="E2225">
        <v>33562</v>
      </c>
      <c r="F2225">
        <v>1</v>
      </c>
      <c r="G2225">
        <v>2</v>
      </c>
      <c r="H2225" t="s">
        <v>116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5">
      <c r="A2226" s="1">
        <v>4286</v>
      </c>
      <c r="B2226" s="2">
        <v>1970</v>
      </c>
      <c r="C2226" t="s">
        <v>6</v>
      </c>
      <c r="D2226" t="s">
        <v>3</v>
      </c>
      <c r="E2226">
        <v>57642</v>
      </c>
      <c r="F2226">
        <v>0</v>
      </c>
      <c r="G2226">
        <v>1</v>
      </c>
      <c r="H2226" t="s">
        <v>679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5">
      <c r="A2227" s="1">
        <v>4749</v>
      </c>
      <c r="B2227" s="2">
        <v>1968</v>
      </c>
      <c r="C2227" t="s">
        <v>1</v>
      </c>
      <c r="D2227" t="s">
        <v>5</v>
      </c>
      <c r="E2227">
        <v>58554</v>
      </c>
      <c r="F2227">
        <v>1</v>
      </c>
      <c r="G2227">
        <v>1</v>
      </c>
      <c r="H2227" t="s">
        <v>594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5">
      <c r="A2228" s="1">
        <v>4478</v>
      </c>
      <c r="B2228" s="2">
        <v>1979</v>
      </c>
      <c r="C2228" t="s">
        <v>1</v>
      </c>
      <c r="D2228" t="s">
        <v>4</v>
      </c>
      <c r="E2228">
        <v>63777</v>
      </c>
      <c r="F2228">
        <v>1</v>
      </c>
      <c r="G2228">
        <v>1</v>
      </c>
      <c r="H2228" t="s">
        <v>512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5">
      <c r="A2229" s="1">
        <v>4201</v>
      </c>
      <c r="B2229" s="2">
        <v>1962</v>
      </c>
      <c r="C2229" t="s">
        <v>1</v>
      </c>
      <c r="D2229" t="s">
        <v>3</v>
      </c>
      <c r="E2229">
        <v>57967</v>
      </c>
      <c r="F2229">
        <v>0</v>
      </c>
      <c r="G2229">
        <v>1</v>
      </c>
      <c r="H2229" t="s">
        <v>278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5">
      <c r="A2230" s="1">
        <v>8720</v>
      </c>
      <c r="B2230" s="2">
        <v>1978</v>
      </c>
      <c r="C2230" t="s">
        <v>7</v>
      </c>
      <c r="D2230" t="s">
        <v>5</v>
      </c>
      <c r="F2230">
        <v>0</v>
      </c>
      <c r="G2230">
        <v>0</v>
      </c>
      <c r="H2230" t="s">
        <v>374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5">
      <c r="A2231" s="1">
        <v>10084</v>
      </c>
      <c r="B2231" s="2">
        <v>1972</v>
      </c>
      <c r="C2231" t="s">
        <v>1</v>
      </c>
      <c r="D2231" t="s">
        <v>4</v>
      </c>
      <c r="E2231">
        <v>24434</v>
      </c>
      <c r="F2231">
        <v>2</v>
      </c>
      <c r="G2231">
        <v>0</v>
      </c>
      <c r="H2231" t="s">
        <v>350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5">
      <c r="A2232" s="1">
        <v>7004</v>
      </c>
      <c r="B2232" s="2">
        <v>1984</v>
      </c>
      <c r="C2232" t="s">
        <v>1</v>
      </c>
      <c r="D2232" t="s">
        <v>3</v>
      </c>
      <c r="E2232">
        <v>11012</v>
      </c>
      <c r="F2232">
        <v>1</v>
      </c>
      <c r="G2232">
        <v>0</v>
      </c>
      <c r="H2232" t="s">
        <v>294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5">
      <c r="A2233" s="1">
        <v>9817</v>
      </c>
      <c r="B2233" s="2">
        <v>1970</v>
      </c>
      <c r="C2233" t="s">
        <v>8</v>
      </c>
      <c r="D2233" t="s">
        <v>3</v>
      </c>
      <c r="E2233">
        <v>44802</v>
      </c>
      <c r="F2233">
        <v>0</v>
      </c>
      <c r="G2233">
        <v>0</v>
      </c>
      <c r="H2233" t="s">
        <v>293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5">
      <c r="A2234" s="1">
        <v>8080</v>
      </c>
      <c r="B2234" s="2">
        <v>1986</v>
      </c>
      <c r="C2234" t="s">
        <v>1</v>
      </c>
      <c r="D2234" t="s">
        <v>3</v>
      </c>
      <c r="E2234">
        <v>26816</v>
      </c>
      <c r="F2234">
        <v>0</v>
      </c>
      <c r="G2234">
        <v>0</v>
      </c>
      <c r="H2234" t="s">
        <v>214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5">
      <c r="A2235" s="1">
        <v>9432</v>
      </c>
      <c r="B2235" s="2">
        <v>1977</v>
      </c>
      <c r="C2235" t="s">
        <v>1</v>
      </c>
      <c r="D2235" t="s">
        <v>5</v>
      </c>
      <c r="E2235">
        <v>666666</v>
      </c>
      <c r="F2235">
        <v>1</v>
      </c>
      <c r="G2235">
        <v>0</v>
      </c>
      <c r="H2235" t="s">
        <v>673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5">
      <c r="A2236" s="1">
        <v>8372</v>
      </c>
      <c r="B2236" s="2">
        <v>1974</v>
      </c>
      <c r="C2236" t="s">
        <v>1</v>
      </c>
      <c r="D2236" t="s">
        <v>4</v>
      </c>
      <c r="E2236">
        <v>34421</v>
      </c>
      <c r="F2236">
        <v>1</v>
      </c>
      <c r="G2236">
        <v>0</v>
      </c>
      <c r="H2236" t="s">
        <v>150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5">
      <c r="A2237" s="1">
        <v>10870</v>
      </c>
      <c r="B2237" s="2">
        <v>1967</v>
      </c>
      <c r="C2237" t="s">
        <v>1</v>
      </c>
      <c r="D2237" t="s">
        <v>4</v>
      </c>
      <c r="E2237">
        <v>61223</v>
      </c>
      <c r="F2237">
        <v>0</v>
      </c>
      <c r="G2237">
        <v>1</v>
      </c>
      <c r="H2237" t="s">
        <v>242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5">
      <c r="A2238" s="1">
        <v>4001</v>
      </c>
      <c r="B2238" s="2">
        <v>1946</v>
      </c>
      <c r="C2238" t="s">
        <v>6</v>
      </c>
      <c r="D2238" t="s">
        <v>5</v>
      </c>
      <c r="E2238">
        <v>64014</v>
      </c>
      <c r="F2238">
        <v>2</v>
      </c>
      <c r="G2238">
        <v>1</v>
      </c>
      <c r="H2238" t="s">
        <v>591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5">
      <c r="A2239" s="1">
        <v>7270</v>
      </c>
      <c r="B2239" s="2">
        <v>1981</v>
      </c>
      <c r="C2239" t="s">
        <v>1</v>
      </c>
      <c r="D2239" t="s">
        <v>2</v>
      </c>
      <c r="E2239">
        <v>56981</v>
      </c>
      <c r="F2239">
        <v>0</v>
      </c>
      <c r="G2239">
        <v>0</v>
      </c>
      <c r="H2239" t="s">
        <v>457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5">
      <c r="A2240" s="1">
        <v>8235</v>
      </c>
      <c r="B2240" s="2">
        <v>1956</v>
      </c>
      <c r="C2240" t="s">
        <v>8</v>
      </c>
      <c r="D2240" t="s">
        <v>5</v>
      </c>
      <c r="E2240">
        <v>69245</v>
      </c>
      <c r="F2240">
        <v>0</v>
      </c>
      <c r="G2240">
        <v>1</v>
      </c>
      <c r="H2240" t="s">
        <v>119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5">
      <c r="A2241" s="1">
        <v>9405</v>
      </c>
      <c r="B2241" s="2">
        <v>1954</v>
      </c>
      <c r="C2241" t="s">
        <v>6</v>
      </c>
      <c r="D2241" t="s">
        <v>4</v>
      </c>
      <c r="E2241">
        <v>52869</v>
      </c>
      <c r="F2241">
        <v>1</v>
      </c>
      <c r="G2241">
        <v>1</v>
      </c>
      <c r="H2241" t="s">
        <v>231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69B-8CB8-42A5-BEEE-E0CA5174D004}">
  <dimension ref="A1:AN2212"/>
  <sheetViews>
    <sheetView topLeftCell="J1" workbookViewId="0">
      <selection activeCell="T2" sqref="T2:T2212"/>
    </sheetView>
  </sheetViews>
  <sheetFormatPr baseColWidth="10" defaultColWidth="14.81640625" defaultRowHeight="14.5" x14ac:dyDescent="0.35"/>
  <cols>
    <col min="1" max="1" width="8.36328125" bestFit="1" customWidth="1"/>
    <col min="2" max="2" width="9.08984375" customWidth="1"/>
    <col min="3" max="3" width="6.26953125" customWidth="1"/>
    <col min="4" max="4" width="13.26953125" customWidth="1"/>
    <col min="5" max="5" width="11.54296875" bestFit="1" customWidth="1"/>
    <col min="6" max="6" width="14.7265625" customWidth="1"/>
    <col min="7" max="7" width="10" customWidth="1"/>
    <col min="8" max="8" width="10.54296875" hidden="1" customWidth="1"/>
    <col min="9" max="9" width="11.81640625" hidden="1" customWidth="1"/>
    <col min="10" max="10" width="7.26953125" customWidth="1"/>
    <col min="11" max="11" width="10.453125" customWidth="1"/>
    <col min="12" max="12" width="9" customWidth="1"/>
    <col min="13" max="13" width="12.08984375" customWidth="1"/>
    <col min="14" max="14" width="17.453125" customWidth="1"/>
    <col min="15" max="15" width="18.1796875" customWidth="1"/>
    <col min="16" max="16" width="10.6328125" customWidth="1"/>
    <col min="17" max="17" width="9.36328125" customWidth="1"/>
    <col min="18" max="18" width="10.36328125" customWidth="1"/>
    <col min="19" max="19" width="11.26953125" customWidth="1"/>
    <col min="20" max="20" width="17.90625" customWidth="1"/>
    <col min="21" max="21" width="18.08984375" customWidth="1"/>
    <col min="22" max="22" width="20.1796875" customWidth="1"/>
    <col min="23" max="23" width="21.1796875" customWidth="1"/>
    <col min="24" max="24" width="21.90625" customWidth="1"/>
    <col min="25" max="25" width="23.26953125" customWidth="1"/>
    <col min="26" max="26" width="17.26953125" customWidth="1"/>
    <col min="27" max="27" width="17.81640625" customWidth="1"/>
    <col min="28" max="28" width="14.36328125" customWidth="1"/>
    <col min="29" max="29" width="19.08984375" customWidth="1"/>
    <col min="30" max="30" width="17.54296875" customWidth="1"/>
    <col min="31" max="31" width="13.08984375" customWidth="1"/>
    <col min="32" max="32" width="13.90625" customWidth="1"/>
    <col min="33" max="33" width="13.26953125" customWidth="1"/>
    <col min="34" max="34" width="13.90625" customWidth="1"/>
    <col min="35" max="35" width="17.453125" customWidth="1"/>
    <col min="36" max="36" width="16.54296875" customWidth="1"/>
    <col min="37" max="37" width="9" customWidth="1"/>
    <col min="38" max="38" width="11.26953125" hidden="1" customWidth="1"/>
    <col min="39" max="39" width="26.7265625" hidden="1" customWidth="1"/>
    <col min="40" max="40" width="11.08984375" customWidth="1"/>
  </cols>
  <sheetData>
    <row r="1" spans="1:40" x14ac:dyDescent="0.35">
      <c r="A1" s="15" t="s">
        <v>14</v>
      </c>
      <c r="B1" s="16" t="s">
        <v>680</v>
      </c>
      <c r="C1" s="16" t="s">
        <v>699</v>
      </c>
      <c r="D1" s="16" t="s">
        <v>700</v>
      </c>
      <c r="E1" s="16" t="s">
        <v>0</v>
      </c>
      <c r="F1" s="16" t="s">
        <v>697</v>
      </c>
      <c r="G1" s="16" t="s">
        <v>15</v>
      </c>
      <c r="H1" s="16" t="s">
        <v>681</v>
      </c>
      <c r="I1" s="16" t="s">
        <v>682</v>
      </c>
      <c r="J1" s="16" t="s">
        <v>701</v>
      </c>
      <c r="K1" s="16" t="s">
        <v>696</v>
      </c>
      <c r="L1" s="16" t="s">
        <v>708</v>
      </c>
      <c r="M1" s="17" t="s">
        <v>728</v>
      </c>
      <c r="N1" s="17" t="s">
        <v>742</v>
      </c>
      <c r="O1" s="17" t="s">
        <v>743</v>
      </c>
      <c r="P1" s="17" t="s">
        <v>738</v>
      </c>
      <c r="Q1" s="17" t="s">
        <v>739</v>
      </c>
      <c r="R1" s="17" t="s">
        <v>740</v>
      </c>
      <c r="S1" s="17" t="s">
        <v>741</v>
      </c>
      <c r="T1" s="17" t="s">
        <v>756</v>
      </c>
      <c r="U1" s="16" t="s">
        <v>702</v>
      </c>
      <c r="V1" s="16" t="s">
        <v>703</v>
      </c>
      <c r="W1" s="16" t="s">
        <v>704</v>
      </c>
      <c r="X1" s="16" t="s">
        <v>705</v>
      </c>
      <c r="Y1" s="16" t="s">
        <v>706</v>
      </c>
      <c r="Z1" s="16" t="s">
        <v>707</v>
      </c>
      <c r="AA1" s="16" t="s">
        <v>684</v>
      </c>
      <c r="AB1" s="16" t="s">
        <v>685</v>
      </c>
      <c r="AC1" s="16" t="s">
        <v>686</v>
      </c>
      <c r="AD1" s="16" t="s">
        <v>687</v>
      </c>
      <c r="AE1" s="16" t="s">
        <v>693</v>
      </c>
      <c r="AF1" s="16" t="s">
        <v>688</v>
      </c>
      <c r="AG1" s="16" t="s">
        <v>689</v>
      </c>
      <c r="AH1" s="16" t="s">
        <v>690</v>
      </c>
      <c r="AI1" s="16" t="s">
        <v>691</v>
      </c>
      <c r="AJ1" s="16" t="s">
        <v>692</v>
      </c>
      <c r="AK1" s="16" t="s">
        <v>16</v>
      </c>
      <c r="AL1" s="16" t="s">
        <v>694</v>
      </c>
      <c r="AM1" s="16" t="s">
        <v>695</v>
      </c>
      <c r="AN1" s="18" t="s">
        <v>698</v>
      </c>
    </row>
    <row r="2" spans="1:40" x14ac:dyDescent="0.35">
      <c r="A2" s="19">
        <v>9432</v>
      </c>
      <c r="B2" s="20">
        <v>1977</v>
      </c>
      <c r="C2" s="21">
        <f ca="1">YEAR(TODAY())-CLEAN!$B2</f>
        <v>48</v>
      </c>
      <c r="D2" s="28" t="s">
        <v>792</v>
      </c>
      <c r="E2" s="20" t="s">
        <v>716</v>
      </c>
      <c r="F2" s="20" t="s">
        <v>713</v>
      </c>
      <c r="G2" s="22">
        <v>666666</v>
      </c>
      <c r="H2" s="21">
        <v>1</v>
      </c>
      <c r="I2" s="21">
        <v>0</v>
      </c>
      <c r="J2" s="21">
        <f>CLEAN!$H2+CLEAN!$I2</f>
        <v>1</v>
      </c>
      <c r="K2" s="23">
        <v>41427</v>
      </c>
      <c r="L2" s="21">
        <f ca="1">YEAR(TODAY())-YEAR(CLEAN!$K2)</f>
        <v>12</v>
      </c>
      <c r="M2" s="21">
        <v>23</v>
      </c>
      <c r="N2" s="21">
        <f>SUM(CLEAN!$AB2:$AE2)</f>
        <v>13</v>
      </c>
      <c r="O2" s="24">
        <f>CLEAN!$U2+CLEAN!$V2+CLEAN!$W2+CLEAN!$X2+CLEAN!$Y2+CLEAN!$Z2</f>
        <v>62</v>
      </c>
      <c r="P2" s="21">
        <f>IF(CLEAN!$M2&lt;=32,3,IF(CLEAN!$M2&lt;=65,2,1))</f>
        <v>3</v>
      </c>
      <c r="Q2" s="21">
        <f>IF(Table_Market[[#This Row],[F_TOTAL_achat]]&lt;=14,1,IF(Table_Market[[#This Row],[F_TOTAL_achat]]&lt;=21,2,3))</f>
        <v>1</v>
      </c>
      <c r="R2" s="21">
        <f>IF(Table_Market[[#This Row],[M_TOTAL_dépensé]]&lt;=115,1,IF(Table_Market[[#This Row],[M_TOTAL_dépensé]]&lt;=833,2,3))</f>
        <v>1</v>
      </c>
      <c r="S2" s="21" t="str">
        <f>Table_Market[[#This Row],[R_SCORE]]&amp;Table_Market[[#This Row],[F_SCORE]]&amp;Table_Market[[#This Row],[M_SCORE]]</f>
        <v>311</v>
      </c>
      <c r="T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" s="24">
        <v>9</v>
      </c>
      <c r="V2" s="24">
        <v>14</v>
      </c>
      <c r="W2" s="24">
        <v>18</v>
      </c>
      <c r="X2" s="24">
        <v>8</v>
      </c>
      <c r="Y2" s="24">
        <v>1</v>
      </c>
      <c r="Z2" s="24">
        <v>12</v>
      </c>
      <c r="AA2" s="21">
        <v>4</v>
      </c>
      <c r="AB2" s="21">
        <v>3</v>
      </c>
      <c r="AC2" s="21">
        <v>1</v>
      </c>
      <c r="AD2" s="21">
        <v>3</v>
      </c>
      <c r="AE2" s="21">
        <v>6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3</v>
      </c>
      <c r="AM2" s="21">
        <v>11</v>
      </c>
      <c r="AN2" s="25">
        <v>0</v>
      </c>
    </row>
    <row r="3" spans="1:40" x14ac:dyDescent="0.35">
      <c r="A3" s="26">
        <v>1503</v>
      </c>
      <c r="B3" s="27">
        <v>1976</v>
      </c>
      <c r="C3" s="21">
        <f ca="1">YEAR(TODAY())-CLEAN!$B3</f>
        <v>49</v>
      </c>
      <c r="D3" s="28" t="s">
        <v>792</v>
      </c>
      <c r="E3" s="27" t="s">
        <v>714</v>
      </c>
      <c r="F3" s="27" t="s">
        <v>713</v>
      </c>
      <c r="G3" s="29">
        <v>162397</v>
      </c>
      <c r="H3" s="28">
        <v>1</v>
      </c>
      <c r="I3" s="28">
        <v>1</v>
      </c>
      <c r="J3" s="28">
        <f>CLEAN!$H3+CLEAN!$I3</f>
        <v>2</v>
      </c>
      <c r="K3" s="30">
        <v>41428</v>
      </c>
      <c r="L3" s="28">
        <f ca="1">YEAR(TODAY())-YEAR(CLEAN!$K3)</f>
        <v>12</v>
      </c>
      <c r="M3" s="28">
        <v>31</v>
      </c>
      <c r="N3" s="28">
        <f>SUM(CLEAN!$AB3:$AE3)</f>
        <v>2</v>
      </c>
      <c r="O3" s="31">
        <f>CLEAN!$U3+CLEAN!$V3+CLEAN!$W3+CLEAN!$X3+CLEAN!$Y3+CLEAN!$Z3</f>
        <v>107</v>
      </c>
      <c r="P3" s="28">
        <f>IF(CLEAN!$M3&lt;=32,3,IF(CLEAN!$M3&lt;=65,2,1))</f>
        <v>3</v>
      </c>
      <c r="Q3" s="28">
        <f>IF(Table_Market[[#This Row],[F_TOTAL_achat]]&lt;=14,1,IF(Table_Market[[#This Row],[F_TOTAL_achat]]&lt;=21,2,3))</f>
        <v>1</v>
      </c>
      <c r="R3" s="28">
        <f>IF(Table_Market[[#This Row],[M_TOTAL_dépensé]]&lt;=115,1,IF(Table_Market[[#This Row],[M_TOTAL_dépensé]]&lt;=833,2,3))</f>
        <v>1</v>
      </c>
      <c r="S3" s="21" t="str">
        <f>Table_Market[[#This Row],[R_SCORE]]&amp;Table_Market[[#This Row],[F_SCORE]]&amp;Table_Market[[#This Row],[M_SCORE]]</f>
        <v>311</v>
      </c>
      <c r="T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" s="31">
        <v>85</v>
      </c>
      <c r="V3" s="31">
        <v>1</v>
      </c>
      <c r="W3" s="31">
        <v>16</v>
      </c>
      <c r="X3" s="31">
        <v>2</v>
      </c>
      <c r="Y3" s="31">
        <v>1</v>
      </c>
      <c r="Z3" s="31">
        <v>2</v>
      </c>
      <c r="AA3" s="28">
        <v>0</v>
      </c>
      <c r="AB3" s="28">
        <v>0</v>
      </c>
      <c r="AC3" s="28">
        <v>0</v>
      </c>
      <c r="AD3" s="28">
        <v>1</v>
      </c>
      <c r="AE3" s="28">
        <v>1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3</v>
      </c>
      <c r="AM3" s="28">
        <v>11</v>
      </c>
      <c r="AN3" s="32">
        <v>0</v>
      </c>
    </row>
    <row r="4" spans="1:40" x14ac:dyDescent="0.35">
      <c r="A4" s="19">
        <v>1501</v>
      </c>
      <c r="B4" s="20">
        <v>1982</v>
      </c>
      <c r="C4" s="21">
        <f ca="1">YEAR(TODAY())-CLEAN!$B4</f>
        <v>43</v>
      </c>
      <c r="D4" s="28" t="s">
        <v>793</v>
      </c>
      <c r="E4" s="20" t="s">
        <v>714</v>
      </c>
      <c r="F4" s="20" t="s">
        <v>710</v>
      </c>
      <c r="G4" s="22">
        <v>160803</v>
      </c>
      <c r="H4" s="21">
        <v>0</v>
      </c>
      <c r="I4" s="21">
        <v>0</v>
      </c>
      <c r="J4" s="21">
        <f>CLEAN!$H4+CLEAN!$I4</f>
        <v>0</v>
      </c>
      <c r="K4" s="23">
        <v>41125</v>
      </c>
      <c r="L4" s="21">
        <f ca="1">YEAR(TODAY())-YEAR(CLEAN!$K4)</f>
        <v>13</v>
      </c>
      <c r="M4" s="21">
        <v>21</v>
      </c>
      <c r="N4" s="21">
        <f>SUM(CLEAN!$AB4:$AE4)</f>
        <v>29</v>
      </c>
      <c r="O4" s="24">
        <f>CLEAN!$U4+CLEAN!$V4+CLEAN!$W4+CLEAN!$X4+CLEAN!$Y4+CLEAN!$Z4</f>
        <v>1717</v>
      </c>
      <c r="P4" s="21">
        <f>IF(CLEAN!$M4&lt;=32,3,IF(CLEAN!$M4&lt;=65,2,1))</f>
        <v>3</v>
      </c>
      <c r="Q4" s="21">
        <f>IF(Table_Market[[#This Row],[F_TOTAL_achat]]&lt;=14,1,IF(Table_Market[[#This Row],[F_TOTAL_achat]]&lt;=21,2,3))</f>
        <v>3</v>
      </c>
      <c r="R4" s="21">
        <f>IF(Table_Market[[#This Row],[M_TOTAL_dépensé]]&lt;=115,1,IF(Table_Market[[#This Row],[M_TOTAL_dépensé]]&lt;=833,2,3))</f>
        <v>3</v>
      </c>
      <c r="S4" s="21" t="str">
        <f>Table_Market[[#This Row],[R_SCORE]]&amp;Table_Market[[#This Row],[F_SCORE]]&amp;Table_Market[[#This Row],[M_SCORE]]</f>
        <v>333</v>
      </c>
      <c r="T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" s="24">
        <v>55</v>
      </c>
      <c r="V4" s="24">
        <v>16</v>
      </c>
      <c r="W4" s="24">
        <v>1622</v>
      </c>
      <c r="X4" s="24">
        <v>17</v>
      </c>
      <c r="Y4" s="24">
        <v>3</v>
      </c>
      <c r="Z4" s="24">
        <v>4</v>
      </c>
      <c r="AA4" s="21">
        <v>15</v>
      </c>
      <c r="AB4" s="21">
        <v>0</v>
      </c>
      <c r="AC4" s="21">
        <v>28</v>
      </c>
      <c r="AD4" s="21">
        <v>1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3</v>
      </c>
      <c r="AM4" s="21">
        <v>11</v>
      </c>
      <c r="AN4" s="25">
        <v>0</v>
      </c>
    </row>
    <row r="5" spans="1:40" x14ac:dyDescent="0.35">
      <c r="A5" s="26">
        <v>5336</v>
      </c>
      <c r="B5" s="27">
        <v>1971</v>
      </c>
      <c r="C5" s="21">
        <f ca="1">YEAR(TODAY())-CLEAN!$B5</f>
        <v>54</v>
      </c>
      <c r="D5" s="28" t="s">
        <v>792</v>
      </c>
      <c r="E5" s="27" t="s">
        <v>717</v>
      </c>
      <c r="F5" s="27" t="s">
        <v>713</v>
      </c>
      <c r="G5" s="29">
        <v>157733</v>
      </c>
      <c r="H5" s="28">
        <v>1</v>
      </c>
      <c r="I5" s="28">
        <v>0</v>
      </c>
      <c r="J5" s="28">
        <f>CLEAN!$H5+CLEAN!$I5</f>
        <v>1</v>
      </c>
      <c r="K5" s="30">
        <v>41429</v>
      </c>
      <c r="L5" s="28">
        <f ca="1">YEAR(TODAY())-YEAR(CLEAN!$K5)</f>
        <v>12</v>
      </c>
      <c r="M5" s="28">
        <v>37</v>
      </c>
      <c r="N5" s="28">
        <f>SUM(CLEAN!$AB5:$AE5)</f>
        <v>3</v>
      </c>
      <c r="O5" s="31">
        <f>CLEAN!$U5+CLEAN!$V5+CLEAN!$W5+CLEAN!$X5+CLEAN!$Y5+CLEAN!$Z5</f>
        <v>59</v>
      </c>
      <c r="P5" s="28">
        <f>IF(CLEAN!$M5&lt;=32,3,IF(CLEAN!$M5&lt;=65,2,1))</f>
        <v>2</v>
      </c>
      <c r="Q5" s="28">
        <f>IF(Table_Market[[#This Row],[F_TOTAL_achat]]&lt;=14,1,IF(Table_Market[[#This Row],[F_TOTAL_achat]]&lt;=21,2,3))</f>
        <v>1</v>
      </c>
      <c r="R5" s="28">
        <f>IF(Table_Market[[#This Row],[M_TOTAL_dépensé]]&lt;=115,1,IF(Table_Market[[#This Row],[M_TOTAL_dépensé]]&lt;=833,2,3))</f>
        <v>1</v>
      </c>
      <c r="S5" s="21" t="str">
        <f>Table_Market[[#This Row],[R_SCORE]]&amp;Table_Market[[#This Row],[F_SCORE]]&amp;Table_Market[[#This Row],[M_SCORE]]</f>
        <v>211</v>
      </c>
      <c r="T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5" s="31">
        <v>39</v>
      </c>
      <c r="V5" s="31">
        <v>1</v>
      </c>
      <c r="W5" s="31">
        <v>9</v>
      </c>
      <c r="X5" s="31">
        <v>2</v>
      </c>
      <c r="Y5" s="31">
        <v>0</v>
      </c>
      <c r="Z5" s="31">
        <v>8</v>
      </c>
      <c r="AA5" s="28">
        <v>0</v>
      </c>
      <c r="AB5" s="28">
        <v>1</v>
      </c>
      <c r="AC5" s="28">
        <v>0</v>
      </c>
      <c r="AD5" s="28">
        <v>1</v>
      </c>
      <c r="AE5" s="28">
        <v>1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3</v>
      </c>
      <c r="AM5" s="28">
        <v>11</v>
      </c>
      <c r="AN5" s="32">
        <v>0</v>
      </c>
    </row>
    <row r="6" spans="1:40" x14ac:dyDescent="0.35">
      <c r="A6" s="19">
        <v>8475</v>
      </c>
      <c r="B6" s="20">
        <v>1973</v>
      </c>
      <c r="C6" s="21">
        <f ca="1">YEAR(TODAY())-CLEAN!$B6</f>
        <v>52</v>
      </c>
      <c r="D6" s="28" t="s">
        <v>792</v>
      </c>
      <c r="E6" s="20" t="s">
        <v>714</v>
      </c>
      <c r="F6" s="20" t="s">
        <v>710</v>
      </c>
      <c r="G6" s="22">
        <v>157243</v>
      </c>
      <c r="H6" s="21">
        <v>0</v>
      </c>
      <c r="I6" s="21">
        <v>1</v>
      </c>
      <c r="J6" s="21">
        <f>CLEAN!$H6+CLEAN!$I6</f>
        <v>1</v>
      </c>
      <c r="K6" s="23">
        <v>41699</v>
      </c>
      <c r="L6" s="21">
        <f ca="1">YEAR(TODAY())-YEAR(CLEAN!$K6)</f>
        <v>11</v>
      </c>
      <c r="M6" s="21">
        <v>98</v>
      </c>
      <c r="N6" s="21">
        <f>SUM(CLEAN!$AB6:$AE6)</f>
        <v>22</v>
      </c>
      <c r="O6" s="24">
        <f>CLEAN!$U6+CLEAN!$V6+CLEAN!$W6+CLEAN!$X6+CLEAN!$Y6+CLEAN!$Z6</f>
        <v>1608</v>
      </c>
      <c r="P6" s="21">
        <f>IF(CLEAN!$M6&lt;=32,3,IF(CLEAN!$M6&lt;=65,2,1))</f>
        <v>1</v>
      </c>
      <c r="Q6" s="21">
        <f>IF(Table_Market[[#This Row],[F_TOTAL_achat]]&lt;=14,1,IF(Table_Market[[#This Row],[F_TOTAL_achat]]&lt;=21,2,3))</f>
        <v>3</v>
      </c>
      <c r="R6" s="21">
        <f>IF(Table_Market[[#This Row],[M_TOTAL_dépensé]]&lt;=115,1,IF(Table_Market[[#This Row],[M_TOTAL_dépensé]]&lt;=833,2,3))</f>
        <v>3</v>
      </c>
      <c r="S6" s="21" t="str">
        <f>Table_Market[[#This Row],[R_SCORE]]&amp;Table_Market[[#This Row],[F_SCORE]]&amp;Table_Market[[#This Row],[M_SCORE]]</f>
        <v>133</v>
      </c>
      <c r="T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" s="24">
        <v>20</v>
      </c>
      <c r="V6" s="24">
        <v>2</v>
      </c>
      <c r="W6" s="24">
        <v>1582</v>
      </c>
      <c r="X6" s="24">
        <v>1</v>
      </c>
      <c r="Y6" s="24">
        <v>2</v>
      </c>
      <c r="Z6" s="24">
        <v>1</v>
      </c>
      <c r="AA6" s="21">
        <v>15</v>
      </c>
      <c r="AB6" s="21">
        <v>0</v>
      </c>
      <c r="AC6" s="21">
        <v>22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3</v>
      </c>
      <c r="AM6" s="21">
        <v>11</v>
      </c>
      <c r="AN6" s="25">
        <v>0</v>
      </c>
    </row>
    <row r="7" spans="1:40" x14ac:dyDescent="0.35">
      <c r="A7" s="26">
        <v>4931</v>
      </c>
      <c r="B7" s="27">
        <v>1977</v>
      </c>
      <c r="C7" s="21">
        <f ca="1">YEAR(TODAY())-CLEAN!$B7</f>
        <v>48</v>
      </c>
      <c r="D7" s="28" t="s">
        <v>792</v>
      </c>
      <c r="E7" s="27" t="s">
        <v>716</v>
      </c>
      <c r="F7" s="27" t="s">
        <v>713</v>
      </c>
      <c r="G7" s="29">
        <v>157146</v>
      </c>
      <c r="H7" s="28">
        <v>0</v>
      </c>
      <c r="I7" s="28">
        <v>0</v>
      </c>
      <c r="J7" s="28">
        <f>CLEAN!$H7+CLEAN!$I7</f>
        <v>0</v>
      </c>
      <c r="K7" s="30">
        <v>41393</v>
      </c>
      <c r="L7" s="28">
        <f ca="1">YEAR(TODAY())-YEAR(CLEAN!$K7)</f>
        <v>12</v>
      </c>
      <c r="M7" s="28">
        <v>13</v>
      </c>
      <c r="N7" s="28">
        <f>SUM(CLEAN!$AB7:$AE7)</f>
        <v>29</v>
      </c>
      <c r="O7" s="31">
        <f>CLEAN!$U7+CLEAN!$V7+CLEAN!$W7+CLEAN!$X7+CLEAN!$Y7+CLEAN!$Z7</f>
        <v>1730</v>
      </c>
      <c r="P7" s="28">
        <f>IF(CLEAN!$M7&lt;=32,3,IF(CLEAN!$M7&lt;=65,2,1))</f>
        <v>3</v>
      </c>
      <c r="Q7" s="28">
        <f>IF(Table_Market[[#This Row],[F_TOTAL_achat]]&lt;=14,1,IF(Table_Market[[#This Row],[F_TOTAL_achat]]&lt;=21,2,3))</f>
        <v>3</v>
      </c>
      <c r="R7" s="28">
        <f>IF(Table_Market[[#This Row],[M_TOTAL_dépensé]]&lt;=115,1,IF(Table_Market[[#This Row],[M_TOTAL_dépensé]]&lt;=833,2,3))</f>
        <v>3</v>
      </c>
      <c r="S7" s="21" t="str">
        <f>Table_Market[[#This Row],[R_SCORE]]&amp;Table_Market[[#This Row],[F_SCORE]]&amp;Table_Market[[#This Row],[M_SCORE]]</f>
        <v>333</v>
      </c>
      <c r="T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" s="31">
        <v>1</v>
      </c>
      <c r="V7" s="31">
        <v>0</v>
      </c>
      <c r="W7" s="31">
        <v>1725</v>
      </c>
      <c r="X7" s="31">
        <v>2</v>
      </c>
      <c r="Y7" s="31">
        <v>1</v>
      </c>
      <c r="Z7" s="31">
        <v>1</v>
      </c>
      <c r="AA7" s="28">
        <v>0</v>
      </c>
      <c r="AB7" s="28">
        <v>0</v>
      </c>
      <c r="AC7" s="28">
        <v>28</v>
      </c>
      <c r="AD7" s="28">
        <v>0</v>
      </c>
      <c r="AE7" s="28">
        <v>1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3</v>
      </c>
      <c r="AM7" s="28">
        <v>11</v>
      </c>
      <c r="AN7" s="32">
        <v>0</v>
      </c>
    </row>
    <row r="8" spans="1:40" x14ac:dyDescent="0.35">
      <c r="A8" s="19">
        <v>11181</v>
      </c>
      <c r="B8" s="20">
        <v>1949</v>
      </c>
      <c r="C8" s="21">
        <f ca="1">YEAR(TODAY())-CLEAN!$B8</f>
        <v>76</v>
      </c>
      <c r="D8" s="28" t="s">
        <v>794</v>
      </c>
      <c r="E8" s="20" t="s">
        <v>714</v>
      </c>
      <c r="F8" s="20" t="s">
        <v>710</v>
      </c>
      <c r="G8" s="22">
        <v>156924</v>
      </c>
      <c r="H8" s="21">
        <v>0</v>
      </c>
      <c r="I8" s="21">
        <v>0</v>
      </c>
      <c r="J8" s="21">
        <f>CLEAN!$H8+CLEAN!$I8</f>
        <v>0</v>
      </c>
      <c r="K8" s="23">
        <v>41515</v>
      </c>
      <c r="L8" s="21">
        <f ca="1">YEAR(TODAY())-YEAR(CLEAN!$K8)</f>
        <v>12</v>
      </c>
      <c r="M8" s="21">
        <v>85</v>
      </c>
      <c r="N8" s="21">
        <f>SUM(CLEAN!$AB8:$AE8)</f>
        <v>0</v>
      </c>
      <c r="O8" s="24">
        <f>CLEAN!$U8+CLEAN!$V8+CLEAN!$W8+CLEAN!$X8+CLEAN!$Y8+CLEAN!$Z8</f>
        <v>8</v>
      </c>
      <c r="P8" s="21">
        <f>IF(CLEAN!$M8&lt;=32,3,IF(CLEAN!$M8&lt;=65,2,1))</f>
        <v>1</v>
      </c>
      <c r="Q8" s="21">
        <f>IF(Table_Market[[#This Row],[F_TOTAL_achat]]&lt;=14,1,IF(Table_Market[[#This Row],[F_TOTAL_achat]]&lt;=21,2,3))</f>
        <v>1</v>
      </c>
      <c r="R8" s="21">
        <f>IF(Table_Market[[#This Row],[M_TOTAL_dépensé]]&lt;=115,1,IF(Table_Market[[#This Row],[M_TOTAL_dépensé]]&lt;=833,2,3))</f>
        <v>1</v>
      </c>
      <c r="S8" s="21" t="str">
        <f>Table_Market[[#This Row],[R_SCORE]]&amp;Table_Market[[#This Row],[F_SCORE]]&amp;Table_Market[[#This Row],[M_SCORE]]</f>
        <v>111</v>
      </c>
      <c r="T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" s="24">
        <v>2</v>
      </c>
      <c r="V8" s="24">
        <v>1</v>
      </c>
      <c r="W8" s="24">
        <v>2</v>
      </c>
      <c r="X8" s="24">
        <v>1</v>
      </c>
      <c r="Y8" s="24">
        <v>1</v>
      </c>
      <c r="Z8" s="24">
        <v>1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3</v>
      </c>
      <c r="AM8" s="21">
        <v>11</v>
      </c>
      <c r="AN8" s="25">
        <v>0</v>
      </c>
    </row>
    <row r="9" spans="1:40" x14ac:dyDescent="0.35">
      <c r="A9" s="26">
        <v>5555</v>
      </c>
      <c r="B9" s="27">
        <v>1975</v>
      </c>
      <c r="C9" s="21">
        <f ca="1">YEAR(TODAY())-CLEAN!$B9</f>
        <v>50</v>
      </c>
      <c r="D9" s="28" t="s">
        <v>792</v>
      </c>
      <c r="E9" s="27" t="s">
        <v>716</v>
      </c>
      <c r="F9" s="27" t="s">
        <v>711</v>
      </c>
      <c r="G9" s="29">
        <v>153924</v>
      </c>
      <c r="H9" s="28">
        <v>0</v>
      </c>
      <c r="I9" s="28">
        <v>0</v>
      </c>
      <c r="J9" s="28">
        <f>CLEAN!$H9+CLEAN!$I9</f>
        <v>0</v>
      </c>
      <c r="K9" s="30">
        <v>41677</v>
      </c>
      <c r="L9" s="28">
        <f ca="1">YEAR(TODAY())-YEAR(CLEAN!$K9)</f>
        <v>11</v>
      </c>
      <c r="M9" s="28">
        <v>81</v>
      </c>
      <c r="N9" s="28">
        <f>SUM(CLEAN!$AB9:$AE9)</f>
        <v>0</v>
      </c>
      <c r="O9" s="31">
        <f>CLEAN!$U9+CLEAN!$V9+CLEAN!$W9+CLEAN!$X9+CLEAN!$Y9+CLEAN!$Z9</f>
        <v>6</v>
      </c>
      <c r="P9" s="28">
        <f>IF(CLEAN!$M9&lt;=32,3,IF(CLEAN!$M9&lt;=65,2,1))</f>
        <v>1</v>
      </c>
      <c r="Q9" s="28">
        <f>IF(Table_Market[[#This Row],[F_TOTAL_achat]]&lt;=14,1,IF(Table_Market[[#This Row],[F_TOTAL_achat]]&lt;=21,2,3))</f>
        <v>1</v>
      </c>
      <c r="R9" s="28">
        <f>IF(Table_Market[[#This Row],[M_TOTAL_dépensé]]&lt;=115,1,IF(Table_Market[[#This Row],[M_TOTAL_dépensé]]&lt;=833,2,3))</f>
        <v>1</v>
      </c>
      <c r="S9" s="21" t="str">
        <f>Table_Market[[#This Row],[R_SCORE]]&amp;Table_Market[[#This Row],[F_SCORE]]&amp;Table_Market[[#This Row],[M_SCORE]]</f>
        <v>111</v>
      </c>
      <c r="T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31">
        <v>1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3</v>
      </c>
      <c r="AM9" s="28">
        <v>11</v>
      </c>
      <c r="AN9" s="32">
        <v>0</v>
      </c>
    </row>
    <row r="10" spans="1:40" x14ac:dyDescent="0.35">
      <c r="A10" s="19">
        <v>4619</v>
      </c>
      <c r="B10" s="20">
        <v>1945</v>
      </c>
      <c r="C10" s="21">
        <f ca="1">YEAR(TODAY())-CLEAN!$B10</f>
        <v>80</v>
      </c>
      <c r="D10" s="28" t="s">
        <v>794</v>
      </c>
      <c r="E10" s="20" t="s">
        <v>714</v>
      </c>
      <c r="F10" s="20" t="s">
        <v>709</v>
      </c>
      <c r="G10" s="22">
        <v>113734</v>
      </c>
      <c r="H10" s="21">
        <v>0</v>
      </c>
      <c r="I10" s="21">
        <v>0</v>
      </c>
      <c r="J10" s="21">
        <f>CLEAN!$H10+CLEAN!$I10</f>
        <v>0</v>
      </c>
      <c r="K10" s="23">
        <v>41787</v>
      </c>
      <c r="L10" s="21">
        <f ca="1">YEAR(TODAY())-YEAR(CLEAN!$K10)</f>
        <v>11</v>
      </c>
      <c r="M10" s="21">
        <v>9</v>
      </c>
      <c r="N10" s="21">
        <f>SUM(CLEAN!$AB10:$AE10)</f>
        <v>28</v>
      </c>
      <c r="O10" s="24">
        <f>CLEAN!$U10+CLEAN!$V10+CLEAN!$W10+CLEAN!$X10+CLEAN!$Y10+CLEAN!$Z10</f>
        <v>277</v>
      </c>
      <c r="P10" s="21">
        <f>IF(CLEAN!$M10&lt;=32,3,IF(CLEAN!$M10&lt;=65,2,1))</f>
        <v>3</v>
      </c>
      <c r="Q10" s="21">
        <f>IF(Table_Market[[#This Row],[F_TOTAL_achat]]&lt;=14,1,IF(Table_Market[[#This Row],[F_TOTAL_achat]]&lt;=21,2,3))</f>
        <v>3</v>
      </c>
      <c r="R10" s="21">
        <f>IF(Table_Market[[#This Row],[M_TOTAL_dépensé]]&lt;=115,1,IF(Table_Market[[#This Row],[M_TOTAL_dépensé]]&lt;=833,2,3))</f>
        <v>2</v>
      </c>
      <c r="S10" s="21" t="str">
        <f>Table_Market[[#This Row],[R_SCORE]]&amp;Table_Market[[#This Row],[F_SCORE]]&amp;Table_Market[[#This Row],[M_SCORE]]</f>
        <v>332</v>
      </c>
      <c r="T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" s="24">
        <v>6</v>
      </c>
      <c r="V10" s="24">
        <v>2</v>
      </c>
      <c r="W10" s="24">
        <v>3</v>
      </c>
      <c r="X10" s="24">
        <v>1</v>
      </c>
      <c r="Y10" s="24">
        <v>262</v>
      </c>
      <c r="Z10" s="24">
        <v>3</v>
      </c>
      <c r="AA10" s="21">
        <v>0</v>
      </c>
      <c r="AB10" s="21">
        <v>27</v>
      </c>
      <c r="AC10" s="21">
        <v>0</v>
      </c>
      <c r="AD10" s="21">
        <v>0</v>
      </c>
      <c r="AE10" s="21">
        <v>1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3</v>
      </c>
      <c r="AM10" s="21">
        <v>11</v>
      </c>
      <c r="AN10" s="25">
        <v>0</v>
      </c>
    </row>
    <row r="11" spans="1:40" x14ac:dyDescent="0.35">
      <c r="A11" s="26">
        <v>4611</v>
      </c>
      <c r="B11" s="27">
        <v>1970</v>
      </c>
      <c r="C11" s="21">
        <f ca="1">YEAR(TODAY())-CLEAN!$B11</f>
        <v>55</v>
      </c>
      <c r="D11" s="28" t="s">
        <v>792</v>
      </c>
      <c r="E11" s="27" t="s">
        <v>716</v>
      </c>
      <c r="F11" s="27" t="s">
        <v>713</v>
      </c>
      <c r="G11" s="29">
        <v>105471</v>
      </c>
      <c r="H11" s="28">
        <v>0</v>
      </c>
      <c r="I11" s="28">
        <v>0</v>
      </c>
      <c r="J11" s="28">
        <f>CLEAN!$H11+CLEAN!$I11</f>
        <v>0</v>
      </c>
      <c r="K11" s="30">
        <v>41295</v>
      </c>
      <c r="L11" s="28">
        <f ca="1">YEAR(TODAY())-YEAR(CLEAN!$K11)</f>
        <v>12</v>
      </c>
      <c r="M11" s="28">
        <v>36</v>
      </c>
      <c r="N11" s="28">
        <f>SUM(CLEAN!$AB11:$AE11)</f>
        <v>33</v>
      </c>
      <c r="O11" s="31">
        <f>CLEAN!$U11+CLEAN!$V11+CLEAN!$W11+CLEAN!$X11+CLEAN!$Y11+CLEAN!$Z11</f>
        <v>1724</v>
      </c>
      <c r="P11" s="28">
        <f>IF(CLEAN!$M11&lt;=32,3,IF(CLEAN!$M11&lt;=65,2,1))</f>
        <v>2</v>
      </c>
      <c r="Q11" s="28">
        <f>IF(Table_Market[[#This Row],[F_TOTAL_achat]]&lt;=14,1,IF(Table_Market[[#This Row],[F_TOTAL_achat]]&lt;=21,2,3))</f>
        <v>3</v>
      </c>
      <c r="R11" s="28">
        <f>IF(Table_Market[[#This Row],[M_TOTAL_dépensé]]&lt;=115,1,IF(Table_Market[[#This Row],[M_TOTAL_dépensé]]&lt;=833,2,3))</f>
        <v>3</v>
      </c>
      <c r="S11" s="21" t="str">
        <f>Table_Market[[#This Row],[R_SCORE]]&amp;Table_Market[[#This Row],[F_SCORE]]&amp;Table_Market[[#This Row],[M_SCORE]]</f>
        <v>233</v>
      </c>
      <c r="T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" s="31">
        <v>1009</v>
      </c>
      <c r="V11" s="31">
        <v>181</v>
      </c>
      <c r="W11" s="31">
        <v>104</v>
      </c>
      <c r="X11" s="31">
        <v>202</v>
      </c>
      <c r="Y11" s="31">
        <v>21</v>
      </c>
      <c r="Z11" s="31">
        <v>207</v>
      </c>
      <c r="AA11" s="28">
        <v>0</v>
      </c>
      <c r="AB11" s="28">
        <v>9</v>
      </c>
      <c r="AC11" s="28">
        <v>8</v>
      </c>
      <c r="AD11" s="28">
        <v>13</v>
      </c>
      <c r="AE11" s="28">
        <v>3</v>
      </c>
      <c r="AF11" s="28">
        <v>0</v>
      </c>
      <c r="AG11" s="28">
        <v>0</v>
      </c>
      <c r="AH11" s="28">
        <v>1</v>
      </c>
      <c r="AI11" s="28">
        <v>1</v>
      </c>
      <c r="AJ11" s="28">
        <v>0</v>
      </c>
      <c r="AK11" s="28">
        <v>0</v>
      </c>
      <c r="AL11" s="28">
        <v>3</v>
      </c>
      <c r="AM11" s="28">
        <v>11</v>
      </c>
      <c r="AN11" s="32">
        <v>1</v>
      </c>
    </row>
    <row r="12" spans="1:40" x14ac:dyDescent="0.35">
      <c r="A12" s="19">
        <v>10089</v>
      </c>
      <c r="B12" s="20">
        <v>1974</v>
      </c>
      <c r="C12" s="21">
        <f ca="1">YEAR(TODAY())-CLEAN!$B12</f>
        <v>51</v>
      </c>
      <c r="D12" s="28" t="s">
        <v>792</v>
      </c>
      <c r="E12" s="20" t="s">
        <v>716</v>
      </c>
      <c r="F12" s="20" t="s">
        <v>711</v>
      </c>
      <c r="G12" s="22">
        <v>102692</v>
      </c>
      <c r="H12" s="21">
        <v>0</v>
      </c>
      <c r="I12" s="21">
        <v>0</v>
      </c>
      <c r="J12" s="21">
        <f>CLEAN!$H12+CLEAN!$I12</f>
        <v>0</v>
      </c>
      <c r="K12" s="23">
        <v>41369</v>
      </c>
      <c r="L12" s="21">
        <f ca="1">YEAR(TODAY())-YEAR(CLEAN!$K12)</f>
        <v>12</v>
      </c>
      <c r="M12" s="21">
        <v>5</v>
      </c>
      <c r="N12" s="21">
        <f>SUM(CLEAN!$AB12:$AE12)</f>
        <v>30</v>
      </c>
      <c r="O12" s="24">
        <f>CLEAN!$U12+CLEAN!$V12+CLEAN!$W12+CLEAN!$X12+CLEAN!$Y12+CLEAN!$Z12</f>
        <v>1112</v>
      </c>
      <c r="P12" s="21">
        <f>IF(CLEAN!$M12&lt;=32,3,IF(CLEAN!$M12&lt;=65,2,1))</f>
        <v>3</v>
      </c>
      <c r="Q12" s="21">
        <f>IF(Table_Market[[#This Row],[F_TOTAL_achat]]&lt;=14,1,IF(Table_Market[[#This Row],[F_TOTAL_achat]]&lt;=21,2,3))</f>
        <v>3</v>
      </c>
      <c r="R12" s="21">
        <f>IF(Table_Market[[#This Row],[M_TOTAL_dépensé]]&lt;=115,1,IF(Table_Market[[#This Row],[M_TOTAL_dépensé]]&lt;=833,2,3))</f>
        <v>3</v>
      </c>
      <c r="S12" s="21" t="str">
        <f>Table_Market[[#This Row],[R_SCORE]]&amp;Table_Market[[#This Row],[F_SCORE]]&amp;Table_Market[[#This Row],[M_SCORE]]</f>
        <v>333</v>
      </c>
      <c r="T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2" s="24">
        <v>168</v>
      </c>
      <c r="V12" s="24">
        <v>148</v>
      </c>
      <c r="W12" s="24">
        <v>444</v>
      </c>
      <c r="X12" s="24">
        <v>32</v>
      </c>
      <c r="Y12" s="24">
        <v>172</v>
      </c>
      <c r="Z12" s="24">
        <v>148</v>
      </c>
      <c r="AA12" s="21">
        <v>1</v>
      </c>
      <c r="AB12" s="21">
        <v>6</v>
      </c>
      <c r="AC12" s="21">
        <v>9</v>
      </c>
      <c r="AD12" s="21">
        <v>13</v>
      </c>
      <c r="AE12" s="21">
        <v>2</v>
      </c>
      <c r="AF12" s="21">
        <v>0</v>
      </c>
      <c r="AG12" s="21">
        <v>1</v>
      </c>
      <c r="AH12" s="21">
        <v>1</v>
      </c>
      <c r="AI12" s="21">
        <v>1</v>
      </c>
      <c r="AJ12" s="21">
        <v>1</v>
      </c>
      <c r="AK12" s="21">
        <v>0</v>
      </c>
      <c r="AL12" s="21">
        <v>3</v>
      </c>
      <c r="AM12" s="21">
        <v>11</v>
      </c>
      <c r="AN12" s="25">
        <v>1</v>
      </c>
    </row>
    <row r="13" spans="1:40" x14ac:dyDescent="0.35">
      <c r="A13" s="26">
        <v>2798</v>
      </c>
      <c r="B13" s="27">
        <v>1977</v>
      </c>
      <c r="C13" s="21">
        <f ca="1">YEAR(TODAY())-CLEAN!$B13</f>
        <v>48</v>
      </c>
      <c r="D13" s="28" t="s">
        <v>792</v>
      </c>
      <c r="E13" s="27" t="s">
        <v>714</v>
      </c>
      <c r="F13" s="27" t="s">
        <v>713</v>
      </c>
      <c r="G13" s="29">
        <v>102160</v>
      </c>
      <c r="H13" s="28">
        <v>0</v>
      </c>
      <c r="I13" s="28">
        <v>0</v>
      </c>
      <c r="J13" s="28">
        <f>CLEAN!$H13+CLEAN!$I13</f>
        <v>0</v>
      </c>
      <c r="K13" s="30">
        <v>41215</v>
      </c>
      <c r="L13" s="28">
        <f ca="1">YEAR(TODAY())-YEAR(CLEAN!$K13)</f>
        <v>13</v>
      </c>
      <c r="M13" s="28">
        <v>54</v>
      </c>
      <c r="N13" s="28">
        <f>SUM(CLEAN!$AB13:$AE13)</f>
        <v>30</v>
      </c>
      <c r="O13" s="31">
        <f>CLEAN!$U13+CLEAN!$V13+CLEAN!$W13+CLEAN!$X13+CLEAN!$Y13+CLEAN!$Z13</f>
        <v>1240</v>
      </c>
      <c r="P13" s="28">
        <f>IF(CLEAN!$M13&lt;=32,3,IF(CLEAN!$M13&lt;=65,2,1))</f>
        <v>2</v>
      </c>
      <c r="Q13" s="28">
        <f>IF(Table_Market[[#This Row],[F_TOTAL_achat]]&lt;=14,1,IF(Table_Market[[#This Row],[F_TOTAL_achat]]&lt;=21,2,3))</f>
        <v>3</v>
      </c>
      <c r="R13" s="28">
        <f>IF(Table_Market[[#This Row],[M_TOTAL_dépensé]]&lt;=115,1,IF(Table_Market[[#This Row],[M_TOTAL_dépensé]]&lt;=833,2,3))</f>
        <v>3</v>
      </c>
      <c r="S13" s="21" t="str">
        <f>Table_Market[[#This Row],[R_SCORE]]&amp;Table_Market[[#This Row],[F_SCORE]]&amp;Table_Market[[#This Row],[M_SCORE]]</f>
        <v>233</v>
      </c>
      <c r="T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" s="31">
        <v>763</v>
      </c>
      <c r="V13" s="31">
        <v>29</v>
      </c>
      <c r="W13" s="31">
        <v>138</v>
      </c>
      <c r="X13" s="31">
        <v>76</v>
      </c>
      <c r="Y13" s="31">
        <v>176</v>
      </c>
      <c r="Z13" s="31">
        <v>58</v>
      </c>
      <c r="AA13" s="28">
        <v>0</v>
      </c>
      <c r="AB13" s="28">
        <v>7</v>
      </c>
      <c r="AC13" s="28">
        <v>9</v>
      </c>
      <c r="AD13" s="28">
        <v>10</v>
      </c>
      <c r="AE13" s="28">
        <v>4</v>
      </c>
      <c r="AF13" s="28">
        <v>0</v>
      </c>
      <c r="AG13" s="28">
        <v>1</v>
      </c>
      <c r="AH13" s="28">
        <v>1</v>
      </c>
      <c r="AI13" s="28">
        <v>1</v>
      </c>
      <c r="AJ13" s="28">
        <v>0</v>
      </c>
      <c r="AK13" s="28">
        <v>0</v>
      </c>
      <c r="AL13" s="28">
        <v>3</v>
      </c>
      <c r="AM13" s="28">
        <v>11</v>
      </c>
      <c r="AN13" s="32">
        <v>1</v>
      </c>
    </row>
    <row r="14" spans="1:40" x14ac:dyDescent="0.35">
      <c r="A14" s="19">
        <v>7215</v>
      </c>
      <c r="B14" s="20">
        <v>1983</v>
      </c>
      <c r="C14" s="21">
        <f ca="1">YEAR(TODAY())-CLEAN!$B14</f>
        <v>42</v>
      </c>
      <c r="D14" s="28" t="s">
        <v>793</v>
      </c>
      <c r="E14" s="20" t="s">
        <v>716</v>
      </c>
      <c r="F14" s="20" t="s">
        <v>709</v>
      </c>
      <c r="G14" s="22">
        <v>101970</v>
      </c>
      <c r="H14" s="21">
        <v>0</v>
      </c>
      <c r="I14" s="21">
        <v>0</v>
      </c>
      <c r="J14" s="21">
        <f>CLEAN!$H14+CLEAN!$I14</f>
        <v>0</v>
      </c>
      <c r="K14" s="23">
        <v>41345</v>
      </c>
      <c r="L14" s="21">
        <f ca="1">YEAR(TODAY())-YEAR(CLEAN!$K14)</f>
        <v>12</v>
      </c>
      <c r="M14" s="21">
        <v>69</v>
      </c>
      <c r="N14" s="21">
        <f>SUM(CLEAN!$AB14:$AE14)</f>
        <v>29</v>
      </c>
      <c r="O14" s="24">
        <f>CLEAN!$U14+CLEAN!$V14+CLEAN!$W14+CLEAN!$X14+CLEAN!$Y14+CLEAN!$Z14</f>
        <v>1135</v>
      </c>
      <c r="P14" s="21">
        <f>IF(CLEAN!$M14&lt;=32,3,IF(CLEAN!$M14&lt;=65,2,1))</f>
        <v>1</v>
      </c>
      <c r="Q14" s="21">
        <f>IF(Table_Market[[#This Row],[F_TOTAL_achat]]&lt;=14,1,IF(Table_Market[[#This Row],[F_TOTAL_achat]]&lt;=21,2,3))</f>
        <v>3</v>
      </c>
      <c r="R14" s="21">
        <f>IF(Table_Market[[#This Row],[M_TOTAL_dépensé]]&lt;=115,1,IF(Table_Market[[#This Row],[M_TOTAL_dépensé]]&lt;=833,2,3))</f>
        <v>3</v>
      </c>
      <c r="S14" s="21" t="str">
        <f>Table_Market[[#This Row],[R_SCORE]]&amp;Table_Market[[#This Row],[F_SCORE]]&amp;Table_Market[[#This Row],[M_SCORE]]</f>
        <v>133</v>
      </c>
      <c r="T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" s="24">
        <v>722</v>
      </c>
      <c r="V14" s="24">
        <v>27</v>
      </c>
      <c r="W14" s="24">
        <v>102</v>
      </c>
      <c r="X14" s="24">
        <v>44</v>
      </c>
      <c r="Y14" s="24">
        <v>72</v>
      </c>
      <c r="Z14" s="24">
        <v>168</v>
      </c>
      <c r="AA14" s="21">
        <v>0</v>
      </c>
      <c r="AB14" s="21">
        <v>6</v>
      </c>
      <c r="AC14" s="21">
        <v>8</v>
      </c>
      <c r="AD14" s="21">
        <v>13</v>
      </c>
      <c r="AE14" s="21">
        <v>2</v>
      </c>
      <c r="AF14" s="21">
        <v>0</v>
      </c>
      <c r="AG14" s="21">
        <v>1</v>
      </c>
      <c r="AH14" s="21">
        <v>1</v>
      </c>
      <c r="AI14" s="21">
        <v>1</v>
      </c>
      <c r="AJ14" s="21">
        <v>0</v>
      </c>
      <c r="AK14" s="21">
        <v>0</v>
      </c>
      <c r="AL14" s="21">
        <v>3</v>
      </c>
      <c r="AM14" s="21">
        <v>11</v>
      </c>
      <c r="AN14" s="25">
        <v>1</v>
      </c>
    </row>
    <row r="15" spans="1:40" x14ac:dyDescent="0.35">
      <c r="A15" s="26">
        <v>4248</v>
      </c>
      <c r="B15" s="27">
        <v>1960</v>
      </c>
      <c r="C15" s="21">
        <f ca="1">YEAR(TODAY())-CLEAN!$B15</f>
        <v>65</v>
      </c>
      <c r="D15" s="28" t="s">
        <v>794</v>
      </c>
      <c r="E15" s="27" t="s">
        <v>717</v>
      </c>
      <c r="F15" s="27" t="s">
        <v>709</v>
      </c>
      <c r="G15" s="29">
        <v>98777</v>
      </c>
      <c r="H15" s="28">
        <v>0</v>
      </c>
      <c r="I15" s="28">
        <v>0</v>
      </c>
      <c r="J15" s="28">
        <f>CLEAN!$H15+CLEAN!$I15</f>
        <v>0</v>
      </c>
      <c r="K15" s="30">
        <v>41687</v>
      </c>
      <c r="L15" s="28">
        <f ca="1">YEAR(TODAY())-YEAR(CLEAN!$K15)</f>
        <v>11</v>
      </c>
      <c r="M15" s="28">
        <v>23</v>
      </c>
      <c r="N15" s="28">
        <f>SUM(CLEAN!$AB15:$AE15)</f>
        <v>20</v>
      </c>
      <c r="O15" s="31">
        <f>CLEAN!$U15+CLEAN!$V15+CLEAN!$W15+CLEAN!$X15+CLEAN!$Y15+CLEAN!$Z15</f>
        <v>2008</v>
      </c>
      <c r="P15" s="28">
        <f>IF(CLEAN!$M15&lt;=32,3,IF(CLEAN!$M15&lt;=65,2,1))</f>
        <v>3</v>
      </c>
      <c r="Q15" s="28">
        <f>IF(Table_Market[[#This Row],[F_TOTAL_achat]]&lt;=14,1,IF(Table_Market[[#This Row],[F_TOTAL_achat]]&lt;=21,2,3))</f>
        <v>2</v>
      </c>
      <c r="R15" s="28">
        <f>IF(Table_Market[[#This Row],[M_TOTAL_dépensé]]&lt;=115,1,IF(Table_Market[[#This Row],[M_TOTAL_dépensé]]&lt;=833,2,3))</f>
        <v>3</v>
      </c>
      <c r="S15" s="21" t="str">
        <f>Table_Market[[#This Row],[R_SCORE]]&amp;Table_Market[[#This Row],[F_SCORE]]&amp;Table_Market[[#This Row],[M_SCORE]]</f>
        <v>323</v>
      </c>
      <c r="T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" s="31">
        <v>1000</v>
      </c>
      <c r="V15" s="31">
        <v>19</v>
      </c>
      <c r="W15" s="31">
        <v>711</v>
      </c>
      <c r="X15" s="31">
        <v>125</v>
      </c>
      <c r="Y15" s="31">
        <v>115</v>
      </c>
      <c r="Z15" s="31">
        <v>38</v>
      </c>
      <c r="AA15" s="28">
        <v>0</v>
      </c>
      <c r="AB15" s="28">
        <v>4</v>
      </c>
      <c r="AC15" s="28">
        <v>6</v>
      </c>
      <c r="AD15" s="28">
        <v>9</v>
      </c>
      <c r="AE15" s="28">
        <v>1</v>
      </c>
      <c r="AF15" s="28">
        <v>0</v>
      </c>
      <c r="AG15" s="28">
        <v>1</v>
      </c>
      <c r="AH15" s="28">
        <v>0</v>
      </c>
      <c r="AI15" s="28">
        <v>0</v>
      </c>
      <c r="AJ15" s="28">
        <v>0</v>
      </c>
      <c r="AK15" s="28">
        <v>0</v>
      </c>
      <c r="AL15" s="28">
        <v>3</v>
      </c>
      <c r="AM15" s="28">
        <v>11</v>
      </c>
      <c r="AN15" s="32">
        <v>0</v>
      </c>
    </row>
    <row r="16" spans="1:40" x14ac:dyDescent="0.35">
      <c r="A16" s="19">
        <v>7451</v>
      </c>
      <c r="B16" s="20">
        <v>1960</v>
      </c>
      <c r="C16" s="21">
        <f ca="1">YEAR(TODAY())-CLEAN!$B16</f>
        <v>65</v>
      </c>
      <c r="D16" s="28" t="s">
        <v>794</v>
      </c>
      <c r="E16" s="20" t="s">
        <v>717</v>
      </c>
      <c r="F16" s="20" t="s">
        <v>709</v>
      </c>
      <c r="G16" s="22">
        <v>98777</v>
      </c>
      <c r="H16" s="21">
        <v>0</v>
      </c>
      <c r="I16" s="21">
        <v>0</v>
      </c>
      <c r="J16" s="21">
        <f>CLEAN!$H16+CLEAN!$I16</f>
        <v>0</v>
      </c>
      <c r="K16" s="23">
        <v>41687</v>
      </c>
      <c r="L16" s="21">
        <f ca="1">YEAR(TODAY())-YEAR(CLEAN!$K16)</f>
        <v>11</v>
      </c>
      <c r="M16" s="21">
        <v>23</v>
      </c>
      <c r="N16" s="21">
        <f>SUM(CLEAN!$AB16:$AE16)</f>
        <v>20</v>
      </c>
      <c r="O16" s="24">
        <f>CLEAN!$U16+CLEAN!$V16+CLEAN!$W16+CLEAN!$X16+CLEAN!$Y16+CLEAN!$Z16</f>
        <v>2008</v>
      </c>
      <c r="P16" s="21">
        <f>IF(CLEAN!$M16&lt;=32,3,IF(CLEAN!$M16&lt;=65,2,1))</f>
        <v>3</v>
      </c>
      <c r="Q16" s="21">
        <f>IF(Table_Market[[#This Row],[F_TOTAL_achat]]&lt;=14,1,IF(Table_Market[[#This Row],[F_TOTAL_achat]]&lt;=21,2,3))</f>
        <v>2</v>
      </c>
      <c r="R16" s="21">
        <f>IF(Table_Market[[#This Row],[M_TOTAL_dépensé]]&lt;=115,1,IF(Table_Market[[#This Row],[M_TOTAL_dépensé]]&lt;=833,2,3))</f>
        <v>3</v>
      </c>
      <c r="S16" s="21" t="str">
        <f>Table_Market[[#This Row],[R_SCORE]]&amp;Table_Market[[#This Row],[F_SCORE]]&amp;Table_Market[[#This Row],[M_SCORE]]</f>
        <v>323</v>
      </c>
      <c r="T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" s="24">
        <v>1000</v>
      </c>
      <c r="V16" s="24">
        <v>19</v>
      </c>
      <c r="W16" s="24">
        <v>711</v>
      </c>
      <c r="X16" s="24">
        <v>125</v>
      </c>
      <c r="Y16" s="24">
        <v>115</v>
      </c>
      <c r="Z16" s="24">
        <v>38</v>
      </c>
      <c r="AA16" s="21">
        <v>0</v>
      </c>
      <c r="AB16" s="21">
        <v>4</v>
      </c>
      <c r="AC16" s="21">
        <v>6</v>
      </c>
      <c r="AD16" s="21">
        <v>9</v>
      </c>
      <c r="AE16" s="21">
        <v>1</v>
      </c>
      <c r="AF16" s="21">
        <v>0</v>
      </c>
      <c r="AG16" s="21">
        <v>1</v>
      </c>
      <c r="AH16" s="21">
        <v>0</v>
      </c>
      <c r="AI16" s="21">
        <v>0</v>
      </c>
      <c r="AJ16" s="21">
        <v>0</v>
      </c>
      <c r="AK16" s="21">
        <v>0</v>
      </c>
      <c r="AL16" s="21">
        <v>3</v>
      </c>
      <c r="AM16" s="21">
        <v>11</v>
      </c>
      <c r="AN16" s="25">
        <v>0</v>
      </c>
    </row>
    <row r="17" spans="1:40" x14ac:dyDescent="0.35">
      <c r="A17" s="26">
        <v>500</v>
      </c>
      <c r="B17" s="27">
        <v>1977</v>
      </c>
      <c r="C17" s="21">
        <f ca="1">YEAR(TODAY())-CLEAN!$B17</f>
        <v>48</v>
      </c>
      <c r="D17" s="28" t="s">
        <v>792</v>
      </c>
      <c r="E17" s="27" t="s">
        <v>716</v>
      </c>
      <c r="F17" s="27" t="s">
        <v>713</v>
      </c>
      <c r="G17" s="29">
        <v>96876</v>
      </c>
      <c r="H17" s="28">
        <v>0</v>
      </c>
      <c r="I17" s="28">
        <v>0</v>
      </c>
      <c r="J17" s="28">
        <f>CLEAN!$H17+CLEAN!$I17</f>
        <v>0</v>
      </c>
      <c r="K17" s="30">
        <v>41492</v>
      </c>
      <c r="L17" s="28">
        <f ca="1">YEAR(TODAY())-YEAR(CLEAN!$K17)</f>
        <v>12</v>
      </c>
      <c r="M17" s="28">
        <v>79</v>
      </c>
      <c r="N17" s="28">
        <f>SUM(CLEAN!$AB17:$AE17)</f>
        <v>25</v>
      </c>
      <c r="O17" s="31">
        <f>CLEAN!$U17+CLEAN!$V17+CLEAN!$W17+CLEAN!$X17+CLEAN!$Y17+CLEAN!$Z17</f>
        <v>1941</v>
      </c>
      <c r="P17" s="28">
        <f>IF(CLEAN!$M17&lt;=32,3,IF(CLEAN!$M17&lt;=65,2,1))</f>
        <v>1</v>
      </c>
      <c r="Q17" s="28">
        <f>IF(Table_Market[[#This Row],[F_TOTAL_achat]]&lt;=14,1,IF(Table_Market[[#This Row],[F_TOTAL_achat]]&lt;=21,2,3))</f>
        <v>3</v>
      </c>
      <c r="R17" s="28">
        <f>IF(Table_Market[[#This Row],[M_TOTAL_dépensé]]&lt;=115,1,IF(Table_Market[[#This Row],[M_TOTAL_dépensé]]&lt;=833,2,3))</f>
        <v>3</v>
      </c>
      <c r="S17" s="21" t="str">
        <f>Table_Market[[#This Row],[R_SCORE]]&amp;Table_Market[[#This Row],[F_SCORE]]&amp;Table_Market[[#This Row],[M_SCORE]]</f>
        <v>133</v>
      </c>
      <c r="T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" s="31">
        <v>908</v>
      </c>
      <c r="V17" s="31">
        <v>43</v>
      </c>
      <c r="W17" s="31">
        <v>735</v>
      </c>
      <c r="X17" s="31">
        <v>40</v>
      </c>
      <c r="Y17" s="31">
        <v>194</v>
      </c>
      <c r="Z17" s="31">
        <v>21</v>
      </c>
      <c r="AA17" s="28">
        <v>1</v>
      </c>
      <c r="AB17" s="28">
        <v>7</v>
      </c>
      <c r="AC17" s="28">
        <v>7</v>
      </c>
      <c r="AD17" s="28">
        <v>9</v>
      </c>
      <c r="AE17" s="28">
        <v>2</v>
      </c>
      <c r="AF17" s="28">
        <v>0</v>
      </c>
      <c r="AG17" s="28">
        <v>1</v>
      </c>
      <c r="AH17" s="28">
        <v>1</v>
      </c>
      <c r="AI17" s="28">
        <v>1</v>
      </c>
      <c r="AJ17" s="28">
        <v>0</v>
      </c>
      <c r="AK17" s="28">
        <v>0</v>
      </c>
      <c r="AL17" s="28">
        <v>3</v>
      </c>
      <c r="AM17" s="28">
        <v>11</v>
      </c>
      <c r="AN17" s="32">
        <v>1</v>
      </c>
    </row>
    <row r="18" spans="1:40" x14ac:dyDescent="0.35">
      <c r="A18" s="19">
        <v>2109</v>
      </c>
      <c r="B18" s="20">
        <v>1990</v>
      </c>
      <c r="C18" s="21">
        <f ca="1">YEAR(TODAY())-CLEAN!$B18</f>
        <v>35</v>
      </c>
      <c r="D18" s="28" t="s">
        <v>793</v>
      </c>
      <c r="E18" s="20" t="s">
        <v>716</v>
      </c>
      <c r="F18" s="20" t="s">
        <v>709</v>
      </c>
      <c r="G18" s="22">
        <v>96843</v>
      </c>
      <c r="H18" s="21">
        <v>0</v>
      </c>
      <c r="I18" s="21">
        <v>0</v>
      </c>
      <c r="J18" s="21">
        <f>CLEAN!$H18+CLEAN!$I18</f>
        <v>0</v>
      </c>
      <c r="K18" s="23">
        <v>41387</v>
      </c>
      <c r="L18" s="21">
        <f ca="1">YEAR(TODAY())-YEAR(CLEAN!$K18)</f>
        <v>12</v>
      </c>
      <c r="M18" s="21">
        <v>60</v>
      </c>
      <c r="N18" s="21">
        <f>SUM(CLEAN!$AB18:$AE18)</f>
        <v>29</v>
      </c>
      <c r="O18" s="24">
        <f>CLEAN!$U18+CLEAN!$V18+CLEAN!$W18+CLEAN!$X18+CLEAN!$Y18+CLEAN!$Z18</f>
        <v>1544</v>
      </c>
      <c r="P18" s="21">
        <f>IF(CLEAN!$M18&lt;=32,3,IF(CLEAN!$M18&lt;=65,2,1))</f>
        <v>2</v>
      </c>
      <c r="Q18" s="21">
        <f>IF(Table_Market[[#This Row],[F_TOTAL_achat]]&lt;=14,1,IF(Table_Market[[#This Row],[F_TOTAL_achat]]&lt;=21,2,3))</f>
        <v>3</v>
      </c>
      <c r="R18" s="21">
        <f>IF(Table_Market[[#This Row],[M_TOTAL_dépensé]]&lt;=115,1,IF(Table_Market[[#This Row],[M_TOTAL_dépensé]]&lt;=833,2,3))</f>
        <v>3</v>
      </c>
      <c r="S18" s="21" t="str">
        <f>Table_Market[[#This Row],[R_SCORE]]&amp;Table_Market[[#This Row],[F_SCORE]]&amp;Table_Market[[#This Row],[M_SCORE]]</f>
        <v>233</v>
      </c>
      <c r="T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" s="24">
        <v>448</v>
      </c>
      <c r="V18" s="24">
        <v>71</v>
      </c>
      <c r="W18" s="24">
        <v>951</v>
      </c>
      <c r="X18" s="24">
        <v>40</v>
      </c>
      <c r="Y18" s="24">
        <v>17</v>
      </c>
      <c r="Z18" s="24">
        <v>17</v>
      </c>
      <c r="AA18" s="21">
        <v>1</v>
      </c>
      <c r="AB18" s="21">
        <v>6</v>
      </c>
      <c r="AC18" s="21">
        <v>11</v>
      </c>
      <c r="AD18" s="21">
        <v>10</v>
      </c>
      <c r="AE18" s="21">
        <v>2</v>
      </c>
      <c r="AF18" s="21">
        <v>0</v>
      </c>
      <c r="AG18" s="21">
        <v>0</v>
      </c>
      <c r="AH18" s="21">
        <v>1</v>
      </c>
      <c r="AI18" s="21">
        <v>0</v>
      </c>
      <c r="AJ18" s="21">
        <v>0</v>
      </c>
      <c r="AK18" s="21">
        <v>0</v>
      </c>
      <c r="AL18" s="21">
        <v>3</v>
      </c>
      <c r="AM18" s="21">
        <v>11</v>
      </c>
      <c r="AN18" s="25">
        <v>1</v>
      </c>
    </row>
    <row r="19" spans="1:40" x14ac:dyDescent="0.35">
      <c r="A19" s="26">
        <v>6815</v>
      </c>
      <c r="B19" s="27">
        <v>1980</v>
      </c>
      <c r="C19" s="21">
        <f ca="1">YEAR(TODAY())-CLEAN!$B19</f>
        <v>45</v>
      </c>
      <c r="D19" s="28" t="s">
        <v>792</v>
      </c>
      <c r="E19" s="27" t="s">
        <v>717</v>
      </c>
      <c r="F19" s="27" t="s">
        <v>710</v>
      </c>
      <c r="G19" s="29">
        <v>96547</v>
      </c>
      <c r="H19" s="28">
        <v>0</v>
      </c>
      <c r="I19" s="28">
        <v>0</v>
      </c>
      <c r="J19" s="28">
        <f>CLEAN!$H19+CLEAN!$I19</f>
        <v>0</v>
      </c>
      <c r="K19" s="30">
        <v>41782</v>
      </c>
      <c r="L19" s="28">
        <f ca="1">YEAR(TODAY())-YEAR(CLEAN!$K19)</f>
        <v>11</v>
      </c>
      <c r="M19" s="28">
        <v>4</v>
      </c>
      <c r="N19" s="28">
        <f>SUM(CLEAN!$AB19:$AE19)</f>
        <v>23</v>
      </c>
      <c r="O19" s="31">
        <f>CLEAN!$U19+CLEAN!$V19+CLEAN!$W19+CLEAN!$X19+CLEAN!$Y19+CLEAN!$Z19</f>
        <v>809</v>
      </c>
      <c r="P19" s="28">
        <f>IF(CLEAN!$M19&lt;=32,3,IF(CLEAN!$M19&lt;=65,2,1))</f>
        <v>3</v>
      </c>
      <c r="Q19" s="28">
        <f>IF(Table_Market[[#This Row],[F_TOTAL_achat]]&lt;=14,1,IF(Table_Market[[#This Row],[F_TOTAL_achat]]&lt;=21,2,3))</f>
        <v>3</v>
      </c>
      <c r="R19" s="28">
        <f>IF(Table_Market[[#This Row],[M_TOTAL_dépensé]]&lt;=115,1,IF(Table_Market[[#This Row],[M_TOTAL_dépensé]]&lt;=833,2,3))</f>
        <v>2</v>
      </c>
      <c r="S19" s="21" t="str">
        <f>Table_Market[[#This Row],[R_SCORE]]&amp;Table_Market[[#This Row],[F_SCORE]]&amp;Table_Market[[#This Row],[M_SCORE]]</f>
        <v>332</v>
      </c>
      <c r="T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" s="31">
        <v>448</v>
      </c>
      <c r="V19" s="31">
        <v>21</v>
      </c>
      <c r="W19" s="31">
        <v>125</v>
      </c>
      <c r="X19" s="31">
        <v>52</v>
      </c>
      <c r="Y19" s="31">
        <v>101</v>
      </c>
      <c r="Z19" s="31">
        <v>62</v>
      </c>
      <c r="AA19" s="28">
        <v>0</v>
      </c>
      <c r="AB19" s="28">
        <v>7</v>
      </c>
      <c r="AC19" s="28">
        <v>6</v>
      </c>
      <c r="AD19" s="28">
        <v>8</v>
      </c>
      <c r="AE19" s="28">
        <v>2</v>
      </c>
      <c r="AF19" s="28">
        <v>1</v>
      </c>
      <c r="AG19" s="28">
        <v>0</v>
      </c>
      <c r="AH19" s="28">
        <v>1</v>
      </c>
      <c r="AI19" s="28">
        <v>1</v>
      </c>
      <c r="AJ19" s="28">
        <v>0</v>
      </c>
      <c r="AK19" s="28">
        <v>0</v>
      </c>
      <c r="AL19" s="28">
        <v>3</v>
      </c>
      <c r="AM19" s="28">
        <v>11</v>
      </c>
      <c r="AN19" s="32">
        <v>1</v>
      </c>
    </row>
    <row r="20" spans="1:40" x14ac:dyDescent="0.35">
      <c r="A20" s="19">
        <v>10619</v>
      </c>
      <c r="B20" s="20">
        <v>1994</v>
      </c>
      <c r="C20" s="21">
        <f ca="1">YEAR(TODAY())-CLEAN!$B20</f>
        <v>31</v>
      </c>
      <c r="D20" s="28" t="s">
        <v>793</v>
      </c>
      <c r="E20" s="20" t="s">
        <v>716</v>
      </c>
      <c r="F20" s="20" t="s">
        <v>709</v>
      </c>
      <c r="G20" s="22">
        <v>95529</v>
      </c>
      <c r="H20" s="21">
        <v>0</v>
      </c>
      <c r="I20" s="21">
        <v>0</v>
      </c>
      <c r="J20" s="21">
        <f>CLEAN!$H20+CLEAN!$I20</f>
        <v>0</v>
      </c>
      <c r="K20" s="23">
        <v>41246</v>
      </c>
      <c r="L20" s="21">
        <f ca="1">YEAR(TODAY())-YEAR(CLEAN!$K20)</f>
        <v>13</v>
      </c>
      <c r="M20" s="21">
        <v>29</v>
      </c>
      <c r="N20" s="21">
        <f>SUM(CLEAN!$AB20:$AE20)</f>
        <v>20</v>
      </c>
      <c r="O20" s="24">
        <f>CLEAN!$U20+CLEAN!$V20+CLEAN!$W20+CLEAN!$X20+CLEAN!$Y20+CLEAN!$Z20</f>
        <v>1990</v>
      </c>
      <c r="P20" s="21">
        <f>IF(CLEAN!$M20&lt;=32,3,IF(CLEAN!$M20&lt;=65,2,1))</f>
        <v>3</v>
      </c>
      <c r="Q20" s="21">
        <f>IF(Table_Market[[#This Row],[F_TOTAL_achat]]&lt;=14,1,IF(Table_Market[[#This Row],[F_TOTAL_achat]]&lt;=21,2,3))</f>
        <v>2</v>
      </c>
      <c r="R20" s="21">
        <f>IF(Table_Market[[#This Row],[M_TOTAL_dépensé]]&lt;=115,1,IF(Table_Market[[#This Row],[M_TOTAL_dépensé]]&lt;=833,2,3))</f>
        <v>3</v>
      </c>
      <c r="S20" s="21" t="str">
        <f>Table_Market[[#This Row],[R_SCORE]]&amp;Table_Market[[#This Row],[F_SCORE]]&amp;Table_Market[[#This Row],[M_SCORE]]</f>
        <v>323</v>
      </c>
      <c r="T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" s="24">
        <v>770</v>
      </c>
      <c r="V20" s="24">
        <v>29</v>
      </c>
      <c r="W20" s="24">
        <v>890</v>
      </c>
      <c r="X20" s="24">
        <v>250</v>
      </c>
      <c r="Y20" s="24">
        <v>27</v>
      </c>
      <c r="Z20" s="24">
        <v>24</v>
      </c>
      <c r="AA20" s="21">
        <v>1</v>
      </c>
      <c r="AB20" s="21">
        <v>7</v>
      </c>
      <c r="AC20" s="21">
        <v>3</v>
      </c>
      <c r="AD20" s="21">
        <v>7</v>
      </c>
      <c r="AE20" s="21">
        <v>3</v>
      </c>
      <c r="AF20" s="21">
        <v>0</v>
      </c>
      <c r="AG20" s="21">
        <v>0</v>
      </c>
      <c r="AH20" s="21">
        <v>1</v>
      </c>
      <c r="AI20" s="21">
        <v>0</v>
      </c>
      <c r="AJ20" s="21">
        <v>0</v>
      </c>
      <c r="AK20" s="21">
        <v>0</v>
      </c>
      <c r="AL20" s="21">
        <v>3</v>
      </c>
      <c r="AM20" s="21">
        <v>11</v>
      </c>
      <c r="AN20" s="25">
        <v>1</v>
      </c>
    </row>
    <row r="21" spans="1:40" x14ac:dyDescent="0.35">
      <c r="A21" s="26">
        <v>7962</v>
      </c>
      <c r="B21" s="27">
        <v>1987</v>
      </c>
      <c r="C21" s="21">
        <f ca="1">YEAR(TODAY())-CLEAN!$B21</f>
        <v>38</v>
      </c>
      <c r="D21" s="28" t="s">
        <v>793</v>
      </c>
      <c r="E21" s="27" t="s">
        <v>714</v>
      </c>
      <c r="F21" s="27" t="s">
        <v>709</v>
      </c>
      <c r="G21" s="29">
        <v>95169</v>
      </c>
      <c r="H21" s="28">
        <v>0</v>
      </c>
      <c r="I21" s="28">
        <v>0</v>
      </c>
      <c r="J21" s="28">
        <f>CLEAN!$H21+CLEAN!$I21</f>
        <v>0</v>
      </c>
      <c r="K21" s="30">
        <v>41556</v>
      </c>
      <c r="L21" s="28">
        <f ca="1">YEAR(TODAY())-YEAR(CLEAN!$K21)</f>
        <v>12</v>
      </c>
      <c r="M21" s="28">
        <v>1</v>
      </c>
      <c r="N21" s="28">
        <f>SUM(CLEAN!$AB21:$AE21)</f>
        <v>12</v>
      </c>
      <c r="O21" s="31">
        <f>CLEAN!$U21+CLEAN!$V21+CLEAN!$W21+CLEAN!$X21+CLEAN!$Y21+CLEAN!$Z21</f>
        <v>1901</v>
      </c>
      <c r="P21" s="28">
        <f>IF(CLEAN!$M21&lt;=32,3,IF(CLEAN!$M21&lt;=65,2,1))</f>
        <v>3</v>
      </c>
      <c r="Q21" s="28">
        <f>IF(Table_Market[[#This Row],[F_TOTAL_achat]]&lt;=14,1,IF(Table_Market[[#This Row],[F_TOTAL_achat]]&lt;=21,2,3))</f>
        <v>1</v>
      </c>
      <c r="R21" s="28">
        <f>IF(Table_Market[[#This Row],[M_TOTAL_dépensé]]&lt;=115,1,IF(Table_Market[[#This Row],[M_TOTAL_dépensé]]&lt;=833,2,3))</f>
        <v>3</v>
      </c>
      <c r="S21" s="21" t="str">
        <f>Table_Market[[#This Row],[R_SCORE]]&amp;Table_Market[[#This Row],[F_SCORE]]&amp;Table_Market[[#This Row],[M_SCORE]]</f>
        <v>313</v>
      </c>
      <c r="T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" s="31">
        <v>1285</v>
      </c>
      <c r="V21" s="31">
        <v>21</v>
      </c>
      <c r="W21" s="31">
        <v>449</v>
      </c>
      <c r="X21" s="31">
        <v>106</v>
      </c>
      <c r="Y21" s="31">
        <v>20</v>
      </c>
      <c r="Z21" s="31">
        <v>20</v>
      </c>
      <c r="AA21" s="28">
        <v>1</v>
      </c>
      <c r="AB21" s="28">
        <v>4</v>
      </c>
      <c r="AC21" s="28">
        <v>3</v>
      </c>
      <c r="AD21" s="28">
        <v>4</v>
      </c>
      <c r="AE21" s="28">
        <v>1</v>
      </c>
      <c r="AF21" s="28">
        <v>0</v>
      </c>
      <c r="AG21" s="28">
        <v>0</v>
      </c>
      <c r="AH21" s="28">
        <v>1</v>
      </c>
      <c r="AI21" s="28">
        <v>1</v>
      </c>
      <c r="AJ21" s="28">
        <v>0</v>
      </c>
      <c r="AK21" s="28">
        <v>0</v>
      </c>
      <c r="AL21" s="28">
        <v>3</v>
      </c>
      <c r="AM21" s="28">
        <v>11</v>
      </c>
      <c r="AN21" s="32">
        <v>1</v>
      </c>
    </row>
    <row r="22" spans="1:40" x14ac:dyDescent="0.35">
      <c r="A22" s="19">
        <v>4070</v>
      </c>
      <c r="B22" s="20">
        <v>1969</v>
      </c>
      <c r="C22" s="21">
        <f ca="1">YEAR(TODAY())-CLEAN!$B22</f>
        <v>56</v>
      </c>
      <c r="D22" s="28" t="s">
        <v>792</v>
      </c>
      <c r="E22" s="20" t="s">
        <v>714</v>
      </c>
      <c r="F22" s="20" t="s">
        <v>710</v>
      </c>
      <c r="G22" s="22">
        <v>94871</v>
      </c>
      <c r="H22" s="21">
        <v>0</v>
      </c>
      <c r="I22" s="21">
        <v>2</v>
      </c>
      <c r="J22" s="21">
        <f>CLEAN!$H22+CLEAN!$I22</f>
        <v>2</v>
      </c>
      <c r="K22" s="23">
        <v>41153</v>
      </c>
      <c r="L22" s="21">
        <f ca="1">YEAR(TODAY())-YEAR(CLEAN!$K22)</f>
        <v>13</v>
      </c>
      <c r="M22" s="21">
        <v>99</v>
      </c>
      <c r="N22" s="21">
        <f>SUM(CLEAN!$AB22:$AE22)</f>
        <v>24</v>
      </c>
      <c r="O22" s="24">
        <f>CLEAN!$U22+CLEAN!$V22+CLEAN!$W22+CLEAN!$X22+CLEAN!$Y22+CLEAN!$Z22</f>
        <v>1078</v>
      </c>
      <c r="P22" s="21">
        <f>IF(CLEAN!$M22&lt;=32,3,IF(CLEAN!$M22&lt;=65,2,1))</f>
        <v>1</v>
      </c>
      <c r="Q22" s="21">
        <f>IF(Table_Market[[#This Row],[F_TOTAL_achat]]&lt;=14,1,IF(Table_Market[[#This Row],[F_TOTAL_achat]]&lt;=21,2,3))</f>
        <v>3</v>
      </c>
      <c r="R22" s="21">
        <f>IF(Table_Market[[#This Row],[M_TOTAL_dépensé]]&lt;=115,1,IF(Table_Market[[#This Row],[M_TOTAL_dépensé]]&lt;=833,2,3))</f>
        <v>3</v>
      </c>
      <c r="S22" s="21" t="str">
        <f>Table_Market[[#This Row],[R_SCORE]]&amp;Table_Market[[#This Row],[F_SCORE]]&amp;Table_Market[[#This Row],[M_SCORE]]</f>
        <v>133</v>
      </c>
      <c r="T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2" s="24">
        <v>169</v>
      </c>
      <c r="V22" s="24">
        <v>24</v>
      </c>
      <c r="W22" s="24">
        <v>553</v>
      </c>
      <c r="X22" s="24">
        <v>188</v>
      </c>
      <c r="Y22" s="24">
        <v>0</v>
      </c>
      <c r="Z22" s="24">
        <v>144</v>
      </c>
      <c r="AA22" s="21">
        <v>1</v>
      </c>
      <c r="AB22" s="21">
        <v>8</v>
      </c>
      <c r="AC22" s="21">
        <v>5</v>
      </c>
      <c r="AD22" s="21">
        <v>4</v>
      </c>
      <c r="AE22" s="21">
        <v>7</v>
      </c>
      <c r="AF22" s="21">
        <v>0</v>
      </c>
      <c r="AG22" s="21">
        <v>1</v>
      </c>
      <c r="AH22" s="21">
        <v>1</v>
      </c>
      <c r="AI22" s="21">
        <v>0</v>
      </c>
      <c r="AJ22" s="21">
        <v>0</v>
      </c>
      <c r="AK22" s="21">
        <v>0</v>
      </c>
      <c r="AL22" s="21">
        <v>3</v>
      </c>
      <c r="AM22" s="21">
        <v>11</v>
      </c>
      <c r="AN22" s="25">
        <v>1</v>
      </c>
    </row>
    <row r="23" spans="1:40" x14ac:dyDescent="0.35">
      <c r="A23" s="26">
        <v>3334</v>
      </c>
      <c r="B23" s="27">
        <v>1951</v>
      </c>
      <c r="C23" s="21">
        <f ca="1">YEAR(TODAY())-CLEAN!$B23</f>
        <v>74</v>
      </c>
      <c r="D23" s="28" t="s">
        <v>794</v>
      </c>
      <c r="E23" s="27" t="s">
        <v>716</v>
      </c>
      <c r="F23" s="27" t="s">
        <v>710</v>
      </c>
      <c r="G23" s="29">
        <v>94642</v>
      </c>
      <c r="H23" s="28">
        <v>0</v>
      </c>
      <c r="I23" s="28">
        <v>0</v>
      </c>
      <c r="J23" s="28">
        <f>CLEAN!$H23+CLEAN!$I23</f>
        <v>0</v>
      </c>
      <c r="K23" s="30">
        <v>41682</v>
      </c>
      <c r="L23" s="28">
        <f ca="1">YEAR(TODAY())-YEAR(CLEAN!$K23)</f>
        <v>11</v>
      </c>
      <c r="M23" s="28">
        <v>35</v>
      </c>
      <c r="N23" s="28">
        <f>SUM(CLEAN!$AB23:$AE23)</f>
        <v>22</v>
      </c>
      <c r="O23" s="31">
        <f>CLEAN!$U23+CLEAN!$V23+CLEAN!$W23+CLEAN!$X23+CLEAN!$Y23+CLEAN!$Z23</f>
        <v>2211</v>
      </c>
      <c r="P23" s="28">
        <f>IF(CLEAN!$M23&lt;=32,3,IF(CLEAN!$M23&lt;=65,2,1))</f>
        <v>2</v>
      </c>
      <c r="Q23" s="28">
        <f>IF(Table_Market[[#This Row],[F_TOTAL_achat]]&lt;=14,1,IF(Table_Market[[#This Row],[F_TOTAL_achat]]&lt;=21,2,3))</f>
        <v>3</v>
      </c>
      <c r="R23" s="28">
        <f>IF(Table_Market[[#This Row],[M_TOTAL_dépensé]]&lt;=115,1,IF(Table_Market[[#This Row],[M_TOTAL_dépensé]]&lt;=833,2,3))</f>
        <v>3</v>
      </c>
      <c r="S23" s="21" t="str">
        <f>Table_Market[[#This Row],[R_SCORE]]&amp;Table_Market[[#This Row],[F_SCORE]]&amp;Table_Market[[#This Row],[M_SCORE]]</f>
        <v>233</v>
      </c>
      <c r="T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3" s="31">
        <v>879</v>
      </c>
      <c r="V23" s="31">
        <v>143</v>
      </c>
      <c r="W23" s="31">
        <v>797</v>
      </c>
      <c r="X23" s="31">
        <v>106</v>
      </c>
      <c r="Y23" s="31">
        <v>143</v>
      </c>
      <c r="Z23" s="31">
        <v>143</v>
      </c>
      <c r="AA23" s="28">
        <v>0</v>
      </c>
      <c r="AB23" s="28">
        <v>5</v>
      </c>
      <c r="AC23" s="28">
        <v>7</v>
      </c>
      <c r="AD23" s="28">
        <v>9</v>
      </c>
      <c r="AE23" s="28">
        <v>1</v>
      </c>
      <c r="AF23" s="28">
        <v>0</v>
      </c>
      <c r="AG23" s="28">
        <v>0</v>
      </c>
      <c r="AH23" s="28">
        <v>1</v>
      </c>
      <c r="AI23" s="28">
        <v>1</v>
      </c>
      <c r="AJ23" s="28">
        <v>0</v>
      </c>
      <c r="AK23" s="28">
        <v>0</v>
      </c>
      <c r="AL23" s="28">
        <v>3</v>
      </c>
      <c r="AM23" s="28">
        <v>11</v>
      </c>
      <c r="AN23" s="32">
        <v>0</v>
      </c>
    </row>
    <row r="24" spans="1:40" x14ac:dyDescent="0.35">
      <c r="A24" s="19">
        <v>10164</v>
      </c>
      <c r="B24" s="20">
        <v>1958</v>
      </c>
      <c r="C24" s="21">
        <f ca="1">YEAR(TODAY())-CLEAN!$B24</f>
        <v>67</v>
      </c>
      <c r="D24" s="28" t="s">
        <v>794</v>
      </c>
      <c r="E24" s="20" t="s">
        <v>716</v>
      </c>
      <c r="F24" s="20" t="s">
        <v>709</v>
      </c>
      <c r="G24" s="22">
        <v>94472</v>
      </c>
      <c r="H24" s="21">
        <v>0</v>
      </c>
      <c r="I24" s="21">
        <v>1</v>
      </c>
      <c r="J24" s="21">
        <f>CLEAN!$H24+CLEAN!$I24</f>
        <v>1</v>
      </c>
      <c r="K24" s="23">
        <v>41732</v>
      </c>
      <c r="L24" s="21">
        <f ca="1">YEAR(TODAY())-YEAR(CLEAN!$K24)</f>
        <v>11</v>
      </c>
      <c r="M24" s="21">
        <v>75</v>
      </c>
      <c r="N24" s="21">
        <f>SUM(CLEAN!$AB24:$AE24)</f>
        <v>20</v>
      </c>
      <c r="O24" s="24">
        <f>CLEAN!$U24+CLEAN!$V24+CLEAN!$W24+CLEAN!$X24+CLEAN!$Y24+CLEAN!$Z24</f>
        <v>1691</v>
      </c>
      <c r="P24" s="21">
        <f>IF(CLEAN!$M24&lt;=32,3,IF(CLEAN!$M24&lt;=65,2,1))</f>
        <v>1</v>
      </c>
      <c r="Q24" s="21">
        <f>IF(Table_Market[[#This Row],[F_TOTAL_achat]]&lt;=14,1,IF(Table_Market[[#This Row],[F_TOTAL_achat]]&lt;=21,2,3))</f>
        <v>2</v>
      </c>
      <c r="R24" s="21">
        <f>IF(Table_Market[[#This Row],[M_TOTAL_dépensé]]&lt;=115,1,IF(Table_Market[[#This Row],[M_TOTAL_dépensé]]&lt;=833,2,3))</f>
        <v>3</v>
      </c>
      <c r="S24" s="21" t="str">
        <f>Table_Market[[#This Row],[R_SCORE]]&amp;Table_Market[[#This Row],[F_SCORE]]&amp;Table_Market[[#This Row],[M_SCORE]]</f>
        <v>123</v>
      </c>
      <c r="T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4" s="24">
        <v>1017</v>
      </c>
      <c r="V24" s="24">
        <v>33</v>
      </c>
      <c r="W24" s="24">
        <v>417</v>
      </c>
      <c r="X24" s="24">
        <v>108</v>
      </c>
      <c r="Y24" s="24">
        <v>100</v>
      </c>
      <c r="Z24" s="24">
        <v>16</v>
      </c>
      <c r="AA24" s="21">
        <v>1</v>
      </c>
      <c r="AB24" s="21">
        <v>5</v>
      </c>
      <c r="AC24" s="21">
        <v>5</v>
      </c>
      <c r="AD24" s="21">
        <v>5</v>
      </c>
      <c r="AE24" s="21">
        <v>5</v>
      </c>
      <c r="AF24" s="21">
        <v>0</v>
      </c>
      <c r="AG24" s="21">
        <v>1</v>
      </c>
      <c r="AH24" s="21">
        <v>1</v>
      </c>
      <c r="AI24" s="21">
        <v>0</v>
      </c>
      <c r="AJ24" s="21">
        <v>0</v>
      </c>
      <c r="AK24" s="21">
        <v>0</v>
      </c>
      <c r="AL24" s="21">
        <v>3</v>
      </c>
      <c r="AM24" s="21">
        <v>11</v>
      </c>
      <c r="AN24" s="25">
        <v>0</v>
      </c>
    </row>
    <row r="25" spans="1:40" x14ac:dyDescent="0.35">
      <c r="A25" s="26">
        <v>5386</v>
      </c>
      <c r="B25" s="27">
        <v>1953</v>
      </c>
      <c r="C25" s="21">
        <f ca="1">YEAR(TODAY())-CLEAN!$B25</f>
        <v>72</v>
      </c>
      <c r="D25" s="28" t="s">
        <v>794</v>
      </c>
      <c r="E25" s="27" t="s">
        <v>716</v>
      </c>
      <c r="F25" s="27" t="s">
        <v>713</v>
      </c>
      <c r="G25" s="29">
        <v>94384</v>
      </c>
      <c r="H25" s="28">
        <v>0</v>
      </c>
      <c r="I25" s="28">
        <v>0</v>
      </c>
      <c r="J25" s="28">
        <f>CLEAN!$H25+CLEAN!$I25</f>
        <v>0</v>
      </c>
      <c r="K25" s="30">
        <v>41337</v>
      </c>
      <c r="L25" s="28">
        <f ca="1">YEAR(TODAY())-YEAR(CLEAN!$K25)</f>
        <v>12</v>
      </c>
      <c r="M25" s="28">
        <v>62</v>
      </c>
      <c r="N25" s="28">
        <f>SUM(CLEAN!$AB25:$AE25)</f>
        <v>20</v>
      </c>
      <c r="O25" s="31">
        <f>CLEAN!$U25+CLEAN!$V25+CLEAN!$W25+CLEAN!$X25+CLEAN!$Y25+CLEAN!$Z25</f>
        <v>2302</v>
      </c>
      <c r="P25" s="28">
        <f>IF(CLEAN!$M25&lt;=32,3,IF(CLEAN!$M25&lt;=65,2,1))</f>
        <v>2</v>
      </c>
      <c r="Q25" s="28">
        <f>IF(Table_Market[[#This Row],[F_TOTAL_achat]]&lt;=14,1,IF(Table_Market[[#This Row],[F_TOTAL_achat]]&lt;=21,2,3))</f>
        <v>2</v>
      </c>
      <c r="R25" s="28">
        <f>IF(Table_Market[[#This Row],[M_TOTAL_dépensé]]&lt;=115,1,IF(Table_Market[[#This Row],[M_TOTAL_dépensé]]&lt;=833,2,3))</f>
        <v>3</v>
      </c>
      <c r="S25" s="21" t="str">
        <f>Table_Market[[#This Row],[R_SCORE]]&amp;Table_Market[[#This Row],[F_SCORE]]&amp;Table_Market[[#This Row],[M_SCORE]]</f>
        <v>223</v>
      </c>
      <c r="T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5" s="31">
        <v>1111</v>
      </c>
      <c r="V25" s="31">
        <v>24</v>
      </c>
      <c r="W25" s="31">
        <v>790</v>
      </c>
      <c r="X25" s="31">
        <v>160</v>
      </c>
      <c r="Y25" s="31">
        <v>45</v>
      </c>
      <c r="Z25" s="31">
        <v>172</v>
      </c>
      <c r="AA25" s="28">
        <v>0</v>
      </c>
      <c r="AB25" s="28">
        <v>5</v>
      </c>
      <c r="AC25" s="28">
        <v>8</v>
      </c>
      <c r="AD25" s="28">
        <v>5</v>
      </c>
      <c r="AE25" s="28">
        <v>2</v>
      </c>
      <c r="AF25" s="28">
        <v>0</v>
      </c>
      <c r="AG25" s="28">
        <v>1</v>
      </c>
      <c r="AH25" s="28">
        <v>1</v>
      </c>
      <c r="AI25" s="28">
        <v>1</v>
      </c>
      <c r="AJ25" s="28">
        <v>0</v>
      </c>
      <c r="AK25" s="28">
        <v>0</v>
      </c>
      <c r="AL25" s="28">
        <v>3</v>
      </c>
      <c r="AM25" s="28">
        <v>11</v>
      </c>
      <c r="AN25" s="32">
        <v>1</v>
      </c>
    </row>
    <row r="26" spans="1:40" x14ac:dyDescent="0.35">
      <c r="A26" s="19">
        <v>6024</v>
      </c>
      <c r="B26" s="20">
        <v>1953</v>
      </c>
      <c r="C26" s="21">
        <f ca="1">YEAR(TODAY())-CLEAN!$B26</f>
        <v>72</v>
      </c>
      <c r="D26" s="28" t="s">
        <v>794</v>
      </c>
      <c r="E26" s="20" t="s">
        <v>716</v>
      </c>
      <c r="F26" s="20" t="s">
        <v>713</v>
      </c>
      <c r="G26" s="22">
        <v>94384</v>
      </c>
      <c r="H26" s="21">
        <v>0</v>
      </c>
      <c r="I26" s="21">
        <v>0</v>
      </c>
      <c r="J26" s="21">
        <f>CLEAN!$H26+CLEAN!$I26</f>
        <v>0</v>
      </c>
      <c r="K26" s="23">
        <v>41337</v>
      </c>
      <c r="L26" s="21">
        <f ca="1">YEAR(TODAY())-YEAR(CLEAN!$K26)</f>
        <v>12</v>
      </c>
      <c r="M26" s="21">
        <v>62</v>
      </c>
      <c r="N26" s="21">
        <f>SUM(CLEAN!$AB26:$AE26)</f>
        <v>20</v>
      </c>
      <c r="O26" s="24">
        <f>CLEAN!$U26+CLEAN!$V26+CLEAN!$W26+CLEAN!$X26+CLEAN!$Y26+CLEAN!$Z26</f>
        <v>2302</v>
      </c>
      <c r="P26" s="21">
        <f>IF(CLEAN!$M26&lt;=32,3,IF(CLEAN!$M26&lt;=65,2,1))</f>
        <v>2</v>
      </c>
      <c r="Q26" s="21">
        <f>IF(Table_Market[[#This Row],[F_TOTAL_achat]]&lt;=14,1,IF(Table_Market[[#This Row],[F_TOTAL_achat]]&lt;=21,2,3))</f>
        <v>2</v>
      </c>
      <c r="R26" s="21">
        <f>IF(Table_Market[[#This Row],[M_TOTAL_dépensé]]&lt;=115,1,IF(Table_Market[[#This Row],[M_TOTAL_dépensé]]&lt;=833,2,3))</f>
        <v>3</v>
      </c>
      <c r="S26" s="21" t="str">
        <f>Table_Market[[#This Row],[R_SCORE]]&amp;Table_Market[[#This Row],[F_SCORE]]&amp;Table_Market[[#This Row],[M_SCORE]]</f>
        <v>223</v>
      </c>
      <c r="T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6" s="24">
        <v>1111</v>
      </c>
      <c r="V26" s="24">
        <v>24</v>
      </c>
      <c r="W26" s="24">
        <v>790</v>
      </c>
      <c r="X26" s="24">
        <v>160</v>
      </c>
      <c r="Y26" s="24">
        <v>45</v>
      </c>
      <c r="Z26" s="24">
        <v>172</v>
      </c>
      <c r="AA26" s="21">
        <v>0</v>
      </c>
      <c r="AB26" s="21">
        <v>5</v>
      </c>
      <c r="AC26" s="21">
        <v>8</v>
      </c>
      <c r="AD26" s="21">
        <v>5</v>
      </c>
      <c r="AE26" s="21">
        <v>2</v>
      </c>
      <c r="AF26" s="21">
        <v>0</v>
      </c>
      <c r="AG26" s="21">
        <v>1</v>
      </c>
      <c r="AH26" s="21">
        <v>1</v>
      </c>
      <c r="AI26" s="21">
        <v>1</v>
      </c>
      <c r="AJ26" s="21">
        <v>0</v>
      </c>
      <c r="AK26" s="21">
        <v>0</v>
      </c>
      <c r="AL26" s="21">
        <v>3</v>
      </c>
      <c r="AM26" s="21">
        <v>11</v>
      </c>
      <c r="AN26" s="25">
        <v>1</v>
      </c>
    </row>
    <row r="27" spans="1:40" x14ac:dyDescent="0.35">
      <c r="A27" s="26">
        <v>10133</v>
      </c>
      <c r="B27" s="27">
        <v>1970</v>
      </c>
      <c r="C27" s="21">
        <f ca="1">YEAR(TODAY())-CLEAN!$B27</f>
        <v>55</v>
      </c>
      <c r="D27" s="28" t="s">
        <v>792</v>
      </c>
      <c r="E27" s="27" t="s">
        <v>716</v>
      </c>
      <c r="F27" s="27" t="s">
        <v>709</v>
      </c>
      <c r="G27" s="29">
        <v>93790</v>
      </c>
      <c r="H27" s="28">
        <v>0</v>
      </c>
      <c r="I27" s="28">
        <v>0</v>
      </c>
      <c r="J27" s="28">
        <f>CLEAN!$H27+CLEAN!$I27</f>
        <v>0</v>
      </c>
      <c r="K27" s="30">
        <v>41682</v>
      </c>
      <c r="L27" s="28">
        <f ca="1">YEAR(TODAY())-YEAR(CLEAN!$K27)</f>
        <v>11</v>
      </c>
      <c r="M27" s="28">
        <v>16</v>
      </c>
      <c r="N27" s="28">
        <f>SUM(CLEAN!$AB27:$AE27)</f>
        <v>27</v>
      </c>
      <c r="O27" s="31">
        <f>CLEAN!$U27+CLEAN!$V27+CLEAN!$W27+CLEAN!$X27+CLEAN!$Y27+CLEAN!$Z27</f>
        <v>2349</v>
      </c>
      <c r="P27" s="28">
        <f>IF(CLEAN!$M27&lt;=32,3,IF(CLEAN!$M27&lt;=65,2,1))</f>
        <v>3</v>
      </c>
      <c r="Q27" s="28">
        <f>IF(Table_Market[[#This Row],[F_TOTAL_achat]]&lt;=14,1,IF(Table_Market[[#This Row],[F_TOTAL_achat]]&lt;=21,2,3))</f>
        <v>3</v>
      </c>
      <c r="R27" s="28">
        <f>IF(Table_Market[[#This Row],[M_TOTAL_dépensé]]&lt;=115,1,IF(Table_Market[[#This Row],[M_TOTAL_dépensé]]&lt;=833,2,3))</f>
        <v>3</v>
      </c>
      <c r="S27" s="21" t="str">
        <f>Table_Market[[#This Row],[R_SCORE]]&amp;Table_Market[[#This Row],[F_SCORE]]&amp;Table_Market[[#This Row],[M_SCORE]]</f>
        <v>333</v>
      </c>
      <c r="T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7" s="31">
        <v>1302</v>
      </c>
      <c r="V27" s="31">
        <v>68</v>
      </c>
      <c r="W27" s="31">
        <v>731</v>
      </c>
      <c r="X27" s="31">
        <v>89</v>
      </c>
      <c r="Y27" s="31">
        <v>114</v>
      </c>
      <c r="Z27" s="31">
        <v>45</v>
      </c>
      <c r="AA27" s="28">
        <v>0</v>
      </c>
      <c r="AB27" s="28">
        <v>6</v>
      </c>
      <c r="AC27" s="28">
        <v>7</v>
      </c>
      <c r="AD27" s="28">
        <v>12</v>
      </c>
      <c r="AE27" s="28">
        <v>2</v>
      </c>
      <c r="AF27" s="28">
        <v>0</v>
      </c>
      <c r="AG27" s="28">
        <v>1</v>
      </c>
      <c r="AH27" s="28">
        <v>1</v>
      </c>
      <c r="AI27" s="28">
        <v>1</v>
      </c>
      <c r="AJ27" s="28">
        <v>0</v>
      </c>
      <c r="AK27" s="28">
        <v>0</v>
      </c>
      <c r="AL27" s="28">
        <v>3</v>
      </c>
      <c r="AM27" s="28">
        <v>11</v>
      </c>
      <c r="AN27" s="32">
        <v>1</v>
      </c>
    </row>
    <row r="28" spans="1:40" x14ac:dyDescent="0.35">
      <c r="A28" s="19">
        <v>9499</v>
      </c>
      <c r="B28" s="20">
        <v>1954</v>
      </c>
      <c r="C28" s="21">
        <f ca="1">YEAR(TODAY())-CLEAN!$B28</f>
        <v>71</v>
      </c>
      <c r="D28" s="28" t="s">
        <v>794</v>
      </c>
      <c r="E28" s="20" t="s">
        <v>716</v>
      </c>
      <c r="F28" s="20" t="s">
        <v>710</v>
      </c>
      <c r="G28" s="22">
        <v>93404</v>
      </c>
      <c r="H28" s="21">
        <v>1</v>
      </c>
      <c r="I28" s="21">
        <v>2</v>
      </c>
      <c r="J28" s="21">
        <f>CLEAN!$H28+CLEAN!$I28</f>
        <v>3</v>
      </c>
      <c r="K28" s="23">
        <v>41401</v>
      </c>
      <c r="L28" s="21">
        <f ca="1">YEAR(TODAY())-YEAR(CLEAN!$K28)</f>
        <v>12</v>
      </c>
      <c r="M28" s="21">
        <v>97</v>
      </c>
      <c r="N28" s="21">
        <f>SUM(CLEAN!$AB28:$AE28)</f>
        <v>19</v>
      </c>
      <c r="O28" s="24">
        <f>CLEAN!$U28+CLEAN!$V28+CLEAN!$W28+CLEAN!$X28+CLEAN!$Y28+CLEAN!$Z28</f>
        <v>1616</v>
      </c>
      <c r="P28" s="21">
        <f>IF(CLEAN!$M28&lt;=32,3,IF(CLEAN!$M28&lt;=65,2,1))</f>
        <v>1</v>
      </c>
      <c r="Q28" s="21">
        <f>IF(Table_Market[[#This Row],[F_TOTAL_achat]]&lt;=14,1,IF(Table_Market[[#This Row],[F_TOTAL_achat]]&lt;=21,2,3))</f>
        <v>2</v>
      </c>
      <c r="R28" s="21">
        <f>IF(Table_Market[[#This Row],[M_TOTAL_dépensé]]&lt;=115,1,IF(Table_Market[[#This Row],[M_TOTAL_dépensé]]&lt;=833,2,3))</f>
        <v>3</v>
      </c>
      <c r="S28" s="21" t="str">
        <f>Table_Market[[#This Row],[R_SCORE]]&amp;Table_Market[[#This Row],[F_SCORE]]&amp;Table_Market[[#This Row],[M_SCORE]]</f>
        <v>123</v>
      </c>
      <c r="T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8" s="24">
        <v>1279</v>
      </c>
      <c r="V28" s="24">
        <v>15</v>
      </c>
      <c r="W28" s="24">
        <v>287</v>
      </c>
      <c r="X28" s="24">
        <v>20</v>
      </c>
      <c r="Y28" s="24">
        <v>0</v>
      </c>
      <c r="Z28" s="24">
        <v>15</v>
      </c>
      <c r="AA28" s="21">
        <v>3</v>
      </c>
      <c r="AB28" s="21">
        <v>3</v>
      </c>
      <c r="AC28" s="21">
        <v>4</v>
      </c>
      <c r="AD28" s="21">
        <v>7</v>
      </c>
      <c r="AE28" s="21">
        <v>5</v>
      </c>
      <c r="AF28" s="21">
        <v>0</v>
      </c>
      <c r="AG28" s="21">
        <v>1</v>
      </c>
      <c r="AH28" s="21">
        <v>1</v>
      </c>
      <c r="AI28" s="21">
        <v>0</v>
      </c>
      <c r="AJ28" s="21">
        <v>0</v>
      </c>
      <c r="AK28" s="21">
        <v>0</v>
      </c>
      <c r="AL28" s="21">
        <v>3</v>
      </c>
      <c r="AM28" s="21">
        <v>11</v>
      </c>
      <c r="AN28" s="25">
        <v>0</v>
      </c>
    </row>
    <row r="29" spans="1:40" x14ac:dyDescent="0.35">
      <c r="A29" s="26">
        <v>6932</v>
      </c>
      <c r="B29" s="27">
        <v>1941</v>
      </c>
      <c r="C29" s="21">
        <f ca="1">YEAR(TODAY())-CLEAN!$B29</f>
        <v>84</v>
      </c>
      <c r="D29" s="28" t="s">
        <v>794</v>
      </c>
      <c r="E29" s="27" t="s">
        <v>714</v>
      </c>
      <c r="F29" s="27" t="s">
        <v>710</v>
      </c>
      <c r="G29" s="29">
        <v>93027</v>
      </c>
      <c r="H29" s="28">
        <v>0</v>
      </c>
      <c r="I29" s="28">
        <v>0</v>
      </c>
      <c r="J29" s="28">
        <f>CLEAN!$H29+CLEAN!$I29</f>
        <v>0</v>
      </c>
      <c r="K29" s="30">
        <v>41377</v>
      </c>
      <c r="L29" s="28">
        <f ca="1">YEAR(TODAY())-YEAR(CLEAN!$K29)</f>
        <v>12</v>
      </c>
      <c r="M29" s="28">
        <v>77</v>
      </c>
      <c r="N29" s="28">
        <f>SUM(CLEAN!$AB29:$AE29)</f>
        <v>24</v>
      </c>
      <c r="O29" s="31">
        <f>CLEAN!$U29+CLEAN!$V29+CLEAN!$W29+CLEAN!$X29+CLEAN!$Y29+CLEAN!$Z29</f>
        <v>2119</v>
      </c>
      <c r="P29" s="28">
        <f>IF(CLEAN!$M29&lt;=32,3,IF(CLEAN!$M29&lt;=65,2,1))</f>
        <v>1</v>
      </c>
      <c r="Q29" s="28">
        <f>IF(Table_Market[[#This Row],[F_TOTAL_achat]]&lt;=14,1,IF(Table_Market[[#This Row],[F_TOTAL_achat]]&lt;=21,2,3))</f>
        <v>3</v>
      </c>
      <c r="R29" s="28">
        <f>IF(Table_Market[[#This Row],[M_TOTAL_dépensé]]&lt;=115,1,IF(Table_Market[[#This Row],[M_TOTAL_dépensé]]&lt;=833,2,3))</f>
        <v>3</v>
      </c>
      <c r="S29" s="21" t="str">
        <f>Table_Market[[#This Row],[R_SCORE]]&amp;Table_Market[[#This Row],[F_SCORE]]&amp;Table_Market[[#This Row],[M_SCORE]]</f>
        <v>133</v>
      </c>
      <c r="T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9" s="31">
        <v>1285</v>
      </c>
      <c r="V29" s="31">
        <v>42</v>
      </c>
      <c r="W29" s="31">
        <v>716</v>
      </c>
      <c r="X29" s="31">
        <v>55</v>
      </c>
      <c r="Y29" s="31">
        <v>0</v>
      </c>
      <c r="Z29" s="31">
        <v>21</v>
      </c>
      <c r="AA29" s="28">
        <v>0</v>
      </c>
      <c r="AB29" s="28">
        <v>7</v>
      </c>
      <c r="AC29" s="28">
        <v>10</v>
      </c>
      <c r="AD29" s="28">
        <v>5</v>
      </c>
      <c r="AE29" s="28">
        <v>2</v>
      </c>
      <c r="AF29" s="28">
        <v>0</v>
      </c>
      <c r="AG29" s="28">
        <v>0</v>
      </c>
      <c r="AH29" s="28">
        <v>1</v>
      </c>
      <c r="AI29" s="28">
        <v>0</v>
      </c>
      <c r="AJ29" s="28">
        <v>0</v>
      </c>
      <c r="AK29" s="28">
        <v>0</v>
      </c>
      <c r="AL29" s="28">
        <v>3</v>
      </c>
      <c r="AM29" s="28">
        <v>11</v>
      </c>
      <c r="AN29" s="32">
        <v>0</v>
      </c>
    </row>
    <row r="30" spans="1:40" x14ac:dyDescent="0.35">
      <c r="A30" s="19">
        <v>10489</v>
      </c>
      <c r="B30" s="20">
        <v>1973</v>
      </c>
      <c r="C30" s="21">
        <f ca="1">YEAR(TODAY())-CLEAN!$B30</f>
        <v>52</v>
      </c>
      <c r="D30" s="28" t="s">
        <v>792</v>
      </c>
      <c r="E30" s="20" t="s">
        <v>716</v>
      </c>
      <c r="F30" s="20" t="s">
        <v>710</v>
      </c>
      <c r="G30" s="22">
        <v>92955</v>
      </c>
      <c r="H30" s="21">
        <v>0</v>
      </c>
      <c r="I30" s="21">
        <v>0</v>
      </c>
      <c r="J30" s="21">
        <f>CLEAN!$H30+CLEAN!$I30</f>
        <v>0</v>
      </c>
      <c r="K30" s="23">
        <v>41505</v>
      </c>
      <c r="L30" s="21">
        <f ca="1">YEAR(TODAY())-YEAR(CLEAN!$K30)</f>
        <v>12</v>
      </c>
      <c r="M30" s="21">
        <v>35</v>
      </c>
      <c r="N30" s="21">
        <f>SUM(CLEAN!$AB30:$AE30)</f>
        <v>24</v>
      </c>
      <c r="O30" s="24">
        <f>CLEAN!$U30+CLEAN!$V30+CLEAN!$W30+CLEAN!$X30+CLEAN!$Y30+CLEAN!$Z30</f>
        <v>1778</v>
      </c>
      <c r="P30" s="21">
        <f>IF(CLEAN!$M30&lt;=32,3,IF(CLEAN!$M30&lt;=65,2,1))</f>
        <v>2</v>
      </c>
      <c r="Q30" s="21">
        <f>IF(Table_Market[[#This Row],[F_TOTAL_achat]]&lt;=14,1,IF(Table_Market[[#This Row],[F_TOTAL_achat]]&lt;=21,2,3))</f>
        <v>3</v>
      </c>
      <c r="R30" s="21">
        <f>IF(Table_Market[[#This Row],[M_TOTAL_dépensé]]&lt;=115,1,IF(Table_Market[[#This Row],[M_TOTAL_dépensé]]&lt;=833,2,3))</f>
        <v>3</v>
      </c>
      <c r="S30" s="21" t="str">
        <f>Table_Market[[#This Row],[R_SCORE]]&amp;Table_Market[[#This Row],[F_SCORE]]&amp;Table_Market[[#This Row],[M_SCORE]]</f>
        <v>233</v>
      </c>
      <c r="T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0" s="24">
        <v>693</v>
      </c>
      <c r="V30" s="24">
        <v>21</v>
      </c>
      <c r="W30" s="24">
        <v>925</v>
      </c>
      <c r="X30" s="24">
        <v>31</v>
      </c>
      <c r="Y30" s="24">
        <v>24</v>
      </c>
      <c r="Z30" s="24">
        <v>84</v>
      </c>
      <c r="AA30" s="21">
        <v>1</v>
      </c>
      <c r="AB30" s="21">
        <v>6</v>
      </c>
      <c r="AC30" s="21">
        <v>7</v>
      </c>
      <c r="AD30" s="21">
        <v>9</v>
      </c>
      <c r="AE30" s="21">
        <v>2</v>
      </c>
      <c r="AF30" s="21">
        <v>0</v>
      </c>
      <c r="AG30" s="21">
        <v>0</v>
      </c>
      <c r="AH30" s="21">
        <v>1</v>
      </c>
      <c r="AI30" s="21">
        <v>1</v>
      </c>
      <c r="AJ30" s="21">
        <v>0</v>
      </c>
      <c r="AK30" s="21">
        <v>0</v>
      </c>
      <c r="AL30" s="21">
        <v>3</v>
      </c>
      <c r="AM30" s="21">
        <v>11</v>
      </c>
      <c r="AN30" s="25">
        <v>1</v>
      </c>
    </row>
    <row r="31" spans="1:40" x14ac:dyDescent="0.35">
      <c r="A31" s="26">
        <v>1340</v>
      </c>
      <c r="B31" s="27">
        <v>1986</v>
      </c>
      <c r="C31" s="21">
        <f ca="1">YEAR(TODAY())-CLEAN!$B31</f>
        <v>39</v>
      </c>
      <c r="D31" s="28" t="s">
        <v>793</v>
      </c>
      <c r="E31" s="27" t="s">
        <v>716</v>
      </c>
      <c r="F31" s="27" t="s">
        <v>710</v>
      </c>
      <c r="G31" s="29">
        <v>92910</v>
      </c>
      <c r="H31" s="28">
        <v>0</v>
      </c>
      <c r="I31" s="28">
        <v>0</v>
      </c>
      <c r="J31" s="28">
        <f>CLEAN!$H31+CLEAN!$I31</f>
        <v>0</v>
      </c>
      <c r="K31" s="30">
        <v>41753</v>
      </c>
      <c r="L31" s="28">
        <f ca="1">YEAR(TODAY())-YEAR(CLEAN!$K31)</f>
        <v>11</v>
      </c>
      <c r="M31" s="28">
        <v>42</v>
      </c>
      <c r="N31" s="28">
        <f>SUM(CLEAN!$AB31:$AE31)</f>
        <v>27</v>
      </c>
      <c r="O31" s="31">
        <f>CLEAN!$U31+CLEAN!$V31+CLEAN!$W31+CLEAN!$X31+CLEAN!$Y31+CLEAN!$Z31</f>
        <v>1795</v>
      </c>
      <c r="P31" s="28">
        <f>IF(CLEAN!$M31&lt;=32,3,IF(CLEAN!$M31&lt;=65,2,1))</f>
        <v>2</v>
      </c>
      <c r="Q31" s="28">
        <f>IF(Table_Market[[#This Row],[F_TOTAL_achat]]&lt;=14,1,IF(Table_Market[[#This Row],[F_TOTAL_achat]]&lt;=21,2,3))</f>
        <v>3</v>
      </c>
      <c r="R31" s="28">
        <f>IF(Table_Market[[#This Row],[M_TOTAL_dépensé]]&lt;=115,1,IF(Table_Market[[#This Row],[M_TOTAL_dépensé]]&lt;=833,2,3))</f>
        <v>3</v>
      </c>
      <c r="S31" s="21" t="str">
        <f>Table_Market[[#This Row],[R_SCORE]]&amp;Table_Market[[#This Row],[F_SCORE]]&amp;Table_Market[[#This Row],[M_SCORE]]</f>
        <v>233</v>
      </c>
      <c r="T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1" s="31">
        <v>551</v>
      </c>
      <c r="V31" s="31">
        <v>137</v>
      </c>
      <c r="W31" s="31">
        <v>792</v>
      </c>
      <c r="X31" s="31">
        <v>179</v>
      </c>
      <c r="Y31" s="31">
        <v>103</v>
      </c>
      <c r="Z31" s="31">
        <v>33</v>
      </c>
      <c r="AA31" s="28">
        <v>1</v>
      </c>
      <c r="AB31" s="28">
        <v>6</v>
      </c>
      <c r="AC31" s="28">
        <v>7</v>
      </c>
      <c r="AD31" s="28">
        <v>13</v>
      </c>
      <c r="AE31" s="28">
        <v>1</v>
      </c>
      <c r="AF31" s="28">
        <v>0</v>
      </c>
      <c r="AG31" s="28">
        <v>1</v>
      </c>
      <c r="AH31" s="28">
        <v>1</v>
      </c>
      <c r="AI31" s="28">
        <v>1</v>
      </c>
      <c r="AJ31" s="28">
        <v>0</v>
      </c>
      <c r="AK31" s="28">
        <v>0</v>
      </c>
      <c r="AL31" s="28">
        <v>3</v>
      </c>
      <c r="AM31" s="28">
        <v>11</v>
      </c>
      <c r="AN31" s="32">
        <v>0</v>
      </c>
    </row>
    <row r="32" spans="1:40" x14ac:dyDescent="0.35">
      <c r="A32" s="19">
        <v>821</v>
      </c>
      <c r="B32" s="20">
        <v>1992</v>
      </c>
      <c r="C32" s="21">
        <f ca="1">YEAR(TODAY())-CLEAN!$B32</f>
        <v>33</v>
      </c>
      <c r="D32" s="28" t="s">
        <v>793</v>
      </c>
      <c r="E32" s="20" t="s">
        <v>717</v>
      </c>
      <c r="F32" s="20" t="s">
        <v>709</v>
      </c>
      <c r="G32" s="22">
        <v>92859</v>
      </c>
      <c r="H32" s="21">
        <v>0</v>
      </c>
      <c r="I32" s="21">
        <v>0</v>
      </c>
      <c r="J32" s="21">
        <f>CLEAN!$H32+CLEAN!$I32</f>
        <v>0</v>
      </c>
      <c r="K32" s="23">
        <v>41201</v>
      </c>
      <c r="L32" s="21">
        <f ca="1">YEAR(TODAY())-YEAR(CLEAN!$K32)</f>
        <v>13</v>
      </c>
      <c r="M32" s="21">
        <v>46</v>
      </c>
      <c r="N32" s="21">
        <f>SUM(CLEAN!$AB32:$AE32)</f>
        <v>23</v>
      </c>
      <c r="O32" s="24">
        <f>CLEAN!$U32+CLEAN!$V32+CLEAN!$W32+CLEAN!$X32+CLEAN!$Y32+CLEAN!$Z32</f>
        <v>2077</v>
      </c>
      <c r="P32" s="21">
        <f>IF(CLEAN!$M32&lt;=32,3,IF(CLEAN!$M32&lt;=65,2,1))</f>
        <v>2</v>
      </c>
      <c r="Q32" s="21">
        <f>IF(Table_Market[[#This Row],[F_TOTAL_achat]]&lt;=14,1,IF(Table_Market[[#This Row],[F_TOTAL_achat]]&lt;=21,2,3))</f>
        <v>3</v>
      </c>
      <c r="R32" s="21">
        <f>IF(Table_Market[[#This Row],[M_TOTAL_dépensé]]&lt;=115,1,IF(Table_Market[[#This Row],[M_TOTAL_dépensé]]&lt;=833,2,3))</f>
        <v>3</v>
      </c>
      <c r="S32" s="21" t="str">
        <f>Table_Market[[#This Row],[R_SCORE]]&amp;Table_Market[[#This Row],[F_SCORE]]&amp;Table_Market[[#This Row],[M_SCORE]]</f>
        <v>233</v>
      </c>
      <c r="T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2" s="24">
        <v>962</v>
      </c>
      <c r="V32" s="24">
        <v>61</v>
      </c>
      <c r="W32" s="24">
        <v>921</v>
      </c>
      <c r="X32" s="24">
        <v>52</v>
      </c>
      <c r="Y32" s="24">
        <v>61</v>
      </c>
      <c r="Z32" s="24">
        <v>20</v>
      </c>
      <c r="AA32" s="21">
        <v>1</v>
      </c>
      <c r="AB32" s="21">
        <v>5</v>
      </c>
      <c r="AC32" s="21">
        <v>4</v>
      </c>
      <c r="AD32" s="21">
        <v>12</v>
      </c>
      <c r="AE32" s="21">
        <v>2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3</v>
      </c>
      <c r="AM32" s="21">
        <v>11</v>
      </c>
      <c r="AN32" s="25">
        <v>0</v>
      </c>
    </row>
    <row r="33" spans="1:40" x14ac:dyDescent="0.35">
      <c r="A33" s="26">
        <v>5832</v>
      </c>
      <c r="B33" s="27">
        <v>1960</v>
      </c>
      <c r="C33" s="21">
        <f ca="1">YEAR(TODAY())-CLEAN!$B33</f>
        <v>65</v>
      </c>
      <c r="D33" s="28" t="s">
        <v>794</v>
      </c>
      <c r="E33" s="27" t="s">
        <v>717</v>
      </c>
      <c r="F33" s="27" t="s">
        <v>713</v>
      </c>
      <c r="G33" s="29">
        <v>92556</v>
      </c>
      <c r="H33" s="28">
        <v>0</v>
      </c>
      <c r="I33" s="28">
        <v>0</v>
      </c>
      <c r="J33" s="28">
        <f>CLEAN!$H33+CLEAN!$I33</f>
        <v>0</v>
      </c>
      <c r="K33" s="30">
        <v>41749</v>
      </c>
      <c r="L33" s="28">
        <f ca="1">YEAR(TODAY())-YEAR(CLEAN!$K33)</f>
        <v>11</v>
      </c>
      <c r="M33" s="28">
        <v>32</v>
      </c>
      <c r="N33" s="28">
        <f>SUM(CLEAN!$AB33:$AE33)</f>
        <v>21</v>
      </c>
      <c r="O33" s="31">
        <f>CLEAN!$U33+CLEAN!$V33+CLEAN!$W33+CLEAN!$X33+CLEAN!$Y33+CLEAN!$Z33</f>
        <v>1263</v>
      </c>
      <c r="P33" s="28">
        <f>IF(CLEAN!$M33&lt;=32,3,IF(CLEAN!$M33&lt;=65,2,1))</f>
        <v>3</v>
      </c>
      <c r="Q33" s="28">
        <f>IF(Table_Market[[#This Row],[F_TOTAL_achat]]&lt;=14,1,IF(Table_Market[[#This Row],[F_TOTAL_achat]]&lt;=21,2,3))</f>
        <v>2</v>
      </c>
      <c r="R33" s="28">
        <f>IF(Table_Market[[#This Row],[M_TOTAL_dépensé]]&lt;=115,1,IF(Table_Market[[#This Row],[M_TOTAL_dépensé]]&lt;=833,2,3))</f>
        <v>3</v>
      </c>
      <c r="S33" s="21" t="str">
        <f>Table_Market[[#This Row],[R_SCORE]]&amp;Table_Market[[#This Row],[F_SCORE]]&amp;Table_Market[[#This Row],[M_SCORE]]</f>
        <v>323</v>
      </c>
      <c r="T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3" s="31">
        <v>493</v>
      </c>
      <c r="V33" s="31">
        <v>183</v>
      </c>
      <c r="W33" s="31">
        <v>352</v>
      </c>
      <c r="X33" s="31">
        <v>184</v>
      </c>
      <c r="Y33" s="31">
        <v>23</v>
      </c>
      <c r="Z33" s="31">
        <v>28</v>
      </c>
      <c r="AA33" s="28">
        <v>0</v>
      </c>
      <c r="AB33" s="28">
        <v>3</v>
      </c>
      <c r="AC33" s="28">
        <v>5</v>
      </c>
      <c r="AD33" s="28">
        <v>13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3</v>
      </c>
      <c r="AM33" s="28">
        <v>11</v>
      </c>
      <c r="AN33" s="32">
        <v>0</v>
      </c>
    </row>
    <row r="34" spans="1:40" x14ac:dyDescent="0.35">
      <c r="A34" s="19">
        <v>9349</v>
      </c>
      <c r="B34" s="20">
        <v>1985</v>
      </c>
      <c r="C34" s="21">
        <f ca="1">YEAR(TODAY())-CLEAN!$B34</f>
        <v>40</v>
      </c>
      <c r="D34" s="28" t="s">
        <v>793</v>
      </c>
      <c r="E34" s="20" t="s">
        <v>716</v>
      </c>
      <c r="F34" s="20" t="s">
        <v>710</v>
      </c>
      <c r="G34" s="22">
        <v>92533</v>
      </c>
      <c r="H34" s="21">
        <v>0</v>
      </c>
      <c r="I34" s="21">
        <v>0</v>
      </c>
      <c r="J34" s="21">
        <f>CLEAN!$H34+CLEAN!$I34</f>
        <v>0</v>
      </c>
      <c r="K34" s="23">
        <v>41627</v>
      </c>
      <c r="L34" s="21">
        <f ca="1">YEAR(TODAY())-YEAR(CLEAN!$K34)</f>
        <v>12</v>
      </c>
      <c r="M34" s="21">
        <v>84</v>
      </c>
      <c r="N34" s="21">
        <f>SUM(CLEAN!$AB34:$AE34)</f>
        <v>24</v>
      </c>
      <c r="O34" s="24">
        <f>CLEAN!$U34+CLEAN!$V34+CLEAN!$W34+CLEAN!$X34+CLEAN!$Y34+CLEAN!$Z34</f>
        <v>1131</v>
      </c>
      <c r="P34" s="21">
        <f>IF(CLEAN!$M34&lt;=32,3,IF(CLEAN!$M34&lt;=65,2,1))</f>
        <v>1</v>
      </c>
      <c r="Q34" s="21">
        <f>IF(Table_Market[[#This Row],[F_TOTAL_achat]]&lt;=14,1,IF(Table_Market[[#This Row],[F_TOTAL_achat]]&lt;=21,2,3))</f>
        <v>3</v>
      </c>
      <c r="R34" s="21">
        <f>IF(Table_Market[[#This Row],[M_TOTAL_dépensé]]&lt;=115,1,IF(Table_Market[[#This Row],[M_TOTAL_dépensé]]&lt;=833,2,3))</f>
        <v>3</v>
      </c>
      <c r="S34" s="21" t="str">
        <f>Table_Market[[#This Row],[R_SCORE]]&amp;Table_Market[[#This Row],[F_SCORE]]&amp;Table_Market[[#This Row],[M_SCORE]]</f>
        <v>133</v>
      </c>
      <c r="T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4" s="24">
        <v>693</v>
      </c>
      <c r="V34" s="24">
        <v>21</v>
      </c>
      <c r="W34" s="24">
        <v>118</v>
      </c>
      <c r="X34" s="24">
        <v>110</v>
      </c>
      <c r="Y34" s="24">
        <v>147</v>
      </c>
      <c r="Z34" s="24">
        <v>42</v>
      </c>
      <c r="AA34" s="21">
        <v>1</v>
      </c>
      <c r="AB34" s="21">
        <v>6</v>
      </c>
      <c r="AC34" s="21">
        <v>5</v>
      </c>
      <c r="AD34" s="21">
        <v>11</v>
      </c>
      <c r="AE34" s="21">
        <v>2</v>
      </c>
      <c r="AF34" s="21">
        <v>0</v>
      </c>
      <c r="AG34" s="21">
        <v>0</v>
      </c>
      <c r="AH34" s="21">
        <v>1</v>
      </c>
      <c r="AI34" s="21">
        <v>1</v>
      </c>
      <c r="AJ34" s="21">
        <v>0</v>
      </c>
      <c r="AK34" s="21">
        <v>0</v>
      </c>
      <c r="AL34" s="21">
        <v>3</v>
      </c>
      <c r="AM34" s="21">
        <v>11</v>
      </c>
      <c r="AN34" s="25">
        <v>0</v>
      </c>
    </row>
    <row r="35" spans="1:40" x14ac:dyDescent="0.35">
      <c r="A35" s="26">
        <v>1172</v>
      </c>
      <c r="B35" s="27">
        <v>1983</v>
      </c>
      <c r="C35" s="21">
        <f ca="1">YEAR(TODAY())-CLEAN!$B35</f>
        <v>42</v>
      </c>
      <c r="D35" s="28" t="s">
        <v>793</v>
      </c>
      <c r="E35" s="27" t="s">
        <v>714</v>
      </c>
      <c r="F35" s="27" t="s">
        <v>710</v>
      </c>
      <c r="G35" s="29">
        <v>92491</v>
      </c>
      <c r="H35" s="28">
        <v>0</v>
      </c>
      <c r="I35" s="28">
        <v>0</v>
      </c>
      <c r="J35" s="28">
        <f>CLEAN!$H35+CLEAN!$I35</f>
        <v>0</v>
      </c>
      <c r="K35" s="30">
        <v>41395</v>
      </c>
      <c r="L35" s="28">
        <f ca="1">YEAR(TODAY())-YEAR(CLEAN!$K35)</f>
        <v>12</v>
      </c>
      <c r="M35" s="28">
        <v>71</v>
      </c>
      <c r="N35" s="28">
        <f>SUM(CLEAN!$AB35:$AE35)</f>
        <v>27</v>
      </c>
      <c r="O35" s="31">
        <f>CLEAN!$U35+CLEAN!$V35+CLEAN!$W35+CLEAN!$X35+CLEAN!$Y35+CLEAN!$Z35</f>
        <v>2034</v>
      </c>
      <c r="P35" s="28">
        <f>IF(CLEAN!$M35&lt;=32,3,IF(CLEAN!$M35&lt;=65,2,1))</f>
        <v>1</v>
      </c>
      <c r="Q35" s="28">
        <f>IF(Table_Market[[#This Row],[F_TOTAL_achat]]&lt;=14,1,IF(Table_Market[[#This Row],[F_TOTAL_achat]]&lt;=21,2,3))</f>
        <v>3</v>
      </c>
      <c r="R35" s="28">
        <f>IF(Table_Market[[#This Row],[M_TOTAL_dépensé]]&lt;=115,1,IF(Table_Market[[#This Row],[M_TOTAL_dépensé]]&lt;=833,2,3))</f>
        <v>3</v>
      </c>
      <c r="S35" s="21" t="str">
        <f>Table_Market[[#This Row],[R_SCORE]]&amp;Table_Market[[#This Row],[F_SCORE]]&amp;Table_Market[[#This Row],[M_SCORE]]</f>
        <v>133</v>
      </c>
      <c r="T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" s="31">
        <v>979</v>
      </c>
      <c r="V35" s="31">
        <v>44</v>
      </c>
      <c r="W35" s="31">
        <v>935</v>
      </c>
      <c r="X35" s="31">
        <v>29</v>
      </c>
      <c r="Y35" s="31">
        <v>25</v>
      </c>
      <c r="Z35" s="31">
        <v>22</v>
      </c>
      <c r="AA35" s="28">
        <v>1</v>
      </c>
      <c r="AB35" s="28">
        <v>7</v>
      </c>
      <c r="AC35" s="28">
        <v>5</v>
      </c>
      <c r="AD35" s="28">
        <v>12</v>
      </c>
      <c r="AE35" s="28">
        <v>3</v>
      </c>
      <c r="AF35" s="28">
        <v>0</v>
      </c>
      <c r="AG35" s="28">
        <v>1</v>
      </c>
      <c r="AH35" s="28">
        <v>1</v>
      </c>
      <c r="AI35" s="28">
        <v>1</v>
      </c>
      <c r="AJ35" s="28">
        <v>0</v>
      </c>
      <c r="AK35" s="28">
        <v>0</v>
      </c>
      <c r="AL35" s="28">
        <v>3</v>
      </c>
      <c r="AM35" s="28">
        <v>11</v>
      </c>
      <c r="AN35" s="32">
        <v>1</v>
      </c>
    </row>
    <row r="36" spans="1:40" x14ac:dyDescent="0.35">
      <c r="A36" s="19">
        <v>10909</v>
      </c>
      <c r="B36" s="20">
        <v>1948</v>
      </c>
      <c r="C36" s="21">
        <f ca="1">YEAR(TODAY())-CLEAN!$B36</f>
        <v>77</v>
      </c>
      <c r="D36" s="28" t="s">
        <v>794</v>
      </c>
      <c r="E36" s="20" t="s">
        <v>716</v>
      </c>
      <c r="F36" s="20" t="s">
        <v>710</v>
      </c>
      <c r="G36" s="22">
        <v>92344</v>
      </c>
      <c r="H36" s="21">
        <v>0</v>
      </c>
      <c r="I36" s="21">
        <v>0</v>
      </c>
      <c r="J36" s="21">
        <f>CLEAN!$H36+CLEAN!$I36</f>
        <v>0</v>
      </c>
      <c r="K36" s="23">
        <v>41654</v>
      </c>
      <c r="L36" s="21">
        <f ca="1">YEAR(TODAY())-YEAR(CLEAN!$K36)</f>
        <v>11</v>
      </c>
      <c r="M36" s="21">
        <v>9</v>
      </c>
      <c r="N36" s="21">
        <f>SUM(CLEAN!$AB36:$AE36)</f>
        <v>21</v>
      </c>
      <c r="O36" s="24">
        <f>CLEAN!$U36+CLEAN!$V36+CLEAN!$W36+CLEAN!$X36+CLEAN!$Y36+CLEAN!$Z36</f>
        <v>1899</v>
      </c>
      <c r="P36" s="21">
        <f>IF(CLEAN!$M36&lt;=32,3,IF(CLEAN!$M36&lt;=65,2,1))</f>
        <v>3</v>
      </c>
      <c r="Q36" s="21">
        <f>IF(Table_Market[[#This Row],[F_TOTAL_achat]]&lt;=14,1,IF(Table_Market[[#This Row],[F_TOTAL_achat]]&lt;=21,2,3))</f>
        <v>2</v>
      </c>
      <c r="R36" s="21">
        <f>IF(Table_Market[[#This Row],[M_TOTAL_dépensé]]&lt;=115,1,IF(Table_Market[[#This Row],[M_TOTAL_dépensé]]&lt;=833,2,3))</f>
        <v>3</v>
      </c>
      <c r="S36" s="21" t="str">
        <f>Table_Market[[#This Row],[R_SCORE]]&amp;Table_Market[[#This Row],[F_SCORE]]&amp;Table_Market[[#This Row],[M_SCORE]]</f>
        <v>323</v>
      </c>
      <c r="T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6" s="24">
        <v>992</v>
      </c>
      <c r="V36" s="24">
        <v>24</v>
      </c>
      <c r="W36" s="24">
        <v>694</v>
      </c>
      <c r="X36" s="24">
        <v>51</v>
      </c>
      <c r="Y36" s="24">
        <v>19</v>
      </c>
      <c r="Z36" s="24">
        <v>119</v>
      </c>
      <c r="AA36" s="21">
        <v>0</v>
      </c>
      <c r="AB36" s="21">
        <v>5</v>
      </c>
      <c r="AC36" s="21">
        <v>10</v>
      </c>
      <c r="AD36" s="21">
        <v>5</v>
      </c>
      <c r="AE36" s="21">
        <v>1</v>
      </c>
      <c r="AF36" s="21">
        <v>1</v>
      </c>
      <c r="AG36" s="21">
        <v>0</v>
      </c>
      <c r="AH36" s="21">
        <v>1</v>
      </c>
      <c r="AI36" s="21">
        <v>0</v>
      </c>
      <c r="AJ36" s="21">
        <v>0</v>
      </c>
      <c r="AK36" s="21">
        <v>0</v>
      </c>
      <c r="AL36" s="21">
        <v>3</v>
      </c>
      <c r="AM36" s="21">
        <v>11</v>
      </c>
      <c r="AN36" s="25">
        <v>0</v>
      </c>
    </row>
    <row r="37" spans="1:40" x14ac:dyDescent="0.35">
      <c r="A37" s="26">
        <v>7627</v>
      </c>
      <c r="B37" s="27">
        <v>1975</v>
      </c>
      <c r="C37" s="21">
        <f ca="1">YEAR(TODAY())-CLEAN!$B37</f>
        <v>50</v>
      </c>
      <c r="D37" s="28" t="s">
        <v>792</v>
      </c>
      <c r="E37" s="27" t="s">
        <v>717</v>
      </c>
      <c r="F37" s="27" t="s">
        <v>710</v>
      </c>
      <c r="G37" s="29">
        <v>92163</v>
      </c>
      <c r="H37" s="28">
        <v>0</v>
      </c>
      <c r="I37" s="28">
        <v>0</v>
      </c>
      <c r="J37" s="28">
        <f>CLEAN!$H37+CLEAN!$I37</f>
        <v>0</v>
      </c>
      <c r="K37" s="30">
        <v>41255</v>
      </c>
      <c r="L37" s="28">
        <f ca="1">YEAR(TODAY())-YEAR(CLEAN!$K37)</f>
        <v>13</v>
      </c>
      <c r="M37" s="28">
        <v>25</v>
      </c>
      <c r="N37" s="28">
        <f>SUM(CLEAN!$AB37:$AE37)</f>
        <v>23</v>
      </c>
      <c r="O37" s="31">
        <f>CLEAN!$U37+CLEAN!$V37+CLEAN!$W37+CLEAN!$X37+CLEAN!$Y37+CLEAN!$Z37</f>
        <v>2086</v>
      </c>
      <c r="P37" s="28">
        <f>IF(CLEAN!$M37&lt;=32,3,IF(CLEAN!$M37&lt;=65,2,1))</f>
        <v>3</v>
      </c>
      <c r="Q37" s="28">
        <f>IF(Table_Market[[#This Row],[F_TOTAL_achat]]&lt;=14,1,IF(Table_Market[[#This Row],[F_TOTAL_achat]]&lt;=21,2,3))</f>
        <v>3</v>
      </c>
      <c r="R37" s="28">
        <f>IF(Table_Market[[#This Row],[M_TOTAL_dépensé]]&lt;=115,1,IF(Table_Market[[#This Row],[M_TOTAL_dépensé]]&lt;=833,2,3))</f>
        <v>3</v>
      </c>
      <c r="S37" s="21" t="str">
        <f>Table_Market[[#This Row],[R_SCORE]]&amp;Table_Market[[#This Row],[F_SCORE]]&amp;Table_Market[[#This Row],[M_SCORE]]</f>
        <v>333</v>
      </c>
      <c r="T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7" s="31">
        <v>817</v>
      </c>
      <c r="V37" s="31">
        <v>183</v>
      </c>
      <c r="W37" s="31">
        <v>797</v>
      </c>
      <c r="X37" s="31">
        <v>106</v>
      </c>
      <c r="Y37" s="31">
        <v>163</v>
      </c>
      <c r="Z37" s="31">
        <v>20</v>
      </c>
      <c r="AA37" s="28">
        <v>0</v>
      </c>
      <c r="AB37" s="28">
        <v>5</v>
      </c>
      <c r="AC37" s="28">
        <v>11</v>
      </c>
      <c r="AD37" s="28">
        <v>5</v>
      </c>
      <c r="AE37" s="28">
        <v>2</v>
      </c>
      <c r="AF37" s="28">
        <v>0</v>
      </c>
      <c r="AG37" s="28">
        <v>0</v>
      </c>
      <c r="AH37" s="28">
        <v>1</v>
      </c>
      <c r="AI37" s="28">
        <v>1</v>
      </c>
      <c r="AJ37" s="28">
        <v>0</v>
      </c>
      <c r="AK37" s="28">
        <v>0</v>
      </c>
      <c r="AL37" s="28">
        <v>3</v>
      </c>
      <c r="AM37" s="28">
        <v>11</v>
      </c>
      <c r="AN37" s="32">
        <v>1</v>
      </c>
    </row>
    <row r="38" spans="1:40" x14ac:dyDescent="0.35">
      <c r="A38" s="19">
        <v>6303</v>
      </c>
      <c r="B38" s="20">
        <v>1986</v>
      </c>
      <c r="C38" s="21">
        <f ca="1">YEAR(TODAY())-CLEAN!$B38</f>
        <v>39</v>
      </c>
      <c r="D38" s="28" t="s">
        <v>793</v>
      </c>
      <c r="E38" s="20" t="s">
        <v>714</v>
      </c>
      <c r="F38" s="20" t="s">
        <v>713</v>
      </c>
      <c r="G38" s="22">
        <v>91820</v>
      </c>
      <c r="H38" s="21">
        <v>0</v>
      </c>
      <c r="I38" s="21">
        <v>0</v>
      </c>
      <c r="J38" s="21">
        <f>CLEAN!$H38+CLEAN!$I38</f>
        <v>0</v>
      </c>
      <c r="K38" s="23">
        <v>41601</v>
      </c>
      <c r="L38" s="21">
        <f ca="1">YEAR(TODAY())-YEAR(CLEAN!$K38)</f>
        <v>12</v>
      </c>
      <c r="M38" s="21">
        <v>72</v>
      </c>
      <c r="N38" s="21">
        <f>SUM(CLEAN!$AB38:$AE38)</f>
        <v>23</v>
      </c>
      <c r="O38" s="24">
        <f>CLEAN!$U38+CLEAN!$V38+CLEAN!$W38+CLEAN!$X38+CLEAN!$Y38+CLEAN!$Z38</f>
        <v>1497</v>
      </c>
      <c r="P38" s="21">
        <f>IF(CLEAN!$M38&lt;=32,3,IF(CLEAN!$M38&lt;=65,2,1))</f>
        <v>1</v>
      </c>
      <c r="Q38" s="21">
        <f>IF(Table_Market[[#This Row],[F_TOTAL_achat]]&lt;=14,1,IF(Table_Market[[#This Row],[F_TOTAL_achat]]&lt;=21,2,3))</f>
        <v>3</v>
      </c>
      <c r="R38" s="21">
        <f>IF(Table_Market[[#This Row],[M_TOTAL_dépensé]]&lt;=115,1,IF(Table_Market[[#This Row],[M_TOTAL_dépensé]]&lt;=833,2,3))</f>
        <v>3</v>
      </c>
      <c r="S38" s="21" t="str">
        <f>Table_Market[[#This Row],[R_SCORE]]&amp;Table_Market[[#This Row],[F_SCORE]]&amp;Table_Market[[#This Row],[M_SCORE]]</f>
        <v>133</v>
      </c>
      <c r="T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8" s="24">
        <v>410</v>
      </c>
      <c r="V38" s="24">
        <v>73</v>
      </c>
      <c r="W38" s="24">
        <v>747</v>
      </c>
      <c r="X38" s="24">
        <v>76</v>
      </c>
      <c r="Y38" s="24">
        <v>161</v>
      </c>
      <c r="Z38" s="24">
        <v>30</v>
      </c>
      <c r="AA38" s="21">
        <v>0</v>
      </c>
      <c r="AB38" s="21">
        <v>5</v>
      </c>
      <c r="AC38" s="21">
        <v>5</v>
      </c>
      <c r="AD38" s="21">
        <v>12</v>
      </c>
      <c r="AE38" s="21">
        <v>1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3</v>
      </c>
      <c r="AM38" s="21">
        <v>11</v>
      </c>
      <c r="AN38" s="25">
        <v>0</v>
      </c>
    </row>
    <row r="39" spans="1:40" x14ac:dyDescent="0.35">
      <c r="A39" s="26">
        <v>6248</v>
      </c>
      <c r="B39" s="27">
        <v>1947</v>
      </c>
      <c r="C39" s="21">
        <f ca="1">YEAR(TODAY())-CLEAN!$B39</f>
        <v>78</v>
      </c>
      <c r="D39" s="28" t="s">
        <v>794</v>
      </c>
      <c r="E39" s="27" t="s">
        <v>717</v>
      </c>
      <c r="F39" s="27" t="s">
        <v>709</v>
      </c>
      <c r="G39" s="29">
        <v>91712</v>
      </c>
      <c r="H39" s="28">
        <v>0</v>
      </c>
      <c r="I39" s="28">
        <v>0</v>
      </c>
      <c r="J39" s="28">
        <f>CLEAN!$H39+CLEAN!$I39</f>
        <v>0</v>
      </c>
      <c r="K39" s="30">
        <v>41564</v>
      </c>
      <c r="L39" s="28">
        <f ca="1">YEAR(TODAY())-YEAR(CLEAN!$K39)</f>
        <v>12</v>
      </c>
      <c r="M39" s="28">
        <v>47</v>
      </c>
      <c r="N39" s="28">
        <f>SUM(CLEAN!$AB39:$AE39)</f>
        <v>30</v>
      </c>
      <c r="O39" s="31">
        <f>CLEAN!$U39+CLEAN!$V39+CLEAN!$W39+CLEAN!$X39+CLEAN!$Y39+CLEAN!$Z39</f>
        <v>2217</v>
      </c>
      <c r="P39" s="28">
        <f>IF(CLEAN!$M39&lt;=32,3,IF(CLEAN!$M39&lt;=65,2,1))</f>
        <v>2</v>
      </c>
      <c r="Q39" s="28">
        <f>IF(Table_Market[[#This Row],[F_TOTAL_achat]]&lt;=14,1,IF(Table_Market[[#This Row],[F_TOTAL_achat]]&lt;=21,2,3))</f>
        <v>3</v>
      </c>
      <c r="R39" s="28">
        <f>IF(Table_Market[[#This Row],[M_TOTAL_dépensé]]&lt;=115,1,IF(Table_Market[[#This Row],[M_TOTAL_dépensé]]&lt;=833,2,3))</f>
        <v>3</v>
      </c>
      <c r="S39" s="21" t="str">
        <f>Table_Market[[#This Row],[R_SCORE]]&amp;Table_Market[[#This Row],[F_SCORE]]&amp;Table_Market[[#This Row],[M_SCORE]]</f>
        <v>233</v>
      </c>
      <c r="T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9" s="31">
        <v>1276</v>
      </c>
      <c r="V39" s="31">
        <v>24</v>
      </c>
      <c r="W39" s="31">
        <v>746</v>
      </c>
      <c r="X39" s="31">
        <v>94</v>
      </c>
      <c r="Y39" s="31">
        <v>29</v>
      </c>
      <c r="Z39" s="31">
        <v>48</v>
      </c>
      <c r="AA39" s="28">
        <v>0</v>
      </c>
      <c r="AB39" s="28">
        <v>9</v>
      </c>
      <c r="AC39" s="28">
        <v>7</v>
      </c>
      <c r="AD39" s="28">
        <v>11</v>
      </c>
      <c r="AE39" s="28">
        <v>3</v>
      </c>
      <c r="AF39" s="28">
        <v>0</v>
      </c>
      <c r="AG39" s="28">
        <v>0</v>
      </c>
      <c r="AH39" s="28">
        <v>1</v>
      </c>
      <c r="AI39" s="28">
        <v>0</v>
      </c>
      <c r="AJ39" s="28">
        <v>0</v>
      </c>
      <c r="AK39" s="28">
        <v>0</v>
      </c>
      <c r="AL39" s="28">
        <v>3</v>
      </c>
      <c r="AM39" s="28">
        <v>11</v>
      </c>
      <c r="AN39" s="32">
        <v>1</v>
      </c>
    </row>
    <row r="40" spans="1:40" x14ac:dyDescent="0.35">
      <c r="A40" s="19">
        <v>9220</v>
      </c>
      <c r="B40" s="20">
        <v>1971</v>
      </c>
      <c r="C40" s="21">
        <f ca="1">YEAR(TODAY())-CLEAN!$B40</f>
        <v>54</v>
      </c>
      <c r="D40" s="28" t="s">
        <v>792</v>
      </c>
      <c r="E40" s="20" t="s">
        <v>716</v>
      </c>
      <c r="F40" s="20" t="s">
        <v>709</v>
      </c>
      <c r="G40" s="22">
        <v>91700</v>
      </c>
      <c r="H40" s="21">
        <v>0</v>
      </c>
      <c r="I40" s="21">
        <v>0</v>
      </c>
      <c r="J40" s="21">
        <f>CLEAN!$H40+CLEAN!$I40</f>
        <v>0</v>
      </c>
      <c r="K40" s="23">
        <v>41291</v>
      </c>
      <c r="L40" s="21">
        <f ca="1">YEAR(TODAY())-YEAR(CLEAN!$K40)</f>
        <v>12</v>
      </c>
      <c r="M40" s="21">
        <v>58</v>
      </c>
      <c r="N40" s="21">
        <f>SUM(CLEAN!$AB40:$AE40)</f>
        <v>22</v>
      </c>
      <c r="O40" s="24">
        <f>CLEAN!$U40+CLEAN!$V40+CLEAN!$W40+CLEAN!$X40+CLEAN!$Y40+CLEAN!$Z40</f>
        <v>1968</v>
      </c>
      <c r="P40" s="21">
        <f>IF(CLEAN!$M40&lt;=32,3,IF(CLEAN!$M40&lt;=65,2,1))</f>
        <v>2</v>
      </c>
      <c r="Q40" s="21">
        <f>IF(Table_Market[[#This Row],[F_TOTAL_achat]]&lt;=14,1,IF(Table_Market[[#This Row],[F_TOTAL_achat]]&lt;=21,2,3))</f>
        <v>3</v>
      </c>
      <c r="R40" s="21">
        <f>IF(Table_Market[[#This Row],[M_TOTAL_dépensé]]&lt;=115,1,IF(Table_Market[[#This Row],[M_TOTAL_dépensé]]&lt;=833,2,3))</f>
        <v>3</v>
      </c>
      <c r="S40" s="21" t="str">
        <f>Table_Market[[#This Row],[R_SCORE]]&amp;Table_Market[[#This Row],[F_SCORE]]&amp;Table_Market[[#This Row],[M_SCORE]]</f>
        <v>233</v>
      </c>
      <c r="T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0" s="24">
        <v>576</v>
      </c>
      <c r="V40" s="24">
        <v>172</v>
      </c>
      <c r="W40" s="24">
        <v>961</v>
      </c>
      <c r="X40" s="24">
        <v>125</v>
      </c>
      <c r="Y40" s="24">
        <v>115</v>
      </c>
      <c r="Z40" s="24">
        <v>19</v>
      </c>
      <c r="AA40" s="21">
        <v>1</v>
      </c>
      <c r="AB40" s="21">
        <v>8</v>
      </c>
      <c r="AC40" s="21">
        <v>6</v>
      </c>
      <c r="AD40" s="21">
        <v>5</v>
      </c>
      <c r="AE40" s="21">
        <v>3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3</v>
      </c>
      <c r="AM40" s="21">
        <v>11</v>
      </c>
      <c r="AN40" s="25">
        <v>1</v>
      </c>
    </row>
    <row r="41" spans="1:40" x14ac:dyDescent="0.35">
      <c r="A41" s="26">
        <v>3138</v>
      </c>
      <c r="B41" s="27">
        <v>1956</v>
      </c>
      <c r="C41" s="21">
        <f ca="1">YEAR(TODAY())-CLEAN!$B41</f>
        <v>69</v>
      </c>
      <c r="D41" s="28" t="s">
        <v>794</v>
      </c>
      <c r="E41" s="27" t="s">
        <v>716</v>
      </c>
      <c r="F41" s="27" t="s">
        <v>709</v>
      </c>
      <c r="G41" s="29">
        <v>91249</v>
      </c>
      <c r="H41" s="28">
        <v>0</v>
      </c>
      <c r="I41" s="28">
        <v>0</v>
      </c>
      <c r="J41" s="28">
        <f>CLEAN!$H41+CLEAN!$I41</f>
        <v>0</v>
      </c>
      <c r="K41" s="30">
        <v>41202</v>
      </c>
      <c r="L41" s="28">
        <f ca="1">YEAR(TODAY())-YEAR(CLEAN!$K41)</f>
        <v>13</v>
      </c>
      <c r="M41" s="28">
        <v>84</v>
      </c>
      <c r="N41" s="28">
        <f>SUM(CLEAN!$AB41:$AE41)</f>
        <v>26</v>
      </c>
      <c r="O41" s="31">
        <f>CLEAN!$U41+CLEAN!$V41+CLEAN!$W41+CLEAN!$X41+CLEAN!$Y41+CLEAN!$Z41</f>
        <v>1676</v>
      </c>
      <c r="P41" s="28">
        <f>IF(CLEAN!$M41&lt;=32,3,IF(CLEAN!$M41&lt;=65,2,1))</f>
        <v>1</v>
      </c>
      <c r="Q41" s="28">
        <f>IF(Table_Market[[#This Row],[F_TOTAL_achat]]&lt;=14,1,IF(Table_Market[[#This Row],[F_TOTAL_achat]]&lt;=21,2,3))</f>
        <v>3</v>
      </c>
      <c r="R41" s="28">
        <f>IF(Table_Market[[#This Row],[M_TOTAL_dépensé]]&lt;=115,1,IF(Table_Market[[#This Row],[M_TOTAL_dépensé]]&lt;=833,2,3))</f>
        <v>3</v>
      </c>
      <c r="S41" s="21" t="str">
        <f>Table_Market[[#This Row],[R_SCORE]]&amp;Table_Market[[#This Row],[F_SCORE]]&amp;Table_Market[[#This Row],[M_SCORE]]</f>
        <v>133</v>
      </c>
      <c r="T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1" s="31">
        <v>1324</v>
      </c>
      <c r="V41" s="31">
        <v>27</v>
      </c>
      <c r="W41" s="31">
        <v>119</v>
      </c>
      <c r="X41" s="31">
        <v>71</v>
      </c>
      <c r="Y41" s="31">
        <v>108</v>
      </c>
      <c r="Z41" s="31">
        <v>27</v>
      </c>
      <c r="AA41" s="28">
        <v>0</v>
      </c>
      <c r="AB41" s="28">
        <v>7</v>
      </c>
      <c r="AC41" s="28">
        <v>9</v>
      </c>
      <c r="AD41" s="28">
        <v>6</v>
      </c>
      <c r="AE41" s="28">
        <v>4</v>
      </c>
      <c r="AF41" s="28">
        <v>0</v>
      </c>
      <c r="AG41" s="28">
        <v>1</v>
      </c>
      <c r="AH41" s="28">
        <v>1</v>
      </c>
      <c r="AI41" s="28">
        <v>1</v>
      </c>
      <c r="AJ41" s="28">
        <v>1</v>
      </c>
      <c r="AK41" s="28">
        <v>0</v>
      </c>
      <c r="AL41" s="28">
        <v>3</v>
      </c>
      <c r="AM41" s="28">
        <v>11</v>
      </c>
      <c r="AN41" s="32">
        <v>1</v>
      </c>
    </row>
    <row r="42" spans="1:40" x14ac:dyDescent="0.35">
      <c r="A42" s="19">
        <v>3520</v>
      </c>
      <c r="B42" s="20">
        <v>1990</v>
      </c>
      <c r="C42" s="21">
        <f ca="1">YEAR(TODAY())-CLEAN!$B42</f>
        <v>35</v>
      </c>
      <c r="D42" s="28" t="s">
        <v>793</v>
      </c>
      <c r="E42" s="20" t="s">
        <v>717</v>
      </c>
      <c r="F42" s="20" t="s">
        <v>709</v>
      </c>
      <c r="G42" s="22">
        <v>91172</v>
      </c>
      <c r="H42" s="21">
        <v>0</v>
      </c>
      <c r="I42" s="21">
        <v>0</v>
      </c>
      <c r="J42" s="21">
        <f>CLEAN!$H42+CLEAN!$I42</f>
        <v>0</v>
      </c>
      <c r="K42" s="23">
        <v>41360</v>
      </c>
      <c r="L42" s="21">
        <f ca="1">YEAR(TODAY())-YEAR(CLEAN!$K42)</f>
        <v>12</v>
      </c>
      <c r="M42" s="21">
        <v>94</v>
      </c>
      <c r="N42" s="21">
        <f>SUM(CLEAN!$AB42:$AE42)</f>
        <v>17</v>
      </c>
      <c r="O42" s="24">
        <f>CLEAN!$U42+CLEAN!$V42+CLEAN!$W42+CLEAN!$X42+CLEAN!$Y42+CLEAN!$Z42</f>
        <v>1092</v>
      </c>
      <c r="P42" s="21">
        <f>IF(CLEAN!$M42&lt;=32,3,IF(CLEAN!$M42&lt;=65,2,1))</f>
        <v>1</v>
      </c>
      <c r="Q42" s="21">
        <f>IF(Table_Market[[#This Row],[F_TOTAL_achat]]&lt;=14,1,IF(Table_Market[[#This Row],[F_TOTAL_achat]]&lt;=21,2,3))</f>
        <v>2</v>
      </c>
      <c r="R42" s="21">
        <f>IF(Table_Market[[#This Row],[M_TOTAL_dépensé]]&lt;=115,1,IF(Table_Market[[#This Row],[M_TOTAL_dépensé]]&lt;=833,2,3))</f>
        <v>3</v>
      </c>
      <c r="S42" s="21" t="str">
        <f>Table_Market[[#This Row],[R_SCORE]]&amp;Table_Market[[#This Row],[F_SCORE]]&amp;Table_Market[[#This Row],[M_SCORE]]</f>
        <v>123</v>
      </c>
      <c r="T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2" s="24">
        <v>162</v>
      </c>
      <c r="V42" s="24">
        <v>28</v>
      </c>
      <c r="W42" s="24">
        <v>818</v>
      </c>
      <c r="X42" s="24">
        <v>0</v>
      </c>
      <c r="Y42" s="24">
        <v>28</v>
      </c>
      <c r="Z42" s="24">
        <v>56</v>
      </c>
      <c r="AA42" s="21">
        <v>0</v>
      </c>
      <c r="AB42" s="21">
        <v>4</v>
      </c>
      <c r="AC42" s="21">
        <v>3</v>
      </c>
      <c r="AD42" s="21">
        <v>7</v>
      </c>
      <c r="AE42" s="21">
        <v>3</v>
      </c>
      <c r="AF42" s="21">
        <v>1</v>
      </c>
      <c r="AG42" s="21">
        <v>0</v>
      </c>
      <c r="AH42" s="21">
        <v>1</v>
      </c>
      <c r="AI42" s="21">
        <v>1</v>
      </c>
      <c r="AJ42" s="21">
        <v>1</v>
      </c>
      <c r="AK42" s="21">
        <v>0</v>
      </c>
      <c r="AL42" s="21">
        <v>3</v>
      </c>
      <c r="AM42" s="21">
        <v>11</v>
      </c>
      <c r="AN42" s="25">
        <v>1</v>
      </c>
    </row>
    <row r="43" spans="1:40" x14ac:dyDescent="0.35">
      <c r="A43" s="26">
        <v>4216</v>
      </c>
      <c r="B43" s="27">
        <v>1981</v>
      </c>
      <c r="C43" s="21">
        <f ca="1">YEAR(TODAY())-CLEAN!$B43</f>
        <v>44</v>
      </c>
      <c r="D43" s="28" t="s">
        <v>793</v>
      </c>
      <c r="E43" s="27" t="s">
        <v>716</v>
      </c>
      <c r="F43" s="27" t="s">
        <v>709</v>
      </c>
      <c r="G43" s="29">
        <v>91065</v>
      </c>
      <c r="H43" s="28">
        <v>0</v>
      </c>
      <c r="I43" s="28">
        <v>0</v>
      </c>
      <c r="J43" s="28">
        <f>CLEAN!$H43+CLEAN!$I43</f>
        <v>0</v>
      </c>
      <c r="K43" s="30">
        <v>41327</v>
      </c>
      <c r="L43" s="28">
        <f ca="1">YEAR(TODAY())-YEAR(CLEAN!$K43)</f>
        <v>12</v>
      </c>
      <c r="M43" s="28">
        <v>33</v>
      </c>
      <c r="N43" s="28">
        <f>SUM(CLEAN!$AB43:$AE43)</f>
        <v>28</v>
      </c>
      <c r="O43" s="31">
        <f>CLEAN!$U43+CLEAN!$V43+CLEAN!$W43+CLEAN!$X43+CLEAN!$Y43+CLEAN!$Z43</f>
        <v>1474</v>
      </c>
      <c r="P43" s="28">
        <f>IF(CLEAN!$M43&lt;=32,3,IF(CLEAN!$M43&lt;=65,2,1))</f>
        <v>2</v>
      </c>
      <c r="Q43" s="28">
        <f>IF(Table_Market[[#This Row],[F_TOTAL_achat]]&lt;=14,1,IF(Table_Market[[#This Row],[F_TOTAL_achat]]&lt;=21,2,3))</f>
        <v>3</v>
      </c>
      <c r="R43" s="28">
        <f>IF(Table_Market[[#This Row],[M_TOTAL_dépensé]]&lt;=115,1,IF(Table_Market[[#This Row],[M_TOTAL_dépensé]]&lt;=833,2,3))</f>
        <v>3</v>
      </c>
      <c r="S43" s="21" t="str">
        <f>Table_Market[[#This Row],[R_SCORE]]&amp;Table_Market[[#This Row],[F_SCORE]]&amp;Table_Market[[#This Row],[M_SCORE]]</f>
        <v>233</v>
      </c>
      <c r="T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3" s="31">
        <v>822</v>
      </c>
      <c r="V43" s="31">
        <v>114</v>
      </c>
      <c r="W43" s="31">
        <v>108</v>
      </c>
      <c r="X43" s="31">
        <v>179</v>
      </c>
      <c r="Y43" s="31">
        <v>137</v>
      </c>
      <c r="Z43" s="31">
        <v>114</v>
      </c>
      <c r="AA43" s="28">
        <v>1</v>
      </c>
      <c r="AB43" s="28">
        <v>7</v>
      </c>
      <c r="AC43" s="28">
        <v>9</v>
      </c>
      <c r="AD43" s="28">
        <v>9</v>
      </c>
      <c r="AE43" s="28">
        <v>3</v>
      </c>
      <c r="AF43" s="28">
        <v>0</v>
      </c>
      <c r="AG43" s="28">
        <v>0</v>
      </c>
      <c r="AH43" s="28">
        <v>1</v>
      </c>
      <c r="AI43" s="28">
        <v>1</v>
      </c>
      <c r="AJ43" s="28">
        <v>0</v>
      </c>
      <c r="AK43" s="28">
        <v>0</v>
      </c>
      <c r="AL43" s="28">
        <v>3</v>
      </c>
      <c r="AM43" s="28">
        <v>11</v>
      </c>
      <c r="AN43" s="32">
        <v>1</v>
      </c>
    </row>
    <row r="44" spans="1:40" x14ac:dyDescent="0.35">
      <c r="A44" s="19">
        <v>5558</v>
      </c>
      <c r="B44" s="20">
        <v>1954</v>
      </c>
      <c r="C44" s="21">
        <f ca="1">YEAR(TODAY())-CLEAN!$B44</f>
        <v>71</v>
      </c>
      <c r="D44" s="28" t="s">
        <v>794</v>
      </c>
      <c r="E44" s="20" t="s">
        <v>714</v>
      </c>
      <c r="F44" s="20" t="s">
        <v>709</v>
      </c>
      <c r="G44" s="22">
        <v>90933</v>
      </c>
      <c r="H44" s="21">
        <v>0</v>
      </c>
      <c r="I44" s="21">
        <v>0</v>
      </c>
      <c r="J44" s="21">
        <f>CLEAN!$H44+CLEAN!$I44</f>
        <v>0</v>
      </c>
      <c r="K44" s="23">
        <v>41729</v>
      </c>
      <c r="L44" s="21">
        <f ca="1">YEAR(TODAY())-YEAR(CLEAN!$K44)</f>
        <v>11</v>
      </c>
      <c r="M44" s="21">
        <v>90</v>
      </c>
      <c r="N44" s="21">
        <f>SUM(CLEAN!$AB44:$AE44)</f>
        <v>15</v>
      </c>
      <c r="O44" s="24">
        <f>CLEAN!$U44+CLEAN!$V44+CLEAN!$W44+CLEAN!$X44+CLEAN!$Y44+CLEAN!$Z44</f>
        <v>1685</v>
      </c>
      <c r="P44" s="21">
        <f>IF(CLEAN!$M44&lt;=32,3,IF(CLEAN!$M44&lt;=65,2,1))</f>
        <v>1</v>
      </c>
      <c r="Q44" s="21">
        <f>IF(Table_Market[[#This Row],[F_TOTAL_achat]]&lt;=14,1,IF(Table_Market[[#This Row],[F_TOTAL_achat]]&lt;=21,2,3))</f>
        <v>2</v>
      </c>
      <c r="R44" s="21">
        <f>IF(Table_Market[[#This Row],[M_TOTAL_dépensé]]&lt;=115,1,IF(Table_Market[[#This Row],[M_TOTAL_dépensé]]&lt;=833,2,3))</f>
        <v>3</v>
      </c>
      <c r="S44" s="21" t="str">
        <f>Table_Market[[#This Row],[R_SCORE]]&amp;Table_Market[[#This Row],[F_SCORE]]&amp;Table_Market[[#This Row],[M_SCORE]]</f>
        <v>123</v>
      </c>
      <c r="T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4" s="24">
        <v>1020</v>
      </c>
      <c r="V44" s="24">
        <v>31</v>
      </c>
      <c r="W44" s="24">
        <v>430</v>
      </c>
      <c r="X44" s="24">
        <v>62</v>
      </c>
      <c r="Y44" s="24">
        <v>63</v>
      </c>
      <c r="Z44" s="24">
        <v>79</v>
      </c>
      <c r="AA44" s="21">
        <v>1</v>
      </c>
      <c r="AB44" s="21">
        <v>4</v>
      </c>
      <c r="AC44" s="21">
        <v>6</v>
      </c>
      <c r="AD44" s="21">
        <v>4</v>
      </c>
      <c r="AE44" s="21">
        <v>1</v>
      </c>
      <c r="AF44" s="21">
        <v>0</v>
      </c>
      <c r="AG44" s="21">
        <v>0</v>
      </c>
      <c r="AH44" s="21">
        <v>1</v>
      </c>
      <c r="AI44" s="21">
        <v>0</v>
      </c>
      <c r="AJ44" s="21">
        <v>0</v>
      </c>
      <c r="AK44" s="21">
        <v>0</v>
      </c>
      <c r="AL44" s="21">
        <v>3</v>
      </c>
      <c r="AM44" s="21">
        <v>11</v>
      </c>
      <c r="AN44" s="25">
        <v>0</v>
      </c>
    </row>
    <row r="45" spans="1:40" x14ac:dyDescent="0.35">
      <c r="A45" s="26">
        <v>5147</v>
      </c>
      <c r="B45" s="27">
        <v>1948</v>
      </c>
      <c r="C45" s="21">
        <f ca="1">YEAR(TODAY())-CLEAN!$B45</f>
        <v>77</v>
      </c>
      <c r="D45" s="28" t="s">
        <v>794</v>
      </c>
      <c r="E45" s="27" t="s">
        <v>716</v>
      </c>
      <c r="F45" s="27" t="s">
        <v>709</v>
      </c>
      <c r="G45" s="29">
        <v>90842</v>
      </c>
      <c r="H45" s="28">
        <v>0</v>
      </c>
      <c r="I45" s="28">
        <v>0</v>
      </c>
      <c r="J45" s="28">
        <f>CLEAN!$H45+CLEAN!$I45</f>
        <v>0</v>
      </c>
      <c r="K45" s="30">
        <v>41484</v>
      </c>
      <c r="L45" s="28">
        <f ca="1">YEAR(TODAY())-YEAR(CLEAN!$K45)</f>
        <v>12</v>
      </c>
      <c r="M45" s="28">
        <v>57</v>
      </c>
      <c r="N45" s="28">
        <f>SUM(CLEAN!$AB45:$AE45)</f>
        <v>27</v>
      </c>
      <c r="O45" s="31">
        <f>CLEAN!$U45+CLEAN!$V45+CLEAN!$W45+CLEAN!$X45+CLEAN!$Y45+CLEAN!$Z45</f>
        <v>1424</v>
      </c>
      <c r="P45" s="28">
        <f>IF(CLEAN!$M45&lt;=32,3,IF(CLEAN!$M45&lt;=65,2,1))</f>
        <v>2</v>
      </c>
      <c r="Q45" s="28">
        <f>IF(Table_Market[[#This Row],[F_TOTAL_achat]]&lt;=14,1,IF(Table_Market[[#This Row],[F_TOTAL_achat]]&lt;=21,2,3))</f>
        <v>3</v>
      </c>
      <c r="R45" s="28">
        <f>IF(Table_Market[[#This Row],[M_TOTAL_dépensé]]&lt;=115,1,IF(Table_Market[[#This Row],[M_TOTAL_dépensé]]&lt;=833,2,3))</f>
        <v>3</v>
      </c>
      <c r="S45" s="21" t="str">
        <f>Table_Market[[#This Row],[R_SCORE]]&amp;Table_Market[[#This Row],[F_SCORE]]&amp;Table_Market[[#This Row],[M_SCORE]]</f>
        <v>233</v>
      </c>
      <c r="T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5" s="31">
        <v>774</v>
      </c>
      <c r="V45" s="31">
        <v>70</v>
      </c>
      <c r="W45" s="31">
        <v>118</v>
      </c>
      <c r="X45" s="31">
        <v>182</v>
      </c>
      <c r="Y45" s="31">
        <v>187</v>
      </c>
      <c r="Z45" s="31">
        <v>93</v>
      </c>
      <c r="AA45" s="28">
        <v>1</v>
      </c>
      <c r="AB45" s="28">
        <v>4</v>
      </c>
      <c r="AC45" s="28">
        <v>9</v>
      </c>
      <c r="AD45" s="28">
        <v>13</v>
      </c>
      <c r="AE45" s="28">
        <v>1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3</v>
      </c>
      <c r="AM45" s="28">
        <v>11</v>
      </c>
      <c r="AN45" s="32">
        <v>0</v>
      </c>
    </row>
    <row r="46" spans="1:40" x14ac:dyDescent="0.35">
      <c r="A46" s="19">
        <v>1592</v>
      </c>
      <c r="B46" s="20">
        <v>1970</v>
      </c>
      <c r="C46" s="21">
        <f ca="1">YEAR(TODAY())-CLEAN!$B46</f>
        <v>55</v>
      </c>
      <c r="D46" s="28" t="s">
        <v>792</v>
      </c>
      <c r="E46" s="20" t="s">
        <v>716</v>
      </c>
      <c r="F46" s="20" t="s">
        <v>710</v>
      </c>
      <c r="G46" s="22">
        <v>90765</v>
      </c>
      <c r="H46" s="21">
        <v>0</v>
      </c>
      <c r="I46" s="21">
        <v>0</v>
      </c>
      <c r="J46" s="21">
        <f>CLEAN!$H46+CLEAN!$I46</f>
        <v>0</v>
      </c>
      <c r="K46" s="23">
        <v>41663</v>
      </c>
      <c r="L46" s="21">
        <f ca="1">YEAR(TODAY())-YEAR(CLEAN!$K46)</f>
        <v>11</v>
      </c>
      <c r="M46" s="21">
        <v>25</v>
      </c>
      <c r="N46" s="21">
        <f>SUM(CLEAN!$AB46:$AE46)</f>
        <v>16</v>
      </c>
      <c r="O46" s="24">
        <f>CLEAN!$U46+CLEAN!$V46+CLEAN!$W46+CLEAN!$X46+CLEAN!$Y46+CLEAN!$Z46</f>
        <v>1724</v>
      </c>
      <c r="P46" s="21">
        <f>IF(CLEAN!$M46&lt;=32,3,IF(CLEAN!$M46&lt;=65,2,1))</f>
        <v>3</v>
      </c>
      <c r="Q46" s="21">
        <f>IF(Table_Market[[#This Row],[F_TOTAL_achat]]&lt;=14,1,IF(Table_Market[[#This Row],[F_TOTAL_achat]]&lt;=21,2,3))</f>
        <v>2</v>
      </c>
      <c r="R46" s="21">
        <f>IF(Table_Market[[#This Row],[M_TOTAL_dépensé]]&lt;=115,1,IF(Table_Market[[#This Row],[M_TOTAL_dépensé]]&lt;=833,2,3))</f>
        <v>3</v>
      </c>
      <c r="S46" s="21" t="str">
        <f>Table_Market[[#This Row],[R_SCORE]]&amp;Table_Market[[#This Row],[F_SCORE]]&amp;Table_Market[[#This Row],[M_SCORE]]</f>
        <v>323</v>
      </c>
      <c r="T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6" s="24">
        <v>547</v>
      </c>
      <c r="V46" s="24">
        <v>99</v>
      </c>
      <c r="W46" s="24">
        <v>812</v>
      </c>
      <c r="X46" s="24">
        <v>151</v>
      </c>
      <c r="Y46" s="24">
        <v>82</v>
      </c>
      <c r="Z46" s="24">
        <v>33</v>
      </c>
      <c r="AA46" s="21">
        <v>0</v>
      </c>
      <c r="AB46" s="21">
        <v>4</v>
      </c>
      <c r="AC46" s="21">
        <v>6</v>
      </c>
      <c r="AD46" s="21">
        <v>5</v>
      </c>
      <c r="AE46" s="21">
        <v>1</v>
      </c>
      <c r="AF46" s="21">
        <v>0</v>
      </c>
      <c r="AG46" s="21">
        <v>0</v>
      </c>
      <c r="AH46" s="21">
        <v>1</v>
      </c>
      <c r="AI46" s="21">
        <v>1</v>
      </c>
      <c r="AJ46" s="21">
        <v>0</v>
      </c>
      <c r="AK46" s="21">
        <v>0</v>
      </c>
      <c r="AL46" s="21">
        <v>3</v>
      </c>
      <c r="AM46" s="21">
        <v>11</v>
      </c>
      <c r="AN46" s="25">
        <v>0</v>
      </c>
    </row>
    <row r="47" spans="1:40" x14ac:dyDescent="0.35">
      <c r="A47" s="26">
        <v>3979</v>
      </c>
      <c r="B47" s="27">
        <v>1983</v>
      </c>
      <c r="C47" s="21">
        <f ca="1">YEAR(TODAY())-CLEAN!$B47</f>
        <v>42</v>
      </c>
      <c r="D47" s="28" t="s">
        <v>793</v>
      </c>
      <c r="E47" s="27" t="s">
        <v>714</v>
      </c>
      <c r="F47" s="27" t="s">
        <v>711</v>
      </c>
      <c r="G47" s="29">
        <v>90687</v>
      </c>
      <c r="H47" s="28">
        <v>0</v>
      </c>
      <c r="I47" s="28">
        <v>0</v>
      </c>
      <c r="J47" s="28">
        <f>CLEAN!$H47+CLEAN!$I47</f>
        <v>0</v>
      </c>
      <c r="K47" s="30">
        <v>41416</v>
      </c>
      <c r="L47" s="28">
        <f ca="1">YEAR(TODAY())-YEAR(CLEAN!$K47)</f>
        <v>12</v>
      </c>
      <c r="M47" s="28">
        <v>98</v>
      </c>
      <c r="N47" s="28">
        <f>SUM(CLEAN!$AB47:$AE47)</f>
        <v>18</v>
      </c>
      <c r="O47" s="31">
        <f>CLEAN!$U47+CLEAN!$V47+CLEAN!$W47+CLEAN!$X47+CLEAN!$Y47+CLEAN!$Z47</f>
        <v>1779</v>
      </c>
      <c r="P47" s="28">
        <f>IF(CLEAN!$M47&lt;=32,3,IF(CLEAN!$M47&lt;=65,2,1))</f>
        <v>1</v>
      </c>
      <c r="Q47" s="28">
        <f>IF(Table_Market[[#This Row],[F_TOTAL_achat]]&lt;=14,1,IF(Table_Market[[#This Row],[F_TOTAL_achat]]&lt;=21,2,3))</f>
        <v>2</v>
      </c>
      <c r="R47" s="28">
        <f>IF(Table_Market[[#This Row],[M_TOTAL_dépensé]]&lt;=115,1,IF(Table_Market[[#This Row],[M_TOTAL_dépensé]]&lt;=833,2,3))</f>
        <v>3</v>
      </c>
      <c r="S47" s="21" t="str">
        <f>Table_Market[[#This Row],[R_SCORE]]&amp;Table_Market[[#This Row],[F_SCORE]]&amp;Table_Market[[#This Row],[M_SCORE]]</f>
        <v>123</v>
      </c>
      <c r="T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7" s="31">
        <v>982</v>
      </c>
      <c r="V47" s="31">
        <v>17</v>
      </c>
      <c r="W47" s="31">
        <v>672</v>
      </c>
      <c r="X47" s="31">
        <v>23</v>
      </c>
      <c r="Y47" s="31">
        <v>34</v>
      </c>
      <c r="Z47" s="31">
        <v>51</v>
      </c>
      <c r="AA47" s="28">
        <v>1</v>
      </c>
      <c r="AB47" s="28">
        <v>6</v>
      </c>
      <c r="AC47" s="28">
        <v>2</v>
      </c>
      <c r="AD47" s="28">
        <v>8</v>
      </c>
      <c r="AE47" s="28">
        <v>2</v>
      </c>
      <c r="AF47" s="28">
        <v>0</v>
      </c>
      <c r="AG47" s="28">
        <v>0</v>
      </c>
      <c r="AH47" s="28">
        <v>1</v>
      </c>
      <c r="AI47" s="28">
        <v>0</v>
      </c>
      <c r="AJ47" s="28">
        <v>0</v>
      </c>
      <c r="AK47" s="28">
        <v>0</v>
      </c>
      <c r="AL47" s="28">
        <v>3</v>
      </c>
      <c r="AM47" s="28">
        <v>11</v>
      </c>
      <c r="AN47" s="32">
        <v>1</v>
      </c>
    </row>
    <row r="48" spans="1:40" x14ac:dyDescent="0.35">
      <c r="A48" s="19">
        <v>5735</v>
      </c>
      <c r="B48" s="20">
        <v>1991</v>
      </c>
      <c r="C48" s="21">
        <f ca="1">YEAR(TODAY())-CLEAN!$B48</f>
        <v>34</v>
      </c>
      <c r="D48" s="28" t="s">
        <v>793</v>
      </c>
      <c r="E48" s="20" t="s">
        <v>717</v>
      </c>
      <c r="F48" s="20" t="s">
        <v>709</v>
      </c>
      <c r="G48" s="22">
        <v>90638</v>
      </c>
      <c r="H48" s="21">
        <v>0</v>
      </c>
      <c r="I48" s="21">
        <v>0</v>
      </c>
      <c r="J48" s="21">
        <f>CLEAN!$H48+CLEAN!$I48</f>
        <v>0</v>
      </c>
      <c r="K48" s="23">
        <v>41683</v>
      </c>
      <c r="L48" s="21">
        <f ca="1">YEAR(TODAY())-YEAR(CLEAN!$K48)</f>
        <v>11</v>
      </c>
      <c r="M48" s="21">
        <v>29</v>
      </c>
      <c r="N48" s="21">
        <f>SUM(CLEAN!$AB48:$AE48)</f>
        <v>18</v>
      </c>
      <c r="O48" s="24">
        <f>CLEAN!$U48+CLEAN!$V48+CLEAN!$W48+CLEAN!$X48+CLEAN!$Y48+CLEAN!$Z48</f>
        <v>2525</v>
      </c>
      <c r="P48" s="21">
        <f>IF(CLEAN!$M48&lt;=32,3,IF(CLEAN!$M48&lt;=65,2,1))</f>
        <v>3</v>
      </c>
      <c r="Q48" s="21">
        <f>IF(Table_Market[[#This Row],[F_TOTAL_achat]]&lt;=14,1,IF(Table_Market[[#This Row],[F_TOTAL_achat]]&lt;=21,2,3))</f>
        <v>2</v>
      </c>
      <c r="R48" s="21">
        <f>IF(Table_Market[[#This Row],[M_TOTAL_dépensé]]&lt;=115,1,IF(Table_Market[[#This Row],[M_TOTAL_dépensé]]&lt;=833,2,3))</f>
        <v>3</v>
      </c>
      <c r="S48" s="21" t="str">
        <f>Table_Market[[#This Row],[R_SCORE]]&amp;Table_Market[[#This Row],[F_SCORE]]&amp;Table_Market[[#This Row],[M_SCORE]]</f>
        <v>323</v>
      </c>
      <c r="T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8" s="24">
        <v>1156</v>
      </c>
      <c r="V48" s="24">
        <v>120</v>
      </c>
      <c r="W48" s="24">
        <v>915</v>
      </c>
      <c r="X48" s="24">
        <v>94</v>
      </c>
      <c r="Y48" s="24">
        <v>144</v>
      </c>
      <c r="Z48" s="24">
        <v>96</v>
      </c>
      <c r="AA48" s="21">
        <v>1</v>
      </c>
      <c r="AB48" s="21">
        <v>3</v>
      </c>
      <c r="AC48" s="21">
        <v>4</v>
      </c>
      <c r="AD48" s="21">
        <v>10</v>
      </c>
      <c r="AE48" s="21">
        <v>1</v>
      </c>
      <c r="AF48" s="21">
        <v>0</v>
      </c>
      <c r="AG48" s="21">
        <v>0</v>
      </c>
      <c r="AH48" s="21">
        <v>1</v>
      </c>
      <c r="AI48" s="21">
        <v>0</v>
      </c>
      <c r="AJ48" s="21">
        <v>0</v>
      </c>
      <c r="AK48" s="21">
        <v>0</v>
      </c>
      <c r="AL48" s="21">
        <v>3</v>
      </c>
      <c r="AM48" s="21">
        <v>11</v>
      </c>
      <c r="AN48" s="25">
        <v>0</v>
      </c>
    </row>
    <row r="49" spans="1:40" x14ac:dyDescent="0.35">
      <c r="A49" s="26">
        <v>5350</v>
      </c>
      <c r="B49" s="27">
        <v>1991</v>
      </c>
      <c r="C49" s="21">
        <f ca="1">YEAR(TODAY())-CLEAN!$B49</f>
        <v>34</v>
      </c>
      <c r="D49" s="28" t="s">
        <v>793</v>
      </c>
      <c r="E49" s="27" t="s">
        <v>717</v>
      </c>
      <c r="F49" s="27" t="s">
        <v>709</v>
      </c>
      <c r="G49" s="29">
        <v>90638</v>
      </c>
      <c r="H49" s="28">
        <v>0</v>
      </c>
      <c r="I49" s="28">
        <v>0</v>
      </c>
      <c r="J49" s="28">
        <f>CLEAN!$H49+CLEAN!$I49</f>
        <v>0</v>
      </c>
      <c r="K49" s="30">
        <v>41683</v>
      </c>
      <c r="L49" s="28">
        <f ca="1">YEAR(TODAY())-YEAR(CLEAN!$K49)</f>
        <v>11</v>
      </c>
      <c r="M49" s="28">
        <v>29</v>
      </c>
      <c r="N49" s="28">
        <f>SUM(CLEAN!$AB49:$AE49)</f>
        <v>18</v>
      </c>
      <c r="O49" s="31">
        <f>CLEAN!$U49+CLEAN!$V49+CLEAN!$W49+CLEAN!$X49+CLEAN!$Y49+CLEAN!$Z49</f>
        <v>2525</v>
      </c>
      <c r="P49" s="28">
        <f>IF(CLEAN!$M49&lt;=32,3,IF(CLEAN!$M49&lt;=65,2,1))</f>
        <v>3</v>
      </c>
      <c r="Q49" s="28">
        <f>IF(Table_Market[[#This Row],[F_TOTAL_achat]]&lt;=14,1,IF(Table_Market[[#This Row],[F_TOTAL_achat]]&lt;=21,2,3))</f>
        <v>2</v>
      </c>
      <c r="R49" s="28">
        <f>IF(Table_Market[[#This Row],[M_TOTAL_dépensé]]&lt;=115,1,IF(Table_Market[[#This Row],[M_TOTAL_dépensé]]&lt;=833,2,3))</f>
        <v>3</v>
      </c>
      <c r="S49" s="21" t="str">
        <f>Table_Market[[#This Row],[R_SCORE]]&amp;Table_Market[[#This Row],[F_SCORE]]&amp;Table_Market[[#This Row],[M_SCORE]]</f>
        <v>323</v>
      </c>
      <c r="T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9" s="31">
        <v>1156</v>
      </c>
      <c r="V49" s="31">
        <v>120</v>
      </c>
      <c r="W49" s="31">
        <v>915</v>
      </c>
      <c r="X49" s="31">
        <v>94</v>
      </c>
      <c r="Y49" s="31">
        <v>144</v>
      </c>
      <c r="Z49" s="31">
        <v>96</v>
      </c>
      <c r="AA49" s="28">
        <v>1</v>
      </c>
      <c r="AB49" s="28">
        <v>3</v>
      </c>
      <c r="AC49" s="28">
        <v>4</v>
      </c>
      <c r="AD49" s="28">
        <v>10</v>
      </c>
      <c r="AE49" s="28">
        <v>1</v>
      </c>
      <c r="AF49" s="28">
        <v>0</v>
      </c>
      <c r="AG49" s="28">
        <v>0</v>
      </c>
      <c r="AH49" s="28">
        <v>1</v>
      </c>
      <c r="AI49" s="28">
        <v>0</v>
      </c>
      <c r="AJ49" s="28">
        <v>0</v>
      </c>
      <c r="AK49" s="28">
        <v>0</v>
      </c>
      <c r="AL49" s="28">
        <v>3</v>
      </c>
      <c r="AM49" s="28">
        <v>11</v>
      </c>
      <c r="AN49" s="32">
        <v>1</v>
      </c>
    </row>
    <row r="50" spans="1:40" x14ac:dyDescent="0.35">
      <c r="A50" s="19">
        <v>1619</v>
      </c>
      <c r="B50" s="20">
        <v>1956</v>
      </c>
      <c r="C50" s="21">
        <f ca="1">YEAR(TODAY())-CLEAN!$B50</f>
        <v>69</v>
      </c>
      <c r="D50" s="28" t="s">
        <v>794</v>
      </c>
      <c r="E50" s="20" t="s">
        <v>716</v>
      </c>
      <c r="F50" s="20" t="s">
        <v>710</v>
      </c>
      <c r="G50" s="22">
        <v>90369</v>
      </c>
      <c r="H50" s="21">
        <v>0</v>
      </c>
      <c r="I50" s="21">
        <v>0</v>
      </c>
      <c r="J50" s="21">
        <f>CLEAN!$H50+CLEAN!$I50</f>
        <v>0</v>
      </c>
      <c r="K50" s="23">
        <v>41757</v>
      </c>
      <c r="L50" s="21">
        <f ca="1">YEAR(TODAY())-YEAR(CLEAN!$K50)</f>
        <v>11</v>
      </c>
      <c r="M50" s="21">
        <v>2</v>
      </c>
      <c r="N50" s="21">
        <f>SUM(CLEAN!$AB50:$AE50)</f>
        <v>17</v>
      </c>
      <c r="O50" s="24">
        <f>CLEAN!$U50+CLEAN!$V50+CLEAN!$W50+CLEAN!$X50+CLEAN!$Y50+CLEAN!$Z50</f>
        <v>1588</v>
      </c>
      <c r="P50" s="21">
        <f>IF(CLEAN!$M50&lt;=32,3,IF(CLEAN!$M50&lt;=65,2,1))</f>
        <v>3</v>
      </c>
      <c r="Q50" s="21">
        <f>IF(Table_Market[[#This Row],[F_TOTAL_achat]]&lt;=14,1,IF(Table_Market[[#This Row],[F_TOTAL_achat]]&lt;=21,2,3))</f>
        <v>2</v>
      </c>
      <c r="R50" s="21">
        <f>IF(Table_Market[[#This Row],[M_TOTAL_dépensé]]&lt;=115,1,IF(Table_Market[[#This Row],[M_TOTAL_dépensé]]&lt;=833,2,3))</f>
        <v>3</v>
      </c>
      <c r="S50" s="21" t="str">
        <f>Table_Market[[#This Row],[R_SCORE]]&amp;Table_Market[[#This Row],[F_SCORE]]&amp;Table_Market[[#This Row],[M_SCORE]]</f>
        <v>323</v>
      </c>
      <c r="T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0" s="24">
        <v>292</v>
      </c>
      <c r="V50" s="24">
        <v>51</v>
      </c>
      <c r="W50" s="24">
        <v>981</v>
      </c>
      <c r="X50" s="24">
        <v>224</v>
      </c>
      <c r="Y50" s="24">
        <v>23</v>
      </c>
      <c r="Z50" s="24">
        <v>17</v>
      </c>
      <c r="AA50" s="21">
        <v>1</v>
      </c>
      <c r="AB50" s="21">
        <v>4</v>
      </c>
      <c r="AC50" s="21">
        <v>6</v>
      </c>
      <c r="AD50" s="21">
        <v>6</v>
      </c>
      <c r="AE50" s="21">
        <v>1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3</v>
      </c>
      <c r="AM50" s="21">
        <v>11</v>
      </c>
      <c r="AN50" s="25">
        <v>1</v>
      </c>
    </row>
    <row r="51" spans="1:40" x14ac:dyDescent="0.35">
      <c r="A51" s="26">
        <v>8318</v>
      </c>
      <c r="B51" s="27">
        <v>1979</v>
      </c>
      <c r="C51" s="21">
        <f ca="1">YEAR(TODAY())-CLEAN!$B51</f>
        <v>46</v>
      </c>
      <c r="D51" s="28" t="s">
        <v>792</v>
      </c>
      <c r="E51" s="27" t="s">
        <v>716</v>
      </c>
      <c r="F51" s="27" t="s">
        <v>713</v>
      </c>
      <c r="G51" s="29">
        <v>90300</v>
      </c>
      <c r="H51" s="28">
        <v>0</v>
      </c>
      <c r="I51" s="28">
        <v>0</v>
      </c>
      <c r="J51" s="28">
        <f>CLEAN!$H51+CLEAN!$I51</f>
        <v>0</v>
      </c>
      <c r="K51" s="30">
        <v>41642</v>
      </c>
      <c r="L51" s="28">
        <f ca="1">YEAR(TODAY())-YEAR(CLEAN!$K51)</f>
        <v>11</v>
      </c>
      <c r="M51" s="28">
        <v>7</v>
      </c>
      <c r="N51" s="28">
        <f>SUM(CLEAN!$AB51:$AE51)</f>
        <v>20</v>
      </c>
      <c r="O51" s="31">
        <f>CLEAN!$U51+CLEAN!$V51+CLEAN!$W51+CLEAN!$X51+CLEAN!$Y51+CLEAN!$Z51</f>
        <v>1738</v>
      </c>
      <c r="P51" s="28">
        <f>IF(CLEAN!$M51&lt;=32,3,IF(CLEAN!$M51&lt;=65,2,1))</f>
        <v>3</v>
      </c>
      <c r="Q51" s="28">
        <f>IF(Table_Market[[#This Row],[F_TOTAL_achat]]&lt;=14,1,IF(Table_Market[[#This Row],[F_TOTAL_achat]]&lt;=21,2,3))</f>
        <v>2</v>
      </c>
      <c r="R51" s="28">
        <f>IF(Table_Market[[#This Row],[M_TOTAL_dépensé]]&lt;=115,1,IF(Table_Market[[#This Row],[M_TOTAL_dépensé]]&lt;=833,2,3))</f>
        <v>3</v>
      </c>
      <c r="S51" s="21" t="str">
        <f>Table_Market[[#This Row],[R_SCORE]]&amp;Table_Market[[#This Row],[F_SCORE]]&amp;Table_Market[[#This Row],[M_SCORE]]</f>
        <v>323</v>
      </c>
      <c r="T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1" s="31">
        <v>594</v>
      </c>
      <c r="V51" s="31">
        <v>134</v>
      </c>
      <c r="W51" s="31">
        <v>786</v>
      </c>
      <c r="X51" s="31">
        <v>33</v>
      </c>
      <c r="Y51" s="31">
        <v>134</v>
      </c>
      <c r="Z51" s="31">
        <v>57</v>
      </c>
      <c r="AA51" s="28">
        <v>0</v>
      </c>
      <c r="AB51" s="28">
        <v>5</v>
      </c>
      <c r="AC51" s="28">
        <v>6</v>
      </c>
      <c r="AD51" s="28">
        <v>8</v>
      </c>
      <c r="AE51" s="28">
        <v>1</v>
      </c>
      <c r="AF51" s="28">
        <v>0</v>
      </c>
      <c r="AG51" s="28">
        <v>0</v>
      </c>
      <c r="AH51" s="28">
        <v>1</v>
      </c>
      <c r="AI51" s="28">
        <v>0</v>
      </c>
      <c r="AJ51" s="28">
        <v>0</v>
      </c>
      <c r="AK51" s="28">
        <v>0</v>
      </c>
      <c r="AL51" s="28">
        <v>3</v>
      </c>
      <c r="AM51" s="28">
        <v>11</v>
      </c>
      <c r="AN51" s="32">
        <v>0</v>
      </c>
    </row>
    <row r="52" spans="1:40" x14ac:dyDescent="0.35">
      <c r="A52" s="19">
        <v>569</v>
      </c>
      <c r="B52" s="20">
        <v>1991</v>
      </c>
      <c r="C52" s="21">
        <f ca="1">YEAR(TODAY())-CLEAN!$B52</f>
        <v>34</v>
      </c>
      <c r="D52" s="28" t="s">
        <v>793</v>
      </c>
      <c r="E52" s="20" t="s">
        <v>716</v>
      </c>
      <c r="F52" s="20" t="s">
        <v>709</v>
      </c>
      <c r="G52" s="22">
        <v>90273</v>
      </c>
      <c r="H52" s="21">
        <v>0</v>
      </c>
      <c r="I52" s="21">
        <v>0</v>
      </c>
      <c r="J52" s="21">
        <f>CLEAN!$H52+CLEAN!$I52</f>
        <v>0</v>
      </c>
      <c r="K52" s="23">
        <v>41622</v>
      </c>
      <c r="L52" s="21">
        <f ca="1">YEAR(TODAY())-YEAR(CLEAN!$K52)</f>
        <v>12</v>
      </c>
      <c r="M52" s="21">
        <v>32</v>
      </c>
      <c r="N52" s="21">
        <f>SUM(CLEAN!$AB52:$AE52)</f>
        <v>20</v>
      </c>
      <c r="O52" s="24">
        <f>CLEAN!$U52+CLEAN!$V52+CLEAN!$W52+CLEAN!$X52+CLEAN!$Y52+CLEAN!$Z52</f>
        <v>1991</v>
      </c>
      <c r="P52" s="21">
        <f>IF(CLEAN!$M52&lt;=32,3,IF(CLEAN!$M52&lt;=65,2,1))</f>
        <v>3</v>
      </c>
      <c r="Q52" s="21">
        <f>IF(Table_Market[[#This Row],[F_TOTAL_achat]]&lt;=14,1,IF(Table_Market[[#This Row],[F_TOTAL_achat]]&lt;=21,2,3))</f>
        <v>2</v>
      </c>
      <c r="R52" s="21">
        <f>IF(Table_Market[[#This Row],[M_TOTAL_dépensé]]&lt;=115,1,IF(Table_Market[[#This Row],[M_TOTAL_dépensé]]&lt;=833,2,3))</f>
        <v>3</v>
      </c>
      <c r="S52" s="21" t="str">
        <f>Table_Market[[#This Row],[R_SCORE]]&amp;Table_Market[[#This Row],[F_SCORE]]&amp;Table_Market[[#This Row],[M_SCORE]]</f>
        <v>323</v>
      </c>
      <c r="T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2" s="24">
        <v>704</v>
      </c>
      <c r="V52" s="24">
        <v>129</v>
      </c>
      <c r="W52" s="24">
        <v>853</v>
      </c>
      <c r="X52" s="24">
        <v>120</v>
      </c>
      <c r="Y52" s="24">
        <v>74</v>
      </c>
      <c r="Z52" s="24">
        <v>111</v>
      </c>
      <c r="AA52" s="21">
        <v>1</v>
      </c>
      <c r="AB52" s="21">
        <v>5</v>
      </c>
      <c r="AC52" s="21">
        <v>6</v>
      </c>
      <c r="AD52" s="21">
        <v>7</v>
      </c>
      <c r="AE52" s="21">
        <v>2</v>
      </c>
      <c r="AF52" s="21">
        <v>0</v>
      </c>
      <c r="AG52" s="21">
        <v>1</v>
      </c>
      <c r="AH52" s="21">
        <v>1</v>
      </c>
      <c r="AI52" s="21">
        <v>1</v>
      </c>
      <c r="AJ52" s="21">
        <v>0</v>
      </c>
      <c r="AK52" s="21">
        <v>0</v>
      </c>
      <c r="AL52" s="21">
        <v>3</v>
      </c>
      <c r="AM52" s="21">
        <v>11</v>
      </c>
      <c r="AN52" s="25">
        <v>1</v>
      </c>
    </row>
    <row r="53" spans="1:40" x14ac:dyDescent="0.35">
      <c r="A53" s="26">
        <v>8029</v>
      </c>
      <c r="B53" s="27">
        <v>1988</v>
      </c>
      <c r="C53" s="21">
        <f ca="1">YEAR(TODAY())-CLEAN!$B53</f>
        <v>37</v>
      </c>
      <c r="D53" s="28" t="s">
        <v>793</v>
      </c>
      <c r="E53" s="27" t="s">
        <v>717</v>
      </c>
      <c r="F53" s="27" t="s">
        <v>709</v>
      </c>
      <c r="G53" s="29">
        <v>90247</v>
      </c>
      <c r="H53" s="28">
        <v>0</v>
      </c>
      <c r="I53" s="28">
        <v>0</v>
      </c>
      <c r="J53" s="28">
        <f>CLEAN!$H53+CLEAN!$I53</f>
        <v>0</v>
      </c>
      <c r="K53" s="30">
        <v>41758</v>
      </c>
      <c r="L53" s="28">
        <f ca="1">YEAR(TODAY())-YEAR(CLEAN!$K53)</f>
        <v>11</v>
      </c>
      <c r="M53" s="28">
        <v>27</v>
      </c>
      <c r="N53" s="28">
        <f>SUM(CLEAN!$AB53:$AE53)</f>
        <v>15</v>
      </c>
      <c r="O53" s="31">
        <f>CLEAN!$U53+CLEAN!$V53+CLEAN!$W53+CLEAN!$X53+CLEAN!$Y53+CLEAN!$Z53</f>
        <v>1621</v>
      </c>
      <c r="P53" s="28">
        <f>IF(CLEAN!$M53&lt;=32,3,IF(CLEAN!$M53&lt;=65,2,1))</f>
        <v>3</v>
      </c>
      <c r="Q53" s="28">
        <f>IF(Table_Market[[#This Row],[F_TOTAL_achat]]&lt;=14,1,IF(Table_Market[[#This Row],[F_TOTAL_achat]]&lt;=21,2,3))</f>
        <v>2</v>
      </c>
      <c r="R53" s="28">
        <f>IF(Table_Market[[#This Row],[M_TOTAL_dépensé]]&lt;=115,1,IF(Table_Market[[#This Row],[M_TOTAL_dépensé]]&lt;=833,2,3))</f>
        <v>3</v>
      </c>
      <c r="S53" s="21" t="str">
        <f>Table_Market[[#This Row],[R_SCORE]]&amp;Table_Market[[#This Row],[F_SCORE]]&amp;Table_Market[[#This Row],[M_SCORE]]</f>
        <v>323</v>
      </c>
      <c r="T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3" s="31">
        <v>1184</v>
      </c>
      <c r="V53" s="31">
        <v>32</v>
      </c>
      <c r="W53" s="31">
        <v>352</v>
      </c>
      <c r="X53" s="31">
        <v>21</v>
      </c>
      <c r="Y53" s="31">
        <v>16</v>
      </c>
      <c r="Z53" s="31">
        <v>16</v>
      </c>
      <c r="AA53" s="28">
        <v>1</v>
      </c>
      <c r="AB53" s="28">
        <v>3</v>
      </c>
      <c r="AC53" s="28">
        <v>4</v>
      </c>
      <c r="AD53" s="28">
        <v>7</v>
      </c>
      <c r="AE53" s="28">
        <v>1</v>
      </c>
      <c r="AF53" s="28">
        <v>0</v>
      </c>
      <c r="AG53" s="28">
        <v>1</v>
      </c>
      <c r="AH53" s="28">
        <v>1</v>
      </c>
      <c r="AI53" s="28">
        <v>1</v>
      </c>
      <c r="AJ53" s="28">
        <v>0</v>
      </c>
      <c r="AK53" s="28">
        <v>0</v>
      </c>
      <c r="AL53" s="28">
        <v>3</v>
      </c>
      <c r="AM53" s="28">
        <v>11</v>
      </c>
      <c r="AN53" s="32">
        <v>1</v>
      </c>
    </row>
    <row r="54" spans="1:40" x14ac:dyDescent="0.35">
      <c r="A54" s="19">
        <v>5453</v>
      </c>
      <c r="B54" s="20">
        <v>1956</v>
      </c>
      <c r="C54" s="21">
        <f ca="1">YEAR(TODAY())-CLEAN!$B54</f>
        <v>69</v>
      </c>
      <c r="D54" s="28" t="s">
        <v>794</v>
      </c>
      <c r="E54" s="20" t="s">
        <v>717</v>
      </c>
      <c r="F54" s="20" t="s">
        <v>710</v>
      </c>
      <c r="G54" s="22">
        <v>90226</v>
      </c>
      <c r="H54" s="21">
        <v>0</v>
      </c>
      <c r="I54" s="21">
        <v>0</v>
      </c>
      <c r="J54" s="21">
        <f>CLEAN!$H54+CLEAN!$I54</f>
        <v>0</v>
      </c>
      <c r="K54" s="23">
        <v>41178</v>
      </c>
      <c r="L54" s="21">
        <f ca="1">YEAR(TODAY())-YEAR(CLEAN!$K54)</f>
        <v>13</v>
      </c>
      <c r="M54" s="21">
        <v>26</v>
      </c>
      <c r="N54" s="21">
        <f>SUM(CLEAN!$AB54:$AE54)</f>
        <v>25</v>
      </c>
      <c r="O54" s="24">
        <f>CLEAN!$U54+CLEAN!$V54+CLEAN!$W54+CLEAN!$X54+CLEAN!$Y54+CLEAN!$Z54</f>
        <v>2352</v>
      </c>
      <c r="P54" s="21">
        <f>IF(CLEAN!$M54&lt;=32,3,IF(CLEAN!$M54&lt;=65,2,1))</f>
        <v>3</v>
      </c>
      <c r="Q54" s="21">
        <f>IF(Table_Market[[#This Row],[F_TOTAL_achat]]&lt;=14,1,IF(Table_Market[[#This Row],[F_TOTAL_achat]]&lt;=21,2,3))</f>
        <v>3</v>
      </c>
      <c r="R54" s="21">
        <f>IF(Table_Market[[#This Row],[M_TOTAL_dépensé]]&lt;=115,1,IF(Table_Market[[#This Row],[M_TOTAL_dépensé]]&lt;=833,2,3))</f>
        <v>3</v>
      </c>
      <c r="S54" s="21" t="str">
        <f>Table_Market[[#This Row],[R_SCORE]]&amp;Table_Market[[#This Row],[F_SCORE]]&amp;Table_Market[[#This Row],[M_SCORE]]</f>
        <v>333</v>
      </c>
      <c r="T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4" s="24">
        <v>1083</v>
      </c>
      <c r="V54" s="24">
        <v>108</v>
      </c>
      <c r="W54" s="24">
        <v>649</v>
      </c>
      <c r="X54" s="24">
        <v>253</v>
      </c>
      <c r="Y54" s="24">
        <v>151</v>
      </c>
      <c r="Z54" s="24">
        <v>108</v>
      </c>
      <c r="AA54" s="21">
        <v>1</v>
      </c>
      <c r="AB54" s="21">
        <v>4</v>
      </c>
      <c r="AC54" s="21">
        <v>7</v>
      </c>
      <c r="AD54" s="21">
        <v>12</v>
      </c>
      <c r="AE54" s="21">
        <v>2</v>
      </c>
      <c r="AF54" s="21">
        <v>0</v>
      </c>
      <c r="AG54" s="21">
        <v>0</v>
      </c>
      <c r="AH54" s="21">
        <v>0</v>
      </c>
      <c r="AI54" s="21">
        <v>1</v>
      </c>
      <c r="AJ54" s="21">
        <v>0</v>
      </c>
      <c r="AK54" s="21">
        <v>0</v>
      </c>
      <c r="AL54" s="21">
        <v>3</v>
      </c>
      <c r="AM54" s="21">
        <v>11</v>
      </c>
      <c r="AN54" s="25">
        <v>0</v>
      </c>
    </row>
    <row r="55" spans="1:40" x14ac:dyDescent="0.35">
      <c r="A55" s="26">
        <v>10394</v>
      </c>
      <c r="B55" s="27">
        <v>1984</v>
      </c>
      <c r="C55" s="21">
        <f ca="1">YEAR(TODAY())-CLEAN!$B55</f>
        <v>41</v>
      </c>
      <c r="D55" s="28" t="s">
        <v>793</v>
      </c>
      <c r="E55" s="27" t="s">
        <v>716</v>
      </c>
      <c r="F55" s="27" t="s">
        <v>710</v>
      </c>
      <c r="G55" s="29">
        <v>90000</v>
      </c>
      <c r="H55" s="28">
        <v>0</v>
      </c>
      <c r="I55" s="28">
        <v>0</v>
      </c>
      <c r="J55" s="28">
        <f>CLEAN!$H55+CLEAN!$I55</f>
        <v>0</v>
      </c>
      <c r="K55" s="30">
        <v>41631</v>
      </c>
      <c r="L55" s="28">
        <f ca="1">YEAR(TODAY())-YEAR(CLEAN!$K55)</f>
        <v>12</v>
      </c>
      <c r="M55" s="28">
        <v>91</v>
      </c>
      <c r="N55" s="28">
        <f>SUM(CLEAN!$AB55:$AE55)</f>
        <v>18</v>
      </c>
      <c r="O55" s="31">
        <f>CLEAN!$U55+CLEAN!$V55+CLEAN!$W55+CLEAN!$X55+CLEAN!$Y55+CLEAN!$Z55</f>
        <v>1479</v>
      </c>
      <c r="P55" s="28">
        <f>IF(CLEAN!$M55&lt;=32,3,IF(CLEAN!$M55&lt;=65,2,1))</f>
        <v>1</v>
      </c>
      <c r="Q55" s="28">
        <f>IF(Table_Market[[#This Row],[F_TOTAL_achat]]&lt;=14,1,IF(Table_Market[[#This Row],[F_TOTAL_achat]]&lt;=21,2,3))</f>
        <v>2</v>
      </c>
      <c r="R55" s="28">
        <f>IF(Table_Market[[#This Row],[M_TOTAL_dépensé]]&lt;=115,1,IF(Table_Market[[#This Row],[M_TOTAL_dépensé]]&lt;=833,2,3))</f>
        <v>3</v>
      </c>
      <c r="S55" s="21" t="str">
        <f>Table_Market[[#This Row],[R_SCORE]]&amp;Table_Market[[#This Row],[F_SCORE]]&amp;Table_Market[[#This Row],[M_SCORE]]</f>
        <v>123</v>
      </c>
      <c r="T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5" s="31">
        <v>675</v>
      </c>
      <c r="V55" s="31">
        <v>144</v>
      </c>
      <c r="W55" s="31">
        <v>133</v>
      </c>
      <c r="X55" s="31">
        <v>94</v>
      </c>
      <c r="Y55" s="31">
        <v>192</v>
      </c>
      <c r="Z55" s="31">
        <v>241</v>
      </c>
      <c r="AA55" s="28">
        <v>1</v>
      </c>
      <c r="AB55" s="28">
        <v>4</v>
      </c>
      <c r="AC55" s="28">
        <v>8</v>
      </c>
      <c r="AD55" s="28">
        <v>5</v>
      </c>
      <c r="AE55" s="28">
        <v>1</v>
      </c>
      <c r="AF55" s="28">
        <v>1</v>
      </c>
      <c r="AG55" s="28">
        <v>0</v>
      </c>
      <c r="AH55" s="28">
        <v>1</v>
      </c>
      <c r="AI55" s="28">
        <v>1</v>
      </c>
      <c r="AJ55" s="28">
        <v>0</v>
      </c>
      <c r="AK55" s="28">
        <v>0</v>
      </c>
      <c r="AL55" s="28">
        <v>3</v>
      </c>
      <c r="AM55" s="28">
        <v>11</v>
      </c>
      <c r="AN55" s="32">
        <v>0</v>
      </c>
    </row>
    <row r="56" spans="1:40" x14ac:dyDescent="0.35">
      <c r="A56" s="19">
        <v>11101</v>
      </c>
      <c r="B56" s="20">
        <v>1991</v>
      </c>
      <c r="C56" s="21">
        <f ca="1">YEAR(TODAY())-CLEAN!$B56</f>
        <v>34</v>
      </c>
      <c r="D56" s="28" t="s">
        <v>793</v>
      </c>
      <c r="E56" s="20" t="s">
        <v>716</v>
      </c>
      <c r="F56" s="20" t="s">
        <v>713</v>
      </c>
      <c r="G56" s="22">
        <v>89891</v>
      </c>
      <c r="H56" s="21">
        <v>0</v>
      </c>
      <c r="I56" s="21">
        <v>0</v>
      </c>
      <c r="J56" s="21">
        <f>CLEAN!$H56+CLEAN!$I56</f>
        <v>0</v>
      </c>
      <c r="K56" s="23">
        <v>41379</v>
      </c>
      <c r="L56" s="21">
        <f ca="1">YEAR(TODAY())-YEAR(CLEAN!$K56)</f>
        <v>12</v>
      </c>
      <c r="M56" s="21">
        <v>17</v>
      </c>
      <c r="N56" s="21">
        <f>SUM(CLEAN!$AB56:$AE56)</f>
        <v>29</v>
      </c>
      <c r="O56" s="24">
        <f>CLEAN!$U56+CLEAN!$V56+CLEAN!$W56+CLEAN!$X56+CLEAN!$Y56+CLEAN!$Z56</f>
        <v>836</v>
      </c>
      <c r="P56" s="21">
        <f>IF(CLEAN!$M56&lt;=32,3,IF(CLEAN!$M56&lt;=65,2,1))</f>
        <v>3</v>
      </c>
      <c r="Q56" s="21">
        <f>IF(Table_Market[[#This Row],[F_TOTAL_achat]]&lt;=14,1,IF(Table_Market[[#This Row],[F_TOTAL_achat]]&lt;=21,2,3))</f>
        <v>3</v>
      </c>
      <c r="R56" s="21">
        <f>IF(Table_Market[[#This Row],[M_TOTAL_dépensé]]&lt;=115,1,IF(Table_Market[[#This Row],[M_TOTAL_dépensé]]&lt;=833,2,3))</f>
        <v>3</v>
      </c>
      <c r="S56" s="21" t="str">
        <f>Table_Market[[#This Row],[R_SCORE]]&amp;Table_Market[[#This Row],[F_SCORE]]&amp;Table_Market[[#This Row],[M_SCORE]]</f>
        <v>333</v>
      </c>
      <c r="T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6" s="24">
        <v>412</v>
      </c>
      <c r="V56" s="24">
        <v>22</v>
      </c>
      <c r="W56" s="24">
        <v>132</v>
      </c>
      <c r="X56" s="24">
        <v>59</v>
      </c>
      <c r="Y56" s="24">
        <v>28</v>
      </c>
      <c r="Z56" s="24">
        <v>183</v>
      </c>
      <c r="AA56" s="21">
        <v>1</v>
      </c>
      <c r="AB56" s="21">
        <v>11</v>
      </c>
      <c r="AC56" s="21">
        <v>6</v>
      </c>
      <c r="AD56" s="21">
        <v>8</v>
      </c>
      <c r="AE56" s="21">
        <v>4</v>
      </c>
      <c r="AF56" s="21">
        <v>0</v>
      </c>
      <c r="AG56" s="21">
        <v>0</v>
      </c>
      <c r="AH56" s="21">
        <v>1</v>
      </c>
      <c r="AI56" s="21">
        <v>0</v>
      </c>
      <c r="AJ56" s="21">
        <v>0</v>
      </c>
      <c r="AK56" s="21">
        <v>0</v>
      </c>
      <c r="AL56" s="21">
        <v>3</v>
      </c>
      <c r="AM56" s="21">
        <v>11</v>
      </c>
      <c r="AN56" s="25">
        <v>0</v>
      </c>
    </row>
    <row r="57" spans="1:40" x14ac:dyDescent="0.35">
      <c r="A57" s="26">
        <v>10430</v>
      </c>
      <c r="B57" s="27">
        <v>1973</v>
      </c>
      <c r="C57" s="21">
        <f ca="1">YEAR(TODAY())-CLEAN!$B57</f>
        <v>52</v>
      </c>
      <c r="D57" s="28" t="s">
        <v>792</v>
      </c>
      <c r="E57" s="27" t="s">
        <v>716</v>
      </c>
      <c r="F57" s="27" t="s">
        <v>711</v>
      </c>
      <c r="G57" s="29">
        <v>89694</v>
      </c>
      <c r="H57" s="28">
        <v>1</v>
      </c>
      <c r="I57" s="28">
        <v>1</v>
      </c>
      <c r="J57" s="28">
        <f>CLEAN!$H57+CLEAN!$I57</f>
        <v>2</v>
      </c>
      <c r="K57" s="30">
        <v>41556</v>
      </c>
      <c r="L57" s="28">
        <f ca="1">YEAR(TODAY())-YEAR(CLEAN!$K57)</f>
        <v>12</v>
      </c>
      <c r="M57" s="28">
        <v>22</v>
      </c>
      <c r="N57" s="28">
        <f>SUM(CLEAN!$AB57:$AE57)</f>
        <v>16</v>
      </c>
      <c r="O57" s="31">
        <f>CLEAN!$U57+CLEAN!$V57+CLEAN!$W57+CLEAN!$X57+CLEAN!$Y57+CLEAN!$Z57</f>
        <v>1472</v>
      </c>
      <c r="P57" s="28">
        <f>IF(CLEAN!$M57&lt;=32,3,IF(CLEAN!$M57&lt;=65,2,1))</f>
        <v>3</v>
      </c>
      <c r="Q57" s="28">
        <f>IF(Table_Market[[#This Row],[F_TOTAL_achat]]&lt;=14,1,IF(Table_Market[[#This Row],[F_TOTAL_achat]]&lt;=21,2,3))</f>
        <v>2</v>
      </c>
      <c r="R57" s="28">
        <f>IF(Table_Market[[#This Row],[M_TOTAL_dépensé]]&lt;=115,1,IF(Table_Market[[#This Row],[M_TOTAL_dépensé]]&lt;=833,2,3))</f>
        <v>3</v>
      </c>
      <c r="S57" s="21" t="str">
        <f>Table_Market[[#This Row],[R_SCORE]]&amp;Table_Market[[#This Row],[F_SCORE]]&amp;Table_Market[[#This Row],[M_SCORE]]</f>
        <v>323</v>
      </c>
      <c r="T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7" s="31">
        <v>1126</v>
      </c>
      <c r="V57" s="31">
        <v>28</v>
      </c>
      <c r="W57" s="31">
        <v>211</v>
      </c>
      <c r="X57" s="31">
        <v>37</v>
      </c>
      <c r="Y57" s="31">
        <v>28</v>
      </c>
      <c r="Z57" s="31">
        <v>42</v>
      </c>
      <c r="AA57" s="28">
        <v>3</v>
      </c>
      <c r="AB57" s="28">
        <v>4</v>
      </c>
      <c r="AC57" s="28">
        <v>3</v>
      </c>
      <c r="AD57" s="28">
        <v>4</v>
      </c>
      <c r="AE57" s="28">
        <v>5</v>
      </c>
      <c r="AF57" s="28">
        <v>0</v>
      </c>
      <c r="AG57" s="28">
        <v>1</v>
      </c>
      <c r="AH57" s="28">
        <v>1</v>
      </c>
      <c r="AI57" s="28">
        <v>1</v>
      </c>
      <c r="AJ57" s="28">
        <v>0</v>
      </c>
      <c r="AK57" s="28">
        <v>0</v>
      </c>
      <c r="AL57" s="28">
        <v>3</v>
      </c>
      <c r="AM57" s="28">
        <v>11</v>
      </c>
      <c r="AN57" s="32">
        <v>0</v>
      </c>
    </row>
    <row r="58" spans="1:40" x14ac:dyDescent="0.35">
      <c r="A58" s="19">
        <v>4418</v>
      </c>
      <c r="B58" s="20">
        <v>1983</v>
      </c>
      <c r="C58" s="21">
        <f ca="1">YEAR(TODAY())-CLEAN!$B58</f>
        <v>42</v>
      </c>
      <c r="D58" s="28" t="s">
        <v>793</v>
      </c>
      <c r="E58" s="20" t="s">
        <v>717</v>
      </c>
      <c r="F58" s="20" t="s">
        <v>709</v>
      </c>
      <c r="G58" s="22">
        <v>89616</v>
      </c>
      <c r="H58" s="21">
        <v>0</v>
      </c>
      <c r="I58" s="21">
        <v>0</v>
      </c>
      <c r="J58" s="21">
        <f>CLEAN!$H58+CLEAN!$I58</f>
        <v>0</v>
      </c>
      <c r="K58" s="23">
        <v>41330</v>
      </c>
      <c r="L58" s="21">
        <f ca="1">YEAR(TODAY())-YEAR(CLEAN!$K58)</f>
        <v>12</v>
      </c>
      <c r="M58" s="21">
        <v>36</v>
      </c>
      <c r="N58" s="21">
        <f>SUM(CLEAN!$AB58:$AE58)</f>
        <v>26</v>
      </c>
      <c r="O58" s="24">
        <f>CLEAN!$U58+CLEAN!$V58+CLEAN!$W58+CLEAN!$X58+CLEAN!$Y58+CLEAN!$Z58</f>
        <v>1644</v>
      </c>
      <c r="P58" s="21">
        <f>IF(CLEAN!$M58&lt;=32,3,IF(CLEAN!$M58&lt;=65,2,1))</f>
        <v>2</v>
      </c>
      <c r="Q58" s="21">
        <f>IF(Table_Market[[#This Row],[F_TOTAL_achat]]&lt;=14,1,IF(Table_Market[[#This Row],[F_TOTAL_achat]]&lt;=21,2,3))</f>
        <v>3</v>
      </c>
      <c r="R58" s="21">
        <f>IF(Table_Market[[#This Row],[M_TOTAL_dépensé]]&lt;=115,1,IF(Table_Market[[#This Row],[M_TOTAL_dépensé]]&lt;=833,2,3))</f>
        <v>3</v>
      </c>
      <c r="S58" s="21" t="str">
        <f>Table_Market[[#This Row],[R_SCORE]]&amp;Table_Market[[#This Row],[F_SCORE]]&amp;Table_Market[[#This Row],[M_SCORE]]</f>
        <v>233</v>
      </c>
      <c r="T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8" s="24">
        <v>671</v>
      </c>
      <c r="V58" s="24">
        <v>47</v>
      </c>
      <c r="W58" s="24">
        <v>655</v>
      </c>
      <c r="X58" s="24">
        <v>145</v>
      </c>
      <c r="Y58" s="24">
        <v>111</v>
      </c>
      <c r="Z58" s="24">
        <v>15</v>
      </c>
      <c r="AA58" s="21">
        <v>1</v>
      </c>
      <c r="AB58" s="21">
        <v>7</v>
      </c>
      <c r="AC58" s="21">
        <v>5</v>
      </c>
      <c r="AD58" s="21">
        <v>12</v>
      </c>
      <c r="AE58" s="21">
        <v>2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3</v>
      </c>
      <c r="AM58" s="21">
        <v>11</v>
      </c>
      <c r="AN58" s="25">
        <v>1</v>
      </c>
    </row>
    <row r="59" spans="1:40" x14ac:dyDescent="0.35">
      <c r="A59" s="26">
        <v>4947</v>
      </c>
      <c r="B59" s="27">
        <v>1966</v>
      </c>
      <c r="C59" s="21">
        <f ca="1">YEAR(TODAY())-CLEAN!$B59</f>
        <v>59</v>
      </c>
      <c r="D59" s="28" t="s">
        <v>792</v>
      </c>
      <c r="E59" s="27" t="s">
        <v>717</v>
      </c>
      <c r="F59" s="27" t="s">
        <v>709</v>
      </c>
      <c r="G59" s="29">
        <v>89572</v>
      </c>
      <c r="H59" s="28">
        <v>0</v>
      </c>
      <c r="I59" s="28">
        <v>0</v>
      </c>
      <c r="J59" s="28">
        <f>CLEAN!$H59+CLEAN!$I59</f>
        <v>0</v>
      </c>
      <c r="K59" s="30">
        <v>41167</v>
      </c>
      <c r="L59" s="28">
        <f ca="1">YEAR(TODAY())-YEAR(CLEAN!$K59)</f>
        <v>13</v>
      </c>
      <c r="M59" s="28">
        <v>44</v>
      </c>
      <c r="N59" s="28">
        <f>SUM(CLEAN!$AB59:$AE59)</f>
        <v>27</v>
      </c>
      <c r="O59" s="31">
        <f>CLEAN!$U59+CLEAN!$V59+CLEAN!$W59+CLEAN!$X59+CLEAN!$Y59+CLEAN!$Z59</f>
        <v>2059</v>
      </c>
      <c r="P59" s="28">
        <f>IF(CLEAN!$M59&lt;=32,3,IF(CLEAN!$M59&lt;=65,2,1))</f>
        <v>2</v>
      </c>
      <c r="Q59" s="28">
        <f>IF(Table_Market[[#This Row],[F_TOTAL_achat]]&lt;=14,1,IF(Table_Market[[#This Row],[F_TOTAL_achat]]&lt;=21,2,3))</f>
        <v>3</v>
      </c>
      <c r="R59" s="28">
        <f>IF(Table_Market[[#This Row],[M_TOTAL_dépensé]]&lt;=115,1,IF(Table_Market[[#This Row],[M_TOTAL_dépensé]]&lt;=833,2,3))</f>
        <v>3</v>
      </c>
      <c r="S59" s="21" t="str">
        <f>Table_Market[[#This Row],[R_SCORE]]&amp;Table_Market[[#This Row],[F_SCORE]]&amp;Table_Market[[#This Row],[M_SCORE]]</f>
        <v>233</v>
      </c>
      <c r="T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9" s="31">
        <v>606</v>
      </c>
      <c r="V59" s="31">
        <v>24</v>
      </c>
      <c r="W59" s="31">
        <v>974</v>
      </c>
      <c r="X59" s="31">
        <v>197</v>
      </c>
      <c r="Y59" s="31">
        <v>194</v>
      </c>
      <c r="Z59" s="31">
        <v>64</v>
      </c>
      <c r="AA59" s="28">
        <v>1</v>
      </c>
      <c r="AB59" s="28">
        <v>7</v>
      </c>
      <c r="AC59" s="28">
        <v>7</v>
      </c>
      <c r="AD59" s="28">
        <v>9</v>
      </c>
      <c r="AE59" s="28">
        <v>4</v>
      </c>
      <c r="AF59" s="28">
        <v>0</v>
      </c>
      <c r="AG59" s="28">
        <v>1</v>
      </c>
      <c r="AH59" s="28">
        <v>0</v>
      </c>
      <c r="AI59" s="28">
        <v>1</v>
      </c>
      <c r="AJ59" s="28">
        <v>0</v>
      </c>
      <c r="AK59" s="28">
        <v>0</v>
      </c>
      <c r="AL59" s="28">
        <v>3</v>
      </c>
      <c r="AM59" s="28">
        <v>11</v>
      </c>
      <c r="AN59" s="32">
        <v>1</v>
      </c>
    </row>
    <row r="60" spans="1:40" x14ac:dyDescent="0.35">
      <c r="A60" s="19">
        <v>6036</v>
      </c>
      <c r="B60" s="20">
        <v>1959</v>
      </c>
      <c r="C60" s="21">
        <f ca="1">YEAR(TODAY())-CLEAN!$B60</f>
        <v>66</v>
      </c>
      <c r="D60" s="28" t="s">
        <v>794</v>
      </c>
      <c r="E60" s="20" t="s">
        <v>717</v>
      </c>
      <c r="F60" s="20" t="s">
        <v>713</v>
      </c>
      <c r="G60" s="22">
        <v>89120</v>
      </c>
      <c r="H60" s="21">
        <v>0</v>
      </c>
      <c r="I60" s="21">
        <v>0</v>
      </c>
      <c r="J60" s="21">
        <f>CLEAN!$H60+CLEAN!$I60</f>
        <v>0</v>
      </c>
      <c r="K60" s="23">
        <v>41715</v>
      </c>
      <c r="L60" s="21">
        <f ca="1">YEAR(TODAY())-YEAR(CLEAN!$K60)</f>
        <v>11</v>
      </c>
      <c r="M60" s="21">
        <v>78</v>
      </c>
      <c r="N60" s="21">
        <f>SUM(CLEAN!$AB60:$AE60)</f>
        <v>19</v>
      </c>
      <c r="O60" s="24">
        <f>CLEAN!$U60+CLEAN!$V60+CLEAN!$W60+CLEAN!$X60+CLEAN!$Y60+CLEAN!$Z60</f>
        <v>1924</v>
      </c>
      <c r="P60" s="21">
        <f>IF(CLEAN!$M60&lt;=32,3,IF(CLEAN!$M60&lt;=65,2,1))</f>
        <v>1</v>
      </c>
      <c r="Q60" s="21">
        <f>IF(Table_Market[[#This Row],[F_TOTAL_achat]]&lt;=14,1,IF(Table_Market[[#This Row],[F_TOTAL_achat]]&lt;=21,2,3))</f>
        <v>2</v>
      </c>
      <c r="R60" s="21">
        <f>IF(Table_Market[[#This Row],[M_TOTAL_dépensé]]&lt;=115,1,IF(Table_Market[[#This Row],[M_TOTAL_dépensé]]&lt;=833,2,3))</f>
        <v>3</v>
      </c>
      <c r="S60" s="21" t="str">
        <f>Table_Market[[#This Row],[R_SCORE]]&amp;Table_Market[[#This Row],[F_SCORE]]&amp;Table_Market[[#This Row],[M_SCORE]]</f>
        <v>123</v>
      </c>
      <c r="T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0" s="24">
        <v>1168</v>
      </c>
      <c r="V60" s="24">
        <v>92</v>
      </c>
      <c r="W60" s="24">
        <v>408</v>
      </c>
      <c r="X60" s="24">
        <v>72</v>
      </c>
      <c r="Y60" s="24">
        <v>129</v>
      </c>
      <c r="Z60" s="24">
        <v>55</v>
      </c>
      <c r="AA60" s="21">
        <v>1</v>
      </c>
      <c r="AB60" s="21">
        <v>5</v>
      </c>
      <c r="AC60" s="21">
        <v>6</v>
      </c>
      <c r="AD60" s="21">
        <v>7</v>
      </c>
      <c r="AE60" s="21">
        <v>1</v>
      </c>
      <c r="AF60" s="21">
        <v>0</v>
      </c>
      <c r="AG60" s="21">
        <v>0</v>
      </c>
      <c r="AH60" s="21">
        <v>1</v>
      </c>
      <c r="AI60" s="21">
        <v>0</v>
      </c>
      <c r="AJ60" s="21">
        <v>0</v>
      </c>
      <c r="AK60" s="21">
        <v>0</v>
      </c>
      <c r="AL60" s="21">
        <v>3</v>
      </c>
      <c r="AM60" s="21">
        <v>11</v>
      </c>
      <c r="AN60" s="25">
        <v>0</v>
      </c>
    </row>
    <row r="61" spans="1:40" x14ac:dyDescent="0.35">
      <c r="A61" s="26">
        <v>10991</v>
      </c>
      <c r="B61" s="27">
        <v>1960</v>
      </c>
      <c r="C61" s="21">
        <f ca="1">YEAR(TODAY())-CLEAN!$B61</f>
        <v>65</v>
      </c>
      <c r="D61" s="28" t="s">
        <v>794</v>
      </c>
      <c r="E61" s="27" t="s">
        <v>717</v>
      </c>
      <c r="F61" s="27" t="s">
        <v>710</v>
      </c>
      <c r="G61" s="29">
        <v>89058</v>
      </c>
      <c r="H61" s="28">
        <v>0</v>
      </c>
      <c r="I61" s="28">
        <v>0</v>
      </c>
      <c r="J61" s="28">
        <f>CLEAN!$H61+CLEAN!$I61</f>
        <v>0</v>
      </c>
      <c r="K61" s="30">
        <v>41250</v>
      </c>
      <c r="L61" s="28">
        <f ca="1">YEAR(TODAY())-YEAR(CLEAN!$K61)</f>
        <v>13</v>
      </c>
      <c r="M61" s="28">
        <v>18</v>
      </c>
      <c r="N61" s="28">
        <f>SUM(CLEAN!$AB61:$AE61)</f>
        <v>15</v>
      </c>
      <c r="O61" s="31">
        <f>CLEAN!$U61+CLEAN!$V61+CLEAN!$W61+CLEAN!$X61+CLEAN!$Y61+CLEAN!$Z61</f>
        <v>850</v>
      </c>
      <c r="P61" s="28">
        <f>IF(CLEAN!$M61&lt;=32,3,IF(CLEAN!$M61&lt;=65,2,1))</f>
        <v>3</v>
      </c>
      <c r="Q61" s="28">
        <f>IF(Table_Market[[#This Row],[F_TOTAL_achat]]&lt;=14,1,IF(Table_Market[[#This Row],[F_TOTAL_achat]]&lt;=21,2,3))</f>
        <v>2</v>
      </c>
      <c r="R61" s="28">
        <f>IF(Table_Market[[#This Row],[M_TOTAL_dépensé]]&lt;=115,1,IF(Table_Market[[#This Row],[M_TOTAL_dépensé]]&lt;=833,2,3))</f>
        <v>3</v>
      </c>
      <c r="S61" s="21" t="str">
        <f>Table_Market[[#This Row],[R_SCORE]]&amp;Table_Market[[#This Row],[F_SCORE]]&amp;Table_Market[[#This Row],[M_SCORE]]</f>
        <v>323</v>
      </c>
      <c r="T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1" s="31">
        <v>454</v>
      </c>
      <c r="V61" s="31">
        <v>194</v>
      </c>
      <c r="W61" s="31">
        <v>106</v>
      </c>
      <c r="X61" s="31">
        <v>31</v>
      </c>
      <c r="Y61" s="31">
        <v>22</v>
      </c>
      <c r="Z61" s="31">
        <v>43</v>
      </c>
      <c r="AA61" s="28">
        <v>1</v>
      </c>
      <c r="AB61" s="28">
        <v>5</v>
      </c>
      <c r="AC61" s="28">
        <v>4</v>
      </c>
      <c r="AD61" s="28">
        <v>4</v>
      </c>
      <c r="AE61" s="28">
        <v>2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3</v>
      </c>
      <c r="AM61" s="28">
        <v>11</v>
      </c>
      <c r="AN61" s="32">
        <v>0</v>
      </c>
    </row>
    <row r="62" spans="1:40" x14ac:dyDescent="0.35">
      <c r="A62" s="19">
        <v>3010</v>
      </c>
      <c r="B62" s="20">
        <v>1989</v>
      </c>
      <c r="C62" s="21">
        <f ca="1">YEAR(TODAY())-CLEAN!$B62</f>
        <v>36</v>
      </c>
      <c r="D62" s="28" t="s">
        <v>793</v>
      </c>
      <c r="E62" s="20" t="s">
        <v>717</v>
      </c>
      <c r="F62" s="20" t="s">
        <v>713</v>
      </c>
      <c r="G62" s="22">
        <v>88420</v>
      </c>
      <c r="H62" s="21">
        <v>0</v>
      </c>
      <c r="I62" s="21">
        <v>0</v>
      </c>
      <c r="J62" s="21">
        <f>CLEAN!$H62+CLEAN!$I62</f>
        <v>0</v>
      </c>
      <c r="K62" s="23">
        <v>41761</v>
      </c>
      <c r="L62" s="21">
        <f ca="1">YEAR(TODAY())-YEAR(CLEAN!$K62)</f>
        <v>11</v>
      </c>
      <c r="M62" s="21">
        <v>87</v>
      </c>
      <c r="N62" s="21">
        <f>SUM(CLEAN!$AB62:$AE62)</f>
        <v>20</v>
      </c>
      <c r="O62" s="24">
        <f>CLEAN!$U62+CLEAN!$V62+CLEAN!$W62+CLEAN!$X62+CLEAN!$Y62+CLEAN!$Z62</f>
        <v>2069</v>
      </c>
      <c r="P62" s="21">
        <f>IF(CLEAN!$M62&lt;=32,3,IF(CLEAN!$M62&lt;=65,2,1))</f>
        <v>1</v>
      </c>
      <c r="Q62" s="21">
        <f>IF(Table_Market[[#This Row],[F_TOTAL_achat]]&lt;=14,1,IF(Table_Market[[#This Row],[F_TOTAL_achat]]&lt;=21,2,3))</f>
        <v>2</v>
      </c>
      <c r="R62" s="21">
        <f>IF(Table_Market[[#This Row],[M_TOTAL_dépensé]]&lt;=115,1,IF(Table_Market[[#This Row],[M_TOTAL_dépensé]]&lt;=833,2,3))</f>
        <v>3</v>
      </c>
      <c r="S62" s="21" t="str">
        <f>Table_Market[[#This Row],[R_SCORE]]&amp;Table_Market[[#This Row],[F_SCORE]]&amp;Table_Market[[#This Row],[M_SCORE]]</f>
        <v>123</v>
      </c>
      <c r="T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2" s="24">
        <v>957</v>
      </c>
      <c r="V62" s="24">
        <v>153</v>
      </c>
      <c r="W62" s="24">
        <v>612</v>
      </c>
      <c r="X62" s="24">
        <v>99</v>
      </c>
      <c r="Y62" s="24">
        <v>95</v>
      </c>
      <c r="Z62" s="24">
        <v>153</v>
      </c>
      <c r="AA62" s="21">
        <v>1</v>
      </c>
      <c r="AB62" s="21">
        <v>4</v>
      </c>
      <c r="AC62" s="21">
        <v>7</v>
      </c>
      <c r="AD62" s="21">
        <v>8</v>
      </c>
      <c r="AE62" s="21">
        <v>1</v>
      </c>
      <c r="AF62" s="21">
        <v>1</v>
      </c>
      <c r="AG62" s="21">
        <v>0</v>
      </c>
      <c r="AH62" s="21">
        <v>1</v>
      </c>
      <c r="AI62" s="21">
        <v>1</v>
      </c>
      <c r="AJ62" s="21">
        <v>0</v>
      </c>
      <c r="AK62" s="21">
        <v>0</v>
      </c>
      <c r="AL62" s="21">
        <v>3</v>
      </c>
      <c r="AM62" s="21">
        <v>11</v>
      </c>
      <c r="AN62" s="25">
        <v>0</v>
      </c>
    </row>
    <row r="63" spans="1:40" x14ac:dyDescent="0.35">
      <c r="A63" s="26">
        <v>6421</v>
      </c>
      <c r="B63" s="27">
        <v>1961</v>
      </c>
      <c r="C63" s="21">
        <f ca="1">YEAR(TODAY())-CLEAN!$B63</f>
        <v>64</v>
      </c>
      <c r="D63" s="28" t="s">
        <v>794</v>
      </c>
      <c r="E63" s="27" t="s">
        <v>716</v>
      </c>
      <c r="F63" s="27" t="s">
        <v>713</v>
      </c>
      <c r="G63" s="29">
        <v>88347</v>
      </c>
      <c r="H63" s="28">
        <v>0</v>
      </c>
      <c r="I63" s="28">
        <v>0</v>
      </c>
      <c r="J63" s="28">
        <f>CLEAN!$H63+CLEAN!$I63</f>
        <v>0</v>
      </c>
      <c r="K63" s="30">
        <v>41458</v>
      </c>
      <c r="L63" s="28">
        <f ca="1">YEAR(TODAY())-YEAR(CLEAN!$K63)</f>
        <v>12</v>
      </c>
      <c r="M63" s="28">
        <v>32</v>
      </c>
      <c r="N63" s="28">
        <f>SUM(CLEAN!$AB63:$AE63)</f>
        <v>21</v>
      </c>
      <c r="O63" s="31">
        <f>CLEAN!$U63+CLEAN!$V63+CLEAN!$W63+CLEAN!$X63+CLEAN!$Y63+CLEAN!$Z63</f>
        <v>2116</v>
      </c>
      <c r="P63" s="28">
        <f>IF(CLEAN!$M63&lt;=32,3,IF(CLEAN!$M63&lt;=65,2,1))</f>
        <v>3</v>
      </c>
      <c r="Q63" s="28">
        <f>IF(Table_Market[[#This Row],[F_TOTAL_achat]]&lt;=14,1,IF(Table_Market[[#This Row],[F_TOTAL_achat]]&lt;=21,2,3))</f>
        <v>2</v>
      </c>
      <c r="R63" s="28">
        <f>IF(Table_Market[[#This Row],[M_TOTAL_dépensé]]&lt;=115,1,IF(Table_Market[[#This Row],[M_TOTAL_dépensé]]&lt;=833,2,3))</f>
        <v>3</v>
      </c>
      <c r="S63" s="21" t="str">
        <f>Table_Market[[#This Row],[R_SCORE]]&amp;Table_Market[[#This Row],[F_SCORE]]&amp;Table_Market[[#This Row],[M_SCORE]]</f>
        <v>323</v>
      </c>
      <c r="T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3" s="31">
        <v>1050</v>
      </c>
      <c r="V63" s="31">
        <v>178</v>
      </c>
      <c r="W63" s="31">
        <v>555</v>
      </c>
      <c r="X63" s="31">
        <v>77</v>
      </c>
      <c r="Y63" s="31">
        <v>138</v>
      </c>
      <c r="Z63" s="31">
        <v>118</v>
      </c>
      <c r="AA63" s="28">
        <v>1</v>
      </c>
      <c r="AB63" s="28">
        <v>4</v>
      </c>
      <c r="AC63" s="28">
        <v>7</v>
      </c>
      <c r="AD63" s="28">
        <v>9</v>
      </c>
      <c r="AE63" s="28">
        <v>1</v>
      </c>
      <c r="AF63" s="28">
        <v>0</v>
      </c>
      <c r="AG63" s="28">
        <v>0</v>
      </c>
      <c r="AH63" s="28">
        <v>0</v>
      </c>
      <c r="AI63" s="28">
        <v>1</v>
      </c>
      <c r="AJ63" s="28">
        <v>0</v>
      </c>
      <c r="AK63" s="28">
        <v>0</v>
      </c>
      <c r="AL63" s="28">
        <v>3</v>
      </c>
      <c r="AM63" s="28">
        <v>11</v>
      </c>
      <c r="AN63" s="32">
        <v>0</v>
      </c>
    </row>
    <row r="64" spans="1:40" x14ac:dyDescent="0.35">
      <c r="A64" s="19">
        <v>10469</v>
      </c>
      <c r="B64" s="20">
        <v>1981</v>
      </c>
      <c r="C64" s="21">
        <f ca="1">YEAR(TODAY())-CLEAN!$B64</f>
        <v>44</v>
      </c>
      <c r="D64" s="28" t="s">
        <v>793</v>
      </c>
      <c r="E64" s="20" t="s">
        <v>716</v>
      </c>
      <c r="F64" s="20" t="s">
        <v>713</v>
      </c>
      <c r="G64" s="22">
        <v>88325</v>
      </c>
      <c r="H64" s="21">
        <v>0</v>
      </c>
      <c r="I64" s="21">
        <v>0</v>
      </c>
      <c r="J64" s="21">
        <f>CLEAN!$H64+CLEAN!$I64</f>
        <v>0</v>
      </c>
      <c r="K64" s="23">
        <v>41675</v>
      </c>
      <c r="L64" s="21"/>
      <c r="M64" s="21">
        <v>42</v>
      </c>
      <c r="N64" s="21">
        <f>SUM(CLEAN!$AB64:$AE64)</f>
        <v>19</v>
      </c>
      <c r="O64" s="24">
        <f>CLEAN!$U64+CLEAN!$V64+CLEAN!$W64+CLEAN!$X64+CLEAN!$Y64+CLEAN!$Z64</f>
        <v>1623</v>
      </c>
      <c r="P64" s="21">
        <f>IF(CLEAN!$M64&lt;=32,3,IF(CLEAN!$M64&lt;=65,2,1))</f>
        <v>2</v>
      </c>
      <c r="Q64" s="21">
        <f>IF(Table_Market[[#This Row],[F_TOTAL_achat]]&lt;=14,1,IF(Table_Market[[#This Row],[F_TOTAL_achat]]&lt;=21,2,3))</f>
        <v>2</v>
      </c>
      <c r="R64" s="21">
        <f>IF(Table_Market[[#This Row],[M_TOTAL_dépensé]]&lt;=115,1,IF(Table_Market[[#This Row],[M_TOTAL_dépensé]]&lt;=833,2,3))</f>
        <v>3</v>
      </c>
      <c r="S64" s="21" t="str">
        <f>Table_Market[[#This Row],[R_SCORE]]&amp;Table_Market[[#This Row],[F_SCORE]]&amp;Table_Market[[#This Row],[M_SCORE]]</f>
        <v>223</v>
      </c>
      <c r="T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4" s="24">
        <v>519</v>
      </c>
      <c r="V64" s="24">
        <v>71</v>
      </c>
      <c r="W64" s="24">
        <v>860</v>
      </c>
      <c r="X64" s="24">
        <v>93</v>
      </c>
      <c r="Y64" s="24">
        <v>27</v>
      </c>
      <c r="Z64" s="24">
        <v>53</v>
      </c>
      <c r="AA64" s="21">
        <v>1</v>
      </c>
      <c r="AB64" s="21">
        <v>6</v>
      </c>
      <c r="AC64" s="21">
        <v>2</v>
      </c>
      <c r="AD64" s="21">
        <v>9</v>
      </c>
      <c r="AE64" s="21">
        <v>2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3</v>
      </c>
      <c r="AM64" s="21">
        <v>11</v>
      </c>
      <c r="AN64" s="25">
        <v>0</v>
      </c>
    </row>
    <row r="65" spans="1:40" x14ac:dyDescent="0.35">
      <c r="A65" s="26">
        <v>9369</v>
      </c>
      <c r="B65" s="27">
        <v>1979</v>
      </c>
      <c r="C65" s="21">
        <f ca="1">YEAR(TODAY())-CLEAN!$B65</f>
        <v>46</v>
      </c>
      <c r="D65" s="28" t="s">
        <v>792</v>
      </c>
      <c r="E65" s="27" t="s">
        <v>717</v>
      </c>
      <c r="F65" s="27" t="s">
        <v>709</v>
      </c>
      <c r="G65" s="29">
        <v>88194</v>
      </c>
      <c r="H65" s="28">
        <v>0</v>
      </c>
      <c r="I65" s="28">
        <v>1</v>
      </c>
      <c r="J65" s="28">
        <f>CLEAN!$H65+CLEAN!$I65</f>
        <v>1</v>
      </c>
      <c r="K65" s="30">
        <v>41717</v>
      </c>
      <c r="L65" s="28">
        <f ca="1">YEAR(TODAY())-YEAR(CLEAN!$K65)</f>
        <v>11</v>
      </c>
      <c r="M65" s="28">
        <v>19</v>
      </c>
      <c r="N65" s="28">
        <f>SUM(CLEAN!$AB65:$AE65)</f>
        <v>36</v>
      </c>
      <c r="O65" s="31">
        <f>CLEAN!$U65+CLEAN!$V65+CLEAN!$W65+CLEAN!$X65+CLEAN!$Y65+CLEAN!$Z65</f>
        <v>1274</v>
      </c>
      <c r="P65" s="28">
        <f>IF(CLEAN!$M65&lt;=32,3,IF(CLEAN!$M65&lt;=65,2,1))</f>
        <v>3</v>
      </c>
      <c r="Q65" s="28">
        <f>IF(Table_Market[[#This Row],[F_TOTAL_achat]]&lt;=14,1,IF(Table_Market[[#This Row],[F_TOTAL_achat]]&lt;=21,2,3))</f>
        <v>3</v>
      </c>
      <c r="R65" s="28">
        <f>IF(Table_Market[[#This Row],[M_TOTAL_dépensé]]&lt;=115,1,IF(Table_Market[[#This Row],[M_TOTAL_dépensé]]&lt;=833,2,3))</f>
        <v>3</v>
      </c>
      <c r="S65" s="21" t="str">
        <f>Table_Market[[#This Row],[R_SCORE]]&amp;Table_Market[[#This Row],[F_SCORE]]&amp;Table_Market[[#This Row],[M_SCORE]]</f>
        <v>333</v>
      </c>
      <c r="T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5" s="31">
        <v>688</v>
      </c>
      <c r="V65" s="31">
        <v>14</v>
      </c>
      <c r="W65" s="31">
        <v>309</v>
      </c>
      <c r="X65" s="31">
        <v>201</v>
      </c>
      <c r="Y65" s="31">
        <v>24</v>
      </c>
      <c r="Z65" s="31">
        <v>38</v>
      </c>
      <c r="AA65" s="28">
        <v>1</v>
      </c>
      <c r="AB65" s="28">
        <v>11</v>
      </c>
      <c r="AC65" s="28">
        <v>10</v>
      </c>
      <c r="AD65" s="28">
        <v>10</v>
      </c>
      <c r="AE65" s="28">
        <v>5</v>
      </c>
      <c r="AF65" s="28">
        <v>1</v>
      </c>
      <c r="AG65" s="28">
        <v>0</v>
      </c>
      <c r="AH65" s="28">
        <v>0</v>
      </c>
      <c r="AI65" s="28">
        <v>1</v>
      </c>
      <c r="AJ65" s="28">
        <v>0</v>
      </c>
      <c r="AK65" s="28">
        <v>0</v>
      </c>
      <c r="AL65" s="28">
        <v>3</v>
      </c>
      <c r="AM65" s="28">
        <v>11</v>
      </c>
      <c r="AN65" s="32">
        <v>1</v>
      </c>
    </row>
    <row r="66" spans="1:40" x14ac:dyDescent="0.35">
      <c r="A66" s="19">
        <v>2535</v>
      </c>
      <c r="B66" s="20">
        <v>1978</v>
      </c>
      <c r="C66" s="21">
        <f ca="1">YEAR(TODAY())-CLEAN!$B66</f>
        <v>47</v>
      </c>
      <c r="D66" s="28" t="s">
        <v>792</v>
      </c>
      <c r="E66" s="20" t="s">
        <v>717</v>
      </c>
      <c r="F66" s="20" t="s">
        <v>710</v>
      </c>
      <c r="G66" s="22">
        <v>88097</v>
      </c>
      <c r="H66" s="21">
        <v>1</v>
      </c>
      <c r="I66" s="21">
        <v>0</v>
      </c>
      <c r="J66" s="21">
        <f>CLEAN!$H66+CLEAN!$I66</f>
        <v>1</v>
      </c>
      <c r="K66" s="23">
        <v>41139</v>
      </c>
      <c r="L66" s="21">
        <f ca="1">YEAR(TODAY())-YEAR(CLEAN!$K66)</f>
        <v>13</v>
      </c>
      <c r="M66" s="21">
        <v>24</v>
      </c>
      <c r="N66" s="21">
        <f>SUM(CLEAN!$AB66:$AE66)</f>
        <v>28</v>
      </c>
      <c r="O66" s="24">
        <f>CLEAN!$U66+CLEAN!$V66+CLEAN!$W66+CLEAN!$X66+CLEAN!$Y66+CLEAN!$Z66</f>
        <v>844</v>
      </c>
      <c r="P66" s="21">
        <f>IF(CLEAN!$M66&lt;=32,3,IF(CLEAN!$M66&lt;=65,2,1))</f>
        <v>3</v>
      </c>
      <c r="Q66" s="21">
        <f>IF(Table_Market[[#This Row],[F_TOTAL_achat]]&lt;=14,1,IF(Table_Market[[#This Row],[F_TOTAL_achat]]&lt;=21,2,3))</f>
        <v>3</v>
      </c>
      <c r="R66" s="21">
        <f>IF(Table_Market[[#This Row],[M_TOTAL_dépensé]]&lt;=115,1,IF(Table_Market[[#This Row],[M_TOTAL_dépensé]]&lt;=833,2,3))</f>
        <v>3</v>
      </c>
      <c r="S66" s="21" t="str">
        <f>Table_Market[[#This Row],[R_SCORE]]&amp;Table_Market[[#This Row],[F_SCORE]]&amp;Table_Market[[#This Row],[M_SCORE]]</f>
        <v>333</v>
      </c>
      <c r="T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6" s="24">
        <v>163</v>
      </c>
      <c r="V66" s="24">
        <v>0</v>
      </c>
      <c r="W66" s="24">
        <v>480</v>
      </c>
      <c r="X66" s="24">
        <v>0</v>
      </c>
      <c r="Y66" s="24">
        <v>126</v>
      </c>
      <c r="Z66" s="24">
        <v>75</v>
      </c>
      <c r="AA66" s="21">
        <v>1</v>
      </c>
      <c r="AB66" s="21">
        <v>6</v>
      </c>
      <c r="AC66" s="21">
        <v>5</v>
      </c>
      <c r="AD66" s="21">
        <v>8</v>
      </c>
      <c r="AE66" s="21">
        <v>9</v>
      </c>
      <c r="AF66" s="21">
        <v>0</v>
      </c>
      <c r="AG66" s="21">
        <v>1</v>
      </c>
      <c r="AH66" s="21">
        <v>1</v>
      </c>
      <c r="AI66" s="21">
        <v>1</v>
      </c>
      <c r="AJ66" s="21">
        <v>0</v>
      </c>
      <c r="AK66" s="21">
        <v>0</v>
      </c>
      <c r="AL66" s="21">
        <v>3</v>
      </c>
      <c r="AM66" s="21">
        <v>11</v>
      </c>
      <c r="AN66" s="25">
        <v>1</v>
      </c>
    </row>
    <row r="67" spans="1:40" x14ac:dyDescent="0.35">
      <c r="A67" s="26">
        <v>3174</v>
      </c>
      <c r="B67" s="27">
        <v>1959</v>
      </c>
      <c r="C67" s="21">
        <f ca="1">YEAR(TODAY())-CLEAN!$B67</f>
        <v>66</v>
      </c>
      <c r="D67" s="28" t="s">
        <v>794</v>
      </c>
      <c r="E67" s="27" t="s">
        <v>716</v>
      </c>
      <c r="F67" s="27" t="s">
        <v>713</v>
      </c>
      <c r="G67" s="29">
        <v>87771</v>
      </c>
      <c r="H67" s="28">
        <v>0</v>
      </c>
      <c r="I67" s="28">
        <v>1</v>
      </c>
      <c r="J67" s="28">
        <f>CLEAN!$H67+CLEAN!$I67</f>
        <v>1</v>
      </c>
      <c r="K67" s="30">
        <v>41416</v>
      </c>
      <c r="L67" s="28">
        <f ca="1">YEAR(TODAY())-YEAR(CLEAN!$K67)</f>
        <v>12</v>
      </c>
      <c r="M67" s="28">
        <v>61</v>
      </c>
      <c r="N67" s="28">
        <f>SUM(CLEAN!$AB67:$AE67)</f>
        <v>25</v>
      </c>
      <c r="O67" s="31">
        <f>CLEAN!$U67+CLEAN!$V67+CLEAN!$W67+CLEAN!$X67+CLEAN!$Y67+CLEAN!$Z67</f>
        <v>1957</v>
      </c>
      <c r="P67" s="28">
        <f>IF(CLEAN!$M67&lt;=32,3,IF(CLEAN!$M67&lt;=65,2,1))</f>
        <v>2</v>
      </c>
      <c r="Q67" s="28">
        <f>IF(Table_Market[[#This Row],[F_TOTAL_achat]]&lt;=14,1,IF(Table_Market[[#This Row],[F_TOTAL_achat]]&lt;=21,2,3))</f>
        <v>3</v>
      </c>
      <c r="R67" s="28">
        <f>IF(Table_Market[[#This Row],[M_TOTAL_dépensé]]&lt;=115,1,IF(Table_Market[[#This Row],[M_TOTAL_dépensé]]&lt;=833,2,3))</f>
        <v>3</v>
      </c>
      <c r="S67" s="21" t="str">
        <f>Table_Market[[#This Row],[R_SCORE]]&amp;Table_Market[[#This Row],[F_SCORE]]&amp;Table_Market[[#This Row],[M_SCORE]]</f>
        <v>233</v>
      </c>
      <c r="T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7" s="31">
        <v>1492</v>
      </c>
      <c r="V67" s="31">
        <v>38</v>
      </c>
      <c r="W67" s="31">
        <v>287</v>
      </c>
      <c r="X67" s="31">
        <v>50</v>
      </c>
      <c r="Y67" s="31">
        <v>57</v>
      </c>
      <c r="Z67" s="31">
        <v>33</v>
      </c>
      <c r="AA67" s="28">
        <v>1</v>
      </c>
      <c r="AB67" s="28">
        <v>5</v>
      </c>
      <c r="AC67" s="28">
        <v>10</v>
      </c>
      <c r="AD67" s="28">
        <v>4</v>
      </c>
      <c r="AE67" s="28">
        <v>6</v>
      </c>
      <c r="AF67" s="28">
        <v>0</v>
      </c>
      <c r="AG67" s="28">
        <v>1</v>
      </c>
      <c r="AH67" s="28">
        <v>1</v>
      </c>
      <c r="AI67" s="28">
        <v>1</v>
      </c>
      <c r="AJ67" s="28">
        <v>1</v>
      </c>
      <c r="AK67" s="28">
        <v>0</v>
      </c>
      <c r="AL67" s="28">
        <v>3</v>
      </c>
      <c r="AM67" s="28">
        <v>11</v>
      </c>
      <c r="AN67" s="32">
        <v>1</v>
      </c>
    </row>
    <row r="68" spans="1:40" x14ac:dyDescent="0.35">
      <c r="A68" s="19">
        <v>5536</v>
      </c>
      <c r="B68" s="20">
        <v>1959</v>
      </c>
      <c r="C68" s="21">
        <f ca="1">YEAR(TODAY())-CLEAN!$B68</f>
        <v>66</v>
      </c>
      <c r="D68" s="28" t="s">
        <v>794</v>
      </c>
      <c r="E68" s="20" t="s">
        <v>716</v>
      </c>
      <c r="F68" s="20" t="s">
        <v>713</v>
      </c>
      <c r="G68" s="22">
        <v>87771</v>
      </c>
      <c r="H68" s="21">
        <v>0</v>
      </c>
      <c r="I68" s="21">
        <v>1</v>
      </c>
      <c r="J68" s="21">
        <f>CLEAN!$H68+CLEAN!$I68</f>
        <v>1</v>
      </c>
      <c r="K68" s="23">
        <v>41416</v>
      </c>
      <c r="L68" s="21">
        <f ca="1">YEAR(TODAY())-YEAR(CLEAN!$K68)</f>
        <v>12</v>
      </c>
      <c r="M68" s="21">
        <v>61</v>
      </c>
      <c r="N68" s="21">
        <f>SUM(CLEAN!$AB68:$AE68)</f>
        <v>25</v>
      </c>
      <c r="O68" s="24">
        <f>CLEAN!$U68+CLEAN!$V68+CLEAN!$W68+CLEAN!$X68+CLEAN!$Y68+CLEAN!$Z68</f>
        <v>1957</v>
      </c>
      <c r="P68" s="21">
        <f>IF(CLEAN!$M68&lt;=32,3,IF(CLEAN!$M68&lt;=65,2,1))</f>
        <v>2</v>
      </c>
      <c r="Q68" s="21">
        <f>IF(Table_Market[[#This Row],[F_TOTAL_achat]]&lt;=14,1,IF(Table_Market[[#This Row],[F_TOTAL_achat]]&lt;=21,2,3))</f>
        <v>3</v>
      </c>
      <c r="R68" s="21">
        <f>IF(Table_Market[[#This Row],[M_TOTAL_dépensé]]&lt;=115,1,IF(Table_Market[[#This Row],[M_TOTAL_dépensé]]&lt;=833,2,3))</f>
        <v>3</v>
      </c>
      <c r="S68" s="21" t="str">
        <f>Table_Market[[#This Row],[R_SCORE]]&amp;Table_Market[[#This Row],[F_SCORE]]&amp;Table_Market[[#This Row],[M_SCORE]]</f>
        <v>233</v>
      </c>
      <c r="T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8" s="24">
        <v>1492</v>
      </c>
      <c r="V68" s="24">
        <v>38</v>
      </c>
      <c r="W68" s="24">
        <v>287</v>
      </c>
      <c r="X68" s="24">
        <v>50</v>
      </c>
      <c r="Y68" s="24">
        <v>57</v>
      </c>
      <c r="Z68" s="24">
        <v>33</v>
      </c>
      <c r="AA68" s="21">
        <v>1</v>
      </c>
      <c r="AB68" s="21">
        <v>5</v>
      </c>
      <c r="AC68" s="21">
        <v>10</v>
      </c>
      <c r="AD68" s="21">
        <v>4</v>
      </c>
      <c r="AE68" s="21">
        <v>6</v>
      </c>
      <c r="AF68" s="21">
        <v>0</v>
      </c>
      <c r="AG68" s="21">
        <v>1</v>
      </c>
      <c r="AH68" s="21">
        <v>1</v>
      </c>
      <c r="AI68" s="21">
        <v>1</v>
      </c>
      <c r="AJ68" s="21">
        <v>1</v>
      </c>
      <c r="AK68" s="21">
        <v>0</v>
      </c>
      <c r="AL68" s="21">
        <v>3</v>
      </c>
      <c r="AM68" s="21">
        <v>11</v>
      </c>
      <c r="AN68" s="25">
        <v>1</v>
      </c>
    </row>
    <row r="69" spans="1:40" x14ac:dyDescent="0.35">
      <c r="A69" s="26">
        <v>1763</v>
      </c>
      <c r="B69" s="27">
        <v>1988</v>
      </c>
      <c r="C69" s="21">
        <f ca="1">YEAR(TODAY())-CLEAN!$B69</f>
        <v>37</v>
      </c>
      <c r="D69" s="28" t="s">
        <v>793</v>
      </c>
      <c r="E69" s="27" t="s">
        <v>716</v>
      </c>
      <c r="F69" s="27" t="s">
        <v>713</v>
      </c>
      <c r="G69" s="29">
        <v>87679</v>
      </c>
      <c r="H69" s="28">
        <v>0</v>
      </c>
      <c r="I69" s="28">
        <v>0</v>
      </c>
      <c r="J69" s="28">
        <f>CLEAN!$H69+CLEAN!$I69</f>
        <v>0</v>
      </c>
      <c r="K69" s="30">
        <v>41482</v>
      </c>
      <c r="L69" s="28">
        <f ca="1">YEAR(TODAY())-YEAR(CLEAN!$K69)</f>
        <v>12</v>
      </c>
      <c r="M69" s="28">
        <v>62</v>
      </c>
      <c r="N69" s="28">
        <f>SUM(CLEAN!$AB69:$AE69)</f>
        <v>32</v>
      </c>
      <c r="O69" s="31">
        <f>CLEAN!$U69+CLEAN!$V69+CLEAN!$W69+CLEAN!$X69+CLEAN!$Y69+CLEAN!$Z69</f>
        <v>2524</v>
      </c>
      <c r="P69" s="28">
        <f>IF(CLEAN!$M69&lt;=32,3,IF(CLEAN!$M69&lt;=65,2,1))</f>
        <v>2</v>
      </c>
      <c r="Q69" s="28">
        <f>IF(Table_Market[[#This Row],[F_TOTAL_achat]]&lt;=14,1,IF(Table_Market[[#This Row],[F_TOTAL_achat]]&lt;=21,2,3))</f>
        <v>3</v>
      </c>
      <c r="R69" s="28">
        <f>IF(Table_Market[[#This Row],[M_TOTAL_dépensé]]&lt;=115,1,IF(Table_Market[[#This Row],[M_TOTAL_dépensé]]&lt;=833,2,3))</f>
        <v>3</v>
      </c>
      <c r="S69" s="21" t="str">
        <f>Table_Market[[#This Row],[R_SCORE]]&amp;Table_Market[[#This Row],[F_SCORE]]&amp;Table_Market[[#This Row],[M_SCORE]]</f>
        <v>233</v>
      </c>
      <c r="T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9" s="31">
        <v>1259</v>
      </c>
      <c r="V69" s="31">
        <v>172</v>
      </c>
      <c r="W69" s="31">
        <v>815</v>
      </c>
      <c r="X69" s="31">
        <v>97</v>
      </c>
      <c r="Y69" s="31">
        <v>148</v>
      </c>
      <c r="Z69" s="31">
        <v>33</v>
      </c>
      <c r="AA69" s="28">
        <v>1</v>
      </c>
      <c r="AB69" s="28">
        <v>7</v>
      </c>
      <c r="AC69" s="28">
        <v>11</v>
      </c>
      <c r="AD69" s="28">
        <v>10</v>
      </c>
      <c r="AE69" s="28">
        <v>4</v>
      </c>
      <c r="AF69" s="28">
        <v>1</v>
      </c>
      <c r="AG69" s="28">
        <v>0</v>
      </c>
      <c r="AH69" s="28">
        <v>1</v>
      </c>
      <c r="AI69" s="28">
        <v>1</v>
      </c>
      <c r="AJ69" s="28">
        <v>0</v>
      </c>
      <c r="AK69" s="28">
        <v>0</v>
      </c>
      <c r="AL69" s="28">
        <v>3</v>
      </c>
      <c r="AM69" s="28">
        <v>11</v>
      </c>
      <c r="AN69" s="32">
        <v>1</v>
      </c>
    </row>
    <row r="70" spans="1:40" x14ac:dyDescent="0.35">
      <c r="A70" s="19">
        <v>3619</v>
      </c>
      <c r="B70" s="20">
        <v>1960</v>
      </c>
      <c r="C70" s="21">
        <f ca="1">YEAR(TODAY())-CLEAN!$B70</f>
        <v>65</v>
      </c>
      <c r="D70" s="28" t="s">
        <v>794</v>
      </c>
      <c r="E70" s="20" t="s">
        <v>717</v>
      </c>
      <c r="F70" s="20" t="s">
        <v>711</v>
      </c>
      <c r="G70" s="22">
        <v>87305</v>
      </c>
      <c r="H70" s="21">
        <v>0</v>
      </c>
      <c r="I70" s="21">
        <v>0</v>
      </c>
      <c r="J70" s="21">
        <f>CLEAN!$H70+CLEAN!$I70</f>
        <v>0</v>
      </c>
      <c r="K70" s="23">
        <v>41175</v>
      </c>
      <c r="L70" s="21">
        <f ca="1">YEAR(TODAY())-YEAR(CLEAN!$K70)</f>
        <v>13</v>
      </c>
      <c r="M70" s="21">
        <v>19</v>
      </c>
      <c r="N70" s="21">
        <f>SUM(CLEAN!$AB70:$AE70)</f>
        <v>18</v>
      </c>
      <c r="O70" s="24">
        <f>CLEAN!$U70+CLEAN!$V70+CLEAN!$W70+CLEAN!$X70+CLEAN!$Y70+CLEAN!$Z70</f>
        <v>1152</v>
      </c>
      <c r="P70" s="21">
        <f>IF(CLEAN!$M70&lt;=32,3,IF(CLEAN!$M70&lt;=65,2,1))</f>
        <v>3</v>
      </c>
      <c r="Q70" s="21">
        <f>IF(Table_Market[[#This Row],[F_TOTAL_achat]]&lt;=14,1,IF(Table_Market[[#This Row],[F_TOTAL_achat]]&lt;=21,2,3))</f>
        <v>2</v>
      </c>
      <c r="R70" s="21">
        <f>IF(Table_Market[[#This Row],[M_TOTAL_dépensé]]&lt;=115,1,IF(Table_Market[[#This Row],[M_TOTAL_dépensé]]&lt;=833,2,3))</f>
        <v>3</v>
      </c>
      <c r="S70" s="21" t="str">
        <f>Table_Market[[#This Row],[R_SCORE]]&amp;Table_Market[[#This Row],[F_SCORE]]&amp;Table_Market[[#This Row],[M_SCORE]]</f>
        <v>323</v>
      </c>
      <c r="T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0" s="24">
        <v>345</v>
      </c>
      <c r="V70" s="24">
        <v>25</v>
      </c>
      <c r="W70" s="24">
        <v>501</v>
      </c>
      <c r="X70" s="24">
        <v>63</v>
      </c>
      <c r="Y70" s="24">
        <v>138</v>
      </c>
      <c r="Z70" s="24">
        <v>80</v>
      </c>
      <c r="AA70" s="21">
        <v>1</v>
      </c>
      <c r="AB70" s="21">
        <v>5</v>
      </c>
      <c r="AC70" s="21">
        <v>3</v>
      </c>
      <c r="AD70" s="21">
        <v>8</v>
      </c>
      <c r="AE70" s="21">
        <v>2</v>
      </c>
      <c r="AF70" s="21">
        <v>0</v>
      </c>
      <c r="AG70" s="21">
        <v>0</v>
      </c>
      <c r="AH70" s="21">
        <v>1</v>
      </c>
      <c r="AI70" s="21">
        <v>0</v>
      </c>
      <c r="AJ70" s="21">
        <v>0</v>
      </c>
      <c r="AK70" s="21">
        <v>0</v>
      </c>
      <c r="AL70" s="21">
        <v>3</v>
      </c>
      <c r="AM70" s="21">
        <v>11</v>
      </c>
      <c r="AN70" s="25">
        <v>1</v>
      </c>
    </row>
    <row r="71" spans="1:40" x14ac:dyDescent="0.35">
      <c r="A71" s="26">
        <v>8908</v>
      </c>
      <c r="B71" s="27">
        <v>1959</v>
      </c>
      <c r="C71" s="21">
        <f ca="1">YEAR(TODAY())-CLEAN!$B71</f>
        <v>66</v>
      </c>
      <c r="D71" s="28" t="s">
        <v>794</v>
      </c>
      <c r="E71" s="27" t="s">
        <v>716</v>
      </c>
      <c r="F71" s="27" t="s">
        <v>710</v>
      </c>
      <c r="G71" s="29">
        <v>87195</v>
      </c>
      <c r="H71" s="28">
        <v>0</v>
      </c>
      <c r="I71" s="28">
        <v>0</v>
      </c>
      <c r="J71" s="28">
        <f>CLEAN!$H71+CLEAN!$I71</f>
        <v>0</v>
      </c>
      <c r="K71" s="30">
        <v>41767</v>
      </c>
      <c r="L71" s="28">
        <f ca="1">YEAR(TODAY())-YEAR(CLEAN!$K71)</f>
        <v>11</v>
      </c>
      <c r="M71" s="28">
        <v>35</v>
      </c>
      <c r="N71" s="28">
        <f>SUM(CLEAN!$AB71:$AE71)</f>
        <v>20</v>
      </c>
      <c r="O71" s="31">
        <f>CLEAN!$U71+CLEAN!$V71+CLEAN!$W71+CLEAN!$X71+CLEAN!$Y71+CLEAN!$Z71</f>
        <v>1097</v>
      </c>
      <c r="P71" s="28">
        <f>IF(CLEAN!$M71&lt;=32,3,IF(CLEAN!$M71&lt;=65,2,1))</f>
        <v>2</v>
      </c>
      <c r="Q71" s="28">
        <f>IF(Table_Market[[#This Row],[F_TOTAL_achat]]&lt;=14,1,IF(Table_Market[[#This Row],[F_TOTAL_achat]]&lt;=21,2,3))</f>
        <v>2</v>
      </c>
      <c r="R71" s="28">
        <f>IF(Table_Market[[#This Row],[M_TOTAL_dépensé]]&lt;=115,1,IF(Table_Market[[#This Row],[M_TOTAL_dépensé]]&lt;=833,2,3))</f>
        <v>3</v>
      </c>
      <c r="S71" s="21" t="str">
        <f>Table_Market[[#This Row],[R_SCORE]]&amp;Table_Market[[#This Row],[F_SCORE]]&amp;Table_Market[[#This Row],[M_SCORE]]</f>
        <v>223</v>
      </c>
      <c r="T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" s="31">
        <v>217</v>
      </c>
      <c r="V71" s="31">
        <v>76</v>
      </c>
      <c r="W71" s="31">
        <v>690</v>
      </c>
      <c r="X71" s="31">
        <v>50</v>
      </c>
      <c r="Y71" s="31">
        <v>26</v>
      </c>
      <c r="Z71" s="31">
        <v>38</v>
      </c>
      <c r="AA71" s="28">
        <v>1</v>
      </c>
      <c r="AB71" s="28">
        <v>3</v>
      </c>
      <c r="AC71" s="28">
        <v>11</v>
      </c>
      <c r="AD71" s="28">
        <v>5</v>
      </c>
      <c r="AE71" s="28">
        <v>1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3</v>
      </c>
      <c r="AM71" s="28">
        <v>11</v>
      </c>
      <c r="AN71" s="32">
        <v>1</v>
      </c>
    </row>
    <row r="72" spans="1:40" x14ac:dyDescent="0.35">
      <c r="A72" s="19">
        <v>4278</v>
      </c>
      <c r="B72" s="20">
        <v>1983</v>
      </c>
      <c r="C72" s="21">
        <f ca="1">YEAR(TODAY())-CLEAN!$B72</f>
        <v>42</v>
      </c>
      <c r="D72" s="28" t="s">
        <v>793</v>
      </c>
      <c r="E72" s="20" t="s">
        <v>714</v>
      </c>
      <c r="F72" s="20" t="s">
        <v>709</v>
      </c>
      <c r="G72" s="22">
        <v>87188</v>
      </c>
      <c r="H72" s="21">
        <v>0</v>
      </c>
      <c r="I72" s="21">
        <v>0</v>
      </c>
      <c r="J72" s="21">
        <f>CLEAN!$H72+CLEAN!$I72</f>
        <v>0</v>
      </c>
      <c r="K72" s="23">
        <v>41428</v>
      </c>
      <c r="L72" s="21">
        <f ca="1">YEAR(TODAY())-YEAR(CLEAN!$K72)</f>
        <v>12</v>
      </c>
      <c r="M72" s="21">
        <v>73</v>
      </c>
      <c r="N72" s="21">
        <f>SUM(CLEAN!$AB72:$AE72)</f>
        <v>21</v>
      </c>
      <c r="O72" s="24">
        <f>CLEAN!$U72+CLEAN!$V72+CLEAN!$W72+CLEAN!$X72+CLEAN!$Y72+CLEAN!$Z72</f>
        <v>1923</v>
      </c>
      <c r="P72" s="21">
        <f>IF(CLEAN!$M72&lt;=32,3,IF(CLEAN!$M72&lt;=65,2,1))</f>
        <v>1</v>
      </c>
      <c r="Q72" s="21">
        <f>IF(Table_Market[[#This Row],[F_TOTAL_achat]]&lt;=14,1,IF(Table_Market[[#This Row],[F_TOTAL_achat]]&lt;=21,2,3))</f>
        <v>2</v>
      </c>
      <c r="R72" s="21">
        <f>IF(Table_Market[[#This Row],[M_TOTAL_dépensé]]&lt;=115,1,IF(Table_Market[[#This Row],[M_TOTAL_dépensé]]&lt;=833,2,3))</f>
        <v>3</v>
      </c>
      <c r="S72" s="21" t="str">
        <f>Table_Market[[#This Row],[R_SCORE]]&amp;Table_Market[[#This Row],[F_SCORE]]&amp;Table_Market[[#This Row],[M_SCORE]]</f>
        <v>123</v>
      </c>
      <c r="T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2" s="24">
        <v>910</v>
      </c>
      <c r="V72" s="24">
        <v>111</v>
      </c>
      <c r="W72" s="24">
        <v>724</v>
      </c>
      <c r="X72" s="24">
        <v>49</v>
      </c>
      <c r="Y72" s="24">
        <v>74</v>
      </c>
      <c r="Z72" s="24">
        <v>55</v>
      </c>
      <c r="AA72" s="21">
        <v>1</v>
      </c>
      <c r="AB72" s="21">
        <v>10</v>
      </c>
      <c r="AC72" s="21">
        <v>2</v>
      </c>
      <c r="AD72" s="21">
        <v>6</v>
      </c>
      <c r="AE72" s="21">
        <v>3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3</v>
      </c>
      <c r="AM72" s="21">
        <v>11</v>
      </c>
      <c r="AN72" s="25">
        <v>1</v>
      </c>
    </row>
    <row r="73" spans="1:40" x14ac:dyDescent="0.35">
      <c r="A73" s="26">
        <v>4207</v>
      </c>
      <c r="B73" s="27">
        <v>1981</v>
      </c>
      <c r="C73" s="21">
        <f ca="1">YEAR(TODAY())-CLEAN!$B73</f>
        <v>44</v>
      </c>
      <c r="D73" s="28" t="s">
        <v>793</v>
      </c>
      <c r="E73" s="27" t="s">
        <v>714</v>
      </c>
      <c r="F73" s="27" t="s">
        <v>710</v>
      </c>
      <c r="G73" s="29">
        <v>87171</v>
      </c>
      <c r="H73" s="28">
        <v>0</v>
      </c>
      <c r="I73" s="28">
        <v>0</v>
      </c>
      <c r="J73" s="28">
        <f>CLEAN!$H73+CLEAN!$I73</f>
        <v>0</v>
      </c>
      <c r="K73" s="30">
        <v>41395</v>
      </c>
      <c r="L73" s="28">
        <f ca="1">YEAR(TODAY())-YEAR(CLEAN!$K73)</f>
        <v>12</v>
      </c>
      <c r="M73" s="28">
        <v>27</v>
      </c>
      <c r="N73" s="28">
        <f>SUM(CLEAN!$AB73:$AE73)</f>
        <v>26</v>
      </c>
      <c r="O73" s="31">
        <f>CLEAN!$U73+CLEAN!$V73+CLEAN!$W73+CLEAN!$X73+CLEAN!$Y73+CLEAN!$Z73</f>
        <v>1298</v>
      </c>
      <c r="P73" s="28">
        <f>IF(CLEAN!$M73&lt;=32,3,IF(CLEAN!$M73&lt;=65,2,1))</f>
        <v>3</v>
      </c>
      <c r="Q73" s="28">
        <f>IF(Table_Market[[#This Row],[F_TOTAL_achat]]&lt;=14,1,IF(Table_Market[[#This Row],[F_TOTAL_achat]]&lt;=21,2,3))</f>
        <v>3</v>
      </c>
      <c r="R73" s="28">
        <f>IF(Table_Market[[#This Row],[M_TOTAL_dépensé]]&lt;=115,1,IF(Table_Market[[#This Row],[M_TOTAL_dépensé]]&lt;=833,2,3))</f>
        <v>3</v>
      </c>
      <c r="S73" s="21" t="str">
        <f>Table_Market[[#This Row],[R_SCORE]]&amp;Table_Market[[#This Row],[F_SCORE]]&amp;Table_Market[[#This Row],[M_SCORE]]</f>
        <v>333</v>
      </c>
      <c r="T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3" s="31">
        <v>1001</v>
      </c>
      <c r="V73" s="31">
        <v>44</v>
      </c>
      <c r="W73" s="31">
        <v>107</v>
      </c>
      <c r="X73" s="31">
        <v>58</v>
      </c>
      <c r="Y73" s="31">
        <v>44</v>
      </c>
      <c r="Z73" s="31">
        <v>44</v>
      </c>
      <c r="AA73" s="28">
        <v>1</v>
      </c>
      <c r="AB73" s="28">
        <v>6</v>
      </c>
      <c r="AC73" s="28">
        <v>7</v>
      </c>
      <c r="AD73" s="28">
        <v>11</v>
      </c>
      <c r="AE73" s="28">
        <v>2</v>
      </c>
      <c r="AF73" s="28">
        <v>1</v>
      </c>
      <c r="AG73" s="28">
        <v>0</v>
      </c>
      <c r="AH73" s="28">
        <v>1</v>
      </c>
      <c r="AI73" s="28">
        <v>0</v>
      </c>
      <c r="AJ73" s="28">
        <v>0</v>
      </c>
      <c r="AK73" s="28">
        <v>0</v>
      </c>
      <c r="AL73" s="28">
        <v>3</v>
      </c>
      <c r="AM73" s="28">
        <v>11</v>
      </c>
      <c r="AN73" s="32">
        <v>0</v>
      </c>
    </row>
    <row r="74" spans="1:40" x14ac:dyDescent="0.35">
      <c r="A74" s="19">
        <v>2802</v>
      </c>
      <c r="B74" s="20">
        <v>1992</v>
      </c>
      <c r="C74" s="21">
        <f ca="1">YEAR(TODAY())-CLEAN!$B74</f>
        <v>33</v>
      </c>
      <c r="D74" s="28" t="s">
        <v>793</v>
      </c>
      <c r="E74" s="20" t="s">
        <v>717</v>
      </c>
      <c r="F74" s="20" t="s">
        <v>710</v>
      </c>
      <c r="G74" s="22">
        <v>87000</v>
      </c>
      <c r="H74" s="21">
        <v>0</v>
      </c>
      <c r="I74" s="21">
        <v>0</v>
      </c>
      <c r="J74" s="21">
        <f>CLEAN!$H74+CLEAN!$I74</f>
        <v>0</v>
      </c>
      <c r="K74" s="23">
        <v>41258</v>
      </c>
      <c r="L74" s="21">
        <f ca="1">YEAR(TODAY())-YEAR(CLEAN!$K74)</f>
        <v>13</v>
      </c>
      <c r="M74" s="21">
        <v>61</v>
      </c>
      <c r="N74" s="21">
        <f>SUM(CLEAN!$AB74:$AE74)</f>
        <v>19</v>
      </c>
      <c r="O74" s="24">
        <f>CLEAN!$U74+CLEAN!$V74+CLEAN!$W74+CLEAN!$X74+CLEAN!$Y74+CLEAN!$Z74</f>
        <v>961</v>
      </c>
      <c r="P74" s="21">
        <f>IF(CLEAN!$M74&lt;=32,3,IF(CLEAN!$M74&lt;=65,2,1))</f>
        <v>2</v>
      </c>
      <c r="Q74" s="21">
        <f>IF(Table_Market[[#This Row],[F_TOTAL_achat]]&lt;=14,1,IF(Table_Market[[#This Row],[F_TOTAL_achat]]&lt;=21,2,3))</f>
        <v>2</v>
      </c>
      <c r="R74" s="21">
        <f>IF(Table_Market[[#This Row],[M_TOTAL_dépensé]]&lt;=115,1,IF(Table_Market[[#This Row],[M_TOTAL_dépensé]]&lt;=833,2,3))</f>
        <v>3</v>
      </c>
      <c r="S74" s="21" t="str">
        <f>Table_Market[[#This Row],[R_SCORE]]&amp;Table_Market[[#This Row],[F_SCORE]]&amp;Table_Market[[#This Row],[M_SCORE]]</f>
        <v>223</v>
      </c>
      <c r="T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4" s="24">
        <v>196</v>
      </c>
      <c r="V74" s="24">
        <v>25</v>
      </c>
      <c r="W74" s="24">
        <v>607</v>
      </c>
      <c r="X74" s="24">
        <v>67</v>
      </c>
      <c r="Y74" s="24">
        <v>17</v>
      </c>
      <c r="Z74" s="24">
        <v>49</v>
      </c>
      <c r="AA74" s="21">
        <v>1</v>
      </c>
      <c r="AB74" s="21">
        <v>4</v>
      </c>
      <c r="AC74" s="21">
        <v>6</v>
      </c>
      <c r="AD74" s="21">
        <v>7</v>
      </c>
      <c r="AE74" s="21">
        <v>2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3</v>
      </c>
      <c r="AM74" s="21">
        <v>11</v>
      </c>
      <c r="AN74" s="25">
        <v>0</v>
      </c>
    </row>
    <row r="75" spans="1:40" x14ac:dyDescent="0.35">
      <c r="A75" s="26">
        <v>5113</v>
      </c>
      <c r="B75" s="27">
        <v>1971</v>
      </c>
      <c r="C75" s="21">
        <f ca="1">YEAR(TODAY())-CLEAN!$B75</f>
        <v>54</v>
      </c>
      <c r="D75" s="28" t="s">
        <v>792</v>
      </c>
      <c r="E75" s="27" t="s">
        <v>714</v>
      </c>
      <c r="F75" s="27" t="s">
        <v>711</v>
      </c>
      <c r="G75" s="29">
        <v>86979</v>
      </c>
      <c r="H75" s="28">
        <v>0</v>
      </c>
      <c r="I75" s="28">
        <v>0</v>
      </c>
      <c r="J75" s="28">
        <f>CLEAN!$H75+CLEAN!$I75</f>
        <v>0</v>
      </c>
      <c r="K75" s="30">
        <v>41585</v>
      </c>
      <c r="L75" s="28">
        <f ca="1">YEAR(TODAY())-YEAR(CLEAN!$K75)</f>
        <v>12</v>
      </c>
      <c r="M75" s="28">
        <v>67</v>
      </c>
      <c r="N75" s="28">
        <f>SUM(CLEAN!$AB75:$AE75)</f>
        <v>17</v>
      </c>
      <c r="O75" s="31">
        <f>CLEAN!$U75+CLEAN!$V75+CLEAN!$W75+CLEAN!$X75+CLEAN!$Y75+CLEAN!$Z75</f>
        <v>1702</v>
      </c>
      <c r="P75" s="28">
        <f>IF(CLEAN!$M75&lt;=32,3,IF(CLEAN!$M75&lt;=65,2,1))</f>
        <v>1</v>
      </c>
      <c r="Q75" s="28">
        <f>IF(Table_Market[[#This Row],[F_TOTAL_achat]]&lt;=14,1,IF(Table_Market[[#This Row],[F_TOTAL_achat]]&lt;=21,2,3))</f>
        <v>2</v>
      </c>
      <c r="R75" s="28">
        <f>IF(Table_Market[[#This Row],[M_TOTAL_dépensé]]&lt;=115,1,IF(Table_Market[[#This Row],[M_TOTAL_dépensé]]&lt;=833,2,3))</f>
        <v>3</v>
      </c>
      <c r="S75" s="21" t="str">
        <f>Table_Market[[#This Row],[R_SCORE]]&amp;Table_Market[[#This Row],[F_SCORE]]&amp;Table_Market[[#This Row],[M_SCORE]]</f>
        <v>123</v>
      </c>
      <c r="T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" s="31">
        <v>584</v>
      </c>
      <c r="V75" s="31">
        <v>100</v>
      </c>
      <c r="W75" s="31">
        <v>835</v>
      </c>
      <c r="X75" s="31">
        <v>65</v>
      </c>
      <c r="Y75" s="31">
        <v>83</v>
      </c>
      <c r="Z75" s="31">
        <v>35</v>
      </c>
      <c r="AA75" s="28">
        <v>1</v>
      </c>
      <c r="AB75" s="28">
        <v>5</v>
      </c>
      <c r="AC75" s="28">
        <v>5</v>
      </c>
      <c r="AD75" s="28">
        <v>5</v>
      </c>
      <c r="AE75" s="28">
        <v>2</v>
      </c>
      <c r="AF75" s="28">
        <v>1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3</v>
      </c>
      <c r="AM75" s="28">
        <v>11</v>
      </c>
      <c r="AN75" s="32">
        <v>1</v>
      </c>
    </row>
    <row r="76" spans="1:40" x14ac:dyDescent="0.35">
      <c r="A76" s="19">
        <v>9826</v>
      </c>
      <c r="B76" s="20">
        <v>1972</v>
      </c>
      <c r="C76" s="21">
        <f ca="1">YEAR(TODAY())-CLEAN!$B76</f>
        <v>53</v>
      </c>
      <c r="D76" s="28" t="s">
        <v>792</v>
      </c>
      <c r="E76" s="20" t="s">
        <v>714</v>
      </c>
      <c r="F76" s="20" t="s">
        <v>709</v>
      </c>
      <c r="G76" s="22">
        <v>86857</v>
      </c>
      <c r="H76" s="21">
        <v>0</v>
      </c>
      <c r="I76" s="21">
        <v>0</v>
      </c>
      <c r="J76" s="21">
        <f>CLEAN!$H76+CLEAN!$I76</f>
        <v>0</v>
      </c>
      <c r="K76" s="23">
        <v>41164</v>
      </c>
      <c r="L76" s="21">
        <f ca="1">YEAR(TODAY())-YEAR(CLEAN!$K76)</f>
        <v>13</v>
      </c>
      <c r="M76" s="21">
        <v>96</v>
      </c>
      <c r="N76" s="21">
        <f>SUM(CLEAN!$AB76:$AE76)</f>
        <v>23</v>
      </c>
      <c r="O76" s="24">
        <f>CLEAN!$U76+CLEAN!$V76+CLEAN!$W76+CLEAN!$X76+CLEAN!$Y76+CLEAN!$Z76</f>
        <v>2114</v>
      </c>
      <c r="P76" s="21">
        <f>IF(CLEAN!$M76&lt;=32,3,IF(CLEAN!$M76&lt;=65,2,1))</f>
        <v>1</v>
      </c>
      <c r="Q76" s="21">
        <f>IF(Table_Market[[#This Row],[F_TOTAL_achat]]&lt;=14,1,IF(Table_Market[[#This Row],[F_TOTAL_achat]]&lt;=21,2,3))</f>
        <v>3</v>
      </c>
      <c r="R76" s="21">
        <f>IF(Table_Market[[#This Row],[M_TOTAL_dépensé]]&lt;=115,1,IF(Table_Market[[#This Row],[M_TOTAL_dépensé]]&lt;=833,2,3))</f>
        <v>3</v>
      </c>
      <c r="S76" s="21" t="str">
        <f>Table_Market[[#This Row],[R_SCORE]]&amp;Table_Market[[#This Row],[F_SCORE]]&amp;Table_Market[[#This Row],[M_SCORE]]</f>
        <v>133</v>
      </c>
      <c r="T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6" s="24">
        <v>899</v>
      </c>
      <c r="V76" s="24">
        <v>102</v>
      </c>
      <c r="W76" s="24">
        <v>838</v>
      </c>
      <c r="X76" s="24">
        <v>133</v>
      </c>
      <c r="Y76" s="24">
        <v>102</v>
      </c>
      <c r="Z76" s="24">
        <v>40</v>
      </c>
      <c r="AA76" s="21">
        <v>1</v>
      </c>
      <c r="AB76" s="21">
        <v>5</v>
      </c>
      <c r="AC76" s="21">
        <v>6</v>
      </c>
      <c r="AD76" s="21">
        <v>10</v>
      </c>
      <c r="AE76" s="21">
        <v>2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3</v>
      </c>
      <c r="AM76" s="21">
        <v>11</v>
      </c>
      <c r="AN76" s="25">
        <v>1</v>
      </c>
    </row>
    <row r="77" spans="1:40" x14ac:dyDescent="0.35">
      <c r="A77" s="26">
        <v>5830</v>
      </c>
      <c r="B77" s="27">
        <v>1972</v>
      </c>
      <c r="C77" s="21">
        <f ca="1">YEAR(TODAY())-CLEAN!$B77</f>
        <v>53</v>
      </c>
      <c r="D77" s="28" t="s">
        <v>792</v>
      </c>
      <c r="E77" s="27" t="s">
        <v>714</v>
      </c>
      <c r="F77" s="27" t="s">
        <v>709</v>
      </c>
      <c r="G77" s="29">
        <v>86857</v>
      </c>
      <c r="H77" s="28">
        <v>0</v>
      </c>
      <c r="I77" s="28">
        <v>0</v>
      </c>
      <c r="J77" s="28">
        <f>CLEAN!$H77+CLEAN!$I77</f>
        <v>0</v>
      </c>
      <c r="K77" s="30">
        <v>41164</v>
      </c>
      <c r="L77" s="28">
        <f ca="1">YEAR(TODAY())-YEAR(CLEAN!$K77)</f>
        <v>13</v>
      </c>
      <c r="M77" s="28">
        <v>96</v>
      </c>
      <c r="N77" s="28">
        <f>SUM(CLEAN!$AB77:$AE77)</f>
        <v>23</v>
      </c>
      <c r="O77" s="31">
        <f>CLEAN!$U77+CLEAN!$V77+CLEAN!$W77+CLEAN!$X77+CLEAN!$Y77+CLEAN!$Z77</f>
        <v>2114</v>
      </c>
      <c r="P77" s="28">
        <f>IF(CLEAN!$M77&lt;=32,3,IF(CLEAN!$M77&lt;=65,2,1))</f>
        <v>1</v>
      </c>
      <c r="Q77" s="28">
        <f>IF(Table_Market[[#This Row],[F_TOTAL_achat]]&lt;=14,1,IF(Table_Market[[#This Row],[F_TOTAL_achat]]&lt;=21,2,3))</f>
        <v>3</v>
      </c>
      <c r="R77" s="28">
        <f>IF(Table_Market[[#This Row],[M_TOTAL_dépensé]]&lt;=115,1,IF(Table_Market[[#This Row],[M_TOTAL_dépensé]]&lt;=833,2,3))</f>
        <v>3</v>
      </c>
      <c r="S77" s="21" t="str">
        <f>Table_Market[[#This Row],[R_SCORE]]&amp;Table_Market[[#This Row],[F_SCORE]]&amp;Table_Market[[#This Row],[M_SCORE]]</f>
        <v>133</v>
      </c>
      <c r="T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7" s="31">
        <v>899</v>
      </c>
      <c r="V77" s="31">
        <v>102</v>
      </c>
      <c r="W77" s="31">
        <v>838</v>
      </c>
      <c r="X77" s="31">
        <v>133</v>
      </c>
      <c r="Y77" s="31">
        <v>102</v>
      </c>
      <c r="Z77" s="31">
        <v>40</v>
      </c>
      <c r="AA77" s="28">
        <v>1</v>
      </c>
      <c r="AB77" s="28">
        <v>5</v>
      </c>
      <c r="AC77" s="28">
        <v>6</v>
      </c>
      <c r="AD77" s="28">
        <v>10</v>
      </c>
      <c r="AE77" s="28">
        <v>2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3</v>
      </c>
      <c r="AM77" s="28">
        <v>11</v>
      </c>
      <c r="AN77" s="32">
        <v>1</v>
      </c>
    </row>
    <row r="78" spans="1:40" x14ac:dyDescent="0.35">
      <c r="A78" s="19">
        <v>7872</v>
      </c>
      <c r="B78" s="20">
        <v>1975</v>
      </c>
      <c r="C78" s="21">
        <f ca="1">YEAR(TODAY())-CLEAN!$B78</f>
        <v>50</v>
      </c>
      <c r="D78" s="28" t="s">
        <v>792</v>
      </c>
      <c r="E78" s="20" t="s">
        <v>714</v>
      </c>
      <c r="F78" s="20" t="s">
        <v>710</v>
      </c>
      <c r="G78" s="22">
        <v>86836</v>
      </c>
      <c r="H78" s="21">
        <v>0</v>
      </c>
      <c r="I78" s="21">
        <v>0</v>
      </c>
      <c r="J78" s="21">
        <f>CLEAN!$H78+CLEAN!$I78</f>
        <v>0</v>
      </c>
      <c r="K78" s="23">
        <v>41164</v>
      </c>
      <c r="L78" s="21">
        <f ca="1">YEAR(TODAY())-YEAR(CLEAN!$K78)</f>
        <v>13</v>
      </c>
      <c r="M78" s="21">
        <v>7</v>
      </c>
      <c r="N78" s="21">
        <f>SUM(CLEAN!$AB78:$AE78)</f>
        <v>27</v>
      </c>
      <c r="O78" s="24">
        <f>CLEAN!$U78+CLEAN!$V78+CLEAN!$W78+CLEAN!$X78+CLEAN!$Y78+CLEAN!$Z78</f>
        <v>557</v>
      </c>
      <c r="P78" s="21">
        <f>IF(CLEAN!$M78&lt;=32,3,IF(CLEAN!$M78&lt;=65,2,1))</f>
        <v>3</v>
      </c>
      <c r="Q78" s="21">
        <f>IF(Table_Market[[#This Row],[F_TOTAL_achat]]&lt;=14,1,IF(Table_Market[[#This Row],[F_TOTAL_achat]]&lt;=21,2,3))</f>
        <v>3</v>
      </c>
      <c r="R78" s="21">
        <f>IF(Table_Market[[#This Row],[M_TOTAL_dépensé]]&lt;=115,1,IF(Table_Market[[#This Row],[M_TOTAL_dépensé]]&lt;=833,2,3))</f>
        <v>2</v>
      </c>
      <c r="S78" s="21" t="str">
        <f>Table_Market[[#This Row],[R_SCORE]]&amp;Table_Market[[#This Row],[F_SCORE]]&amp;Table_Market[[#This Row],[M_SCORE]]</f>
        <v>332</v>
      </c>
      <c r="T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8" s="24">
        <v>179</v>
      </c>
      <c r="V78" s="24">
        <v>21</v>
      </c>
      <c r="W78" s="24">
        <v>273</v>
      </c>
      <c r="X78" s="24">
        <v>0</v>
      </c>
      <c r="Y78" s="24">
        <v>21</v>
      </c>
      <c r="Z78" s="24">
        <v>63</v>
      </c>
      <c r="AA78" s="21">
        <v>1</v>
      </c>
      <c r="AB78" s="21">
        <v>6</v>
      </c>
      <c r="AC78" s="21">
        <v>10</v>
      </c>
      <c r="AD78" s="21">
        <v>6</v>
      </c>
      <c r="AE78" s="21">
        <v>5</v>
      </c>
      <c r="AF78" s="21">
        <v>1</v>
      </c>
      <c r="AG78" s="21">
        <v>0</v>
      </c>
      <c r="AH78" s="21">
        <v>1</v>
      </c>
      <c r="AI78" s="21">
        <v>1</v>
      </c>
      <c r="AJ78" s="21">
        <v>0</v>
      </c>
      <c r="AK78" s="21">
        <v>0</v>
      </c>
      <c r="AL78" s="21">
        <v>3</v>
      </c>
      <c r="AM78" s="21">
        <v>11</v>
      </c>
      <c r="AN78" s="25">
        <v>1</v>
      </c>
    </row>
    <row r="79" spans="1:40" x14ac:dyDescent="0.35">
      <c r="A79" s="26">
        <v>6422</v>
      </c>
      <c r="B79" s="27">
        <v>1954</v>
      </c>
      <c r="C79" s="21">
        <f ca="1">YEAR(TODAY())-CLEAN!$B79</f>
        <v>71</v>
      </c>
      <c r="D79" s="28" t="s">
        <v>794</v>
      </c>
      <c r="E79" s="27" t="s">
        <v>716</v>
      </c>
      <c r="F79" s="27" t="s">
        <v>710</v>
      </c>
      <c r="G79" s="29">
        <v>86718</v>
      </c>
      <c r="H79" s="28">
        <v>0</v>
      </c>
      <c r="I79" s="28">
        <v>0</v>
      </c>
      <c r="J79" s="28">
        <f>CLEAN!$H79+CLEAN!$I79</f>
        <v>0</v>
      </c>
      <c r="K79" s="30">
        <v>41291</v>
      </c>
      <c r="L79" s="28">
        <f ca="1">YEAR(TODAY())-YEAR(CLEAN!$K79)</f>
        <v>12</v>
      </c>
      <c r="M79" s="28">
        <v>20</v>
      </c>
      <c r="N79" s="28">
        <f>SUM(CLEAN!$AB79:$AE79)</f>
        <v>18</v>
      </c>
      <c r="O79" s="31">
        <f>CLEAN!$U79+CLEAN!$V79+CLEAN!$W79+CLEAN!$X79+CLEAN!$Y79+CLEAN!$Z79</f>
        <v>1270</v>
      </c>
      <c r="P79" s="28">
        <f>IF(CLEAN!$M79&lt;=32,3,IF(CLEAN!$M79&lt;=65,2,1))</f>
        <v>3</v>
      </c>
      <c r="Q79" s="28">
        <f>IF(Table_Market[[#This Row],[F_TOTAL_achat]]&lt;=14,1,IF(Table_Market[[#This Row],[F_TOTAL_achat]]&lt;=21,2,3))</f>
        <v>2</v>
      </c>
      <c r="R79" s="28">
        <f>IF(Table_Market[[#This Row],[M_TOTAL_dépensé]]&lt;=115,1,IF(Table_Market[[#This Row],[M_TOTAL_dépensé]]&lt;=833,2,3))</f>
        <v>3</v>
      </c>
      <c r="S79" s="21" t="str">
        <f>Table_Market[[#This Row],[R_SCORE]]&amp;Table_Market[[#This Row],[F_SCORE]]&amp;Table_Market[[#This Row],[M_SCORE]]</f>
        <v>323</v>
      </c>
      <c r="T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9" s="31">
        <v>344</v>
      </c>
      <c r="V79" s="31">
        <v>189</v>
      </c>
      <c r="W79" s="31">
        <v>482</v>
      </c>
      <c r="X79" s="31">
        <v>50</v>
      </c>
      <c r="Y79" s="31">
        <v>33</v>
      </c>
      <c r="Z79" s="31">
        <v>172</v>
      </c>
      <c r="AA79" s="28">
        <v>1</v>
      </c>
      <c r="AB79" s="28">
        <v>5</v>
      </c>
      <c r="AC79" s="28">
        <v>6</v>
      </c>
      <c r="AD79" s="28">
        <v>5</v>
      </c>
      <c r="AE79" s="28">
        <v>2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3</v>
      </c>
      <c r="AM79" s="28">
        <v>11</v>
      </c>
      <c r="AN79" s="32">
        <v>0</v>
      </c>
    </row>
    <row r="80" spans="1:40" x14ac:dyDescent="0.35">
      <c r="A80" s="19">
        <v>1964</v>
      </c>
      <c r="B80" s="20">
        <v>1951</v>
      </c>
      <c r="C80" s="21">
        <f ca="1">YEAR(TODAY())-CLEAN!$B80</f>
        <v>74</v>
      </c>
      <c r="D80" s="28" t="s">
        <v>794</v>
      </c>
      <c r="E80" s="20" t="s">
        <v>716</v>
      </c>
      <c r="F80" s="20" t="s">
        <v>713</v>
      </c>
      <c r="G80" s="22">
        <v>86610</v>
      </c>
      <c r="H80" s="21">
        <v>0</v>
      </c>
      <c r="I80" s="21">
        <v>0</v>
      </c>
      <c r="J80" s="21">
        <f>CLEAN!$H80+CLEAN!$I80</f>
        <v>0</v>
      </c>
      <c r="K80" s="23">
        <v>41522</v>
      </c>
      <c r="L80" s="21">
        <f ca="1">YEAR(TODAY())-YEAR(CLEAN!$K80)</f>
        <v>12</v>
      </c>
      <c r="M80" s="21">
        <v>66</v>
      </c>
      <c r="N80" s="21">
        <f>SUM(CLEAN!$AB80:$AE80)</f>
        <v>19</v>
      </c>
      <c r="O80" s="24">
        <f>CLEAN!$U80+CLEAN!$V80+CLEAN!$W80+CLEAN!$X80+CLEAN!$Y80+CLEAN!$Z80</f>
        <v>1603</v>
      </c>
      <c r="P80" s="21">
        <f>IF(CLEAN!$M80&lt;=32,3,IF(CLEAN!$M80&lt;=65,2,1))</f>
        <v>1</v>
      </c>
      <c r="Q80" s="21">
        <f>IF(Table_Market[[#This Row],[F_TOTAL_achat]]&lt;=14,1,IF(Table_Market[[#This Row],[F_TOTAL_achat]]&lt;=21,2,3))</f>
        <v>2</v>
      </c>
      <c r="R80" s="21">
        <f>IF(Table_Market[[#This Row],[M_TOTAL_dépensé]]&lt;=115,1,IF(Table_Market[[#This Row],[M_TOTAL_dépensé]]&lt;=833,2,3))</f>
        <v>3</v>
      </c>
      <c r="S80" s="21" t="str">
        <f>Table_Market[[#This Row],[R_SCORE]]&amp;Table_Market[[#This Row],[F_SCORE]]&amp;Table_Market[[#This Row],[M_SCORE]]</f>
        <v>123</v>
      </c>
      <c r="T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0" s="24">
        <v>446</v>
      </c>
      <c r="V80" s="24">
        <v>107</v>
      </c>
      <c r="W80" s="24">
        <v>768</v>
      </c>
      <c r="X80" s="24">
        <v>33</v>
      </c>
      <c r="Y80" s="24">
        <v>196</v>
      </c>
      <c r="Z80" s="24">
        <v>53</v>
      </c>
      <c r="AA80" s="21">
        <v>1</v>
      </c>
      <c r="AB80" s="21">
        <v>5</v>
      </c>
      <c r="AC80" s="21">
        <v>6</v>
      </c>
      <c r="AD80" s="21">
        <v>6</v>
      </c>
      <c r="AE80" s="21">
        <v>2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3</v>
      </c>
      <c r="AM80" s="21">
        <v>11</v>
      </c>
      <c r="AN80" s="25">
        <v>0</v>
      </c>
    </row>
    <row r="81" spans="1:40" x14ac:dyDescent="0.35">
      <c r="A81" s="26">
        <v>10742</v>
      </c>
      <c r="B81" s="27">
        <v>1983</v>
      </c>
      <c r="C81" s="21">
        <f ca="1">YEAR(TODAY())-CLEAN!$B81</f>
        <v>42</v>
      </c>
      <c r="D81" s="28" t="s">
        <v>793</v>
      </c>
      <c r="E81" s="27" t="s">
        <v>714</v>
      </c>
      <c r="F81" s="27" t="s">
        <v>710</v>
      </c>
      <c r="G81" s="29">
        <v>86580</v>
      </c>
      <c r="H81" s="28">
        <v>0</v>
      </c>
      <c r="I81" s="28">
        <v>0</v>
      </c>
      <c r="J81" s="28">
        <f>CLEAN!$H81+CLEAN!$I81</f>
        <v>0</v>
      </c>
      <c r="K81" s="30">
        <v>41332</v>
      </c>
      <c r="L81" s="28">
        <f ca="1">YEAR(TODAY())-YEAR(CLEAN!$K81)</f>
        <v>12</v>
      </c>
      <c r="M81" s="28">
        <v>72</v>
      </c>
      <c r="N81" s="28">
        <f>SUM(CLEAN!$AB81:$AE81)</f>
        <v>12</v>
      </c>
      <c r="O81" s="31">
        <f>CLEAN!$U81+CLEAN!$V81+CLEAN!$W81+CLEAN!$X81+CLEAN!$Y81+CLEAN!$Z81</f>
        <v>746</v>
      </c>
      <c r="P81" s="28">
        <f>IF(CLEAN!$M81&lt;=32,3,IF(CLEAN!$M81&lt;=65,2,1))</f>
        <v>1</v>
      </c>
      <c r="Q81" s="28">
        <f>IF(Table_Market[[#This Row],[F_TOTAL_achat]]&lt;=14,1,IF(Table_Market[[#This Row],[F_TOTAL_achat]]&lt;=21,2,3))</f>
        <v>1</v>
      </c>
      <c r="R81" s="28">
        <f>IF(Table_Market[[#This Row],[M_TOTAL_dépensé]]&lt;=115,1,IF(Table_Market[[#This Row],[M_TOTAL_dépensé]]&lt;=833,2,3))</f>
        <v>2</v>
      </c>
      <c r="S81" s="21" t="str">
        <f>Table_Market[[#This Row],[R_SCORE]]&amp;Table_Market[[#This Row],[F_SCORE]]&amp;Table_Market[[#This Row],[M_SCORE]]</f>
        <v>112</v>
      </c>
      <c r="T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1" s="31">
        <v>532</v>
      </c>
      <c r="V81" s="31">
        <v>21</v>
      </c>
      <c r="W81" s="31">
        <v>127</v>
      </c>
      <c r="X81" s="31">
        <v>26</v>
      </c>
      <c r="Y81" s="31">
        <v>20</v>
      </c>
      <c r="Z81" s="31">
        <v>20</v>
      </c>
      <c r="AA81" s="28">
        <v>0</v>
      </c>
      <c r="AB81" s="28">
        <v>4</v>
      </c>
      <c r="AC81" s="28">
        <v>2</v>
      </c>
      <c r="AD81" s="28">
        <v>5</v>
      </c>
      <c r="AE81" s="28">
        <v>1</v>
      </c>
      <c r="AF81" s="28">
        <v>0</v>
      </c>
      <c r="AG81" s="28">
        <v>0</v>
      </c>
      <c r="AH81" s="28">
        <v>1</v>
      </c>
      <c r="AI81" s="28">
        <v>0</v>
      </c>
      <c r="AJ81" s="28">
        <v>0</v>
      </c>
      <c r="AK81" s="28">
        <v>0</v>
      </c>
      <c r="AL81" s="28">
        <v>3</v>
      </c>
      <c r="AM81" s="28">
        <v>11</v>
      </c>
      <c r="AN81" s="32">
        <v>0</v>
      </c>
    </row>
    <row r="82" spans="1:40" x14ac:dyDescent="0.35">
      <c r="A82" s="19">
        <v>10150</v>
      </c>
      <c r="B82" s="20">
        <v>1961</v>
      </c>
      <c r="C82" s="21">
        <f ca="1">YEAR(TODAY())-CLEAN!$B82</f>
        <v>64</v>
      </c>
      <c r="D82" s="28" t="s">
        <v>794</v>
      </c>
      <c r="E82" s="20" t="s">
        <v>716</v>
      </c>
      <c r="F82" s="20" t="s">
        <v>709</v>
      </c>
      <c r="G82" s="22">
        <v>86429</v>
      </c>
      <c r="H82" s="21">
        <v>0</v>
      </c>
      <c r="I82" s="21">
        <v>0</v>
      </c>
      <c r="J82" s="21">
        <f>CLEAN!$H82+CLEAN!$I82</f>
        <v>0</v>
      </c>
      <c r="K82" s="23">
        <v>41599</v>
      </c>
      <c r="L82" s="21">
        <f ca="1">YEAR(TODAY())-YEAR(CLEAN!$K82)</f>
        <v>12</v>
      </c>
      <c r="M82" s="21">
        <v>10</v>
      </c>
      <c r="N82" s="21">
        <f>SUM(CLEAN!$AB82:$AE82)</f>
        <v>20</v>
      </c>
      <c r="O82" s="24">
        <f>CLEAN!$U82+CLEAN!$V82+CLEAN!$W82+CLEAN!$X82+CLEAN!$Y82+CLEAN!$Z82</f>
        <v>1449</v>
      </c>
      <c r="P82" s="21">
        <f>IF(CLEAN!$M82&lt;=32,3,IF(CLEAN!$M82&lt;=65,2,1))</f>
        <v>3</v>
      </c>
      <c r="Q82" s="21">
        <f>IF(Table_Market[[#This Row],[F_TOTAL_achat]]&lt;=14,1,IF(Table_Market[[#This Row],[F_TOTAL_achat]]&lt;=21,2,3))</f>
        <v>2</v>
      </c>
      <c r="R82" s="21">
        <f>IF(Table_Market[[#This Row],[M_TOTAL_dépensé]]&lt;=115,1,IF(Table_Market[[#This Row],[M_TOTAL_dépensé]]&lt;=833,2,3))</f>
        <v>3</v>
      </c>
      <c r="S82" s="21" t="str">
        <f>Table_Market[[#This Row],[R_SCORE]]&amp;Table_Market[[#This Row],[F_SCORE]]&amp;Table_Market[[#This Row],[M_SCORE]]</f>
        <v>323</v>
      </c>
      <c r="T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2" s="24">
        <v>464</v>
      </c>
      <c r="V82" s="24">
        <v>28</v>
      </c>
      <c r="W82" s="24">
        <v>873</v>
      </c>
      <c r="X82" s="24">
        <v>29</v>
      </c>
      <c r="Y82" s="24">
        <v>18</v>
      </c>
      <c r="Z82" s="24">
        <v>37</v>
      </c>
      <c r="AA82" s="21">
        <v>0</v>
      </c>
      <c r="AB82" s="21">
        <v>7</v>
      </c>
      <c r="AC82" s="21">
        <v>4</v>
      </c>
      <c r="AD82" s="21">
        <v>7</v>
      </c>
      <c r="AE82" s="21">
        <v>2</v>
      </c>
      <c r="AF82" s="21">
        <v>0</v>
      </c>
      <c r="AG82" s="21">
        <v>0</v>
      </c>
      <c r="AH82" s="21">
        <v>0</v>
      </c>
      <c r="AI82" s="21">
        <v>1</v>
      </c>
      <c r="AJ82" s="21">
        <v>0</v>
      </c>
      <c r="AK82" s="21">
        <v>0</v>
      </c>
      <c r="AL82" s="21">
        <v>3</v>
      </c>
      <c r="AM82" s="21">
        <v>11</v>
      </c>
      <c r="AN82" s="25">
        <v>1</v>
      </c>
    </row>
    <row r="83" spans="1:40" x14ac:dyDescent="0.35">
      <c r="A83" s="26">
        <v>1446</v>
      </c>
      <c r="B83" s="27">
        <v>1956</v>
      </c>
      <c r="C83" s="21">
        <f ca="1">YEAR(TODAY())-CLEAN!$B83</f>
        <v>69</v>
      </c>
      <c r="D83" s="28" t="s">
        <v>794</v>
      </c>
      <c r="E83" s="27" t="s">
        <v>717</v>
      </c>
      <c r="F83" s="27" t="s">
        <v>709</v>
      </c>
      <c r="G83" s="29">
        <v>86424</v>
      </c>
      <c r="H83" s="28">
        <v>0</v>
      </c>
      <c r="I83" s="28">
        <v>0</v>
      </c>
      <c r="J83" s="28">
        <f>CLEAN!$H83+CLEAN!$I83</f>
        <v>0</v>
      </c>
      <c r="K83" s="30">
        <v>41734</v>
      </c>
      <c r="L83" s="28">
        <f ca="1">YEAR(TODAY())-YEAR(CLEAN!$K83)</f>
        <v>11</v>
      </c>
      <c r="M83" s="28">
        <v>12</v>
      </c>
      <c r="N83" s="28">
        <f>SUM(CLEAN!$AB83:$AE83)</f>
        <v>28</v>
      </c>
      <c r="O83" s="31">
        <f>CLEAN!$U83+CLEAN!$V83+CLEAN!$W83+CLEAN!$X83+CLEAN!$Y83+CLEAN!$Z83</f>
        <v>1226</v>
      </c>
      <c r="P83" s="28">
        <f>IF(CLEAN!$M83&lt;=32,3,IF(CLEAN!$M83&lt;=65,2,1))</f>
        <v>3</v>
      </c>
      <c r="Q83" s="28">
        <f>IF(Table_Market[[#This Row],[F_TOTAL_achat]]&lt;=14,1,IF(Table_Market[[#This Row],[F_TOTAL_achat]]&lt;=21,2,3))</f>
        <v>3</v>
      </c>
      <c r="R83" s="28">
        <f>IF(Table_Market[[#This Row],[M_TOTAL_dépensé]]&lt;=115,1,IF(Table_Market[[#This Row],[M_TOTAL_dépensé]]&lt;=833,2,3))</f>
        <v>3</v>
      </c>
      <c r="S83" s="21" t="str">
        <f>Table_Market[[#This Row],[R_SCORE]]&amp;Table_Market[[#This Row],[F_SCORE]]&amp;Table_Market[[#This Row],[M_SCORE]]</f>
        <v>333</v>
      </c>
      <c r="T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3" s="31">
        <v>387</v>
      </c>
      <c r="V83" s="31">
        <v>68</v>
      </c>
      <c r="W83" s="31">
        <v>569</v>
      </c>
      <c r="X83" s="31">
        <v>89</v>
      </c>
      <c r="Y83" s="31">
        <v>45</v>
      </c>
      <c r="Z83" s="31">
        <v>68</v>
      </c>
      <c r="AA83" s="28">
        <v>1</v>
      </c>
      <c r="AB83" s="28">
        <v>6</v>
      </c>
      <c r="AC83" s="28">
        <v>9</v>
      </c>
      <c r="AD83" s="28">
        <v>12</v>
      </c>
      <c r="AE83" s="28">
        <v>1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3</v>
      </c>
      <c r="AM83" s="28">
        <v>11</v>
      </c>
      <c r="AN83" s="32">
        <v>0</v>
      </c>
    </row>
    <row r="84" spans="1:40" x14ac:dyDescent="0.35">
      <c r="A84" s="19">
        <v>6749</v>
      </c>
      <c r="B84" s="20">
        <v>1966</v>
      </c>
      <c r="C84" s="21">
        <f ca="1">YEAR(TODAY())-CLEAN!$B84</f>
        <v>59</v>
      </c>
      <c r="D84" s="28" t="s">
        <v>792</v>
      </c>
      <c r="E84" s="20" t="s">
        <v>716</v>
      </c>
      <c r="F84" s="20" t="s">
        <v>709</v>
      </c>
      <c r="G84" s="22">
        <v>86358</v>
      </c>
      <c r="H84" s="21">
        <v>1</v>
      </c>
      <c r="I84" s="21">
        <v>1</v>
      </c>
      <c r="J84" s="21">
        <f>CLEAN!$H84+CLEAN!$I84</f>
        <v>2</v>
      </c>
      <c r="K84" s="23">
        <v>41129</v>
      </c>
      <c r="L84" s="21">
        <f ca="1">YEAR(TODAY())-YEAR(CLEAN!$K84)</f>
        <v>13</v>
      </c>
      <c r="M84" s="21">
        <v>78</v>
      </c>
      <c r="N84" s="21">
        <f>SUM(CLEAN!$AB84:$AE84)</f>
        <v>22</v>
      </c>
      <c r="O84" s="24">
        <f>CLEAN!$U84+CLEAN!$V84+CLEAN!$W84+CLEAN!$X84+CLEAN!$Y84+CLEAN!$Z84</f>
        <v>1722</v>
      </c>
      <c r="P84" s="21">
        <f>IF(CLEAN!$M84&lt;=32,3,IF(CLEAN!$M84&lt;=65,2,1))</f>
        <v>1</v>
      </c>
      <c r="Q84" s="21">
        <f>IF(Table_Market[[#This Row],[F_TOTAL_achat]]&lt;=14,1,IF(Table_Market[[#This Row],[F_TOTAL_achat]]&lt;=21,2,3))</f>
        <v>3</v>
      </c>
      <c r="R84" s="21">
        <f>IF(Table_Market[[#This Row],[M_TOTAL_dépensé]]&lt;=115,1,IF(Table_Market[[#This Row],[M_TOTAL_dépensé]]&lt;=833,2,3))</f>
        <v>3</v>
      </c>
      <c r="S84" s="21" t="str">
        <f>Table_Market[[#This Row],[R_SCORE]]&amp;Table_Market[[#This Row],[F_SCORE]]&amp;Table_Market[[#This Row],[M_SCORE]]</f>
        <v>133</v>
      </c>
      <c r="T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4" s="24">
        <v>957</v>
      </c>
      <c r="V84" s="24">
        <v>47</v>
      </c>
      <c r="W84" s="24">
        <v>494</v>
      </c>
      <c r="X84" s="24">
        <v>82</v>
      </c>
      <c r="Y84" s="24">
        <v>47</v>
      </c>
      <c r="Z84" s="24">
        <v>95</v>
      </c>
      <c r="AA84" s="21">
        <v>4</v>
      </c>
      <c r="AB84" s="21">
        <v>5</v>
      </c>
      <c r="AC84" s="21">
        <v>3</v>
      </c>
      <c r="AD84" s="21">
        <v>6</v>
      </c>
      <c r="AE84" s="21">
        <v>8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3</v>
      </c>
      <c r="AM84" s="21">
        <v>11</v>
      </c>
      <c r="AN84" s="25">
        <v>0</v>
      </c>
    </row>
    <row r="85" spans="1:40" x14ac:dyDescent="0.35">
      <c r="A85" s="26">
        <v>8690</v>
      </c>
      <c r="B85" s="27">
        <v>1962</v>
      </c>
      <c r="C85" s="21">
        <f ca="1">YEAR(TODAY())-CLEAN!$B85</f>
        <v>63</v>
      </c>
      <c r="D85" s="28" t="s">
        <v>794</v>
      </c>
      <c r="E85" s="27" t="s">
        <v>716</v>
      </c>
      <c r="F85" s="27" t="s">
        <v>710</v>
      </c>
      <c r="G85" s="29">
        <v>86111</v>
      </c>
      <c r="H85" s="28">
        <v>0</v>
      </c>
      <c r="I85" s="28">
        <v>0</v>
      </c>
      <c r="J85" s="28">
        <f>CLEAN!$H85+CLEAN!$I85</f>
        <v>0</v>
      </c>
      <c r="K85" s="30">
        <v>41383</v>
      </c>
      <c r="L85" s="28">
        <f ca="1">YEAR(TODAY())-YEAR(CLEAN!$K85)</f>
        <v>12</v>
      </c>
      <c r="M85" s="28">
        <v>73</v>
      </c>
      <c r="N85" s="28">
        <f>SUM(CLEAN!$AB85:$AE85)</f>
        <v>24</v>
      </c>
      <c r="O85" s="31">
        <f>CLEAN!$U85+CLEAN!$V85+CLEAN!$W85+CLEAN!$X85+CLEAN!$Y85+CLEAN!$Z85</f>
        <v>1385</v>
      </c>
      <c r="P85" s="28">
        <f>IF(CLEAN!$M85&lt;=32,3,IF(CLEAN!$M85&lt;=65,2,1))</f>
        <v>1</v>
      </c>
      <c r="Q85" s="28">
        <f>IF(Table_Market[[#This Row],[F_TOTAL_achat]]&lt;=14,1,IF(Table_Market[[#This Row],[F_TOTAL_achat]]&lt;=21,2,3))</f>
        <v>3</v>
      </c>
      <c r="R85" s="28">
        <f>IF(Table_Market[[#This Row],[M_TOTAL_dépensé]]&lt;=115,1,IF(Table_Market[[#This Row],[M_TOTAL_dépensé]]&lt;=833,2,3))</f>
        <v>3</v>
      </c>
      <c r="S85" s="21" t="str">
        <f>Table_Market[[#This Row],[R_SCORE]]&amp;Table_Market[[#This Row],[F_SCORE]]&amp;Table_Market[[#This Row],[M_SCORE]]</f>
        <v>133</v>
      </c>
      <c r="T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5" s="31">
        <v>399</v>
      </c>
      <c r="V85" s="31">
        <v>28</v>
      </c>
      <c r="W85" s="31">
        <v>756</v>
      </c>
      <c r="X85" s="31">
        <v>36</v>
      </c>
      <c r="Y85" s="31">
        <v>40</v>
      </c>
      <c r="Z85" s="31">
        <v>126</v>
      </c>
      <c r="AA85" s="28">
        <v>1</v>
      </c>
      <c r="AB85" s="28">
        <v>5</v>
      </c>
      <c r="AC85" s="28">
        <v>7</v>
      </c>
      <c r="AD85" s="28">
        <v>10</v>
      </c>
      <c r="AE85" s="28">
        <v>2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3</v>
      </c>
      <c r="AM85" s="28">
        <v>11</v>
      </c>
      <c r="AN85" s="32">
        <v>0</v>
      </c>
    </row>
    <row r="86" spans="1:40" x14ac:dyDescent="0.35">
      <c r="A86" s="19">
        <v>999</v>
      </c>
      <c r="B86" s="20">
        <v>1991</v>
      </c>
      <c r="C86" s="21">
        <f ca="1">YEAR(TODAY())-CLEAN!$B86</f>
        <v>34</v>
      </c>
      <c r="D86" s="28" t="s">
        <v>793</v>
      </c>
      <c r="E86" s="20" t="s">
        <v>716</v>
      </c>
      <c r="F86" s="20" t="s">
        <v>709</v>
      </c>
      <c r="G86" s="22">
        <v>86037</v>
      </c>
      <c r="H86" s="21">
        <v>0</v>
      </c>
      <c r="I86" s="21">
        <v>0</v>
      </c>
      <c r="J86" s="21">
        <f>CLEAN!$H86+CLEAN!$I86</f>
        <v>0</v>
      </c>
      <c r="K86" s="23">
        <v>41276</v>
      </c>
      <c r="L86" s="21">
        <f ca="1">YEAR(TODAY())-YEAR(CLEAN!$K86)</f>
        <v>12</v>
      </c>
      <c r="M86" s="21">
        <v>95</v>
      </c>
      <c r="N86" s="21">
        <f>SUM(CLEAN!$AB86:$AE86)</f>
        <v>27</v>
      </c>
      <c r="O86" s="24">
        <f>CLEAN!$U86+CLEAN!$V86+CLEAN!$W86+CLEAN!$X86+CLEAN!$Y86+CLEAN!$Z86</f>
        <v>730</v>
      </c>
      <c r="P86" s="21">
        <f>IF(CLEAN!$M86&lt;=32,3,IF(CLEAN!$M86&lt;=65,2,1))</f>
        <v>1</v>
      </c>
      <c r="Q86" s="21">
        <f>IF(Table_Market[[#This Row],[F_TOTAL_achat]]&lt;=14,1,IF(Table_Market[[#This Row],[F_TOTAL_achat]]&lt;=21,2,3))</f>
        <v>3</v>
      </c>
      <c r="R86" s="21">
        <f>IF(Table_Market[[#This Row],[M_TOTAL_dépensé]]&lt;=115,1,IF(Table_Market[[#This Row],[M_TOTAL_dépensé]]&lt;=833,2,3))</f>
        <v>2</v>
      </c>
      <c r="S86" s="21" t="str">
        <f>Table_Market[[#This Row],[R_SCORE]]&amp;Table_Market[[#This Row],[F_SCORE]]&amp;Table_Market[[#This Row],[M_SCORE]]</f>
        <v>132</v>
      </c>
      <c r="T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6" s="24">
        <v>490</v>
      </c>
      <c r="V86" s="24">
        <v>44</v>
      </c>
      <c r="W86" s="24">
        <v>125</v>
      </c>
      <c r="X86" s="24">
        <v>29</v>
      </c>
      <c r="Y86" s="24">
        <v>20</v>
      </c>
      <c r="Z86" s="24">
        <v>22</v>
      </c>
      <c r="AA86" s="21">
        <v>1</v>
      </c>
      <c r="AB86" s="21">
        <v>6</v>
      </c>
      <c r="AC86" s="21">
        <v>7</v>
      </c>
      <c r="AD86" s="21">
        <v>11</v>
      </c>
      <c r="AE86" s="21">
        <v>3</v>
      </c>
      <c r="AF86" s="21">
        <v>0</v>
      </c>
      <c r="AG86" s="21">
        <v>1</v>
      </c>
      <c r="AH86" s="21">
        <v>1</v>
      </c>
      <c r="AI86" s="21">
        <v>0</v>
      </c>
      <c r="AJ86" s="21">
        <v>0</v>
      </c>
      <c r="AK86" s="21">
        <v>0</v>
      </c>
      <c r="AL86" s="21">
        <v>3</v>
      </c>
      <c r="AM86" s="21">
        <v>11</v>
      </c>
      <c r="AN86" s="25">
        <v>1</v>
      </c>
    </row>
    <row r="87" spans="1:40" x14ac:dyDescent="0.35">
      <c r="A87" s="26">
        <v>1127</v>
      </c>
      <c r="B87" s="27">
        <v>1973</v>
      </c>
      <c r="C87" s="21">
        <f ca="1">YEAR(TODAY())-CLEAN!$B87</f>
        <v>52</v>
      </c>
      <c r="D87" s="28" t="s">
        <v>792</v>
      </c>
      <c r="E87" s="27" t="s">
        <v>714</v>
      </c>
      <c r="F87" s="27" t="s">
        <v>710</v>
      </c>
      <c r="G87" s="29">
        <v>85844</v>
      </c>
      <c r="H87" s="28">
        <v>0</v>
      </c>
      <c r="I87" s="28">
        <v>0</v>
      </c>
      <c r="J87" s="28">
        <f>CLEAN!$H87+CLEAN!$I87</f>
        <v>0</v>
      </c>
      <c r="K87" s="30">
        <v>41788</v>
      </c>
      <c r="L87" s="28">
        <f ca="1">YEAR(TODAY())-YEAR(CLEAN!$K87)</f>
        <v>11</v>
      </c>
      <c r="M87" s="28">
        <v>62</v>
      </c>
      <c r="N87" s="28">
        <f>SUM(CLEAN!$AB87:$AE87)</f>
        <v>21</v>
      </c>
      <c r="O87" s="31">
        <f>CLEAN!$U87+CLEAN!$V87+CLEAN!$W87+CLEAN!$X87+CLEAN!$Y87+CLEAN!$Z87</f>
        <v>1958</v>
      </c>
      <c r="P87" s="28">
        <f>IF(CLEAN!$M87&lt;=32,3,IF(CLEAN!$M87&lt;=65,2,1))</f>
        <v>2</v>
      </c>
      <c r="Q87" s="28">
        <f>IF(Table_Market[[#This Row],[F_TOTAL_achat]]&lt;=14,1,IF(Table_Market[[#This Row],[F_TOTAL_achat]]&lt;=21,2,3))</f>
        <v>2</v>
      </c>
      <c r="R87" s="28">
        <f>IF(Table_Market[[#This Row],[M_TOTAL_dépensé]]&lt;=115,1,IF(Table_Market[[#This Row],[M_TOTAL_dépensé]]&lt;=833,2,3))</f>
        <v>3</v>
      </c>
      <c r="S87" s="21" t="str">
        <f>Table_Market[[#This Row],[R_SCORE]]&amp;Table_Market[[#This Row],[F_SCORE]]&amp;Table_Market[[#This Row],[M_SCORE]]</f>
        <v>223</v>
      </c>
      <c r="T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7" s="31">
        <v>938</v>
      </c>
      <c r="V87" s="31">
        <v>19</v>
      </c>
      <c r="W87" s="31">
        <v>843</v>
      </c>
      <c r="X87" s="31">
        <v>25</v>
      </c>
      <c r="Y87" s="31">
        <v>95</v>
      </c>
      <c r="Z87" s="31">
        <v>38</v>
      </c>
      <c r="AA87" s="28">
        <v>1</v>
      </c>
      <c r="AB87" s="28">
        <v>6</v>
      </c>
      <c r="AC87" s="28">
        <v>6</v>
      </c>
      <c r="AD87" s="28">
        <v>7</v>
      </c>
      <c r="AE87" s="28">
        <v>2</v>
      </c>
      <c r="AF87" s="28">
        <v>0</v>
      </c>
      <c r="AG87" s="28">
        <v>0</v>
      </c>
      <c r="AH87" s="28">
        <v>1</v>
      </c>
      <c r="AI87" s="28">
        <v>0</v>
      </c>
      <c r="AJ87" s="28">
        <v>0</v>
      </c>
      <c r="AK87" s="28">
        <v>0</v>
      </c>
      <c r="AL87" s="28">
        <v>3</v>
      </c>
      <c r="AM87" s="28">
        <v>11</v>
      </c>
      <c r="AN87" s="32">
        <v>0</v>
      </c>
    </row>
    <row r="88" spans="1:40" x14ac:dyDescent="0.35">
      <c r="A88" s="19">
        <v>4331</v>
      </c>
      <c r="B88" s="20">
        <v>1978</v>
      </c>
      <c r="C88" s="21">
        <f ca="1">YEAR(TODAY())-CLEAN!$B88</f>
        <v>47</v>
      </c>
      <c r="D88" s="28" t="s">
        <v>792</v>
      </c>
      <c r="E88" s="20" t="s">
        <v>717</v>
      </c>
      <c r="F88" s="20" t="s">
        <v>713</v>
      </c>
      <c r="G88" s="22">
        <v>85738</v>
      </c>
      <c r="H88" s="21">
        <v>0</v>
      </c>
      <c r="I88" s="21">
        <v>0</v>
      </c>
      <c r="J88" s="21">
        <f>CLEAN!$H88+CLEAN!$I88</f>
        <v>0</v>
      </c>
      <c r="K88" s="23">
        <v>41662</v>
      </c>
      <c r="L88" s="21">
        <f ca="1">YEAR(TODAY())-YEAR(CLEAN!$K88)</f>
        <v>11</v>
      </c>
      <c r="M88" s="21">
        <v>41</v>
      </c>
      <c r="N88" s="21">
        <f>SUM(CLEAN!$AB88:$AE88)</f>
        <v>21</v>
      </c>
      <c r="O88" s="24">
        <f>CLEAN!$U88+CLEAN!$V88+CLEAN!$W88+CLEAN!$X88+CLEAN!$Y88+CLEAN!$Z88</f>
        <v>1371</v>
      </c>
      <c r="P88" s="21">
        <f>IF(CLEAN!$M88&lt;=32,3,IF(CLEAN!$M88&lt;=65,2,1))</f>
        <v>2</v>
      </c>
      <c r="Q88" s="21">
        <f>IF(Table_Market[[#This Row],[F_TOTAL_achat]]&lt;=14,1,IF(Table_Market[[#This Row],[F_TOTAL_achat]]&lt;=21,2,3))</f>
        <v>2</v>
      </c>
      <c r="R88" s="21">
        <f>IF(Table_Market[[#This Row],[M_TOTAL_dépensé]]&lt;=115,1,IF(Table_Market[[#This Row],[M_TOTAL_dépensé]]&lt;=833,2,3))</f>
        <v>3</v>
      </c>
      <c r="S88" s="21" t="str">
        <f>Table_Market[[#This Row],[R_SCORE]]&amp;Table_Market[[#This Row],[F_SCORE]]&amp;Table_Market[[#This Row],[M_SCORE]]</f>
        <v>223</v>
      </c>
      <c r="T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8" s="24">
        <v>913</v>
      </c>
      <c r="V88" s="24">
        <v>26</v>
      </c>
      <c r="W88" s="24">
        <v>376</v>
      </c>
      <c r="X88" s="24">
        <v>17</v>
      </c>
      <c r="Y88" s="24">
        <v>26</v>
      </c>
      <c r="Z88" s="24">
        <v>13</v>
      </c>
      <c r="AA88" s="21">
        <v>1</v>
      </c>
      <c r="AB88" s="21">
        <v>3</v>
      </c>
      <c r="AC88" s="21">
        <v>6</v>
      </c>
      <c r="AD88" s="21">
        <v>11</v>
      </c>
      <c r="AE88" s="21">
        <v>1</v>
      </c>
      <c r="AF88" s="21">
        <v>0</v>
      </c>
      <c r="AG88" s="21">
        <v>1</v>
      </c>
      <c r="AH88" s="21">
        <v>1</v>
      </c>
      <c r="AI88" s="21">
        <v>0</v>
      </c>
      <c r="AJ88" s="21">
        <v>0</v>
      </c>
      <c r="AK88" s="21">
        <v>0</v>
      </c>
      <c r="AL88" s="21">
        <v>3</v>
      </c>
      <c r="AM88" s="21">
        <v>11</v>
      </c>
      <c r="AN88" s="25">
        <v>0</v>
      </c>
    </row>
    <row r="89" spans="1:40" x14ac:dyDescent="0.35">
      <c r="A89" s="26">
        <v>1031</v>
      </c>
      <c r="B89" s="27">
        <v>1989</v>
      </c>
      <c r="C89" s="21">
        <f ca="1">YEAR(TODAY())-CLEAN!$B89</f>
        <v>36</v>
      </c>
      <c r="D89" s="28" t="s">
        <v>793</v>
      </c>
      <c r="E89" s="27" t="s">
        <v>717</v>
      </c>
      <c r="F89" s="27" t="s">
        <v>710</v>
      </c>
      <c r="G89" s="29">
        <v>85710</v>
      </c>
      <c r="H89" s="28">
        <v>0</v>
      </c>
      <c r="I89" s="28">
        <v>0</v>
      </c>
      <c r="J89" s="28">
        <f>CLEAN!$H89+CLEAN!$I89</f>
        <v>0</v>
      </c>
      <c r="K89" s="30">
        <v>41399</v>
      </c>
      <c r="L89" s="28">
        <f ca="1">YEAR(TODAY())-YEAR(CLEAN!$K89)</f>
        <v>12</v>
      </c>
      <c r="M89" s="28">
        <v>5</v>
      </c>
      <c r="N89" s="28">
        <f>SUM(CLEAN!$AB89:$AE89)</f>
        <v>27</v>
      </c>
      <c r="O89" s="31">
        <f>CLEAN!$U89+CLEAN!$V89+CLEAN!$W89+CLEAN!$X89+CLEAN!$Y89+CLEAN!$Z89</f>
        <v>1062</v>
      </c>
      <c r="P89" s="28">
        <f>IF(CLEAN!$M89&lt;=32,3,IF(CLEAN!$M89&lt;=65,2,1))</f>
        <v>3</v>
      </c>
      <c r="Q89" s="28">
        <f>IF(Table_Market[[#This Row],[F_TOTAL_achat]]&lt;=14,1,IF(Table_Market[[#This Row],[F_TOTAL_achat]]&lt;=21,2,3))</f>
        <v>3</v>
      </c>
      <c r="R89" s="28">
        <f>IF(Table_Market[[#This Row],[M_TOTAL_dépensé]]&lt;=115,1,IF(Table_Market[[#This Row],[M_TOTAL_dépensé]]&lt;=833,2,3))</f>
        <v>3</v>
      </c>
      <c r="S89" s="21" t="str">
        <f>Table_Market[[#This Row],[R_SCORE]]&amp;Table_Market[[#This Row],[F_SCORE]]&amp;Table_Market[[#This Row],[M_SCORE]]</f>
        <v>333</v>
      </c>
      <c r="T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9" s="31">
        <v>600</v>
      </c>
      <c r="V89" s="31">
        <v>20</v>
      </c>
      <c r="W89" s="31">
        <v>350</v>
      </c>
      <c r="X89" s="31">
        <v>29</v>
      </c>
      <c r="Y89" s="31">
        <v>30</v>
      </c>
      <c r="Z89" s="31">
        <v>33</v>
      </c>
      <c r="AA89" s="28">
        <v>1</v>
      </c>
      <c r="AB89" s="28">
        <v>6</v>
      </c>
      <c r="AC89" s="28">
        <v>9</v>
      </c>
      <c r="AD89" s="28">
        <v>10</v>
      </c>
      <c r="AE89" s="28">
        <v>2</v>
      </c>
      <c r="AF89" s="28">
        <v>0</v>
      </c>
      <c r="AG89" s="28">
        <v>0</v>
      </c>
      <c r="AH89" s="28">
        <v>1</v>
      </c>
      <c r="AI89" s="28">
        <v>0</v>
      </c>
      <c r="AJ89" s="28">
        <v>0</v>
      </c>
      <c r="AK89" s="28">
        <v>0</v>
      </c>
      <c r="AL89" s="28">
        <v>3</v>
      </c>
      <c r="AM89" s="28">
        <v>11</v>
      </c>
      <c r="AN89" s="32">
        <v>0</v>
      </c>
    </row>
    <row r="90" spans="1:40" x14ac:dyDescent="0.35">
      <c r="A90" s="19">
        <v>8015</v>
      </c>
      <c r="B90" s="20">
        <v>1962</v>
      </c>
      <c r="C90" s="21">
        <f ca="1">YEAR(TODAY())-CLEAN!$B90</f>
        <v>63</v>
      </c>
      <c r="D90" s="28" t="s">
        <v>794</v>
      </c>
      <c r="E90" s="20" t="s">
        <v>714</v>
      </c>
      <c r="F90" s="20" t="s">
        <v>711</v>
      </c>
      <c r="G90" s="22">
        <v>85696</v>
      </c>
      <c r="H90" s="21">
        <v>0</v>
      </c>
      <c r="I90" s="21">
        <v>0</v>
      </c>
      <c r="J90" s="21">
        <f>CLEAN!$H90+CLEAN!$I90</f>
        <v>0</v>
      </c>
      <c r="K90" s="23">
        <v>41397</v>
      </c>
      <c r="L90" s="21">
        <f ca="1">YEAR(TODAY())-YEAR(CLEAN!$K90)</f>
        <v>12</v>
      </c>
      <c r="M90" s="21">
        <v>88</v>
      </c>
      <c r="N90" s="21">
        <f>SUM(CLEAN!$AB90:$AE90)</f>
        <v>20</v>
      </c>
      <c r="O90" s="24">
        <f>CLEAN!$U90+CLEAN!$V90+CLEAN!$W90+CLEAN!$X90+CLEAN!$Y90+CLEAN!$Z90</f>
        <v>1313</v>
      </c>
      <c r="P90" s="21">
        <f>IF(CLEAN!$M90&lt;=32,3,IF(CLEAN!$M90&lt;=65,2,1))</f>
        <v>1</v>
      </c>
      <c r="Q90" s="21">
        <f>IF(Table_Market[[#This Row],[F_TOTAL_achat]]&lt;=14,1,IF(Table_Market[[#This Row],[F_TOTAL_achat]]&lt;=21,2,3))</f>
        <v>2</v>
      </c>
      <c r="R90" s="21">
        <f>IF(Table_Market[[#This Row],[M_TOTAL_dépensé]]&lt;=115,1,IF(Table_Market[[#This Row],[M_TOTAL_dépensé]]&lt;=833,2,3))</f>
        <v>3</v>
      </c>
      <c r="S90" s="21" t="str">
        <f>Table_Market[[#This Row],[R_SCORE]]&amp;Table_Market[[#This Row],[F_SCORE]]&amp;Table_Market[[#This Row],[M_SCORE]]</f>
        <v>123</v>
      </c>
      <c r="T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0" s="24">
        <v>714</v>
      </c>
      <c r="V90" s="24">
        <v>76</v>
      </c>
      <c r="W90" s="24">
        <v>395</v>
      </c>
      <c r="X90" s="24">
        <v>116</v>
      </c>
      <c r="Y90" s="24">
        <v>0</v>
      </c>
      <c r="Z90" s="24">
        <v>12</v>
      </c>
      <c r="AA90" s="21">
        <v>1</v>
      </c>
      <c r="AB90" s="21">
        <v>4</v>
      </c>
      <c r="AC90" s="21">
        <v>6</v>
      </c>
      <c r="AD90" s="21">
        <v>9</v>
      </c>
      <c r="AE90" s="21">
        <v>1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3</v>
      </c>
      <c r="AM90" s="21">
        <v>11</v>
      </c>
      <c r="AN90" s="25">
        <v>1</v>
      </c>
    </row>
    <row r="91" spans="1:40" x14ac:dyDescent="0.35">
      <c r="A91" s="26">
        <v>1745</v>
      </c>
      <c r="B91" s="27">
        <v>1962</v>
      </c>
      <c r="C91" s="21">
        <f ca="1">YEAR(TODAY())-CLEAN!$B91</f>
        <v>63</v>
      </c>
      <c r="D91" s="28" t="s">
        <v>794</v>
      </c>
      <c r="E91" s="27" t="s">
        <v>714</v>
      </c>
      <c r="F91" s="27" t="s">
        <v>711</v>
      </c>
      <c r="G91" s="29">
        <v>85696</v>
      </c>
      <c r="H91" s="28">
        <v>0</v>
      </c>
      <c r="I91" s="28">
        <v>0</v>
      </c>
      <c r="J91" s="28">
        <f>CLEAN!$H91+CLEAN!$I91</f>
        <v>0</v>
      </c>
      <c r="K91" s="30">
        <v>41397</v>
      </c>
      <c r="L91" s="28">
        <f ca="1">YEAR(TODAY())-YEAR(CLEAN!$K91)</f>
        <v>12</v>
      </c>
      <c r="M91" s="28">
        <v>88</v>
      </c>
      <c r="N91" s="28">
        <f>SUM(CLEAN!$AB91:$AE91)</f>
        <v>20</v>
      </c>
      <c r="O91" s="31">
        <f>CLEAN!$U91+CLEAN!$V91+CLEAN!$W91+CLEAN!$X91+CLEAN!$Y91+CLEAN!$Z91</f>
        <v>1313</v>
      </c>
      <c r="P91" s="28">
        <f>IF(CLEAN!$M91&lt;=32,3,IF(CLEAN!$M91&lt;=65,2,1))</f>
        <v>1</v>
      </c>
      <c r="Q91" s="28">
        <f>IF(Table_Market[[#This Row],[F_TOTAL_achat]]&lt;=14,1,IF(Table_Market[[#This Row],[F_TOTAL_achat]]&lt;=21,2,3))</f>
        <v>2</v>
      </c>
      <c r="R91" s="28">
        <f>IF(Table_Market[[#This Row],[M_TOTAL_dépensé]]&lt;=115,1,IF(Table_Market[[#This Row],[M_TOTAL_dépensé]]&lt;=833,2,3))</f>
        <v>3</v>
      </c>
      <c r="S91" s="21" t="str">
        <f>Table_Market[[#This Row],[R_SCORE]]&amp;Table_Market[[#This Row],[F_SCORE]]&amp;Table_Market[[#This Row],[M_SCORE]]</f>
        <v>123</v>
      </c>
      <c r="T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1" s="31">
        <v>714</v>
      </c>
      <c r="V91" s="31">
        <v>76</v>
      </c>
      <c r="W91" s="31">
        <v>395</v>
      </c>
      <c r="X91" s="31">
        <v>116</v>
      </c>
      <c r="Y91" s="31">
        <v>0</v>
      </c>
      <c r="Z91" s="31">
        <v>12</v>
      </c>
      <c r="AA91" s="28">
        <v>1</v>
      </c>
      <c r="AB91" s="28">
        <v>4</v>
      </c>
      <c r="AC91" s="28">
        <v>6</v>
      </c>
      <c r="AD91" s="28">
        <v>9</v>
      </c>
      <c r="AE91" s="28">
        <v>1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3</v>
      </c>
      <c r="AM91" s="28">
        <v>11</v>
      </c>
      <c r="AN91" s="32">
        <v>1</v>
      </c>
    </row>
    <row r="92" spans="1:40" x14ac:dyDescent="0.35">
      <c r="A92" s="19">
        <v>4518</v>
      </c>
      <c r="B92" s="20">
        <v>1979</v>
      </c>
      <c r="C92" s="21">
        <f ca="1">YEAR(TODAY())-CLEAN!$B92</f>
        <v>46</v>
      </c>
      <c r="D92" s="28" t="s">
        <v>792</v>
      </c>
      <c r="E92" s="20" t="s">
        <v>716</v>
      </c>
      <c r="F92" s="20" t="s">
        <v>713</v>
      </c>
      <c r="G92" s="22">
        <v>85693</v>
      </c>
      <c r="H92" s="21">
        <v>0</v>
      </c>
      <c r="I92" s="21">
        <v>1</v>
      </c>
      <c r="J92" s="21">
        <f>CLEAN!$H92+CLEAN!$I92</f>
        <v>1</v>
      </c>
      <c r="K92" s="23">
        <v>41384</v>
      </c>
      <c r="L92" s="21">
        <f ca="1">YEAR(TODAY())-YEAR(CLEAN!$K92)</f>
        <v>12</v>
      </c>
      <c r="M92" s="21">
        <v>59</v>
      </c>
      <c r="N92" s="21">
        <f>SUM(CLEAN!$AB92:$AE92)</f>
        <v>30</v>
      </c>
      <c r="O92" s="24">
        <f>CLEAN!$U92+CLEAN!$V92+CLEAN!$W92+CLEAN!$X92+CLEAN!$Y92+CLEAN!$Z92</f>
        <v>1169</v>
      </c>
      <c r="P92" s="21">
        <f>IF(CLEAN!$M92&lt;=32,3,IF(CLEAN!$M92&lt;=65,2,1))</f>
        <v>2</v>
      </c>
      <c r="Q92" s="21">
        <f>IF(Table_Market[[#This Row],[F_TOTAL_achat]]&lt;=14,1,IF(Table_Market[[#This Row],[F_TOTAL_achat]]&lt;=21,2,3))</f>
        <v>3</v>
      </c>
      <c r="R92" s="21">
        <f>IF(Table_Market[[#This Row],[M_TOTAL_dépensé]]&lt;=115,1,IF(Table_Market[[#This Row],[M_TOTAL_dépensé]]&lt;=833,2,3))</f>
        <v>3</v>
      </c>
      <c r="S92" s="21" t="str">
        <f>Table_Market[[#This Row],[R_SCORE]]&amp;Table_Market[[#This Row],[F_SCORE]]&amp;Table_Market[[#This Row],[M_SCORE]]</f>
        <v>233</v>
      </c>
      <c r="T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2" s="24">
        <v>386</v>
      </c>
      <c r="V92" s="24">
        <v>172</v>
      </c>
      <c r="W92" s="24">
        <v>183</v>
      </c>
      <c r="X92" s="24">
        <v>185</v>
      </c>
      <c r="Y92" s="24">
        <v>132</v>
      </c>
      <c r="Z92" s="24">
        <v>111</v>
      </c>
      <c r="AA92" s="21">
        <v>2</v>
      </c>
      <c r="AB92" s="21">
        <v>9</v>
      </c>
      <c r="AC92" s="21">
        <v>5</v>
      </c>
      <c r="AD92" s="21">
        <v>11</v>
      </c>
      <c r="AE92" s="21">
        <v>5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3</v>
      </c>
      <c r="AM92" s="21">
        <v>11</v>
      </c>
      <c r="AN92" s="25">
        <v>0</v>
      </c>
    </row>
    <row r="93" spans="1:40" x14ac:dyDescent="0.35">
      <c r="A93" s="26">
        <v>8545</v>
      </c>
      <c r="B93" s="27">
        <v>1954</v>
      </c>
      <c r="C93" s="21">
        <f ca="1">YEAR(TODAY())-CLEAN!$B93</f>
        <v>71</v>
      </c>
      <c r="D93" s="28" t="s">
        <v>794</v>
      </c>
      <c r="E93" s="27" t="s">
        <v>716</v>
      </c>
      <c r="F93" s="27" t="s">
        <v>711</v>
      </c>
      <c r="G93" s="29">
        <v>85683</v>
      </c>
      <c r="H93" s="28">
        <v>0</v>
      </c>
      <c r="I93" s="28">
        <v>0</v>
      </c>
      <c r="J93" s="28">
        <f>CLEAN!$H93+CLEAN!$I93</f>
        <v>0</v>
      </c>
      <c r="K93" s="30">
        <v>41719</v>
      </c>
      <c r="L93" s="28">
        <f ca="1">YEAR(TODAY())-YEAR(CLEAN!$K93)</f>
        <v>11</v>
      </c>
      <c r="M93" s="28">
        <v>6</v>
      </c>
      <c r="N93" s="28">
        <f>SUM(CLEAN!$AB93:$AE93)</f>
        <v>17</v>
      </c>
      <c r="O93" s="31">
        <f>CLEAN!$U93+CLEAN!$V93+CLEAN!$W93+CLEAN!$X93+CLEAN!$Y93+CLEAN!$Z93</f>
        <v>1789</v>
      </c>
      <c r="P93" s="28">
        <f>IF(CLEAN!$M93&lt;=32,3,IF(CLEAN!$M93&lt;=65,2,1))</f>
        <v>3</v>
      </c>
      <c r="Q93" s="28">
        <f>IF(Table_Market[[#This Row],[F_TOTAL_achat]]&lt;=14,1,IF(Table_Market[[#This Row],[F_TOTAL_achat]]&lt;=21,2,3))</f>
        <v>2</v>
      </c>
      <c r="R93" s="28">
        <f>IF(Table_Market[[#This Row],[M_TOTAL_dépensé]]&lt;=115,1,IF(Table_Market[[#This Row],[M_TOTAL_dépensé]]&lt;=833,2,3))</f>
        <v>3</v>
      </c>
      <c r="S93" s="21" t="str">
        <f>Table_Market[[#This Row],[R_SCORE]]&amp;Table_Market[[#This Row],[F_SCORE]]&amp;Table_Market[[#This Row],[M_SCORE]]</f>
        <v>323</v>
      </c>
      <c r="T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3" s="31">
        <v>1296</v>
      </c>
      <c r="V93" s="31">
        <v>17</v>
      </c>
      <c r="W93" s="31">
        <v>311</v>
      </c>
      <c r="X93" s="31">
        <v>45</v>
      </c>
      <c r="Y93" s="31">
        <v>69</v>
      </c>
      <c r="Z93" s="31">
        <v>51</v>
      </c>
      <c r="AA93" s="28">
        <v>1</v>
      </c>
      <c r="AB93" s="28">
        <v>2</v>
      </c>
      <c r="AC93" s="28">
        <v>4</v>
      </c>
      <c r="AD93" s="28">
        <v>10</v>
      </c>
      <c r="AE93" s="28">
        <v>1</v>
      </c>
      <c r="AF93" s="28">
        <v>0</v>
      </c>
      <c r="AG93" s="28">
        <v>1</v>
      </c>
      <c r="AH93" s="28">
        <v>1</v>
      </c>
      <c r="AI93" s="28">
        <v>1</v>
      </c>
      <c r="AJ93" s="28">
        <v>1</v>
      </c>
      <c r="AK93" s="28">
        <v>0</v>
      </c>
      <c r="AL93" s="28">
        <v>3</v>
      </c>
      <c r="AM93" s="28">
        <v>11</v>
      </c>
      <c r="AN93" s="32">
        <v>1</v>
      </c>
    </row>
    <row r="94" spans="1:40" x14ac:dyDescent="0.35">
      <c r="A94" s="19">
        <v>10955</v>
      </c>
      <c r="B94" s="20">
        <v>1964</v>
      </c>
      <c r="C94" s="21">
        <f ca="1">YEAR(TODAY())-CLEAN!$B94</f>
        <v>61</v>
      </c>
      <c r="D94" s="28" t="s">
        <v>794</v>
      </c>
      <c r="E94" s="20" t="s">
        <v>716</v>
      </c>
      <c r="F94" s="20" t="s">
        <v>712</v>
      </c>
      <c r="G94" s="22">
        <v>85620</v>
      </c>
      <c r="H94" s="21">
        <v>0</v>
      </c>
      <c r="I94" s="21">
        <v>0</v>
      </c>
      <c r="J94" s="21">
        <f>CLEAN!$H94+CLEAN!$I94</f>
        <v>0</v>
      </c>
      <c r="K94" s="23">
        <v>41646</v>
      </c>
      <c r="L94" s="21">
        <f ca="1">YEAR(TODAY())-YEAR(CLEAN!$K94)</f>
        <v>11</v>
      </c>
      <c r="M94" s="21">
        <v>68</v>
      </c>
      <c r="N94" s="21">
        <f>SUM(CLEAN!$AB94:$AE94)</f>
        <v>14</v>
      </c>
      <c r="O94" s="24">
        <f>CLEAN!$U94+CLEAN!$V94+CLEAN!$W94+CLEAN!$X94+CLEAN!$Y94+CLEAN!$Z94</f>
        <v>1600</v>
      </c>
      <c r="P94" s="21">
        <f>IF(CLEAN!$M94&lt;=32,3,IF(CLEAN!$M94&lt;=65,2,1))</f>
        <v>1</v>
      </c>
      <c r="Q94" s="21">
        <f>IF(Table_Market[[#This Row],[F_TOTAL_achat]]&lt;=14,1,IF(Table_Market[[#This Row],[F_TOTAL_achat]]&lt;=21,2,3))</f>
        <v>1</v>
      </c>
      <c r="R94" s="21">
        <f>IF(Table_Market[[#This Row],[M_TOTAL_dépensé]]&lt;=115,1,IF(Table_Market[[#This Row],[M_TOTAL_dépensé]]&lt;=833,2,3))</f>
        <v>3</v>
      </c>
      <c r="S94" s="21" t="str">
        <f>Table_Market[[#This Row],[R_SCORE]]&amp;Table_Market[[#This Row],[F_SCORE]]&amp;Table_Market[[#This Row],[M_SCORE]]</f>
        <v>113</v>
      </c>
      <c r="T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4" s="24">
        <v>416</v>
      </c>
      <c r="V94" s="24">
        <v>46</v>
      </c>
      <c r="W94" s="24">
        <v>925</v>
      </c>
      <c r="X94" s="24">
        <v>60</v>
      </c>
      <c r="Y94" s="24">
        <v>107</v>
      </c>
      <c r="Z94" s="24">
        <v>46</v>
      </c>
      <c r="AA94" s="21">
        <v>1</v>
      </c>
      <c r="AB94" s="21">
        <v>3</v>
      </c>
      <c r="AC94" s="21">
        <v>6</v>
      </c>
      <c r="AD94" s="21">
        <v>4</v>
      </c>
      <c r="AE94" s="21">
        <v>1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3</v>
      </c>
      <c r="AM94" s="21">
        <v>11</v>
      </c>
      <c r="AN94" s="25">
        <v>1</v>
      </c>
    </row>
    <row r="95" spans="1:40" x14ac:dyDescent="0.35">
      <c r="A95" s="26">
        <v>2975</v>
      </c>
      <c r="B95" s="27">
        <v>1976</v>
      </c>
      <c r="C95" s="21">
        <f ca="1">YEAR(TODAY())-CLEAN!$B95</f>
        <v>49</v>
      </c>
      <c r="D95" s="28" t="s">
        <v>792</v>
      </c>
      <c r="E95" s="27" t="s">
        <v>716</v>
      </c>
      <c r="F95" s="27" t="s">
        <v>713</v>
      </c>
      <c r="G95" s="29">
        <v>85606</v>
      </c>
      <c r="H95" s="28">
        <v>0</v>
      </c>
      <c r="I95" s="28">
        <v>1</v>
      </c>
      <c r="J95" s="28">
        <f>CLEAN!$H95+CLEAN!$I95</f>
        <v>1</v>
      </c>
      <c r="K95" s="30">
        <v>41225</v>
      </c>
      <c r="L95" s="28">
        <f ca="1">YEAR(TODAY())-YEAR(CLEAN!$K95)</f>
        <v>13</v>
      </c>
      <c r="M95" s="28">
        <v>89</v>
      </c>
      <c r="N95" s="28">
        <f>SUM(CLEAN!$AB95:$AE95)</f>
        <v>25</v>
      </c>
      <c r="O95" s="31">
        <f>CLEAN!$U95+CLEAN!$V95+CLEAN!$W95+CLEAN!$X95+CLEAN!$Y95+CLEAN!$Z95</f>
        <v>1956</v>
      </c>
      <c r="P95" s="28">
        <f>IF(CLEAN!$M95&lt;=32,3,IF(CLEAN!$M95&lt;=65,2,1))</f>
        <v>1</v>
      </c>
      <c r="Q95" s="28">
        <f>IF(Table_Market[[#This Row],[F_TOTAL_achat]]&lt;=14,1,IF(Table_Market[[#This Row],[F_TOTAL_achat]]&lt;=21,2,3))</f>
        <v>3</v>
      </c>
      <c r="R95" s="28">
        <f>IF(Table_Market[[#This Row],[M_TOTAL_dépensé]]&lt;=115,1,IF(Table_Market[[#This Row],[M_TOTAL_dépensé]]&lt;=833,2,3))</f>
        <v>3</v>
      </c>
      <c r="S95" s="21" t="str">
        <f>Table_Market[[#This Row],[R_SCORE]]&amp;Table_Market[[#This Row],[F_SCORE]]&amp;Table_Market[[#This Row],[M_SCORE]]</f>
        <v>133</v>
      </c>
      <c r="T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5" s="31">
        <v>717</v>
      </c>
      <c r="V95" s="31">
        <v>42</v>
      </c>
      <c r="W95" s="31">
        <v>864</v>
      </c>
      <c r="X95" s="31">
        <v>219</v>
      </c>
      <c r="Y95" s="31">
        <v>30</v>
      </c>
      <c r="Z95" s="31">
        <v>84</v>
      </c>
      <c r="AA95" s="28">
        <v>2</v>
      </c>
      <c r="AB95" s="28">
        <v>6</v>
      </c>
      <c r="AC95" s="28">
        <v>7</v>
      </c>
      <c r="AD95" s="28">
        <v>9</v>
      </c>
      <c r="AE95" s="28">
        <v>3</v>
      </c>
      <c r="AF95" s="28">
        <v>0</v>
      </c>
      <c r="AG95" s="28">
        <v>0</v>
      </c>
      <c r="AH95" s="28">
        <v>0</v>
      </c>
      <c r="AI95" s="28">
        <v>1</v>
      </c>
      <c r="AJ95" s="28">
        <v>0</v>
      </c>
      <c r="AK95" s="28">
        <v>0</v>
      </c>
      <c r="AL95" s="28">
        <v>3</v>
      </c>
      <c r="AM95" s="28">
        <v>11</v>
      </c>
      <c r="AN95" s="32">
        <v>0</v>
      </c>
    </row>
    <row r="96" spans="1:40" x14ac:dyDescent="0.35">
      <c r="A96" s="19">
        <v>9400</v>
      </c>
      <c r="B96" s="20">
        <v>1958</v>
      </c>
      <c r="C96" s="21">
        <f ca="1">YEAR(TODAY())-CLEAN!$B96</f>
        <v>67</v>
      </c>
      <c r="D96" s="28" t="s">
        <v>794</v>
      </c>
      <c r="E96" s="20" t="s">
        <v>717</v>
      </c>
      <c r="F96" s="20" t="s">
        <v>709</v>
      </c>
      <c r="G96" s="22">
        <v>85485</v>
      </c>
      <c r="H96" s="21">
        <v>0</v>
      </c>
      <c r="I96" s="21">
        <v>0</v>
      </c>
      <c r="J96" s="21">
        <f>CLEAN!$H96+CLEAN!$I96</f>
        <v>0</v>
      </c>
      <c r="K96" s="23">
        <v>41811</v>
      </c>
      <c r="L96" s="21">
        <f ca="1">YEAR(TODAY())-YEAR(CLEAN!$K96)</f>
        <v>11</v>
      </c>
      <c r="M96" s="21">
        <v>73</v>
      </c>
      <c r="N96" s="21">
        <f>SUM(CLEAN!$AB96:$AE96)</f>
        <v>20</v>
      </c>
      <c r="O96" s="24">
        <f>CLEAN!$U96+CLEAN!$V96+CLEAN!$W96+CLEAN!$X96+CLEAN!$Y96+CLEAN!$Z96</f>
        <v>1383</v>
      </c>
      <c r="P96" s="21">
        <f>IF(CLEAN!$M96&lt;=32,3,IF(CLEAN!$M96&lt;=65,2,1))</f>
        <v>1</v>
      </c>
      <c r="Q96" s="21">
        <f>IF(Table_Market[[#This Row],[F_TOTAL_achat]]&lt;=14,1,IF(Table_Market[[#This Row],[F_TOTAL_achat]]&lt;=21,2,3))</f>
        <v>2</v>
      </c>
      <c r="R96" s="21">
        <f>IF(Table_Market[[#This Row],[M_TOTAL_dépensé]]&lt;=115,1,IF(Table_Market[[#This Row],[M_TOTAL_dépensé]]&lt;=833,2,3))</f>
        <v>3</v>
      </c>
      <c r="S96" s="21" t="str">
        <f>Table_Market[[#This Row],[R_SCORE]]&amp;Table_Market[[#This Row],[F_SCORE]]&amp;Table_Market[[#This Row],[M_SCORE]]</f>
        <v>123</v>
      </c>
      <c r="T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6" s="24">
        <v>630</v>
      </c>
      <c r="V96" s="24">
        <v>26</v>
      </c>
      <c r="W96" s="24">
        <v>611</v>
      </c>
      <c r="X96" s="24">
        <v>44</v>
      </c>
      <c r="Y96" s="24">
        <v>18</v>
      </c>
      <c r="Z96" s="24">
        <v>54</v>
      </c>
      <c r="AA96" s="21">
        <v>1</v>
      </c>
      <c r="AB96" s="21">
        <v>6</v>
      </c>
      <c r="AC96" s="21">
        <v>6</v>
      </c>
      <c r="AD96" s="21">
        <v>6</v>
      </c>
      <c r="AE96" s="21">
        <v>2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3</v>
      </c>
      <c r="AM96" s="21">
        <v>11</v>
      </c>
      <c r="AN96" s="25">
        <v>0</v>
      </c>
    </row>
    <row r="97" spans="1:40" x14ac:dyDescent="0.35">
      <c r="A97" s="26">
        <v>8584</v>
      </c>
      <c r="B97" s="27">
        <v>1952</v>
      </c>
      <c r="C97" s="21">
        <f ca="1">YEAR(TODAY())-CLEAN!$B97</f>
        <v>73</v>
      </c>
      <c r="D97" s="28" t="s">
        <v>794</v>
      </c>
      <c r="E97" s="27" t="s">
        <v>714</v>
      </c>
      <c r="F97" s="27" t="s">
        <v>713</v>
      </c>
      <c r="G97" s="29">
        <v>85431</v>
      </c>
      <c r="H97" s="28">
        <v>0</v>
      </c>
      <c r="I97" s="28">
        <v>0</v>
      </c>
      <c r="J97" s="28">
        <f>CLEAN!$H97+CLEAN!$I97</f>
        <v>0</v>
      </c>
      <c r="K97" s="30">
        <v>41433</v>
      </c>
      <c r="L97" s="28">
        <f ca="1">YEAR(TODAY())-YEAR(CLEAN!$K97)</f>
        <v>12</v>
      </c>
      <c r="M97" s="28">
        <v>54</v>
      </c>
      <c r="N97" s="28">
        <f>SUM(CLEAN!$AB97:$AE97)</f>
        <v>16</v>
      </c>
      <c r="O97" s="31">
        <f>CLEAN!$U97+CLEAN!$V97+CLEAN!$W97+CLEAN!$X97+CLEAN!$Y97+CLEAN!$Z97</f>
        <v>1165</v>
      </c>
      <c r="P97" s="28">
        <f>IF(CLEAN!$M97&lt;=32,3,IF(CLEAN!$M97&lt;=65,2,1))</f>
        <v>2</v>
      </c>
      <c r="Q97" s="28">
        <f>IF(Table_Market[[#This Row],[F_TOTAL_achat]]&lt;=14,1,IF(Table_Market[[#This Row],[F_TOTAL_achat]]&lt;=21,2,3))</f>
        <v>2</v>
      </c>
      <c r="R97" s="28">
        <f>IF(Table_Market[[#This Row],[M_TOTAL_dépensé]]&lt;=115,1,IF(Table_Market[[#This Row],[M_TOTAL_dépensé]]&lt;=833,2,3))</f>
        <v>3</v>
      </c>
      <c r="S97" s="21" t="str">
        <f>Table_Market[[#This Row],[R_SCORE]]&amp;Table_Market[[#This Row],[F_SCORE]]&amp;Table_Market[[#This Row],[M_SCORE]]</f>
        <v>223</v>
      </c>
      <c r="T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7" s="31">
        <v>376</v>
      </c>
      <c r="V97" s="31">
        <v>53</v>
      </c>
      <c r="W97" s="31">
        <v>462</v>
      </c>
      <c r="X97" s="31">
        <v>168</v>
      </c>
      <c r="Y97" s="31">
        <v>53</v>
      </c>
      <c r="Z97" s="31">
        <v>53</v>
      </c>
      <c r="AA97" s="28">
        <v>1</v>
      </c>
      <c r="AB97" s="28">
        <v>2</v>
      </c>
      <c r="AC97" s="28">
        <v>7</v>
      </c>
      <c r="AD97" s="28">
        <v>7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3</v>
      </c>
      <c r="AM97" s="28">
        <v>11</v>
      </c>
      <c r="AN97" s="32">
        <v>0</v>
      </c>
    </row>
    <row r="98" spans="1:40" x14ac:dyDescent="0.35">
      <c r="A98" s="19">
        <v>11074</v>
      </c>
      <c r="B98" s="20">
        <v>1977</v>
      </c>
      <c r="C98" s="21">
        <f ca="1">YEAR(TODAY())-CLEAN!$B98</f>
        <v>48</v>
      </c>
      <c r="D98" s="28" t="s">
        <v>792</v>
      </c>
      <c r="E98" s="20" t="s">
        <v>716</v>
      </c>
      <c r="F98" s="20" t="s">
        <v>709</v>
      </c>
      <c r="G98" s="22">
        <v>85072</v>
      </c>
      <c r="H98" s="21">
        <v>0</v>
      </c>
      <c r="I98" s="21">
        <v>0</v>
      </c>
      <c r="J98" s="21">
        <f>CLEAN!$H98+CLEAN!$I98</f>
        <v>0</v>
      </c>
      <c r="K98" s="23">
        <v>41738</v>
      </c>
      <c r="L98" s="21">
        <f ca="1">YEAR(TODAY())-YEAR(CLEAN!$K98)</f>
        <v>11</v>
      </c>
      <c r="M98" s="21">
        <v>94</v>
      </c>
      <c r="N98" s="21">
        <f>SUM(CLEAN!$AB98:$AE98)</f>
        <v>17</v>
      </c>
      <c r="O98" s="24">
        <f>CLEAN!$U98+CLEAN!$V98+CLEAN!$W98+CLEAN!$X98+CLEAN!$Y98+CLEAN!$Z98</f>
        <v>1423</v>
      </c>
      <c r="P98" s="21">
        <f>IF(CLEAN!$M98&lt;=32,3,IF(CLEAN!$M98&lt;=65,2,1))</f>
        <v>1</v>
      </c>
      <c r="Q98" s="21">
        <f>IF(Table_Market[[#This Row],[F_TOTAL_achat]]&lt;=14,1,IF(Table_Market[[#This Row],[F_TOTAL_achat]]&lt;=21,2,3))</f>
        <v>2</v>
      </c>
      <c r="R98" s="21">
        <f>IF(Table_Market[[#This Row],[M_TOTAL_dépensé]]&lt;=115,1,IF(Table_Market[[#This Row],[M_TOTAL_dépensé]]&lt;=833,2,3))</f>
        <v>3</v>
      </c>
      <c r="S98" s="21" t="str">
        <f>Table_Market[[#This Row],[R_SCORE]]&amp;Table_Market[[#This Row],[F_SCORE]]&amp;Table_Market[[#This Row],[M_SCORE]]</f>
        <v>123</v>
      </c>
      <c r="T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8" s="24">
        <v>494</v>
      </c>
      <c r="V98" s="24">
        <v>92</v>
      </c>
      <c r="W98" s="24">
        <v>391</v>
      </c>
      <c r="X98" s="24">
        <v>194</v>
      </c>
      <c r="Y98" s="24">
        <v>11</v>
      </c>
      <c r="Z98" s="24">
        <v>241</v>
      </c>
      <c r="AA98" s="21">
        <v>1</v>
      </c>
      <c r="AB98" s="21">
        <v>3</v>
      </c>
      <c r="AC98" s="21">
        <v>4</v>
      </c>
      <c r="AD98" s="21">
        <v>10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3</v>
      </c>
      <c r="AM98" s="21">
        <v>11</v>
      </c>
      <c r="AN98" s="25">
        <v>0</v>
      </c>
    </row>
    <row r="99" spans="1:40" x14ac:dyDescent="0.35">
      <c r="A99" s="26">
        <v>6906</v>
      </c>
      <c r="B99" s="27">
        <v>1953</v>
      </c>
      <c r="C99" s="21">
        <f ca="1">YEAR(TODAY())-CLEAN!$B99</f>
        <v>72</v>
      </c>
      <c r="D99" s="28" t="s">
        <v>794</v>
      </c>
      <c r="E99" s="27" t="s">
        <v>717</v>
      </c>
      <c r="F99" s="27" t="s">
        <v>712</v>
      </c>
      <c r="G99" s="29">
        <v>84953</v>
      </c>
      <c r="H99" s="28">
        <v>0</v>
      </c>
      <c r="I99" s="28">
        <v>0</v>
      </c>
      <c r="J99" s="28">
        <f>CLEAN!$H99+CLEAN!$I99</f>
        <v>0</v>
      </c>
      <c r="K99" s="30">
        <v>41428</v>
      </c>
      <c r="L99" s="28">
        <f ca="1">YEAR(TODAY())-YEAR(CLEAN!$K99)</f>
        <v>12</v>
      </c>
      <c r="M99" s="28">
        <v>73</v>
      </c>
      <c r="N99" s="28">
        <f>SUM(CLEAN!$AB99:$AE99)</f>
        <v>19</v>
      </c>
      <c r="O99" s="31">
        <f>CLEAN!$U99+CLEAN!$V99+CLEAN!$W99+CLEAN!$X99+CLEAN!$Y99+CLEAN!$Z99</f>
        <v>1024</v>
      </c>
      <c r="P99" s="28">
        <f>IF(CLEAN!$M99&lt;=32,3,IF(CLEAN!$M99&lt;=65,2,1))</f>
        <v>1</v>
      </c>
      <c r="Q99" s="28">
        <f>IF(Table_Market[[#This Row],[F_TOTAL_achat]]&lt;=14,1,IF(Table_Market[[#This Row],[F_TOTAL_achat]]&lt;=21,2,3))</f>
        <v>2</v>
      </c>
      <c r="R99" s="28">
        <f>IF(Table_Market[[#This Row],[M_TOTAL_dépensé]]&lt;=115,1,IF(Table_Market[[#This Row],[M_TOTAL_dépensé]]&lt;=833,2,3))</f>
        <v>3</v>
      </c>
      <c r="S99" s="21" t="str">
        <f>Table_Market[[#This Row],[R_SCORE]]&amp;Table_Market[[#This Row],[F_SCORE]]&amp;Table_Market[[#This Row],[M_SCORE]]</f>
        <v>123</v>
      </c>
      <c r="T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9" s="31">
        <v>167</v>
      </c>
      <c r="V99" s="31">
        <v>48</v>
      </c>
      <c r="W99" s="31">
        <v>602</v>
      </c>
      <c r="X99" s="31">
        <v>63</v>
      </c>
      <c r="Y99" s="31">
        <v>72</v>
      </c>
      <c r="Z99" s="31">
        <v>72</v>
      </c>
      <c r="AA99" s="28">
        <v>1</v>
      </c>
      <c r="AB99" s="28">
        <v>3</v>
      </c>
      <c r="AC99" s="28">
        <v>10</v>
      </c>
      <c r="AD99" s="28">
        <v>4</v>
      </c>
      <c r="AE99" s="28">
        <v>2</v>
      </c>
      <c r="AF99" s="28">
        <v>0</v>
      </c>
      <c r="AG99" s="28">
        <v>1</v>
      </c>
      <c r="AH99" s="28">
        <v>1</v>
      </c>
      <c r="AI99" s="28">
        <v>1</v>
      </c>
      <c r="AJ99" s="28">
        <v>0</v>
      </c>
      <c r="AK99" s="28">
        <v>0</v>
      </c>
      <c r="AL99" s="28">
        <v>3</v>
      </c>
      <c r="AM99" s="28">
        <v>11</v>
      </c>
      <c r="AN99" s="32">
        <v>1</v>
      </c>
    </row>
    <row r="100" spans="1:40" x14ac:dyDescent="0.35">
      <c r="A100" s="19">
        <v>9757</v>
      </c>
      <c r="B100" s="20">
        <v>1972</v>
      </c>
      <c r="C100" s="21">
        <f ca="1">YEAR(TODAY())-CLEAN!$B100</f>
        <v>53</v>
      </c>
      <c r="D100" s="28" t="s">
        <v>792</v>
      </c>
      <c r="E100" s="20" t="s">
        <v>716</v>
      </c>
      <c r="F100" s="20" t="s">
        <v>713</v>
      </c>
      <c r="G100" s="22">
        <v>84906</v>
      </c>
      <c r="H100" s="21">
        <v>0</v>
      </c>
      <c r="I100" s="21">
        <v>0</v>
      </c>
      <c r="J100" s="21">
        <f>CLEAN!$H100+CLEAN!$I100</f>
        <v>0</v>
      </c>
      <c r="K100" s="23">
        <v>41551</v>
      </c>
      <c r="L100" s="21">
        <f ca="1">YEAR(TODAY())-YEAR(CLEAN!$K100)</f>
        <v>12</v>
      </c>
      <c r="M100" s="21">
        <v>98</v>
      </c>
      <c r="N100" s="21">
        <f>SUM(CLEAN!$AB100:$AE100)</f>
        <v>25</v>
      </c>
      <c r="O100" s="24">
        <f>CLEAN!$U100+CLEAN!$V100+CLEAN!$W100+CLEAN!$X100+CLEAN!$Y100+CLEAN!$Z100</f>
        <v>1631</v>
      </c>
      <c r="P100" s="21">
        <f>IF(CLEAN!$M100&lt;=32,3,IF(CLEAN!$M100&lt;=65,2,1))</f>
        <v>1</v>
      </c>
      <c r="Q100" s="21">
        <f>IF(Table_Market[[#This Row],[F_TOTAL_achat]]&lt;=14,1,IF(Table_Market[[#This Row],[F_TOTAL_achat]]&lt;=21,2,3))</f>
        <v>3</v>
      </c>
      <c r="R100" s="21">
        <f>IF(Table_Market[[#This Row],[M_TOTAL_dépensé]]&lt;=115,1,IF(Table_Market[[#This Row],[M_TOTAL_dépensé]]&lt;=833,2,3))</f>
        <v>3</v>
      </c>
      <c r="S100" s="21" t="str">
        <f>Table_Market[[#This Row],[R_SCORE]]&amp;Table_Market[[#This Row],[F_SCORE]]&amp;Table_Market[[#This Row],[M_SCORE]]</f>
        <v>133</v>
      </c>
      <c r="T1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0" s="24">
        <v>997</v>
      </c>
      <c r="V100" s="24">
        <v>15</v>
      </c>
      <c r="W100" s="24">
        <v>414</v>
      </c>
      <c r="X100" s="24">
        <v>99</v>
      </c>
      <c r="Y100" s="24">
        <v>30</v>
      </c>
      <c r="Z100" s="24">
        <v>76</v>
      </c>
      <c r="AA100" s="21">
        <v>1</v>
      </c>
      <c r="AB100" s="21">
        <v>5</v>
      </c>
      <c r="AC100" s="21">
        <v>6</v>
      </c>
      <c r="AD100" s="21">
        <v>12</v>
      </c>
      <c r="AE100" s="21">
        <v>2</v>
      </c>
      <c r="AF100" s="21">
        <v>0</v>
      </c>
      <c r="AG100" s="21">
        <v>1</v>
      </c>
      <c r="AH100" s="21">
        <v>1</v>
      </c>
      <c r="AI100" s="21">
        <v>0</v>
      </c>
      <c r="AJ100" s="21">
        <v>1</v>
      </c>
      <c r="AK100" s="21">
        <v>0</v>
      </c>
      <c r="AL100" s="21">
        <v>3</v>
      </c>
      <c r="AM100" s="21">
        <v>11</v>
      </c>
      <c r="AN100" s="25">
        <v>0</v>
      </c>
    </row>
    <row r="101" spans="1:40" x14ac:dyDescent="0.35">
      <c r="A101" s="26">
        <v>2088</v>
      </c>
      <c r="B101" s="27">
        <v>1972</v>
      </c>
      <c r="C101" s="21">
        <f ca="1">YEAR(TODAY())-CLEAN!$B101</f>
        <v>53</v>
      </c>
      <c r="D101" s="28" t="s">
        <v>792</v>
      </c>
      <c r="E101" s="27" t="s">
        <v>716</v>
      </c>
      <c r="F101" s="27" t="s">
        <v>713</v>
      </c>
      <c r="G101" s="29">
        <v>84906</v>
      </c>
      <c r="H101" s="28">
        <v>0</v>
      </c>
      <c r="I101" s="28">
        <v>0</v>
      </c>
      <c r="J101" s="28">
        <f>CLEAN!$H101+CLEAN!$I101</f>
        <v>0</v>
      </c>
      <c r="K101" s="30">
        <v>41551</v>
      </c>
      <c r="L101" s="28">
        <f ca="1">YEAR(TODAY())-YEAR(CLEAN!$K101)</f>
        <v>12</v>
      </c>
      <c r="M101" s="28">
        <v>98</v>
      </c>
      <c r="N101" s="28">
        <f>SUM(CLEAN!$AB101:$AE101)</f>
        <v>25</v>
      </c>
      <c r="O101" s="31">
        <f>CLEAN!$U101+CLEAN!$V101+CLEAN!$W101+CLEAN!$X101+CLEAN!$Y101+CLEAN!$Z101</f>
        <v>1631</v>
      </c>
      <c r="P101" s="28">
        <f>IF(CLEAN!$M101&lt;=32,3,IF(CLEAN!$M101&lt;=65,2,1))</f>
        <v>1</v>
      </c>
      <c r="Q101" s="28">
        <f>IF(Table_Market[[#This Row],[F_TOTAL_achat]]&lt;=14,1,IF(Table_Market[[#This Row],[F_TOTAL_achat]]&lt;=21,2,3))</f>
        <v>3</v>
      </c>
      <c r="R101" s="28">
        <f>IF(Table_Market[[#This Row],[M_TOTAL_dépensé]]&lt;=115,1,IF(Table_Market[[#This Row],[M_TOTAL_dépensé]]&lt;=833,2,3))</f>
        <v>3</v>
      </c>
      <c r="S101" s="21" t="str">
        <f>Table_Market[[#This Row],[R_SCORE]]&amp;Table_Market[[#This Row],[F_SCORE]]&amp;Table_Market[[#This Row],[M_SCORE]]</f>
        <v>133</v>
      </c>
      <c r="T1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1" s="31">
        <v>997</v>
      </c>
      <c r="V101" s="31">
        <v>15</v>
      </c>
      <c r="W101" s="31">
        <v>414</v>
      </c>
      <c r="X101" s="31">
        <v>99</v>
      </c>
      <c r="Y101" s="31">
        <v>30</v>
      </c>
      <c r="Z101" s="31">
        <v>76</v>
      </c>
      <c r="AA101" s="28">
        <v>1</v>
      </c>
      <c r="AB101" s="28">
        <v>5</v>
      </c>
      <c r="AC101" s="28">
        <v>6</v>
      </c>
      <c r="AD101" s="28">
        <v>12</v>
      </c>
      <c r="AE101" s="28">
        <v>2</v>
      </c>
      <c r="AF101" s="28">
        <v>0</v>
      </c>
      <c r="AG101" s="28">
        <v>1</v>
      </c>
      <c r="AH101" s="28">
        <v>1</v>
      </c>
      <c r="AI101" s="28">
        <v>0</v>
      </c>
      <c r="AJ101" s="28">
        <v>1</v>
      </c>
      <c r="AK101" s="28">
        <v>0</v>
      </c>
      <c r="AL101" s="28">
        <v>3</v>
      </c>
      <c r="AM101" s="28">
        <v>11</v>
      </c>
      <c r="AN101" s="32">
        <v>0</v>
      </c>
    </row>
    <row r="102" spans="1:40" x14ac:dyDescent="0.35">
      <c r="A102" s="19">
        <v>3725</v>
      </c>
      <c r="B102" s="20">
        <v>1961</v>
      </c>
      <c r="C102" s="21">
        <f ca="1">YEAR(TODAY())-CLEAN!$B102</f>
        <v>64</v>
      </c>
      <c r="D102" s="28" t="s">
        <v>794</v>
      </c>
      <c r="E102" s="20" t="s">
        <v>714</v>
      </c>
      <c r="F102" s="20" t="s">
        <v>709</v>
      </c>
      <c r="G102" s="22">
        <v>84865</v>
      </c>
      <c r="H102" s="21">
        <v>0</v>
      </c>
      <c r="I102" s="21">
        <v>0</v>
      </c>
      <c r="J102" s="21">
        <f>CLEAN!$H102+CLEAN!$I102</f>
        <v>0</v>
      </c>
      <c r="K102" s="23">
        <v>41403</v>
      </c>
      <c r="L102" s="21">
        <f ca="1">YEAR(TODAY())-YEAR(CLEAN!$K102)</f>
        <v>12</v>
      </c>
      <c r="M102" s="21">
        <v>1</v>
      </c>
      <c r="N102" s="21">
        <f>SUM(CLEAN!$AB102:$AE102)</f>
        <v>19</v>
      </c>
      <c r="O102" s="24">
        <f>CLEAN!$U102+CLEAN!$V102+CLEAN!$W102+CLEAN!$X102+CLEAN!$Y102+CLEAN!$Z102</f>
        <v>1688</v>
      </c>
      <c r="P102" s="21">
        <f>IF(CLEAN!$M102&lt;=32,3,IF(CLEAN!$M102&lt;=65,2,1))</f>
        <v>3</v>
      </c>
      <c r="Q102" s="21">
        <f>IF(Table_Market[[#This Row],[F_TOTAL_achat]]&lt;=14,1,IF(Table_Market[[#This Row],[F_TOTAL_achat]]&lt;=21,2,3))</f>
        <v>2</v>
      </c>
      <c r="R102" s="21">
        <f>IF(Table_Market[[#This Row],[M_TOTAL_dépensé]]&lt;=115,1,IF(Table_Market[[#This Row],[M_TOTAL_dépensé]]&lt;=833,2,3))</f>
        <v>3</v>
      </c>
      <c r="S102" s="21" t="str">
        <f>Table_Market[[#This Row],[R_SCORE]]&amp;Table_Market[[#This Row],[F_SCORE]]&amp;Table_Market[[#This Row],[M_SCORE]]</f>
        <v>323</v>
      </c>
      <c r="T1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2" s="24">
        <v>1248</v>
      </c>
      <c r="V102" s="24">
        <v>16</v>
      </c>
      <c r="W102" s="24">
        <v>349</v>
      </c>
      <c r="X102" s="24">
        <v>43</v>
      </c>
      <c r="Y102" s="24">
        <v>16</v>
      </c>
      <c r="Z102" s="24">
        <v>16</v>
      </c>
      <c r="AA102" s="21">
        <v>1</v>
      </c>
      <c r="AB102" s="21">
        <v>2</v>
      </c>
      <c r="AC102" s="21">
        <v>4</v>
      </c>
      <c r="AD102" s="21">
        <v>9</v>
      </c>
      <c r="AE102" s="21">
        <v>4</v>
      </c>
      <c r="AF102" s="21">
        <v>0</v>
      </c>
      <c r="AG102" s="21">
        <v>1</v>
      </c>
      <c r="AH102" s="21">
        <v>1</v>
      </c>
      <c r="AI102" s="21">
        <v>1</v>
      </c>
      <c r="AJ102" s="21">
        <v>1</v>
      </c>
      <c r="AK102" s="21">
        <v>0</v>
      </c>
      <c r="AL102" s="21">
        <v>3</v>
      </c>
      <c r="AM102" s="21">
        <v>11</v>
      </c>
      <c r="AN102" s="25">
        <v>1</v>
      </c>
    </row>
    <row r="103" spans="1:40" x14ac:dyDescent="0.35">
      <c r="A103" s="26">
        <v>1826</v>
      </c>
      <c r="B103" s="27">
        <v>1970</v>
      </c>
      <c r="C103" s="21">
        <f ca="1">YEAR(TODAY())-CLEAN!$B103</f>
        <v>55</v>
      </c>
      <c r="D103" s="28" t="s">
        <v>792</v>
      </c>
      <c r="E103" s="27" t="s">
        <v>716</v>
      </c>
      <c r="F103" s="27" t="s">
        <v>711</v>
      </c>
      <c r="G103" s="29">
        <v>84835</v>
      </c>
      <c r="H103" s="28">
        <v>0</v>
      </c>
      <c r="I103" s="28">
        <v>0</v>
      </c>
      <c r="J103" s="28">
        <f>CLEAN!$H103+CLEAN!$I103</f>
        <v>0</v>
      </c>
      <c r="K103" s="30">
        <v>41806</v>
      </c>
      <c r="L103" s="28">
        <f ca="1">YEAR(TODAY())-YEAR(CLEAN!$K103)</f>
        <v>11</v>
      </c>
      <c r="M103" s="28">
        <v>0</v>
      </c>
      <c r="N103" s="28">
        <f>SUM(CLEAN!$AB103:$AE103)</f>
        <v>15</v>
      </c>
      <c r="O103" s="31">
        <f>CLEAN!$U103+CLEAN!$V103+CLEAN!$W103+CLEAN!$X103+CLEAN!$Y103+CLEAN!$Z103</f>
        <v>1190</v>
      </c>
      <c r="P103" s="28">
        <f>IF(CLEAN!$M103&lt;=32,3,IF(CLEAN!$M103&lt;=65,2,1))</f>
        <v>3</v>
      </c>
      <c r="Q103" s="28">
        <f>IF(Table_Market[[#This Row],[F_TOTAL_achat]]&lt;=14,1,IF(Table_Market[[#This Row],[F_TOTAL_achat]]&lt;=21,2,3))</f>
        <v>2</v>
      </c>
      <c r="R103" s="28">
        <f>IF(Table_Market[[#This Row],[M_TOTAL_dépensé]]&lt;=115,1,IF(Table_Market[[#This Row],[M_TOTAL_dépensé]]&lt;=833,2,3))</f>
        <v>3</v>
      </c>
      <c r="S103" s="21" t="str">
        <f>Table_Market[[#This Row],[R_SCORE]]&amp;Table_Market[[#This Row],[F_SCORE]]&amp;Table_Market[[#This Row],[M_SCORE]]</f>
        <v>323</v>
      </c>
      <c r="T1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3" s="31">
        <v>189</v>
      </c>
      <c r="V103" s="31">
        <v>104</v>
      </c>
      <c r="W103" s="31">
        <v>379</v>
      </c>
      <c r="X103" s="31">
        <v>111</v>
      </c>
      <c r="Y103" s="31">
        <v>189</v>
      </c>
      <c r="Z103" s="31">
        <v>218</v>
      </c>
      <c r="AA103" s="28">
        <v>1</v>
      </c>
      <c r="AB103" s="28">
        <v>4</v>
      </c>
      <c r="AC103" s="28">
        <v>4</v>
      </c>
      <c r="AD103" s="28">
        <v>6</v>
      </c>
      <c r="AE103" s="28">
        <v>1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3</v>
      </c>
      <c r="AM103" s="28">
        <v>11</v>
      </c>
      <c r="AN103" s="32">
        <v>1</v>
      </c>
    </row>
    <row r="104" spans="1:40" x14ac:dyDescent="0.35">
      <c r="A104" s="19">
        <v>1966</v>
      </c>
      <c r="B104" s="20">
        <v>1965</v>
      </c>
      <c r="C104" s="21">
        <f ca="1">YEAR(TODAY())-CLEAN!$B104</f>
        <v>60</v>
      </c>
      <c r="D104" s="28" t="s">
        <v>794</v>
      </c>
      <c r="E104" s="20" t="s">
        <v>714</v>
      </c>
      <c r="F104" s="20" t="s">
        <v>710</v>
      </c>
      <c r="G104" s="22">
        <v>84618</v>
      </c>
      <c r="H104" s="21">
        <v>0</v>
      </c>
      <c r="I104" s="21">
        <v>0</v>
      </c>
      <c r="J104" s="21">
        <f>CLEAN!$H104+CLEAN!$I104</f>
        <v>0</v>
      </c>
      <c r="K104" s="23">
        <v>41600</v>
      </c>
      <c r="L104" s="21">
        <f ca="1">YEAR(TODAY())-YEAR(CLEAN!$K104)</f>
        <v>12</v>
      </c>
      <c r="M104" s="21">
        <v>96</v>
      </c>
      <c r="N104" s="21">
        <f>SUM(CLEAN!$AB104:$AE104)</f>
        <v>27</v>
      </c>
      <c r="O104" s="24">
        <f>CLEAN!$U104+CLEAN!$V104+CLEAN!$W104+CLEAN!$X104+CLEAN!$Y104+CLEAN!$Z104</f>
        <v>1672</v>
      </c>
      <c r="P104" s="21">
        <f>IF(CLEAN!$M104&lt;=32,3,IF(CLEAN!$M104&lt;=65,2,1))</f>
        <v>1</v>
      </c>
      <c r="Q104" s="21">
        <f>IF(Table_Market[[#This Row],[F_TOTAL_achat]]&lt;=14,1,IF(Table_Market[[#This Row],[F_TOTAL_achat]]&lt;=21,2,3))</f>
        <v>3</v>
      </c>
      <c r="R104" s="21">
        <f>IF(Table_Market[[#This Row],[M_TOTAL_dépensé]]&lt;=115,1,IF(Table_Market[[#This Row],[M_TOTAL_dépensé]]&lt;=833,2,3))</f>
        <v>3</v>
      </c>
      <c r="S104" s="21" t="str">
        <f>Table_Market[[#This Row],[R_SCORE]]&amp;Table_Market[[#This Row],[F_SCORE]]&amp;Table_Market[[#This Row],[M_SCORE]]</f>
        <v>133</v>
      </c>
      <c r="T1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4" s="24">
        <v>684</v>
      </c>
      <c r="V104" s="24">
        <v>100</v>
      </c>
      <c r="W104" s="24">
        <v>801</v>
      </c>
      <c r="X104" s="24">
        <v>21</v>
      </c>
      <c r="Y104" s="24">
        <v>66</v>
      </c>
      <c r="Z104" s="24">
        <v>0</v>
      </c>
      <c r="AA104" s="21">
        <v>1</v>
      </c>
      <c r="AB104" s="21">
        <v>6</v>
      </c>
      <c r="AC104" s="21">
        <v>9</v>
      </c>
      <c r="AD104" s="21">
        <v>10</v>
      </c>
      <c r="AE104" s="21">
        <v>2</v>
      </c>
      <c r="AF104" s="21">
        <v>0</v>
      </c>
      <c r="AG104" s="21">
        <v>0</v>
      </c>
      <c r="AH104" s="21">
        <v>1</v>
      </c>
      <c r="AI104" s="21">
        <v>0</v>
      </c>
      <c r="AJ104" s="21">
        <v>0</v>
      </c>
      <c r="AK104" s="21">
        <v>0</v>
      </c>
      <c r="AL104" s="21">
        <v>3</v>
      </c>
      <c r="AM104" s="21">
        <v>11</v>
      </c>
      <c r="AN104" s="25">
        <v>0</v>
      </c>
    </row>
    <row r="105" spans="1:40" x14ac:dyDescent="0.35">
      <c r="A105" s="26">
        <v>7789</v>
      </c>
      <c r="B105" s="27">
        <v>1965</v>
      </c>
      <c r="C105" s="21">
        <f ca="1">YEAR(TODAY())-CLEAN!$B105</f>
        <v>60</v>
      </c>
      <c r="D105" s="28" t="s">
        <v>794</v>
      </c>
      <c r="E105" s="27" t="s">
        <v>714</v>
      </c>
      <c r="F105" s="27" t="s">
        <v>710</v>
      </c>
      <c r="G105" s="29">
        <v>84618</v>
      </c>
      <c r="H105" s="28">
        <v>0</v>
      </c>
      <c r="I105" s="28">
        <v>0</v>
      </c>
      <c r="J105" s="28">
        <f>CLEAN!$H105+CLEAN!$I105</f>
        <v>0</v>
      </c>
      <c r="K105" s="30">
        <v>41600</v>
      </c>
      <c r="L105" s="28">
        <f ca="1">YEAR(TODAY())-YEAR(CLEAN!$K105)</f>
        <v>12</v>
      </c>
      <c r="M105" s="28">
        <v>96</v>
      </c>
      <c r="N105" s="28">
        <f>SUM(CLEAN!$AB105:$AE105)</f>
        <v>27</v>
      </c>
      <c r="O105" s="31">
        <f>CLEAN!$U105+CLEAN!$V105+CLEAN!$W105+CLEAN!$X105+CLEAN!$Y105+CLEAN!$Z105</f>
        <v>1672</v>
      </c>
      <c r="P105" s="28">
        <f>IF(CLEAN!$M105&lt;=32,3,IF(CLEAN!$M105&lt;=65,2,1))</f>
        <v>1</v>
      </c>
      <c r="Q105" s="28">
        <f>IF(Table_Market[[#This Row],[F_TOTAL_achat]]&lt;=14,1,IF(Table_Market[[#This Row],[F_TOTAL_achat]]&lt;=21,2,3))</f>
        <v>3</v>
      </c>
      <c r="R105" s="28">
        <f>IF(Table_Market[[#This Row],[M_TOTAL_dépensé]]&lt;=115,1,IF(Table_Market[[#This Row],[M_TOTAL_dépensé]]&lt;=833,2,3))</f>
        <v>3</v>
      </c>
      <c r="S105" s="21" t="str">
        <f>Table_Market[[#This Row],[R_SCORE]]&amp;Table_Market[[#This Row],[F_SCORE]]&amp;Table_Market[[#This Row],[M_SCORE]]</f>
        <v>133</v>
      </c>
      <c r="T1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5" s="31">
        <v>684</v>
      </c>
      <c r="V105" s="31">
        <v>100</v>
      </c>
      <c r="W105" s="31">
        <v>801</v>
      </c>
      <c r="X105" s="31">
        <v>21</v>
      </c>
      <c r="Y105" s="31">
        <v>66</v>
      </c>
      <c r="Z105" s="31">
        <v>0</v>
      </c>
      <c r="AA105" s="28">
        <v>1</v>
      </c>
      <c r="AB105" s="28">
        <v>6</v>
      </c>
      <c r="AC105" s="28">
        <v>9</v>
      </c>
      <c r="AD105" s="28">
        <v>10</v>
      </c>
      <c r="AE105" s="28">
        <v>2</v>
      </c>
      <c r="AF105" s="28">
        <v>0</v>
      </c>
      <c r="AG105" s="28">
        <v>0</v>
      </c>
      <c r="AH105" s="28">
        <v>1</v>
      </c>
      <c r="AI105" s="28">
        <v>0</v>
      </c>
      <c r="AJ105" s="28">
        <v>0</v>
      </c>
      <c r="AK105" s="28">
        <v>0</v>
      </c>
      <c r="AL105" s="28">
        <v>3</v>
      </c>
      <c r="AM105" s="28">
        <v>11</v>
      </c>
      <c r="AN105" s="32">
        <v>0</v>
      </c>
    </row>
    <row r="106" spans="1:40" x14ac:dyDescent="0.35">
      <c r="A106" s="19">
        <v>6945</v>
      </c>
      <c r="B106" s="20">
        <v>1952</v>
      </c>
      <c r="C106" s="21">
        <f ca="1">YEAR(TODAY())-CLEAN!$B106</f>
        <v>73</v>
      </c>
      <c r="D106" s="28" t="s">
        <v>794</v>
      </c>
      <c r="E106" s="20" t="s">
        <v>716</v>
      </c>
      <c r="F106" s="20" t="s">
        <v>709</v>
      </c>
      <c r="G106" s="22">
        <v>84574</v>
      </c>
      <c r="H106" s="21">
        <v>0</v>
      </c>
      <c r="I106" s="21">
        <v>0</v>
      </c>
      <c r="J106" s="21">
        <f>CLEAN!$H106+CLEAN!$I106</f>
        <v>0</v>
      </c>
      <c r="K106" s="23">
        <v>41429</v>
      </c>
      <c r="L106" s="21">
        <f ca="1">YEAR(TODAY())-YEAR(CLEAN!$K106)</f>
        <v>12</v>
      </c>
      <c r="M106" s="21">
        <v>72</v>
      </c>
      <c r="N106" s="21">
        <f>SUM(CLEAN!$AB106:$AE106)</f>
        <v>36</v>
      </c>
      <c r="O106" s="24">
        <f>CLEAN!$U106+CLEAN!$V106+CLEAN!$W106+CLEAN!$X106+CLEAN!$Y106+CLEAN!$Z106</f>
        <v>1375</v>
      </c>
      <c r="P106" s="21">
        <f>IF(CLEAN!$M106&lt;=32,3,IF(CLEAN!$M106&lt;=65,2,1))</f>
        <v>1</v>
      </c>
      <c r="Q106" s="21">
        <f>IF(Table_Market[[#This Row],[F_TOTAL_achat]]&lt;=14,1,IF(Table_Market[[#This Row],[F_TOTAL_achat]]&lt;=21,2,3))</f>
        <v>3</v>
      </c>
      <c r="R106" s="21">
        <f>IF(Table_Market[[#This Row],[M_TOTAL_dépensé]]&lt;=115,1,IF(Table_Market[[#This Row],[M_TOTAL_dépensé]]&lt;=833,2,3))</f>
        <v>3</v>
      </c>
      <c r="S106" s="21" t="str">
        <f>Table_Market[[#This Row],[R_SCORE]]&amp;Table_Market[[#This Row],[F_SCORE]]&amp;Table_Market[[#This Row],[M_SCORE]]</f>
        <v>133</v>
      </c>
      <c r="T1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6" s="24">
        <v>387</v>
      </c>
      <c r="V106" s="24">
        <v>20</v>
      </c>
      <c r="W106" s="24">
        <v>713</v>
      </c>
      <c r="X106" s="24">
        <v>38</v>
      </c>
      <c r="Y106" s="24">
        <v>54</v>
      </c>
      <c r="Z106" s="24">
        <v>163</v>
      </c>
      <c r="AA106" s="21">
        <v>1</v>
      </c>
      <c r="AB106" s="21">
        <v>9</v>
      </c>
      <c r="AC106" s="21">
        <v>11</v>
      </c>
      <c r="AD106" s="21">
        <v>11</v>
      </c>
      <c r="AE106" s="21">
        <v>5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3</v>
      </c>
      <c r="AM106" s="21">
        <v>11</v>
      </c>
      <c r="AN106" s="25">
        <v>0</v>
      </c>
    </row>
    <row r="107" spans="1:40" x14ac:dyDescent="0.35">
      <c r="A107" s="26">
        <v>1509</v>
      </c>
      <c r="B107" s="27">
        <v>1958</v>
      </c>
      <c r="C107" s="21">
        <f ca="1">YEAR(TODAY())-CLEAN!$B107</f>
        <v>67</v>
      </c>
      <c r="D107" s="28" t="s">
        <v>794</v>
      </c>
      <c r="E107" s="27" t="s">
        <v>714</v>
      </c>
      <c r="F107" s="27" t="s">
        <v>713</v>
      </c>
      <c r="G107" s="29">
        <v>84460</v>
      </c>
      <c r="H107" s="28">
        <v>0</v>
      </c>
      <c r="I107" s="28">
        <v>0</v>
      </c>
      <c r="J107" s="28">
        <f>CLEAN!$H107+CLEAN!$I107</f>
        <v>0</v>
      </c>
      <c r="K107" s="30">
        <v>41278</v>
      </c>
      <c r="L107" s="28">
        <f ca="1">YEAR(TODAY())-YEAR(CLEAN!$K107)</f>
        <v>12</v>
      </c>
      <c r="M107" s="28">
        <v>80</v>
      </c>
      <c r="N107" s="28">
        <f>SUM(CLEAN!$AB107:$AE107)</f>
        <v>27</v>
      </c>
      <c r="O107" s="31">
        <f>CLEAN!$U107+CLEAN!$V107+CLEAN!$W107+CLEAN!$X107+CLEAN!$Y107+CLEAN!$Z107</f>
        <v>523</v>
      </c>
      <c r="P107" s="28">
        <f>IF(CLEAN!$M107&lt;=32,3,IF(CLEAN!$M107&lt;=65,2,1))</f>
        <v>1</v>
      </c>
      <c r="Q107" s="28">
        <f>IF(Table_Market[[#This Row],[F_TOTAL_achat]]&lt;=14,1,IF(Table_Market[[#This Row],[F_TOTAL_achat]]&lt;=21,2,3))</f>
        <v>3</v>
      </c>
      <c r="R107" s="28">
        <f>IF(Table_Market[[#This Row],[M_TOTAL_dépensé]]&lt;=115,1,IF(Table_Market[[#This Row],[M_TOTAL_dépensé]]&lt;=833,2,3))</f>
        <v>2</v>
      </c>
      <c r="S107" s="21" t="str">
        <f>Table_Market[[#This Row],[R_SCORE]]&amp;Table_Market[[#This Row],[F_SCORE]]&amp;Table_Market[[#This Row],[M_SCORE]]</f>
        <v>132</v>
      </c>
      <c r="T1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7" s="31">
        <v>152</v>
      </c>
      <c r="V107" s="31">
        <v>27</v>
      </c>
      <c r="W107" s="31">
        <v>103</v>
      </c>
      <c r="X107" s="31">
        <v>106</v>
      </c>
      <c r="Y107" s="31">
        <v>54</v>
      </c>
      <c r="Z107" s="31">
        <v>81</v>
      </c>
      <c r="AA107" s="28">
        <v>0</v>
      </c>
      <c r="AB107" s="28">
        <v>9</v>
      </c>
      <c r="AC107" s="28">
        <v>9</v>
      </c>
      <c r="AD107" s="28">
        <v>4</v>
      </c>
      <c r="AE107" s="28">
        <v>5</v>
      </c>
      <c r="AF107" s="28">
        <v>0</v>
      </c>
      <c r="AG107" s="28">
        <v>1</v>
      </c>
      <c r="AH107" s="28">
        <v>1</v>
      </c>
      <c r="AI107" s="28">
        <v>1</v>
      </c>
      <c r="AJ107" s="28">
        <v>1</v>
      </c>
      <c r="AK107" s="28">
        <v>0</v>
      </c>
      <c r="AL107" s="28">
        <v>3</v>
      </c>
      <c r="AM107" s="28">
        <v>11</v>
      </c>
      <c r="AN107" s="32">
        <v>1</v>
      </c>
    </row>
    <row r="108" spans="1:40" x14ac:dyDescent="0.35">
      <c r="A108" s="19">
        <v>10981</v>
      </c>
      <c r="B108" s="20">
        <v>1988</v>
      </c>
      <c r="C108" s="21">
        <f ca="1">YEAR(TODAY())-CLEAN!$B108</f>
        <v>37</v>
      </c>
      <c r="D108" s="28" t="s">
        <v>793</v>
      </c>
      <c r="E108" s="20" t="s">
        <v>716</v>
      </c>
      <c r="F108" s="20" t="s">
        <v>710</v>
      </c>
      <c r="G108" s="22">
        <v>84219</v>
      </c>
      <c r="H108" s="21">
        <v>0</v>
      </c>
      <c r="I108" s="21">
        <v>0</v>
      </c>
      <c r="J108" s="21">
        <f>CLEAN!$H108+CLEAN!$I108</f>
        <v>0</v>
      </c>
      <c r="K108" s="23">
        <v>41672</v>
      </c>
      <c r="L108" s="21">
        <f ca="1">YEAR(TODAY())-YEAR(CLEAN!$K108)</f>
        <v>11</v>
      </c>
      <c r="M108" s="21">
        <v>27</v>
      </c>
      <c r="N108" s="21">
        <f>SUM(CLEAN!$AB108:$AE108)</f>
        <v>18</v>
      </c>
      <c r="O108" s="24">
        <f>CLEAN!$U108+CLEAN!$V108+CLEAN!$W108+CLEAN!$X108+CLEAN!$Y108+CLEAN!$Z108</f>
        <v>1198</v>
      </c>
      <c r="P108" s="21">
        <f>IF(CLEAN!$M108&lt;=32,3,IF(CLEAN!$M108&lt;=65,2,1))</f>
        <v>3</v>
      </c>
      <c r="Q108" s="21">
        <f>IF(Table_Market[[#This Row],[F_TOTAL_achat]]&lt;=14,1,IF(Table_Market[[#This Row],[F_TOTAL_achat]]&lt;=21,2,3))</f>
        <v>2</v>
      </c>
      <c r="R108" s="21">
        <f>IF(Table_Market[[#This Row],[M_TOTAL_dépensé]]&lt;=115,1,IF(Table_Market[[#This Row],[M_TOTAL_dépensé]]&lt;=833,2,3))</f>
        <v>3</v>
      </c>
      <c r="S108" s="21" t="str">
        <f>Table_Market[[#This Row],[R_SCORE]]&amp;Table_Market[[#This Row],[F_SCORE]]&amp;Table_Market[[#This Row],[M_SCORE]]</f>
        <v>323</v>
      </c>
      <c r="T1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8" s="24">
        <v>434</v>
      </c>
      <c r="V108" s="24">
        <v>137</v>
      </c>
      <c r="W108" s="24">
        <v>400</v>
      </c>
      <c r="X108" s="24">
        <v>45</v>
      </c>
      <c r="Y108" s="24">
        <v>137</v>
      </c>
      <c r="Z108" s="24">
        <v>45</v>
      </c>
      <c r="AA108" s="21">
        <v>1</v>
      </c>
      <c r="AB108" s="21">
        <v>3</v>
      </c>
      <c r="AC108" s="21">
        <v>4</v>
      </c>
      <c r="AD108" s="21">
        <v>10</v>
      </c>
      <c r="AE108" s="21">
        <v>1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3</v>
      </c>
      <c r="AM108" s="21">
        <v>11</v>
      </c>
      <c r="AN108" s="25">
        <v>0</v>
      </c>
    </row>
    <row r="109" spans="1:40" x14ac:dyDescent="0.35">
      <c r="A109" s="26">
        <v>486</v>
      </c>
      <c r="B109" s="27">
        <v>1988</v>
      </c>
      <c r="C109" s="21">
        <f ca="1">YEAR(TODAY())-CLEAN!$B109</f>
        <v>37</v>
      </c>
      <c r="D109" s="28" t="s">
        <v>793</v>
      </c>
      <c r="E109" s="27" t="s">
        <v>716</v>
      </c>
      <c r="F109" s="27" t="s">
        <v>710</v>
      </c>
      <c r="G109" s="29">
        <v>84219</v>
      </c>
      <c r="H109" s="28">
        <v>0</v>
      </c>
      <c r="I109" s="28">
        <v>0</v>
      </c>
      <c r="J109" s="28">
        <f>CLEAN!$H109+CLEAN!$I109</f>
        <v>0</v>
      </c>
      <c r="K109" s="30">
        <v>41672</v>
      </c>
      <c r="L109" s="28">
        <f ca="1">YEAR(TODAY())-YEAR(CLEAN!$K109)</f>
        <v>11</v>
      </c>
      <c r="M109" s="28">
        <v>27</v>
      </c>
      <c r="N109" s="28">
        <f>SUM(CLEAN!$AB109:$AE109)</f>
        <v>18</v>
      </c>
      <c r="O109" s="31">
        <f>CLEAN!$U109+CLEAN!$V109+CLEAN!$W109+CLEAN!$X109+CLEAN!$Y109+CLEAN!$Z109</f>
        <v>1198</v>
      </c>
      <c r="P109" s="28">
        <f>IF(CLEAN!$M109&lt;=32,3,IF(CLEAN!$M109&lt;=65,2,1))</f>
        <v>3</v>
      </c>
      <c r="Q109" s="28">
        <f>IF(Table_Market[[#This Row],[F_TOTAL_achat]]&lt;=14,1,IF(Table_Market[[#This Row],[F_TOTAL_achat]]&lt;=21,2,3))</f>
        <v>2</v>
      </c>
      <c r="R109" s="28">
        <f>IF(Table_Market[[#This Row],[M_TOTAL_dépensé]]&lt;=115,1,IF(Table_Market[[#This Row],[M_TOTAL_dépensé]]&lt;=833,2,3))</f>
        <v>3</v>
      </c>
      <c r="S109" s="21" t="str">
        <f>Table_Market[[#This Row],[R_SCORE]]&amp;Table_Market[[#This Row],[F_SCORE]]&amp;Table_Market[[#This Row],[M_SCORE]]</f>
        <v>323</v>
      </c>
      <c r="T1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9" s="31">
        <v>434</v>
      </c>
      <c r="V109" s="31">
        <v>137</v>
      </c>
      <c r="W109" s="31">
        <v>400</v>
      </c>
      <c r="X109" s="31">
        <v>45</v>
      </c>
      <c r="Y109" s="31">
        <v>137</v>
      </c>
      <c r="Z109" s="31">
        <v>45</v>
      </c>
      <c r="AA109" s="28">
        <v>1</v>
      </c>
      <c r="AB109" s="28">
        <v>3</v>
      </c>
      <c r="AC109" s="28">
        <v>4</v>
      </c>
      <c r="AD109" s="28">
        <v>10</v>
      </c>
      <c r="AE109" s="28">
        <v>1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3</v>
      </c>
      <c r="AM109" s="28">
        <v>11</v>
      </c>
      <c r="AN109" s="32">
        <v>0</v>
      </c>
    </row>
    <row r="110" spans="1:40" x14ac:dyDescent="0.35">
      <c r="A110" s="19">
        <v>10156</v>
      </c>
      <c r="B110" s="20">
        <v>1975</v>
      </c>
      <c r="C110" s="21">
        <f ca="1">YEAR(TODAY())-CLEAN!$B110</f>
        <v>50</v>
      </c>
      <c r="D110" s="28" t="s">
        <v>792</v>
      </c>
      <c r="E110" s="20" t="s">
        <v>716</v>
      </c>
      <c r="F110" s="20" t="s">
        <v>709</v>
      </c>
      <c r="G110" s="22">
        <v>84196</v>
      </c>
      <c r="H110" s="21">
        <v>0</v>
      </c>
      <c r="I110" s="21">
        <v>1</v>
      </c>
      <c r="J110" s="21">
        <f>CLEAN!$H110+CLEAN!$I110</f>
        <v>1</v>
      </c>
      <c r="K110" s="23">
        <v>41428</v>
      </c>
      <c r="L110" s="21">
        <f ca="1">YEAR(TODAY())-YEAR(CLEAN!$K110)</f>
        <v>12</v>
      </c>
      <c r="M110" s="21">
        <v>56</v>
      </c>
      <c r="N110" s="21">
        <f>SUM(CLEAN!$AB110:$AE110)</f>
        <v>22</v>
      </c>
      <c r="O110" s="24">
        <f>CLEAN!$U110+CLEAN!$V110+CLEAN!$W110+CLEAN!$X110+CLEAN!$Y110+CLEAN!$Z110</f>
        <v>1237</v>
      </c>
      <c r="P110" s="21">
        <f>IF(CLEAN!$M110&lt;=32,3,IF(CLEAN!$M110&lt;=65,2,1))</f>
        <v>2</v>
      </c>
      <c r="Q110" s="21">
        <f>IF(Table_Market[[#This Row],[F_TOTAL_achat]]&lt;=14,1,IF(Table_Market[[#This Row],[F_TOTAL_achat]]&lt;=21,2,3))</f>
        <v>3</v>
      </c>
      <c r="R110" s="21">
        <f>IF(Table_Market[[#This Row],[M_TOTAL_dépensé]]&lt;=115,1,IF(Table_Market[[#This Row],[M_TOTAL_dépensé]]&lt;=833,2,3))</f>
        <v>3</v>
      </c>
      <c r="S110" s="21" t="str">
        <f>Table_Market[[#This Row],[R_SCORE]]&amp;Table_Market[[#This Row],[F_SCORE]]&amp;Table_Market[[#This Row],[M_SCORE]]</f>
        <v>233</v>
      </c>
      <c r="T1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0" s="24">
        <v>215</v>
      </c>
      <c r="V110" s="24">
        <v>63</v>
      </c>
      <c r="W110" s="24">
        <v>507</v>
      </c>
      <c r="X110" s="24">
        <v>231</v>
      </c>
      <c r="Y110" s="24">
        <v>31</v>
      </c>
      <c r="Z110" s="24">
        <v>190</v>
      </c>
      <c r="AA110" s="21">
        <v>1</v>
      </c>
      <c r="AB110" s="21">
        <v>8</v>
      </c>
      <c r="AC110" s="21">
        <v>4</v>
      </c>
      <c r="AD110" s="21">
        <v>7</v>
      </c>
      <c r="AE110" s="21">
        <v>3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3</v>
      </c>
      <c r="AM110" s="21">
        <v>11</v>
      </c>
      <c r="AN110" s="25">
        <v>0</v>
      </c>
    </row>
    <row r="111" spans="1:40" x14ac:dyDescent="0.35">
      <c r="A111" s="26">
        <v>5547</v>
      </c>
      <c r="B111" s="27">
        <v>1982</v>
      </c>
      <c r="C111" s="21">
        <f ca="1">YEAR(TODAY())-CLEAN!$B111</f>
        <v>43</v>
      </c>
      <c r="D111" s="28" t="s">
        <v>793</v>
      </c>
      <c r="E111" s="27" t="s">
        <v>714</v>
      </c>
      <c r="F111" s="27" t="s">
        <v>710</v>
      </c>
      <c r="G111" s="29">
        <v>84169</v>
      </c>
      <c r="H111" s="28">
        <v>0</v>
      </c>
      <c r="I111" s="28">
        <v>0</v>
      </c>
      <c r="J111" s="28">
        <f>CLEAN!$H111+CLEAN!$I111</f>
        <v>0</v>
      </c>
      <c r="K111" s="30">
        <v>41493</v>
      </c>
      <c r="L111" s="28">
        <f ca="1">YEAR(TODAY())-YEAR(CLEAN!$K111)</f>
        <v>12</v>
      </c>
      <c r="M111" s="28">
        <v>9</v>
      </c>
      <c r="N111" s="28">
        <f>SUM(CLEAN!$AB111:$AE111)</f>
        <v>22</v>
      </c>
      <c r="O111" s="31">
        <f>CLEAN!$U111+CLEAN!$V111+CLEAN!$W111+CLEAN!$X111+CLEAN!$Y111+CLEAN!$Z111</f>
        <v>1919</v>
      </c>
      <c r="P111" s="28">
        <f>IF(CLEAN!$M111&lt;=32,3,IF(CLEAN!$M111&lt;=65,2,1))</f>
        <v>3</v>
      </c>
      <c r="Q111" s="28">
        <f>IF(Table_Market[[#This Row],[F_TOTAL_achat]]&lt;=14,1,IF(Table_Market[[#This Row],[F_TOTAL_achat]]&lt;=21,2,3))</f>
        <v>3</v>
      </c>
      <c r="R111" s="28">
        <f>IF(Table_Market[[#This Row],[M_TOTAL_dépensé]]&lt;=115,1,IF(Table_Market[[#This Row],[M_TOTAL_dépensé]]&lt;=833,2,3))</f>
        <v>3</v>
      </c>
      <c r="S111" s="21" t="str">
        <f>Table_Market[[#This Row],[R_SCORE]]&amp;Table_Market[[#This Row],[F_SCORE]]&amp;Table_Market[[#This Row],[M_SCORE]]</f>
        <v>333</v>
      </c>
      <c r="T1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11" s="31">
        <v>1478</v>
      </c>
      <c r="V111" s="31">
        <v>19</v>
      </c>
      <c r="W111" s="31">
        <v>403</v>
      </c>
      <c r="X111" s="31">
        <v>0</v>
      </c>
      <c r="Y111" s="31">
        <v>19</v>
      </c>
      <c r="Z111" s="31">
        <v>0</v>
      </c>
      <c r="AA111" s="28">
        <v>1</v>
      </c>
      <c r="AB111" s="28">
        <v>7</v>
      </c>
      <c r="AC111" s="28">
        <v>6</v>
      </c>
      <c r="AD111" s="28">
        <v>6</v>
      </c>
      <c r="AE111" s="28">
        <v>3</v>
      </c>
      <c r="AF111" s="28">
        <v>0</v>
      </c>
      <c r="AG111" s="28">
        <v>1</v>
      </c>
      <c r="AH111" s="28">
        <v>1</v>
      </c>
      <c r="AI111" s="28">
        <v>0</v>
      </c>
      <c r="AJ111" s="28">
        <v>0</v>
      </c>
      <c r="AK111" s="28">
        <v>0</v>
      </c>
      <c r="AL111" s="28">
        <v>3</v>
      </c>
      <c r="AM111" s="28">
        <v>11</v>
      </c>
      <c r="AN111" s="32">
        <v>1</v>
      </c>
    </row>
    <row r="112" spans="1:40" x14ac:dyDescent="0.35">
      <c r="A112" s="19">
        <v>8362</v>
      </c>
      <c r="B112" s="20">
        <v>1982</v>
      </c>
      <c r="C112" s="21">
        <f ca="1">YEAR(TODAY())-CLEAN!$B112</f>
        <v>43</v>
      </c>
      <c r="D112" s="28" t="s">
        <v>793</v>
      </c>
      <c r="E112" s="20" t="s">
        <v>714</v>
      </c>
      <c r="F112" s="20" t="s">
        <v>710</v>
      </c>
      <c r="G112" s="22">
        <v>84169</v>
      </c>
      <c r="H112" s="21">
        <v>0</v>
      </c>
      <c r="I112" s="21">
        <v>0</v>
      </c>
      <c r="J112" s="21">
        <f>CLEAN!$H112+CLEAN!$I112</f>
        <v>0</v>
      </c>
      <c r="K112" s="23">
        <v>41493</v>
      </c>
      <c r="L112" s="21">
        <f ca="1">YEAR(TODAY())-YEAR(CLEAN!$K112)</f>
        <v>12</v>
      </c>
      <c r="M112" s="21">
        <v>9</v>
      </c>
      <c r="N112" s="21">
        <f>SUM(CLEAN!$AB112:$AE112)</f>
        <v>22</v>
      </c>
      <c r="O112" s="24">
        <f>CLEAN!$U112+CLEAN!$V112+CLEAN!$W112+CLEAN!$X112+CLEAN!$Y112+CLEAN!$Z112</f>
        <v>1919</v>
      </c>
      <c r="P112" s="21">
        <f>IF(CLEAN!$M112&lt;=32,3,IF(CLEAN!$M112&lt;=65,2,1))</f>
        <v>3</v>
      </c>
      <c r="Q112" s="21">
        <f>IF(Table_Market[[#This Row],[F_TOTAL_achat]]&lt;=14,1,IF(Table_Market[[#This Row],[F_TOTAL_achat]]&lt;=21,2,3))</f>
        <v>3</v>
      </c>
      <c r="R112" s="21">
        <f>IF(Table_Market[[#This Row],[M_TOTAL_dépensé]]&lt;=115,1,IF(Table_Market[[#This Row],[M_TOTAL_dépensé]]&lt;=833,2,3))</f>
        <v>3</v>
      </c>
      <c r="S112" s="21" t="str">
        <f>Table_Market[[#This Row],[R_SCORE]]&amp;Table_Market[[#This Row],[F_SCORE]]&amp;Table_Market[[#This Row],[M_SCORE]]</f>
        <v>333</v>
      </c>
      <c r="T1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12" s="24">
        <v>1478</v>
      </c>
      <c r="V112" s="24">
        <v>19</v>
      </c>
      <c r="W112" s="24">
        <v>403</v>
      </c>
      <c r="X112" s="24">
        <v>0</v>
      </c>
      <c r="Y112" s="24">
        <v>19</v>
      </c>
      <c r="Z112" s="24">
        <v>0</v>
      </c>
      <c r="AA112" s="21">
        <v>1</v>
      </c>
      <c r="AB112" s="21">
        <v>7</v>
      </c>
      <c r="AC112" s="21">
        <v>6</v>
      </c>
      <c r="AD112" s="21">
        <v>6</v>
      </c>
      <c r="AE112" s="21">
        <v>3</v>
      </c>
      <c r="AF112" s="21">
        <v>0</v>
      </c>
      <c r="AG112" s="21">
        <v>1</v>
      </c>
      <c r="AH112" s="21">
        <v>1</v>
      </c>
      <c r="AI112" s="21">
        <v>0</v>
      </c>
      <c r="AJ112" s="21">
        <v>0</v>
      </c>
      <c r="AK112" s="21">
        <v>0</v>
      </c>
      <c r="AL112" s="21">
        <v>3</v>
      </c>
      <c r="AM112" s="21">
        <v>11</v>
      </c>
      <c r="AN112" s="25">
        <v>1</v>
      </c>
    </row>
    <row r="113" spans="1:40" x14ac:dyDescent="0.35">
      <c r="A113" s="26">
        <v>5721</v>
      </c>
      <c r="B113" s="27">
        <v>1956</v>
      </c>
      <c r="C113" s="21">
        <f ca="1">YEAR(TODAY())-CLEAN!$B113</f>
        <v>69</v>
      </c>
      <c r="D113" s="28" t="s">
        <v>794</v>
      </c>
      <c r="E113" s="27" t="s">
        <v>714</v>
      </c>
      <c r="F113" s="27" t="s">
        <v>710</v>
      </c>
      <c r="G113" s="29">
        <v>84117</v>
      </c>
      <c r="H113" s="28">
        <v>0</v>
      </c>
      <c r="I113" s="28">
        <v>0</v>
      </c>
      <c r="J113" s="28">
        <f>CLEAN!$H113+CLEAN!$I113</f>
        <v>0</v>
      </c>
      <c r="K113" s="30">
        <v>41770</v>
      </c>
      <c r="L113" s="28">
        <f ca="1">YEAR(TODAY())-YEAR(CLEAN!$K113)</f>
        <v>11</v>
      </c>
      <c r="M113" s="28">
        <v>60</v>
      </c>
      <c r="N113" s="28">
        <f>SUM(CLEAN!$AB113:$AE113)</f>
        <v>25</v>
      </c>
      <c r="O113" s="31">
        <f>CLEAN!$U113+CLEAN!$V113+CLEAN!$W113+CLEAN!$X113+CLEAN!$Y113+CLEAN!$Z113</f>
        <v>1566</v>
      </c>
      <c r="P113" s="28">
        <f>IF(CLEAN!$M113&lt;=32,3,IF(CLEAN!$M113&lt;=65,2,1))</f>
        <v>2</v>
      </c>
      <c r="Q113" s="28">
        <f>IF(Table_Market[[#This Row],[F_TOTAL_achat]]&lt;=14,1,IF(Table_Market[[#This Row],[F_TOTAL_achat]]&lt;=21,2,3))</f>
        <v>3</v>
      </c>
      <c r="R113" s="28">
        <f>IF(Table_Market[[#This Row],[M_TOTAL_dépensé]]&lt;=115,1,IF(Table_Market[[#This Row],[M_TOTAL_dépensé]]&lt;=833,2,3))</f>
        <v>3</v>
      </c>
      <c r="S113" s="21" t="str">
        <f>Table_Market[[#This Row],[R_SCORE]]&amp;Table_Market[[#This Row],[F_SCORE]]&amp;Table_Market[[#This Row],[M_SCORE]]</f>
        <v>233</v>
      </c>
      <c r="T1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3" s="31">
        <v>611</v>
      </c>
      <c r="V113" s="31">
        <v>76</v>
      </c>
      <c r="W113" s="31">
        <v>749</v>
      </c>
      <c r="X113" s="31">
        <v>59</v>
      </c>
      <c r="Y113" s="31">
        <v>45</v>
      </c>
      <c r="Z113" s="31">
        <v>26</v>
      </c>
      <c r="AA113" s="28">
        <v>1</v>
      </c>
      <c r="AB113" s="28">
        <v>7</v>
      </c>
      <c r="AC113" s="28">
        <v>10</v>
      </c>
      <c r="AD113" s="28">
        <v>6</v>
      </c>
      <c r="AE113" s="28">
        <v>2</v>
      </c>
      <c r="AF113" s="28">
        <v>0</v>
      </c>
      <c r="AG113" s="28">
        <v>0</v>
      </c>
      <c r="AH113" s="28">
        <v>1</v>
      </c>
      <c r="AI113" s="28">
        <v>0</v>
      </c>
      <c r="AJ113" s="28">
        <v>0</v>
      </c>
      <c r="AK113" s="28">
        <v>0</v>
      </c>
      <c r="AL113" s="28">
        <v>3</v>
      </c>
      <c r="AM113" s="28">
        <v>11</v>
      </c>
      <c r="AN113" s="32">
        <v>0</v>
      </c>
    </row>
    <row r="114" spans="1:40" x14ac:dyDescent="0.35">
      <c r="A114" s="19">
        <v>8923</v>
      </c>
      <c r="B114" s="20">
        <v>1973</v>
      </c>
      <c r="C114" s="21">
        <f ca="1">YEAR(TODAY())-CLEAN!$B114</f>
        <v>52</v>
      </c>
      <c r="D114" s="28" t="s">
        <v>792</v>
      </c>
      <c r="E114" s="20" t="s">
        <v>716</v>
      </c>
      <c r="F114" s="20" t="s">
        <v>709</v>
      </c>
      <c r="G114" s="22">
        <v>83917</v>
      </c>
      <c r="H114" s="21">
        <v>0</v>
      </c>
      <c r="I114" s="21">
        <v>0</v>
      </c>
      <c r="J114" s="21">
        <f>CLEAN!$H114+CLEAN!$I114</f>
        <v>0</v>
      </c>
      <c r="K114" s="23">
        <v>41382</v>
      </c>
      <c r="L114" s="21">
        <f ca="1">YEAR(TODAY())-YEAR(CLEAN!$K114)</f>
        <v>12</v>
      </c>
      <c r="M114" s="21">
        <v>12</v>
      </c>
      <c r="N114" s="21">
        <f>SUM(CLEAN!$AB114:$AE114)</f>
        <v>23</v>
      </c>
      <c r="O114" s="24">
        <f>CLEAN!$U114+CLEAN!$V114+CLEAN!$W114+CLEAN!$X114+CLEAN!$Y114+CLEAN!$Z114</f>
        <v>1587</v>
      </c>
      <c r="P114" s="21">
        <f>IF(CLEAN!$M114&lt;=32,3,IF(CLEAN!$M114&lt;=65,2,1))</f>
        <v>3</v>
      </c>
      <c r="Q114" s="21">
        <f>IF(Table_Market[[#This Row],[F_TOTAL_achat]]&lt;=14,1,IF(Table_Market[[#This Row],[F_TOTAL_achat]]&lt;=21,2,3))</f>
        <v>3</v>
      </c>
      <c r="R114" s="21">
        <f>IF(Table_Market[[#This Row],[M_TOTAL_dépensé]]&lt;=115,1,IF(Table_Market[[#This Row],[M_TOTAL_dépensé]]&lt;=833,2,3))</f>
        <v>3</v>
      </c>
      <c r="S114" s="21" t="str">
        <f>Table_Market[[#This Row],[R_SCORE]]&amp;Table_Market[[#This Row],[F_SCORE]]&amp;Table_Market[[#This Row],[M_SCORE]]</f>
        <v>333</v>
      </c>
      <c r="T1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14" s="24">
        <v>514</v>
      </c>
      <c r="V114" s="24">
        <v>22</v>
      </c>
      <c r="W114" s="24">
        <v>732</v>
      </c>
      <c r="X114" s="24">
        <v>42</v>
      </c>
      <c r="Y114" s="24">
        <v>198</v>
      </c>
      <c r="Z114" s="24">
        <v>79</v>
      </c>
      <c r="AA114" s="21">
        <v>1</v>
      </c>
      <c r="AB114" s="21">
        <v>6</v>
      </c>
      <c r="AC114" s="21">
        <v>7</v>
      </c>
      <c r="AD114" s="21">
        <v>7</v>
      </c>
      <c r="AE114" s="21">
        <v>3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3</v>
      </c>
      <c r="AM114" s="21">
        <v>11</v>
      </c>
      <c r="AN114" s="25">
        <v>1</v>
      </c>
    </row>
    <row r="115" spans="1:40" x14ac:dyDescent="0.35">
      <c r="A115" s="26">
        <v>2495</v>
      </c>
      <c r="B115" s="27">
        <v>1974</v>
      </c>
      <c r="C115" s="21">
        <f ca="1">YEAR(TODAY())-CLEAN!$B115</f>
        <v>51</v>
      </c>
      <c r="D115" s="28" t="s">
        <v>792</v>
      </c>
      <c r="E115" s="27" t="s">
        <v>717</v>
      </c>
      <c r="F115" s="27" t="s">
        <v>710</v>
      </c>
      <c r="G115" s="29">
        <v>83891</v>
      </c>
      <c r="H115" s="28">
        <v>0</v>
      </c>
      <c r="I115" s="28">
        <v>1</v>
      </c>
      <c r="J115" s="28">
        <f>CLEAN!$H115+CLEAN!$I115</f>
        <v>1</v>
      </c>
      <c r="K115" s="30">
        <v>41810</v>
      </c>
      <c r="L115" s="28">
        <f ca="1">YEAR(TODAY())-YEAR(CLEAN!$K115)</f>
        <v>11</v>
      </c>
      <c r="M115" s="28">
        <v>24</v>
      </c>
      <c r="N115" s="28">
        <f>SUM(CLEAN!$AB115:$AE115)</f>
        <v>22</v>
      </c>
      <c r="O115" s="31">
        <f>CLEAN!$U115+CLEAN!$V115+CLEAN!$W115+CLEAN!$X115+CLEAN!$Y115+CLEAN!$Z115</f>
        <v>816</v>
      </c>
      <c r="P115" s="28">
        <f>IF(CLEAN!$M115&lt;=32,3,IF(CLEAN!$M115&lt;=65,2,1))</f>
        <v>3</v>
      </c>
      <c r="Q115" s="28">
        <f>IF(Table_Market[[#This Row],[F_TOTAL_achat]]&lt;=14,1,IF(Table_Market[[#This Row],[F_TOTAL_achat]]&lt;=21,2,3))</f>
        <v>3</v>
      </c>
      <c r="R115" s="28">
        <f>IF(Table_Market[[#This Row],[M_TOTAL_dépensé]]&lt;=115,1,IF(Table_Market[[#This Row],[M_TOTAL_dépensé]]&lt;=833,2,3))</f>
        <v>2</v>
      </c>
      <c r="S115" s="21" t="str">
        <f>Table_Market[[#This Row],[R_SCORE]]&amp;Table_Market[[#This Row],[F_SCORE]]&amp;Table_Market[[#This Row],[M_SCORE]]</f>
        <v>332</v>
      </c>
      <c r="T1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5" s="31">
        <v>217</v>
      </c>
      <c r="V115" s="31">
        <v>38</v>
      </c>
      <c r="W115" s="31">
        <v>350</v>
      </c>
      <c r="X115" s="31">
        <v>111</v>
      </c>
      <c r="Y115" s="31">
        <v>85</v>
      </c>
      <c r="Z115" s="31">
        <v>15</v>
      </c>
      <c r="AA115" s="28">
        <v>1</v>
      </c>
      <c r="AB115" s="28">
        <v>4</v>
      </c>
      <c r="AC115" s="28">
        <v>7</v>
      </c>
      <c r="AD115" s="28">
        <v>10</v>
      </c>
      <c r="AE115" s="28">
        <v>1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3</v>
      </c>
      <c r="AM115" s="28">
        <v>11</v>
      </c>
      <c r="AN115" s="32">
        <v>0</v>
      </c>
    </row>
    <row r="116" spans="1:40" x14ac:dyDescent="0.35">
      <c r="A116" s="19">
        <v>3560</v>
      </c>
      <c r="B116" s="20">
        <v>1952</v>
      </c>
      <c r="C116" s="21">
        <f ca="1">YEAR(TODAY())-CLEAN!$B116</f>
        <v>73</v>
      </c>
      <c r="D116" s="28" t="s">
        <v>794</v>
      </c>
      <c r="E116" s="20" t="s">
        <v>716</v>
      </c>
      <c r="F116" s="20" t="s">
        <v>713</v>
      </c>
      <c r="G116" s="22">
        <v>83844</v>
      </c>
      <c r="H116" s="21">
        <v>0</v>
      </c>
      <c r="I116" s="21">
        <v>0</v>
      </c>
      <c r="J116" s="21">
        <f>CLEAN!$H116+CLEAN!$I116</f>
        <v>0</v>
      </c>
      <c r="K116" s="23">
        <v>41406</v>
      </c>
      <c r="L116" s="21">
        <f ca="1">YEAR(TODAY())-YEAR(CLEAN!$K116)</f>
        <v>12</v>
      </c>
      <c r="M116" s="21">
        <v>57</v>
      </c>
      <c r="N116" s="21">
        <f>SUM(CLEAN!$AB116:$AE116)</f>
        <v>20</v>
      </c>
      <c r="O116" s="24">
        <f>CLEAN!$U116+CLEAN!$V116+CLEAN!$W116+CLEAN!$X116+CLEAN!$Y116+CLEAN!$Z116</f>
        <v>1574</v>
      </c>
      <c r="P116" s="21">
        <f>IF(CLEAN!$M116&lt;=32,3,IF(CLEAN!$M116&lt;=65,2,1))</f>
        <v>2</v>
      </c>
      <c r="Q116" s="21">
        <f>IF(Table_Market[[#This Row],[F_TOTAL_achat]]&lt;=14,1,IF(Table_Market[[#This Row],[F_TOTAL_achat]]&lt;=21,2,3))</f>
        <v>2</v>
      </c>
      <c r="R116" s="21">
        <f>IF(Table_Market[[#This Row],[M_TOTAL_dépensé]]&lt;=115,1,IF(Table_Market[[#This Row],[M_TOTAL_dépensé]]&lt;=833,2,3))</f>
        <v>3</v>
      </c>
      <c r="S116" s="21" t="str">
        <f>Table_Market[[#This Row],[R_SCORE]]&amp;Table_Market[[#This Row],[F_SCORE]]&amp;Table_Market[[#This Row],[M_SCORE]]</f>
        <v>223</v>
      </c>
      <c r="T1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6" s="24">
        <v>901</v>
      </c>
      <c r="V116" s="24">
        <v>31</v>
      </c>
      <c r="W116" s="24">
        <v>345</v>
      </c>
      <c r="X116" s="24">
        <v>75</v>
      </c>
      <c r="Y116" s="24">
        <v>31</v>
      </c>
      <c r="Z116" s="24">
        <v>191</v>
      </c>
      <c r="AA116" s="21">
        <v>1</v>
      </c>
      <c r="AB116" s="21">
        <v>4</v>
      </c>
      <c r="AC116" s="21">
        <v>4</v>
      </c>
      <c r="AD116" s="21">
        <v>11</v>
      </c>
      <c r="AE116" s="21">
        <v>1</v>
      </c>
      <c r="AF116" s="21">
        <v>0</v>
      </c>
      <c r="AG116" s="21">
        <v>0</v>
      </c>
      <c r="AH116" s="21">
        <v>1</v>
      </c>
      <c r="AI116" s="21">
        <v>0</v>
      </c>
      <c r="AJ116" s="21">
        <v>0</v>
      </c>
      <c r="AK116" s="21">
        <v>0</v>
      </c>
      <c r="AL116" s="21">
        <v>3</v>
      </c>
      <c r="AM116" s="21">
        <v>11</v>
      </c>
      <c r="AN116" s="25">
        <v>0</v>
      </c>
    </row>
    <row r="117" spans="1:40" x14ac:dyDescent="0.35">
      <c r="A117" s="26">
        <v>241</v>
      </c>
      <c r="B117" s="27">
        <v>1952</v>
      </c>
      <c r="C117" s="21">
        <f ca="1">YEAR(TODAY())-CLEAN!$B117</f>
        <v>73</v>
      </c>
      <c r="D117" s="28" t="s">
        <v>794</v>
      </c>
      <c r="E117" s="27" t="s">
        <v>716</v>
      </c>
      <c r="F117" s="27" t="s">
        <v>713</v>
      </c>
      <c r="G117" s="29">
        <v>83844</v>
      </c>
      <c r="H117" s="28">
        <v>0</v>
      </c>
      <c r="I117" s="28">
        <v>0</v>
      </c>
      <c r="J117" s="28">
        <f>CLEAN!$H117+CLEAN!$I117</f>
        <v>0</v>
      </c>
      <c r="K117" s="30">
        <v>41406</v>
      </c>
      <c r="L117" s="28">
        <f ca="1">YEAR(TODAY())-YEAR(CLEAN!$K117)</f>
        <v>12</v>
      </c>
      <c r="M117" s="28">
        <v>57</v>
      </c>
      <c r="N117" s="28">
        <f>SUM(CLEAN!$AB117:$AE117)</f>
        <v>20</v>
      </c>
      <c r="O117" s="31">
        <f>CLEAN!$U117+CLEAN!$V117+CLEAN!$W117+CLEAN!$X117+CLEAN!$Y117+CLEAN!$Z117</f>
        <v>1574</v>
      </c>
      <c r="P117" s="28">
        <f>IF(CLEAN!$M117&lt;=32,3,IF(CLEAN!$M117&lt;=65,2,1))</f>
        <v>2</v>
      </c>
      <c r="Q117" s="28">
        <f>IF(Table_Market[[#This Row],[F_TOTAL_achat]]&lt;=14,1,IF(Table_Market[[#This Row],[F_TOTAL_achat]]&lt;=21,2,3))</f>
        <v>2</v>
      </c>
      <c r="R117" s="28">
        <f>IF(Table_Market[[#This Row],[M_TOTAL_dépensé]]&lt;=115,1,IF(Table_Market[[#This Row],[M_TOTAL_dépensé]]&lt;=833,2,3))</f>
        <v>3</v>
      </c>
      <c r="S117" s="21" t="str">
        <f>Table_Market[[#This Row],[R_SCORE]]&amp;Table_Market[[#This Row],[F_SCORE]]&amp;Table_Market[[#This Row],[M_SCORE]]</f>
        <v>223</v>
      </c>
      <c r="T1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7" s="31">
        <v>901</v>
      </c>
      <c r="V117" s="31">
        <v>31</v>
      </c>
      <c r="W117" s="31">
        <v>345</v>
      </c>
      <c r="X117" s="31">
        <v>75</v>
      </c>
      <c r="Y117" s="31">
        <v>31</v>
      </c>
      <c r="Z117" s="31">
        <v>191</v>
      </c>
      <c r="AA117" s="28">
        <v>1</v>
      </c>
      <c r="AB117" s="28">
        <v>4</v>
      </c>
      <c r="AC117" s="28">
        <v>4</v>
      </c>
      <c r="AD117" s="28">
        <v>11</v>
      </c>
      <c r="AE117" s="28">
        <v>1</v>
      </c>
      <c r="AF117" s="28">
        <v>0</v>
      </c>
      <c r="AG117" s="28">
        <v>0</v>
      </c>
      <c r="AH117" s="28">
        <v>1</v>
      </c>
      <c r="AI117" s="28">
        <v>0</v>
      </c>
      <c r="AJ117" s="28">
        <v>0</v>
      </c>
      <c r="AK117" s="28">
        <v>0</v>
      </c>
      <c r="AL117" s="28">
        <v>3</v>
      </c>
      <c r="AM117" s="28">
        <v>11</v>
      </c>
      <c r="AN117" s="32">
        <v>0</v>
      </c>
    </row>
    <row r="118" spans="1:40" x14ac:dyDescent="0.35">
      <c r="A118" s="19">
        <v>7521</v>
      </c>
      <c r="B118" s="20">
        <v>1952</v>
      </c>
      <c r="C118" s="21">
        <f ca="1">YEAR(TODAY())-CLEAN!$B118</f>
        <v>73</v>
      </c>
      <c r="D118" s="28" t="s">
        <v>794</v>
      </c>
      <c r="E118" s="20" t="s">
        <v>716</v>
      </c>
      <c r="F118" s="20" t="s">
        <v>713</v>
      </c>
      <c r="G118" s="22">
        <v>83844</v>
      </c>
      <c r="H118" s="21">
        <v>0</v>
      </c>
      <c r="I118" s="21">
        <v>0</v>
      </c>
      <c r="J118" s="21">
        <f>CLEAN!$H118+CLEAN!$I118</f>
        <v>0</v>
      </c>
      <c r="K118" s="23">
        <v>41406</v>
      </c>
      <c r="L118" s="21">
        <f ca="1">YEAR(TODAY())-YEAR(CLEAN!$K118)</f>
        <v>12</v>
      </c>
      <c r="M118" s="21">
        <v>57</v>
      </c>
      <c r="N118" s="21">
        <f>SUM(CLEAN!$AB118:$AE118)</f>
        <v>20</v>
      </c>
      <c r="O118" s="24">
        <f>CLEAN!$U118+CLEAN!$V118+CLEAN!$W118+CLEAN!$X118+CLEAN!$Y118+CLEAN!$Z118</f>
        <v>1574</v>
      </c>
      <c r="P118" s="21">
        <f>IF(CLEAN!$M118&lt;=32,3,IF(CLEAN!$M118&lt;=65,2,1))</f>
        <v>2</v>
      </c>
      <c r="Q118" s="21">
        <f>IF(Table_Market[[#This Row],[F_TOTAL_achat]]&lt;=14,1,IF(Table_Market[[#This Row],[F_TOTAL_achat]]&lt;=21,2,3))</f>
        <v>2</v>
      </c>
      <c r="R118" s="21">
        <f>IF(Table_Market[[#This Row],[M_TOTAL_dépensé]]&lt;=115,1,IF(Table_Market[[#This Row],[M_TOTAL_dépensé]]&lt;=833,2,3))</f>
        <v>3</v>
      </c>
      <c r="S118" s="21" t="str">
        <f>Table_Market[[#This Row],[R_SCORE]]&amp;Table_Market[[#This Row],[F_SCORE]]&amp;Table_Market[[#This Row],[M_SCORE]]</f>
        <v>223</v>
      </c>
      <c r="T1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8" s="24">
        <v>901</v>
      </c>
      <c r="V118" s="24">
        <v>31</v>
      </c>
      <c r="W118" s="24">
        <v>345</v>
      </c>
      <c r="X118" s="24">
        <v>75</v>
      </c>
      <c r="Y118" s="24">
        <v>31</v>
      </c>
      <c r="Z118" s="24">
        <v>191</v>
      </c>
      <c r="AA118" s="21">
        <v>1</v>
      </c>
      <c r="AB118" s="21">
        <v>4</v>
      </c>
      <c r="AC118" s="21">
        <v>4</v>
      </c>
      <c r="AD118" s="21">
        <v>11</v>
      </c>
      <c r="AE118" s="21">
        <v>1</v>
      </c>
      <c r="AF118" s="21">
        <v>0</v>
      </c>
      <c r="AG118" s="21">
        <v>0</v>
      </c>
      <c r="AH118" s="21">
        <v>1</v>
      </c>
      <c r="AI118" s="21">
        <v>0</v>
      </c>
      <c r="AJ118" s="21">
        <v>0</v>
      </c>
      <c r="AK118" s="21">
        <v>0</v>
      </c>
      <c r="AL118" s="21">
        <v>3</v>
      </c>
      <c r="AM118" s="21">
        <v>11</v>
      </c>
      <c r="AN118" s="25">
        <v>0</v>
      </c>
    </row>
    <row r="119" spans="1:40" x14ac:dyDescent="0.35">
      <c r="A119" s="26">
        <v>10314</v>
      </c>
      <c r="B119" s="27">
        <v>1948</v>
      </c>
      <c r="C119" s="21">
        <f ca="1">YEAR(TODAY())-CLEAN!$B119</f>
        <v>77</v>
      </c>
      <c r="D119" s="28" t="s">
        <v>794</v>
      </c>
      <c r="E119" s="27" t="s">
        <v>714</v>
      </c>
      <c r="F119" s="27" t="s">
        <v>710</v>
      </c>
      <c r="G119" s="29">
        <v>83837</v>
      </c>
      <c r="H119" s="28">
        <v>0</v>
      </c>
      <c r="I119" s="28">
        <v>0</v>
      </c>
      <c r="J119" s="28">
        <f>CLEAN!$H119+CLEAN!$I119</f>
        <v>0</v>
      </c>
      <c r="K119" s="30">
        <v>41259</v>
      </c>
      <c r="L119" s="28">
        <f ca="1">YEAR(TODAY())-YEAR(CLEAN!$K119)</f>
        <v>13</v>
      </c>
      <c r="M119" s="28">
        <v>79</v>
      </c>
      <c r="N119" s="28">
        <f>SUM(CLEAN!$AB119:$AE119)</f>
        <v>28</v>
      </c>
      <c r="O119" s="31">
        <f>CLEAN!$U119+CLEAN!$V119+CLEAN!$W119+CLEAN!$X119+CLEAN!$Y119+CLEAN!$Z119</f>
        <v>1318</v>
      </c>
      <c r="P119" s="28">
        <f>IF(CLEAN!$M119&lt;=32,3,IF(CLEAN!$M119&lt;=65,2,1))</f>
        <v>1</v>
      </c>
      <c r="Q119" s="28">
        <f>IF(Table_Market[[#This Row],[F_TOTAL_achat]]&lt;=14,1,IF(Table_Market[[#This Row],[F_TOTAL_achat]]&lt;=21,2,3))</f>
        <v>3</v>
      </c>
      <c r="R119" s="28">
        <f>IF(Table_Market[[#This Row],[M_TOTAL_dépensé]]&lt;=115,1,IF(Table_Market[[#This Row],[M_TOTAL_dépensé]]&lt;=833,2,3))</f>
        <v>3</v>
      </c>
      <c r="S119" s="21" t="str">
        <f>Table_Market[[#This Row],[R_SCORE]]&amp;Table_Market[[#This Row],[F_SCORE]]&amp;Table_Market[[#This Row],[M_SCORE]]</f>
        <v>133</v>
      </c>
      <c r="T1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9" s="31">
        <v>847</v>
      </c>
      <c r="V119" s="31">
        <v>66</v>
      </c>
      <c r="W119" s="31">
        <v>119</v>
      </c>
      <c r="X119" s="31">
        <v>86</v>
      </c>
      <c r="Y119" s="31">
        <v>89</v>
      </c>
      <c r="Z119" s="31">
        <v>111</v>
      </c>
      <c r="AA119" s="28">
        <v>1</v>
      </c>
      <c r="AB119" s="28">
        <v>9</v>
      </c>
      <c r="AC119" s="28">
        <v>10</v>
      </c>
      <c r="AD119" s="28">
        <v>5</v>
      </c>
      <c r="AE119" s="28">
        <v>4</v>
      </c>
      <c r="AF119" s="28">
        <v>0</v>
      </c>
      <c r="AG119" s="28">
        <v>1</v>
      </c>
      <c r="AH119" s="28">
        <v>0</v>
      </c>
      <c r="AI119" s="28">
        <v>1</v>
      </c>
      <c r="AJ119" s="28">
        <v>0</v>
      </c>
      <c r="AK119" s="28">
        <v>0</v>
      </c>
      <c r="AL119" s="28">
        <v>3</v>
      </c>
      <c r="AM119" s="28">
        <v>11</v>
      </c>
      <c r="AN119" s="32">
        <v>1</v>
      </c>
    </row>
    <row r="120" spans="1:40" x14ac:dyDescent="0.35">
      <c r="A120" s="19">
        <v>5538</v>
      </c>
      <c r="B120" s="20">
        <v>1975</v>
      </c>
      <c r="C120" s="21">
        <f ca="1">YEAR(TODAY())-CLEAN!$B120</f>
        <v>50</v>
      </c>
      <c r="D120" s="28" t="s">
        <v>792</v>
      </c>
      <c r="E120" s="20" t="s">
        <v>716</v>
      </c>
      <c r="F120" s="20" t="s">
        <v>711</v>
      </c>
      <c r="G120" s="22">
        <v>83829</v>
      </c>
      <c r="H120" s="21">
        <v>0</v>
      </c>
      <c r="I120" s="21">
        <v>0</v>
      </c>
      <c r="J120" s="21">
        <f>CLEAN!$H120+CLEAN!$I120</f>
        <v>0</v>
      </c>
      <c r="K120" s="23">
        <v>41555</v>
      </c>
      <c r="L120" s="21">
        <f ca="1">YEAR(TODAY())-YEAR(CLEAN!$K120)</f>
        <v>12</v>
      </c>
      <c r="M120" s="21">
        <v>78</v>
      </c>
      <c r="N120" s="21">
        <f>SUM(CLEAN!$AB120:$AE120)</f>
        <v>18</v>
      </c>
      <c r="O120" s="24">
        <f>CLEAN!$U120+CLEAN!$V120+CLEAN!$W120+CLEAN!$X120+CLEAN!$Y120+CLEAN!$Z120</f>
        <v>1862</v>
      </c>
      <c r="P120" s="21">
        <f>IF(CLEAN!$M120&lt;=32,3,IF(CLEAN!$M120&lt;=65,2,1))</f>
        <v>1</v>
      </c>
      <c r="Q120" s="21">
        <f>IF(Table_Market[[#This Row],[F_TOTAL_achat]]&lt;=14,1,IF(Table_Market[[#This Row],[F_TOTAL_achat]]&lt;=21,2,3))</f>
        <v>2</v>
      </c>
      <c r="R120" s="21">
        <f>IF(Table_Market[[#This Row],[M_TOTAL_dépensé]]&lt;=115,1,IF(Table_Market[[#This Row],[M_TOTAL_dépensé]]&lt;=833,2,3))</f>
        <v>3</v>
      </c>
      <c r="S120" s="21" t="str">
        <f>Table_Market[[#This Row],[R_SCORE]]&amp;Table_Market[[#This Row],[F_SCORE]]&amp;Table_Market[[#This Row],[M_SCORE]]</f>
        <v>123</v>
      </c>
      <c r="T1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0" s="24">
        <v>897</v>
      </c>
      <c r="V120" s="24">
        <v>161</v>
      </c>
      <c r="W120" s="24">
        <v>430</v>
      </c>
      <c r="X120" s="24">
        <v>186</v>
      </c>
      <c r="Y120" s="24">
        <v>161</v>
      </c>
      <c r="Z120" s="24">
        <v>27</v>
      </c>
      <c r="AA120" s="21">
        <v>0</v>
      </c>
      <c r="AB120" s="21">
        <v>4</v>
      </c>
      <c r="AC120" s="21">
        <v>7</v>
      </c>
      <c r="AD120" s="21">
        <v>6</v>
      </c>
      <c r="AE120" s="21">
        <v>1</v>
      </c>
      <c r="AF120" s="21">
        <v>1</v>
      </c>
      <c r="AG120" s="21">
        <v>0</v>
      </c>
      <c r="AH120" s="21">
        <v>1</v>
      </c>
      <c r="AI120" s="21">
        <v>1</v>
      </c>
      <c r="AJ120" s="21">
        <v>0</v>
      </c>
      <c r="AK120" s="21">
        <v>0</v>
      </c>
      <c r="AL120" s="21">
        <v>3</v>
      </c>
      <c r="AM120" s="21">
        <v>11</v>
      </c>
      <c r="AN120" s="25">
        <v>1</v>
      </c>
    </row>
    <row r="121" spans="1:40" x14ac:dyDescent="0.35">
      <c r="A121" s="26">
        <v>3910</v>
      </c>
      <c r="B121" s="27">
        <v>1975</v>
      </c>
      <c r="C121" s="21">
        <f ca="1">YEAR(TODAY())-CLEAN!$B121</f>
        <v>50</v>
      </c>
      <c r="D121" s="28" t="s">
        <v>792</v>
      </c>
      <c r="E121" s="27" t="s">
        <v>716</v>
      </c>
      <c r="F121" s="27" t="s">
        <v>711</v>
      </c>
      <c r="G121" s="29">
        <v>83829</v>
      </c>
      <c r="H121" s="28">
        <v>0</v>
      </c>
      <c r="I121" s="28">
        <v>0</v>
      </c>
      <c r="J121" s="28">
        <f>CLEAN!$H121+CLEAN!$I121</f>
        <v>0</v>
      </c>
      <c r="K121" s="30">
        <v>41555</v>
      </c>
      <c r="L121" s="28">
        <f ca="1">YEAR(TODAY())-YEAR(CLEAN!$K121)</f>
        <v>12</v>
      </c>
      <c r="M121" s="28">
        <v>78</v>
      </c>
      <c r="N121" s="28">
        <f>SUM(CLEAN!$AB121:$AE121)</f>
        <v>18</v>
      </c>
      <c r="O121" s="31">
        <f>CLEAN!$U121+CLEAN!$V121+CLEAN!$W121+CLEAN!$X121+CLEAN!$Y121+CLEAN!$Z121</f>
        <v>1862</v>
      </c>
      <c r="P121" s="28">
        <f>IF(CLEAN!$M121&lt;=32,3,IF(CLEAN!$M121&lt;=65,2,1))</f>
        <v>1</v>
      </c>
      <c r="Q121" s="28">
        <f>IF(Table_Market[[#This Row],[F_TOTAL_achat]]&lt;=14,1,IF(Table_Market[[#This Row],[F_TOTAL_achat]]&lt;=21,2,3))</f>
        <v>2</v>
      </c>
      <c r="R121" s="28">
        <f>IF(Table_Market[[#This Row],[M_TOTAL_dépensé]]&lt;=115,1,IF(Table_Market[[#This Row],[M_TOTAL_dépensé]]&lt;=833,2,3))</f>
        <v>3</v>
      </c>
      <c r="S121" s="21" t="str">
        <f>Table_Market[[#This Row],[R_SCORE]]&amp;Table_Market[[#This Row],[F_SCORE]]&amp;Table_Market[[#This Row],[M_SCORE]]</f>
        <v>123</v>
      </c>
      <c r="T1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1" s="31">
        <v>897</v>
      </c>
      <c r="V121" s="31">
        <v>161</v>
      </c>
      <c r="W121" s="31">
        <v>430</v>
      </c>
      <c r="X121" s="31">
        <v>186</v>
      </c>
      <c r="Y121" s="31">
        <v>161</v>
      </c>
      <c r="Z121" s="31">
        <v>27</v>
      </c>
      <c r="AA121" s="28">
        <v>0</v>
      </c>
      <c r="AB121" s="28">
        <v>4</v>
      </c>
      <c r="AC121" s="28">
        <v>7</v>
      </c>
      <c r="AD121" s="28">
        <v>6</v>
      </c>
      <c r="AE121" s="28">
        <v>1</v>
      </c>
      <c r="AF121" s="28">
        <v>1</v>
      </c>
      <c r="AG121" s="28">
        <v>0</v>
      </c>
      <c r="AH121" s="28">
        <v>1</v>
      </c>
      <c r="AI121" s="28">
        <v>1</v>
      </c>
      <c r="AJ121" s="28">
        <v>0</v>
      </c>
      <c r="AK121" s="28">
        <v>0</v>
      </c>
      <c r="AL121" s="28">
        <v>3</v>
      </c>
      <c r="AM121" s="28">
        <v>11</v>
      </c>
      <c r="AN121" s="32">
        <v>1</v>
      </c>
    </row>
    <row r="122" spans="1:40" x14ac:dyDescent="0.35">
      <c r="A122" s="19">
        <v>6274</v>
      </c>
      <c r="B122" s="20">
        <v>1948</v>
      </c>
      <c r="C122" s="21">
        <f ca="1">YEAR(TODAY())-CLEAN!$B122</f>
        <v>77</v>
      </c>
      <c r="D122" s="28" t="s">
        <v>794</v>
      </c>
      <c r="E122" s="20" t="s">
        <v>717</v>
      </c>
      <c r="F122" s="20" t="s">
        <v>710</v>
      </c>
      <c r="G122" s="22">
        <v>83790</v>
      </c>
      <c r="H122" s="21">
        <v>0</v>
      </c>
      <c r="I122" s="21">
        <v>0</v>
      </c>
      <c r="J122" s="21">
        <f>CLEAN!$H122+CLEAN!$I122</f>
        <v>0</v>
      </c>
      <c r="K122" s="23">
        <v>41593</v>
      </c>
      <c r="L122" s="21">
        <f ca="1">YEAR(TODAY())-YEAR(CLEAN!$K122)</f>
        <v>12</v>
      </c>
      <c r="M122" s="21">
        <v>81</v>
      </c>
      <c r="N122" s="21">
        <f>SUM(CLEAN!$AB122:$AE122)</f>
        <v>27</v>
      </c>
      <c r="O122" s="24">
        <f>CLEAN!$U122+CLEAN!$V122+CLEAN!$W122+CLEAN!$X122+CLEAN!$Y122+CLEAN!$Z122</f>
        <v>1615</v>
      </c>
      <c r="P122" s="21">
        <f>IF(CLEAN!$M122&lt;=32,3,IF(CLEAN!$M122&lt;=65,2,1))</f>
        <v>1</v>
      </c>
      <c r="Q122" s="21">
        <f>IF(Table_Market[[#This Row],[F_TOTAL_achat]]&lt;=14,1,IF(Table_Market[[#This Row],[F_TOTAL_achat]]&lt;=21,2,3))</f>
        <v>3</v>
      </c>
      <c r="R122" s="21">
        <f>IF(Table_Market[[#This Row],[M_TOTAL_dépensé]]&lt;=115,1,IF(Table_Market[[#This Row],[M_TOTAL_dépensé]]&lt;=833,2,3))</f>
        <v>3</v>
      </c>
      <c r="S122" s="21" t="str">
        <f>Table_Market[[#This Row],[R_SCORE]]&amp;Table_Market[[#This Row],[F_SCORE]]&amp;Table_Market[[#This Row],[M_SCORE]]</f>
        <v>133</v>
      </c>
      <c r="T1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2" s="24">
        <v>1076</v>
      </c>
      <c r="V122" s="24">
        <v>16</v>
      </c>
      <c r="W122" s="24">
        <v>417</v>
      </c>
      <c r="X122" s="24">
        <v>42</v>
      </c>
      <c r="Y122" s="24">
        <v>48</v>
      </c>
      <c r="Z122" s="24">
        <v>16</v>
      </c>
      <c r="AA122" s="21">
        <v>1</v>
      </c>
      <c r="AB122" s="21">
        <v>8</v>
      </c>
      <c r="AC122" s="21">
        <v>10</v>
      </c>
      <c r="AD122" s="21">
        <v>6</v>
      </c>
      <c r="AE122" s="21">
        <v>3</v>
      </c>
      <c r="AF122" s="21">
        <v>0</v>
      </c>
      <c r="AG122" s="21">
        <v>1</v>
      </c>
      <c r="AH122" s="21">
        <v>1</v>
      </c>
      <c r="AI122" s="21">
        <v>0</v>
      </c>
      <c r="AJ122" s="21">
        <v>0</v>
      </c>
      <c r="AK122" s="21">
        <v>0</v>
      </c>
      <c r="AL122" s="21">
        <v>3</v>
      </c>
      <c r="AM122" s="21">
        <v>11</v>
      </c>
      <c r="AN122" s="25">
        <v>0</v>
      </c>
    </row>
    <row r="123" spans="1:40" x14ac:dyDescent="0.35">
      <c r="A123" s="26">
        <v>10286</v>
      </c>
      <c r="B123" s="27">
        <v>1962</v>
      </c>
      <c r="C123" s="21">
        <f ca="1">YEAR(TODAY())-CLEAN!$B123</f>
        <v>63</v>
      </c>
      <c r="D123" s="28" t="s">
        <v>794</v>
      </c>
      <c r="E123" s="27" t="s">
        <v>716</v>
      </c>
      <c r="F123" s="27" t="s">
        <v>710</v>
      </c>
      <c r="G123" s="29">
        <v>83715</v>
      </c>
      <c r="H123" s="28">
        <v>0</v>
      </c>
      <c r="I123" s="28">
        <v>0</v>
      </c>
      <c r="J123" s="28">
        <f>CLEAN!$H123+CLEAN!$I123</f>
        <v>0</v>
      </c>
      <c r="K123" s="30">
        <v>41673</v>
      </c>
      <c r="L123" s="28">
        <f ca="1">YEAR(TODAY())-YEAR(CLEAN!$K123)</f>
        <v>11</v>
      </c>
      <c r="M123" s="28">
        <v>2</v>
      </c>
      <c r="N123" s="28">
        <f>SUM(CLEAN!$AB123:$AE123)</f>
        <v>23</v>
      </c>
      <c r="O123" s="31">
        <f>CLEAN!$U123+CLEAN!$V123+CLEAN!$W123+CLEAN!$X123+CLEAN!$Y123+CLEAN!$Z123</f>
        <v>926</v>
      </c>
      <c r="P123" s="28">
        <f>IF(CLEAN!$M123&lt;=32,3,IF(CLEAN!$M123&lt;=65,2,1))</f>
        <v>3</v>
      </c>
      <c r="Q123" s="28">
        <f>IF(Table_Market[[#This Row],[F_TOTAL_achat]]&lt;=14,1,IF(Table_Market[[#This Row],[F_TOTAL_achat]]&lt;=21,2,3))</f>
        <v>3</v>
      </c>
      <c r="R123" s="28">
        <f>IF(Table_Market[[#This Row],[M_TOTAL_dépensé]]&lt;=115,1,IF(Table_Market[[#This Row],[M_TOTAL_dépensé]]&lt;=833,2,3))</f>
        <v>3</v>
      </c>
      <c r="S123" s="21" t="str">
        <f>Table_Market[[#This Row],[R_SCORE]]&amp;Table_Market[[#This Row],[F_SCORE]]&amp;Table_Market[[#This Row],[M_SCORE]]</f>
        <v>333</v>
      </c>
      <c r="T1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23" s="31">
        <v>318</v>
      </c>
      <c r="V123" s="31">
        <v>8</v>
      </c>
      <c r="W123" s="31">
        <v>407</v>
      </c>
      <c r="X123" s="31">
        <v>150</v>
      </c>
      <c r="Y123" s="31">
        <v>35</v>
      </c>
      <c r="Z123" s="31">
        <v>8</v>
      </c>
      <c r="AA123" s="28">
        <v>1</v>
      </c>
      <c r="AB123" s="28">
        <v>2</v>
      </c>
      <c r="AC123" s="28">
        <v>8</v>
      </c>
      <c r="AD123" s="28">
        <v>13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3</v>
      </c>
      <c r="AM123" s="28">
        <v>11</v>
      </c>
      <c r="AN123" s="32">
        <v>0</v>
      </c>
    </row>
    <row r="124" spans="1:40" x14ac:dyDescent="0.35">
      <c r="A124" s="19">
        <v>9799</v>
      </c>
      <c r="B124" s="20">
        <v>1968</v>
      </c>
      <c r="C124" s="21">
        <f ca="1">YEAR(TODAY())-CLEAN!$B124</f>
        <v>57</v>
      </c>
      <c r="D124" s="28" t="s">
        <v>792</v>
      </c>
      <c r="E124" s="20" t="s">
        <v>714</v>
      </c>
      <c r="F124" s="20" t="s">
        <v>711</v>
      </c>
      <c r="G124" s="22">
        <v>83664</v>
      </c>
      <c r="H124" s="21">
        <v>1</v>
      </c>
      <c r="I124" s="21">
        <v>1</v>
      </c>
      <c r="J124" s="21">
        <f>CLEAN!$H124+CLEAN!$I124</f>
        <v>2</v>
      </c>
      <c r="K124" s="23">
        <v>41402</v>
      </c>
      <c r="L124" s="21">
        <f ca="1">YEAR(TODAY())-YEAR(CLEAN!$K124)</f>
        <v>12</v>
      </c>
      <c r="M124" s="21">
        <v>57</v>
      </c>
      <c r="N124" s="21">
        <f>SUM(CLEAN!$AB124:$AE124)</f>
        <v>21</v>
      </c>
      <c r="O124" s="24">
        <f>CLEAN!$U124+CLEAN!$V124+CLEAN!$W124+CLEAN!$X124+CLEAN!$Y124+CLEAN!$Z124</f>
        <v>1173</v>
      </c>
      <c r="P124" s="21">
        <f>IF(CLEAN!$M124&lt;=32,3,IF(CLEAN!$M124&lt;=65,2,1))</f>
        <v>2</v>
      </c>
      <c r="Q124" s="21">
        <f>IF(Table_Market[[#This Row],[F_TOTAL_achat]]&lt;=14,1,IF(Table_Market[[#This Row],[F_TOTAL_achat]]&lt;=21,2,3))</f>
        <v>2</v>
      </c>
      <c r="R124" s="21">
        <f>IF(Table_Market[[#This Row],[M_TOTAL_dépensé]]&lt;=115,1,IF(Table_Market[[#This Row],[M_TOTAL_dépensé]]&lt;=833,2,3))</f>
        <v>3</v>
      </c>
      <c r="S124" s="21" t="str">
        <f>Table_Market[[#This Row],[R_SCORE]]&amp;Table_Market[[#This Row],[F_SCORE]]&amp;Table_Market[[#This Row],[M_SCORE]]</f>
        <v>223</v>
      </c>
      <c r="T1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4" s="24">
        <v>866</v>
      </c>
      <c r="V124" s="24">
        <v>21</v>
      </c>
      <c r="W124" s="24">
        <v>151</v>
      </c>
      <c r="X124" s="24">
        <v>28</v>
      </c>
      <c r="Y124" s="24">
        <v>21</v>
      </c>
      <c r="Z124" s="24">
        <v>86</v>
      </c>
      <c r="AA124" s="21">
        <v>3</v>
      </c>
      <c r="AB124" s="21">
        <v>2</v>
      </c>
      <c r="AC124" s="21">
        <v>2</v>
      </c>
      <c r="AD124" s="21">
        <v>12</v>
      </c>
      <c r="AE124" s="21">
        <v>5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3</v>
      </c>
      <c r="AM124" s="21">
        <v>11</v>
      </c>
      <c r="AN124" s="25">
        <v>0</v>
      </c>
    </row>
    <row r="125" spans="1:40" x14ac:dyDescent="0.35">
      <c r="A125" s="26">
        <v>3005</v>
      </c>
      <c r="B125" s="27">
        <v>1992</v>
      </c>
      <c r="C125" s="21">
        <f ca="1">YEAR(TODAY())-CLEAN!$B125</f>
        <v>33</v>
      </c>
      <c r="D125" s="28" t="s">
        <v>793</v>
      </c>
      <c r="E125" s="27" t="s">
        <v>716</v>
      </c>
      <c r="F125" s="27" t="s">
        <v>709</v>
      </c>
      <c r="G125" s="29">
        <v>83528</v>
      </c>
      <c r="H125" s="28">
        <v>0</v>
      </c>
      <c r="I125" s="28">
        <v>0</v>
      </c>
      <c r="J125" s="28">
        <f>CLEAN!$H125+CLEAN!$I125</f>
        <v>0</v>
      </c>
      <c r="K125" s="30">
        <v>41760</v>
      </c>
      <c r="L125" s="28">
        <f ca="1">YEAR(TODAY())-YEAR(CLEAN!$K125)</f>
        <v>11</v>
      </c>
      <c r="M125" s="28">
        <v>7</v>
      </c>
      <c r="N125" s="28">
        <f>SUM(CLEAN!$AB125:$AE125)</f>
        <v>23</v>
      </c>
      <c r="O125" s="31">
        <f>CLEAN!$U125+CLEAN!$V125+CLEAN!$W125+CLEAN!$X125+CLEAN!$Y125+CLEAN!$Z125</f>
        <v>1650</v>
      </c>
      <c r="P125" s="28">
        <f>IF(CLEAN!$M125&lt;=32,3,IF(CLEAN!$M125&lt;=65,2,1))</f>
        <v>3</v>
      </c>
      <c r="Q125" s="28">
        <f>IF(Table_Market[[#This Row],[F_TOTAL_achat]]&lt;=14,1,IF(Table_Market[[#This Row],[F_TOTAL_achat]]&lt;=21,2,3))</f>
        <v>3</v>
      </c>
      <c r="R125" s="28">
        <f>IF(Table_Market[[#This Row],[M_TOTAL_dépensé]]&lt;=115,1,IF(Table_Market[[#This Row],[M_TOTAL_dépensé]]&lt;=833,2,3))</f>
        <v>3</v>
      </c>
      <c r="S125" s="21" t="str">
        <f>Table_Market[[#This Row],[R_SCORE]]&amp;Table_Market[[#This Row],[F_SCORE]]&amp;Table_Market[[#This Row],[M_SCORE]]</f>
        <v>333</v>
      </c>
      <c r="T1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25" s="31">
        <v>530</v>
      </c>
      <c r="V125" s="31">
        <v>117</v>
      </c>
      <c r="W125" s="31">
        <v>678</v>
      </c>
      <c r="X125" s="31">
        <v>134</v>
      </c>
      <c r="Y125" s="31">
        <v>44</v>
      </c>
      <c r="Z125" s="31">
        <v>147</v>
      </c>
      <c r="AA125" s="28">
        <v>1</v>
      </c>
      <c r="AB125" s="28">
        <v>4</v>
      </c>
      <c r="AC125" s="28">
        <v>10</v>
      </c>
      <c r="AD125" s="28">
        <v>8</v>
      </c>
      <c r="AE125" s="28">
        <v>1</v>
      </c>
      <c r="AF125" s="28">
        <v>1</v>
      </c>
      <c r="AG125" s="28">
        <v>0</v>
      </c>
      <c r="AH125" s="28">
        <v>0</v>
      </c>
      <c r="AI125" s="28">
        <v>1</v>
      </c>
      <c r="AJ125" s="28">
        <v>0</v>
      </c>
      <c r="AK125" s="28">
        <v>0</v>
      </c>
      <c r="AL125" s="28">
        <v>3</v>
      </c>
      <c r="AM125" s="28">
        <v>11</v>
      </c>
      <c r="AN125" s="32">
        <v>1</v>
      </c>
    </row>
    <row r="126" spans="1:40" x14ac:dyDescent="0.35">
      <c r="A126" s="19">
        <v>477</v>
      </c>
      <c r="B126" s="20">
        <v>1986</v>
      </c>
      <c r="C126" s="21">
        <f ca="1">YEAR(TODAY())-CLEAN!$B126</f>
        <v>39</v>
      </c>
      <c r="D126" s="28" t="s">
        <v>793</v>
      </c>
      <c r="E126" s="20" t="s">
        <v>716</v>
      </c>
      <c r="F126" s="20" t="s">
        <v>710</v>
      </c>
      <c r="G126" s="22">
        <v>83512</v>
      </c>
      <c r="H126" s="21">
        <v>0</v>
      </c>
      <c r="I126" s="21">
        <v>0</v>
      </c>
      <c r="J126" s="21">
        <f>CLEAN!$H126+CLEAN!$I126</f>
        <v>0</v>
      </c>
      <c r="K126" s="23">
        <v>41807</v>
      </c>
      <c r="L126" s="21">
        <f ca="1">YEAR(TODAY())-YEAR(CLEAN!$K126)</f>
        <v>11</v>
      </c>
      <c r="M126" s="21">
        <v>31</v>
      </c>
      <c r="N126" s="21">
        <f>SUM(CLEAN!$AB126:$AE126)</f>
        <v>22</v>
      </c>
      <c r="O126" s="24">
        <f>CLEAN!$U126+CLEAN!$V126+CLEAN!$W126+CLEAN!$X126+CLEAN!$Y126+CLEAN!$Z126</f>
        <v>2157</v>
      </c>
      <c r="P126" s="21">
        <f>IF(CLEAN!$M126&lt;=32,3,IF(CLEAN!$M126&lt;=65,2,1))</f>
        <v>3</v>
      </c>
      <c r="Q126" s="21">
        <f>IF(Table_Market[[#This Row],[F_TOTAL_achat]]&lt;=14,1,IF(Table_Market[[#This Row],[F_TOTAL_achat]]&lt;=21,2,3))</f>
        <v>3</v>
      </c>
      <c r="R126" s="21">
        <f>IF(Table_Market[[#This Row],[M_TOTAL_dépensé]]&lt;=115,1,IF(Table_Market[[#This Row],[M_TOTAL_dépensé]]&lt;=833,2,3))</f>
        <v>3</v>
      </c>
      <c r="S126" s="21" t="str">
        <f>Table_Market[[#This Row],[R_SCORE]]&amp;Table_Market[[#This Row],[F_SCORE]]&amp;Table_Market[[#This Row],[M_SCORE]]</f>
        <v>333</v>
      </c>
      <c r="T1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26" s="24">
        <v>1060</v>
      </c>
      <c r="V126" s="24">
        <v>61</v>
      </c>
      <c r="W126" s="24">
        <v>835</v>
      </c>
      <c r="X126" s="24">
        <v>80</v>
      </c>
      <c r="Y126" s="24">
        <v>20</v>
      </c>
      <c r="Z126" s="24">
        <v>101</v>
      </c>
      <c r="AA126" s="21">
        <v>1</v>
      </c>
      <c r="AB126" s="21">
        <v>4</v>
      </c>
      <c r="AC126" s="21">
        <v>7</v>
      </c>
      <c r="AD126" s="21">
        <v>10</v>
      </c>
      <c r="AE126" s="21">
        <v>1</v>
      </c>
      <c r="AF126" s="21">
        <v>1</v>
      </c>
      <c r="AG126" s="21">
        <v>0</v>
      </c>
      <c r="AH126" s="21">
        <v>1</v>
      </c>
      <c r="AI126" s="21">
        <v>1</v>
      </c>
      <c r="AJ126" s="21">
        <v>1</v>
      </c>
      <c r="AK126" s="21">
        <v>0</v>
      </c>
      <c r="AL126" s="21">
        <v>3</v>
      </c>
      <c r="AM126" s="21">
        <v>11</v>
      </c>
      <c r="AN126" s="25">
        <v>1</v>
      </c>
    </row>
    <row r="127" spans="1:40" x14ac:dyDescent="0.35">
      <c r="A127" s="26">
        <v>6974</v>
      </c>
      <c r="B127" s="27">
        <v>1972</v>
      </c>
      <c r="C127" s="21">
        <f ca="1">YEAR(TODAY())-CLEAN!$B127</f>
        <v>53</v>
      </c>
      <c r="D127" s="28" t="s">
        <v>792</v>
      </c>
      <c r="E127" s="27" t="s">
        <v>714</v>
      </c>
      <c r="F127" s="27" t="s">
        <v>713</v>
      </c>
      <c r="G127" s="29">
        <v>83443</v>
      </c>
      <c r="H127" s="28">
        <v>0</v>
      </c>
      <c r="I127" s="28">
        <v>0</v>
      </c>
      <c r="J127" s="28">
        <f>CLEAN!$H127+CLEAN!$I127</f>
        <v>0</v>
      </c>
      <c r="K127" s="30">
        <v>41639</v>
      </c>
      <c r="L127" s="28">
        <f ca="1">YEAR(TODAY())-YEAR(CLEAN!$K127)</f>
        <v>12</v>
      </c>
      <c r="M127" s="28">
        <v>89</v>
      </c>
      <c r="N127" s="28">
        <f>SUM(CLEAN!$AB127:$AE127)</f>
        <v>23</v>
      </c>
      <c r="O127" s="31">
        <f>CLEAN!$U127+CLEAN!$V127+CLEAN!$W127+CLEAN!$X127+CLEAN!$Y127+CLEAN!$Z127</f>
        <v>1497</v>
      </c>
      <c r="P127" s="28">
        <f>IF(CLEAN!$M127&lt;=32,3,IF(CLEAN!$M127&lt;=65,2,1))</f>
        <v>1</v>
      </c>
      <c r="Q127" s="28">
        <f>IF(Table_Market[[#This Row],[F_TOTAL_achat]]&lt;=14,1,IF(Table_Market[[#This Row],[F_TOTAL_achat]]&lt;=21,2,3))</f>
        <v>3</v>
      </c>
      <c r="R127" s="28">
        <f>IF(Table_Market[[#This Row],[M_TOTAL_dépensé]]&lt;=115,1,IF(Table_Market[[#This Row],[M_TOTAL_dépensé]]&lt;=833,2,3))</f>
        <v>3</v>
      </c>
      <c r="S127" s="21" t="str">
        <f>Table_Market[[#This Row],[R_SCORE]]&amp;Table_Market[[#This Row],[F_SCORE]]&amp;Table_Market[[#This Row],[M_SCORE]]</f>
        <v>133</v>
      </c>
      <c r="T1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" s="31">
        <v>518</v>
      </c>
      <c r="V127" s="31">
        <v>42</v>
      </c>
      <c r="W127" s="31">
        <v>742</v>
      </c>
      <c r="X127" s="31">
        <v>55</v>
      </c>
      <c r="Y127" s="31">
        <v>56</v>
      </c>
      <c r="Z127" s="31">
        <v>84</v>
      </c>
      <c r="AA127" s="28">
        <v>1</v>
      </c>
      <c r="AB127" s="28">
        <v>6</v>
      </c>
      <c r="AC127" s="28">
        <v>10</v>
      </c>
      <c r="AD127" s="28">
        <v>5</v>
      </c>
      <c r="AE127" s="28">
        <v>2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3</v>
      </c>
      <c r="AM127" s="28">
        <v>11</v>
      </c>
      <c r="AN127" s="32">
        <v>0</v>
      </c>
    </row>
    <row r="128" spans="1:40" x14ac:dyDescent="0.35">
      <c r="A128" s="19">
        <v>4974</v>
      </c>
      <c r="B128" s="20">
        <v>1970</v>
      </c>
      <c r="C128" s="21">
        <f ca="1">YEAR(TODAY())-CLEAN!$B128</f>
        <v>55</v>
      </c>
      <c r="D128" s="28" t="s">
        <v>792</v>
      </c>
      <c r="E128" s="20" t="s">
        <v>716</v>
      </c>
      <c r="F128" s="20" t="s">
        <v>709</v>
      </c>
      <c r="G128" s="22">
        <v>83273</v>
      </c>
      <c r="H128" s="21">
        <v>1</v>
      </c>
      <c r="I128" s="21">
        <v>2</v>
      </c>
      <c r="J128" s="21">
        <f>CLEAN!$H128+CLEAN!$I128</f>
        <v>3</v>
      </c>
      <c r="K128" s="23">
        <v>41177</v>
      </c>
      <c r="L128" s="21">
        <f ca="1">YEAR(TODAY())-YEAR(CLEAN!$K128)</f>
        <v>13</v>
      </c>
      <c r="M128" s="21">
        <v>98</v>
      </c>
      <c r="N128" s="21">
        <f>SUM(CLEAN!$AB128:$AE128)</f>
        <v>26</v>
      </c>
      <c r="O128" s="24">
        <f>CLEAN!$U128+CLEAN!$V128+CLEAN!$W128+CLEAN!$X128+CLEAN!$Y128+CLEAN!$Z128</f>
        <v>1392</v>
      </c>
      <c r="P128" s="21">
        <f>IF(CLEAN!$M128&lt;=32,3,IF(CLEAN!$M128&lt;=65,2,1))</f>
        <v>1</v>
      </c>
      <c r="Q128" s="21">
        <f>IF(Table_Market[[#This Row],[F_TOTAL_achat]]&lt;=14,1,IF(Table_Market[[#This Row],[F_TOTAL_achat]]&lt;=21,2,3))</f>
        <v>3</v>
      </c>
      <c r="R128" s="21">
        <f>IF(Table_Market[[#This Row],[M_TOTAL_dépensé]]&lt;=115,1,IF(Table_Market[[#This Row],[M_TOTAL_dépensé]]&lt;=833,2,3))</f>
        <v>3</v>
      </c>
      <c r="S128" s="21" t="str">
        <f>Table_Market[[#This Row],[R_SCORE]]&amp;Table_Market[[#This Row],[F_SCORE]]&amp;Table_Market[[#This Row],[M_SCORE]]</f>
        <v>133</v>
      </c>
      <c r="T1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8" s="24">
        <v>433</v>
      </c>
      <c r="V128" s="24">
        <v>89</v>
      </c>
      <c r="W128" s="24">
        <v>650</v>
      </c>
      <c r="X128" s="24">
        <v>16</v>
      </c>
      <c r="Y128" s="24">
        <v>102</v>
      </c>
      <c r="Z128" s="24">
        <v>102</v>
      </c>
      <c r="AA128" s="21">
        <v>10</v>
      </c>
      <c r="AB128" s="21">
        <v>4</v>
      </c>
      <c r="AC128" s="21">
        <v>6</v>
      </c>
      <c r="AD128" s="21">
        <v>9</v>
      </c>
      <c r="AE128" s="21">
        <v>7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3</v>
      </c>
      <c r="AM128" s="21">
        <v>11</v>
      </c>
      <c r="AN128" s="25">
        <v>0</v>
      </c>
    </row>
    <row r="129" spans="1:40" x14ac:dyDescent="0.35">
      <c r="A129" s="26">
        <v>4427</v>
      </c>
      <c r="B129" s="27">
        <v>1995</v>
      </c>
      <c r="C129" s="21">
        <f ca="1">YEAR(TODAY())-CLEAN!$B129</f>
        <v>30</v>
      </c>
      <c r="D129" s="28" t="s">
        <v>793</v>
      </c>
      <c r="E129" s="27" t="s">
        <v>717</v>
      </c>
      <c r="F129" s="27" t="s">
        <v>709</v>
      </c>
      <c r="G129" s="29">
        <v>83257</v>
      </c>
      <c r="H129" s="28">
        <v>0</v>
      </c>
      <c r="I129" s="28">
        <v>0</v>
      </c>
      <c r="J129" s="28">
        <f>CLEAN!$H129+CLEAN!$I129</f>
        <v>0</v>
      </c>
      <c r="K129" s="30">
        <v>41170</v>
      </c>
      <c r="L129" s="28">
        <f ca="1">YEAR(TODAY())-YEAR(CLEAN!$K129)</f>
        <v>13</v>
      </c>
      <c r="M129" s="28">
        <v>56</v>
      </c>
      <c r="N129" s="28">
        <f>SUM(CLEAN!$AB129:$AE129)</f>
        <v>33</v>
      </c>
      <c r="O129" s="31">
        <f>CLEAN!$U129+CLEAN!$V129+CLEAN!$W129+CLEAN!$X129+CLEAN!$Y129+CLEAN!$Z129</f>
        <v>1365</v>
      </c>
      <c r="P129" s="28">
        <f>IF(CLEAN!$M129&lt;=32,3,IF(CLEAN!$M129&lt;=65,2,1))</f>
        <v>2</v>
      </c>
      <c r="Q129" s="28">
        <f>IF(Table_Market[[#This Row],[F_TOTAL_achat]]&lt;=14,1,IF(Table_Market[[#This Row],[F_TOTAL_achat]]&lt;=21,2,3))</f>
        <v>3</v>
      </c>
      <c r="R129" s="28">
        <f>IF(Table_Market[[#This Row],[M_TOTAL_dépensé]]&lt;=115,1,IF(Table_Market[[#This Row],[M_TOTAL_dépensé]]&lt;=833,2,3))</f>
        <v>3</v>
      </c>
      <c r="S129" s="21" t="str">
        <f>Table_Market[[#This Row],[R_SCORE]]&amp;Table_Market[[#This Row],[F_SCORE]]&amp;Table_Market[[#This Row],[M_SCORE]]</f>
        <v>233</v>
      </c>
      <c r="T1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9" s="31">
        <v>536</v>
      </c>
      <c r="V129" s="31">
        <v>27</v>
      </c>
      <c r="W129" s="31">
        <v>590</v>
      </c>
      <c r="X129" s="31">
        <v>38</v>
      </c>
      <c r="Y129" s="31">
        <v>107</v>
      </c>
      <c r="Z129" s="31">
        <v>67</v>
      </c>
      <c r="AA129" s="28">
        <v>1</v>
      </c>
      <c r="AB129" s="28">
        <v>5</v>
      </c>
      <c r="AC129" s="28">
        <v>10</v>
      </c>
      <c r="AD129" s="28">
        <v>12</v>
      </c>
      <c r="AE129" s="28">
        <v>6</v>
      </c>
      <c r="AF129" s="28">
        <v>1</v>
      </c>
      <c r="AG129" s="28">
        <v>0</v>
      </c>
      <c r="AH129" s="28">
        <v>1</v>
      </c>
      <c r="AI129" s="28">
        <v>0</v>
      </c>
      <c r="AJ129" s="28">
        <v>0</v>
      </c>
      <c r="AK129" s="28">
        <v>1</v>
      </c>
      <c r="AL129" s="28">
        <v>3</v>
      </c>
      <c r="AM129" s="28">
        <v>11</v>
      </c>
      <c r="AN129" s="32">
        <v>1</v>
      </c>
    </row>
    <row r="130" spans="1:40" x14ac:dyDescent="0.35">
      <c r="A130" s="19">
        <v>9286</v>
      </c>
      <c r="B130" s="20">
        <v>1960</v>
      </c>
      <c r="C130" s="21">
        <f ca="1">YEAR(TODAY())-CLEAN!$B130</f>
        <v>65</v>
      </c>
      <c r="D130" s="28" t="s">
        <v>794</v>
      </c>
      <c r="E130" s="20" t="s">
        <v>717</v>
      </c>
      <c r="F130" s="20" t="s">
        <v>713</v>
      </c>
      <c r="G130" s="22">
        <v>83151</v>
      </c>
      <c r="H130" s="21">
        <v>0</v>
      </c>
      <c r="I130" s="21">
        <v>0</v>
      </c>
      <c r="J130" s="21">
        <f>CLEAN!$H130+CLEAN!$I130</f>
        <v>0</v>
      </c>
      <c r="K130" s="23">
        <v>41192</v>
      </c>
      <c r="L130" s="21">
        <f ca="1">YEAR(TODAY())-YEAR(CLEAN!$K130)</f>
        <v>13</v>
      </c>
      <c r="M130" s="21">
        <v>93</v>
      </c>
      <c r="N130" s="21">
        <f>SUM(CLEAN!$AB130:$AE130)</f>
        <v>21</v>
      </c>
      <c r="O130" s="24">
        <f>CLEAN!$U130+CLEAN!$V130+CLEAN!$W130+CLEAN!$X130+CLEAN!$Y130+CLEAN!$Z130</f>
        <v>747</v>
      </c>
      <c r="P130" s="21">
        <f>IF(CLEAN!$M130&lt;=32,3,IF(CLEAN!$M130&lt;=65,2,1))</f>
        <v>1</v>
      </c>
      <c r="Q130" s="21">
        <f>IF(Table_Market[[#This Row],[F_TOTAL_achat]]&lt;=14,1,IF(Table_Market[[#This Row],[F_TOTAL_achat]]&lt;=21,2,3))</f>
        <v>2</v>
      </c>
      <c r="R130" s="21">
        <f>IF(Table_Market[[#This Row],[M_TOTAL_dépensé]]&lt;=115,1,IF(Table_Market[[#This Row],[M_TOTAL_dépensé]]&lt;=833,2,3))</f>
        <v>2</v>
      </c>
      <c r="S130" s="21" t="str">
        <f>Table_Market[[#This Row],[R_SCORE]]&amp;Table_Market[[#This Row],[F_SCORE]]&amp;Table_Market[[#This Row],[M_SCORE]]</f>
        <v>122</v>
      </c>
      <c r="T1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0" s="24">
        <v>407</v>
      </c>
      <c r="V130" s="24">
        <v>28</v>
      </c>
      <c r="W130" s="24">
        <v>100</v>
      </c>
      <c r="X130" s="24">
        <v>120</v>
      </c>
      <c r="Y130" s="24">
        <v>74</v>
      </c>
      <c r="Z130" s="24">
        <v>18</v>
      </c>
      <c r="AA130" s="21">
        <v>1</v>
      </c>
      <c r="AB130" s="21">
        <v>5</v>
      </c>
      <c r="AC130" s="21">
        <v>9</v>
      </c>
      <c r="AD130" s="21">
        <v>4</v>
      </c>
      <c r="AE130" s="21">
        <v>3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3</v>
      </c>
      <c r="AM130" s="21">
        <v>11</v>
      </c>
      <c r="AN130" s="25">
        <v>0</v>
      </c>
    </row>
    <row r="131" spans="1:40" x14ac:dyDescent="0.35">
      <c r="A131" s="26">
        <v>9010</v>
      </c>
      <c r="B131" s="27">
        <v>1972</v>
      </c>
      <c r="C131" s="21">
        <f ca="1">YEAR(TODAY())-CLEAN!$B131</f>
        <v>53</v>
      </c>
      <c r="D131" s="28" t="s">
        <v>792</v>
      </c>
      <c r="E131" s="27" t="s">
        <v>717</v>
      </c>
      <c r="F131" s="27" t="s">
        <v>710</v>
      </c>
      <c r="G131" s="29">
        <v>83151</v>
      </c>
      <c r="H131" s="28">
        <v>0</v>
      </c>
      <c r="I131" s="28">
        <v>0</v>
      </c>
      <c r="J131" s="28">
        <f>CLEAN!$H131+CLEAN!$I131</f>
        <v>0</v>
      </c>
      <c r="K131" s="30">
        <v>41315</v>
      </c>
      <c r="L131" s="28">
        <f ca="1">YEAR(TODAY())-YEAR(CLEAN!$K131)</f>
        <v>12</v>
      </c>
      <c r="M131" s="28">
        <v>80</v>
      </c>
      <c r="N131" s="28">
        <f>SUM(CLEAN!$AB131:$AE131)</f>
        <v>24</v>
      </c>
      <c r="O131" s="31">
        <f>CLEAN!$U131+CLEAN!$V131+CLEAN!$W131+CLEAN!$X131+CLEAN!$Y131+CLEAN!$Z131</f>
        <v>2346</v>
      </c>
      <c r="P131" s="28">
        <f>IF(CLEAN!$M131&lt;=32,3,IF(CLEAN!$M131&lt;=65,2,1))</f>
        <v>1</v>
      </c>
      <c r="Q131" s="28">
        <f>IF(Table_Market[[#This Row],[F_TOTAL_achat]]&lt;=14,1,IF(Table_Market[[#This Row],[F_TOTAL_achat]]&lt;=21,2,3))</f>
        <v>3</v>
      </c>
      <c r="R131" s="28">
        <f>IF(Table_Market[[#This Row],[M_TOTAL_dépensé]]&lt;=115,1,IF(Table_Market[[#This Row],[M_TOTAL_dépensé]]&lt;=833,2,3))</f>
        <v>3</v>
      </c>
      <c r="S131" s="21" t="str">
        <f>Table_Market[[#This Row],[R_SCORE]]&amp;Table_Market[[#This Row],[F_SCORE]]&amp;Table_Market[[#This Row],[M_SCORE]]</f>
        <v>133</v>
      </c>
      <c r="T1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1" s="31">
        <v>968</v>
      </c>
      <c r="V131" s="31">
        <v>147</v>
      </c>
      <c r="W131" s="31">
        <v>842</v>
      </c>
      <c r="X131" s="31">
        <v>137</v>
      </c>
      <c r="Y131" s="31">
        <v>42</v>
      </c>
      <c r="Z131" s="31">
        <v>210</v>
      </c>
      <c r="AA131" s="28">
        <v>1</v>
      </c>
      <c r="AB131" s="28">
        <v>5</v>
      </c>
      <c r="AC131" s="28">
        <v>7</v>
      </c>
      <c r="AD131" s="28">
        <v>10</v>
      </c>
      <c r="AE131" s="28">
        <v>2</v>
      </c>
      <c r="AF131" s="28">
        <v>1</v>
      </c>
      <c r="AG131" s="28">
        <v>0</v>
      </c>
      <c r="AH131" s="28">
        <v>1</v>
      </c>
      <c r="AI131" s="28">
        <v>1</v>
      </c>
      <c r="AJ131" s="28">
        <v>0</v>
      </c>
      <c r="AK131" s="28">
        <v>0</v>
      </c>
      <c r="AL131" s="28">
        <v>3</v>
      </c>
      <c r="AM131" s="28">
        <v>11</v>
      </c>
      <c r="AN131" s="32">
        <v>1</v>
      </c>
    </row>
    <row r="132" spans="1:40" x14ac:dyDescent="0.35">
      <c r="A132" s="19">
        <v>5031</v>
      </c>
      <c r="B132" s="20">
        <v>1974</v>
      </c>
      <c r="C132" s="21">
        <f ca="1">YEAR(TODAY())-CLEAN!$B132</f>
        <v>51</v>
      </c>
      <c r="D132" s="28" t="s">
        <v>792</v>
      </c>
      <c r="E132" s="20" t="s">
        <v>716</v>
      </c>
      <c r="F132" s="20" t="s">
        <v>713</v>
      </c>
      <c r="G132" s="22">
        <v>83145</v>
      </c>
      <c r="H132" s="21">
        <v>0</v>
      </c>
      <c r="I132" s="21">
        <v>0</v>
      </c>
      <c r="J132" s="21">
        <f>CLEAN!$H132+CLEAN!$I132</f>
        <v>0</v>
      </c>
      <c r="K132" s="23">
        <v>41174</v>
      </c>
      <c r="L132" s="21">
        <f ca="1">YEAR(TODAY())-YEAR(CLEAN!$K132)</f>
        <v>13</v>
      </c>
      <c r="M132" s="21">
        <v>14</v>
      </c>
      <c r="N132" s="21">
        <f>SUM(CLEAN!$AB132:$AE132)</f>
        <v>27</v>
      </c>
      <c r="O132" s="24">
        <f>CLEAN!$U132+CLEAN!$V132+CLEAN!$W132+CLEAN!$X132+CLEAN!$Y132+CLEAN!$Z132</f>
        <v>1833</v>
      </c>
      <c r="P132" s="21">
        <f>IF(CLEAN!$M132&lt;=32,3,IF(CLEAN!$M132&lt;=65,2,1))</f>
        <v>3</v>
      </c>
      <c r="Q132" s="21">
        <f>IF(Table_Market[[#This Row],[F_TOTAL_achat]]&lt;=14,1,IF(Table_Market[[#This Row],[F_TOTAL_achat]]&lt;=21,2,3))</f>
        <v>3</v>
      </c>
      <c r="R132" s="21">
        <f>IF(Table_Market[[#This Row],[M_TOTAL_dépensé]]&lt;=115,1,IF(Table_Market[[#This Row],[M_TOTAL_dépensé]]&lt;=833,2,3))</f>
        <v>3</v>
      </c>
      <c r="S132" s="21" t="str">
        <f>Table_Market[[#This Row],[R_SCORE]]&amp;Table_Market[[#This Row],[F_SCORE]]&amp;Table_Market[[#This Row],[M_SCORE]]</f>
        <v>333</v>
      </c>
      <c r="T1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2" s="24">
        <v>777</v>
      </c>
      <c r="V132" s="24">
        <v>35</v>
      </c>
      <c r="W132" s="24">
        <v>731</v>
      </c>
      <c r="X132" s="24">
        <v>39</v>
      </c>
      <c r="Y132" s="24">
        <v>137</v>
      </c>
      <c r="Z132" s="24">
        <v>114</v>
      </c>
      <c r="AA132" s="21">
        <v>1</v>
      </c>
      <c r="AB132" s="21">
        <v>5</v>
      </c>
      <c r="AC132" s="21">
        <v>9</v>
      </c>
      <c r="AD132" s="21">
        <v>11</v>
      </c>
      <c r="AE132" s="21">
        <v>2</v>
      </c>
      <c r="AF132" s="21">
        <v>0</v>
      </c>
      <c r="AG132" s="21">
        <v>0</v>
      </c>
      <c r="AH132" s="21">
        <v>1</v>
      </c>
      <c r="AI132" s="21">
        <v>0</v>
      </c>
      <c r="AJ132" s="21">
        <v>0</v>
      </c>
      <c r="AK132" s="21">
        <v>0</v>
      </c>
      <c r="AL132" s="21">
        <v>3</v>
      </c>
      <c r="AM132" s="21">
        <v>11</v>
      </c>
      <c r="AN132" s="25">
        <v>1</v>
      </c>
    </row>
    <row r="133" spans="1:40" x14ac:dyDescent="0.35">
      <c r="A133" s="26">
        <v>8931</v>
      </c>
      <c r="B133" s="27">
        <v>1986</v>
      </c>
      <c r="C133" s="21">
        <f ca="1">YEAR(TODAY())-CLEAN!$B133</f>
        <v>39</v>
      </c>
      <c r="D133" s="28" t="s">
        <v>793</v>
      </c>
      <c r="E133" s="27" t="s">
        <v>716</v>
      </c>
      <c r="F133" s="27" t="s">
        <v>713</v>
      </c>
      <c r="G133" s="29">
        <v>83033</v>
      </c>
      <c r="H133" s="28">
        <v>1</v>
      </c>
      <c r="I133" s="28">
        <v>0</v>
      </c>
      <c r="J133" s="28">
        <f>CLEAN!$H133+CLEAN!$I133</f>
        <v>1</v>
      </c>
      <c r="K133" s="30">
        <v>41777</v>
      </c>
      <c r="L133" s="28">
        <f ca="1">YEAR(TODAY())-YEAR(CLEAN!$K133)</f>
        <v>11</v>
      </c>
      <c r="M133" s="28">
        <v>82</v>
      </c>
      <c r="N133" s="28">
        <f>SUM(CLEAN!$AB133:$AE133)</f>
        <v>30</v>
      </c>
      <c r="O133" s="31">
        <f>CLEAN!$U133+CLEAN!$V133+CLEAN!$W133+CLEAN!$X133+CLEAN!$Y133+CLEAN!$Z133</f>
        <v>1761</v>
      </c>
      <c r="P133" s="28">
        <f>IF(CLEAN!$M133&lt;=32,3,IF(CLEAN!$M133&lt;=65,2,1))</f>
        <v>1</v>
      </c>
      <c r="Q133" s="28">
        <f>IF(Table_Market[[#This Row],[F_TOTAL_achat]]&lt;=14,1,IF(Table_Market[[#This Row],[F_TOTAL_achat]]&lt;=21,2,3))</f>
        <v>3</v>
      </c>
      <c r="R133" s="28">
        <f>IF(Table_Market[[#This Row],[M_TOTAL_dépensé]]&lt;=115,1,IF(Table_Market[[#This Row],[M_TOTAL_dépensé]]&lt;=833,2,3))</f>
        <v>3</v>
      </c>
      <c r="S133" s="21" t="str">
        <f>Table_Market[[#This Row],[R_SCORE]]&amp;Table_Market[[#This Row],[F_SCORE]]&amp;Table_Market[[#This Row],[M_SCORE]]</f>
        <v>133</v>
      </c>
      <c r="T1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" s="31">
        <v>812</v>
      </c>
      <c r="V133" s="31">
        <v>99</v>
      </c>
      <c r="W133" s="31">
        <v>431</v>
      </c>
      <c r="X133" s="31">
        <v>237</v>
      </c>
      <c r="Y133" s="31">
        <v>149</v>
      </c>
      <c r="Z133" s="31">
        <v>33</v>
      </c>
      <c r="AA133" s="28">
        <v>1</v>
      </c>
      <c r="AB133" s="28">
        <v>11</v>
      </c>
      <c r="AC133" s="28">
        <v>4</v>
      </c>
      <c r="AD133" s="28">
        <v>10</v>
      </c>
      <c r="AE133" s="28">
        <v>5</v>
      </c>
      <c r="AF133" s="28">
        <v>0</v>
      </c>
      <c r="AG133" s="28">
        <v>0</v>
      </c>
      <c r="AH133" s="28">
        <v>0</v>
      </c>
      <c r="AI133" s="28">
        <v>1</v>
      </c>
      <c r="AJ133" s="28">
        <v>0</v>
      </c>
      <c r="AK133" s="28">
        <v>0</v>
      </c>
      <c r="AL133" s="28">
        <v>3</v>
      </c>
      <c r="AM133" s="28">
        <v>11</v>
      </c>
      <c r="AN133" s="32">
        <v>0</v>
      </c>
    </row>
    <row r="134" spans="1:40" x14ac:dyDescent="0.35">
      <c r="A134" s="19">
        <v>9560</v>
      </c>
      <c r="B134" s="20">
        <v>1965</v>
      </c>
      <c r="C134" s="21">
        <f ca="1">YEAR(TODAY())-CLEAN!$B134</f>
        <v>60</v>
      </c>
      <c r="D134" s="28" t="s">
        <v>794</v>
      </c>
      <c r="E134" s="20" t="s">
        <v>716</v>
      </c>
      <c r="F134" s="20" t="s">
        <v>713</v>
      </c>
      <c r="G134" s="22">
        <v>83003</v>
      </c>
      <c r="H134" s="21">
        <v>0</v>
      </c>
      <c r="I134" s="21">
        <v>0</v>
      </c>
      <c r="J134" s="21">
        <f>CLEAN!$H134+CLEAN!$I134</f>
        <v>0</v>
      </c>
      <c r="K134" s="23">
        <v>41336</v>
      </c>
      <c r="L134" s="21">
        <f ca="1">YEAR(TODAY())-YEAR(CLEAN!$K134)</f>
        <v>12</v>
      </c>
      <c r="M134" s="21">
        <v>18</v>
      </c>
      <c r="N134" s="21">
        <f>SUM(CLEAN!$AB134:$AE134)</f>
        <v>24</v>
      </c>
      <c r="O134" s="24">
        <f>CLEAN!$U134+CLEAN!$V134+CLEAN!$W134+CLEAN!$X134+CLEAN!$Y134+CLEAN!$Z134</f>
        <v>1674</v>
      </c>
      <c r="P134" s="21">
        <f>IF(CLEAN!$M134&lt;=32,3,IF(CLEAN!$M134&lt;=65,2,1))</f>
        <v>3</v>
      </c>
      <c r="Q134" s="21">
        <f>IF(Table_Market[[#This Row],[F_TOTAL_achat]]&lt;=14,1,IF(Table_Market[[#This Row],[F_TOTAL_achat]]&lt;=21,2,3))</f>
        <v>3</v>
      </c>
      <c r="R134" s="21">
        <f>IF(Table_Market[[#This Row],[M_TOTAL_dépensé]]&lt;=115,1,IF(Table_Market[[#This Row],[M_TOTAL_dépensé]]&lt;=833,2,3))</f>
        <v>3</v>
      </c>
      <c r="S134" s="21" t="str">
        <f>Table_Market[[#This Row],[R_SCORE]]&amp;Table_Market[[#This Row],[F_SCORE]]&amp;Table_Market[[#This Row],[M_SCORE]]</f>
        <v>333</v>
      </c>
      <c r="T1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4" s="24">
        <v>856</v>
      </c>
      <c r="V134" s="24">
        <v>61</v>
      </c>
      <c r="W134" s="24">
        <v>570</v>
      </c>
      <c r="X134" s="24">
        <v>40</v>
      </c>
      <c r="Y134" s="24">
        <v>25</v>
      </c>
      <c r="Z134" s="24">
        <v>122</v>
      </c>
      <c r="AA134" s="21">
        <v>1</v>
      </c>
      <c r="AB134" s="21">
        <v>7</v>
      </c>
      <c r="AC134" s="21">
        <v>6</v>
      </c>
      <c r="AD134" s="21">
        <v>8</v>
      </c>
      <c r="AE134" s="21">
        <v>3</v>
      </c>
      <c r="AF134" s="21">
        <v>0</v>
      </c>
      <c r="AG134" s="21">
        <v>0</v>
      </c>
      <c r="AH134" s="21">
        <v>1</v>
      </c>
      <c r="AI134" s="21">
        <v>0</v>
      </c>
      <c r="AJ134" s="21">
        <v>0</v>
      </c>
      <c r="AK134" s="21">
        <v>0</v>
      </c>
      <c r="AL134" s="21">
        <v>3</v>
      </c>
      <c r="AM134" s="21">
        <v>11</v>
      </c>
      <c r="AN134" s="25">
        <v>1</v>
      </c>
    </row>
    <row r="135" spans="1:40" x14ac:dyDescent="0.35">
      <c r="A135" s="26">
        <v>2114</v>
      </c>
      <c r="B135" s="27">
        <v>1946</v>
      </c>
      <c r="C135" s="21">
        <f ca="1">YEAR(TODAY())-CLEAN!$B135</f>
        <v>79</v>
      </c>
      <c r="D135" s="28" t="s">
        <v>794</v>
      </c>
      <c r="E135" s="27" t="s">
        <v>714</v>
      </c>
      <c r="F135" s="27" t="s">
        <v>709</v>
      </c>
      <c r="G135" s="29">
        <v>82800</v>
      </c>
      <c r="H135" s="28">
        <v>0</v>
      </c>
      <c r="I135" s="28">
        <v>0</v>
      </c>
      <c r="J135" s="28">
        <f>CLEAN!$H135+CLEAN!$I135</f>
        <v>0</v>
      </c>
      <c r="K135" s="30">
        <v>41237</v>
      </c>
      <c r="L135" s="28">
        <f ca="1">YEAR(TODAY())-YEAR(CLEAN!$K135)</f>
        <v>13</v>
      </c>
      <c r="M135" s="28">
        <v>23</v>
      </c>
      <c r="N135" s="28">
        <f>SUM(CLEAN!$AB135:$AE135)</f>
        <v>28</v>
      </c>
      <c r="O135" s="31">
        <f>CLEAN!$U135+CLEAN!$V135+CLEAN!$W135+CLEAN!$X135+CLEAN!$Y135+CLEAN!$Z135</f>
        <v>1315</v>
      </c>
      <c r="P135" s="28">
        <f>IF(CLEAN!$M135&lt;=32,3,IF(CLEAN!$M135&lt;=65,2,1))</f>
        <v>3</v>
      </c>
      <c r="Q135" s="28">
        <f>IF(Table_Market[[#This Row],[F_TOTAL_achat]]&lt;=14,1,IF(Table_Market[[#This Row],[F_TOTAL_achat]]&lt;=21,2,3))</f>
        <v>3</v>
      </c>
      <c r="R135" s="28">
        <f>IF(Table_Market[[#This Row],[M_TOTAL_dépensé]]&lt;=115,1,IF(Table_Market[[#This Row],[M_TOTAL_dépensé]]&lt;=833,2,3))</f>
        <v>3</v>
      </c>
      <c r="S135" s="21" t="str">
        <f>Table_Market[[#This Row],[R_SCORE]]&amp;Table_Market[[#This Row],[F_SCORE]]&amp;Table_Market[[#This Row],[M_SCORE]]</f>
        <v>333</v>
      </c>
      <c r="T1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5" s="31">
        <v>1006</v>
      </c>
      <c r="V135" s="31">
        <v>22</v>
      </c>
      <c r="W135" s="31">
        <v>115</v>
      </c>
      <c r="X135" s="31">
        <v>59</v>
      </c>
      <c r="Y135" s="31">
        <v>68</v>
      </c>
      <c r="Z135" s="31">
        <v>45</v>
      </c>
      <c r="AA135" s="28">
        <v>1</v>
      </c>
      <c r="AB135" s="28">
        <v>7</v>
      </c>
      <c r="AC135" s="28">
        <v>6</v>
      </c>
      <c r="AD135" s="28">
        <v>12</v>
      </c>
      <c r="AE135" s="28">
        <v>3</v>
      </c>
      <c r="AF135" s="28">
        <v>0</v>
      </c>
      <c r="AG135" s="28">
        <v>0</v>
      </c>
      <c r="AH135" s="28">
        <v>1</v>
      </c>
      <c r="AI135" s="28">
        <v>1</v>
      </c>
      <c r="AJ135" s="28">
        <v>0</v>
      </c>
      <c r="AK135" s="28">
        <v>0</v>
      </c>
      <c r="AL135" s="28">
        <v>3</v>
      </c>
      <c r="AM135" s="28">
        <v>11</v>
      </c>
      <c r="AN135" s="32">
        <v>1</v>
      </c>
    </row>
    <row r="136" spans="1:40" x14ac:dyDescent="0.35">
      <c r="A136" s="19">
        <v>4261</v>
      </c>
      <c r="B136" s="20">
        <v>1946</v>
      </c>
      <c r="C136" s="21">
        <f ca="1">YEAR(TODAY())-CLEAN!$B136</f>
        <v>79</v>
      </c>
      <c r="D136" s="28" t="s">
        <v>794</v>
      </c>
      <c r="E136" s="20" t="s">
        <v>714</v>
      </c>
      <c r="F136" s="20" t="s">
        <v>709</v>
      </c>
      <c r="G136" s="22">
        <v>82800</v>
      </c>
      <c r="H136" s="21">
        <v>0</v>
      </c>
      <c r="I136" s="21">
        <v>0</v>
      </c>
      <c r="J136" s="21">
        <f>CLEAN!$H136+CLEAN!$I136</f>
        <v>0</v>
      </c>
      <c r="K136" s="23">
        <v>41237</v>
      </c>
      <c r="L136" s="21">
        <f ca="1">YEAR(TODAY())-YEAR(CLEAN!$K136)</f>
        <v>13</v>
      </c>
      <c r="M136" s="21">
        <v>23</v>
      </c>
      <c r="N136" s="21">
        <f>SUM(CLEAN!$AB136:$AE136)</f>
        <v>28</v>
      </c>
      <c r="O136" s="24">
        <f>CLEAN!$U136+CLEAN!$V136+CLEAN!$W136+CLEAN!$X136+CLEAN!$Y136+CLEAN!$Z136</f>
        <v>1315</v>
      </c>
      <c r="P136" s="21">
        <f>IF(CLEAN!$M136&lt;=32,3,IF(CLEAN!$M136&lt;=65,2,1))</f>
        <v>3</v>
      </c>
      <c r="Q136" s="21">
        <f>IF(Table_Market[[#This Row],[F_TOTAL_achat]]&lt;=14,1,IF(Table_Market[[#This Row],[F_TOTAL_achat]]&lt;=21,2,3))</f>
        <v>3</v>
      </c>
      <c r="R136" s="21">
        <f>IF(Table_Market[[#This Row],[M_TOTAL_dépensé]]&lt;=115,1,IF(Table_Market[[#This Row],[M_TOTAL_dépensé]]&lt;=833,2,3))</f>
        <v>3</v>
      </c>
      <c r="S136" s="21" t="str">
        <f>Table_Market[[#This Row],[R_SCORE]]&amp;Table_Market[[#This Row],[F_SCORE]]&amp;Table_Market[[#This Row],[M_SCORE]]</f>
        <v>333</v>
      </c>
      <c r="T1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6" s="24">
        <v>1006</v>
      </c>
      <c r="V136" s="24">
        <v>22</v>
      </c>
      <c r="W136" s="24">
        <v>115</v>
      </c>
      <c r="X136" s="24">
        <v>59</v>
      </c>
      <c r="Y136" s="24">
        <v>68</v>
      </c>
      <c r="Z136" s="24">
        <v>45</v>
      </c>
      <c r="AA136" s="21">
        <v>1</v>
      </c>
      <c r="AB136" s="21">
        <v>7</v>
      </c>
      <c r="AC136" s="21">
        <v>6</v>
      </c>
      <c r="AD136" s="21">
        <v>12</v>
      </c>
      <c r="AE136" s="21">
        <v>3</v>
      </c>
      <c r="AF136" s="21">
        <v>0</v>
      </c>
      <c r="AG136" s="21">
        <v>0</v>
      </c>
      <c r="AH136" s="21">
        <v>1</v>
      </c>
      <c r="AI136" s="21">
        <v>1</v>
      </c>
      <c r="AJ136" s="21">
        <v>0</v>
      </c>
      <c r="AK136" s="21">
        <v>0</v>
      </c>
      <c r="AL136" s="21">
        <v>3</v>
      </c>
      <c r="AM136" s="21">
        <v>11</v>
      </c>
      <c r="AN136" s="25">
        <v>1</v>
      </c>
    </row>
    <row r="137" spans="1:40" x14ac:dyDescent="0.35">
      <c r="A137" s="26">
        <v>10163</v>
      </c>
      <c r="B137" s="27">
        <v>1984</v>
      </c>
      <c r="C137" s="21">
        <f ca="1">YEAR(TODAY())-CLEAN!$B137</f>
        <v>41</v>
      </c>
      <c r="D137" s="28" t="s">
        <v>793</v>
      </c>
      <c r="E137" s="27" t="s">
        <v>714</v>
      </c>
      <c r="F137" s="27" t="s">
        <v>709</v>
      </c>
      <c r="G137" s="29">
        <v>82733</v>
      </c>
      <c r="H137" s="28">
        <v>0</v>
      </c>
      <c r="I137" s="28">
        <v>0</v>
      </c>
      <c r="J137" s="28">
        <f>CLEAN!$H137+CLEAN!$I137</f>
        <v>0</v>
      </c>
      <c r="K137" s="30">
        <v>41527</v>
      </c>
      <c r="L137" s="28">
        <f ca="1">YEAR(TODAY())-YEAR(CLEAN!$K137)</f>
        <v>12</v>
      </c>
      <c r="M137" s="28">
        <v>28</v>
      </c>
      <c r="N137" s="28">
        <f>SUM(CLEAN!$AB137:$AE137)</f>
        <v>23</v>
      </c>
      <c r="O137" s="31">
        <f>CLEAN!$U137+CLEAN!$V137+CLEAN!$W137+CLEAN!$X137+CLEAN!$Y137+CLEAN!$Z137</f>
        <v>1323</v>
      </c>
      <c r="P137" s="28">
        <f>IF(CLEAN!$M137&lt;=32,3,IF(CLEAN!$M137&lt;=65,2,1))</f>
        <v>3</v>
      </c>
      <c r="Q137" s="28">
        <f>IF(Table_Market[[#This Row],[F_TOTAL_achat]]&lt;=14,1,IF(Table_Market[[#This Row],[F_TOTAL_achat]]&lt;=21,2,3))</f>
        <v>3</v>
      </c>
      <c r="R137" s="28">
        <f>IF(Table_Market[[#This Row],[M_TOTAL_dépensé]]&lt;=115,1,IF(Table_Market[[#This Row],[M_TOTAL_dépensé]]&lt;=833,2,3))</f>
        <v>3</v>
      </c>
      <c r="S137" s="21" t="str">
        <f>Table_Market[[#This Row],[R_SCORE]]&amp;Table_Market[[#This Row],[F_SCORE]]&amp;Table_Market[[#This Row],[M_SCORE]]</f>
        <v>333</v>
      </c>
      <c r="T1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7" s="31">
        <v>712</v>
      </c>
      <c r="V137" s="31">
        <v>50</v>
      </c>
      <c r="W137" s="31">
        <v>420</v>
      </c>
      <c r="X137" s="31">
        <v>65</v>
      </c>
      <c r="Y137" s="31">
        <v>38</v>
      </c>
      <c r="Z137" s="31">
        <v>38</v>
      </c>
      <c r="AA137" s="28">
        <v>1</v>
      </c>
      <c r="AB137" s="28">
        <v>8</v>
      </c>
      <c r="AC137" s="28">
        <v>4</v>
      </c>
      <c r="AD137" s="28">
        <v>7</v>
      </c>
      <c r="AE137" s="28">
        <v>4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3</v>
      </c>
      <c r="AM137" s="28">
        <v>11</v>
      </c>
      <c r="AN137" s="32">
        <v>1</v>
      </c>
    </row>
    <row r="138" spans="1:40" x14ac:dyDescent="0.35">
      <c r="A138" s="19">
        <v>9930</v>
      </c>
      <c r="B138" s="20">
        <v>1944</v>
      </c>
      <c r="C138" s="21">
        <f ca="1">YEAR(TODAY())-CLEAN!$B138</f>
        <v>81</v>
      </c>
      <c r="D138" s="28" t="s">
        <v>794</v>
      </c>
      <c r="E138" s="20" t="s">
        <v>714</v>
      </c>
      <c r="F138" s="20" t="s">
        <v>709</v>
      </c>
      <c r="G138" s="22">
        <v>82716</v>
      </c>
      <c r="H138" s="21">
        <v>0</v>
      </c>
      <c r="I138" s="21">
        <v>0</v>
      </c>
      <c r="J138" s="21">
        <f>CLEAN!$H138+CLEAN!$I138</f>
        <v>0</v>
      </c>
      <c r="K138" s="23">
        <v>41583</v>
      </c>
      <c r="L138" s="21">
        <f ca="1">YEAR(TODAY())-YEAR(CLEAN!$K138)</f>
        <v>12</v>
      </c>
      <c r="M138" s="21">
        <v>8</v>
      </c>
      <c r="N138" s="21">
        <f>SUM(CLEAN!$AB138:$AE138)</f>
        <v>29</v>
      </c>
      <c r="O138" s="24">
        <f>CLEAN!$U138+CLEAN!$V138+CLEAN!$W138+CLEAN!$X138+CLEAN!$Y138+CLEAN!$Z138</f>
        <v>1167</v>
      </c>
      <c r="P138" s="21">
        <f>IF(CLEAN!$M138&lt;=32,3,IF(CLEAN!$M138&lt;=65,2,1))</f>
        <v>3</v>
      </c>
      <c r="Q138" s="21">
        <f>IF(Table_Market[[#This Row],[F_TOTAL_achat]]&lt;=14,1,IF(Table_Market[[#This Row],[F_TOTAL_achat]]&lt;=21,2,3))</f>
        <v>3</v>
      </c>
      <c r="R138" s="21">
        <f>IF(Table_Market[[#This Row],[M_TOTAL_dépensé]]&lt;=115,1,IF(Table_Market[[#This Row],[M_TOTAL_dépensé]]&lt;=833,2,3))</f>
        <v>3</v>
      </c>
      <c r="S138" s="21" t="str">
        <f>Table_Market[[#This Row],[R_SCORE]]&amp;Table_Market[[#This Row],[F_SCORE]]&amp;Table_Market[[#This Row],[M_SCORE]]</f>
        <v>333</v>
      </c>
      <c r="T1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8" s="24">
        <v>606</v>
      </c>
      <c r="V138" s="24">
        <v>148</v>
      </c>
      <c r="W138" s="24">
        <v>228</v>
      </c>
      <c r="X138" s="24">
        <v>15</v>
      </c>
      <c r="Y138" s="24">
        <v>148</v>
      </c>
      <c r="Z138" s="24">
        <v>22</v>
      </c>
      <c r="AA138" s="21">
        <v>1</v>
      </c>
      <c r="AB138" s="21">
        <v>6</v>
      </c>
      <c r="AC138" s="21">
        <v>8</v>
      </c>
      <c r="AD138" s="21">
        <v>13</v>
      </c>
      <c r="AE138" s="21">
        <v>2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3</v>
      </c>
      <c r="AM138" s="21">
        <v>11</v>
      </c>
      <c r="AN138" s="25">
        <v>0</v>
      </c>
    </row>
    <row r="139" spans="1:40" x14ac:dyDescent="0.35">
      <c r="A139" s="26">
        <v>1553</v>
      </c>
      <c r="B139" s="27">
        <v>1946</v>
      </c>
      <c r="C139" s="21">
        <f ca="1">YEAR(TODAY())-CLEAN!$B139</f>
        <v>79</v>
      </c>
      <c r="D139" s="28" t="s">
        <v>794</v>
      </c>
      <c r="E139" s="27" t="s">
        <v>716</v>
      </c>
      <c r="F139" s="27" t="s">
        <v>713</v>
      </c>
      <c r="G139" s="29">
        <v>82657</v>
      </c>
      <c r="H139" s="28">
        <v>0</v>
      </c>
      <c r="I139" s="28">
        <v>0</v>
      </c>
      <c r="J139" s="28">
        <f>CLEAN!$H139+CLEAN!$I139</f>
        <v>0</v>
      </c>
      <c r="K139" s="30">
        <v>41544</v>
      </c>
      <c r="L139" s="28">
        <f ca="1">YEAR(TODAY())-YEAR(CLEAN!$K139)</f>
        <v>12</v>
      </c>
      <c r="M139" s="28">
        <v>71</v>
      </c>
      <c r="N139" s="28">
        <f>SUM(CLEAN!$AB139:$AE139)</f>
        <v>26</v>
      </c>
      <c r="O139" s="31">
        <f>CLEAN!$U139+CLEAN!$V139+CLEAN!$W139+CLEAN!$X139+CLEAN!$Y139+CLEAN!$Z139</f>
        <v>2283</v>
      </c>
      <c r="P139" s="28">
        <f>IF(CLEAN!$M139&lt;=32,3,IF(CLEAN!$M139&lt;=65,2,1))</f>
        <v>1</v>
      </c>
      <c r="Q139" s="28">
        <f>IF(Table_Market[[#This Row],[F_TOTAL_achat]]&lt;=14,1,IF(Table_Market[[#This Row],[F_TOTAL_achat]]&lt;=21,2,3))</f>
        <v>3</v>
      </c>
      <c r="R139" s="28">
        <f>IF(Table_Market[[#This Row],[M_TOTAL_dépensé]]&lt;=115,1,IF(Table_Market[[#This Row],[M_TOTAL_dépensé]]&lt;=833,2,3))</f>
        <v>3</v>
      </c>
      <c r="S139" s="21" t="str">
        <f>Table_Market[[#This Row],[R_SCORE]]&amp;Table_Market[[#This Row],[F_SCORE]]&amp;Table_Market[[#This Row],[M_SCORE]]</f>
        <v>133</v>
      </c>
      <c r="T1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" s="31">
        <v>966</v>
      </c>
      <c r="V139" s="31">
        <v>168</v>
      </c>
      <c r="W139" s="31">
        <v>672</v>
      </c>
      <c r="X139" s="31">
        <v>246</v>
      </c>
      <c r="Y139" s="31">
        <v>105</v>
      </c>
      <c r="Z139" s="31">
        <v>126</v>
      </c>
      <c r="AA139" s="28">
        <v>1</v>
      </c>
      <c r="AB139" s="28">
        <v>7</v>
      </c>
      <c r="AC139" s="28">
        <v>5</v>
      </c>
      <c r="AD139" s="28">
        <v>10</v>
      </c>
      <c r="AE139" s="28">
        <v>4</v>
      </c>
      <c r="AF139" s="28">
        <v>0</v>
      </c>
      <c r="AG139" s="28">
        <v>1</v>
      </c>
      <c r="AH139" s="28">
        <v>0</v>
      </c>
      <c r="AI139" s="28">
        <v>1</v>
      </c>
      <c r="AJ139" s="28">
        <v>0</v>
      </c>
      <c r="AK139" s="28">
        <v>0</v>
      </c>
      <c r="AL139" s="28">
        <v>3</v>
      </c>
      <c r="AM139" s="28">
        <v>11</v>
      </c>
      <c r="AN139" s="32">
        <v>0</v>
      </c>
    </row>
    <row r="140" spans="1:40" x14ac:dyDescent="0.35">
      <c r="A140" s="19">
        <v>1411</v>
      </c>
      <c r="B140" s="20">
        <v>1952</v>
      </c>
      <c r="C140" s="21">
        <f ca="1">YEAR(TODAY())-CLEAN!$B140</f>
        <v>73</v>
      </c>
      <c r="D140" s="28" t="s">
        <v>794</v>
      </c>
      <c r="E140" s="20" t="s">
        <v>716</v>
      </c>
      <c r="F140" s="20" t="s">
        <v>711</v>
      </c>
      <c r="G140" s="22">
        <v>82623</v>
      </c>
      <c r="H140" s="21">
        <v>0</v>
      </c>
      <c r="I140" s="21">
        <v>0</v>
      </c>
      <c r="J140" s="21">
        <f>CLEAN!$H140+CLEAN!$I140</f>
        <v>0</v>
      </c>
      <c r="K140" s="23">
        <v>41588</v>
      </c>
      <c r="L140" s="21">
        <f ca="1">YEAR(TODAY())-YEAR(CLEAN!$K140)</f>
        <v>12</v>
      </c>
      <c r="M140" s="21">
        <v>58</v>
      </c>
      <c r="N140" s="21">
        <f>SUM(CLEAN!$AB140:$AE140)</f>
        <v>16</v>
      </c>
      <c r="O140" s="24">
        <f>CLEAN!$U140+CLEAN!$V140+CLEAN!$W140+CLEAN!$X140+CLEAN!$Y140+CLEAN!$Z140</f>
        <v>940</v>
      </c>
      <c r="P140" s="21">
        <f>IF(CLEAN!$M140&lt;=32,3,IF(CLEAN!$M140&lt;=65,2,1))</f>
        <v>2</v>
      </c>
      <c r="Q140" s="21">
        <f>IF(Table_Market[[#This Row],[F_TOTAL_achat]]&lt;=14,1,IF(Table_Market[[#This Row],[F_TOTAL_achat]]&lt;=21,2,3))</f>
        <v>2</v>
      </c>
      <c r="R140" s="21">
        <f>IF(Table_Market[[#This Row],[M_TOTAL_dépensé]]&lt;=115,1,IF(Table_Market[[#This Row],[M_TOTAL_dépensé]]&lt;=833,2,3))</f>
        <v>3</v>
      </c>
      <c r="S140" s="21" t="str">
        <f>Table_Market[[#This Row],[R_SCORE]]&amp;Table_Market[[#This Row],[F_SCORE]]&amp;Table_Market[[#This Row],[M_SCORE]]</f>
        <v>223</v>
      </c>
      <c r="T1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0" s="24">
        <v>204</v>
      </c>
      <c r="V140" s="24">
        <v>34</v>
      </c>
      <c r="W140" s="24">
        <v>204</v>
      </c>
      <c r="X140" s="24">
        <v>172</v>
      </c>
      <c r="Y140" s="24">
        <v>153</v>
      </c>
      <c r="Z140" s="24">
        <v>173</v>
      </c>
      <c r="AA140" s="21">
        <v>1</v>
      </c>
      <c r="AB140" s="21">
        <v>2</v>
      </c>
      <c r="AC140" s="21">
        <v>9</v>
      </c>
      <c r="AD140" s="21">
        <v>4</v>
      </c>
      <c r="AE140" s="21">
        <v>1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3</v>
      </c>
      <c r="AM140" s="21">
        <v>11</v>
      </c>
      <c r="AN140" s="25">
        <v>0</v>
      </c>
    </row>
    <row r="141" spans="1:40" x14ac:dyDescent="0.35">
      <c r="A141" s="26">
        <v>1361</v>
      </c>
      <c r="B141" s="27">
        <v>1974</v>
      </c>
      <c r="C141" s="21">
        <f ca="1">YEAR(TODAY())-CLEAN!$B141</f>
        <v>51</v>
      </c>
      <c r="D141" s="28" t="s">
        <v>792</v>
      </c>
      <c r="E141" s="27" t="s">
        <v>717</v>
      </c>
      <c r="F141" s="27" t="s">
        <v>710</v>
      </c>
      <c r="G141" s="29">
        <v>82584</v>
      </c>
      <c r="H141" s="28">
        <v>0</v>
      </c>
      <c r="I141" s="28">
        <v>0</v>
      </c>
      <c r="J141" s="28">
        <f>CLEAN!$H141+CLEAN!$I141</f>
        <v>0</v>
      </c>
      <c r="K141" s="30">
        <v>41429</v>
      </c>
      <c r="L141" s="28">
        <f ca="1">YEAR(TODAY())-YEAR(CLEAN!$K141)</f>
        <v>12</v>
      </c>
      <c r="M141" s="28">
        <v>26</v>
      </c>
      <c r="N141" s="28">
        <f>SUM(CLEAN!$AB141:$AE141)</f>
        <v>16</v>
      </c>
      <c r="O141" s="31">
        <f>CLEAN!$U141+CLEAN!$V141+CLEAN!$W141+CLEAN!$X141+CLEAN!$Y141+CLEAN!$Z141</f>
        <v>1435</v>
      </c>
      <c r="P141" s="28">
        <f>IF(CLEAN!$M141&lt;=32,3,IF(CLEAN!$M141&lt;=65,2,1))</f>
        <v>3</v>
      </c>
      <c r="Q141" s="28">
        <f>IF(Table_Market[[#This Row],[F_TOTAL_achat]]&lt;=14,1,IF(Table_Market[[#This Row],[F_TOTAL_achat]]&lt;=21,2,3))</f>
        <v>2</v>
      </c>
      <c r="R141" s="28">
        <f>IF(Table_Market[[#This Row],[M_TOTAL_dépensé]]&lt;=115,1,IF(Table_Market[[#This Row],[M_TOTAL_dépensé]]&lt;=833,2,3))</f>
        <v>3</v>
      </c>
      <c r="S141" s="21" t="str">
        <f>Table_Market[[#This Row],[R_SCORE]]&amp;Table_Market[[#This Row],[F_SCORE]]&amp;Table_Market[[#This Row],[M_SCORE]]</f>
        <v>323</v>
      </c>
      <c r="T1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1" s="31">
        <v>1076</v>
      </c>
      <c r="V141" s="31">
        <v>68</v>
      </c>
      <c r="W141" s="31">
        <v>103</v>
      </c>
      <c r="X141" s="31">
        <v>29</v>
      </c>
      <c r="Y141" s="31">
        <v>91</v>
      </c>
      <c r="Z141" s="31">
        <v>68</v>
      </c>
      <c r="AA141" s="28">
        <v>1</v>
      </c>
      <c r="AB141" s="28">
        <v>3</v>
      </c>
      <c r="AC141" s="28">
        <v>4</v>
      </c>
      <c r="AD141" s="28">
        <v>8</v>
      </c>
      <c r="AE141" s="28">
        <v>1</v>
      </c>
      <c r="AF141" s="28">
        <v>0</v>
      </c>
      <c r="AG141" s="28">
        <v>1</v>
      </c>
      <c r="AH141" s="28">
        <v>1</v>
      </c>
      <c r="AI141" s="28">
        <v>0</v>
      </c>
      <c r="AJ141" s="28">
        <v>0</v>
      </c>
      <c r="AK141" s="28">
        <v>0</v>
      </c>
      <c r="AL141" s="28">
        <v>3</v>
      </c>
      <c r="AM141" s="28">
        <v>11</v>
      </c>
      <c r="AN141" s="32">
        <v>1</v>
      </c>
    </row>
    <row r="142" spans="1:40" x14ac:dyDescent="0.35">
      <c r="A142" s="19">
        <v>2225</v>
      </c>
      <c r="B142" s="20">
        <v>1977</v>
      </c>
      <c r="C142" s="21">
        <f ca="1">YEAR(TODAY())-CLEAN!$B142</f>
        <v>48</v>
      </c>
      <c r="D142" s="28" t="s">
        <v>792</v>
      </c>
      <c r="E142" s="20" t="s">
        <v>716</v>
      </c>
      <c r="F142" s="20" t="s">
        <v>711</v>
      </c>
      <c r="G142" s="22">
        <v>82582</v>
      </c>
      <c r="H142" s="21">
        <v>0</v>
      </c>
      <c r="I142" s="21">
        <v>0</v>
      </c>
      <c r="J142" s="21">
        <f>CLEAN!$H142+CLEAN!$I142</f>
        <v>0</v>
      </c>
      <c r="K142" s="23">
        <v>41797</v>
      </c>
      <c r="L142" s="21">
        <f ca="1">YEAR(TODAY())-YEAR(CLEAN!$K142)</f>
        <v>11</v>
      </c>
      <c r="M142" s="21">
        <v>54</v>
      </c>
      <c r="N142" s="21">
        <f>SUM(CLEAN!$AB142:$AE142)</f>
        <v>21</v>
      </c>
      <c r="O142" s="24">
        <f>CLEAN!$U142+CLEAN!$V142+CLEAN!$W142+CLEAN!$X142+CLEAN!$Y142+CLEAN!$Z142</f>
        <v>1617</v>
      </c>
      <c r="P142" s="21">
        <f>IF(CLEAN!$M142&lt;=32,3,IF(CLEAN!$M142&lt;=65,2,1))</f>
        <v>2</v>
      </c>
      <c r="Q142" s="21">
        <f>IF(Table_Market[[#This Row],[F_TOTAL_achat]]&lt;=14,1,IF(Table_Market[[#This Row],[F_TOTAL_achat]]&lt;=21,2,3))</f>
        <v>2</v>
      </c>
      <c r="R142" s="21">
        <f>IF(Table_Market[[#This Row],[M_TOTAL_dépensé]]&lt;=115,1,IF(Table_Market[[#This Row],[M_TOTAL_dépensé]]&lt;=833,2,3))</f>
        <v>3</v>
      </c>
      <c r="S142" s="21" t="str">
        <f>Table_Market[[#This Row],[R_SCORE]]&amp;Table_Market[[#This Row],[F_SCORE]]&amp;Table_Market[[#This Row],[M_SCORE]]</f>
        <v>223</v>
      </c>
      <c r="T1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2" s="24">
        <v>510</v>
      </c>
      <c r="V142" s="24">
        <v>120</v>
      </c>
      <c r="W142" s="24">
        <v>550</v>
      </c>
      <c r="X142" s="24">
        <v>156</v>
      </c>
      <c r="Y142" s="24">
        <v>40</v>
      </c>
      <c r="Z142" s="24">
        <v>241</v>
      </c>
      <c r="AA142" s="21">
        <v>1</v>
      </c>
      <c r="AB142" s="21">
        <v>4</v>
      </c>
      <c r="AC142" s="21">
        <v>9</v>
      </c>
      <c r="AD142" s="21">
        <v>7</v>
      </c>
      <c r="AE142" s="21">
        <v>1</v>
      </c>
      <c r="AF142" s="21">
        <v>1</v>
      </c>
      <c r="AG142" s="21">
        <v>0</v>
      </c>
      <c r="AH142" s="21">
        <v>0</v>
      </c>
      <c r="AI142" s="21">
        <v>1</v>
      </c>
      <c r="AJ142" s="21">
        <v>0</v>
      </c>
      <c r="AK142" s="21">
        <v>0</v>
      </c>
      <c r="AL142" s="21">
        <v>3</v>
      </c>
      <c r="AM142" s="21">
        <v>11</v>
      </c>
      <c r="AN142" s="25">
        <v>1</v>
      </c>
    </row>
    <row r="143" spans="1:40" x14ac:dyDescent="0.35">
      <c r="A143" s="26">
        <v>2611</v>
      </c>
      <c r="B143" s="27">
        <v>1959</v>
      </c>
      <c r="C143" s="21">
        <f ca="1">YEAR(TODAY())-CLEAN!$B143</f>
        <v>66</v>
      </c>
      <c r="D143" s="28" t="s">
        <v>794</v>
      </c>
      <c r="E143" s="27" t="s">
        <v>717</v>
      </c>
      <c r="F143" s="27" t="s">
        <v>713</v>
      </c>
      <c r="G143" s="29">
        <v>82576</v>
      </c>
      <c r="H143" s="28">
        <v>0</v>
      </c>
      <c r="I143" s="28">
        <v>0</v>
      </c>
      <c r="J143" s="28">
        <f>CLEAN!$H143+CLEAN!$I143</f>
        <v>0</v>
      </c>
      <c r="K143" s="30">
        <v>41122</v>
      </c>
      <c r="L143" s="28">
        <f ca="1">YEAR(TODAY())-YEAR(CLEAN!$K143)</f>
        <v>13</v>
      </c>
      <c r="M143" s="28">
        <v>66</v>
      </c>
      <c r="N143" s="28">
        <f>SUM(CLEAN!$AB143:$AE143)</f>
        <v>19</v>
      </c>
      <c r="O143" s="31">
        <f>CLEAN!$U143+CLEAN!$V143+CLEAN!$W143+CLEAN!$X143+CLEAN!$Y143+CLEAN!$Z143</f>
        <v>1910</v>
      </c>
      <c r="P143" s="28">
        <f>IF(CLEAN!$M143&lt;=32,3,IF(CLEAN!$M143&lt;=65,2,1))</f>
        <v>1</v>
      </c>
      <c r="Q143" s="28">
        <f>IF(Table_Market[[#This Row],[F_TOTAL_achat]]&lt;=14,1,IF(Table_Market[[#This Row],[F_TOTAL_achat]]&lt;=21,2,3))</f>
        <v>2</v>
      </c>
      <c r="R143" s="28">
        <f>IF(Table_Market[[#This Row],[M_TOTAL_dépensé]]&lt;=115,1,IF(Table_Market[[#This Row],[M_TOTAL_dépensé]]&lt;=833,2,3))</f>
        <v>3</v>
      </c>
      <c r="S143" s="21" t="str">
        <f>Table_Market[[#This Row],[R_SCORE]]&amp;Table_Market[[#This Row],[F_SCORE]]&amp;Table_Market[[#This Row],[M_SCORE]]</f>
        <v>123</v>
      </c>
      <c r="T1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3" s="31">
        <v>1206</v>
      </c>
      <c r="V143" s="31">
        <v>55</v>
      </c>
      <c r="W143" s="31">
        <v>445</v>
      </c>
      <c r="X143" s="31">
        <v>168</v>
      </c>
      <c r="Y143" s="31">
        <v>18</v>
      </c>
      <c r="Z143" s="31">
        <v>18</v>
      </c>
      <c r="AA143" s="28">
        <v>1</v>
      </c>
      <c r="AB143" s="28">
        <v>2</v>
      </c>
      <c r="AC143" s="28">
        <v>4</v>
      </c>
      <c r="AD143" s="28">
        <v>12</v>
      </c>
      <c r="AE143" s="28">
        <v>1</v>
      </c>
      <c r="AF143" s="28">
        <v>0</v>
      </c>
      <c r="AG143" s="28">
        <v>0</v>
      </c>
      <c r="AH143" s="28">
        <v>1</v>
      </c>
      <c r="AI143" s="28">
        <v>0</v>
      </c>
      <c r="AJ143" s="28">
        <v>0</v>
      </c>
      <c r="AK143" s="28">
        <v>0</v>
      </c>
      <c r="AL143" s="28">
        <v>3</v>
      </c>
      <c r="AM143" s="28">
        <v>11</v>
      </c>
      <c r="AN143" s="32">
        <v>0</v>
      </c>
    </row>
    <row r="144" spans="1:40" x14ac:dyDescent="0.35">
      <c r="A144" s="19">
        <v>4686</v>
      </c>
      <c r="B144" s="20">
        <v>1962</v>
      </c>
      <c r="C144" s="21">
        <f ca="1">YEAR(TODAY())-CLEAN!$B144</f>
        <v>63</v>
      </c>
      <c r="D144" s="28" t="s">
        <v>794</v>
      </c>
      <c r="E144" s="20" t="s">
        <v>714</v>
      </c>
      <c r="F144" s="20" t="s">
        <v>712</v>
      </c>
      <c r="G144" s="22">
        <v>82571</v>
      </c>
      <c r="H144" s="21">
        <v>0</v>
      </c>
      <c r="I144" s="21">
        <v>0</v>
      </c>
      <c r="J144" s="21">
        <f>CLEAN!$H144+CLEAN!$I144</f>
        <v>0</v>
      </c>
      <c r="K144" s="23">
        <v>41731</v>
      </c>
      <c r="L144" s="21">
        <f ca="1">YEAR(TODAY())-YEAR(CLEAN!$K144)</f>
        <v>11</v>
      </c>
      <c r="M144" s="21">
        <v>28</v>
      </c>
      <c r="N144" s="21">
        <f>SUM(CLEAN!$AB144:$AE144)</f>
        <v>26</v>
      </c>
      <c r="O144" s="24">
        <f>CLEAN!$U144+CLEAN!$V144+CLEAN!$W144+CLEAN!$X144+CLEAN!$Y144+CLEAN!$Z144</f>
        <v>1686</v>
      </c>
      <c r="P144" s="21">
        <f>IF(CLEAN!$M144&lt;=32,3,IF(CLEAN!$M144&lt;=65,2,1))</f>
        <v>3</v>
      </c>
      <c r="Q144" s="21">
        <f>IF(Table_Market[[#This Row],[F_TOTAL_achat]]&lt;=14,1,IF(Table_Market[[#This Row],[F_TOTAL_achat]]&lt;=21,2,3))</f>
        <v>3</v>
      </c>
      <c r="R144" s="21">
        <f>IF(Table_Market[[#This Row],[M_TOTAL_dépensé]]&lt;=115,1,IF(Table_Market[[#This Row],[M_TOTAL_dépensé]]&lt;=833,2,3))</f>
        <v>3</v>
      </c>
      <c r="S144" s="21" t="str">
        <f>Table_Market[[#This Row],[R_SCORE]]&amp;Table_Market[[#This Row],[F_SCORE]]&amp;Table_Market[[#This Row],[M_SCORE]]</f>
        <v>333</v>
      </c>
      <c r="T1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44" s="24">
        <v>861</v>
      </c>
      <c r="V144" s="24">
        <v>31</v>
      </c>
      <c r="W144" s="24">
        <v>558</v>
      </c>
      <c r="X144" s="24">
        <v>62</v>
      </c>
      <c r="Y144" s="24">
        <v>95</v>
      </c>
      <c r="Z144" s="24">
        <v>79</v>
      </c>
      <c r="AA144" s="21">
        <v>0</v>
      </c>
      <c r="AB144" s="21">
        <v>6</v>
      </c>
      <c r="AC144" s="21">
        <v>5</v>
      </c>
      <c r="AD144" s="21">
        <v>13</v>
      </c>
      <c r="AE144" s="21">
        <v>2</v>
      </c>
      <c r="AF144" s="21">
        <v>0</v>
      </c>
      <c r="AG144" s="21">
        <v>0</v>
      </c>
      <c r="AH144" s="21">
        <v>1</v>
      </c>
      <c r="AI144" s="21">
        <v>0</v>
      </c>
      <c r="AJ144" s="21">
        <v>0</v>
      </c>
      <c r="AK144" s="21">
        <v>0</v>
      </c>
      <c r="AL144" s="21">
        <v>3</v>
      </c>
      <c r="AM144" s="21">
        <v>11</v>
      </c>
      <c r="AN144" s="25">
        <v>0</v>
      </c>
    </row>
    <row r="145" spans="1:40" x14ac:dyDescent="0.35">
      <c r="A145" s="26">
        <v>5332</v>
      </c>
      <c r="B145" s="27">
        <v>1960</v>
      </c>
      <c r="C145" s="21">
        <f ca="1">YEAR(TODAY())-CLEAN!$B145</f>
        <v>65</v>
      </c>
      <c r="D145" s="28" t="s">
        <v>794</v>
      </c>
      <c r="E145" s="27" t="s">
        <v>717</v>
      </c>
      <c r="F145" s="27" t="s">
        <v>710</v>
      </c>
      <c r="G145" s="29">
        <v>82504</v>
      </c>
      <c r="H145" s="28">
        <v>0</v>
      </c>
      <c r="I145" s="28">
        <v>0</v>
      </c>
      <c r="J145" s="28">
        <f>CLEAN!$H145+CLEAN!$I145</f>
        <v>0</v>
      </c>
      <c r="K145" s="30">
        <v>41482</v>
      </c>
      <c r="L145" s="28">
        <f ca="1">YEAR(TODAY())-YEAR(CLEAN!$K145)</f>
        <v>12</v>
      </c>
      <c r="M145" s="28">
        <v>2</v>
      </c>
      <c r="N145" s="28">
        <f>SUM(CLEAN!$AB145:$AE145)</f>
        <v>17</v>
      </c>
      <c r="O145" s="31">
        <f>CLEAN!$U145+CLEAN!$V145+CLEAN!$W145+CLEAN!$X145+CLEAN!$Y145+CLEAN!$Z145</f>
        <v>1066</v>
      </c>
      <c r="P145" s="28">
        <f>IF(CLEAN!$M145&lt;=32,3,IF(CLEAN!$M145&lt;=65,2,1))</f>
        <v>3</v>
      </c>
      <c r="Q145" s="28">
        <f>IF(Table_Market[[#This Row],[F_TOTAL_achat]]&lt;=14,1,IF(Table_Market[[#This Row],[F_TOTAL_achat]]&lt;=21,2,3))</f>
        <v>2</v>
      </c>
      <c r="R145" s="28">
        <f>IF(Table_Market[[#This Row],[M_TOTAL_dépensé]]&lt;=115,1,IF(Table_Market[[#This Row],[M_TOTAL_dépensé]]&lt;=833,2,3))</f>
        <v>3</v>
      </c>
      <c r="S145" s="21" t="str">
        <f>Table_Market[[#This Row],[R_SCORE]]&amp;Table_Market[[#This Row],[F_SCORE]]&amp;Table_Market[[#This Row],[M_SCORE]]</f>
        <v>323</v>
      </c>
      <c r="T1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5" s="31">
        <v>362</v>
      </c>
      <c r="V145" s="31">
        <v>50</v>
      </c>
      <c r="W145" s="31">
        <v>431</v>
      </c>
      <c r="X145" s="31">
        <v>134</v>
      </c>
      <c r="Y145" s="31">
        <v>35</v>
      </c>
      <c r="Z145" s="31">
        <v>54</v>
      </c>
      <c r="AA145" s="28">
        <v>1</v>
      </c>
      <c r="AB145" s="28">
        <v>3</v>
      </c>
      <c r="AC145" s="28">
        <v>6</v>
      </c>
      <c r="AD145" s="28">
        <v>7</v>
      </c>
      <c r="AE145" s="28">
        <v>1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3</v>
      </c>
      <c r="AM145" s="28">
        <v>11</v>
      </c>
      <c r="AN145" s="32">
        <v>0</v>
      </c>
    </row>
    <row r="146" spans="1:40" x14ac:dyDescent="0.35">
      <c r="A146" s="19">
        <v>4543</v>
      </c>
      <c r="B146" s="20">
        <v>1980</v>
      </c>
      <c r="C146" s="21">
        <f ca="1">YEAR(TODAY())-CLEAN!$B146</f>
        <v>45</v>
      </c>
      <c r="D146" s="28" t="s">
        <v>792</v>
      </c>
      <c r="E146" s="20" t="s">
        <v>716</v>
      </c>
      <c r="F146" s="20" t="s">
        <v>710</v>
      </c>
      <c r="G146" s="22">
        <v>82497</v>
      </c>
      <c r="H146" s="21">
        <v>0</v>
      </c>
      <c r="I146" s="21">
        <v>0</v>
      </c>
      <c r="J146" s="21">
        <f>CLEAN!$H146+CLEAN!$I146</f>
        <v>0</v>
      </c>
      <c r="K146" s="23">
        <v>41213</v>
      </c>
      <c r="L146" s="21">
        <f ca="1">YEAR(TODAY())-YEAR(CLEAN!$K146)</f>
        <v>13</v>
      </c>
      <c r="M146" s="21">
        <v>32</v>
      </c>
      <c r="N146" s="21">
        <f>SUM(CLEAN!$AB146:$AE146)</f>
        <v>22</v>
      </c>
      <c r="O146" s="24">
        <f>CLEAN!$U146+CLEAN!$V146+CLEAN!$W146+CLEAN!$X146+CLEAN!$Y146+CLEAN!$Z146</f>
        <v>1919</v>
      </c>
      <c r="P146" s="21">
        <f>IF(CLEAN!$M146&lt;=32,3,IF(CLEAN!$M146&lt;=65,2,1))</f>
        <v>3</v>
      </c>
      <c r="Q146" s="21">
        <f>IF(Table_Market[[#This Row],[F_TOTAL_achat]]&lt;=14,1,IF(Table_Market[[#This Row],[F_TOTAL_achat]]&lt;=21,2,3))</f>
        <v>3</v>
      </c>
      <c r="R146" s="21">
        <f>IF(Table_Market[[#This Row],[M_TOTAL_dépensé]]&lt;=115,1,IF(Table_Market[[#This Row],[M_TOTAL_dépensé]]&lt;=833,2,3))</f>
        <v>3</v>
      </c>
      <c r="S146" s="21" t="str">
        <f>Table_Market[[#This Row],[R_SCORE]]&amp;Table_Market[[#This Row],[F_SCORE]]&amp;Table_Market[[#This Row],[M_SCORE]]</f>
        <v>333</v>
      </c>
      <c r="T1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46" s="24">
        <v>777</v>
      </c>
      <c r="V146" s="24">
        <v>129</v>
      </c>
      <c r="W146" s="24">
        <v>573</v>
      </c>
      <c r="X146" s="24">
        <v>216</v>
      </c>
      <c r="Y146" s="24">
        <v>21</v>
      </c>
      <c r="Z146" s="24">
        <v>203</v>
      </c>
      <c r="AA146" s="21">
        <v>1</v>
      </c>
      <c r="AB146" s="21">
        <v>2</v>
      </c>
      <c r="AC146" s="21">
        <v>7</v>
      </c>
      <c r="AD146" s="21">
        <v>9</v>
      </c>
      <c r="AE146" s="21">
        <v>4</v>
      </c>
      <c r="AF146" s="21">
        <v>0</v>
      </c>
      <c r="AG146" s="21">
        <v>0</v>
      </c>
      <c r="AH146" s="21">
        <v>1</v>
      </c>
      <c r="AI146" s="21">
        <v>0</v>
      </c>
      <c r="AJ146" s="21">
        <v>0</v>
      </c>
      <c r="AK146" s="21">
        <v>0</v>
      </c>
      <c r="AL146" s="21">
        <v>3</v>
      </c>
      <c r="AM146" s="21">
        <v>11</v>
      </c>
      <c r="AN146" s="25">
        <v>0</v>
      </c>
    </row>
    <row r="147" spans="1:40" x14ac:dyDescent="0.35">
      <c r="A147" s="26">
        <v>3503</v>
      </c>
      <c r="B147" s="27">
        <v>1950</v>
      </c>
      <c r="C147" s="21">
        <f ca="1">YEAR(TODAY())-CLEAN!$B147</f>
        <v>75</v>
      </c>
      <c r="D147" s="28" t="s">
        <v>794</v>
      </c>
      <c r="E147" s="27" t="s">
        <v>716</v>
      </c>
      <c r="F147" s="27" t="s">
        <v>711</v>
      </c>
      <c r="G147" s="29">
        <v>82460</v>
      </c>
      <c r="H147" s="28">
        <v>0</v>
      </c>
      <c r="I147" s="28">
        <v>0</v>
      </c>
      <c r="J147" s="28">
        <f>CLEAN!$H147+CLEAN!$I147</f>
        <v>0</v>
      </c>
      <c r="K147" s="30">
        <v>41610</v>
      </c>
      <c r="L147" s="28">
        <f ca="1">YEAR(TODAY())-YEAR(CLEAN!$K147)</f>
        <v>12</v>
      </c>
      <c r="M147" s="28">
        <v>78</v>
      </c>
      <c r="N147" s="28">
        <f>SUM(CLEAN!$AB147:$AE147)</f>
        <v>15</v>
      </c>
      <c r="O147" s="31">
        <f>CLEAN!$U147+CLEAN!$V147+CLEAN!$W147+CLEAN!$X147+CLEAN!$Y147+CLEAN!$Z147</f>
        <v>974</v>
      </c>
      <c r="P147" s="28">
        <f>IF(CLEAN!$M147&lt;=32,3,IF(CLEAN!$M147&lt;=65,2,1))</f>
        <v>1</v>
      </c>
      <c r="Q147" s="28">
        <f>IF(Table_Market[[#This Row],[F_TOTAL_achat]]&lt;=14,1,IF(Table_Market[[#This Row],[F_TOTAL_achat]]&lt;=21,2,3))</f>
        <v>2</v>
      </c>
      <c r="R147" s="28">
        <f>IF(Table_Market[[#This Row],[M_TOTAL_dépensé]]&lt;=115,1,IF(Table_Market[[#This Row],[M_TOTAL_dépensé]]&lt;=833,2,3))</f>
        <v>3</v>
      </c>
      <c r="S147" s="21" t="str">
        <f>Table_Market[[#This Row],[R_SCORE]]&amp;Table_Market[[#This Row],[F_SCORE]]&amp;Table_Market[[#This Row],[M_SCORE]]</f>
        <v>123</v>
      </c>
      <c r="T1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7" s="31">
        <v>255</v>
      </c>
      <c r="V147" s="31">
        <v>47</v>
      </c>
      <c r="W147" s="31">
        <v>573</v>
      </c>
      <c r="X147" s="31">
        <v>52</v>
      </c>
      <c r="Y147" s="31">
        <v>32</v>
      </c>
      <c r="Z147" s="31">
        <v>15</v>
      </c>
      <c r="AA147" s="28">
        <v>1</v>
      </c>
      <c r="AB147" s="28">
        <v>5</v>
      </c>
      <c r="AC147" s="28">
        <v>3</v>
      </c>
      <c r="AD147" s="28">
        <v>6</v>
      </c>
      <c r="AE147" s="28">
        <v>1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3</v>
      </c>
      <c r="AM147" s="28">
        <v>11</v>
      </c>
      <c r="AN147" s="32">
        <v>0</v>
      </c>
    </row>
    <row r="148" spans="1:40" x14ac:dyDescent="0.35">
      <c r="A148" s="19">
        <v>10129</v>
      </c>
      <c r="B148" s="20">
        <v>1966</v>
      </c>
      <c r="C148" s="21">
        <f ca="1">YEAR(TODAY())-CLEAN!$B148</f>
        <v>59</v>
      </c>
      <c r="D148" s="28" t="s">
        <v>792</v>
      </c>
      <c r="E148" s="20" t="s">
        <v>716</v>
      </c>
      <c r="F148" s="20" t="s">
        <v>713</v>
      </c>
      <c r="G148" s="22">
        <v>82427</v>
      </c>
      <c r="H148" s="21">
        <v>0</v>
      </c>
      <c r="I148" s="21">
        <v>0</v>
      </c>
      <c r="J148" s="21">
        <f>CLEAN!$H148+CLEAN!$I148</f>
        <v>0</v>
      </c>
      <c r="K148" s="23">
        <v>41710</v>
      </c>
      <c r="L148" s="21">
        <f ca="1">YEAR(TODAY())-YEAR(CLEAN!$K148)</f>
        <v>11</v>
      </c>
      <c r="M148" s="21">
        <v>35</v>
      </c>
      <c r="N148" s="21">
        <f>SUM(CLEAN!$AB148:$AE148)</f>
        <v>21</v>
      </c>
      <c r="O148" s="24">
        <f>CLEAN!$U148+CLEAN!$V148+CLEAN!$W148+CLEAN!$X148+CLEAN!$Y148+CLEAN!$Z148</f>
        <v>1456</v>
      </c>
      <c r="P148" s="21">
        <f>IF(CLEAN!$M148&lt;=32,3,IF(CLEAN!$M148&lt;=65,2,1))</f>
        <v>2</v>
      </c>
      <c r="Q148" s="21">
        <f>IF(Table_Market[[#This Row],[F_TOTAL_achat]]&lt;=14,1,IF(Table_Market[[#This Row],[F_TOTAL_achat]]&lt;=21,2,3))</f>
        <v>2</v>
      </c>
      <c r="R148" s="21">
        <f>IF(Table_Market[[#This Row],[M_TOTAL_dépensé]]&lt;=115,1,IF(Table_Market[[#This Row],[M_TOTAL_dépensé]]&lt;=833,2,3))</f>
        <v>3</v>
      </c>
      <c r="S148" s="21" t="str">
        <f>Table_Market[[#This Row],[R_SCORE]]&amp;Table_Market[[#This Row],[F_SCORE]]&amp;Table_Market[[#This Row],[M_SCORE]]</f>
        <v>223</v>
      </c>
      <c r="T1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8" s="24">
        <v>482</v>
      </c>
      <c r="V148" s="24">
        <v>147</v>
      </c>
      <c r="W148" s="24">
        <v>509</v>
      </c>
      <c r="X148" s="24">
        <v>104</v>
      </c>
      <c r="Y148" s="24">
        <v>107</v>
      </c>
      <c r="Z148" s="24">
        <v>107</v>
      </c>
      <c r="AA148" s="21">
        <v>1</v>
      </c>
      <c r="AB148" s="21">
        <v>3</v>
      </c>
      <c r="AC148" s="21">
        <v>5</v>
      </c>
      <c r="AD148" s="21">
        <v>12</v>
      </c>
      <c r="AE148" s="21">
        <v>1</v>
      </c>
      <c r="AF148" s="21">
        <v>0</v>
      </c>
      <c r="AG148" s="21">
        <v>0</v>
      </c>
      <c r="AH148" s="21">
        <v>1</v>
      </c>
      <c r="AI148" s="21">
        <v>0</v>
      </c>
      <c r="AJ148" s="21">
        <v>0</v>
      </c>
      <c r="AK148" s="21">
        <v>0</v>
      </c>
      <c r="AL148" s="21">
        <v>3</v>
      </c>
      <c r="AM148" s="21">
        <v>11</v>
      </c>
      <c r="AN148" s="25">
        <v>0</v>
      </c>
    </row>
    <row r="149" spans="1:40" x14ac:dyDescent="0.35">
      <c r="A149" s="26">
        <v>6260</v>
      </c>
      <c r="B149" s="27">
        <v>1955</v>
      </c>
      <c r="C149" s="21">
        <f ca="1">YEAR(TODAY())-CLEAN!$B149</f>
        <v>70</v>
      </c>
      <c r="D149" s="28" t="s">
        <v>794</v>
      </c>
      <c r="E149" s="27" t="s">
        <v>717</v>
      </c>
      <c r="F149" s="27" t="s">
        <v>713</v>
      </c>
      <c r="G149" s="29">
        <v>82384</v>
      </c>
      <c r="H149" s="28">
        <v>0</v>
      </c>
      <c r="I149" s="28">
        <v>0</v>
      </c>
      <c r="J149" s="28">
        <f>CLEAN!$H149+CLEAN!$I149</f>
        <v>0</v>
      </c>
      <c r="K149" s="30">
        <v>41232</v>
      </c>
      <c r="L149" s="28">
        <f ca="1">YEAR(TODAY())-YEAR(CLEAN!$K149)</f>
        <v>13</v>
      </c>
      <c r="M149" s="28">
        <v>55</v>
      </c>
      <c r="N149" s="28">
        <f>SUM(CLEAN!$AB149:$AE149)</f>
        <v>27</v>
      </c>
      <c r="O149" s="31">
        <f>CLEAN!$U149+CLEAN!$V149+CLEAN!$W149+CLEAN!$X149+CLEAN!$Y149+CLEAN!$Z149</f>
        <v>1957</v>
      </c>
      <c r="P149" s="28">
        <f>IF(CLEAN!$M149&lt;=32,3,IF(CLEAN!$M149&lt;=65,2,1))</f>
        <v>2</v>
      </c>
      <c r="Q149" s="28">
        <f>IF(Table_Market[[#This Row],[F_TOTAL_achat]]&lt;=14,1,IF(Table_Market[[#This Row],[F_TOTAL_achat]]&lt;=21,2,3))</f>
        <v>3</v>
      </c>
      <c r="R149" s="28">
        <f>IF(Table_Market[[#This Row],[M_TOTAL_dépensé]]&lt;=115,1,IF(Table_Market[[#This Row],[M_TOTAL_dépensé]]&lt;=833,2,3))</f>
        <v>3</v>
      </c>
      <c r="S149" s="21" t="str">
        <f>Table_Market[[#This Row],[R_SCORE]]&amp;Table_Market[[#This Row],[F_SCORE]]&amp;Table_Market[[#This Row],[M_SCORE]]</f>
        <v>233</v>
      </c>
      <c r="T1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9" s="31">
        <v>984</v>
      </c>
      <c r="V149" s="31">
        <v>51</v>
      </c>
      <c r="W149" s="31">
        <v>432</v>
      </c>
      <c r="X149" s="31">
        <v>180</v>
      </c>
      <c r="Y149" s="31">
        <v>120</v>
      </c>
      <c r="Z149" s="31">
        <v>190</v>
      </c>
      <c r="AA149" s="28">
        <v>1</v>
      </c>
      <c r="AB149" s="28">
        <v>3</v>
      </c>
      <c r="AC149" s="28">
        <v>10</v>
      </c>
      <c r="AD149" s="28">
        <v>13</v>
      </c>
      <c r="AE149" s="28">
        <v>1</v>
      </c>
      <c r="AF149" s="28">
        <v>0</v>
      </c>
      <c r="AG149" s="28">
        <v>0</v>
      </c>
      <c r="AH149" s="28">
        <v>1</v>
      </c>
      <c r="AI149" s="28">
        <v>0</v>
      </c>
      <c r="AJ149" s="28">
        <v>0</v>
      </c>
      <c r="AK149" s="28">
        <v>0</v>
      </c>
      <c r="AL149" s="28">
        <v>3</v>
      </c>
      <c r="AM149" s="28">
        <v>11</v>
      </c>
      <c r="AN149" s="32">
        <v>1</v>
      </c>
    </row>
    <row r="150" spans="1:40" x14ac:dyDescent="0.35">
      <c r="A150" s="19">
        <v>4856</v>
      </c>
      <c r="B150" s="20">
        <v>1957</v>
      </c>
      <c r="C150" s="21">
        <f ca="1">YEAR(TODAY())-CLEAN!$B150</f>
        <v>68</v>
      </c>
      <c r="D150" s="28" t="s">
        <v>794</v>
      </c>
      <c r="E150" s="20" t="s">
        <v>717</v>
      </c>
      <c r="F150" s="20" t="s">
        <v>710</v>
      </c>
      <c r="G150" s="22">
        <v>82347</v>
      </c>
      <c r="H150" s="21">
        <v>0</v>
      </c>
      <c r="I150" s="21">
        <v>0</v>
      </c>
      <c r="J150" s="21">
        <f>CLEAN!$H150+CLEAN!$I150</f>
        <v>0</v>
      </c>
      <c r="K150" s="23">
        <v>41219</v>
      </c>
      <c r="L150" s="21">
        <f ca="1">YEAR(TODAY())-YEAR(CLEAN!$K150)</f>
        <v>13</v>
      </c>
      <c r="M150" s="21">
        <v>38</v>
      </c>
      <c r="N150" s="21">
        <f>SUM(CLEAN!$AB150:$AE150)</f>
        <v>27</v>
      </c>
      <c r="O150" s="24">
        <f>CLEAN!$U150+CLEAN!$V150+CLEAN!$W150+CLEAN!$X150+CLEAN!$Y150+CLEAN!$Z150</f>
        <v>1853</v>
      </c>
      <c r="P150" s="21">
        <f>IF(CLEAN!$M150&lt;=32,3,IF(CLEAN!$M150&lt;=65,2,1))</f>
        <v>2</v>
      </c>
      <c r="Q150" s="21">
        <f>IF(Table_Market[[#This Row],[F_TOTAL_achat]]&lt;=14,1,IF(Table_Market[[#This Row],[F_TOTAL_achat]]&lt;=21,2,3))</f>
        <v>3</v>
      </c>
      <c r="R150" s="21">
        <f>IF(Table_Market[[#This Row],[M_TOTAL_dépensé]]&lt;=115,1,IF(Table_Market[[#This Row],[M_TOTAL_dépensé]]&lt;=833,2,3))</f>
        <v>3</v>
      </c>
      <c r="S150" s="21" t="str">
        <f>Table_Market[[#This Row],[R_SCORE]]&amp;Table_Market[[#This Row],[F_SCORE]]&amp;Table_Market[[#This Row],[M_SCORE]]</f>
        <v>233</v>
      </c>
      <c r="T1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0" s="24">
        <v>556</v>
      </c>
      <c r="V150" s="24">
        <v>54</v>
      </c>
      <c r="W150" s="24">
        <v>845</v>
      </c>
      <c r="X150" s="24">
        <v>202</v>
      </c>
      <c r="Y150" s="24">
        <v>133</v>
      </c>
      <c r="Z150" s="24">
        <v>63</v>
      </c>
      <c r="AA150" s="21">
        <v>1</v>
      </c>
      <c r="AB150" s="21">
        <v>7</v>
      </c>
      <c r="AC150" s="21">
        <v>7</v>
      </c>
      <c r="AD150" s="21">
        <v>10</v>
      </c>
      <c r="AE150" s="21">
        <v>3</v>
      </c>
      <c r="AF150" s="21">
        <v>1</v>
      </c>
      <c r="AG150" s="21">
        <v>0</v>
      </c>
      <c r="AH150" s="21">
        <v>0</v>
      </c>
      <c r="AI150" s="21">
        <v>1</v>
      </c>
      <c r="AJ150" s="21">
        <v>0</v>
      </c>
      <c r="AK150" s="21">
        <v>0</v>
      </c>
      <c r="AL150" s="21">
        <v>3</v>
      </c>
      <c r="AM150" s="21">
        <v>11</v>
      </c>
      <c r="AN150" s="25">
        <v>0</v>
      </c>
    </row>
    <row r="151" spans="1:40" x14ac:dyDescent="0.35">
      <c r="A151" s="26">
        <v>8722</v>
      </c>
      <c r="B151" s="27">
        <v>1957</v>
      </c>
      <c r="C151" s="21">
        <f ca="1">YEAR(TODAY())-CLEAN!$B151</f>
        <v>68</v>
      </c>
      <c r="D151" s="28" t="s">
        <v>794</v>
      </c>
      <c r="E151" s="27" t="s">
        <v>717</v>
      </c>
      <c r="F151" s="27" t="s">
        <v>710</v>
      </c>
      <c r="G151" s="29">
        <v>82347</v>
      </c>
      <c r="H151" s="28">
        <v>0</v>
      </c>
      <c r="I151" s="28">
        <v>0</v>
      </c>
      <c r="J151" s="28">
        <f>CLEAN!$H151+CLEAN!$I151</f>
        <v>0</v>
      </c>
      <c r="K151" s="30">
        <v>41219</v>
      </c>
      <c r="L151" s="28">
        <f ca="1">YEAR(TODAY())-YEAR(CLEAN!$K151)</f>
        <v>13</v>
      </c>
      <c r="M151" s="28">
        <v>38</v>
      </c>
      <c r="N151" s="28">
        <f>SUM(CLEAN!$AB151:$AE151)</f>
        <v>27</v>
      </c>
      <c r="O151" s="31">
        <f>CLEAN!$U151+CLEAN!$V151+CLEAN!$W151+CLEAN!$X151+CLEAN!$Y151+CLEAN!$Z151</f>
        <v>1853</v>
      </c>
      <c r="P151" s="28">
        <f>IF(CLEAN!$M151&lt;=32,3,IF(CLEAN!$M151&lt;=65,2,1))</f>
        <v>2</v>
      </c>
      <c r="Q151" s="28">
        <f>IF(Table_Market[[#This Row],[F_TOTAL_achat]]&lt;=14,1,IF(Table_Market[[#This Row],[F_TOTAL_achat]]&lt;=21,2,3))</f>
        <v>3</v>
      </c>
      <c r="R151" s="28">
        <f>IF(Table_Market[[#This Row],[M_TOTAL_dépensé]]&lt;=115,1,IF(Table_Market[[#This Row],[M_TOTAL_dépensé]]&lt;=833,2,3))</f>
        <v>3</v>
      </c>
      <c r="S151" s="21" t="str">
        <f>Table_Market[[#This Row],[R_SCORE]]&amp;Table_Market[[#This Row],[F_SCORE]]&amp;Table_Market[[#This Row],[M_SCORE]]</f>
        <v>233</v>
      </c>
      <c r="T1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1" s="31">
        <v>556</v>
      </c>
      <c r="V151" s="31">
        <v>54</v>
      </c>
      <c r="W151" s="31">
        <v>845</v>
      </c>
      <c r="X151" s="31">
        <v>202</v>
      </c>
      <c r="Y151" s="31">
        <v>133</v>
      </c>
      <c r="Z151" s="31">
        <v>63</v>
      </c>
      <c r="AA151" s="28">
        <v>1</v>
      </c>
      <c r="AB151" s="28">
        <v>7</v>
      </c>
      <c r="AC151" s="28">
        <v>7</v>
      </c>
      <c r="AD151" s="28">
        <v>10</v>
      </c>
      <c r="AE151" s="28">
        <v>3</v>
      </c>
      <c r="AF151" s="28">
        <v>1</v>
      </c>
      <c r="AG151" s="28">
        <v>0</v>
      </c>
      <c r="AH151" s="28">
        <v>0</v>
      </c>
      <c r="AI151" s="28">
        <v>1</v>
      </c>
      <c r="AJ151" s="28">
        <v>0</v>
      </c>
      <c r="AK151" s="28">
        <v>0</v>
      </c>
      <c r="AL151" s="28">
        <v>3</v>
      </c>
      <c r="AM151" s="28">
        <v>11</v>
      </c>
      <c r="AN151" s="32">
        <v>1</v>
      </c>
    </row>
    <row r="152" spans="1:40" x14ac:dyDescent="0.35">
      <c r="A152" s="19">
        <v>6292</v>
      </c>
      <c r="B152" s="20">
        <v>1986</v>
      </c>
      <c r="C152" s="21">
        <f ca="1">YEAR(TODAY())-CLEAN!$B152</f>
        <v>39</v>
      </c>
      <c r="D152" s="28" t="s">
        <v>793</v>
      </c>
      <c r="E152" s="20" t="s">
        <v>714</v>
      </c>
      <c r="F152" s="20" t="s">
        <v>710</v>
      </c>
      <c r="G152" s="22">
        <v>82333</v>
      </c>
      <c r="H152" s="21">
        <v>0</v>
      </c>
      <c r="I152" s="21">
        <v>0</v>
      </c>
      <c r="J152" s="21">
        <f>CLEAN!$H152+CLEAN!$I152</f>
        <v>0</v>
      </c>
      <c r="K152" s="23">
        <v>41363</v>
      </c>
      <c r="L152" s="21">
        <f ca="1">YEAR(TODAY())-YEAR(CLEAN!$K152)</f>
        <v>12</v>
      </c>
      <c r="M152" s="21">
        <v>60</v>
      </c>
      <c r="N152" s="21">
        <f>SUM(CLEAN!$AB152:$AE152)</f>
        <v>19</v>
      </c>
      <c r="O152" s="24">
        <f>CLEAN!$U152+CLEAN!$V152+CLEAN!$W152+CLEAN!$X152+CLEAN!$Y152+CLEAN!$Z152</f>
        <v>1822</v>
      </c>
      <c r="P152" s="21">
        <f>IF(CLEAN!$M152&lt;=32,3,IF(CLEAN!$M152&lt;=65,2,1))</f>
        <v>2</v>
      </c>
      <c r="Q152" s="21">
        <f>IF(Table_Market[[#This Row],[F_TOTAL_achat]]&lt;=14,1,IF(Table_Market[[#This Row],[F_TOTAL_achat]]&lt;=21,2,3))</f>
        <v>2</v>
      </c>
      <c r="R152" s="21">
        <f>IF(Table_Market[[#This Row],[M_TOTAL_dépensé]]&lt;=115,1,IF(Table_Market[[#This Row],[M_TOTAL_dépensé]]&lt;=833,2,3))</f>
        <v>3</v>
      </c>
      <c r="S152" s="21" t="str">
        <f>Table_Market[[#This Row],[R_SCORE]]&amp;Table_Market[[#This Row],[F_SCORE]]&amp;Table_Market[[#This Row],[M_SCORE]]</f>
        <v>223</v>
      </c>
      <c r="T1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2" s="24">
        <v>1311</v>
      </c>
      <c r="V152" s="24">
        <v>0</v>
      </c>
      <c r="W152" s="24">
        <v>359</v>
      </c>
      <c r="X152" s="24">
        <v>46</v>
      </c>
      <c r="Y152" s="24">
        <v>89</v>
      </c>
      <c r="Z152" s="24">
        <v>17</v>
      </c>
      <c r="AA152" s="21">
        <v>1</v>
      </c>
      <c r="AB152" s="21">
        <v>4</v>
      </c>
      <c r="AC152" s="21">
        <v>3</v>
      </c>
      <c r="AD152" s="21">
        <v>10</v>
      </c>
      <c r="AE152" s="21">
        <v>2</v>
      </c>
      <c r="AF152" s="21">
        <v>0</v>
      </c>
      <c r="AG152" s="21">
        <v>0</v>
      </c>
      <c r="AH152" s="21">
        <v>1</v>
      </c>
      <c r="AI152" s="21">
        <v>0</v>
      </c>
      <c r="AJ152" s="21">
        <v>0</v>
      </c>
      <c r="AK152" s="21">
        <v>0</v>
      </c>
      <c r="AL152" s="21">
        <v>3</v>
      </c>
      <c r="AM152" s="21">
        <v>11</v>
      </c>
      <c r="AN152" s="25">
        <v>1</v>
      </c>
    </row>
    <row r="153" spans="1:40" x14ac:dyDescent="0.35">
      <c r="A153" s="26">
        <v>3104</v>
      </c>
      <c r="B153" s="27">
        <v>1961</v>
      </c>
      <c r="C153" s="21">
        <f ca="1">YEAR(TODAY())-CLEAN!$B153</f>
        <v>64</v>
      </c>
      <c r="D153" s="28" t="s">
        <v>794</v>
      </c>
      <c r="E153" s="27" t="s">
        <v>716</v>
      </c>
      <c r="F153" s="27" t="s">
        <v>709</v>
      </c>
      <c r="G153" s="29">
        <v>82332</v>
      </c>
      <c r="H153" s="28">
        <v>0</v>
      </c>
      <c r="I153" s="28">
        <v>0</v>
      </c>
      <c r="J153" s="28">
        <f>CLEAN!$H153+CLEAN!$I153</f>
        <v>0</v>
      </c>
      <c r="K153" s="30">
        <v>41169</v>
      </c>
      <c r="L153" s="28">
        <f ca="1">YEAR(TODAY())-YEAR(CLEAN!$K153)</f>
        <v>13</v>
      </c>
      <c r="M153" s="28">
        <v>89</v>
      </c>
      <c r="N153" s="28">
        <f>SUM(CLEAN!$AB153:$AE153)</f>
        <v>22</v>
      </c>
      <c r="O153" s="31">
        <f>CLEAN!$U153+CLEAN!$V153+CLEAN!$W153+CLEAN!$X153+CLEAN!$Y153+CLEAN!$Z153</f>
        <v>2006</v>
      </c>
      <c r="P153" s="28">
        <f>IF(CLEAN!$M153&lt;=32,3,IF(CLEAN!$M153&lt;=65,2,1))</f>
        <v>1</v>
      </c>
      <c r="Q153" s="28">
        <f>IF(Table_Market[[#This Row],[F_TOTAL_achat]]&lt;=14,1,IF(Table_Market[[#This Row],[F_TOTAL_achat]]&lt;=21,2,3))</f>
        <v>3</v>
      </c>
      <c r="R153" s="28">
        <f>IF(Table_Market[[#This Row],[M_TOTAL_dépensé]]&lt;=115,1,IF(Table_Market[[#This Row],[M_TOTAL_dépensé]]&lt;=833,2,3))</f>
        <v>3</v>
      </c>
      <c r="S153" s="21" t="str">
        <f>Table_Market[[#This Row],[R_SCORE]]&amp;Table_Market[[#This Row],[F_SCORE]]&amp;Table_Market[[#This Row],[M_SCORE]]</f>
        <v>133</v>
      </c>
      <c r="T1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3" s="31">
        <v>830</v>
      </c>
      <c r="V153" s="31">
        <v>59</v>
      </c>
      <c r="W153" s="31">
        <v>968</v>
      </c>
      <c r="X153" s="31">
        <v>51</v>
      </c>
      <c r="Y153" s="31">
        <v>79</v>
      </c>
      <c r="Z153" s="31">
        <v>19</v>
      </c>
      <c r="AA153" s="28">
        <v>1</v>
      </c>
      <c r="AB153" s="28">
        <v>5</v>
      </c>
      <c r="AC153" s="28">
        <v>3</v>
      </c>
      <c r="AD153" s="28">
        <v>12</v>
      </c>
      <c r="AE153" s="28">
        <v>2</v>
      </c>
      <c r="AF153" s="28">
        <v>0</v>
      </c>
      <c r="AG153" s="28">
        <v>0</v>
      </c>
      <c r="AH153" s="28">
        <v>1</v>
      </c>
      <c r="AI153" s="28">
        <v>0</v>
      </c>
      <c r="AJ153" s="28">
        <v>0</v>
      </c>
      <c r="AK153" s="28">
        <v>0</v>
      </c>
      <c r="AL153" s="28">
        <v>3</v>
      </c>
      <c r="AM153" s="28">
        <v>11</v>
      </c>
      <c r="AN153" s="32">
        <v>1</v>
      </c>
    </row>
    <row r="154" spans="1:40" x14ac:dyDescent="0.35">
      <c r="A154" s="19">
        <v>2186</v>
      </c>
      <c r="B154" s="20">
        <v>1977</v>
      </c>
      <c r="C154" s="21">
        <f ca="1">YEAR(TODAY())-CLEAN!$B154</f>
        <v>48</v>
      </c>
      <c r="D154" s="28" t="s">
        <v>792</v>
      </c>
      <c r="E154" s="20" t="s">
        <v>717</v>
      </c>
      <c r="F154" s="20" t="s">
        <v>713</v>
      </c>
      <c r="G154" s="22">
        <v>82326</v>
      </c>
      <c r="H154" s="21">
        <v>0</v>
      </c>
      <c r="I154" s="21">
        <v>0</v>
      </c>
      <c r="J154" s="21">
        <f>CLEAN!$H154+CLEAN!$I154</f>
        <v>0</v>
      </c>
      <c r="K154" s="23">
        <v>41708</v>
      </c>
      <c r="L154" s="21">
        <f ca="1">YEAR(TODAY())-YEAR(CLEAN!$K154)</f>
        <v>11</v>
      </c>
      <c r="M154" s="21">
        <v>30</v>
      </c>
      <c r="N154" s="21">
        <f>SUM(CLEAN!$AB154:$AE154)</f>
        <v>23</v>
      </c>
      <c r="O154" s="24">
        <f>CLEAN!$U154+CLEAN!$V154+CLEAN!$W154+CLEAN!$X154+CLEAN!$Y154+CLEAN!$Z154</f>
        <v>2257</v>
      </c>
      <c r="P154" s="21">
        <f>IF(CLEAN!$M154&lt;=32,3,IF(CLEAN!$M154&lt;=65,2,1))</f>
        <v>3</v>
      </c>
      <c r="Q154" s="21">
        <f>IF(Table_Market[[#This Row],[F_TOTAL_achat]]&lt;=14,1,IF(Table_Market[[#This Row],[F_TOTAL_achat]]&lt;=21,2,3))</f>
        <v>3</v>
      </c>
      <c r="R154" s="21">
        <f>IF(Table_Market[[#This Row],[M_TOTAL_dépensé]]&lt;=115,1,IF(Table_Market[[#This Row],[M_TOTAL_dépensé]]&lt;=833,2,3))</f>
        <v>3</v>
      </c>
      <c r="S154" s="21" t="str">
        <f>Table_Market[[#This Row],[R_SCORE]]&amp;Table_Market[[#This Row],[F_SCORE]]&amp;Table_Market[[#This Row],[M_SCORE]]</f>
        <v>333</v>
      </c>
      <c r="T1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54" s="24">
        <v>938</v>
      </c>
      <c r="V154" s="24">
        <v>142</v>
      </c>
      <c r="W154" s="24">
        <v>754</v>
      </c>
      <c r="X154" s="24">
        <v>159</v>
      </c>
      <c r="Y154" s="24">
        <v>81</v>
      </c>
      <c r="Z154" s="24">
        <v>183</v>
      </c>
      <c r="AA154" s="21">
        <v>1</v>
      </c>
      <c r="AB154" s="21">
        <v>5</v>
      </c>
      <c r="AC154" s="21">
        <v>10</v>
      </c>
      <c r="AD154" s="21">
        <v>6</v>
      </c>
      <c r="AE154" s="21">
        <v>2</v>
      </c>
      <c r="AF154" s="21">
        <v>0</v>
      </c>
      <c r="AG154" s="21">
        <v>1</v>
      </c>
      <c r="AH154" s="21">
        <v>1</v>
      </c>
      <c r="AI154" s="21">
        <v>1</v>
      </c>
      <c r="AJ154" s="21">
        <v>0</v>
      </c>
      <c r="AK154" s="21">
        <v>0</v>
      </c>
      <c r="AL154" s="21">
        <v>3</v>
      </c>
      <c r="AM154" s="21">
        <v>11</v>
      </c>
      <c r="AN154" s="25">
        <v>1</v>
      </c>
    </row>
    <row r="155" spans="1:40" x14ac:dyDescent="0.35">
      <c r="A155" s="26">
        <v>5278</v>
      </c>
      <c r="B155" s="27">
        <v>1964</v>
      </c>
      <c r="C155" s="21">
        <f ca="1">YEAR(TODAY())-CLEAN!$B155</f>
        <v>61</v>
      </c>
      <c r="D155" s="28" t="s">
        <v>794</v>
      </c>
      <c r="E155" s="27" t="s">
        <v>716</v>
      </c>
      <c r="F155" s="27" t="s">
        <v>710</v>
      </c>
      <c r="G155" s="29">
        <v>82224</v>
      </c>
      <c r="H155" s="28">
        <v>0</v>
      </c>
      <c r="I155" s="28">
        <v>0</v>
      </c>
      <c r="J155" s="28">
        <f>CLEAN!$H155+CLEAN!$I155</f>
        <v>0</v>
      </c>
      <c r="K155" s="30">
        <v>41664</v>
      </c>
      <c r="L155" s="28">
        <f ca="1">YEAR(TODAY())-YEAR(CLEAN!$K155)</f>
        <v>11</v>
      </c>
      <c r="M155" s="28">
        <v>83</v>
      </c>
      <c r="N155" s="28">
        <f>SUM(CLEAN!$AB155:$AE155)</f>
        <v>23</v>
      </c>
      <c r="O155" s="31">
        <f>CLEAN!$U155+CLEAN!$V155+CLEAN!$W155+CLEAN!$X155+CLEAN!$Y155+CLEAN!$Z155</f>
        <v>902</v>
      </c>
      <c r="P155" s="28">
        <f>IF(CLEAN!$M155&lt;=32,3,IF(CLEAN!$M155&lt;=65,2,1))</f>
        <v>1</v>
      </c>
      <c r="Q155" s="28">
        <f>IF(Table_Market[[#This Row],[F_TOTAL_achat]]&lt;=14,1,IF(Table_Market[[#This Row],[F_TOTAL_achat]]&lt;=21,2,3))</f>
        <v>3</v>
      </c>
      <c r="R155" s="28">
        <f>IF(Table_Market[[#This Row],[M_TOTAL_dépensé]]&lt;=115,1,IF(Table_Market[[#This Row],[M_TOTAL_dépensé]]&lt;=833,2,3))</f>
        <v>3</v>
      </c>
      <c r="S155" s="21" t="str">
        <f>Table_Market[[#This Row],[R_SCORE]]&amp;Table_Market[[#This Row],[F_SCORE]]&amp;Table_Market[[#This Row],[M_SCORE]]</f>
        <v>133</v>
      </c>
      <c r="T1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5" s="31">
        <v>307</v>
      </c>
      <c r="V155" s="31">
        <v>26</v>
      </c>
      <c r="W155" s="31">
        <v>360</v>
      </c>
      <c r="X155" s="31">
        <v>138</v>
      </c>
      <c r="Y155" s="31">
        <v>31</v>
      </c>
      <c r="Z155" s="31">
        <v>40</v>
      </c>
      <c r="AA155" s="28">
        <v>1</v>
      </c>
      <c r="AB155" s="28">
        <v>6</v>
      </c>
      <c r="AC155" s="28">
        <v>9</v>
      </c>
      <c r="AD155" s="28">
        <v>5</v>
      </c>
      <c r="AE155" s="28">
        <v>3</v>
      </c>
      <c r="AF155" s="28">
        <v>0</v>
      </c>
      <c r="AG155" s="28">
        <v>0</v>
      </c>
      <c r="AH155" s="28">
        <v>0</v>
      </c>
      <c r="AI155" s="28">
        <v>1</v>
      </c>
      <c r="AJ155" s="28">
        <v>0</v>
      </c>
      <c r="AK155" s="28">
        <v>0</v>
      </c>
      <c r="AL155" s="28">
        <v>3</v>
      </c>
      <c r="AM155" s="28">
        <v>11</v>
      </c>
      <c r="AN155" s="32">
        <v>0</v>
      </c>
    </row>
    <row r="156" spans="1:40" x14ac:dyDescent="0.35">
      <c r="A156" s="19">
        <v>8164</v>
      </c>
      <c r="B156" s="20">
        <v>1978</v>
      </c>
      <c r="C156" s="21">
        <f ca="1">YEAR(TODAY())-CLEAN!$B156</f>
        <v>47</v>
      </c>
      <c r="D156" s="28" t="s">
        <v>792</v>
      </c>
      <c r="E156" s="20" t="s">
        <v>714</v>
      </c>
      <c r="F156" s="20" t="s">
        <v>710</v>
      </c>
      <c r="G156" s="22">
        <v>82170</v>
      </c>
      <c r="H156" s="21">
        <v>0</v>
      </c>
      <c r="I156" s="21">
        <v>0</v>
      </c>
      <c r="J156" s="21">
        <f>CLEAN!$H156+CLEAN!$I156</f>
        <v>0</v>
      </c>
      <c r="K156" s="23">
        <v>41603</v>
      </c>
      <c r="L156" s="21">
        <f ca="1">YEAR(TODAY())-YEAR(CLEAN!$K156)</f>
        <v>12</v>
      </c>
      <c r="M156" s="21">
        <v>13</v>
      </c>
      <c r="N156" s="21">
        <f>SUM(CLEAN!$AB156:$AE156)</f>
        <v>20</v>
      </c>
      <c r="O156" s="24">
        <f>CLEAN!$U156+CLEAN!$V156+CLEAN!$W156+CLEAN!$X156+CLEAN!$Y156+CLEAN!$Z156</f>
        <v>1908</v>
      </c>
      <c r="P156" s="21">
        <f>IF(CLEAN!$M156&lt;=32,3,IF(CLEAN!$M156&lt;=65,2,1))</f>
        <v>3</v>
      </c>
      <c r="Q156" s="21">
        <f>IF(Table_Market[[#This Row],[F_TOTAL_achat]]&lt;=14,1,IF(Table_Market[[#This Row],[F_TOTAL_achat]]&lt;=21,2,3))</f>
        <v>2</v>
      </c>
      <c r="R156" s="21">
        <f>IF(Table_Market[[#This Row],[M_TOTAL_dépensé]]&lt;=115,1,IF(Table_Market[[#This Row],[M_TOTAL_dépensé]]&lt;=833,2,3))</f>
        <v>3</v>
      </c>
      <c r="S156" s="21" t="str">
        <f>Table_Market[[#This Row],[R_SCORE]]&amp;Table_Market[[#This Row],[F_SCORE]]&amp;Table_Market[[#This Row],[M_SCORE]]</f>
        <v>323</v>
      </c>
      <c r="T1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" s="24">
        <v>1023</v>
      </c>
      <c r="V156" s="24">
        <v>93</v>
      </c>
      <c r="W156" s="24">
        <v>651</v>
      </c>
      <c r="X156" s="24">
        <v>49</v>
      </c>
      <c r="Y156" s="24">
        <v>55</v>
      </c>
      <c r="Z156" s="24">
        <v>37</v>
      </c>
      <c r="AA156" s="21">
        <v>1</v>
      </c>
      <c r="AB156" s="21">
        <v>5</v>
      </c>
      <c r="AC156" s="21">
        <v>6</v>
      </c>
      <c r="AD156" s="21">
        <v>7</v>
      </c>
      <c r="AE156" s="21">
        <v>2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3</v>
      </c>
      <c r="AM156" s="21">
        <v>11</v>
      </c>
      <c r="AN156" s="25">
        <v>0</v>
      </c>
    </row>
    <row r="157" spans="1:40" x14ac:dyDescent="0.35">
      <c r="A157" s="26">
        <v>7960</v>
      </c>
      <c r="B157" s="27">
        <v>1962</v>
      </c>
      <c r="C157" s="21">
        <f ca="1">YEAR(TODAY())-CLEAN!$B157</f>
        <v>63</v>
      </c>
      <c r="D157" s="28" t="s">
        <v>794</v>
      </c>
      <c r="E157" s="27" t="s">
        <v>717</v>
      </c>
      <c r="F157" s="27" t="s">
        <v>713</v>
      </c>
      <c r="G157" s="29">
        <v>82122</v>
      </c>
      <c r="H157" s="28">
        <v>0</v>
      </c>
      <c r="I157" s="28">
        <v>0</v>
      </c>
      <c r="J157" s="28">
        <f>CLEAN!$H157+CLEAN!$I157</f>
        <v>0</v>
      </c>
      <c r="K157" s="30">
        <v>41501</v>
      </c>
      <c r="L157" s="28">
        <f ca="1">YEAR(TODAY())-YEAR(CLEAN!$K157)</f>
        <v>12</v>
      </c>
      <c r="M157" s="28">
        <v>89</v>
      </c>
      <c r="N157" s="28">
        <f>SUM(CLEAN!$AB157:$AE157)</f>
        <v>26</v>
      </c>
      <c r="O157" s="31">
        <f>CLEAN!$U157+CLEAN!$V157+CLEAN!$W157+CLEAN!$X157+CLEAN!$Y157+CLEAN!$Z157</f>
        <v>1382</v>
      </c>
      <c r="P157" s="28">
        <f>IF(CLEAN!$M157&lt;=32,3,IF(CLEAN!$M157&lt;=65,2,1))</f>
        <v>1</v>
      </c>
      <c r="Q157" s="28">
        <f>IF(Table_Market[[#This Row],[F_TOTAL_achat]]&lt;=14,1,IF(Table_Market[[#This Row],[F_TOTAL_achat]]&lt;=21,2,3))</f>
        <v>3</v>
      </c>
      <c r="R157" s="28">
        <f>IF(Table_Market[[#This Row],[M_TOTAL_dépensé]]&lt;=115,1,IF(Table_Market[[#This Row],[M_TOTAL_dépensé]]&lt;=833,2,3))</f>
        <v>3</v>
      </c>
      <c r="S157" s="21" t="str">
        <f>Table_Market[[#This Row],[R_SCORE]]&amp;Table_Market[[#This Row],[F_SCORE]]&amp;Table_Market[[#This Row],[M_SCORE]]</f>
        <v>133</v>
      </c>
      <c r="T1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7" s="31">
        <v>734</v>
      </c>
      <c r="V157" s="31">
        <v>22</v>
      </c>
      <c r="W157" s="31">
        <v>350</v>
      </c>
      <c r="X157" s="31">
        <v>151</v>
      </c>
      <c r="Y157" s="31">
        <v>25</v>
      </c>
      <c r="Z157" s="31">
        <v>100</v>
      </c>
      <c r="AA157" s="28">
        <v>1</v>
      </c>
      <c r="AB157" s="28">
        <v>3</v>
      </c>
      <c r="AC157" s="28">
        <v>9</v>
      </c>
      <c r="AD157" s="28">
        <v>13</v>
      </c>
      <c r="AE157" s="28">
        <v>1</v>
      </c>
      <c r="AF157" s="28">
        <v>0</v>
      </c>
      <c r="AG157" s="28">
        <v>0</v>
      </c>
      <c r="AH157" s="28">
        <v>1</v>
      </c>
      <c r="AI157" s="28">
        <v>0</v>
      </c>
      <c r="AJ157" s="28">
        <v>0</v>
      </c>
      <c r="AK157" s="28">
        <v>0</v>
      </c>
      <c r="AL157" s="28">
        <v>3</v>
      </c>
      <c r="AM157" s="28">
        <v>11</v>
      </c>
      <c r="AN157" s="32">
        <v>0</v>
      </c>
    </row>
    <row r="158" spans="1:40" x14ac:dyDescent="0.35">
      <c r="A158" s="19">
        <v>4597</v>
      </c>
      <c r="B158" s="20">
        <v>1970</v>
      </c>
      <c r="C158" s="21">
        <f ca="1">YEAR(TODAY())-CLEAN!$B158</f>
        <v>55</v>
      </c>
      <c r="D158" s="28" t="s">
        <v>792</v>
      </c>
      <c r="E158" s="20" t="s">
        <v>714</v>
      </c>
      <c r="F158" s="20" t="s">
        <v>713</v>
      </c>
      <c r="G158" s="22">
        <v>82072</v>
      </c>
      <c r="H158" s="21">
        <v>0</v>
      </c>
      <c r="I158" s="21">
        <v>0</v>
      </c>
      <c r="J158" s="21">
        <f>CLEAN!$H158+CLEAN!$I158</f>
        <v>0</v>
      </c>
      <c r="K158" s="23">
        <v>41457</v>
      </c>
      <c r="L158" s="21">
        <f ca="1">YEAR(TODAY())-YEAR(CLEAN!$K158)</f>
        <v>12</v>
      </c>
      <c r="M158" s="21">
        <v>67</v>
      </c>
      <c r="N158" s="21">
        <f>SUM(CLEAN!$AB158:$AE158)</f>
        <v>19</v>
      </c>
      <c r="O158" s="24">
        <f>CLEAN!$U158+CLEAN!$V158+CLEAN!$W158+CLEAN!$X158+CLEAN!$Y158+CLEAN!$Z158</f>
        <v>2018</v>
      </c>
      <c r="P158" s="21">
        <f>IF(CLEAN!$M158&lt;=32,3,IF(CLEAN!$M158&lt;=65,2,1))</f>
        <v>1</v>
      </c>
      <c r="Q158" s="21">
        <f>IF(Table_Market[[#This Row],[F_TOTAL_achat]]&lt;=14,1,IF(Table_Market[[#This Row],[F_TOTAL_achat]]&lt;=21,2,3))</f>
        <v>2</v>
      </c>
      <c r="R158" s="21">
        <f>IF(Table_Market[[#This Row],[M_TOTAL_dépensé]]&lt;=115,1,IF(Table_Market[[#This Row],[M_TOTAL_dépensé]]&lt;=833,2,3))</f>
        <v>3</v>
      </c>
      <c r="S158" s="21" t="str">
        <f>Table_Market[[#This Row],[R_SCORE]]&amp;Table_Market[[#This Row],[F_SCORE]]&amp;Table_Market[[#This Row],[M_SCORE]]</f>
        <v>123</v>
      </c>
      <c r="T1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8" s="24">
        <v>889</v>
      </c>
      <c r="V158" s="24">
        <v>55</v>
      </c>
      <c r="W158" s="24">
        <v>685</v>
      </c>
      <c r="X158" s="24">
        <v>168</v>
      </c>
      <c r="Y158" s="24">
        <v>92</v>
      </c>
      <c r="Z158" s="24">
        <v>129</v>
      </c>
      <c r="AA158" s="21">
        <v>1</v>
      </c>
      <c r="AB158" s="21">
        <v>3</v>
      </c>
      <c r="AC158" s="21">
        <v>2</v>
      </c>
      <c r="AD158" s="21">
        <v>13</v>
      </c>
      <c r="AE158" s="21">
        <v>1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3</v>
      </c>
      <c r="AM158" s="21">
        <v>11</v>
      </c>
      <c r="AN158" s="25">
        <v>0</v>
      </c>
    </row>
    <row r="159" spans="1:40" x14ac:dyDescent="0.35">
      <c r="A159" s="26">
        <v>202</v>
      </c>
      <c r="B159" s="27">
        <v>1948</v>
      </c>
      <c r="C159" s="21">
        <f ca="1">YEAR(TODAY())-CLEAN!$B159</f>
        <v>77</v>
      </c>
      <c r="D159" s="28" t="s">
        <v>794</v>
      </c>
      <c r="E159" s="27" t="s">
        <v>714</v>
      </c>
      <c r="F159" s="27" t="s">
        <v>712</v>
      </c>
      <c r="G159" s="29">
        <v>82032</v>
      </c>
      <c r="H159" s="28">
        <v>0</v>
      </c>
      <c r="I159" s="28">
        <v>0</v>
      </c>
      <c r="J159" s="28">
        <f>CLEAN!$H159+CLEAN!$I159</f>
        <v>0</v>
      </c>
      <c r="K159" s="30">
        <v>41734</v>
      </c>
      <c r="L159" s="28">
        <f ca="1">YEAR(TODAY())-YEAR(CLEAN!$K159)</f>
        <v>11</v>
      </c>
      <c r="M159" s="28">
        <v>54</v>
      </c>
      <c r="N159" s="28">
        <f>SUM(CLEAN!$AB159:$AE159)</f>
        <v>18</v>
      </c>
      <c r="O159" s="31">
        <f>CLEAN!$U159+CLEAN!$V159+CLEAN!$W159+CLEAN!$X159+CLEAN!$Y159+CLEAN!$Z159</f>
        <v>1234</v>
      </c>
      <c r="P159" s="28">
        <f>IF(CLEAN!$M159&lt;=32,3,IF(CLEAN!$M159&lt;=65,2,1))</f>
        <v>2</v>
      </c>
      <c r="Q159" s="28">
        <f>IF(Table_Market[[#This Row],[F_TOTAL_achat]]&lt;=14,1,IF(Table_Market[[#This Row],[F_TOTAL_achat]]&lt;=21,2,3))</f>
        <v>2</v>
      </c>
      <c r="R159" s="28">
        <f>IF(Table_Market[[#This Row],[M_TOTAL_dépensé]]&lt;=115,1,IF(Table_Market[[#This Row],[M_TOTAL_dépensé]]&lt;=833,2,3))</f>
        <v>3</v>
      </c>
      <c r="S159" s="21" t="str">
        <f>Table_Market[[#This Row],[R_SCORE]]&amp;Table_Market[[#This Row],[F_SCORE]]&amp;Table_Market[[#This Row],[M_SCORE]]</f>
        <v>223</v>
      </c>
      <c r="T1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9" s="31">
        <v>332</v>
      </c>
      <c r="V159" s="31">
        <v>194</v>
      </c>
      <c r="W159" s="31">
        <v>377</v>
      </c>
      <c r="X159" s="31">
        <v>149</v>
      </c>
      <c r="Y159" s="31">
        <v>125</v>
      </c>
      <c r="Z159" s="31">
        <v>57</v>
      </c>
      <c r="AA159" s="28">
        <v>0</v>
      </c>
      <c r="AB159" s="28">
        <v>4</v>
      </c>
      <c r="AC159" s="28">
        <v>6</v>
      </c>
      <c r="AD159" s="28">
        <v>7</v>
      </c>
      <c r="AE159" s="28">
        <v>1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3</v>
      </c>
      <c r="AM159" s="28">
        <v>11</v>
      </c>
      <c r="AN159" s="32">
        <v>0</v>
      </c>
    </row>
    <row r="160" spans="1:40" x14ac:dyDescent="0.35">
      <c r="A160" s="19">
        <v>9589</v>
      </c>
      <c r="B160" s="20">
        <v>1948</v>
      </c>
      <c r="C160" s="21">
        <f ca="1">YEAR(TODAY())-CLEAN!$B160</f>
        <v>77</v>
      </c>
      <c r="D160" s="28" t="s">
        <v>794</v>
      </c>
      <c r="E160" s="20" t="s">
        <v>714</v>
      </c>
      <c r="F160" s="20" t="s">
        <v>712</v>
      </c>
      <c r="G160" s="22">
        <v>82032</v>
      </c>
      <c r="H160" s="21">
        <v>0</v>
      </c>
      <c r="I160" s="21">
        <v>0</v>
      </c>
      <c r="J160" s="21">
        <f>CLEAN!$H160+CLEAN!$I160</f>
        <v>0</v>
      </c>
      <c r="K160" s="23">
        <v>41734</v>
      </c>
      <c r="L160" s="21">
        <f ca="1">YEAR(TODAY())-YEAR(CLEAN!$K160)</f>
        <v>11</v>
      </c>
      <c r="M160" s="21">
        <v>54</v>
      </c>
      <c r="N160" s="21">
        <f>SUM(CLEAN!$AB160:$AE160)</f>
        <v>18</v>
      </c>
      <c r="O160" s="24">
        <f>CLEAN!$U160+CLEAN!$V160+CLEAN!$W160+CLEAN!$X160+CLEAN!$Y160+CLEAN!$Z160</f>
        <v>1234</v>
      </c>
      <c r="P160" s="21">
        <f>IF(CLEAN!$M160&lt;=32,3,IF(CLEAN!$M160&lt;=65,2,1))</f>
        <v>2</v>
      </c>
      <c r="Q160" s="21">
        <f>IF(Table_Market[[#This Row],[F_TOTAL_achat]]&lt;=14,1,IF(Table_Market[[#This Row],[F_TOTAL_achat]]&lt;=21,2,3))</f>
        <v>2</v>
      </c>
      <c r="R160" s="21">
        <f>IF(Table_Market[[#This Row],[M_TOTAL_dépensé]]&lt;=115,1,IF(Table_Market[[#This Row],[M_TOTAL_dépensé]]&lt;=833,2,3))</f>
        <v>3</v>
      </c>
      <c r="S160" s="21" t="str">
        <f>Table_Market[[#This Row],[R_SCORE]]&amp;Table_Market[[#This Row],[F_SCORE]]&amp;Table_Market[[#This Row],[M_SCORE]]</f>
        <v>223</v>
      </c>
      <c r="T1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0" s="24">
        <v>332</v>
      </c>
      <c r="V160" s="24">
        <v>194</v>
      </c>
      <c r="W160" s="24">
        <v>377</v>
      </c>
      <c r="X160" s="24">
        <v>149</v>
      </c>
      <c r="Y160" s="24">
        <v>125</v>
      </c>
      <c r="Z160" s="24">
        <v>57</v>
      </c>
      <c r="AA160" s="21">
        <v>0</v>
      </c>
      <c r="AB160" s="21">
        <v>4</v>
      </c>
      <c r="AC160" s="21">
        <v>6</v>
      </c>
      <c r="AD160" s="21">
        <v>7</v>
      </c>
      <c r="AE160" s="21">
        <v>1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3</v>
      </c>
      <c r="AM160" s="21">
        <v>11</v>
      </c>
      <c r="AN160" s="25">
        <v>0</v>
      </c>
    </row>
    <row r="161" spans="1:40" x14ac:dyDescent="0.35">
      <c r="A161" s="26">
        <v>6810</v>
      </c>
      <c r="B161" s="27">
        <v>1983</v>
      </c>
      <c r="C161" s="21">
        <f ca="1">YEAR(TODAY())-CLEAN!$B161</f>
        <v>42</v>
      </c>
      <c r="D161" s="28" t="s">
        <v>793</v>
      </c>
      <c r="E161" s="27" t="s">
        <v>716</v>
      </c>
      <c r="F161" s="27" t="s">
        <v>711</v>
      </c>
      <c r="G161" s="29">
        <v>82025</v>
      </c>
      <c r="H161" s="28">
        <v>0</v>
      </c>
      <c r="I161" s="28">
        <v>0</v>
      </c>
      <c r="J161" s="28">
        <f>CLEAN!$H161+CLEAN!$I161</f>
        <v>0</v>
      </c>
      <c r="K161" s="30">
        <v>41422</v>
      </c>
      <c r="L161" s="28"/>
      <c r="M161" s="28">
        <v>76</v>
      </c>
      <c r="N161" s="28">
        <f>SUM(CLEAN!$AB161:$AE161)</f>
        <v>12</v>
      </c>
      <c r="O161" s="31">
        <f>CLEAN!$U161+CLEAN!$V161+CLEAN!$W161+CLEAN!$X161+CLEAN!$Y161+CLEAN!$Z161</f>
        <v>1187</v>
      </c>
      <c r="P161" s="28">
        <f>IF(CLEAN!$M161&lt;=32,3,IF(CLEAN!$M161&lt;=65,2,1))</f>
        <v>1</v>
      </c>
      <c r="Q161" s="28">
        <f>IF(Table_Market[[#This Row],[F_TOTAL_achat]]&lt;=14,1,IF(Table_Market[[#This Row],[F_TOTAL_achat]]&lt;=21,2,3))</f>
        <v>1</v>
      </c>
      <c r="R161" s="28">
        <f>IF(Table_Market[[#This Row],[M_TOTAL_dépensé]]&lt;=115,1,IF(Table_Market[[#This Row],[M_TOTAL_dépensé]]&lt;=833,2,3))</f>
        <v>3</v>
      </c>
      <c r="S161" s="21" t="str">
        <f>Table_Market[[#This Row],[R_SCORE]]&amp;Table_Market[[#This Row],[F_SCORE]]&amp;Table_Market[[#This Row],[M_SCORE]]</f>
        <v>113</v>
      </c>
      <c r="T1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1" s="31">
        <v>267</v>
      </c>
      <c r="V161" s="31">
        <v>98</v>
      </c>
      <c r="W161" s="31">
        <v>606</v>
      </c>
      <c r="X161" s="31">
        <v>48</v>
      </c>
      <c r="Y161" s="31">
        <v>70</v>
      </c>
      <c r="Z161" s="31">
        <v>98</v>
      </c>
      <c r="AA161" s="28">
        <v>1</v>
      </c>
      <c r="AB161" s="28">
        <v>3</v>
      </c>
      <c r="AC161" s="28">
        <v>2</v>
      </c>
      <c r="AD161" s="28">
        <v>6</v>
      </c>
      <c r="AE161" s="28">
        <v>1</v>
      </c>
      <c r="AF161" s="28">
        <v>0</v>
      </c>
      <c r="AG161" s="28">
        <v>0</v>
      </c>
      <c r="AH161" s="28">
        <v>1</v>
      </c>
      <c r="AI161" s="28">
        <v>0</v>
      </c>
      <c r="AJ161" s="28">
        <v>0</v>
      </c>
      <c r="AK161" s="28">
        <v>0</v>
      </c>
      <c r="AL161" s="28">
        <v>3</v>
      </c>
      <c r="AM161" s="28">
        <v>11</v>
      </c>
      <c r="AN161" s="32">
        <v>1</v>
      </c>
    </row>
    <row r="162" spans="1:40" x14ac:dyDescent="0.35">
      <c r="A162" s="19">
        <v>10446</v>
      </c>
      <c r="B162" s="20">
        <v>1957</v>
      </c>
      <c r="C162" s="21">
        <f ca="1">YEAR(TODAY())-CLEAN!$B162</f>
        <v>68</v>
      </c>
      <c r="D162" s="28" t="s">
        <v>794</v>
      </c>
      <c r="E162" s="20" t="s">
        <v>714</v>
      </c>
      <c r="F162" s="20" t="s">
        <v>710</v>
      </c>
      <c r="G162" s="22">
        <v>82017</v>
      </c>
      <c r="H162" s="21">
        <v>0</v>
      </c>
      <c r="I162" s="21">
        <v>0</v>
      </c>
      <c r="J162" s="21">
        <f>CLEAN!$H162+CLEAN!$I162</f>
        <v>0</v>
      </c>
      <c r="K162" s="23">
        <v>41220</v>
      </c>
      <c r="L162" s="21">
        <f ca="1">YEAR(TODAY())-YEAR(CLEAN!$K162)</f>
        <v>13</v>
      </c>
      <c r="M162" s="21">
        <v>58</v>
      </c>
      <c r="N162" s="21">
        <f>SUM(CLEAN!$AB162:$AE162)</f>
        <v>18</v>
      </c>
      <c r="O162" s="24">
        <f>CLEAN!$U162+CLEAN!$V162+CLEAN!$W162+CLEAN!$X162+CLEAN!$Y162+CLEAN!$Z162</f>
        <v>729</v>
      </c>
      <c r="P162" s="21">
        <f>IF(CLEAN!$M162&lt;=32,3,IF(CLEAN!$M162&lt;=65,2,1))</f>
        <v>2</v>
      </c>
      <c r="Q162" s="21">
        <f>IF(Table_Market[[#This Row],[F_TOTAL_achat]]&lt;=14,1,IF(Table_Market[[#This Row],[F_TOTAL_achat]]&lt;=21,2,3))</f>
        <v>2</v>
      </c>
      <c r="R162" s="21">
        <f>IF(Table_Market[[#This Row],[M_TOTAL_dépensé]]&lt;=115,1,IF(Table_Market[[#This Row],[M_TOTAL_dépensé]]&lt;=833,2,3))</f>
        <v>2</v>
      </c>
      <c r="S162" s="21" t="str">
        <f>Table_Market[[#This Row],[R_SCORE]]&amp;Table_Market[[#This Row],[F_SCORE]]&amp;Table_Market[[#This Row],[M_SCORE]]</f>
        <v>222</v>
      </c>
      <c r="T1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2" s="24">
        <v>184</v>
      </c>
      <c r="V162" s="24">
        <v>23</v>
      </c>
      <c r="W162" s="24">
        <v>446</v>
      </c>
      <c r="X162" s="24">
        <v>30</v>
      </c>
      <c r="Y162" s="24">
        <v>23</v>
      </c>
      <c r="Z162" s="24">
        <v>23</v>
      </c>
      <c r="AA162" s="21">
        <v>1</v>
      </c>
      <c r="AB162" s="21">
        <v>5</v>
      </c>
      <c r="AC162" s="21">
        <v>4</v>
      </c>
      <c r="AD162" s="21">
        <v>7</v>
      </c>
      <c r="AE162" s="21">
        <v>2</v>
      </c>
      <c r="AF162" s="21">
        <v>0</v>
      </c>
      <c r="AG162" s="21">
        <v>1</v>
      </c>
      <c r="AH162" s="21">
        <v>1</v>
      </c>
      <c r="AI162" s="21">
        <v>1</v>
      </c>
      <c r="AJ162" s="21">
        <v>0</v>
      </c>
      <c r="AK162" s="21">
        <v>0</v>
      </c>
      <c r="AL162" s="21">
        <v>3</v>
      </c>
      <c r="AM162" s="21">
        <v>11</v>
      </c>
      <c r="AN162" s="25">
        <v>1</v>
      </c>
    </row>
    <row r="163" spans="1:40" x14ac:dyDescent="0.35">
      <c r="A163" s="26">
        <v>8395</v>
      </c>
      <c r="B163" s="27">
        <v>1961</v>
      </c>
      <c r="C163" s="21">
        <f ca="1">YEAR(TODAY())-CLEAN!$B163</f>
        <v>64</v>
      </c>
      <c r="D163" s="28" t="s">
        <v>794</v>
      </c>
      <c r="E163" s="27" t="s">
        <v>716</v>
      </c>
      <c r="F163" s="27" t="s">
        <v>709</v>
      </c>
      <c r="G163" s="29">
        <v>82014</v>
      </c>
      <c r="H163" s="28">
        <v>0</v>
      </c>
      <c r="I163" s="28">
        <v>0</v>
      </c>
      <c r="J163" s="28">
        <f>CLEAN!$H163+CLEAN!$I163</f>
        <v>0</v>
      </c>
      <c r="K163" s="30">
        <v>41141</v>
      </c>
      <c r="L163" s="28">
        <f ca="1">YEAR(TODAY())-YEAR(CLEAN!$K163)</f>
        <v>13</v>
      </c>
      <c r="M163" s="28">
        <v>48</v>
      </c>
      <c r="N163" s="28">
        <f>SUM(CLEAN!$AB163:$AE163)</f>
        <v>27</v>
      </c>
      <c r="O163" s="31">
        <f>CLEAN!$U163+CLEAN!$V163+CLEAN!$W163+CLEAN!$X163+CLEAN!$Y163+CLEAN!$Z163</f>
        <v>1511</v>
      </c>
      <c r="P163" s="28">
        <f>IF(CLEAN!$M163&lt;=32,3,IF(CLEAN!$M163&lt;=65,2,1))</f>
        <v>2</v>
      </c>
      <c r="Q163" s="28">
        <f>IF(Table_Market[[#This Row],[F_TOTAL_achat]]&lt;=14,1,IF(Table_Market[[#This Row],[F_TOTAL_achat]]&lt;=21,2,3))</f>
        <v>3</v>
      </c>
      <c r="R163" s="28">
        <f>IF(Table_Market[[#This Row],[M_TOTAL_dépensé]]&lt;=115,1,IF(Table_Market[[#This Row],[M_TOTAL_dépensé]]&lt;=833,2,3))</f>
        <v>3</v>
      </c>
      <c r="S163" s="21" t="str">
        <f>Table_Market[[#This Row],[R_SCORE]]&amp;Table_Market[[#This Row],[F_SCORE]]&amp;Table_Market[[#This Row],[M_SCORE]]</f>
        <v>233</v>
      </c>
      <c r="T1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3" s="31">
        <v>980</v>
      </c>
      <c r="V163" s="31">
        <v>37</v>
      </c>
      <c r="W163" s="31">
        <v>265</v>
      </c>
      <c r="X163" s="31">
        <v>35</v>
      </c>
      <c r="Y163" s="31">
        <v>163</v>
      </c>
      <c r="Z163" s="31">
        <v>31</v>
      </c>
      <c r="AA163" s="28">
        <v>1</v>
      </c>
      <c r="AB163" s="28">
        <v>3</v>
      </c>
      <c r="AC163" s="28">
        <v>6</v>
      </c>
      <c r="AD163" s="28">
        <v>12</v>
      </c>
      <c r="AE163" s="28">
        <v>6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3</v>
      </c>
      <c r="AM163" s="28">
        <v>11</v>
      </c>
      <c r="AN163" s="32">
        <v>1</v>
      </c>
    </row>
    <row r="164" spans="1:40" x14ac:dyDescent="0.35">
      <c r="A164" s="19">
        <v>5341</v>
      </c>
      <c r="B164" s="20">
        <v>1962</v>
      </c>
      <c r="C164" s="21">
        <f ca="1">YEAR(TODAY())-CLEAN!$B164</f>
        <v>63</v>
      </c>
      <c r="D164" s="28" t="s">
        <v>794</v>
      </c>
      <c r="E164" s="20" t="s">
        <v>717</v>
      </c>
      <c r="F164" s="20" t="s">
        <v>711</v>
      </c>
      <c r="G164" s="22">
        <v>81975</v>
      </c>
      <c r="H164" s="21">
        <v>0</v>
      </c>
      <c r="I164" s="21">
        <v>1</v>
      </c>
      <c r="J164" s="21">
        <f>CLEAN!$H164+CLEAN!$I164</f>
        <v>1</v>
      </c>
      <c r="K164" s="23">
        <v>41279</v>
      </c>
      <c r="L164" s="21">
        <f ca="1">YEAR(TODAY())-YEAR(CLEAN!$K164)</f>
        <v>12</v>
      </c>
      <c r="M164" s="21">
        <v>2</v>
      </c>
      <c r="N164" s="21">
        <f>SUM(CLEAN!$AB164:$AE164)</f>
        <v>20</v>
      </c>
      <c r="O164" s="24">
        <f>CLEAN!$U164+CLEAN!$V164+CLEAN!$W164+CLEAN!$X164+CLEAN!$Y164+CLEAN!$Z164</f>
        <v>1588</v>
      </c>
      <c r="P164" s="21">
        <f>IF(CLEAN!$M164&lt;=32,3,IF(CLEAN!$M164&lt;=65,2,1))</f>
        <v>3</v>
      </c>
      <c r="Q164" s="21">
        <f>IF(Table_Market[[#This Row],[F_TOTAL_achat]]&lt;=14,1,IF(Table_Market[[#This Row],[F_TOTAL_achat]]&lt;=21,2,3))</f>
        <v>2</v>
      </c>
      <c r="R164" s="21">
        <f>IF(Table_Market[[#This Row],[M_TOTAL_dépensé]]&lt;=115,1,IF(Table_Market[[#This Row],[M_TOTAL_dépensé]]&lt;=833,2,3))</f>
        <v>3</v>
      </c>
      <c r="S164" s="21" t="str">
        <f>Table_Market[[#This Row],[R_SCORE]]&amp;Table_Market[[#This Row],[F_SCORE]]&amp;Table_Market[[#This Row],[M_SCORE]]</f>
        <v>323</v>
      </c>
      <c r="T1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4" s="24">
        <v>983</v>
      </c>
      <c r="V164" s="24">
        <v>76</v>
      </c>
      <c r="W164" s="24">
        <v>184</v>
      </c>
      <c r="X164" s="24">
        <v>180</v>
      </c>
      <c r="Y164" s="24">
        <v>138</v>
      </c>
      <c r="Z164" s="24">
        <v>27</v>
      </c>
      <c r="AA164" s="21">
        <v>1</v>
      </c>
      <c r="AB164" s="21">
        <v>6</v>
      </c>
      <c r="AC164" s="21">
        <v>3</v>
      </c>
      <c r="AD164" s="21">
        <v>4</v>
      </c>
      <c r="AE164" s="21">
        <v>7</v>
      </c>
      <c r="AF164" s="21">
        <v>0</v>
      </c>
      <c r="AG164" s="21">
        <v>0</v>
      </c>
      <c r="AH164" s="21">
        <v>1</v>
      </c>
      <c r="AI164" s="21">
        <v>0</v>
      </c>
      <c r="AJ164" s="21">
        <v>0</v>
      </c>
      <c r="AK164" s="21">
        <v>0</v>
      </c>
      <c r="AL164" s="21">
        <v>3</v>
      </c>
      <c r="AM164" s="21">
        <v>11</v>
      </c>
      <c r="AN164" s="25">
        <v>0</v>
      </c>
    </row>
    <row r="165" spans="1:40" x14ac:dyDescent="0.35">
      <c r="A165" s="26">
        <v>1103</v>
      </c>
      <c r="B165" s="27">
        <v>1976</v>
      </c>
      <c r="C165" s="21">
        <f ca="1">YEAR(TODAY())-CLEAN!$B165</f>
        <v>49</v>
      </c>
      <c r="D165" s="28" t="s">
        <v>792</v>
      </c>
      <c r="E165" s="27" t="s">
        <v>717</v>
      </c>
      <c r="F165" s="27" t="s">
        <v>710</v>
      </c>
      <c r="G165" s="29">
        <v>81929</v>
      </c>
      <c r="H165" s="28">
        <v>1</v>
      </c>
      <c r="I165" s="28">
        <v>0</v>
      </c>
      <c r="J165" s="28">
        <f>CLEAN!$H165+CLEAN!$I165</f>
        <v>1</v>
      </c>
      <c r="K165" s="30">
        <v>41181</v>
      </c>
      <c r="L165" s="28">
        <f ca="1">YEAR(TODAY())-YEAR(CLEAN!$K165)</f>
        <v>13</v>
      </c>
      <c r="M165" s="28">
        <v>60</v>
      </c>
      <c r="N165" s="28">
        <f>SUM(CLEAN!$AB165:$AE165)</f>
        <v>24</v>
      </c>
      <c r="O165" s="31">
        <f>CLEAN!$U165+CLEAN!$V165+CLEAN!$W165+CLEAN!$X165+CLEAN!$Y165+CLEAN!$Z165</f>
        <v>2053</v>
      </c>
      <c r="P165" s="28">
        <f>IF(CLEAN!$M165&lt;=32,3,IF(CLEAN!$M165&lt;=65,2,1))</f>
        <v>2</v>
      </c>
      <c r="Q165" s="28">
        <f>IF(Table_Market[[#This Row],[F_TOTAL_achat]]&lt;=14,1,IF(Table_Market[[#This Row],[F_TOTAL_achat]]&lt;=21,2,3))</f>
        <v>3</v>
      </c>
      <c r="R165" s="28">
        <f>IF(Table_Market[[#This Row],[M_TOTAL_dépensé]]&lt;=115,1,IF(Table_Market[[#This Row],[M_TOTAL_dépensé]]&lt;=833,2,3))</f>
        <v>3</v>
      </c>
      <c r="S165" s="21" t="str">
        <f>Table_Market[[#This Row],[R_SCORE]]&amp;Table_Market[[#This Row],[F_SCORE]]&amp;Table_Market[[#This Row],[M_SCORE]]</f>
        <v>233</v>
      </c>
      <c r="T1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5" s="31">
        <v>1486</v>
      </c>
      <c r="V165" s="31">
        <v>55</v>
      </c>
      <c r="W165" s="31">
        <v>278</v>
      </c>
      <c r="X165" s="31">
        <v>49</v>
      </c>
      <c r="Y165" s="31">
        <v>0</v>
      </c>
      <c r="Z165" s="31">
        <v>185</v>
      </c>
      <c r="AA165" s="28">
        <v>2</v>
      </c>
      <c r="AB165" s="28">
        <v>4</v>
      </c>
      <c r="AC165" s="28">
        <v>4</v>
      </c>
      <c r="AD165" s="28">
        <v>10</v>
      </c>
      <c r="AE165" s="28">
        <v>6</v>
      </c>
      <c r="AF165" s="28">
        <v>1</v>
      </c>
      <c r="AG165" s="28">
        <v>0</v>
      </c>
      <c r="AH165" s="28">
        <v>1</v>
      </c>
      <c r="AI165" s="28">
        <v>0</v>
      </c>
      <c r="AJ165" s="28">
        <v>0</v>
      </c>
      <c r="AK165" s="28">
        <v>0</v>
      </c>
      <c r="AL165" s="28">
        <v>3</v>
      </c>
      <c r="AM165" s="28">
        <v>11</v>
      </c>
      <c r="AN165" s="32">
        <v>1</v>
      </c>
    </row>
    <row r="166" spans="1:40" x14ac:dyDescent="0.35">
      <c r="A166" s="19">
        <v>1650</v>
      </c>
      <c r="B166" s="20">
        <v>1960</v>
      </c>
      <c r="C166" s="21">
        <f ca="1">YEAR(TODAY())-CLEAN!$B166</f>
        <v>65</v>
      </c>
      <c r="D166" s="28" t="s">
        <v>794</v>
      </c>
      <c r="E166" s="20" t="s">
        <v>717</v>
      </c>
      <c r="F166" s="20" t="s">
        <v>710</v>
      </c>
      <c r="G166" s="22">
        <v>81843</v>
      </c>
      <c r="H166" s="21">
        <v>0</v>
      </c>
      <c r="I166" s="21">
        <v>0</v>
      </c>
      <c r="J166" s="21">
        <f>CLEAN!$H166+CLEAN!$I166</f>
        <v>0</v>
      </c>
      <c r="K166" s="23">
        <v>41386</v>
      </c>
      <c r="L166" s="21">
        <f ca="1">YEAR(TODAY())-YEAR(CLEAN!$K166)</f>
        <v>12</v>
      </c>
      <c r="M166" s="21">
        <v>13</v>
      </c>
      <c r="N166" s="21">
        <f>SUM(CLEAN!$AB166:$AE166)</f>
        <v>29</v>
      </c>
      <c r="O166" s="24">
        <f>CLEAN!$U166+CLEAN!$V166+CLEAN!$W166+CLEAN!$X166+CLEAN!$Y166+CLEAN!$Z166</f>
        <v>1643</v>
      </c>
      <c r="P166" s="21">
        <f>IF(CLEAN!$M166&lt;=32,3,IF(CLEAN!$M166&lt;=65,2,1))</f>
        <v>3</v>
      </c>
      <c r="Q166" s="21">
        <f>IF(Table_Market[[#This Row],[F_TOTAL_achat]]&lt;=14,1,IF(Table_Market[[#This Row],[F_TOTAL_achat]]&lt;=21,2,3))</f>
        <v>3</v>
      </c>
      <c r="R166" s="21">
        <f>IF(Table_Market[[#This Row],[M_TOTAL_dépensé]]&lt;=115,1,IF(Table_Market[[#This Row],[M_TOTAL_dépensé]]&lt;=833,2,3))</f>
        <v>3</v>
      </c>
      <c r="S166" s="21" t="str">
        <f>Table_Market[[#This Row],[R_SCORE]]&amp;Table_Market[[#This Row],[F_SCORE]]&amp;Table_Market[[#This Row],[M_SCORE]]</f>
        <v>333</v>
      </c>
      <c r="T1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66" s="24">
        <v>779</v>
      </c>
      <c r="V166" s="24">
        <v>86</v>
      </c>
      <c r="W166" s="24">
        <v>537</v>
      </c>
      <c r="X166" s="24">
        <v>34</v>
      </c>
      <c r="Y166" s="24">
        <v>69</v>
      </c>
      <c r="Z166" s="24">
        <v>138</v>
      </c>
      <c r="AA166" s="21">
        <v>1</v>
      </c>
      <c r="AB166" s="21">
        <v>5</v>
      </c>
      <c r="AC166" s="21">
        <v>9</v>
      </c>
      <c r="AD166" s="21">
        <v>12</v>
      </c>
      <c r="AE166" s="21">
        <v>3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3</v>
      </c>
      <c r="AM166" s="21">
        <v>11</v>
      </c>
      <c r="AN166" s="25">
        <v>0</v>
      </c>
    </row>
    <row r="167" spans="1:40" x14ac:dyDescent="0.35">
      <c r="A167" s="26">
        <v>9292</v>
      </c>
      <c r="B167" s="27">
        <v>1952</v>
      </c>
      <c r="C167" s="21">
        <f ca="1">YEAR(TODAY())-CLEAN!$B167</f>
        <v>73</v>
      </c>
      <c r="D167" s="28" t="s">
        <v>794</v>
      </c>
      <c r="E167" s="27" t="s">
        <v>716</v>
      </c>
      <c r="F167" s="27" t="s">
        <v>710</v>
      </c>
      <c r="G167" s="29">
        <v>81795</v>
      </c>
      <c r="H167" s="28">
        <v>0</v>
      </c>
      <c r="I167" s="28">
        <v>0</v>
      </c>
      <c r="J167" s="28">
        <f>CLEAN!$H167+CLEAN!$I167</f>
        <v>0</v>
      </c>
      <c r="K167" s="30">
        <v>41208</v>
      </c>
      <c r="L167" s="28">
        <f ca="1">YEAR(TODAY())-YEAR(CLEAN!$K167)</f>
        <v>13</v>
      </c>
      <c r="M167" s="28">
        <v>74</v>
      </c>
      <c r="N167" s="28">
        <f>SUM(CLEAN!$AB167:$AE167)</f>
        <v>24</v>
      </c>
      <c r="O167" s="31">
        <f>CLEAN!$U167+CLEAN!$V167+CLEAN!$W167+CLEAN!$X167+CLEAN!$Y167+CLEAN!$Z167</f>
        <v>1382</v>
      </c>
      <c r="P167" s="28">
        <f>IF(CLEAN!$M167&lt;=32,3,IF(CLEAN!$M167&lt;=65,2,1))</f>
        <v>1</v>
      </c>
      <c r="Q167" s="28">
        <f>IF(Table_Market[[#This Row],[F_TOTAL_achat]]&lt;=14,1,IF(Table_Market[[#This Row],[F_TOTAL_achat]]&lt;=21,2,3))</f>
        <v>3</v>
      </c>
      <c r="R167" s="28">
        <f>IF(Table_Market[[#This Row],[M_TOTAL_dépensé]]&lt;=115,1,IF(Table_Market[[#This Row],[M_TOTAL_dépensé]]&lt;=833,2,3))</f>
        <v>3</v>
      </c>
      <c r="S167" s="21" t="str">
        <f>Table_Market[[#This Row],[R_SCORE]]&amp;Table_Market[[#This Row],[F_SCORE]]&amp;Table_Market[[#This Row],[M_SCORE]]</f>
        <v>133</v>
      </c>
      <c r="T1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7" s="31">
        <v>324</v>
      </c>
      <c r="V167" s="31">
        <v>132</v>
      </c>
      <c r="W167" s="31">
        <v>693</v>
      </c>
      <c r="X167" s="31">
        <v>27</v>
      </c>
      <c r="Y167" s="31">
        <v>118</v>
      </c>
      <c r="Z167" s="31">
        <v>88</v>
      </c>
      <c r="AA167" s="28">
        <v>1</v>
      </c>
      <c r="AB167" s="28">
        <v>4</v>
      </c>
      <c r="AC167" s="28">
        <v>11</v>
      </c>
      <c r="AD167" s="28">
        <v>7</v>
      </c>
      <c r="AE167" s="28">
        <v>2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3</v>
      </c>
      <c r="AM167" s="28">
        <v>11</v>
      </c>
      <c r="AN167" s="32">
        <v>0</v>
      </c>
    </row>
    <row r="168" spans="1:40" x14ac:dyDescent="0.35">
      <c r="A168" s="19">
        <v>3179</v>
      </c>
      <c r="B168" s="20">
        <v>1980</v>
      </c>
      <c r="C168" s="21">
        <f ca="1">YEAR(TODAY())-CLEAN!$B168</f>
        <v>45</v>
      </c>
      <c r="D168" s="28" t="s">
        <v>792</v>
      </c>
      <c r="E168" s="20" t="s">
        <v>716</v>
      </c>
      <c r="F168" s="20" t="s">
        <v>709</v>
      </c>
      <c r="G168" s="22">
        <v>81741</v>
      </c>
      <c r="H168" s="21">
        <v>0</v>
      </c>
      <c r="I168" s="21">
        <v>0</v>
      </c>
      <c r="J168" s="21">
        <f>CLEAN!$H168+CLEAN!$I168</f>
        <v>0</v>
      </c>
      <c r="K168" s="23">
        <v>41441</v>
      </c>
      <c r="L168" s="21">
        <f ca="1">YEAR(TODAY())-YEAR(CLEAN!$K168)</f>
        <v>12</v>
      </c>
      <c r="M168" s="21">
        <v>75</v>
      </c>
      <c r="N168" s="21">
        <f>SUM(CLEAN!$AB168:$AE168)</f>
        <v>21</v>
      </c>
      <c r="O168" s="24">
        <f>CLEAN!$U168+CLEAN!$V168+CLEAN!$W168+CLEAN!$X168+CLEAN!$Y168+CLEAN!$Z168</f>
        <v>1572</v>
      </c>
      <c r="P168" s="21">
        <f>IF(CLEAN!$M168&lt;=32,3,IF(CLEAN!$M168&lt;=65,2,1))</f>
        <v>1</v>
      </c>
      <c r="Q168" s="21">
        <f>IF(Table_Market[[#This Row],[F_TOTAL_achat]]&lt;=14,1,IF(Table_Market[[#This Row],[F_TOTAL_achat]]&lt;=21,2,3))</f>
        <v>2</v>
      </c>
      <c r="R168" s="21">
        <f>IF(Table_Market[[#This Row],[M_TOTAL_dépensé]]&lt;=115,1,IF(Table_Market[[#This Row],[M_TOTAL_dépensé]]&lt;=833,2,3))</f>
        <v>3</v>
      </c>
      <c r="S168" s="21" t="str">
        <f>Table_Market[[#This Row],[R_SCORE]]&amp;Table_Market[[#This Row],[F_SCORE]]&amp;Table_Market[[#This Row],[M_SCORE]]</f>
        <v>123</v>
      </c>
      <c r="T1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8" s="24">
        <v>249</v>
      </c>
      <c r="V168" s="24">
        <v>153</v>
      </c>
      <c r="W168" s="24">
        <v>940</v>
      </c>
      <c r="X168" s="24">
        <v>58</v>
      </c>
      <c r="Y168" s="24">
        <v>134</v>
      </c>
      <c r="Z168" s="24">
        <v>38</v>
      </c>
      <c r="AA168" s="21">
        <v>0</v>
      </c>
      <c r="AB168" s="21">
        <v>6</v>
      </c>
      <c r="AC168" s="21">
        <v>6</v>
      </c>
      <c r="AD168" s="21">
        <v>7</v>
      </c>
      <c r="AE168" s="21">
        <v>2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3</v>
      </c>
      <c r="AM168" s="21">
        <v>11</v>
      </c>
      <c r="AN168" s="25">
        <v>0</v>
      </c>
    </row>
    <row r="169" spans="1:40" x14ac:dyDescent="0.35">
      <c r="A169" s="26">
        <v>5687</v>
      </c>
      <c r="B169" s="27">
        <v>1980</v>
      </c>
      <c r="C169" s="21">
        <f ca="1">YEAR(TODAY())-CLEAN!$B169</f>
        <v>45</v>
      </c>
      <c r="D169" s="28" t="s">
        <v>792</v>
      </c>
      <c r="E169" s="27" t="s">
        <v>716</v>
      </c>
      <c r="F169" s="27" t="s">
        <v>711</v>
      </c>
      <c r="G169" s="29">
        <v>81702</v>
      </c>
      <c r="H169" s="28">
        <v>0</v>
      </c>
      <c r="I169" s="28">
        <v>0</v>
      </c>
      <c r="J169" s="28">
        <f>CLEAN!$H169+CLEAN!$I169</f>
        <v>0</v>
      </c>
      <c r="K169" s="30">
        <v>41175</v>
      </c>
      <c r="L169" s="28">
        <f ca="1">YEAR(TODAY())-YEAR(CLEAN!$K169)</f>
        <v>13</v>
      </c>
      <c r="M169" s="28">
        <v>98</v>
      </c>
      <c r="N169" s="28">
        <f>SUM(CLEAN!$AB169:$AE169)</f>
        <v>29</v>
      </c>
      <c r="O169" s="31">
        <f>CLEAN!$U169+CLEAN!$V169+CLEAN!$W169+CLEAN!$X169+CLEAN!$Y169+CLEAN!$Z169</f>
        <v>1633</v>
      </c>
      <c r="P169" s="28">
        <f>IF(CLEAN!$M169&lt;=32,3,IF(CLEAN!$M169&lt;=65,2,1))</f>
        <v>1</v>
      </c>
      <c r="Q169" s="28">
        <f>IF(Table_Market[[#This Row],[F_TOTAL_achat]]&lt;=14,1,IF(Table_Market[[#This Row],[F_TOTAL_achat]]&lt;=21,2,3))</f>
        <v>3</v>
      </c>
      <c r="R169" s="28">
        <f>IF(Table_Market[[#This Row],[M_TOTAL_dépensé]]&lt;=115,1,IF(Table_Market[[#This Row],[M_TOTAL_dépensé]]&lt;=833,2,3))</f>
        <v>3</v>
      </c>
      <c r="S169" s="21" t="str">
        <f>Table_Market[[#This Row],[R_SCORE]]&amp;Table_Market[[#This Row],[F_SCORE]]&amp;Table_Market[[#This Row],[M_SCORE]]</f>
        <v>133</v>
      </c>
      <c r="T1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" s="31">
        <v>563</v>
      </c>
      <c r="V169" s="31">
        <v>50</v>
      </c>
      <c r="W169" s="31">
        <v>774</v>
      </c>
      <c r="X169" s="31">
        <v>28</v>
      </c>
      <c r="Y169" s="31">
        <v>31</v>
      </c>
      <c r="Z169" s="31">
        <v>187</v>
      </c>
      <c r="AA169" s="28">
        <v>1</v>
      </c>
      <c r="AB169" s="28">
        <v>7</v>
      </c>
      <c r="AC169" s="28">
        <v>7</v>
      </c>
      <c r="AD169" s="28">
        <v>12</v>
      </c>
      <c r="AE169" s="28">
        <v>3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3</v>
      </c>
      <c r="AM169" s="28">
        <v>11</v>
      </c>
      <c r="AN169" s="32">
        <v>0</v>
      </c>
    </row>
    <row r="170" spans="1:40" x14ac:dyDescent="0.35">
      <c r="A170" s="19">
        <v>9504</v>
      </c>
      <c r="B170" s="20">
        <v>1949</v>
      </c>
      <c r="C170" s="21">
        <f ca="1">YEAR(TODAY())-CLEAN!$B170</f>
        <v>76</v>
      </c>
      <c r="D170" s="28" t="s">
        <v>794</v>
      </c>
      <c r="E170" s="20" t="s">
        <v>717</v>
      </c>
      <c r="F170" s="20" t="s">
        <v>710</v>
      </c>
      <c r="G170" s="22">
        <v>81698</v>
      </c>
      <c r="H170" s="21">
        <v>0</v>
      </c>
      <c r="I170" s="21">
        <v>0</v>
      </c>
      <c r="J170" s="21">
        <f>CLEAN!$H170+CLEAN!$I170</f>
        <v>0</v>
      </c>
      <c r="K170" s="23">
        <v>41584</v>
      </c>
      <c r="L170" s="21">
        <f ca="1">YEAR(TODAY())-YEAR(CLEAN!$K170)</f>
        <v>12</v>
      </c>
      <c r="M170" s="21">
        <v>4</v>
      </c>
      <c r="N170" s="21">
        <f>SUM(CLEAN!$AB170:$AE170)</f>
        <v>25</v>
      </c>
      <c r="O170" s="24">
        <f>CLEAN!$U170+CLEAN!$V170+CLEAN!$W170+CLEAN!$X170+CLEAN!$Y170+CLEAN!$Z170</f>
        <v>1008</v>
      </c>
      <c r="P170" s="21">
        <f>IF(CLEAN!$M170&lt;=32,3,IF(CLEAN!$M170&lt;=65,2,1))</f>
        <v>3</v>
      </c>
      <c r="Q170" s="21">
        <f>IF(Table_Market[[#This Row],[F_TOTAL_achat]]&lt;=14,1,IF(Table_Market[[#This Row],[F_TOTAL_achat]]&lt;=21,2,3))</f>
        <v>3</v>
      </c>
      <c r="R170" s="21">
        <f>IF(Table_Market[[#This Row],[M_TOTAL_dépensé]]&lt;=115,1,IF(Table_Market[[#This Row],[M_TOTAL_dépensé]]&lt;=833,2,3))</f>
        <v>3</v>
      </c>
      <c r="S170" s="21" t="str">
        <f>Table_Market[[#This Row],[R_SCORE]]&amp;Table_Market[[#This Row],[F_SCORE]]&amp;Table_Market[[#This Row],[M_SCORE]]</f>
        <v>333</v>
      </c>
      <c r="T1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70" s="24">
        <v>179</v>
      </c>
      <c r="V170" s="24">
        <v>28</v>
      </c>
      <c r="W170" s="24">
        <v>520</v>
      </c>
      <c r="X170" s="24">
        <v>111</v>
      </c>
      <c r="Y170" s="24">
        <v>123</v>
      </c>
      <c r="Z170" s="24">
        <v>47</v>
      </c>
      <c r="AA170" s="21">
        <v>1</v>
      </c>
      <c r="AB170" s="21">
        <v>3</v>
      </c>
      <c r="AC170" s="21">
        <v>8</v>
      </c>
      <c r="AD170" s="21">
        <v>13</v>
      </c>
      <c r="AE170" s="21">
        <v>1</v>
      </c>
      <c r="AF170" s="21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1">
        <v>3</v>
      </c>
      <c r="AM170" s="21">
        <v>11</v>
      </c>
      <c r="AN170" s="25">
        <v>1</v>
      </c>
    </row>
    <row r="171" spans="1:40" x14ac:dyDescent="0.35">
      <c r="A171" s="26">
        <v>1524</v>
      </c>
      <c r="B171" s="27">
        <v>1983</v>
      </c>
      <c r="C171" s="21">
        <f ca="1">YEAR(TODAY())-CLEAN!$B171</f>
        <v>42</v>
      </c>
      <c r="D171" s="28" t="s">
        <v>793</v>
      </c>
      <c r="E171" s="27" t="s">
        <v>717</v>
      </c>
      <c r="F171" s="27" t="s">
        <v>709</v>
      </c>
      <c r="G171" s="29">
        <v>81698</v>
      </c>
      <c r="H171" s="28">
        <v>0</v>
      </c>
      <c r="I171" s="28">
        <v>0</v>
      </c>
      <c r="J171" s="28">
        <f>CLEAN!$H171+CLEAN!$I171</f>
        <v>0</v>
      </c>
      <c r="K171" s="30">
        <v>41334</v>
      </c>
      <c r="L171" s="28">
        <f ca="1">YEAR(TODAY())-YEAR(CLEAN!$K171)</f>
        <v>12</v>
      </c>
      <c r="M171" s="28">
        <v>1</v>
      </c>
      <c r="N171" s="28">
        <f>SUM(CLEAN!$AB171:$AE171)</f>
        <v>20</v>
      </c>
      <c r="O171" s="31">
        <f>CLEAN!$U171+CLEAN!$V171+CLEAN!$W171+CLEAN!$X171+CLEAN!$Y171+CLEAN!$Z171</f>
        <v>1104</v>
      </c>
      <c r="P171" s="28">
        <f>IF(CLEAN!$M171&lt;=32,3,IF(CLEAN!$M171&lt;=65,2,1))</f>
        <v>3</v>
      </c>
      <c r="Q171" s="28">
        <f>IF(Table_Market[[#This Row],[F_TOTAL_achat]]&lt;=14,1,IF(Table_Market[[#This Row],[F_TOTAL_achat]]&lt;=21,2,3))</f>
        <v>2</v>
      </c>
      <c r="R171" s="28">
        <f>IF(Table_Market[[#This Row],[M_TOTAL_dépensé]]&lt;=115,1,IF(Table_Market[[#This Row],[M_TOTAL_dépensé]]&lt;=833,2,3))</f>
        <v>3</v>
      </c>
      <c r="S171" s="21" t="str">
        <f>Table_Market[[#This Row],[R_SCORE]]&amp;Table_Market[[#This Row],[F_SCORE]]&amp;Table_Market[[#This Row],[M_SCORE]]</f>
        <v>323</v>
      </c>
      <c r="T1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1" s="31">
        <v>709</v>
      </c>
      <c r="V171" s="31">
        <v>45</v>
      </c>
      <c r="W171" s="31">
        <v>115</v>
      </c>
      <c r="X171" s="31">
        <v>30</v>
      </c>
      <c r="Y171" s="31">
        <v>160</v>
      </c>
      <c r="Z171" s="31">
        <v>45</v>
      </c>
      <c r="AA171" s="28">
        <v>1</v>
      </c>
      <c r="AB171" s="28">
        <v>8</v>
      </c>
      <c r="AC171" s="28">
        <v>2</v>
      </c>
      <c r="AD171" s="28">
        <v>5</v>
      </c>
      <c r="AE171" s="28">
        <v>5</v>
      </c>
      <c r="AF171" s="28">
        <v>0</v>
      </c>
      <c r="AG171" s="28">
        <v>0</v>
      </c>
      <c r="AH171" s="28">
        <v>0</v>
      </c>
      <c r="AI171" s="28">
        <v>1</v>
      </c>
      <c r="AJ171" s="28">
        <v>0</v>
      </c>
      <c r="AK171" s="28">
        <v>0</v>
      </c>
      <c r="AL171" s="28">
        <v>3</v>
      </c>
      <c r="AM171" s="28">
        <v>11</v>
      </c>
      <c r="AN171" s="32">
        <v>1</v>
      </c>
    </row>
    <row r="172" spans="1:40" x14ac:dyDescent="0.35">
      <c r="A172" s="19">
        <v>2410</v>
      </c>
      <c r="B172" s="20">
        <v>1969</v>
      </c>
      <c r="C172" s="21">
        <f ca="1">YEAR(TODAY())-CLEAN!$B172</f>
        <v>56</v>
      </c>
      <c r="D172" s="28" t="s">
        <v>792</v>
      </c>
      <c r="E172" s="20" t="s">
        <v>716</v>
      </c>
      <c r="F172" s="20" t="s">
        <v>709</v>
      </c>
      <c r="G172" s="22">
        <v>81657</v>
      </c>
      <c r="H172" s="21">
        <v>0</v>
      </c>
      <c r="I172" s="21">
        <v>0</v>
      </c>
      <c r="J172" s="21">
        <f>CLEAN!$H172+CLEAN!$I172</f>
        <v>0</v>
      </c>
      <c r="K172" s="23">
        <v>41661</v>
      </c>
      <c r="L172" s="21">
        <f ca="1">YEAR(TODAY())-YEAR(CLEAN!$K172)</f>
        <v>11</v>
      </c>
      <c r="M172" s="21">
        <v>69</v>
      </c>
      <c r="N172" s="21">
        <f>SUM(CLEAN!$AB172:$AE172)</f>
        <v>16</v>
      </c>
      <c r="O172" s="24">
        <f>CLEAN!$U172+CLEAN!$V172+CLEAN!$W172+CLEAN!$X172+CLEAN!$Y172+CLEAN!$Z172</f>
        <v>1097</v>
      </c>
      <c r="P172" s="21">
        <f>IF(CLEAN!$M172&lt;=32,3,IF(CLEAN!$M172&lt;=65,2,1))</f>
        <v>1</v>
      </c>
      <c r="Q172" s="21">
        <f>IF(Table_Market[[#This Row],[F_TOTAL_achat]]&lt;=14,1,IF(Table_Market[[#This Row],[F_TOTAL_achat]]&lt;=21,2,3))</f>
        <v>2</v>
      </c>
      <c r="R172" s="21">
        <f>IF(Table_Market[[#This Row],[M_TOTAL_dépensé]]&lt;=115,1,IF(Table_Market[[#This Row],[M_TOTAL_dépensé]]&lt;=833,2,3))</f>
        <v>3</v>
      </c>
      <c r="S172" s="21" t="str">
        <f>Table_Market[[#This Row],[R_SCORE]]&amp;Table_Market[[#This Row],[F_SCORE]]&amp;Table_Market[[#This Row],[M_SCORE]]</f>
        <v>123</v>
      </c>
      <c r="T1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2" s="24">
        <v>364</v>
      </c>
      <c r="V172" s="24">
        <v>40</v>
      </c>
      <c r="W172" s="24">
        <v>425</v>
      </c>
      <c r="X172" s="24">
        <v>158</v>
      </c>
      <c r="Y172" s="24">
        <v>60</v>
      </c>
      <c r="Z172" s="24">
        <v>50</v>
      </c>
      <c r="AA172" s="21">
        <v>1</v>
      </c>
      <c r="AB172" s="21">
        <v>3</v>
      </c>
      <c r="AC172" s="21">
        <v>4</v>
      </c>
      <c r="AD172" s="21">
        <v>8</v>
      </c>
      <c r="AE172" s="21">
        <v>1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3</v>
      </c>
      <c r="AM172" s="21">
        <v>11</v>
      </c>
      <c r="AN172" s="25">
        <v>0</v>
      </c>
    </row>
    <row r="173" spans="1:40" x14ac:dyDescent="0.35">
      <c r="A173" s="26">
        <v>9298</v>
      </c>
      <c r="B173" s="27">
        <v>1947</v>
      </c>
      <c r="C173" s="21">
        <f ca="1">YEAR(TODAY())-CLEAN!$B173</f>
        <v>78</v>
      </c>
      <c r="D173" s="28" t="s">
        <v>794</v>
      </c>
      <c r="E173" s="27" t="s">
        <v>714</v>
      </c>
      <c r="F173" s="27" t="s">
        <v>713</v>
      </c>
      <c r="G173" s="29">
        <v>81574</v>
      </c>
      <c r="H173" s="28">
        <v>0</v>
      </c>
      <c r="I173" s="28">
        <v>0</v>
      </c>
      <c r="J173" s="28">
        <f>CLEAN!$H173+CLEAN!$I173</f>
        <v>0</v>
      </c>
      <c r="K173" s="30">
        <v>41757</v>
      </c>
      <c r="L173" s="28">
        <f ca="1">YEAR(TODAY())-YEAR(CLEAN!$K173)</f>
        <v>11</v>
      </c>
      <c r="M173" s="28">
        <v>89</v>
      </c>
      <c r="N173" s="28">
        <f>SUM(CLEAN!$AB173:$AE173)</f>
        <v>18</v>
      </c>
      <c r="O173" s="31">
        <f>CLEAN!$U173+CLEAN!$V173+CLEAN!$W173+CLEAN!$X173+CLEAN!$Y173+CLEAN!$Z173</f>
        <v>1798</v>
      </c>
      <c r="P173" s="28">
        <f>IF(CLEAN!$M173&lt;=32,3,IF(CLEAN!$M173&lt;=65,2,1))</f>
        <v>1</v>
      </c>
      <c r="Q173" s="28">
        <f>IF(Table_Market[[#This Row],[F_TOTAL_achat]]&lt;=14,1,IF(Table_Market[[#This Row],[F_TOTAL_achat]]&lt;=21,2,3))</f>
        <v>2</v>
      </c>
      <c r="R173" s="28">
        <f>IF(Table_Market[[#This Row],[M_TOTAL_dépensé]]&lt;=115,1,IF(Table_Market[[#This Row],[M_TOTAL_dépensé]]&lt;=833,2,3))</f>
        <v>3</v>
      </c>
      <c r="S173" s="21" t="str">
        <f>Table_Market[[#This Row],[R_SCORE]]&amp;Table_Market[[#This Row],[F_SCORE]]&amp;Table_Market[[#This Row],[M_SCORE]]</f>
        <v>123</v>
      </c>
      <c r="T1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3" s="31">
        <v>1252</v>
      </c>
      <c r="V173" s="31">
        <v>0</v>
      </c>
      <c r="W173" s="31">
        <v>465</v>
      </c>
      <c r="X173" s="31">
        <v>46</v>
      </c>
      <c r="Y173" s="31">
        <v>35</v>
      </c>
      <c r="Z173" s="31">
        <v>0</v>
      </c>
      <c r="AA173" s="28">
        <v>1</v>
      </c>
      <c r="AB173" s="28">
        <v>4</v>
      </c>
      <c r="AC173" s="28">
        <v>5</v>
      </c>
      <c r="AD173" s="28">
        <v>8</v>
      </c>
      <c r="AE173" s="28">
        <v>1</v>
      </c>
      <c r="AF173" s="28">
        <v>0</v>
      </c>
      <c r="AG173" s="28">
        <v>1</v>
      </c>
      <c r="AH173" s="28">
        <v>1</v>
      </c>
      <c r="AI173" s="28">
        <v>0</v>
      </c>
      <c r="AJ173" s="28">
        <v>0</v>
      </c>
      <c r="AK173" s="28">
        <v>0</v>
      </c>
      <c r="AL173" s="28">
        <v>3</v>
      </c>
      <c r="AM173" s="28">
        <v>11</v>
      </c>
      <c r="AN173" s="32">
        <v>0</v>
      </c>
    </row>
    <row r="174" spans="1:40" x14ac:dyDescent="0.35">
      <c r="A174" s="19">
        <v>1544</v>
      </c>
      <c r="B174" s="20">
        <v>1967</v>
      </c>
      <c r="C174" s="21">
        <f ca="1">YEAR(TODAY())-CLEAN!$B174</f>
        <v>58</v>
      </c>
      <c r="D174" s="28" t="s">
        <v>792</v>
      </c>
      <c r="E174" s="20" t="s">
        <v>717</v>
      </c>
      <c r="F174" s="20" t="s">
        <v>711</v>
      </c>
      <c r="G174" s="22">
        <v>81380</v>
      </c>
      <c r="H174" s="21">
        <v>0</v>
      </c>
      <c r="I174" s="21">
        <v>0</v>
      </c>
      <c r="J174" s="21">
        <f>CLEAN!$H174+CLEAN!$I174</f>
        <v>0</v>
      </c>
      <c r="K174" s="23">
        <v>41265</v>
      </c>
      <c r="L174" s="21">
        <f ca="1">YEAR(TODAY())-YEAR(CLEAN!$K174)</f>
        <v>13</v>
      </c>
      <c r="M174" s="21">
        <v>51</v>
      </c>
      <c r="N174" s="21">
        <f>SUM(CLEAN!$AB174:$AE174)</f>
        <v>18</v>
      </c>
      <c r="O174" s="24">
        <f>CLEAN!$U174+CLEAN!$V174+CLEAN!$W174+CLEAN!$X174+CLEAN!$Y174+CLEAN!$Z174</f>
        <v>1893</v>
      </c>
      <c r="P174" s="21">
        <f>IF(CLEAN!$M174&lt;=32,3,IF(CLEAN!$M174&lt;=65,2,1))</f>
        <v>2</v>
      </c>
      <c r="Q174" s="21">
        <f>IF(Table_Market[[#This Row],[F_TOTAL_achat]]&lt;=14,1,IF(Table_Market[[#This Row],[F_TOTAL_achat]]&lt;=21,2,3))</f>
        <v>2</v>
      </c>
      <c r="R174" s="21">
        <f>IF(Table_Market[[#This Row],[M_TOTAL_dépensé]]&lt;=115,1,IF(Table_Market[[#This Row],[M_TOTAL_dépensé]]&lt;=833,2,3))</f>
        <v>3</v>
      </c>
      <c r="S174" s="21" t="str">
        <f>Table_Market[[#This Row],[R_SCORE]]&amp;Table_Market[[#This Row],[F_SCORE]]&amp;Table_Market[[#This Row],[M_SCORE]]</f>
        <v>223</v>
      </c>
      <c r="T1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74" s="24">
        <v>741</v>
      </c>
      <c r="V174" s="24">
        <v>68</v>
      </c>
      <c r="W174" s="24">
        <v>689</v>
      </c>
      <c r="X174" s="24">
        <v>224</v>
      </c>
      <c r="Y174" s="24">
        <v>68</v>
      </c>
      <c r="Z174" s="24">
        <v>103</v>
      </c>
      <c r="AA174" s="21">
        <v>1</v>
      </c>
      <c r="AB174" s="21">
        <v>4</v>
      </c>
      <c r="AC174" s="21">
        <v>2</v>
      </c>
      <c r="AD174" s="21">
        <v>10</v>
      </c>
      <c r="AE174" s="21">
        <v>2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3</v>
      </c>
      <c r="AM174" s="21">
        <v>11</v>
      </c>
      <c r="AN174" s="25">
        <v>0</v>
      </c>
    </row>
    <row r="175" spans="1:40" x14ac:dyDescent="0.35">
      <c r="A175" s="26">
        <v>535</v>
      </c>
      <c r="B175" s="27">
        <v>1987</v>
      </c>
      <c r="C175" s="21">
        <f ca="1">YEAR(TODAY())-CLEAN!$B175</f>
        <v>38</v>
      </c>
      <c r="D175" s="28" t="s">
        <v>793</v>
      </c>
      <c r="E175" s="27" t="s">
        <v>716</v>
      </c>
      <c r="F175" s="27" t="s">
        <v>711</v>
      </c>
      <c r="G175" s="29">
        <v>81361</v>
      </c>
      <c r="H175" s="28">
        <v>0</v>
      </c>
      <c r="I175" s="28">
        <v>0</v>
      </c>
      <c r="J175" s="28">
        <f>CLEAN!$H175+CLEAN!$I175</f>
        <v>0</v>
      </c>
      <c r="K175" s="30">
        <v>41695</v>
      </c>
      <c r="L175" s="28">
        <f ca="1">YEAR(TODAY())-YEAR(CLEAN!$K175)</f>
        <v>11</v>
      </c>
      <c r="M175" s="28">
        <v>18</v>
      </c>
      <c r="N175" s="28">
        <f>SUM(CLEAN!$AB175:$AE175)</f>
        <v>27</v>
      </c>
      <c r="O175" s="31">
        <f>CLEAN!$U175+CLEAN!$V175+CLEAN!$W175+CLEAN!$X175+CLEAN!$Y175+CLEAN!$Z175</f>
        <v>778</v>
      </c>
      <c r="P175" s="28">
        <f>IF(CLEAN!$M175&lt;=32,3,IF(CLEAN!$M175&lt;=65,2,1))</f>
        <v>3</v>
      </c>
      <c r="Q175" s="28">
        <f>IF(Table_Market[[#This Row],[F_TOTAL_achat]]&lt;=14,1,IF(Table_Market[[#This Row],[F_TOTAL_achat]]&lt;=21,2,3))</f>
        <v>3</v>
      </c>
      <c r="R175" s="28">
        <f>IF(Table_Market[[#This Row],[M_TOTAL_dépensé]]&lt;=115,1,IF(Table_Market[[#This Row],[M_TOTAL_dépensé]]&lt;=833,2,3))</f>
        <v>2</v>
      </c>
      <c r="S175" s="21" t="str">
        <f>Table_Market[[#This Row],[R_SCORE]]&amp;Table_Market[[#This Row],[F_SCORE]]&amp;Table_Market[[#This Row],[M_SCORE]]</f>
        <v>332</v>
      </c>
      <c r="T1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5" s="31">
        <v>163</v>
      </c>
      <c r="V175" s="31">
        <v>23</v>
      </c>
      <c r="W175" s="31">
        <v>424</v>
      </c>
      <c r="X175" s="31">
        <v>27</v>
      </c>
      <c r="Y175" s="31">
        <v>65</v>
      </c>
      <c r="Z175" s="31">
        <v>76</v>
      </c>
      <c r="AA175" s="28">
        <v>1</v>
      </c>
      <c r="AB175" s="28">
        <v>3</v>
      </c>
      <c r="AC175" s="28">
        <v>10</v>
      </c>
      <c r="AD175" s="28">
        <v>13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3</v>
      </c>
      <c r="AM175" s="28">
        <v>11</v>
      </c>
      <c r="AN175" s="32">
        <v>0</v>
      </c>
    </row>
    <row r="176" spans="1:40" x14ac:dyDescent="0.35">
      <c r="A176" s="19">
        <v>4608</v>
      </c>
      <c r="B176" s="20">
        <v>1987</v>
      </c>
      <c r="C176" s="21">
        <f ca="1">YEAR(TODAY())-CLEAN!$B176</f>
        <v>38</v>
      </c>
      <c r="D176" s="28" t="s">
        <v>793</v>
      </c>
      <c r="E176" s="20" t="s">
        <v>716</v>
      </c>
      <c r="F176" s="20" t="s">
        <v>711</v>
      </c>
      <c r="G176" s="22">
        <v>81361</v>
      </c>
      <c r="H176" s="21">
        <v>0</v>
      </c>
      <c r="I176" s="21">
        <v>0</v>
      </c>
      <c r="J176" s="21">
        <f>CLEAN!$H176+CLEAN!$I176</f>
        <v>0</v>
      </c>
      <c r="K176" s="23">
        <v>41695</v>
      </c>
      <c r="L176" s="21">
        <f ca="1">YEAR(TODAY())-YEAR(CLEAN!$K176)</f>
        <v>11</v>
      </c>
      <c r="M176" s="21">
        <v>18</v>
      </c>
      <c r="N176" s="21">
        <f>SUM(CLEAN!$AB176:$AE176)</f>
        <v>27</v>
      </c>
      <c r="O176" s="24">
        <f>CLEAN!$U176+CLEAN!$V176+CLEAN!$W176+CLEAN!$X176+CLEAN!$Y176+CLEAN!$Z176</f>
        <v>778</v>
      </c>
      <c r="P176" s="21">
        <f>IF(CLEAN!$M176&lt;=32,3,IF(CLEAN!$M176&lt;=65,2,1))</f>
        <v>3</v>
      </c>
      <c r="Q176" s="21">
        <f>IF(Table_Market[[#This Row],[F_TOTAL_achat]]&lt;=14,1,IF(Table_Market[[#This Row],[F_TOTAL_achat]]&lt;=21,2,3))</f>
        <v>3</v>
      </c>
      <c r="R176" s="21">
        <f>IF(Table_Market[[#This Row],[M_TOTAL_dépensé]]&lt;=115,1,IF(Table_Market[[#This Row],[M_TOTAL_dépensé]]&lt;=833,2,3))</f>
        <v>2</v>
      </c>
      <c r="S176" s="21" t="str">
        <f>Table_Market[[#This Row],[R_SCORE]]&amp;Table_Market[[#This Row],[F_SCORE]]&amp;Table_Market[[#This Row],[M_SCORE]]</f>
        <v>332</v>
      </c>
      <c r="T1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" s="24">
        <v>163</v>
      </c>
      <c r="V176" s="24">
        <v>23</v>
      </c>
      <c r="W176" s="24">
        <v>424</v>
      </c>
      <c r="X176" s="24">
        <v>27</v>
      </c>
      <c r="Y176" s="24">
        <v>65</v>
      </c>
      <c r="Z176" s="24">
        <v>76</v>
      </c>
      <c r="AA176" s="21">
        <v>1</v>
      </c>
      <c r="AB176" s="21">
        <v>3</v>
      </c>
      <c r="AC176" s="21">
        <v>10</v>
      </c>
      <c r="AD176" s="21">
        <v>13</v>
      </c>
      <c r="AE176" s="21">
        <v>1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3</v>
      </c>
      <c r="AM176" s="21">
        <v>11</v>
      </c>
      <c r="AN176" s="25">
        <v>1</v>
      </c>
    </row>
    <row r="177" spans="1:40" x14ac:dyDescent="0.35">
      <c r="A177" s="26">
        <v>8624</v>
      </c>
      <c r="B177" s="27">
        <v>1958</v>
      </c>
      <c r="C177" s="21">
        <f ca="1">YEAR(TODAY())-CLEAN!$B177</f>
        <v>67</v>
      </c>
      <c r="D177" s="28" t="s">
        <v>794</v>
      </c>
      <c r="E177" s="27" t="s">
        <v>716</v>
      </c>
      <c r="F177" s="27" t="s">
        <v>710</v>
      </c>
      <c r="G177" s="29">
        <v>81320</v>
      </c>
      <c r="H177" s="28">
        <v>0</v>
      </c>
      <c r="I177" s="28">
        <v>0</v>
      </c>
      <c r="J177" s="28">
        <f>CLEAN!$H177+CLEAN!$I177</f>
        <v>0</v>
      </c>
      <c r="K177" s="30">
        <v>41311</v>
      </c>
      <c r="L177" s="28">
        <f ca="1">YEAR(TODAY())-YEAR(CLEAN!$K177)</f>
        <v>12</v>
      </c>
      <c r="M177" s="28">
        <v>61</v>
      </c>
      <c r="N177" s="28">
        <f>SUM(CLEAN!$AB177:$AE177)</f>
        <v>19</v>
      </c>
      <c r="O177" s="31">
        <f>CLEAN!$U177+CLEAN!$V177+CLEAN!$W177+CLEAN!$X177+CLEAN!$Y177+CLEAN!$Z177</f>
        <v>928</v>
      </c>
      <c r="P177" s="28">
        <f>IF(CLEAN!$M177&lt;=32,3,IF(CLEAN!$M177&lt;=65,2,1))</f>
        <v>2</v>
      </c>
      <c r="Q177" s="28">
        <f>IF(Table_Market[[#This Row],[F_TOTAL_achat]]&lt;=14,1,IF(Table_Market[[#This Row],[F_TOTAL_achat]]&lt;=21,2,3))</f>
        <v>2</v>
      </c>
      <c r="R177" s="28">
        <f>IF(Table_Market[[#This Row],[M_TOTAL_dépensé]]&lt;=115,1,IF(Table_Market[[#This Row],[M_TOTAL_dépensé]]&lt;=833,2,3))</f>
        <v>3</v>
      </c>
      <c r="S177" s="21" t="str">
        <f>Table_Market[[#This Row],[R_SCORE]]&amp;Table_Market[[#This Row],[F_SCORE]]&amp;Table_Market[[#This Row],[M_SCORE]]</f>
        <v>223</v>
      </c>
      <c r="T1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77" s="31">
        <v>183</v>
      </c>
      <c r="V177" s="31">
        <v>33</v>
      </c>
      <c r="W177" s="31">
        <v>493</v>
      </c>
      <c r="X177" s="31">
        <v>59</v>
      </c>
      <c r="Y177" s="31">
        <v>103</v>
      </c>
      <c r="Z177" s="31">
        <v>57</v>
      </c>
      <c r="AA177" s="28">
        <v>1</v>
      </c>
      <c r="AB177" s="28">
        <v>4</v>
      </c>
      <c r="AC177" s="28">
        <v>3</v>
      </c>
      <c r="AD177" s="28">
        <v>10</v>
      </c>
      <c r="AE177" s="28">
        <v>2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3</v>
      </c>
      <c r="AM177" s="28">
        <v>11</v>
      </c>
      <c r="AN177" s="32">
        <v>0</v>
      </c>
    </row>
    <row r="178" spans="1:40" x14ac:dyDescent="0.35">
      <c r="A178" s="19">
        <v>4673</v>
      </c>
      <c r="B178" s="20">
        <v>1963</v>
      </c>
      <c r="C178" s="21">
        <f ca="1">YEAR(TODAY())-CLEAN!$B178</f>
        <v>62</v>
      </c>
      <c r="D178" s="28" t="s">
        <v>794</v>
      </c>
      <c r="E178" s="20" t="s">
        <v>714</v>
      </c>
      <c r="F178" s="20" t="s">
        <v>710</v>
      </c>
      <c r="G178" s="22">
        <v>81300</v>
      </c>
      <c r="H178" s="21">
        <v>0</v>
      </c>
      <c r="I178" s="21">
        <v>1</v>
      </c>
      <c r="J178" s="21">
        <f>CLEAN!$H178+CLEAN!$I178</f>
        <v>1</v>
      </c>
      <c r="K178" s="23">
        <v>41212</v>
      </c>
      <c r="L178" s="21">
        <f ca="1">YEAR(TODAY())-YEAR(CLEAN!$K178)</f>
        <v>13</v>
      </c>
      <c r="M178" s="21">
        <v>17</v>
      </c>
      <c r="N178" s="21">
        <f>SUM(CLEAN!$AB178:$AE178)</f>
        <v>23</v>
      </c>
      <c r="O178" s="24">
        <f>CLEAN!$U178+CLEAN!$V178+CLEAN!$W178+CLEAN!$X178+CLEAN!$Y178+CLEAN!$Z178</f>
        <v>1241</v>
      </c>
      <c r="P178" s="21">
        <f>IF(CLEAN!$M178&lt;=32,3,IF(CLEAN!$M178&lt;=65,2,1))</f>
        <v>3</v>
      </c>
      <c r="Q178" s="21">
        <f>IF(Table_Market[[#This Row],[F_TOTAL_achat]]&lt;=14,1,IF(Table_Market[[#This Row],[F_TOTAL_achat]]&lt;=21,2,3))</f>
        <v>3</v>
      </c>
      <c r="R178" s="21">
        <f>IF(Table_Market[[#This Row],[M_TOTAL_dépensé]]&lt;=115,1,IF(Table_Market[[#This Row],[M_TOTAL_dépensé]]&lt;=833,2,3))</f>
        <v>3</v>
      </c>
      <c r="S178" s="21" t="str">
        <f>Table_Market[[#This Row],[R_SCORE]]&amp;Table_Market[[#This Row],[F_SCORE]]&amp;Table_Market[[#This Row],[M_SCORE]]</f>
        <v>333</v>
      </c>
      <c r="T1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78" s="24">
        <v>1004</v>
      </c>
      <c r="V178" s="24">
        <v>12</v>
      </c>
      <c r="W178" s="24">
        <v>145</v>
      </c>
      <c r="X178" s="24">
        <v>32</v>
      </c>
      <c r="Y178" s="24">
        <v>12</v>
      </c>
      <c r="Z178" s="24">
        <v>36</v>
      </c>
      <c r="AA178" s="21">
        <v>3</v>
      </c>
      <c r="AB178" s="21">
        <v>10</v>
      </c>
      <c r="AC178" s="21">
        <v>3</v>
      </c>
      <c r="AD178" s="21">
        <v>5</v>
      </c>
      <c r="AE178" s="21">
        <v>5</v>
      </c>
      <c r="AF178" s="21">
        <v>0</v>
      </c>
      <c r="AG178" s="21">
        <v>0</v>
      </c>
      <c r="AH178" s="21">
        <v>0</v>
      </c>
      <c r="AI178" s="21">
        <v>1</v>
      </c>
      <c r="AJ178" s="21">
        <v>0</v>
      </c>
      <c r="AK178" s="21">
        <v>0</v>
      </c>
      <c r="AL178" s="21">
        <v>3</v>
      </c>
      <c r="AM178" s="21">
        <v>11</v>
      </c>
      <c r="AN178" s="25">
        <v>1</v>
      </c>
    </row>
    <row r="179" spans="1:40" x14ac:dyDescent="0.35">
      <c r="A179" s="26">
        <v>1137</v>
      </c>
      <c r="B179" s="27">
        <v>1964</v>
      </c>
      <c r="C179" s="21">
        <f ca="1">YEAR(TODAY())-CLEAN!$B179</f>
        <v>61</v>
      </c>
      <c r="D179" s="28" t="s">
        <v>794</v>
      </c>
      <c r="E179" s="27" t="s">
        <v>716</v>
      </c>
      <c r="F179" s="27" t="s">
        <v>709</v>
      </c>
      <c r="G179" s="29">
        <v>81246</v>
      </c>
      <c r="H179" s="28">
        <v>0</v>
      </c>
      <c r="I179" s="28">
        <v>0</v>
      </c>
      <c r="J179" s="28">
        <f>CLEAN!$H179+CLEAN!$I179</f>
        <v>0</v>
      </c>
      <c r="K179" s="30">
        <v>41637</v>
      </c>
      <c r="L179" s="28">
        <f ca="1">YEAR(TODAY())-YEAR(CLEAN!$K179)</f>
        <v>12</v>
      </c>
      <c r="M179" s="28">
        <v>87</v>
      </c>
      <c r="N179" s="28">
        <f>SUM(CLEAN!$AB179:$AE179)</f>
        <v>17</v>
      </c>
      <c r="O179" s="31">
        <f>CLEAN!$U179+CLEAN!$V179+CLEAN!$W179+CLEAN!$X179+CLEAN!$Y179+CLEAN!$Z179</f>
        <v>1379</v>
      </c>
      <c r="P179" s="28">
        <f>IF(CLEAN!$M179&lt;=32,3,IF(CLEAN!$M179&lt;=65,2,1))</f>
        <v>1</v>
      </c>
      <c r="Q179" s="28">
        <f>IF(Table_Market[[#This Row],[F_TOTAL_achat]]&lt;=14,1,IF(Table_Market[[#This Row],[F_TOTAL_achat]]&lt;=21,2,3))</f>
        <v>2</v>
      </c>
      <c r="R179" s="28">
        <f>IF(Table_Market[[#This Row],[M_TOTAL_dépensé]]&lt;=115,1,IF(Table_Market[[#This Row],[M_TOTAL_dépensé]]&lt;=833,2,3))</f>
        <v>3</v>
      </c>
      <c r="S179" s="21" t="str">
        <f>Table_Market[[#This Row],[R_SCORE]]&amp;Table_Market[[#This Row],[F_SCORE]]&amp;Table_Market[[#This Row],[M_SCORE]]</f>
        <v>123</v>
      </c>
      <c r="T1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9" s="31">
        <v>398</v>
      </c>
      <c r="V179" s="31">
        <v>190</v>
      </c>
      <c r="W179" s="31">
        <v>537</v>
      </c>
      <c r="X179" s="31">
        <v>61</v>
      </c>
      <c r="Y179" s="31">
        <v>156</v>
      </c>
      <c r="Z179" s="31">
        <v>37</v>
      </c>
      <c r="AA179" s="28">
        <v>1</v>
      </c>
      <c r="AB179" s="28">
        <v>4</v>
      </c>
      <c r="AC179" s="28">
        <v>5</v>
      </c>
      <c r="AD179" s="28">
        <v>7</v>
      </c>
      <c r="AE179" s="28">
        <v>1</v>
      </c>
      <c r="AF179" s="28">
        <v>1</v>
      </c>
      <c r="AG179" s="28">
        <v>0</v>
      </c>
      <c r="AH179" s="28">
        <v>0</v>
      </c>
      <c r="AI179" s="28">
        <v>1</v>
      </c>
      <c r="AJ179" s="28">
        <v>0</v>
      </c>
      <c r="AK179" s="28">
        <v>0</v>
      </c>
      <c r="AL179" s="28">
        <v>3</v>
      </c>
      <c r="AM179" s="28">
        <v>11</v>
      </c>
      <c r="AN179" s="32">
        <v>0</v>
      </c>
    </row>
    <row r="180" spans="1:40" x14ac:dyDescent="0.35">
      <c r="A180" s="19">
        <v>6071</v>
      </c>
      <c r="B180" s="20">
        <v>1989</v>
      </c>
      <c r="C180" s="21">
        <f ca="1">YEAR(TODAY())-CLEAN!$B180</f>
        <v>36</v>
      </c>
      <c r="D180" s="28" t="s">
        <v>793</v>
      </c>
      <c r="E180" s="20" t="s">
        <v>716</v>
      </c>
      <c r="F180" s="20" t="s">
        <v>709</v>
      </c>
      <c r="G180" s="22">
        <v>81217</v>
      </c>
      <c r="H180" s="21">
        <v>0</v>
      </c>
      <c r="I180" s="21">
        <v>0</v>
      </c>
      <c r="J180" s="21">
        <f>CLEAN!$H180+CLEAN!$I180</f>
        <v>0</v>
      </c>
      <c r="K180" s="23">
        <v>41474</v>
      </c>
      <c r="L180" s="21">
        <f ca="1">YEAR(TODAY())-YEAR(CLEAN!$K180)</f>
        <v>12</v>
      </c>
      <c r="M180" s="21">
        <v>77</v>
      </c>
      <c r="N180" s="21">
        <f>SUM(CLEAN!$AB180:$AE180)</f>
        <v>22</v>
      </c>
      <c r="O180" s="24">
        <f>CLEAN!$U180+CLEAN!$V180+CLEAN!$W180+CLEAN!$X180+CLEAN!$Y180+CLEAN!$Z180</f>
        <v>1157</v>
      </c>
      <c r="P180" s="21">
        <f>IF(CLEAN!$M180&lt;=32,3,IF(CLEAN!$M180&lt;=65,2,1))</f>
        <v>1</v>
      </c>
      <c r="Q180" s="21">
        <f>IF(Table_Market[[#This Row],[F_TOTAL_achat]]&lt;=14,1,IF(Table_Market[[#This Row],[F_TOTAL_achat]]&lt;=21,2,3))</f>
        <v>3</v>
      </c>
      <c r="R180" s="21">
        <f>IF(Table_Market[[#This Row],[M_TOTAL_dépensé]]&lt;=115,1,IF(Table_Market[[#This Row],[M_TOTAL_dépensé]]&lt;=833,2,3))</f>
        <v>3</v>
      </c>
      <c r="S180" s="21" t="str">
        <f>Table_Market[[#This Row],[R_SCORE]]&amp;Table_Market[[#This Row],[F_SCORE]]&amp;Table_Market[[#This Row],[M_SCORE]]</f>
        <v>133</v>
      </c>
      <c r="T1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0" s="24">
        <v>493</v>
      </c>
      <c r="V180" s="24">
        <v>70</v>
      </c>
      <c r="W180" s="24">
        <v>324</v>
      </c>
      <c r="X180" s="24">
        <v>146</v>
      </c>
      <c r="Y180" s="24">
        <v>40</v>
      </c>
      <c r="Z180" s="24">
        <v>84</v>
      </c>
      <c r="AA180" s="21">
        <v>1</v>
      </c>
      <c r="AB180" s="21">
        <v>3</v>
      </c>
      <c r="AC180" s="21">
        <v>7</v>
      </c>
      <c r="AD180" s="21">
        <v>11</v>
      </c>
      <c r="AE180" s="21">
        <v>1</v>
      </c>
      <c r="AF180" s="21">
        <v>0</v>
      </c>
      <c r="AG180" s="21">
        <v>0</v>
      </c>
      <c r="AH180" s="21">
        <v>0</v>
      </c>
      <c r="AI180" s="21">
        <v>0</v>
      </c>
      <c r="AJ180" s="21">
        <v>0</v>
      </c>
      <c r="AK180" s="21">
        <v>0</v>
      </c>
      <c r="AL180" s="21">
        <v>3</v>
      </c>
      <c r="AM180" s="21">
        <v>11</v>
      </c>
      <c r="AN180" s="25">
        <v>0</v>
      </c>
    </row>
    <row r="181" spans="1:40" x14ac:dyDescent="0.35">
      <c r="A181" s="26">
        <v>295</v>
      </c>
      <c r="B181" s="27">
        <v>1989</v>
      </c>
      <c r="C181" s="21">
        <f ca="1">YEAR(TODAY())-CLEAN!$B181</f>
        <v>36</v>
      </c>
      <c r="D181" s="28" t="s">
        <v>793</v>
      </c>
      <c r="E181" s="27" t="s">
        <v>716</v>
      </c>
      <c r="F181" s="27" t="s">
        <v>709</v>
      </c>
      <c r="G181" s="29">
        <v>81217</v>
      </c>
      <c r="H181" s="28">
        <v>0</v>
      </c>
      <c r="I181" s="28">
        <v>0</v>
      </c>
      <c r="J181" s="28">
        <f>CLEAN!$H181+CLEAN!$I181</f>
        <v>0</v>
      </c>
      <c r="K181" s="30">
        <v>41474</v>
      </c>
      <c r="L181" s="28">
        <f ca="1">YEAR(TODAY())-YEAR(CLEAN!$K181)</f>
        <v>12</v>
      </c>
      <c r="M181" s="28">
        <v>77</v>
      </c>
      <c r="N181" s="28">
        <f>SUM(CLEAN!$AB181:$AE181)</f>
        <v>22</v>
      </c>
      <c r="O181" s="31">
        <f>CLEAN!$U181+CLEAN!$V181+CLEAN!$W181+CLEAN!$X181+CLEAN!$Y181+CLEAN!$Z181</f>
        <v>1157</v>
      </c>
      <c r="P181" s="28">
        <f>IF(CLEAN!$M181&lt;=32,3,IF(CLEAN!$M181&lt;=65,2,1))</f>
        <v>1</v>
      </c>
      <c r="Q181" s="28">
        <f>IF(Table_Market[[#This Row],[F_TOTAL_achat]]&lt;=14,1,IF(Table_Market[[#This Row],[F_TOTAL_achat]]&lt;=21,2,3))</f>
        <v>3</v>
      </c>
      <c r="R181" s="28">
        <f>IF(Table_Market[[#This Row],[M_TOTAL_dépensé]]&lt;=115,1,IF(Table_Market[[#This Row],[M_TOTAL_dépensé]]&lt;=833,2,3))</f>
        <v>3</v>
      </c>
      <c r="S181" s="21" t="str">
        <f>Table_Market[[#This Row],[R_SCORE]]&amp;Table_Market[[#This Row],[F_SCORE]]&amp;Table_Market[[#This Row],[M_SCORE]]</f>
        <v>133</v>
      </c>
      <c r="T1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1" s="31">
        <v>493</v>
      </c>
      <c r="V181" s="31">
        <v>70</v>
      </c>
      <c r="W181" s="31">
        <v>324</v>
      </c>
      <c r="X181" s="31">
        <v>146</v>
      </c>
      <c r="Y181" s="31">
        <v>40</v>
      </c>
      <c r="Z181" s="31">
        <v>84</v>
      </c>
      <c r="AA181" s="28">
        <v>1</v>
      </c>
      <c r="AB181" s="28">
        <v>3</v>
      </c>
      <c r="AC181" s="28">
        <v>7</v>
      </c>
      <c r="AD181" s="28">
        <v>11</v>
      </c>
      <c r="AE181" s="28">
        <v>1</v>
      </c>
      <c r="AF181" s="28">
        <v>0</v>
      </c>
      <c r="AG181" s="28">
        <v>0</v>
      </c>
      <c r="AH181" s="28">
        <v>0</v>
      </c>
      <c r="AI181" s="28">
        <v>0</v>
      </c>
      <c r="AJ181" s="28">
        <v>0</v>
      </c>
      <c r="AK181" s="28">
        <v>0</v>
      </c>
      <c r="AL181" s="28">
        <v>3</v>
      </c>
      <c r="AM181" s="28">
        <v>11</v>
      </c>
      <c r="AN181" s="32">
        <v>0</v>
      </c>
    </row>
    <row r="182" spans="1:40" x14ac:dyDescent="0.35">
      <c r="A182" s="19">
        <v>5848</v>
      </c>
      <c r="B182" s="20">
        <v>1970</v>
      </c>
      <c r="C182" s="21">
        <f ca="1">YEAR(TODAY())-CLEAN!$B182</f>
        <v>55</v>
      </c>
      <c r="D182" s="28" t="s">
        <v>792</v>
      </c>
      <c r="E182" s="20" t="s">
        <v>716</v>
      </c>
      <c r="F182" s="20" t="s">
        <v>713</v>
      </c>
      <c r="G182" s="22">
        <v>81205</v>
      </c>
      <c r="H182" s="21">
        <v>0</v>
      </c>
      <c r="I182" s="21">
        <v>0</v>
      </c>
      <c r="J182" s="21">
        <f>CLEAN!$H182+CLEAN!$I182</f>
        <v>0</v>
      </c>
      <c r="K182" s="23">
        <v>41652</v>
      </c>
      <c r="L182" s="21">
        <f ca="1">YEAR(TODAY())-YEAR(CLEAN!$K182)</f>
        <v>11</v>
      </c>
      <c r="M182" s="21">
        <v>43</v>
      </c>
      <c r="N182" s="21">
        <f>SUM(CLEAN!$AB182:$AE182)</f>
        <v>20</v>
      </c>
      <c r="O182" s="24">
        <f>CLEAN!$U182+CLEAN!$V182+CLEAN!$W182+CLEAN!$X182+CLEAN!$Y182+CLEAN!$Z182</f>
        <v>2009</v>
      </c>
      <c r="P182" s="21">
        <f>IF(CLEAN!$M182&lt;=32,3,IF(CLEAN!$M182&lt;=65,2,1))</f>
        <v>2</v>
      </c>
      <c r="Q182" s="21">
        <f>IF(Table_Market[[#This Row],[F_TOTAL_achat]]&lt;=14,1,IF(Table_Market[[#This Row],[F_TOTAL_achat]]&lt;=21,2,3))</f>
        <v>2</v>
      </c>
      <c r="R182" s="21">
        <f>IF(Table_Market[[#This Row],[M_TOTAL_dépensé]]&lt;=115,1,IF(Table_Market[[#This Row],[M_TOTAL_dépensé]]&lt;=833,2,3))</f>
        <v>3</v>
      </c>
      <c r="S182" s="21" t="str">
        <f>Table_Market[[#This Row],[R_SCORE]]&amp;Table_Market[[#This Row],[F_SCORE]]&amp;Table_Market[[#This Row],[M_SCORE]]</f>
        <v>223</v>
      </c>
      <c r="T1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2" s="24">
        <v>724</v>
      </c>
      <c r="V182" s="24">
        <v>74</v>
      </c>
      <c r="W182" s="24">
        <v>929</v>
      </c>
      <c r="X182" s="24">
        <v>97</v>
      </c>
      <c r="Y182" s="24">
        <v>55</v>
      </c>
      <c r="Z182" s="24">
        <v>130</v>
      </c>
      <c r="AA182" s="21">
        <v>1</v>
      </c>
      <c r="AB182" s="21">
        <v>5</v>
      </c>
      <c r="AC182" s="21">
        <v>6</v>
      </c>
      <c r="AD182" s="21">
        <v>7</v>
      </c>
      <c r="AE182" s="21">
        <v>2</v>
      </c>
      <c r="AF182" s="21">
        <v>1</v>
      </c>
      <c r="AG182" s="21">
        <v>0</v>
      </c>
      <c r="AH182" s="21">
        <v>1</v>
      </c>
      <c r="AI182" s="21">
        <v>0</v>
      </c>
      <c r="AJ182" s="21">
        <v>1</v>
      </c>
      <c r="AK182" s="21">
        <v>0</v>
      </c>
      <c r="AL182" s="21">
        <v>3</v>
      </c>
      <c r="AM182" s="21">
        <v>11</v>
      </c>
      <c r="AN182" s="25">
        <v>1</v>
      </c>
    </row>
    <row r="183" spans="1:40" x14ac:dyDescent="0.35">
      <c r="A183" s="26">
        <v>203</v>
      </c>
      <c r="B183" s="27">
        <v>1975</v>
      </c>
      <c r="C183" s="21">
        <f ca="1">YEAR(TODAY())-CLEAN!$B183</f>
        <v>50</v>
      </c>
      <c r="D183" s="28" t="s">
        <v>792</v>
      </c>
      <c r="E183" s="27" t="s">
        <v>717</v>
      </c>
      <c r="F183" s="27" t="s">
        <v>709</v>
      </c>
      <c r="G183" s="29">
        <v>81169</v>
      </c>
      <c r="H183" s="28">
        <v>0</v>
      </c>
      <c r="I183" s="28">
        <v>0</v>
      </c>
      <c r="J183" s="28">
        <f>CLEAN!$H183+CLEAN!$I183</f>
        <v>0</v>
      </c>
      <c r="K183" s="30">
        <v>41378</v>
      </c>
      <c r="L183" s="28">
        <f ca="1">YEAR(TODAY())-YEAR(CLEAN!$K183)</f>
        <v>12</v>
      </c>
      <c r="M183" s="28">
        <v>47</v>
      </c>
      <c r="N183" s="28">
        <f>SUM(CLEAN!$AB183:$AE183)</f>
        <v>23</v>
      </c>
      <c r="O183" s="31">
        <f>CLEAN!$U183+CLEAN!$V183+CLEAN!$W183+CLEAN!$X183+CLEAN!$Y183+CLEAN!$Z183</f>
        <v>2089</v>
      </c>
      <c r="P183" s="28">
        <f>IF(CLEAN!$M183&lt;=32,3,IF(CLEAN!$M183&lt;=65,2,1))</f>
        <v>2</v>
      </c>
      <c r="Q183" s="28">
        <f>IF(Table_Market[[#This Row],[F_TOTAL_achat]]&lt;=14,1,IF(Table_Market[[#This Row],[F_TOTAL_achat]]&lt;=21,2,3))</f>
        <v>3</v>
      </c>
      <c r="R183" s="28">
        <f>IF(Table_Market[[#This Row],[M_TOTAL_dépensé]]&lt;=115,1,IF(Table_Market[[#This Row],[M_TOTAL_dépensé]]&lt;=833,2,3))</f>
        <v>3</v>
      </c>
      <c r="S183" s="21" t="str">
        <f>Table_Market[[#This Row],[R_SCORE]]&amp;Table_Market[[#This Row],[F_SCORE]]&amp;Table_Market[[#This Row],[M_SCORE]]</f>
        <v>233</v>
      </c>
      <c r="T1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3" s="31">
        <v>1288</v>
      </c>
      <c r="V183" s="31">
        <v>20</v>
      </c>
      <c r="W183" s="31">
        <v>613</v>
      </c>
      <c r="X183" s="31">
        <v>80</v>
      </c>
      <c r="Y183" s="31">
        <v>61</v>
      </c>
      <c r="Z183" s="31">
        <v>27</v>
      </c>
      <c r="AA183" s="28">
        <v>1</v>
      </c>
      <c r="AB183" s="28">
        <v>5</v>
      </c>
      <c r="AC183" s="28">
        <v>7</v>
      </c>
      <c r="AD183" s="28">
        <v>9</v>
      </c>
      <c r="AE183" s="28">
        <v>2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3</v>
      </c>
      <c r="AM183" s="28">
        <v>11</v>
      </c>
      <c r="AN183" s="32">
        <v>0</v>
      </c>
    </row>
    <row r="184" spans="1:40" x14ac:dyDescent="0.35">
      <c r="A184" s="19">
        <v>988</v>
      </c>
      <c r="B184" s="20">
        <v>1965</v>
      </c>
      <c r="C184" s="21">
        <f ca="1">YEAR(TODAY())-CLEAN!$B184</f>
        <v>60</v>
      </c>
      <c r="D184" s="28" t="s">
        <v>794</v>
      </c>
      <c r="E184" s="20" t="s">
        <v>716</v>
      </c>
      <c r="F184" s="20" t="s">
        <v>710</v>
      </c>
      <c r="G184" s="22">
        <v>81168</v>
      </c>
      <c r="H184" s="21">
        <v>0</v>
      </c>
      <c r="I184" s="21">
        <v>0</v>
      </c>
      <c r="J184" s="21">
        <f>CLEAN!$H184+CLEAN!$I184</f>
        <v>0</v>
      </c>
      <c r="K184" s="23">
        <v>41766</v>
      </c>
      <c r="L184" s="21">
        <f ca="1">YEAR(TODAY())-YEAR(CLEAN!$K184)</f>
        <v>11</v>
      </c>
      <c r="M184" s="21">
        <v>84</v>
      </c>
      <c r="N184" s="21">
        <f>SUM(CLEAN!$AB184:$AE184)</f>
        <v>20</v>
      </c>
      <c r="O184" s="24">
        <f>CLEAN!$U184+CLEAN!$V184+CLEAN!$W184+CLEAN!$X184+CLEAN!$Y184+CLEAN!$Z184</f>
        <v>1193</v>
      </c>
      <c r="P184" s="21">
        <f>IF(CLEAN!$M184&lt;=32,3,IF(CLEAN!$M184&lt;=65,2,1))</f>
        <v>1</v>
      </c>
      <c r="Q184" s="21">
        <f>IF(Table_Market[[#This Row],[F_TOTAL_achat]]&lt;=14,1,IF(Table_Market[[#This Row],[F_TOTAL_achat]]&lt;=21,2,3))</f>
        <v>2</v>
      </c>
      <c r="R184" s="21">
        <f>IF(Table_Market[[#This Row],[M_TOTAL_dépensé]]&lt;=115,1,IF(Table_Market[[#This Row],[M_TOTAL_dépensé]]&lt;=833,2,3))</f>
        <v>3</v>
      </c>
      <c r="S184" s="21" t="str">
        <f>Table_Market[[#This Row],[R_SCORE]]&amp;Table_Market[[#This Row],[F_SCORE]]&amp;Table_Market[[#This Row],[M_SCORE]]</f>
        <v>123</v>
      </c>
      <c r="T1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4" s="24">
        <v>410</v>
      </c>
      <c r="V184" s="24">
        <v>0</v>
      </c>
      <c r="W184" s="24">
        <v>592</v>
      </c>
      <c r="X184" s="24">
        <v>147</v>
      </c>
      <c r="Y184" s="24">
        <v>22</v>
      </c>
      <c r="Z184" s="24">
        <v>22</v>
      </c>
      <c r="AA184" s="21">
        <v>1</v>
      </c>
      <c r="AB184" s="21">
        <v>6</v>
      </c>
      <c r="AC184" s="21">
        <v>4</v>
      </c>
      <c r="AD184" s="21">
        <v>7</v>
      </c>
      <c r="AE184" s="21">
        <v>3</v>
      </c>
      <c r="AF184" s="21">
        <v>0</v>
      </c>
      <c r="AG184" s="21">
        <v>0</v>
      </c>
      <c r="AH184" s="21">
        <v>0</v>
      </c>
      <c r="AI184" s="21">
        <v>1</v>
      </c>
      <c r="AJ184" s="21">
        <v>0</v>
      </c>
      <c r="AK184" s="21">
        <v>0</v>
      </c>
      <c r="AL184" s="21">
        <v>3</v>
      </c>
      <c r="AM184" s="21">
        <v>11</v>
      </c>
      <c r="AN184" s="25">
        <v>0</v>
      </c>
    </row>
    <row r="185" spans="1:40" x14ac:dyDescent="0.35">
      <c r="A185" s="26">
        <v>4394</v>
      </c>
      <c r="B185" s="27">
        <v>1965</v>
      </c>
      <c r="C185" s="21">
        <f ca="1">YEAR(TODAY())-CLEAN!$B185</f>
        <v>60</v>
      </c>
      <c r="D185" s="28" t="s">
        <v>794</v>
      </c>
      <c r="E185" s="27" t="s">
        <v>714</v>
      </c>
      <c r="F185" s="27" t="s">
        <v>710</v>
      </c>
      <c r="G185" s="29">
        <v>81051</v>
      </c>
      <c r="H185" s="28">
        <v>0</v>
      </c>
      <c r="I185" s="28">
        <v>0</v>
      </c>
      <c r="J185" s="28">
        <f>CLEAN!$H185+CLEAN!$I185</f>
        <v>0</v>
      </c>
      <c r="K185" s="30">
        <v>41782</v>
      </c>
      <c r="L185" s="28">
        <f ca="1">YEAR(TODAY())-YEAR(CLEAN!$K185)</f>
        <v>11</v>
      </c>
      <c r="M185" s="28">
        <v>43</v>
      </c>
      <c r="N185" s="28">
        <f>SUM(CLEAN!$AB185:$AE185)</f>
        <v>24</v>
      </c>
      <c r="O185" s="31">
        <f>CLEAN!$U185+CLEAN!$V185+CLEAN!$W185+CLEAN!$X185+CLEAN!$Y185+CLEAN!$Z185</f>
        <v>1501</v>
      </c>
      <c r="P185" s="28">
        <f>IF(CLEAN!$M185&lt;=32,3,IF(CLEAN!$M185&lt;=65,2,1))</f>
        <v>2</v>
      </c>
      <c r="Q185" s="28">
        <f>IF(Table_Market[[#This Row],[F_TOTAL_achat]]&lt;=14,1,IF(Table_Market[[#This Row],[F_TOTAL_achat]]&lt;=21,2,3))</f>
        <v>3</v>
      </c>
      <c r="R185" s="28">
        <f>IF(Table_Market[[#This Row],[M_TOTAL_dépensé]]&lt;=115,1,IF(Table_Market[[#This Row],[M_TOTAL_dépensé]]&lt;=833,2,3))</f>
        <v>3</v>
      </c>
      <c r="S185" s="21" t="str">
        <f>Table_Market[[#This Row],[R_SCORE]]&amp;Table_Market[[#This Row],[F_SCORE]]&amp;Table_Market[[#This Row],[M_SCORE]]</f>
        <v>233</v>
      </c>
      <c r="T1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5" s="31">
        <v>1142</v>
      </c>
      <c r="V185" s="31">
        <v>29</v>
      </c>
      <c r="W185" s="31">
        <v>249</v>
      </c>
      <c r="X185" s="31">
        <v>38</v>
      </c>
      <c r="Y185" s="31">
        <v>29</v>
      </c>
      <c r="Z185" s="31">
        <v>14</v>
      </c>
      <c r="AA185" s="28">
        <v>1</v>
      </c>
      <c r="AB185" s="28">
        <v>5</v>
      </c>
      <c r="AC185" s="28">
        <v>5</v>
      </c>
      <c r="AD185" s="28">
        <v>12</v>
      </c>
      <c r="AE185" s="28">
        <v>2</v>
      </c>
      <c r="AF185" s="28">
        <v>0</v>
      </c>
      <c r="AG185" s="28">
        <v>1</v>
      </c>
      <c r="AH185" s="28">
        <v>1</v>
      </c>
      <c r="AI185" s="28">
        <v>0</v>
      </c>
      <c r="AJ185" s="28">
        <v>0</v>
      </c>
      <c r="AK185" s="28">
        <v>0</v>
      </c>
      <c r="AL185" s="28">
        <v>3</v>
      </c>
      <c r="AM185" s="28">
        <v>11</v>
      </c>
      <c r="AN185" s="32">
        <v>0</v>
      </c>
    </row>
    <row r="186" spans="1:40" x14ac:dyDescent="0.35">
      <c r="A186" s="19">
        <v>2079</v>
      </c>
      <c r="B186" s="20">
        <v>1947</v>
      </c>
      <c r="C186" s="21">
        <f ca="1">YEAR(TODAY())-CLEAN!$B186</f>
        <v>78</v>
      </c>
      <c r="D186" s="28" t="s">
        <v>794</v>
      </c>
      <c r="E186" s="20" t="s">
        <v>717</v>
      </c>
      <c r="F186" s="20" t="s">
        <v>710</v>
      </c>
      <c r="G186" s="22">
        <v>81044</v>
      </c>
      <c r="H186" s="21">
        <v>0</v>
      </c>
      <c r="I186" s="21">
        <v>0</v>
      </c>
      <c r="J186" s="21">
        <f>CLEAN!$H186+CLEAN!$I186</f>
        <v>0</v>
      </c>
      <c r="K186" s="23">
        <v>41635</v>
      </c>
      <c r="L186" s="21">
        <f ca="1">YEAR(TODAY())-YEAR(CLEAN!$K186)</f>
        <v>12</v>
      </c>
      <c r="M186" s="21">
        <v>0</v>
      </c>
      <c r="N186" s="21">
        <f>SUM(CLEAN!$AB186:$AE186)</f>
        <v>22</v>
      </c>
      <c r="O186" s="24">
        <f>CLEAN!$U186+CLEAN!$V186+CLEAN!$W186+CLEAN!$X186+CLEAN!$Y186+CLEAN!$Z186</f>
        <v>1208</v>
      </c>
      <c r="P186" s="21">
        <f>IF(CLEAN!$M186&lt;=32,3,IF(CLEAN!$M186&lt;=65,2,1))</f>
        <v>3</v>
      </c>
      <c r="Q186" s="21">
        <f>IF(Table_Market[[#This Row],[F_TOTAL_achat]]&lt;=14,1,IF(Table_Market[[#This Row],[F_TOTAL_achat]]&lt;=21,2,3))</f>
        <v>3</v>
      </c>
      <c r="R186" s="21">
        <f>IF(Table_Market[[#This Row],[M_TOTAL_dépensé]]&lt;=115,1,IF(Table_Market[[#This Row],[M_TOTAL_dépensé]]&lt;=833,2,3))</f>
        <v>3</v>
      </c>
      <c r="S186" s="21" t="str">
        <f>Table_Market[[#This Row],[R_SCORE]]&amp;Table_Market[[#This Row],[F_SCORE]]&amp;Table_Market[[#This Row],[M_SCORE]]</f>
        <v>333</v>
      </c>
      <c r="T1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86" s="24">
        <v>450</v>
      </c>
      <c r="V186" s="24">
        <v>26</v>
      </c>
      <c r="W186" s="24">
        <v>535</v>
      </c>
      <c r="X186" s="24">
        <v>73</v>
      </c>
      <c r="Y186" s="24">
        <v>98</v>
      </c>
      <c r="Z186" s="24">
        <v>26</v>
      </c>
      <c r="AA186" s="21">
        <v>1</v>
      </c>
      <c r="AB186" s="21">
        <v>5</v>
      </c>
      <c r="AC186" s="21">
        <v>6</v>
      </c>
      <c r="AD186" s="21">
        <v>10</v>
      </c>
      <c r="AE186" s="21">
        <v>1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3</v>
      </c>
      <c r="AM186" s="21">
        <v>11</v>
      </c>
      <c r="AN186" s="25">
        <v>0</v>
      </c>
    </row>
    <row r="187" spans="1:40" x14ac:dyDescent="0.35">
      <c r="A187" s="26">
        <v>2150</v>
      </c>
      <c r="B187" s="27">
        <v>1958</v>
      </c>
      <c r="C187" s="21">
        <f ca="1">YEAR(TODAY())-CLEAN!$B187</f>
        <v>67</v>
      </c>
      <c r="D187" s="28" t="s">
        <v>794</v>
      </c>
      <c r="E187" s="27" t="s">
        <v>714</v>
      </c>
      <c r="F187" s="27" t="s">
        <v>712</v>
      </c>
      <c r="G187" s="29">
        <v>80995</v>
      </c>
      <c r="H187" s="28">
        <v>0</v>
      </c>
      <c r="I187" s="28">
        <v>1</v>
      </c>
      <c r="J187" s="28">
        <f>CLEAN!$H187+CLEAN!$I187</f>
        <v>1</v>
      </c>
      <c r="K187" s="30">
        <v>41405</v>
      </c>
      <c r="L187" s="28">
        <f ca="1">YEAR(TODAY())-YEAR(CLEAN!$K187)</f>
        <v>12</v>
      </c>
      <c r="M187" s="28">
        <v>83</v>
      </c>
      <c r="N187" s="28">
        <f>SUM(CLEAN!$AB187:$AE187)</f>
        <v>25</v>
      </c>
      <c r="O187" s="31">
        <f>CLEAN!$U187+CLEAN!$V187+CLEAN!$W187+CLEAN!$X187+CLEAN!$Y187+CLEAN!$Z187</f>
        <v>1482</v>
      </c>
      <c r="P187" s="28">
        <f>IF(CLEAN!$M187&lt;=32,3,IF(CLEAN!$M187&lt;=65,2,1))</f>
        <v>1</v>
      </c>
      <c r="Q187" s="28">
        <f>IF(Table_Market[[#This Row],[F_TOTAL_achat]]&lt;=14,1,IF(Table_Market[[#This Row],[F_TOTAL_achat]]&lt;=21,2,3))</f>
        <v>3</v>
      </c>
      <c r="R187" s="28">
        <f>IF(Table_Market[[#This Row],[M_TOTAL_dépensé]]&lt;=115,1,IF(Table_Market[[#This Row],[M_TOTAL_dépensé]]&lt;=833,2,3))</f>
        <v>3</v>
      </c>
      <c r="S187" s="21" t="str">
        <f>Table_Market[[#This Row],[R_SCORE]]&amp;Table_Market[[#This Row],[F_SCORE]]&amp;Table_Market[[#This Row],[M_SCORE]]</f>
        <v>133</v>
      </c>
      <c r="T1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7" s="31">
        <v>860</v>
      </c>
      <c r="V187" s="31">
        <v>28</v>
      </c>
      <c r="W187" s="31">
        <v>409</v>
      </c>
      <c r="X187" s="31">
        <v>73</v>
      </c>
      <c r="Y187" s="31">
        <v>56</v>
      </c>
      <c r="Z187" s="31">
        <v>56</v>
      </c>
      <c r="AA187" s="28">
        <v>1</v>
      </c>
      <c r="AB187" s="28">
        <v>8</v>
      </c>
      <c r="AC187" s="28">
        <v>9</v>
      </c>
      <c r="AD187" s="28">
        <v>4</v>
      </c>
      <c r="AE187" s="28">
        <v>4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3</v>
      </c>
      <c r="AM187" s="28">
        <v>11</v>
      </c>
      <c r="AN187" s="32">
        <v>0</v>
      </c>
    </row>
    <row r="188" spans="1:40" x14ac:dyDescent="0.35">
      <c r="A188" s="19">
        <v>7966</v>
      </c>
      <c r="B188" s="20">
        <v>1959</v>
      </c>
      <c r="C188" s="21">
        <f ca="1">YEAR(TODAY())-CLEAN!$B188</f>
        <v>66</v>
      </c>
      <c r="D188" s="28" t="s">
        <v>794</v>
      </c>
      <c r="E188" s="20" t="s">
        <v>716</v>
      </c>
      <c r="F188" s="20" t="s">
        <v>709</v>
      </c>
      <c r="G188" s="22">
        <v>80982</v>
      </c>
      <c r="H188" s="21">
        <v>1</v>
      </c>
      <c r="I188" s="21">
        <v>1</v>
      </c>
      <c r="J188" s="21">
        <f>CLEAN!$H188+CLEAN!$I188</f>
        <v>2</v>
      </c>
      <c r="K188" s="23">
        <v>41282</v>
      </c>
      <c r="L188" s="21">
        <f ca="1">YEAR(TODAY())-YEAR(CLEAN!$K188)</f>
        <v>12</v>
      </c>
      <c r="M188" s="21">
        <v>48</v>
      </c>
      <c r="N188" s="21">
        <f>SUM(CLEAN!$AB188:$AE188)</f>
        <v>32</v>
      </c>
      <c r="O188" s="24">
        <f>CLEAN!$U188+CLEAN!$V188+CLEAN!$W188+CLEAN!$X188+CLEAN!$Y188+CLEAN!$Z188</f>
        <v>1191</v>
      </c>
      <c r="P188" s="21">
        <f>IF(CLEAN!$M188&lt;=32,3,IF(CLEAN!$M188&lt;=65,2,1))</f>
        <v>2</v>
      </c>
      <c r="Q188" s="21">
        <f>IF(Table_Market[[#This Row],[F_TOTAL_achat]]&lt;=14,1,IF(Table_Market[[#This Row],[F_TOTAL_achat]]&lt;=21,2,3))</f>
        <v>3</v>
      </c>
      <c r="R188" s="21">
        <f>IF(Table_Market[[#This Row],[M_TOTAL_dépensé]]&lt;=115,1,IF(Table_Market[[#This Row],[M_TOTAL_dépensé]]&lt;=833,2,3))</f>
        <v>3</v>
      </c>
      <c r="S188" s="21" t="str">
        <f>Table_Market[[#This Row],[R_SCORE]]&amp;Table_Market[[#This Row],[F_SCORE]]&amp;Table_Market[[#This Row],[M_SCORE]]</f>
        <v>233</v>
      </c>
      <c r="T1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8" s="24">
        <v>505</v>
      </c>
      <c r="V188" s="24">
        <v>137</v>
      </c>
      <c r="W188" s="24">
        <v>401</v>
      </c>
      <c r="X188" s="24">
        <v>104</v>
      </c>
      <c r="Y188" s="24">
        <v>22</v>
      </c>
      <c r="Z188" s="24">
        <v>22</v>
      </c>
      <c r="AA188" s="21">
        <v>3</v>
      </c>
      <c r="AB188" s="21">
        <v>11</v>
      </c>
      <c r="AC188" s="21">
        <v>5</v>
      </c>
      <c r="AD188" s="21">
        <v>11</v>
      </c>
      <c r="AE188" s="21">
        <v>5</v>
      </c>
      <c r="AF188" s="21">
        <v>0</v>
      </c>
      <c r="AG188" s="21">
        <v>0</v>
      </c>
      <c r="AH188" s="21">
        <v>0</v>
      </c>
      <c r="AI188" s="21">
        <v>0</v>
      </c>
      <c r="AJ188" s="21">
        <v>0</v>
      </c>
      <c r="AK188" s="21">
        <v>1</v>
      </c>
      <c r="AL188" s="21">
        <v>3</v>
      </c>
      <c r="AM188" s="21">
        <v>11</v>
      </c>
      <c r="AN188" s="25">
        <v>0</v>
      </c>
    </row>
    <row r="189" spans="1:40" x14ac:dyDescent="0.35">
      <c r="A189" s="26">
        <v>3667</v>
      </c>
      <c r="B189" s="27">
        <v>1969</v>
      </c>
      <c r="C189" s="21">
        <f ca="1">YEAR(TODAY())-CLEAN!$B189</f>
        <v>56</v>
      </c>
      <c r="D189" s="28" t="s">
        <v>792</v>
      </c>
      <c r="E189" s="27" t="s">
        <v>716</v>
      </c>
      <c r="F189" s="27" t="s">
        <v>710</v>
      </c>
      <c r="G189" s="29">
        <v>80952</v>
      </c>
      <c r="H189" s="28">
        <v>0</v>
      </c>
      <c r="I189" s="28">
        <v>0</v>
      </c>
      <c r="J189" s="28">
        <f>CLEAN!$H189+CLEAN!$I189</f>
        <v>0</v>
      </c>
      <c r="K189" s="30">
        <v>41333</v>
      </c>
      <c r="L189" s="28">
        <f ca="1">YEAR(TODAY())-YEAR(CLEAN!$K189)</f>
        <v>12</v>
      </c>
      <c r="M189" s="28">
        <v>20</v>
      </c>
      <c r="N189" s="28">
        <f>SUM(CLEAN!$AB189:$AE189)</f>
        <v>32</v>
      </c>
      <c r="O189" s="31">
        <f>CLEAN!$U189+CLEAN!$V189+CLEAN!$W189+CLEAN!$X189+CLEAN!$Y189+CLEAN!$Z189</f>
        <v>1757</v>
      </c>
      <c r="P189" s="28">
        <f>IF(CLEAN!$M189&lt;=32,3,IF(CLEAN!$M189&lt;=65,2,1))</f>
        <v>3</v>
      </c>
      <c r="Q189" s="28">
        <f>IF(Table_Market[[#This Row],[F_TOTAL_achat]]&lt;=14,1,IF(Table_Market[[#This Row],[F_TOTAL_achat]]&lt;=21,2,3))</f>
        <v>3</v>
      </c>
      <c r="R189" s="28">
        <f>IF(Table_Market[[#This Row],[M_TOTAL_dépensé]]&lt;=115,1,IF(Table_Market[[#This Row],[M_TOTAL_dépensé]]&lt;=833,2,3))</f>
        <v>3</v>
      </c>
      <c r="S189" s="21" t="str">
        <f>Table_Market[[#This Row],[R_SCORE]]&amp;Table_Market[[#This Row],[F_SCORE]]&amp;Table_Market[[#This Row],[M_SCORE]]</f>
        <v>333</v>
      </c>
      <c r="T1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89" s="31">
        <v>778</v>
      </c>
      <c r="V189" s="31">
        <v>178</v>
      </c>
      <c r="W189" s="31">
        <v>689</v>
      </c>
      <c r="X189" s="31">
        <v>41</v>
      </c>
      <c r="Y189" s="31">
        <v>27</v>
      </c>
      <c r="Z189" s="31">
        <v>44</v>
      </c>
      <c r="AA189" s="28">
        <v>1</v>
      </c>
      <c r="AB189" s="28">
        <v>8</v>
      </c>
      <c r="AC189" s="28">
        <v>5</v>
      </c>
      <c r="AD189" s="28">
        <v>11</v>
      </c>
      <c r="AE189" s="28">
        <v>8</v>
      </c>
      <c r="AF189" s="28">
        <v>0</v>
      </c>
      <c r="AG189" s="28">
        <v>1</v>
      </c>
      <c r="AH189" s="28">
        <v>1</v>
      </c>
      <c r="AI189" s="28">
        <v>1</v>
      </c>
      <c r="AJ189" s="28">
        <v>0</v>
      </c>
      <c r="AK189" s="28">
        <v>0</v>
      </c>
      <c r="AL189" s="28">
        <v>3</v>
      </c>
      <c r="AM189" s="28">
        <v>11</v>
      </c>
      <c r="AN189" s="32">
        <v>1</v>
      </c>
    </row>
    <row r="190" spans="1:40" x14ac:dyDescent="0.35">
      <c r="A190" s="19">
        <v>9274</v>
      </c>
      <c r="B190" s="20">
        <v>1961</v>
      </c>
      <c r="C190" s="21">
        <f ca="1">YEAR(TODAY())-CLEAN!$B190</f>
        <v>64</v>
      </c>
      <c r="D190" s="28" t="s">
        <v>794</v>
      </c>
      <c r="E190" s="20" t="s">
        <v>717</v>
      </c>
      <c r="F190" s="20" t="s">
        <v>710</v>
      </c>
      <c r="G190" s="22">
        <v>80950</v>
      </c>
      <c r="H190" s="21">
        <v>0</v>
      </c>
      <c r="I190" s="21">
        <v>0</v>
      </c>
      <c r="J190" s="21">
        <f>CLEAN!$H190+CLEAN!$I190</f>
        <v>0</v>
      </c>
      <c r="K190" s="23">
        <v>41361</v>
      </c>
      <c r="L190" s="21">
        <f ca="1">YEAR(TODAY())-YEAR(CLEAN!$K190)</f>
        <v>12</v>
      </c>
      <c r="M190" s="21">
        <v>44</v>
      </c>
      <c r="N190" s="21">
        <f>SUM(CLEAN!$AB190:$AE190)</f>
        <v>24</v>
      </c>
      <c r="O190" s="24">
        <f>CLEAN!$U190+CLEAN!$V190+CLEAN!$W190+CLEAN!$X190+CLEAN!$Y190+CLEAN!$Z190</f>
        <v>1213</v>
      </c>
      <c r="P190" s="21">
        <f>IF(CLEAN!$M190&lt;=32,3,IF(CLEAN!$M190&lt;=65,2,1))</f>
        <v>2</v>
      </c>
      <c r="Q190" s="21">
        <f>IF(Table_Market[[#This Row],[F_TOTAL_achat]]&lt;=14,1,IF(Table_Market[[#This Row],[F_TOTAL_achat]]&lt;=21,2,3))</f>
        <v>3</v>
      </c>
      <c r="R190" s="21">
        <f>IF(Table_Market[[#This Row],[M_TOTAL_dépensé]]&lt;=115,1,IF(Table_Market[[#This Row],[M_TOTAL_dépensé]]&lt;=833,2,3))</f>
        <v>3</v>
      </c>
      <c r="S190" s="21" t="str">
        <f>Table_Market[[#This Row],[R_SCORE]]&amp;Table_Market[[#This Row],[F_SCORE]]&amp;Table_Market[[#This Row],[M_SCORE]]</f>
        <v>233</v>
      </c>
      <c r="T1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90" s="24">
        <v>525</v>
      </c>
      <c r="V190" s="24">
        <v>147</v>
      </c>
      <c r="W190" s="24">
        <v>112</v>
      </c>
      <c r="X190" s="24">
        <v>219</v>
      </c>
      <c r="Y190" s="24">
        <v>147</v>
      </c>
      <c r="Z190" s="24">
        <v>63</v>
      </c>
      <c r="AA190" s="21">
        <v>1</v>
      </c>
      <c r="AB190" s="21">
        <v>6</v>
      </c>
      <c r="AC190" s="21">
        <v>7</v>
      </c>
      <c r="AD190" s="21">
        <v>9</v>
      </c>
      <c r="AE190" s="21">
        <v>2</v>
      </c>
      <c r="AF190" s="21">
        <v>0</v>
      </c>
      <c r="AG190" s="21">
        <v>0</v>
      </c>
      <c r="AH190" s="21">
        <v>0</v>
      </c>
      <c r="AI190" s="21">
        <v>1</v>
      </c>
      <c r="AJ190" s="21">
        <v>0</v>
      </c>
      <c r="AK190" s="21">
        <v>0</v>
      </c>
      <c r="AL190" s="21">
        <v>3</v>
      </c>
      <c r="AM190" s="21">
        <v>11</v>
      </c>
      <c r="AN190" s="25">
        <v>0</v>
      </c>
    </row>
    <row r="191" spans="1:40" x14ac:dyDescent="0.35">
      <c r="A191" s="26">
        <v>10245</v>
      </c>
      <c r="B191" s="27">
        <v>1986</v>
      </c>
      <c r="C191" s="21">
        <f ca="1">YEAR(TODAY())-CLEAN!$B191</f>
        <v>39</v>
      </c>
      <c r="D191" s="28" t="s">
        <v>793</v>
      </c>
      <c r="E191" s="27" t="s">
        <v>717</v>
      </c>
      <c r="F191" s="27" t="s">
        <v>709</v>
      </c>
      <c r="G191" s="29">
        <v>80910</v>
      </c>
      <c r="H191" s="28">
        <v>0</v>
      </c>
      <c r="I191" s="28">
        <v>0</v>
      </c>
      <c r="J191" s="28">
        <f>CLEAN!$H191+CLEAN!$I191</f>
        <v>0</v>
      </c>
      <c r="K191" s="30">
        <v>41213</v>
      </c>
      <c r="L191" s="28">
        <f ca="1">YEAR(TODAY())-YEAR(CLEAN!$K191)</f>
        <v>13</v>
      </c>
      <c r="M191" s="28">
        <v>71</v>
      </c>
      <c r="N191" s="28">
        <f>SUM(CLEAN!$AB191:$AE191)</f>
        <v>15</v>
      </c>
      <c r="O191" s="31">
        <f>CLEAN!$U191+CLEAN!$V191+CLEAN!$W191+CLEAN!$X191+CLEAN!$Y191+CLEAN!$Z191</f>
        <v>756</v>
      </c>
      <c r="P191" s="28">
        <f>IF(CLEAN!$M191&lt;=32,3,IF(CLEAN!$M191&lt;=65,2,1))</f>
        <v>1</v>
      </c>
      <c r="Q191" s="28">
        <f>IF(Table_Market[[#This Row],[F_TOTAL_achat]]&lt;=14,1,IF(Table_Market[[#This Row],[F_TOTAL_achat]]&lt;=21,2,3))</f>
        <v>2</v>
      </c>
      <c r="R191" s="28">
        <f>IF(Table_Market[[#This Row],[M_TOTAL_dépensé]]&lt;=115,1,IF(Table_Market[[#This Row],[M_TOTAL_dépensé]]&lt;=833,2,3))</f>
        <v>2</v>
      </c>
      <c r="S191" s="21" t="str">
        <f>Table_Market[[#This Row],[R_SCORE]]&amp;Table_Market[[#This Row],[F_SCORE]]&amp;Table_Market[[#This Row],[M_SCORE]]</f>
        <v>122</v>
      </c>
      <c r="T1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1" s="31">
        <v>160</v>
      </c>
      <c r="V191" s="31">
        <v>80</v>
      </c>
      <c r="W191" s="31">
        <v>369</v>
      </c>
      <c r="X191" s="31">
        <v>67</v>
      </c>
      <c r="Y191" s="31">
        <v>39</v>
      </c>
      <c r="Z191" s="31">
        <v>41</v>
      </c>
      <c r="AA191" s="28">
        <v>1</v>
      </c>
      <c r="AB191" s="28">
        <v>3</v>
      </c>
      <c r="AC191" s="28">
        <v>3</v>
      </c>
      <c r="AD191" s="28">
        <v>8</v>
      </c>
      <c r="AE191" s="28">
        <v>1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3</v>
      </c>
      <c r="AM191" s="28">
        <v>11</v>
      </c>
      <c r="AN191" s="32">
        <v>0</v>
      </c>
    </row>
    <row r="192" spans="1:40" x14ac:dyDescent="0.35">
      <c r="A192" s="19">
        <v>3434</v>
      </c>
      <c r="B192" s="20">
        <v>1951</v>
      </c>
      <c r="C192" s="21">
        <f ca="1">YEAR(TODAY())-CLEAN!$B192</f>
        <v>74</v>
      </c>
      <c r="D192" s="28" t="s">
        <v>794</v>
      </c>
      <c r="E192" s="20" t="s">
        <v>716</v>
      </c>
      <c r="F192" s="20" t="s">
        <v>709</v>
      </c>
      <c r="G192" s="22">
        <v>80872</v>
      </c>
      <c r="H192" s="21">
        <v>0</v>
      </c>
      <c r="I192" s="21">
        <v>0</v>
      </c>
      <c r="J192" s="21">
        <f>CLEAN!$H192+CLEAN!$I192</f>
        <v>0</v>
      </c>
      <c r="K192" s="23">
        <v>41771</v>
      </c>
      <c r="L192" s="21">
        <f ca="1">YEAR(TODAY())-YEAR(CLEAN!$K192)</f>
        <v>11</v>
      </c>
      <c r="M192" s="21">
        <v>60</v>
      </c>
      <c r="N192" s="21">
        <f>SUM(CLEAN!$AB192:$AE192)</f>
        <v>19</v>
      </c>
      <c r="O192" s="24">
        <f>CLEAN!$U192+CLEAN!$V192+CLEAN!$W192+CLEAN!$X192+CLEAN!$Y192+CLEAN!$Z192</f>
        <v>1336</v>
      </c>
      <c r="P192" s="21">
        <f>IF(CLEAN!$M192&lt;=32,3,IF(CLEAN!$M192&lt;=65,2,1))</f>
        <v>2</v>
      </c>
      <c r="Q192" s="21">
        <f>IF(Table_Market[[#This Row],[F_TOTAL_achat]]&lt;=14,1,IF(Table_Market[[#This Row],[F_TOTAL_achat]]&lt;=21,2,3))</f>
        <v>2</v>
      </c>
      <c r="R192" s="21">
        <f>IF(Table_Market[[#This Row],[M_TOTAL_dépensé]]&lt;=115,1,IF(Table_Market[[#This Row],[M_TOTAL_dépensé]]&lt;=833,2,3))</f>
        <v>3</v>
      </c>
      <c r="S192" s="21" t="str">
        <f>Table_Market[[#This Row],[R_SCORE]]&amp;Table_Market[[#This Row],[F_SCORE]]&amp;Table_Market[[#This Row],[M_SCORE]]</f>
        <v>223</v>
      </c>
      <c r="T1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92" s="24">
        <v>483</v>
      </c>
      <c r="V192" s="24">
        <v>72</v>
      </c>
      <c r="W192" s="24">
        <v>567</v>
      </c>
      <c r="X192" s="24">
        <v>94</v>
      </c>
      <c r="Y192" s="24">
        <v>12</v>
      </c>
      <c r="Z192" s="24">
        <v>108</v>
      </c>
      <c r="AA192" s="21">
        <v>1</v>
      </c>
      <c r="AB192" s="21">
        <v>4</v>
      </c>
      <c r="AC192" s="21">
        <v>4</v>
      </c>
      <c r="AD192" s="21">
        <v>10</v>
      </c>
      <c r="AE192" s="21">
        <v>1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3</v>
      </c>
      <c r="AM192" s="21">
        <v>11</v>
      </c>
      <c r="AN192" s="25">
        <v>0</v>
      </c>
    </row>
    <row r="193" spans="1:40" x14ac:dyDescent="0.35">
      <c r="A193" s="26">
        <v>4789</v>
      </c>
      <c r="B193" s="27">
        <v>1953</v>
      </c>
      <c r="C193" s="21">
        <f ca="1">YEAR(TODAY())-CLEAN!$B193</f>
        <v>72</v>
      </c>
      <c r="D193" s="28" t="s">
        <v>794</v>
      </c>
      <c r="E193" s="27" t="s">
        <v>716</v>
      </c>
      <c r="F193" s="27" t="s">
        <v>713</v>
      </c>
      <c r="G193" s="29">
        <v>80812</v>
      </c>
      <c r="H193" s="28">
        <v>0</v>
      </c>
      <c r="I193" s="28">
        <v>0</v>
      </c>
      <c r="J193" s="28">
        <f>CLEAN!$H193+CLEAN!$I193</f>
        <v>0</v>
      </c>
      <c r="K193" s="30">
        <v>41534</v>
      </c>
      <c r="L193" s="28">
        <f ca="1">YEAR(TODAY())-YEAR(CLEAN!$K193)</f>
        <v>12</v>
      </c>
      <c r="M193" s="28">
        <v>95</v>
      </c>
      <c r="N193" s="28">
        <f>SUM(CLEAN!$AB193:$AE193)</f>
        <v>19</v>
      </c>
      <c r="O193" s="31">
        <f>CLEAN!$U193+CLEAN!$V193+CLEAN!$W193+CLEAN!$X193+CLEAN!$Y193+CLEAN!$Z193</f>
        <v>1677</v>
      </c>
      <c r="P193" s="28">
        <f>IF(CLEAN!$M193&lt;=32,3,IF(CLEAN!$M193&lt;=65,2,1))</f>
        <v>1</v>
      </c>
      <c r="Q193" s="28">
        <f>IF(Table_Market[[#This Row],[F_TOTAL_achat]]&lt;=14,1,IF(Table_Market[[#This Row],[F_TOTAL_achat]]&lt;=21,2,3))</f>
        <v>2</v>
      </c>
      <c r="R193" s="28">
        <f>IF(Table_Market[[#This Row],[M_TOTAL_dépensé]]&lt;=115,1,IF(Table_Market[[#This Row],[M_TOTAL_dépensé]]&lt;=833,2,3))</f>
        <v>3</v>
      </c>
      <c r="S193" s="21" t="str">
        <f>Table_Market[[#This Row],[R_SCORE]]&amp;Table_Market[[#This Row],[F_SCORE]]&amp;Table_Market[[#This Row],[M_SCORE]]</f>
        <v>123</v>
      </c>
      <c r="T1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3" s="31">
        <v>769</v>
      </c>
      <c r="V193" s="31">
        <v>22</v>
      </c>
      <c r="W193" s="31">
        <v>500</v>
      </c>
      <c r="X193" s="31">
        <v>210</v>
      </c>
      <c r="Y193" s="31">
        <v>143</v>
      </c>
      <c r="Z193" s="31">
        <v>33</v>
      </c>
      <c r="AA193" s="28">
        <v>1</v>
      </c>
      <c r="AB193" s="28">
        <v>4</v>
      </c>
      <c r="AC193" s="28">
        <v>8</v>
      </c>
      <c r="AD193" s="28">
        <v>5</v>
      </c>
      <c r="AE193" s="28">
        <v>2</v>
      </c>
      <c r="AF193" s="28">
        <v>1</v>
      </c>
      <c r="AG193" s="28">
        <v>0</v>
      </c>
      <c r="AH193" s="28">
        <v>1</v>
      </c>
      <c r="AI193" s="28">
        <v>1</v>
      </c>
      <c r="AJ193" s="28">
        <v>0</v>
      </c>
      <c r="AK193" s="28">
        <v>0</v>
      </c>
      <c r="AL193" s="28">
        <v>3</v>
      </c>
      <c r="AM193" s="28">
        <v>11</v>
      </c>
      <c r="AN193" s="32">
        <v>0</v>
      </c>
    </row>
    <row r="194" spans="1:40" x14ac:dyDescent="0.35">
      <c r="A194" s="19">
        <v>5718</v>
      </c>
      <c r="B194" s="20">
        <v>1950</v>
      </c>
      <c r="C194" s="21">
        <f ca="1">YEAR(TODAY())-CLEAN!$B194</f>
        <v>75</v>
      </c>
      <c r="D194" s="28" t="s">
        <v>794</v>
      </c>
      <c r="E194" s="20" t="s">
        <v>716</v>
      </c>
      <c r="F194" s="20" t="s">
        <v>710</v>
      </c>
      <c r="G194" s="22">
        <v>80763</v>
      </c>
      <c r="H194" s="21">
        <v>0</v>
      </c>
      <c r="I194" s="21">
        <v>0</v>
      </c>
      <c r="J194" s="21">
        <f>CLEAN!$H194+CLEAN!$I194</f>
        <v>0</v>
      </c>
      <c r="K194" s="23">
        <v>41501</v>
      </c>
      <c r="L194" s="21">
        <f ca="1">YEAR(TODAY())-YEAR(CLEAN!$K194)</f>
        <v>12</v>
      </c>
      <c r="M194" s="21">
        <v>17</v>
      </c>
      <c r="N194" s="21">
        <f>SUM(CLEAN!$AB194:$AE194)</f>
        <v>25</v>
      </c>
      <c r="O194" s="24">
        <f>CLEAN!$U194+CLEAN!$V194+CLEAN!$W194+CLEAN!$X194+CLEAN!$Y194+CLEAN!$Z194</f>
        <v>1415</v>
      </c>
      <c r="P194" s="21">
        <f>IF(CLEAN!$M194&lt;=32,3,IF(CLEAN!$M194&lt;=65,2,1))</f>
        <v>3</v>
      </c>
      <c r="Q194" s="21">
        <f>IF(Table_Market[[#This Row],[F_TOTAL_achat]]&lt;=14,1,IF(Table_Market[[#This Row],[F_TOTAL_achat]]&lt;=21,2,3))</f>
        <v>3</v>
      </c>
      <c r="R194" s="21">
        <f>IF(Table_Market[[#This Row],[M_TOTAL_dépensé]]&lt;=115,1,IF(Table_Market[[#This Row],[M_TOTAL_dépensé]]&lt;=833,2,3))</f>
        <v>3</v>
      </c>
      <c r="S194" s="21" t="str">
        <f>Table_Market[[#This Row],[R_SCORE]]&amp;Table_Market[[#This Row],[F_SCORE]]&amp;Table_Market[[#This Row],[M_SCORE]]</f>
        <v>333</v>
      </c>
      <c r="T1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94" s="24">
        <v>674</v>
      </c>
      <c r="V194" s="24">
        <v>168</v>
      </c>
      <c r="W194" s="24">
        <v>108</v>
      </c>
      <c r="X194" s="24">
        <v>192</v>
      </c>
      <c r="Y194" s="24">
        <v>42</v>
      </c>
      <c r="Z194" s="24">
        <v>231</v>
      </c>
      <c r="AA194" s="21">
        <v>1</v>
      </c>
      <c r="AB194" s="21">
        <v>5</v>
      </c>
      <c r="AC194" s="21">
        <v>11</v>
      </c>
      <c r="AD194" s="21">
        <v>6</v>
      </c>
      <c r="AE194" s="21">
        <v>3</v>
      </c>
      <c r="AF194" s="21">
        <v>0</v>
      </c>
      <c r="AG194" s="21">
        <v>0</v>
      </c>
      <c r="AH194" s="21">
        <v>1</v>
      </c>
      <c r="AI194" s="21">
        <v>1</v>
      </c>
      <c r="AJ194" s="21">
        <v>0</v>
      </c>
      <c r="AK194" s="21">
        <v>0</v>
      </c>
      <c r="AL194" s="21">
        <v>3</v>
      </c>
      <c r="AM194" s="21">
        <v>11</v>
      </c>
      <c r="AN194" s="25">
        <v>1</v>
      </c>
    </row>
    <row r="195" spans="1:40" x14ac:dyDescent="0.35">
      <c r="A195" s="26">
        <v>4687</v>
      </c>
      <c r="B195" s="27">
        <v>1958</v>
      </c>
      <c r="C195" s="21">
        <f ca="1">YEAR(TODAY())-CLEAN!$B195</f>
        <v>67</v>
      </c>
      <c r="D195" s="28" t="s">
        <v>794</v>
      </c>
      <c r="E195" s="27" t="s">
        <v>717</v>
      </c>
      <c r="F195" s="27" t="s">
        <v>710</v>
      </c>
      <c r="G195" s="29">
        <v>80739</v>
      </c>
      <c r="H195" s="28">
        <v>0</v>
      </c>
      <c r="I195" s="28">
        <v>0</v>
      </c>
      <c r="J195" s="28">
        <f>CLEAN!$H195+CLEAN!$I195</f>
        <v>0</v>
      </c>
      <c r="K195" s="30">
        <v>41417</v>
      </c>
      <c r="L195" s="28">
        <f ca="1">YEAR(TODAY())-YEAR(CLEAN!$K195)</f>
        <v>12</v>
      </c>
      <c r="M195" s="28">
        <v>92</v>
      </c>
      <c r="N195" s="28">
        <f>SUM(CLEAN!$AB195:$AE195)</f>
        <v>24</v>
      </c>
      <c r="O195" s="31">
        <f>CLEAN!$U195+CLEAN!$V195+CLEAN!$W195+CLEAN!$X195+CLEAN!$Y195+CLEAN!$Z195</f>
        <v>1633</v>
      </c>
      <c r="P195" s="28">
        <f>IF(CLEAN!$M195&lt;=32,3,IF(CLEAN!$M195&lt;=65,2,1))</f>
        <v>1</v>
      </c>
      <c r="Q195" s="28">
        <f>IF(Table_Market[[#This Row],[F_TOTAL_achat]]&lt;=14,1,IF(Table_Market[[#This Row],[F_TOTAL_achat]]&lt;=21,2,3))</f>
        <v>3</v>
      </c>
      <c r="R195" s="28">
        <f>IF(Table_Market[[#This Row],[M_TOTAL_dépensé]]&lt;=115,1,IF(Table_Market[[#This Row],[M_TOTAL_dépensé]]&lt;=833,2,3))</f>
        <v>3</v>
      </c>
      <c r="S195" s="21" t="str">
        <f>Table_Market[[#This Row],[R_SCORE]]&amp;Table_Market[[#This Row],[F_SCORE]]&amp;Table_Market[[#This Row],[M_SCORE]]</f>
        <v>133</v>
      </c>
      <c r="T1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5" s="31">
        <v>674</v>
      </c>
      <c r="V195" s="31">
        <v>92</v>
      </c>
      <c r="W195" s="31">
        <v>736</v>
      </c>
      <c r="X195" s="31">
        <v>39</v>
      </c>
      <c r="Y195" s="31">
        <v>0</v>
      </c>
      <c r="Z195" s="31">
        <v>92</v>
      </c>
      <c r="AA195" s="28">
        <v>1</v>
      </c>
      <c r="AB195" s="28">
        <v>3</v>
      </c>
      <c r="AC195" s="28">
        <v>11</v>
      </c>
      <c r="AD195" s="28">
        <v>9</v>
      </c>
      <c r="AE195" s="28">
        <v>1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3</v>
      </c>
      <c r="AM195" s="28">
        <v>11</v>
      </c>
      <c r="AN195" s="32">
        <v>0</v>
      </c>
    </row>
    <row r="196" spans="1:40" x14ac:dyDescent="0.35">
      <c r="A196" s="19">
        <v>1065</v>
      </c>
      <c r="B196" s="20">
        <v>1963</v>
      </c>
      <c r="C196" s="21">
        <f ca="1">YEAR(TODAY())-CLEAN!$B196</f>
        <v>62</v>
      </c>
      <c r="D196" s="28" t="s">
        <v>794</v>
      </c>
      <c r="E196" s="20" t="s">
        <v>716</v>
      </c>
      <c r="F196" s="20" t="s">
        <v>709</v>
      </c>
      <c r="G196" s="22">
        <v>80695</v>
      </c>
      <c r="H196" s="21">
        <v>0</v>
      </c>
      <c r="I196" s="21">
        <v>0</v>
      </c>
      <c r="J196" s="21">
        <f>CLEAN!$H196+CLEAN!$I196</f>
        <v>0</v>
      </c>
      <c r="K196" s="23">
        <v>41637</v>
      </c>
      <c r="L196" s="21">
        <f ca="1">YEAR(TODAY())-YEAR(CLEAN!$K196)</f>
        <v>12</v>
      </c>
      <c r="M196" s="21">
        <v>85</v>
      </c>
      <c r="N196" s="21">
        <f>SUM(CLEAN!$AB196:$AE196)</f>
        <v>20</v>
      </c>
      <c r="O196" s="24">
        <f>CLEAN!$U196+CLEAN!$V196+CLEAN!$W196+CLEAN!$X196+CLEAN!$Y196+CLEAN!$Z196</f>
        <v>1918</v>
      </c>
      <c r="P196" s="21">
        <f>IF(CLEAN!$M196&lt;=32,3,IF(CLEAN!$M196&lt;=65,2,1))</f>
        <v>1</v>
      </c>
      <c r="Q196" s="21">
        <f>IF(Table_Market[[#This Row],[F_TOTAL_achat]]&lt;=14,1,IF(Table_Market[[#This Row],[F_TOTAL_achat]]&lt;=21,2,3))</f>
        <v>2</v>
      </c>
      <c r="R196" s="21">
        <f>IF(Table_Market[[#This Row],[M_TOTAL_dépensé]]&lt;=115,1,IF(Table_Market[[#This Row],[M_TOTAL_dépensé]]&lt;=833,2,3))</f>
        <v>3</v>
      </c>
      <c r="S196" s="21" t="str">
        <f>Table_Market[[#This Row],[R_SCORE]]&amp;Table_Market[[#This Row],[F_SCORE]]&amp;Table_Market[[#This Row],[M_SCORE]]</f>
        <v>123</v>
      </c>
      <c r="T1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6" s="24">
        <v>557</v>
      </c>
      <c r="V196" s="24">
        <v>129</v>
      </c>
      <c r="W196" s="24">
        <v>984</v>
      </c>
      <c r="X196" s="24">
        <v>193</v>
      </c>
      <c r="Y196" s="24">
        <v>37</v>
      </c>
      <c r="Z196" s="24">
        <v>18</v>
      </c>
      <c r="AA196" s="21">
        <v>1</v>
      </c>
      <c r="AB196" s="21">
        <v>5</v>
      </c>
      <c r="AC196" s="21">
        <v>8</v>
      </c>
      <c r="AD196" s="21">
        <v>5</v>
      </c>
      <c r="AE196" s="21">
        <v>2</v>
      </c>
      <c r="AF196" s="21">
        <v>0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3</v>
      </c>
      <c r="AM196" s="21">
        <v>11</v>
      </c>
      <c r="AN196" s="25">
        <v>0</v>
      </c>
    </row>
    <row r="197" spans="1:40" x14ac:dyDescent="0.35">
      <c r="A197" s="26">
        <v>6905</v>
      </c>
      <c r="B197" s="27">
        <v>1994</v>
      </c>
      <c r="C197" s="21">
        <f ca="1">YEAR(TODAY())-CLEAN!$B197</f>
        <v>31</v>
      </c>
      <c r="D197" s="28" t="s">
        <v>793</v>
      </c>
      <c r="E197" s="27" t="s">
        <v>716</v>
      </c>
      <c r="F197" s="27" t="s">
        <v>713</v>
      </c>
      <c r="G197" s="29">
        <v>80685</v>
      </c>
      <c r="H197" s="28">
        <v>0</v>
      </c>
      <c r="I197" s="28">
        <v>0</v>
      </c>
      <c r="J197" s="28">
        <f>CLEAN!$H197+CLEAN!$I197</f>
        <v>0</v>
      </c>
      <c r="K197" s="30">
        <v>41143</v>
      </c>
      <c r="L197" s="28">
        <f ca="1">YEAR(TODAY())-YEAR(CLEAN!$K197)</f>
        <v>13</v>
      </c>
      <c r="M197" s="28">
        <v>55</v>
      </c>
      <c r="N197" s="28">
        <f>SUM(CLEAN!$AB197:$AE197)</f>
        <v>22</v>
      </c>
      <c r="O197" s="31">
        <f>CLEAN!$U197+CLEAN!$V197+CLEAN!$W197+CLEAN!$X197+CLEAN!$Y197+CLEAN!$Z197</f>
        <v>1004</v>
      </c>
      <c r="P197" s="28">
        <f>IF(CLEAN!$M197&lt;=32,3,IF(CLEAN!$M197&lt;=65,2,1))</f>
        <v>2</v>
      </c>
      <c r="Q197" s="28">
        <f>IF(Table_Market[[#This Row],[F_TOTAL_achat]]&lt;=14,1,IF(Table_Market[[#This Row],[F_TOTAL_achat]]&lt;=21,2,3))</f>
        <v>3</v>
      </c>
      <c r="R197" s="28">
        <f>IF(Table_Market[[#This Row],[M_TOTAL_dépensé]]&lt;=115,1,IF(Table_Market[[#This Row],[M_TOTAL_dépensé]]&lt;=833,2,3))</f>
        <v>3</v>
      </c>
      <c r="S197" s="21" t="str">
        <f>Table_Market[[#This Row],[R_SCORE]]&amp;Table_Market[[#This Row],[F_SCORE]]&amp;Table_Market[[#This Row],[M_SCORE]]</f>
        <v>233</v>
      </c>
      <c r="T1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97" s="31">
        <v>241</v>
      </c>
      <c r="V197" s="31">
        <v>45</v>
      </c>
      <c r="W197" s="31">
        <v>604</v>
      </c>
      <c r="X197" s="31">
        <v>34</v>
      </c>
      <c r="Y197" s="31">
        <v>26</v>
      </c>
      <c r="Z197" s="31">
        <v>54</v>
      </c>
      <c r="AA197" s="28">
        <v>1</v>
      </c>
      <c r="AB197" s="28">
        <v>6</v>
      </c>
      <c r="AC197" s="28">
        <v>4</v>
      </c>
      <c r="AD197" s="28">
        <v>10</v>
      </c>
      <c r="AE197" s="28">
        <v>2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3</v>
      </c>
      <c r="AM197" s="28">
        <v>11</v>
      </c>
      <c r="AN197" s="32">
        <v>0</v>
      </c>
    </row>
    <row r="198" spans="1:40" x14ac:dyDescent="0.35">
      <c r="A198" s="19">
        <v>3661</v>
      </c>
      <c r="B198" s="20">
        <v>1995</v>
      </c>
      <c r="C198" s="21">
        <f ca="1">YEAR(TODAY())-CLEAN!$B198</f>
        <v>30</v>
      </c>
      <c r="D198" s="28" t="s">
        <v>793</v>
      </c>
      <c r="E198" s="20" t="s">
        <v>717</v>
      </c>
      <c r="F198" s="20" t="s">
        <v>709</v>
      </c>
      <c r="G198" s="22">
        <v>80617</v>
      </c>
      <c r="H198" s="21">
        <v>0</v>
      </c>
      <c r="I198" s="21">
        <v>0</v>
      </c>
      <c r="J198" s="21">
        <f>CLEAN!$H198+CLEAN!$I198</f>
        <v>0</v>
      </c>
      <c r="K198" s="23">
        <v>41194</v>
      </c>
      <c r="L198" s="21">
        <f ca="1">YEAR(TODAY())-YEAR(CLEAN!$K198)</f>
        <v>13</v>
      </c>
      <c r="M198" s="21">
        <v>42</v>
      </c>
      <c r="N198" s="21">
        <f>SUM(CLEAN!$AB198:$AE198)</f>
        <v>20</v>
      </c>
      <c r="O198" s="24">
        <f>CLEAN!$U198+CLEAN!$V198+CLEAN!$W198+CLEAN!$X198+CLEAN!$Y198+CLEAN!$Z198</f>
        <v>1435</v>
      </c>
      <c r="P198" s="21">
        <f>IF(CLEAN!$M198&lt;=32,3,IF(CLEAN!$M198&lt;=65,2,1))</f>
        <v>2</v>
      </c>
      <c r="Q198" s="21">
        <f>IF(Table_Market[[#This Row],[F_TOTAL_achat]]&lt;=14,1,IF(Table_Market[[#This Row],[F_TOTAL_achat]]&lt;=21,2,3))</f>
        <v>2</v>
      </c>
      <c r="R198" s="21">
        <f>IF(Table_Market[[#This Row],[M_TOTAL_dépensé]]&lt;=115,1,IF(Table_Market[[#This Row],[M_TOTAL_dépensé]]&lt;=833,2,3))</f>
        <v>3</v>
      </c>
      <c r="S198" s="21" t="str">
        <f>Table_Market[[#This Row],[R_SCORE]]&amp;Table_Market[[#This Row],[F_SCORE]]&amp;Table_Market[[#This Row],[M_SCORE]]</f>
        <v>223</v>
      </c>
      <c r="T1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98" s="24">
        <v>594</v>
      </c>
      <c r="V198" s="24">
        <v>51</v>
      </c>
      <c r="W198" s="24">
        <v>631</v>
      </c>
      <c r="X198" s="24">
        <v>72</v>
      </c>
      <c r="Y198" s="24">
        <v>55</v>
      </c>
      <c r="Z198" s="24">
        <v>32</v>
      </c>
      <c r="AA198" s="21">
        <v>1</v>
      </c>
      <c r="AB198" s="21">
        <v>4</v>
      </c>
      <c r="AC198" s="21">
        <v>6</v>
      </c>
      <c r="AD198" s="21">
        <v>8</v>
      </c>
      <c r="AE198" s="21">
        <v>2</v>
      </c>
      <c r="AF198" s="21">
        <v>0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3</v>
      </c>
      <c r="AM198" s="21">
        <v>11</v>
      </c>
      <c r="AN198" s="25">
        <v>0</v>
      </c>
    </row>
    <row r="199" spans="1:40" x14ac:dyDescent="0.35">
      <c r="A199" s="26">
        <v>4310</v>
      </c>
      <c r="B199" s="27">
        <v>1944</v>
      </c>
      <c r="C199" s="21">
        <f ca="1">YEAR(TODAY())-CLEAN!$B199</f>
        <v>81</v>
      </c>
      <c r="D199" s="28" t="s">
        <v>794</v>
      </c>
      <c r="E199" s="27" t="s">
        <v>716</v>
      </c>
      <c r="F199" s="27" t="s">
        <v>710</v>
      </c>
      <c r="G199" s="29">
        <v>80589</v>
      </c>
      <c r="H199" s="28">
        <v>0</v>
      </c>
      <c r="I199" s="28">
        <v>0</v>
      </c>
      <c r="J199" s="28">
        <f>CLEAN!$H199+CLEAN!$I199</f>
        <v>0</v>
      </c>
      <c r="K199" s="30">
        <v>41661</v>
      </c>
      <c r="L199" s="28"/>
      <c r="M199" s="28">
        <v>25</v>
      </c>
      <c r="N199" s="28">
        <f>SUM(CLEAN!$AB199:$AE199)</f>
        <v>21</v>
      </c>
      <c r="O199" s="31">
        <f>CLEAN!$U199+CLEAN!$V199+CLEAN!$W199+CLEAN!$X199+CLEAN!$Y199+CLEAN!$Z199</f>
        <v>1428</v>
      </c>
      <c r="P199" s="28">
        <f>IF(CLEAN!$M199&lt;=32,3,IF(CLEAN!$M199&lt;=65,2,1))</f>
        <v>3</v>
      </c>
      <c r="Q199" s="28">
        <f>IF(Table_Market[[#This Row],[F_TOTAL_achat]]&lt;=14,1,IF(Table_Market[[#This Row],[F_TOTAL_achat]]&lt;=21,2,3))</f>
        <v>2</v>
      </c>
      <c r="R199" s="28">
        <f>IF(Table_Market[[#This Row],[M_TOTAL_dépensé]]&lt;=115,1,IF(Table_Market[[#This Row],[M_TOTAL_dépensé]]&lt;=833,2,3))</f>
        <v>3</v>
      </c>
      <c r="S199" s="21" t="str">
        <f>Table_Market[[#This Row],[R_SCORE]]&amp;Table_Market[[#This Row],[F_SCORE]]&amp;Table_Market[[#This Row],[M_SCORE]]</f>
        <v>323</v>
      </c>
      <c r="T1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9" s="31">
        <v>507</v>
      </c>
      <c r="V199" s="31">
        <v>93</v>
      </c>
      <c r="W199" s="31">
        <v>520</v>
      </c>
      <c r="X199" s="31">
        <v>242</v>
      </c>
      <c r="Y199" s="31">
        <v>40</v>
      </c>
      <c r="Z199" s="31">
        <v>26</v>
      </c>
      <c r="AA199" s="28">
        <v>1</v>
      </c>
      <c r="AB199" s="28">
        <v>5</v>
      </c>
      <c r="AC199" s="28">
        <v>10</v>
      </c>
      <c r="AD199" s="28">
        <v>5</v>
      </c>
      <c r="AE199" s="28">
        <v>1</v>
      </c>
      <c r="AF199" s="28">
        <v>0</v>
      </c>
      <c r="AG199" s="28">
        <v>0</v>
      </c>
      <c r="AH199" s="28">
        <v>0</v>
      </c>
      <c r="AI199" s="28">
        <v>1</v>
      </c>
      <c r="AJ199" s="28">
        <v>0</v>
      </c>
      <c r="AK199" s="28">
        <v>0</v>
      </c>
      <c r="AL199" s="28">
        <v>3</v>
      </c>
      <c r="AM199" s="28">
        <v>11</v>
      </c>
      <c r="AN199" s="32">
        <v>1</v>
      </c>
    </row>
    <row r="200" spans="1:40" x14ac:dyDescent="0.35">
      <c r="A200" s="19">
        <v>9209</v>
      </c>
      <c r="B200" s="20">
        <v>1971</v>
      </c>
      <c r="C200" s="21">
        <f ca="1">YEAR(TODAY())-CLEAN!$B200</f>
        <v>54</v>
      </c>
      <c r="D200" s="28" t="s">
        <v>792</v>
      </c>
      <c r="E200" s="20" t="s">
        <v>717</v>
      </c>
      <c r="F200" s="20" t="s">
        <v>713</v>
      </c>
      <c r="G200" s="22">
        <v>80573</v>
      </c>
      <c r="H200" s="21">
        <v>0</v>
      </c>
      <c r="I200" s="21">
        <v>0</v>
      </c>
      <c r="J200" s="21">
        <f>CLEAN!$H200+CLEAN!$I200</f>
        <v>0</v>
      </c>
      <c r="K200" s="23">
        <v>41196</v>
      </c>
      <c r="L200" s="21">
        <f ca="1">YEAR(TODAY())-YEAR(CLEAN!$K200)</f>
        <v>13</v>
      </c>
      <c r="M200" s="21">
        <v>85</v>
      </c>
      <c r="N200" s="21">
        <f>SUM(CLEAN!$AB200:$AE200)</f>
        <v>25</v>
      </c>
      <c r="O200" s="24">
        <f>CLEAN!$U200+CLEAN!$V200+CLEAN!$W200+CLEAN!$X200+CLEAN!$Y200+CLEAN!$Z200</f>
        <v>1564</v>
      </c>
      <c r="P200" s="21">
        <f>IF(CLEAN!$M200&lt;=32,3,IF(CLEAN!$M200&lt;=65,2,1))</f>
        <v>1</v>
      </c>
      <c r="Q200" s="21">
        <f>IF(Table_Market[[#This Row],[F_TOTAL_achat]]&lt;=14,1,IF(Table_Market[[#This Row],[F_TOTAL_achat]]&lt;=21,2,3))</f>
        <v>3</v>
      </c>
      <c r="R200" s="21">
        <f>IF(Table_Market[[#This Row],[M_TOTAL_dépensé]]&lt;=115,1,IF(Table_Market[[#This Row],[M_TOTAL_dépensé]]&lt;=833,2,3))</f>
        <v>3</v>
      </c>
      <c r="S200" s="21" t="str">
        <f>Table_Market[[#This Row],[R_SCORE]]&amp;Table_Market[[#This Row],[F_SCORE]]&amp;Table_Market[[#This Row],[M_SCORE]]</f>
        <v>133</v>
      </c>
      <c r="T2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0" s="24">
        <v>829</v>
      </c>
      <c r="V200" s="24">
        <v>138</v>
      </c>
      <c r="W200" s="24">
        <v>430</v>
      </c>
      <c r="X200" s="24">
        <v>60</v>
      </c>
      <c r="Y200" s="24">
        <v>92</v>
      </c>
      <c r="Z200" s="24">
        <v>15</v>
      </c>
      <c r="AA200" s="21">
        <v>1</v>
      </c>
      <c r="AB200" s="21">
        <v>4</v>
      </c>
      <c r="AC200" s="21">
        <v>6</v>
      </c>
      <c r="AD200" s="21">
        <v>13</v>
      </c>
      <c r="AE200" s="21">
        <v>2</v>
      </c>
      <c r="AF200" s="21">
        <v>0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3</v>
      </c>
      <c r="AM200" s="21">
        <v>11</v>
      </c>
      <c r="AN200" s="25">
        <v>0</v>
      </c>
    </row>
    <row r="201" spans="1:40" x14ac:dyDescent="0.35">
      <c r="A201" s="26">
        <v>6417</v>
      </c>
      <c r="B201" s="27">
        <v>1971</v>
      </c>
      <c r="C201" s="21">
        <f ca="1">YEAR(TODAY())-CLEAN!$B201</f>
        <v>54</v>
      </c>
      <c r="D201" s="28" t="s">
        <v>792</v>
      </c>
      <c r="E201" s="27" t="s">
        <v>717</v>
      </c>
      <c r="F201" s="27" t="s">
        <v>713</v>
      </c>
      <c r="G201" s="29">
        <v>80573</v>
      </c>
      <c r="H201" s="28">
        <v>0</v>
      </c>
      <c r="I201" s="28">
        <v>0</v>
      </c>
      <c r="J201" s="28">
        <f>CLEAN!$H201+CLEAN!$I201</f>
        <v>0</v>
      </c>
      <c r="K201" s="30">
        <v>41196</v>
      </c>
      <c r="L201" s="28">
        <f ca="1">YEAR(TODAY())-YEAR(CLEAN!$K201)</f>
        <v>13</v>
      </c>
      <c r="M201" s="28">
        <v>85</v>
      </c>
      <c r="N201" s="28">
        <f>SUM(CLEAN!$AB201:$AE201)</f>
        <v>25</v>
      </c>
      <c r="O201" s="31">
        <f>CLEAN!$U201+CLEAN!$V201+CLEAN!$W201+CLEAN!$X201+CLEAN!$Y201+CLEAN!$Z201</f>
        <v>1564</v>
      </c>
      <c r="P201" s="28">
        <f>IF(CLEAN!$M201&lt;=32,3,IF(CLEAN!$M201&lt;=65,2,1))</f>
        <v>1</v>
      </c>
      <c r="Q201" s="28">
        <f>IF(Table_Market[[#This Row],[F_TOTAL_achat]]&lt;=14,1,IF(Table_Market[[#This Row],[F_TOTAL_achat]]&lt;=21,2,3))</f>
        <v>3</v>
      </c>
      <c r="R201" s="28">
        <f>IF(Table_Market[[#This Row],[M_TOTAL_dépensé]]&lt;=115,1,IF(Table_Market[[#This Row],[M_TOTAL_dépensé]]&lt;=833,2,3))</f>
        <v>3</v>
      </c>
      <c r="S201" s="21" t="str">
        <f>Table_Market[[#This Row],[R_SCORE]]&amp;Table_Market[[#This Row],[F_SCORE]]&amp;Table_Market[[#This Row],[M_SCORE]]</f>
        <v>133</v>
      </c>
      <c r="T2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" s="31">
        <v>829</v>
      </c>
      <c r="V201" s="31">
        <v>138</v>
      </c>
      <c r="W201" s="31">
        <v>430</v>
      </c>
      <c r="X201" s="31">
        <v>60</v>
      </c>
      <c r="Y201" s="31">
        <v>92</v>
      </c>
      <c r="Z201" s="31">
        <v>15</v>
      </c>
      <c r="AA201" s="28">
        <v>1</v>
      </c>
      <c r="AB201" s="28">
        <v>4</v>
      </c>
      <c r="AC201" s="28">
        <v>6</v>
      </c>
      <c r="AD201" s="28">
        <v>13</v>
      </c>
      <c r="AE201" s="28">
        <v>2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3</v>
      </c>
      <c r="AM201" s="28">
        <v>11</v>
      </c>
      <c r="AN201" s="32">
        <v>0</v>
      </c>
    </row>
    <row r="202" spans="1:40" x14ac:dyDescent="0.35">
      <c r="A202" s="19">
        <v>8717</v>
      </c>
      <c r="B202" s="20">
        <v>1975</v>
      </c>
      <c r="C202" s="21">
        <f ca="1">YEAR(TODAY())-CLEAN!$B202</f>
        <v>50</v>
      </c>
      <c r="D202" s="28" t="s">
        <v>792</v>
      </c>
      <c r="E202" s="20" t="s">
        <v>714</v>
      </c>
      <c r="F202" s="20" t="s">
        <v>710</v>
      </c>
      <c r="G202" s="22">
        <v>80427</v>
      </c>
      <c r="H202" s="21">
        <v>0</v>
      </c>
      <c r="I202" s="21">
        <v>1</v>
      </c>
      <c r="J202" s="21">
        <f>CLEAN!$H202+CLEAN!$I202</f>
        <v>1</v>
      </c>
      <c r="K202" s="23">
        <v>41164</v>
      </c>
      <c r="L202" s="21">
        <f ca="1">YEAR(TODAY())-YEAR(CLEAN!$K202)</f>
        <v>13</v>
      </c>
      <c r="M202" s="21">
        <v>56</v>
      </c>
      <c r="N202" s="21">
        <f>SUM(CLEAN!$AB202:$AE202)</f>
        <v>32</v>
      </c>
      <c r="O202" s="24">
        <f>CLEAN!$U202+CLEAN!$V202+CLEAN!$W202+CLEAN!$X202+CLEAN!$Y202+CLEAN!$Z202</f>
        <v>1835</v>
      </c>
      <c r="P202" s="21">
        <f>IF(CLEAN!$M202&lt;=32,3,IF(CLEAN!$M202&lt;=65,2,1))</f>
        <v>2</v>
      </c>
      <c r="Q202" s="21">
        <f>IF(Table_Market[[#This Row],[F_TOTAL_achat]]&lt;=14,1,IF(Table_Market[[#This Row],[F_TOTAL_achat]]&lt;=21,2,3))</f>
        <v>3</v>
      </c>
      <c r="R202" s="21">
        <f>IF(Table_Market[[#This Row],[M_TOTAL_dépensé]]&lt;=115,1,IF(Table_Market[[#This Row],[M_TOTAL_dépensé]]&lt;=833,2,3))</f>
        <v>3</v>
      </c>
      <c r="S202" s="21" t="str">
        <f>Table_Market[[#This Row],[R_SCORE]]&amp;Table_Market[[#This Row],[F_SCORE]]&amp;Table_Market[[#This Row],[M_SCORE]]</f>
        <v>233</v>
      </c>
      <c r="T2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02" s="24">
        <v>1149</v>
      </c>
      <c r="V202" s="24">
        <v>71</v>
      </c>
      <c r="W202" s="24">
        <v>449</v>
      </c>
      <c r="X202" s="24">
        <v>69</v>
      </c>
      <c r="Y202" s="24">
        <v>71</v>
      </c>
      <c r="Z202" s="24">
        <v>26</v>
      </c>
      <c r="AA202" s="21">
        <v>1</v>
      </c>
      <c r="AB202" s="21">
        <v>11</v>
      </c>
      <c r="AC202" s="21">
        <v>8</v>
      </c>
      <c r="AD202" s="21">
        <v>8</v>
      </c>
      <c r="AE202" s="21">
        <v>5</v>
      </c>
      <c r="AF202" s="21">
        <v>0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3</v>
      </c>
      <c r="AM202" s="21">
        <v>11</v>
      </c>
      <c r="AN202" s="25">
        <v>0</v>
      </c>
    </row>
    <row r="203" spans="1:40" x14ac:dyDescent="0.35">
      <c r="A203" s="26">
        <v>7396</v>
      </c>
      <c r="B203" s="27">
        <v>1966</v>
      </c>
      <c r="C203" s="21">
        <f ca="1">YEAR(TODAY())-CLEAN!$B203</f>
        <v>59</v>
      </c>
      <c r="D203" s="28" t="s">
        <v>792</v>
      </c>
      <c r="E203" s="27" t="s">
        <v>716</v>
      </c>
      <c r="F203" s="27" t="s">
        <v>710</v>
      </c>
      <c r="G203" s="29">
        <v>80398</v>
      </c>
      <c r="H203" s="28">
        <v>0</v>
      </c>
      <c r="I203" s="28">
        <v>0</v>
      </c>
      <c r="J203" s="28">
        <f>CLEAN!$H203+CLEAN!$I203</f>
        <v>0</v>
      </c>
      <c r="K203" s="30">
        <v>41223</v>
      </c>
      <c r="L203" s="28">
        <f ca="1">YEAR(TODAY())-YEAR(CLEAN!$K203)</f>
        <v>13</v>
      </c>
      <c r="M203" s="28">
        <v>92</v>
      </c>
      <c r="N203" s="28">
        <f>SUM(CLEAN!$AB203:$AE203)</f>
        <v>28</v>
      </c>
      <c r="O203" s="31">
        <f>CLEAN!$U203+CLEAN!$V203+CLEAN!$W203+CLEAN!$X203+CLEAN!$Y203+CLEAN!$Z203</f>
        <v>1597</v>
      </c>
      <c r="P203" s="28">
        <f>IF(CLEAN!$M203&lt;=32,3,IF(CLEAN!$M203&lt;=65,2,1))</f>
        <v>1</v>
      </c>
      <c r="Q203" s="28">
        <f>IF(Table_Market[[#This Row],[F_TOTAL_achat]]&lt;=14,1,IF(Table_Market[[#This Row],[F_TOTAL_achat]]&lt;=21,2,3))</f>
        <v>3</v>
      </c>
      <c r="R203" s="28">
        <f>IF(Table_Market[[#This Row],[M_TOTAL_dépensé]]&lt;=115,1,IF(Table_Market[[#This Row],[M_TOTAL_dépensé]]&lt;=833,2,3))</f>
        <v>3</v>
      </c>
      <c r="S203" s="21" t="str">
        <f>Table_Market[[#This Row],[R_SCORE]]&amp;Table_Market[[#This Row],[F_SCORE]]&amp;Table_Market[[#This Row],[M_SCORE]]</f>
        <v>133</v>
      </c>
      <c r="T2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3" s="31">
        <v>342</v>
      </c>
      <c r="V203" s="31">
        <v>51</v>
      </c>
      <c r="W203" s="31">
        <v>936</v>
      </c>
      <c r="X203" s="31">
        <v>207</v>
      </c>
      <c r="Y203" s="31">
        <v>35</v>
      </c>
      <c r="Z203" s="31">
        <v>26</v>
      </c>
      <c r="AA203" s="28">
        <v>1</v>
      </c>
      <c r="AB203" s="28">
        <v>5</v>
      </c>
      <c r="AC203" s="28">
        <v>8</v>
      </c>
      <c r="AD203" s="28">
        <v>12</v>
      </c>
      <c r="AE203" s="28">
        <v>3</v>
      </c>
      <c r="AF203" s="28">
        <v>0</v>
      </c>
      <c r="AG203" s="28">
        <v>0</v>
      </c>
      <c r="AH203" s="28">
        <v>1</v>
      </c>
      <c r="AI203" s="28">
        <v>0</v>
      </c>
      <c r="AJ203" s="28">
        <v>0</v>
      </c>
      <c r="AK203" s="28">
        <v>0</v>
      </c>
      <c r="AL203" s="28">
        <v>3</v>
      </c>
      <c r="AM203" s="28">
        <v>11</v>
      </c>
      <c r="AN203" s="32">
        <v>0</v>
      </c>
    </row>
    <row r="204" spans="1:40" x14ac:dyDescent="0.35">
      <c r="A204" s="19">
        <v>6086</v>
      </c>
      <c r="B204" s="20">
        <v>1955</v>
      </c>
      <c r="C204" s="21">
        <f ca="1">YEAR(TODAY())-CLEAN!$B204</f>
        <v>70</v>
      </c>
      <c r="D204" s="28" t="s">
        <v>794</v>
      </c>
      <c r="E204" s="20" t="s">
        <v>716</v>
      </c>
      <c r="F204" s="20" t="s">
        <v>710</v>
      </c>
      <c r="G204" s="22">
        <v>80395</v>
      </c>
      <c r="H204" s="21">
        <v>0</v>
      </c>
      <c r="I204" s="21">
        <v>0</v>
      </c>
      <c r="J204" s="21">
        <f>CLEAN!$H204+CLEAN!$I204</f>
        <v>0</v>
      </c>
      <c r="K204" s="23">
        <v>41601</v>
      </c>
      <c r="L204" s="21">
        <f ca="1">YEAR(TODAY())-YEAR(CLEAN!$K204)</f>
        <v>12</v>
      </c>
      <c r="M204" s="21">
        <v>62</v>
      </c>
      <c r="N204" s="21">
        <f>SUM(CLEAN!$AB204:$AE204)</f>
        <v>25</v>
      </c>
      <c r="O204" s="24">
        <f>CLEAN!$U204+CLEAN!$V204+CLEAN!$W204+CLEAN!$X204+CLEAN!$Y204+CLEAN!$Z204</f>
        <v>1380</v>
      </c>
      <c r="P204" s="21">
        <f>IF(CLEAN!$M204&lt;=32,3,IF(CLEAN!$M204&lt;=65,2,1))</f>
        <v>2</v>
      </c>
      <c r="Q204" s="21">
        <f>IF(Table_Market[[#This Row],[F_TOTAL_achat]]&lt;=14,1,IF(Table_Market[[#This Row],[F_TOTAL_achat]]&lt;=21,2,3))</f>
        <v>3</v>
      </c>
      <c r="R204" s="21">
        <f>IF(Table_Market[[#This Row],[M_TOTAL_dépensé]]&lt;=115,1,IF(Table_Market[[#This Row],[M_TOTAL_dépensé]]&lt;=833,2,3))</f>
        <v>3</v>
      </c>
      <c r="S204" s="21" t="str">
        <f>Table_Market[[#This Row],[R_SCORE]]&amp;Table_Market[[#This Row],[F_SCORE]]&amp;Table_Market[[#This Row],[M_SCORE]]</f>
        <v>233</v>
      </c>
      <c r="T2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04" s="24">
        <v>445</v>
      </c>
      <c r="V204" s="24">
        <v>25</v>
      </c>
      <c r="W204" s="24">
        <v>706</v>
      </c>
      <c r="X204" s="24">
        <v>80</v>
      </c>
      <c r="Y204" s="24">
        <v>76</v>
      </c>
      <c r="Z204" s="24">
        <v>48</v>
      </c>
      <c r="AA204" s="21">
        <v>1</v>
      </c>
      <c r="AB204" s="21">
        <v>6</v>
      </c>
      <c r="AC204" s="21">
        <v>5</v>
      </c>
      <c r="AD204" s="21">
        <v>12</v>
      </c>
      <c r="AE204" s="21">
        <v>2</v>
      </c>
      <c r="AF204" s="21">
        <v>0</v>
      </c>
      <c r="AG204" s="21">
        <v>0</v>
      </c>
      <c r="AH204" s="21">
        <v>0</v>
      </c>
      <c r="AI204" s="21">
        <v>1</v>
      </c>
      <c r="AJ204" s="21">
        <v>0</v>
      </c>
      <c r="AK204" s="21">
        <v>0</v>
      </c>
      <c r="AL204" s="21">
        <v>3</v>
      </c>
      <c r="AM204" s="21">
        <v>11</v>
      </c>
      <c r="AN204" s="25">
        <v>0</v>
      </c>
    </row>
    <row r="205" spans="1:40" x14ac:dyDescent="0.35">
      <c r="A205" s="26">
        <v>737</v>
      </c>
      <c r="B205" s="27">
        <v>1949</v>
      </c>
      <c r="C205" s="21">
        <f ca="1">YEAR(TODAY())-CLEAN!$B205</f>
        <v>76</v>
      </c>
      <c r="D205" s="28" t="s">
        <v>794</v>
      </c>
      <c r="E205" s="27" t="s">
        <v>714</v>
      </c>
      <c r="F205" s="27" t="s">
        <v>710</v>
      </c>
      <c r="G205" s="29">
        <v>80360</v>
      </c>
      <c r="H205" s="28">
        <v>0</v>
      </c>
      <c r="I205" s="28">
        <v>0</v>
      </c>
      <c r="J205" s="28">
        <f>CLEAN!$H205+CLEAN!$I205</f>
        <v>0</v>
      </c>
      <c r="K205" s="30">
        <v>41336</v>
      </c>
      <c r="L205" s="28">
        <f ca="1">YEAR(TODAY())-YEAR(CLEAN!$K205)</f>
        <v>12</v>
      </c>
      <c r="M205" s="28">
        <v>56</v>
      </c>
      <c r="N205" s="28">
        <f>SUM(CLEAN!$AB205:$AE205)</f>
        <v>15</v>
      </c>
      <c r="O205" s="31">
        <f>CLEAN!$U205+CLEAN!$V205+CLEAN!$W205+CLEAN!$X205+CLEAN!$Y205+CLEAN!$Z205</f>
        <v>2231</v>
      </c>
      <c r="P205" s="28">
        <f>IF(CLEAN!$M205&lt;=32,3,IF(CLEAN!$M205&lt;=65,2,1))</f>
        <v>2</v>
      </c>
      <c r="Q205" s="28">
        <f>IF(Table_Market[[#This Row],[F_TOTAL_achat]]&lt;=14,1,IF(Table_Market[[#This Row],[F_TOTAL_achat]]&lt;=21,2,3))</f>
        <v>2</v>
      </c>
      <c r="R205" s="28">
        <f>IF(Table_Market[[#This Row],[M_TOTAL_dépensé]]&lt;=115,1,IF(Table_Market[[#This Row],[M_TOTAL_dépensé]]&lt;=833,2,3))</f>
        <v>3</v>
      </c>
      <c r="S205" s="21" t="str">
        <f>Table_Market[[#This Row],[R_SCORE]]&amp;Table_Market[[#This Row],[F_SCORE]]&amp;Table_Market[[#This Row],[M_SCORE]]</f>
        <v>223</v>
      </c>
      <c r="T2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05" s="31">
        <v>1493</v>
      </c>
      <c r="V205" s="31">
        <v>86</v>
      </c>
      <c r="W205" s="31">
        <v>454</v>
      </c>
      <c r="X205" s="31">
        <v>112</v>
      </c>
      <c r="Y205" s="31">
        <v>43</v>
      </c>
      <c r="Z205" s="31">
        <v>43</v>
      </c>
      <c r="AA205" s="28">
        <v>2</v>
      </c>
      <c r="AB205" s="28">
        <v>4</v>
      </c>
      <c r="AC205" s="28">
        <v>4</v>
      </c>
      <c r="AD205" s="28">
        <v>5</v>
      </c>
      <c r="AE205" s="28">
        <v>2</v>
      </c>
      <c r="AF205" s="28">
        <v>0</v>
      </c>
      <c r="AG205" s="28">
        <v>1</v>
      </c>
      <c r="AH205" s="28">
        <v>1</v>
      </c>
      <c r="AI205" s="28">
        <v>1</v>
      </c>
      <c r="AJ205" s="28">
        <v>0</v>
      </c>
      <c r="AK205" s="28">
        <v>0</v>
      </c>
      <c r="AL205" s="28">
        <v>3</v>
      </c>
      <c r="AM205" s="28">
        <v>11</v>
      </c>
      <c r="AN205" s="32">
        <v>0</v>
      </c>
    </row>
    <row r="206" spans="1:40" x14ac:dyDescent="0.35">
      <c r="A206" s="19">
        <v>7849</v>
      </c>
      <c r="B206" s="20">
        <v>1970</v>
      </c>
      <c r="C206" s="21">
        <f ca="1">YEAR(TODAY())-CLEAN!$B206</f>
        <v>55</v>
      </c>
      <c r="D206" s="28" t="s">
        <v>792</v>
      </c>
      <c r="E206" s="20" t="s">
        <v>714</v>
      </c>
      <c r="F206" s="20" t="s">
        <v>710</v>
      </c>
      <c r="G206" s="22">
        <v>80336</v>
      </c>
      <c r="H206" s="21">
        <v>0</v>
      </c>
      <c r="I206" s="21">
        <v>0</v>
      </c>
      <c r="J206" s="21">
        <f>CLEAN!$H206+CLEAN!$I206</f>
        <v>0</v>
      </c>
      <c r="K206" s="23">
        <v>41526</v>
      </c>
      <c r="L206" s="21">
        <f ca="1">YEAR(TODAY())-YEAR(CLEAN!$K206)</f>
        <v>12</v>
      </c>
      <c r="M206" s="21">
        <v>12</v>
      </c>
      <c r="N206" s="21">
        <f>SUM(CLEAN!$AB206:$AE206)</f>
        <v>25</v>
      </c>
      <c r="O206" s="24">
        <f>CLEAN!$U206+CLEAN!$V206+CLEAN!$W206+CLEAN!$X206+CLEAN!$Y206+CLEAN!$Z206</f>
        <v>1052</v>
      </c>
      <c r="P206" s="21">
        <f>IF(CLEAN!$M206&lt;=32,3,IF(CLEAN!$M206&lt;=65,2,1))</f>
        <v>3</v>
      </c>
      <c r="Q206" s="21">
        <f>IF(Table_Market[[#This Row],[F_TOTAL_achat]]&lt;=14,1,IF(Table_Market[[#This Row],[F_TOTAL_achat]]&lt;=21,2,3))</f>
        <v>3</v>
      </c>
      <c r="R206" s="21">
        <f>IF(Table_Market[[#This Row],[M_TOTAL_dépensé]]&lt;=115,1,IF(Table_Market[[#This Row],[M_TOTAL_dépensé]]&lt;=833,2,3))</f>
        <v>3</v>
      </c>
      <c r="S206" s="21" t="str">
        <f>Table_Market[[#This Row],[R_SCORE]]&amp;Table_Market[[#This Row],[F_SCORE]]&amp;Table_Market[[#This Row],[M_SCORE]]</f>
        <v>333</v>
      </c>
      <c r="T2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06" s="24">
        <v>209</v>
      </c>
      <c r="V206" s="24">
        <v>19</v>
      </c>
      <c r="W206" s="24">
        <v>456</v>
      </c>
      <c r="X206" s="24">
        <v>160</v>
      </c>
      <c r="Y206" s="24">
        <v>142</v>
      </c>
      <c r="Z206" s="24">
        <v>66</v>
      </c>
      <c r="AA206" s="21">
        <v>1</v>
      </c>
      <c r="AB206" s="21">
        <v>2</v>
      </c>
      <c r="AC206" s="21">
        <v>9</v>
      </c>
      <c r="AD206" s="21">
        <v>13</v>
      </c>
      <c r="AE206" s="21">
        <v>1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3</v>
      </c>
      <c r="AM206" s="21">
        <v>11</v>
      </c>
      <c r="AN206" s="25">
        <v>0</v>
      </c>
    </row>
    <row r="207" spans="1:40" x14ac:dyDescent="0.35">
      <c r="A207" s="26">
        <v>2730</v>
      </c>
      <c r="B207" s="27">
        <v>1955</v>
      </c>
      <c r="C207" s="21">
        <f ca="1">YEAR(TODAY())-CLEAN!$B207</f>
        <v>70</v>
      </c>
      <c r="D207" s="28" t="s">
        <v>794</v>
      </c>
      <c r="E207" s="27" t="s">
        <v>716</v>
      </c>
      <c r="F207" s="27" t="s">
        <v>709</v>
      </c>
      <c r="G207" s="29">
        <v>80317</v>
      </c>
      <c r="H207" s="28">
        <v>0</v>
      </c>
      <c r="I207" s="28">
        <v>0</v>
      </c>
      <c r="J207" s="28">
        <f>CLEAN!$H207+CLEAN!$I207</f>
        <v>0</v>
      </c>
      <c r="K207" s="30">
        <v>41506</v>
      </c>
      <c r="L207" s="28">
        <f ca="1">YEAR(TODAY())-YEAR(CLEAN!$K207)</f>
        <v>12</v>
      </c>
      <c r="M207" s="28">
        <v>64</v>
      </c>
      <c r="N207" s="28">
        <f>SUM(CLEAN!$AB207:$AE207)</f>
        <v>18</v>
      </c>
      <c r="O207" s="31">
        <f>CLEAN!$U207+CLEAN!$V207+CLEAN!$W207+CLEAN!$X207+CLEAN!$Y207+CLEAN!$Z207</f>
        <v>1231</v>
      </c>
      <c r="P207" s="28">
        <f>IF(CLEAN!$M207&lt;=32,3,IF(CLEAN!$M207&lt;=65,2,1))</f>
        <v>2</v>
      </c>
      <c r="Q207" s="28">
        <f>IF(Table_Market[[#This Row],[F_TOTAL_achat]]&lt;=14,1,IF(Table_Market[[#This Row],[F_TOTAL_achat]]&lt;=21,2,3))</f>
        <v>2</v>
      </c>
      <c r="R207" s="28">
        <f>IF(Table_Market[[#This Row],[M_TOTAL_dépensé]]&lt;=115,1,IF(Table_Market[[#This Row],[M_TOTAL_dépensé]]&lt;=833,2,3))</f>
        <v>3</v>
      </c>
      <c r="S207" s="21" t="str">
        <f>Table_Market[[#This Row],[R_SCORE]]&amp;Table_Market[[#This Row],[F_SCORE]]&amp;Table_Market[[#This Row],[M_SCORE]]</f>
        <v>223</v>
      </c>
      <c r="T2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07" s="31">
        <v>536</v>
      </c>
      <c r="V207" s="31">
        <v>11</v>
      </c>
      <c r="W207" s="31">
        <v>387</v>
      </c>
      <c r="X207" s="31">
        <v>149</v>
      </c>
      <c r="Y207" s="31">
        <v>91</v>
      </c>
      <c r="Z207" s="31">
        <v>57</v>
      </c>
      <c r="AA207" s="28">
        <v>1</v>
      </c>
      <c r="AB207" s="28">
        <v>3</v>
      </c>
      <c r="AC207" s="28">
        <v>4</v>
      </c>
      <c r="AD207" s="28">
        <v>10</v>
      </c>
      <c r="AE207" s="28">
        <v>1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3</v>
      </c>
      <c r="AM207" s="28">
        <v>11</v>
      </c>
      <c r="AN207" s="32">
        <v>0</v>
      </c>
    </row>
    <row r="208" spans="1:40" x14ac:dyDescent="0.35">
      <c r="A208" s="19">
        <v>3711</v>
      </c>
      <c r="B208" s="20">
        <v>1944</v>
      </c>
      <c r="C208" s="21">
        <f ca="1">YEAR(TODAY())-CLEAN!$B208</f>
        <v>81</v>
      </c>
      <c r="D208" s="28" t="s">
        <v>794</v>
      </c>
      <c r="E208" s="20" t="s">
        <v>717</v>
      </c>
      <c r="F208" s="20" t="s">
        <v>710</v>
      </c>
      <c r="G208" s="22">
        <v>80184</v>
      </c>
      <c r="H208" s="21">
        <v>0</v>
      </c>
      <c r="I208" s="21">
        <v>0</v>
      </c>
      <c r="J208" s="21">
        <f>CLEAN!$H208+CLEAN!$I208</f>
        <v>0</v>
      </c>
      <c r="K208" s="23">
        <v>41699</v>
      </c>
      <c r="L208" s="21">
        <f ca="1">YEAR(TODAY())-YEAR(CLEAN!$K208)</f>
        <v>11</v>
      </c>
      <c r="M208" s="21">
        <v>19</v>
      </c>
      <c r="N208" s="21">
        <f>SUM(CLEAN!$AB208:$AE208)</f>
        <v>22</v>
      </c>
      <c r="O208" s="24">
        <f>CLEAN!$U208+CLEAN!$V208+CLEAN!$W208+CLEAN!$X208+CLEAN!$Y208+CLEAN!$Z208</f>
        <v>1902</v>
      </c>
      <c r="P208" s="21">
        <f>IF(CLEAN!$M208&lt;=32,3,IF(CLEAN!$M208&lt;=65,2,1))</f>
        <v>3</v>
      </c>
      <c r="Q208" s="21">
        <f>IF(Table_Market[[#This Row],[F_TOTAL_achat]]&lt;=14,1,IF(Table_Market[[#This Row],[F_TOTAL_achat]]&lt;=21,2,3))</f>
        <v>3</v>
      </c>
      <c r="R208" s="21">
        <f>IF(Table_Market[[#This Row],[M_TOTAL_dépensé]]&lt;=115,1,IF(Table_Market[[#This Row],[M_TOTAL_dépensé]]&lt;=833,2,3))</f>
        <v>3</v>
      </c>
      <c r="S208" s="21" t="str">
        <f>Table_Market[[#This Row],[R_SCORE]]&amp;Table_Market[[#This Row],[F_SCORE]]&amp;Table_Market[[#This Row],[M_SCORE]]</f>
        <v>333</v>
      </c>
      <c r="T2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08" s="24">
        <v>1035</v>
      </c>
      <c r="V208" s="24">
        <v>134</v>
      </c>
      <c r="W208" s="24">
        <v>670</v>
      </c>
      <c r="X208" s="24">
        <v>25</v>
      </c>
      <c r="Y208" s="24">
        <v>38</v>
      </c>
      <c r="Z208" s="24">
        <v>0</v>
      </c>
      <c r="AA208" s="21">
        <v>1</v>
      </c>
      <c r="AB208" s="21">
        <v>6</v>
      </c>
      <c r="AC208" s="21">
        <v>3</v>
      </c>
      <c r="AD208" s="21">
        <v>10</v>
      </c>
      <c r="AE208" s="21">
        <v>3</v>
      </c>
      <c r="AF208" s="21">
        <v>0</v>
      </c>
      <c r="AG208" s="21">
        <v>0</v>
      </c>
      <c r="AH208" s="21">
        <v>1</v>
      </c>
      <c r="AI208" s="21">
        <v>1</v>
      </c>
      <c r="AJ208" s="21">
        <v>0</v>
      </c>
      <c r="AK208" s="21">
        <v>0</v>
      </c>
      <c r="AL208" s="21">
        <v>3</v>
      </c>
      <c r="AM208" s="21">
        <v>11</v>
      </c>
      <c r="AN208" s="25">
        <v>0</v>
      </c>
    </row>
    <row r="209" spans="1:40" x14ac:dyDescent="0.35">
      <c r="A209" s="26">
        <v>7428</v>
      </c>
      <c r="B209" s="27">
        <v>1975</v>
      </c>
      <c r="C209" s="21">
        <f ca="1">YEAR(TODAY())-CLEAN!$B209</f>
        <v>50</v>
      </c>
      <c r="D209" s="28" t="s">
        <v>792</v>
      </c>
      <c r="E209" s="27" t="s">
        <v>716</v>
      </c>
      <c r="F209" s="27" t="s">
        <v>713</v>
      </c>
      <c r="G209" s="29">
        <v>80144</v>
      </c>
      <c r="H209" s="28">
        <v>0</v>
      </c>
      <c r="I209" s="28">
        <v>0</v>
      </c>
      <c r="J209" s="28">
        <f>CLEAN!$H209+CLEAN!$I209</f>
        <v>0</v>
      </c>
      <c r="K209" s="30">
        <v>41547</v>
      </c>
      <c r="L209" s="28">
        <f ca="1">YEAR(TODAY())-YEAR(CLEAN!$K209)</f>
        <v>12</v>
      </c>
      <c r="M209" s="28">
        <v>47</v>
      </c>
      <c r="N209" s="28">
        <f>SUM(CLEAN!$AB209:$AE209)</f>
        <v>19</v>
      </c>
      <c r="O209" s="31">
        <f>CLEAN!$U209+CLEAN!$V209+CLEAN!$W209+CLEAN!$X209+CLEAN!$Y209+CLEAN!$Z209</f>
        <v>1367</v>
      </c>
      <c r="P209" s="28">
        <f>IF(CLEAN!$M209&lt;=32,3,IF(CLEAN!$M209&lt;=65,2,1))</f>
        <v>2</v>
      </c>
      <c r="Q209" s="28">
        <f>IF(Table_Market[[#This Row],[F_TOTAL_achat]]&lt;=14,1,IF(Table_Market[[#This Row],[F_TOTAL_achat]]&lt;=21,2,3))</f>
        <v>2</v>
      </c>
      <c r="R209" s="28">
        <f>IF(Table_Market[[#This Row],[M_TOTAL_dépensé]]&lt;=115,1,IF(Table_Market[[#This Row],[M_TOTAL_dépensé]]&lt;=833,2,3))</f>
        <v>3</v>
      </c>
      <c r="S209" s="21" t="str">
        <f>Table_Market[[#This Row],[R_SCORE]]&amp;Table_Market[[#This Row],[F_SCORE]]&amp;Table_Market[[#This Row],[M_SCORE]]</f>
        <v>223</v>
      </c>
      <c r="T2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09" s="31">
        <v>240</v>
      </c>
      <c r="V209" s="31">
        <v>132</v>
      </c>
      <c r="W209" s="31">
        <v>445</v>
      </c>
      <c r="X209" s="31">
        <v>250</v>
      </c>
      <c r="Y209" s="31">
        <v>192</v>
      </c>
      <c r="Z209" s="31">
        <v>108</v>
      </c>
      <c r="AA209" s="28">
        <v>1</v>
      </c>
      <c r="AB209" s="28">
        <v>3</v>
      </c>
      <c r="AC209" s="28">
        <v>7</v>
      </c>
      <c r="AD209" s="28">
        <v>8</v>
      </c>
      <c r="AE209" s="28">
        <v>1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3</v>
      </c>
      <c r="AM209" s="28">
        <v>11</v>
      </c>
      <c r="AN209" s="32">
        <v>0</v>
      </c>
    </row>
    <row r="210" spans="1:40" x14ac:dyDescent="0.35">
      <c r="A210" s="19">
        <v>3690</v>
      </c>
      <c r="B210" s="20">
        <v>1986</v>
      </c>
      <c r="C210" s="21">
        <f ca="1">YEAR(TODAY())-CLEAN!$B210</f>
        <v>39</v>
      </c>
      <c r="D210" s="28" t="s">
        <v>793</v>
      </c>
      <c r="E210" s="20" t="s">
        <v>717</v>
      </c>
      <c r="F210" s="20" t="s">
        <v>710</v>
      </c>
      <c r="G210" s="22">
        <v>80141</v>
      </c>
      <c r="H210" s="21">
        <v>0</v>
      </c>
      <c r="I210" s="21">
        <v>0</v>
      </c>
      <c r="J210" s="21">
        <f>CLEAN!$H210+CLEAN!$I210</f>
        <v>0</v>
      </c>
      <c r="K210" s="23">
        <v>41285</v>
      </c>
      <c r="L210" s="21">
        <f ca="1">YEAR(TODAY())-YEAR(CLEAN!$K210)</f>
        <v>12</v>
      </c>
      <c r="M210" s="21">
        <v>20</v>
      </c>
      <c r="N210" s="21">
        <f>SUM(CLEAN!$AB210:$AE210)</f>
        <v>27</v>
      </c>
      <c r="O210" s="24">
        <f>CLEAN!$U210+CLEAN!$V210+CLEAN!$W210+CLEAN!$X210+CLEAN!$Y210+CLEAN!$Z210</f>
        <v>2091</v>
      </c>
      <c r="P210" s="21">
        <f>IF(CLEAN!$M210&lt;=32,3,IF(CLEAN!$M210&lt;=65,2,1))</f>
        <v>3</v>
      </c>
      <c r="Q210" s="21">
        <f>IF(Table_Market[[#This Row],[F_TOTAL_achat]]&lt;=14,1,IF(Table_Market[[#This Row],[F_TOTAL_achat]]&lt;=21,2,3))</f>
        <v>3</v>
      </c>
      <c r="R210" s="21">
        <f>IF(Table_Market[[#This Row],[M_TOTAL_dépensé]]&lt;=115,1,IF(Table_Market[[#This Row],[M_TOTAL_dépensé]]&lt;=833,2,3))</f>
        <v>3</v>
      </c>
      <c r="S210" s="21" t="str">
        <f>Table_Market[[#This Row],[R_SCORE]]&amp;Table_Market[[#This Row],[F_SCORE]]&amp;Table_Market[[#This Row],[M_SCORE]]</f>
        <v>333</v>
      </c>
      <c r="T2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10" s="24">
        <v>1184</v>
      </c>
      <c r="V210" s="24">
        <v>102</v>
      </c>
      <c r="W210" s="24">
        <v>673</v>
      </c>
      <c r="X210" s="24">
        <v>52</v>
      </c>
      <c r="Y210" s="24">
        <v>40</v>
      </c>
      <c r="Z210" s="24">
        <v>40</v>
      </c>
      <c r="AA210" s="21">
        <v>1</v>
      </c>
      <c r="AB210" s="21">
        <v>7</v>
      </c>
      <c r="AC210" s="21">
        <v>4</v>
      </c>
      <c r="AD210" s="21">
        <v>10</v>
      </c>
      <c r="AE210" s="21">
        <v>6</v>
      </c>
      <c r="AF210" s="21">
        <v>0</v>
      </c>
      <c r="AG210" s="21">
        <v>0</v>
      </c>
      <c r="AH210" s="21">
        <v>1</v>
      </c>
      <c r="AI210" s="21">
        <v>0</v>
      </c>
      <c r="AJ210" s="21">
        <v>0</v>
      </c>
      <c r="AK210" s="21">
        <v>0</v>
      </c>
      <c r="AL210" s="21">
        <v>3</v>
      </c>
      <c r="AM210" s="21">
        <v>11</v>
      </c>
      <c r="AN210" s="25">
        <v>1</v>
      </c>
    </row>
    <row r="211" spans="1:40" x14ac:dyDescent="0.35">
      <c r="A211" s="26">
        <v>2176</v>
      </c>
      <c r="B211" s="27">
        <v>1972</v>
      </c>
      <c r="C211" s="21">
        <f ca="1">YEAR(TODAY())-CLEAN!$B211</f>
        <v>53</v>
      </c>
      <c r="D211" s="28" t="s">
        <v>792</v>
      </c>
      <c r="E211" s="27" t="s">
        <v>716</v>
      </c>
      <c r="F211" s="27" t="s">
        <v>710</v>
      </c>
      <c r="G211" s="29">
        <v>80134</v>
      </c>
      <c r="H211" s="28">
        <v>1</v>
      </c>
      <c r="I211" s="28">
        <v>0</v>
      </c>
      <c r="J211" s="28">
        <f>CLEAN!$H211+CLEAN!$I211</f>
        <v>1</v>
      </c>
      <c r="K211" s="30">
        <v>41414</v>
      </c>
      <c r="L211" s="28">
        <f ca="1">YEAR(TODAY())-YEAR(CLEAN!$K211)</f>
        <v>12</v>
      </c>
      <c r="M211" s="28">
        <v>40</v>
      </c>
      <c r="N211" s="28">
        <f>SUM(CLEAN!$AB211:$AE211)</f>
        <v>20</v>
      </c>
      <c r="O211" s="31">
        <f>CLEAN!$U211+CLEAN!$V211+CLEAN!$W211+CLEAN!$X211+CLEAN!$Y211+CLEAN!$Z211</f>
        <v>1690</v>
      </c>
      <c r="P211" s="28">
        <f>IF(CLEAN!$M211&lt;=32,3,IF(CLEAN!$M211&lt;=65,2,1))</f>
        <v>2</v>
      </c>
      <c r="Q211" s="28">
        <f>IF(Table_Market[[#This Row],[F_TOTAL_achat]]&lt;=14,1,IF(Table_Market[[#This Row],[F_TOTAL_achat]]&lt;=21,2,3))</f>
        <v>2</v>
      </c>
      <c r="R211" s="28">
        <f>IF(Table_Market[[#This Row],[M_TOTAL_dépensé]]&lt;=115,1,IF(Table_Market[[#This Row],[M_TOTAL_dépensé]]&lt;=833,2,3))</f>
        <v>3</v>
      </c>
      <c r="S211" s="21" t="str">
        <f>Table_Market[[#This Row],[R_SCORE]]&amp;Table_Market[[#This Row],[F_SCORE]]&amp;Table_Market[[#This Row],[M_SCORE]]</f>
        <v>223</v>
      </c>
      <c r="T2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11" s="31">
        <v>1218</v>
      </c>
      <c r="V211" s="31">
        <v>16</v>
      </c>
      <c r="W211" s="31">
        <v>272</v>
      </c>
      <c r="X211" s="31">
        <v>104</v>
      </c>
      <c r="Y211" s="31">
        <v>0</v>
      </c>
      <c r="Z211" s="31">
        <v>80</v>
      </c>
      <c r="AA211" s="28">
        <v>2</v>
      </c>
      <c r="AB211" s="28">
        <v>5</v>
      </c>
      <c r="AC211" s="28">
        <v>3</v>
      </c>
      <c r="AD211" s="28">
        <v>6</v>
      </c>
      <c r="AE211" s="28">
        <v>6</v>
      </c>
      <c r="AF211" s="28">
        <v>0</v>
      </c>
      <c r="AG211" s="28">
        <v>1</v>
      </c>
      <c r="AH211" s="28">
        <v>1</v>
      </c>
      <c r="AI211" s="28">
        <v>1</v>
      </c>
      <c r="AJ211" s="28">
        <v>0</v>
      </c>
      <c r="AK211" s="28">
        <v>0</v>
      </c>
      <c r="AL211" s="28">
        <v>3</v>
      </c>
      <c r="AM211" s="28">
        <v>11</v>
      </c>
      <c r="AN211" s="32">
        <v>1</v>
      </c>
    </row>
    <row r="212" spans="1:40" x14ac:dyDescent="0.35">
      <c r="A212" s="19">
        <v>9121</v>
      </c>
      <c r="B212" s="20">
        <v>1972</v>
      </c>
      <c r="C212" s="21">
        <f ca="1">YEAR(TODAY())-CLEAN!$B212</f>
        <v>53</v>
      </c>
      <c r="D212" s="28" t="s">
        <v>792</v>
      </c>
      <c r="E212" s="20" t="s">
        <v>716</v>
      </c>
      <c r="F212" s="20" t="s">
        <v>710</v>
      </c>
      <c r="G212" s="22">
        <v>80134</v>
      </c>
      <c r="H212" s="21">
        <v>1</v>
      </c>
      <c r="I212" s="21">
        <v>0</v>
      </c>
      <c r="J212" s="21">
        <f>CLEAN!$H212+CLEAN!$I212</f>
        <v>1</v>
      </c>
      <c r="K212" s="23">
        <v>41414</v>
      </c>
      <c r="L212" s="21">
        <f ca="1">YEAR(TODAY())-YEAR(CLEAN!$K212)</f>
        <v>12</v>
      </c>
      <c r="M212" s="21">
        <v>40</v>
      </c>
      <c r="N212" s="21">
        <f>SUM(CLEAN!$AB212:$AE212)</f>
        <v>20</v>
      </c>
      <c r="O212" s="24">
        <f>CLEAN!$U212+CLEAN!$V212+CLEAN!$W212+CLEAN!$X212+CLEAN!$Y212+CLEAN!$Z212</f>
        <v>1690</v>
      </c>
      <c r="P212" s="21">
        <f>IF(CLEAN!$M212&lt;=32,3,IF(CLEAN!$M212&lt;=65,2,1))</f>
        <v>2</v>
      </c>
      <c r="Q212" s="21">
        <f>IF(Table_Market[[#This Row],[F_TOTAL_achat]]&lt;=14,1,IF(Table_Market[[#This Row],[F_TOTAL_achat]]&lt;=21,2,3))</f>
        <v>2</v>
      </c>
      <c r="R212" s="21">
        <f>IF(Table_Market[[#This Row],[M_TOTAL_dépensé]]&lt;=115,1,IF(Table_Market[[#This Row],[M_TOTAL_dépensé]]&lt;=833,2,3))</f>
        <v>3</v>
      </c>
      <c r="S212" s="21" t="str">
        <f>Table_Market[[#This Row],[R_SCORE]]&amp;Table_Market[[#This Row],[F_SCORE]]&amp;Table_Market[[#This Row],[M_SCORE]]</f>
        <v>223</v>
      </c>
      <c r="T2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12" s="24">
        <v>1218</v>
      </c>
      <c r="V212" s="24">
        <v>16</v>
      </c>
      <c r="W212" s="24">
        <v>272</v>
      </c>
      <c r="X212" s="24">
        <v>104</v>
      </c>
      <c r="Y212" s="24">
        <v>0</v>
      </c>
      <c r="Z212" s="24">
        <v>80</v>
      </c>
      <c r="AA212" s="21">
        <v>2</v>
      </c>
      <c r="AB212" s="21">
        <v>5</v>
      </c>
      <c r="AC212" s="21">
        <v>3</v>
      </c>
      <c r="AD212" s="21">
        <v>6</v>
      </c>
      <c r="AE212" s="21">
        <v>6</v>
      </c>
      <c r="AF212" s="21">
        <v>0</v>
      </c>
      <c r="AG212" s="21">
        <v>1</v>
      </c>
      <c r="AH212" s="21">
        <v>1</v>
      </c>
      <c r="AI212" s="21">
        <v>1</v>
      </c>
      <c r="AJ212" s="21">
        <v>0</v>
      </c>
      <c r="AK212" s="21">
        <v>0</v>
      </c>
      <c r="AL212" s="21">
        <v>3</v>
      </c>
      <c r="AM212" s="21">
        <v>11</v>
      </c>
      <c r="AN212" s="25">
        <v>1</v>
      </c>
    </row>
    <row r="213" spans="1:40" x14ac:dyDescent="0.35">
      <c r="A213" s="26">
        <v>5067</v>
      </c>
      <c r="B213" s="27">
        <v>1994</v>
      </c>
      <c r="C213" s="21">
        <f ca="1">YEAR(TODAY())-CLEAN!$B213</f>
        <v>31</v>
      </c>
      <c r="D213" s="28" t="s">
        <v>793</v>
      </c>
      <c r="E213" s="27" t="s">
        <v>716</v>
      </c>
      <c r="F213" s="27" t="s">
        <v>713</v>
      </c>
      <c r="G213" s="29">
        <v>80134</v>
      </c>
      <c r="H213" s="28">
        <v>0</v>
      </c>
      <c r="I213" s="28">
        <v>0</v>
      </c>
      <c r="J213" s="28">
        <f>CLEAN!$H213+CLEAN!$I213</f>
        <v>0</v>
      </c>
      <c r="K213" s="30">
        <v>41684</v>
      </c>
      <c r="L213" s="28">
        <f ca="1">YEAR(TODAY())-YEAR(CLEAN!$K213)</f>
        <v>11</v>
      </c>
      <c r="M213" s="28">
        <v>11</v>
      </c>
      <c r="N213" s="28">
        <f>SUM(CLEAN!$AB213:$AE213)</f>
        <v>25</v>
      </c>
      <c r="O213" s="31">
        <f>CLEAN!$U213+CLEAN!$V213+CLEAN!$W213+CLEAN!$X213+CLEAN!$Y213+CLEAN!$Z213</f>
        <v>1378</v>
      </c>
      <c r="P213" s="28">
        <f>IF(CLEAN!$M213&lt;=32,3,IF(CLEAN!$M213&lt;=65,2,1))</f>
        <v>3</v>
      </c>
      <c r="Q213" s="28">
        <f>IF(Table_Market[[#This Row],[F_TOTAL_achat]]&lt;=14,1,IF(Table_Market[[#This Row],[F_TOTAL_achat]]&lt;=21,2,3))</f>
        <v>3</v>
      </c>
      <c r="R213" s="28">
        <f>IF(Table_Market[[#This Row],[M_TOTAL_dépensé]]&lt;=115,1,IF(Table_Market[[#This Row],[M_TOTAL_dépensé]]&lt;=833,2,3))</f>
        <v>3</v>
      </c>
      <c r="S213" s="21" t="str">
        <f>Table_Market[[#This Row],[R_SCORE]]&amp;Table_Market[[#This Row],[F_SCORE]]&amp;Table_Market[[#This Row],[M_SCORE]]</f>
        <v>333</v>
      </c>
      <c r="T2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13" s="31">
        <v>966</v>
      </c>
      <c r="V213" s="31">
        <v>26</v>
      </c>
      <c r="W213" s="31">
        <v>282</v>
      </c>
      <c r="X213" s="31">
        <v>52</v>
      </c>
      <c r="Y213" s="31">
        <v>26</v>
      </c>
      <c r="Z213" s="31">
        <v>26</v>
      </c>
      <c r="AA213" s="28">
        <v>1</v>
      </c>
      <c r="AB213" s="28">
        <v>2</v>
      </c>
      <c r="AC213" s="28">
        <v>7</v>
      </c>
      <c r="AD213" s="28">
        <v>11</v>
      </c>
      <c r="AE213" s="28">
        <v>5</v>
      </c>
      <c r="AF213" s="28">
        <v>0</v>
      </c>
      <c r="AG213" s="28">
        <v>1</v>
      </c>
      <c r="AH213" s="28">
        <v>1</v>
      </c>
      <c r="AI213" s="28">
        <v>1</v>
      </c>
      <c r="AJ213" s="28">
        <v>1</v>
      </c>
      <c r="AK213" s="28">
        <v>0</v>
      </c>
      <c r="AL213" s="28">
        <v>3</v>
      </c>
      <c r="AM213" s="28">
        <v>11</v>
      </c>
      <c r="AN213" s="32">
        <v>0</v>
      </c>
    </row>
    <row r="214" spans="1:40" x14ac:dyDescent="0.35">
      <c r="A214" s="19">
        <v>1225</v>
      </c>
      <c r="B214" s="20">
        <v>1963</v>
      </c>
      <c r="C214" s="21">
        <f ca="1">YEAR(TODAY())-CLEAN!$B214</f>
        <v>62</v>
      </c>
      <c r="D214" s="28" t="s">
        <v>794</v>
      </c>
      <c r="E214" s="20" t="s">
        <v>716</v>
      </c>
      <c r="F214" s="20" t="s">
        <v>710</v>
      </c>
      <c r="G214" s="22">
        <v>80124</v>
      </c>
      <c r="H214" s="21">
        <v>0</v>
      </c>
      <c r="I214" s="21">
        <v>0</v>
      </c>
      <c r="J214" s="21">
        <f>CLEAN!$H214+CLEAN!$I214</f>
        <v>0</v>
      </c>
      <c r="K214" s="23">
        <v>41816</v>
      </c>
      <c r="L214" s="21">
        <f ca="1">YEAR(TODAY())-YEAR(CLEAN!$K214)</f>
        <v>11</v>
      </c>
      <c r="M214" s="21">
        <v>47</v>
      </c>
      <c r="N214" s="21">
        <f>SUM(CLEAN!$AB214:$AE214)</f>
        <v>19</v>
      </c>
      <c r="O214" s="24">
        <f>CLEAN!$U214+CLEAN!$V214+CLEAN!$W214+CLEAN!$X214+CLEAN!$Y214+CLEAN!$Z214</f>
        <v>1495</v>
      </c>
      <c r="P214" s="21">
        <f>IF(CLEAN!$M214&lt;=32,3,IF(CLEAN!$M214&lt;=65,2,1))</f>
        <v>2</v>
      </c>
      <c r="Q214" s="21">
        <f>IF(Table_Market[[#This Row],[F_TOTAL_achat]]&lt;=14,1,IF(Table_Market[[#This Row],[F_TOTAL_achat]]&lt;=21,2,3))</f>
        <v>2</v>
      </c>
      <c r="R214" s="21">
        <f>IF(Table_Market[[#This Row],[M_TOTAL_dépensé]]&lt;=115,1,IF(Table_Market[[#This Row],[M_TOTAL_dépensé]]&lt;=833,2,3))</f>
        <v>3</v>
      </c>
      <c r="S214" s="21" t="str">
        <f>Table_Market[[#This Row],[R_SCORE]]&amp;Table_Market[[#This Row],[F_SCORE]]&amp;Table_Market[[#This Row],[M_SCORE]]</f>
        <v>223</v>
      </c>
      <c r="T2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14" s="24">
        <v>483</v>
      </c>
      <c r="V214" s="24">
        <v>84</v>
      </c>
      <c r="W214" s="24">
        <v>398</v>
      </c>
      <c r="X214" s="24">
        <v>205</v>
      </c>
      <c r="Y214" s="24">
        <v>84</v>
      </c>
      <c r="Z214" s="24">
        <v>241</v>
      </c>
      <c r="AA214" s="21">
        <v>1</v>
      </c>
      <c r="AB214" s="21">
        <v>3</v>
      </c>
      <c r="AC214" s="21">
        <v>7</v>
      </c>
      <c r="AD214" s="21">
        <v>8</v>
      </c>
      <c r="AE214" s="21">
        <v>1</v>
      </c>
      <c r="AF214" s="21">
        <v>1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3</v>
      </c>
      <c r="AM214" s="21">
        <v>11</v>
      </c>
      <c r="AN214" s="25">
        <v>0</v>
      </c>
    </row>
    <row r="215" spans="1:40" x14ac:dyDescent="0.35">
      <c r="A215" s="26">
        <v>7059</v>
      </c>
      <c r="B215" s="27">
        <v>1963</v>
      </c>
      <c r="C215" s="21">
        <f ca="1">YEAR(TODAY())-CLEAN!$B215</f>
        <v>62</v>
      </c>
      <c r="D215" s="28" t="s">
        <v>794</v>
      </c>
      <c r="E215" s="27" t="s">
        <v>716</v>
      </c>
      <c r="F215" s="27" t="s">
        <v>710</v>
      </c>
      <c r="G215" s="29">
        <v>80124</v>
      </c>
      <c r="H215" s="28">
        <v>0</v>
      </c>
      <c r="I215" s="28">
        <v>0</v>
      </c>
      <c r="J215" s="28">
        <f>CLEAN!$H215+CLEAN!$I215</f>
        <v>0</v>
      </c>
      <c r="K215" s="30">
        <v>41816</v>
      </c>
      <c r="L215" s="28">
        <f ca="1">YEAR(TODAY())-YEAR(CLEAN!$K215)</f>
        <v>11</v>
      </c>
      <c r="M215" s="28">
        <v>47</v>
      </c>
      <c r="N215" s="28">
        <f>SUM(CLEAN!$AB215:$AE215)</f>
        <v>19</v>
      </c>
      <c r="O215" s="31">
        <f>CLEAN!$U215+CLEAN!$V215+CLEAN!$W215+CLEAN!$X215+CLEAN!$Y215+CLEAN!$Z215</f>
        <v>1495</v>
      </c>
      <c r="P215" s="28">
        <f>IF(CLEAN!$M215&lt;=32,3,IF(CLEAN!$M215&lt;=65,2,1))</f>
        <v>2</v>
      </c>
      <c r="Q215" s="28">
        <f>IF(Table_Market[[#This Row],[F_TOTAL_achat]]&lt;=14,1,IF(Table_Market[[#This Row],[F_TOTAL_achat]]&lt;=21,2,3))</f>
        <v>2</v>
      </c>
      <c r="R215" s="28">
        <f>IF(Table_Market[[#This Row],[M_TOTAL_dépensé]]&lt;=115,1,IF(Table_Market[[#This Row],[M_TOTAL_dépensé]]&lt;=833,2,3))</f>
        <v>3</v>
      </c>
      <c r="S215" s="21" t="str">
        <f>Table_Market[[#This Row],[R_SCORE]]&amp;Table_Market[[#This Row],[F_SCORE]]&amp;Table_Market[[#This Row],[M_SCORE]]</f>
        <v>223</v>
      </c>
      <c r="T2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15" s="31">
        <v>483</v>
      </c>
      <c r="V215" s="31">
        <v>84</v>
      </c>
      <c r="W215" s="31">
        <v>398</v>
      </c>
      <c r="X215" s="31">
        <v>205</v>
      </c>
      <c r="Y215" s="31">
        <v>84</v>
      </c>
      <c r="Z215" s="31">
        <v>241</v>
      </c>
      <c r="AA215" s="28">
        <v>1</v>
      </c>
      <c r="AB215" s="28">
        <v>3</v>
      </c>
      <c r="AC215" s="28">
        <v>7</v>
      </c>
      <c r="AD215" s="28">
        <v>8</v>
      </c>
      <c r="AE215" s="28">
        <v>1</v>
      </c>
      <c r="AF215" s="28">
        <v>1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3</v>
      </c>
      <c r="AM215" s="28">
        <v>11</v>
      </c>
      <c r="AN215" s="32">
        <v>0</v>
      </c>
    </row>
    <row r="216" spans="1:40" x14ac:dyDescent="0.35">
      <c r="A216" s="19">
        <v>9938</v>
      </c>
      <c r="B216" s="20">
        <v>1954</v>
      </c>
      <c r="C216" s="21">
        <f ca="1">YEAR(TODAY())-CLEAN!$B216</f>
        <v>71</v>
      </c>
      <c r="D216" s="28" t="s">
        <v>794</v>
      </c>
      <c r="E216" s="20" t="s">
        <v>716</v>
      </c>
      <c r="F216" s="20" t="s">
        <v>710</v>
      </c>
      <c r="G216" s="22">
        <v>80067</v>
      </c>
      <c r="H216" s="21">
        <v>0</v>
      </c>
      <c r="I216" s="21">
        <v>0</v>
      </c>
      <c r="J216" s="21">
        <f>CLEAN!$H216+CLEAN!$I216</f>
        <v>0</v>
      </c>
      <c r="K216" s="23">
        <v>41536</v>
      </c>
      <c r="L216" s="21">
        <f ca="1">YEAR(TODAY())-YEAR(CLEAN!$K216)</f>
        <v>12</v>
      </c>
      <c r="M216" s="21">
        <v>82</v>
      </c>
      <c r="N216" s="21">
        <f>SUM(CLEAN!$AB216:$AE216)</f>
        <v>18</v>
      </c>
      <c r="O216" s="24">
        <f>CLEAN!$U216+CLEAN!$V216+CLEAN!$W216+CLEAN!$X216+CLEAN!$Y216+CLEAN!$Z216</f>
        <v>1600</v>
      </c>
      <c r="P216" s="21">
        <f>IF(CLEAN!$M216&lt;=32,3,IF(CLEAN!$M216&lt;=65,2,1))</f>
        <v>1</v>
      </c>
      <c r="Q216" s="21">
        <f>IF(Table_Market[[#This Row],[F_TOTAL_achat]]&lt;=14,1,IF(Table_Market[[#This Row],[F_TOTAL_achat]]&lt;=21,2,3))</f>
        <v>2</v>
      </c>
      <c r="R216" s="21">
        <f>IF(Table_Market[[#This Row],[M_TOTAL_dépensé]]&lt;=115,1,IF(Table_Market[[#This Row],[M_TOTAL_dépensé]]&lt;=833,2,3))</f>
        <v>3</v>
      </c>
      <c r="S216" s="21" t="str">
        <f>Table_Market[[#This Row],[R_SCORE]]&amp;Table_Market[[#This Row],[F_SCORE]]&amp;Table_Market[[#This Row],[M_SCORE]]</f>
        <v>123</v>
      </c>
      <c r="T2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6" s="24">
        <v>519</v>
      </c>
      <c r="V216" s="24">
        <v>17</v>
      </c>
      <c r="W216" s="24">
        <v>813</v>
      </c>
      <c r="X216" s="24">
        <v>27</v>
      </c>
      <c r="Y216" s="24">
        <v>173</v>
      </c>
      <c r="Z216" s="24">
        <v>51</v>
      </c>
      <c r="AA216" s="21">
        <v>1</v>
      </c>
      <c r="AB216" s="21">
        <v>4</v>
      </c>
      <c r="AC216" s="21">
        <v>6</v>
      </c>
      <c r="AD216" s="21">
        <v>6</v>
      </c>
      <c r="AE216" s="21">
        <v>2</v>
      </c>
      <c r="AF216" s="21">
        <v>0</v>
      </c>
      <c r="AG216" s="21">
        <v>0</v>
      </c>
      <c r="AH216" s="21">
        <v>1</v>
      </c>
      <c r="AI216" s="21">
        <v>0</v>
      </c>
      <c r="AJ216" s="21">
        <v>0</v>
      </c>
      <c r="AK216" s="21">
        <v>0</v>
      </c>
      <c r="AL216" s="21">
        <v>3</v>
      </c>
      <c r="AM216" s="21">
        <v>11</v>
      </c>
      <c r="AN216" s="25">
        <v>0</v>
      </c>
    </row>
    <row r="217" spans="1:40" x14ac:dyDescent="0.35">
      <c r="A217" s="26">
        <v>8601</v>
      </c>
      <c r="B217" s="27">
        <v>1980</v>
      </c>
      <c r="C217" s="21">
        <f ca="1">YEAR(TODAY())-CLEAN!$B217</f>
        <v>45</v>
      </c>
      <c r="D217" s="28" t="s">
        <v>792</v>
      </c>
      <c r="E217" s="27" t="s">
        <v>716</v>
      </c>
      <c r="F217" s="27" t="s">
        <v>710</v>
      </c>
      <c r="G217" s="29">
        <v>80011</v>
      </c>
      <c r="H217" s="28">
        <v>0</v>
      </c>
      <c r="I217" s="28">
        <v>1</v>
      </c>
      <c r="J217" s="28">
        <f>CLEAN!$H217+CLEAN!$I217</f>
        <v>1</v>
      </c>
      <c r="K217" s="30">
        <v>41393</v>
      </c>
      <c r="L217" s="28">
        <f ca="1">YEAR(TODAY())-YEAR(CLEAN!$K217)</f>
        <v>12</v>
      </c>
      <c r="M217" s="28">
        <v>3</v>
      </c>
      <c r="N217" s="28">
        <f>SUM(CLEAN!$AB217:$AE217)</f>
        <v>23</v>
      </c>
      <c r="O217" s="31">
        <f>CLEAN!$U217+CLEAN!$V217+CLEAN!$W217+CLEAN!$X217+CLEAN!$Y217+CLEAN!$Z217</f>
        <v>1395</v>
      </c>
      <c r="P217" s="28">
        <f>IF(CLEAN!$M217&lt;=32,3,IF(CLEAN!$M217&lt;=65,2,1))</f>
        <v>3</v>
      </c>
      <c r="Q217" s="28">
        <f>IF(Table_Market[[#This Row],[F_TOTAL_achat]]&lt;=14,1,IF(Table_Market[[#This Row],[F_TOTAL_achat]]&lt;=21,2,3))</f>
        <v>3</v>
      </c>
      <c r="R217" s="28">
        <f>IF(Table_Market[[#This Row],[M_TOTAL_dépensé]]&lt;=115,1,IF(Table_Market[[#This Row],[M_TOTAL_dépensé]]&lt;=833,2,3))</f>
        <v>3</v>
      </c>
      <c r="S217" s="21" t="str">
        <f>Table_Market[[#This Row],[R_SCORE]]&amp;Table_Market[[#This Row],[F_SCORE]]&amp;Table_Market[[#This Row],[M_SCORE]]</f>
        <v>333</v>
      </c>
      <c r="T2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17" s="31">
        <v>421</v>
      </c>
      <c r="V217" s="31">
        <v>76</v>
      </c>
      <c r="W217" s="31">
        <v>536</v>
      </c>
      <c r="X217" s="31">
        <v>82</v>
      </c>
      <c r="Y217" s="31">
        <v>178</v>
      </c>
      <c r="Z217" s="31">
        <v>102</v>
      </c>
      <c r="AA217" s="28">
        <v>2</v>
      </c>
      <c r="AB217" s="28">
        <v>8</v>
      </c>
      <c r="AC217" s="28">
        <v>6</v>
      </c>
      <c r="AD217" s="28">
        <v>5</v>
      </c>
      <c r="AE217" s="28">
        <v>4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3</v>
      </c>
      <c r="AM217" s="28">
        <v>11</v>
      </c>
      <c r="AN217" s="32">
        <v>0</v>
      </c>
    </row>
    <row r="218" spans="1:40" x14ac:dyDescent="0.35">
      <c r="A218" s="19">
        <v>10102</v>
      </c>
      <c r="B218" s="20">
        <v>1966</v>
      </c>
      <c r="C218" s="21">
        <f ca="1">YEAR(TODAY())-CLEAN!$B218</f>
        <v>59</v>
      </c>
      <c r="D218" s="28" t="s">
        <v>792</v>
      </c>
      <c r="E218" s="20" t="s">
        <v>716</v>
      </c>
      <c r="F218" s="20" t="s">
        <v>712</v>
      </c>
      <c r="G218" s="22">
        <v>79946</v>
      </c>
      <c r="H218" s="21">
        <v>0</v>
      </c>
      <c r="I218" s="21">
        <v>0</v>
      </c>
      <c r="J218" s="21">
        <f>CLEAN!$H218+CLEAN!$I218</f>
        <v>0</v>
      </c>
      <c r="K218" s="23">
        <v>41771</v>
      </c>
      <c r="L218" s="21">
        <f ca="1">YEAR(TODAY())-YEAR(CLEAN!$K218)</f>
        <v>11</v>
      </c>
      <c r="M218" s="21">
        <v>19</v>
      </c>
      <c r="N218" s="21">
        <f>SUM(CLEAN!$AB218:$AE218)</f>
        <v>24</v>
      </c>
      <c r="O218" s="24">
        <f>CLEAN!$U218+CLEAN!$V218+CLEAN!$W218+CLEAN!$X218+CLEAN!$Y218+CLEAN!$Z218</f>
        <v>1478</v>
      </c>
      <c r="P218" s="21">
        <f>IF(CLEAN!$M218&lt;=32,3,IF(CLEAN!$M218&lt;=65,2,1))</f>
        <v>3</v>
      </c>
      <c r="Q218" s="21">
        <f>IF(Table_Market[[#This Row],[F_TOTAL_achat]]&lt;=14,1,IF(Table_Market[[#This Row],[F_TOTAL_achat]]&lt;=21,2,3))</f>
        <v>3</v>
      </c>
      <c r="R218" s="21">
        <f>IF(Table_Market[[#This Row],[M_TOTAL_dépensé]]&lt;=115,1,IF(Table_Market[[#This Row],[M_TOTAL_dépensé]]&lt;=833,2,3))</f>
        <v>3</v>
      </c>
      <c r="S218" s="21" t="str">
        <f>Table_Market[[#This Row],[R_SCORE]]&amp;Table_Market[[#This Row],[F_SCORE]]&amp;Table_Market[[#This Row],[M_SCORE]]</f>
        <v>333</v>
      </c>
      <c r="T2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18" s="24">
        <v>395</v>
      </c>
      <c r="V218" s="24">
        <v>183</v>
      </c>
      <c r="W218" s="24">
        <v>565</v>
      </c>
      <c r="X218" s="24">
        <v>166</v>
      </c>
      <c r="Y218" s="24">
        <v>141</v>
      </c>
      <c r="Z218" s="24">
        <v>28</v>
      </c>
      <c r="AA218" s="21">
        <v>1</v>
      </c>
      <c r="AB218" s="21">
        <v>5</v>
      </c>
      <c r="AC218" s="21">
        <v>11</v>
      </c>
      <c r="AD218" s="21">
        <v>5</v>
      </c>
      <c r="AE218" s="21">
        <v>3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3</v>
      </c>
      <c r="AM218" s="21">
        <v>11</v>
      </c>
      <c r="AN218" s="25">
        <v>0</v>
      </c>
    </row>
    <row r="219" spans="1:40" x14ac:dyDescent="0.35">
      <c r="A219" s="26">
        <v>1371</v>
      </c>
      <c r="B219" s="27">
        <v>1976</v>
      </c>
      <c r="C219" s="21">
        <f ca="1">YEAR(TODAY())-CLEAN!$B219</f>
        <v>49</v>
      </c>
      <c r="D219" s="28" t="s">
        <v>792</v>
      </c>
      <c r="E219" s="27" t="s">
        <v>716</v>
      </c>
      <c r="F219" s="27" t="s">
        <v>709</v>
      </c>
      <c r="G219" s="29">
        <v>79941</v>
      </c>
      <c r="H219" s="28">
        <v>0</v>
      </c>
      <c r="I219" s="28">
        <v>0</v>
      </c>
      <c r="J219" s="28">
        <f>CLEAN!$H219+CLEAN!$I219</f>
        <v>0</v>
      </c>
      <c r="K219" s="30">
        <v>41818</v>
      </c>
      <c r="L219" s="28">
        <f ca="1">YEAR(TODAY())-YEAR(CLEAN!$K219)</f>
        <v>11</v>
      </c>
      <c r="M219" s="28">
        <v>72</v>
      </c>
      <c r="N219" s="28">
        <f>SUM(CLEAN!$AB219:$AE219)</f>
        <v>16</v>
      </c>
      <c r="O219" s="31">
        <f>CLEAN!$U219+CLEAN!$V219+CLEAN!$W219+CLEAN!$X219+CLEAN!$Y219+CLEAN!$Z219</f>
        <v>984</v>
      </c>
      <c r="P219" s="28">
        <f>IF(CLEAN!$M219&lt;=32,3,IF(CLEAN!$M219&lt;=65,2,1))</f>
        <v>1</v>
      </c>
      <c r="Q219" s="28">
        <f>IF(Table_Market[[#This Row],[F_TOTAL_achat]]&lt;=14,1,IF(Table_Market[[#This Row],[F_TOTAL_achat]]&lt;=21,2,3))</f>
        <v>2</v>
      </c>
      <c r="R219" s="28">
        <f>IF(Table_Market[[#This Row],[M_TOTAL_dépensé]]&lt;=115,1,IF(Table_Market[[#This Row],[M_TOTAL_dépensé]]&lt;=833,2,3))</f>
        <v>3</v>
      </c>
      <c r="S219" s="21" t="str">
        <f>Table_Market[[#This Row],[R_SCORE]]&amp;Table_Market[[#This Row],[F_SCORE]]&amp;Table_Market[[#This Row],[M_SCORE]]</f>
        <v>123</v>
      </c>
      <c r="T2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9" s="31">
        <v>123</v>
      </c>
      <c r="V219" s="31">
        <v>164</v>
      </c>
      <c r="W219" s="31">
        <v>266</v>
      </c>
      <c r="X219" s="31">
        <v>227</v>
      </c>
      <c r="Y219" s="31">
        <v>30</v>
      </c>
      <c r="Z219" s="31">
        <v>174</v>
      </c>
      <c r="AA219" s="28">
        <v>1</v>
      </c>
      <c r="AB219" s="28">
        <v>2</v>
      </c>
      <c r="AC219" s="28">
        <v>4</v>
      </c>
      <c r="AD219" s="28">
        <v>9</v>
      </c>
      <c r="AE219" s="28">
        <v>1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3</v>
      </c>
      <c r="AM219" s="28">
        <v>11</v>
      </c>
      <c r="AN219" s="32">
        <v>0</v>
      </c>
    </row>
    <row r="220" spans="1:40" x14ac:dyDescent="0.35">
      <c r="A220" s="19">
        <v>460</v>
      </c>
      <c r="B220" s="20">
        <v>1972</v>
      </c>
      <c r="C220" s="21">
        <f ca="1">YEAR(TODAY())-CLEAN!$B220</f>
        <v>53</v>
      </c>
      <c r="D220" s="28" t="s">
        <v>792</v>
      </c>
      <c r="E220" s="20" t="s">
        <v>714</v>
      </c>
      <c r="F220" s="20" t="s">
        <v>710</v>
      </c>
      <c r="G220" s="22">
        <v>79930</v>
      </c>
      <c r="H220" s="21">
        <v>0</v>
      </c>
      <c r="I220" s="21">
        <v>0</v>
      </c>
      <c r="J220" s="21">
        <f>CLEAN!$H220+CLEAN!$I220</f>
        <v>0</v>
      </c>
      <c r="K220" s="23">
        <v>41129</v>
      </c>
      <c r="L220" s="21">
        <f ca="1">YEAR(TODAY())-YEAR(CLEAN!$K220)</f>
        <v>13</v>
      </c>
      <c r="M220" s="21">
        <v>72</v>
      </c>
      <c r="N220" s="21">
        <f>SUM(CLEAN!$AB220:$AE220)</f>
        <v>18</v>
      </c>
      <c r="O220" s="24">
        <f>CLEAN!$U220+CLEAN!$V220+CLEAN!$W220+CLEAN!$X220+CLEAN!$Y220+CLEAN!$Z220</f>
        <v>1753</v>
      </c>
      <c r="P220" s="21">
        <f>IF(CLEAN!$M220&lt;=32,3,IF(CLEAN!$M220&lt;=65,2,1))</f>
        <v>1</v>
      </c>
      <c r="Q220" s="21">
        <f>IF(Table_Market[[#This Row],[F_TOTAL_achat]]&lt;=14,1,IF(Table_Market[[#This Row],[F_TOTAL_achat]]&lt;=21,2,3))</f>
        <v>2</v>
      </c>
      <c r="R220" s="21">
        <f>IF(Table_Market[[#This Row],[M_TOTAL_dépensé]]&lt;=115,1,IF(Table_Market[[#This Row],[M_TOTAL_dépensé]]&lt;=833,2,3))</f>
        <v>3</v>
      </c>
      <c r="S220" s="21" t="str">
        <f>Table_Market[[#This Row],[R_SCORE]]&amp;Table_Market[[#This Row],[F_SCORE]]&amp;Table_Market[[#This Row],[M_SCORE]]</f>
        <v>123</v>
      </c>
      <c r="T2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20" s="24">
        <v>792</v>
      </c>
      <c r="V220" s="24">
        <v>86</v>
      </c>
      <c r="W220" s="24">
        <v>740</v>
      </c>
      <c r="X220" s="24">
        <v>67</v>
      </c>
      <c r="Y220" s="24">
        <v>51</v>
      </c>
      <c r="Z220" s="24">
        <v>17</v>
      </c>
      <c r="AA220" s="21">
        <v>1</v>
      </c>
      <c r="AB220" s="21">
        <v>3</v>
      </c>
      <c r="AC220" s="21">
        <v>5</v>
      </c>
      <c r="AD220" s="21">
        <v>8</v>
      </c>
      <c r="AE220" s="21">
        <v>2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3</v>
      </c>
      <c r="AM220" s="21">
        <v>11</v>
      </c>
      <c r="AN220" s="25">
        <v>0</v>
      </c>
    </row>
    <row r="221" spans="1:40" x14ac:dyDescent="0.35">
      <c r="A221" s="26">
        <v>8314</v>
      </c>
      <c r="B221" s="27">
        <v>1982</v>
      </c>
      <c r="C221" s="21">
        <f ca="1">YEAR(TODAY())-CLEAN!$B221</f>
        <v>43</v>
      </c>
      <c r="D221" s="28" t="s">
        <v>793</v>
      </c>
      <c r="E221" s="27" t="s">
        <v>716</v>
      </c>
      <c r="F221" s="27" t="s">
        <v>710</v>
      </c>
      <c r="G221" s="29">
        <v>79908</v>
      </c>
      <c r="H221" s="28">
        <v>0</v>
      </c>
      <c r="I221" s="28">
        <v>0</v>
      </c>
      <c r="J221" s="28">
        <f>CLEAN!$H221+CLEAN!$I221</f>
        <v>0</v>
      </c>
      <c r="K221" s="30">
        <v>41369</v>
      </c>
      <c r="L221" s="28">
        <f ca="1">YEAR(TODAY())-YEAR(CLEAN!$K221)</f>
        <v>12</v>
      </c>
      <c r="M221" s="28">
        <v>30</v>
      </c>
      <c r="N221" s="28">
        <f>SUM(CLEAN!$AB221:$AE221)</f>
        <v>20</v>
      </c>
      <c r="O221" s="31">
        <f>CLEAN!$U221+CLEAN!$V221+CLEAN!$W221+CLEAN!$X221+CLEAN!$Y221+CLEAN!$Z221</f>
        <v>1772</v>
      </c>
      <c r="P221" s="28">
        <f>IF(CLEAN!$M221&lt;=32,3,IF(CLEAN!$M221&lt;=65,2,1))</f>
        <v>3</v>
      </c>
      <c r="Q221" s="28">
        <f>IF(Table_Market[[#This Row],[F_TOTAL_achat]]&lt;=14,1,IF(Table_Market[[#This Row],[F_TOTAL_achat]]&lt;=21,2,3))</f>
        <v>2</v>
      </c>
      <c r="R221" s="28">
        <f>IF(Table_Market[[#This Row],[M_TOTAL_dépensé]]&lt;=115,1,IF(Table_Market[[#This Row],[M_TOTAL_dépensé]]&lt;=833,2,3))</f>
        <v>3</v>
      </c>
      <c r="S221" s="21" t="str">
        <f>Table_Market[[#This Row],[R_SCORE]]&amp;Table_Market[[#This Row],[F_SCORE]]&amp;Table_Market[[#This Row],[M_SCORE]]</f>
        <v>323</v>
      </c>
      <c r="T2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1" s="31">
        <v>557</v>
      </c>
      <c r="V221" s="31">
        <v>129</v>
      </c>
      <c r="W221" s="31">
        <v>761</v>
      </c>
      <c r="X221" s="31">
        <v>29</v>
      </c>
      <c r="Y221" s="31">
        <v>185</v>
      </c>
      <c r="Z221" s="31">
        <v>111</v>
      </c>
      <c r="AA221" s="28">
        <v>1</v>
      </c>
      <c r="AB221" s="28">
        <v>5</v>
      </c>
      <c r="AC221" s="28">
        <v>6</v>
      </c>
      <c r="AD221" s="28">
        <v>7</v>
      </c>
      <c r="AE221" s="28">
        <v>2</v>
      </c>
      <c r="AF221" s="28">
        <v>0</v>
      </c>
      <c r="AG221" s="28">
        <v>0</v>
      </c>
      <c r="AH221" s="28">
        <v>1</v>
      </c>
      <c r="AI221" s="28">
        <v>0</v>
      </c>
      <c r="AJ221" s="28">
        <v>0</v>
      </c>
      <c r="AK221" s="28">
        <v>0</v>
      </c>
      <c r="AL221" s="28">
        <v>3</v>
      </c>
      <c r="AM221" s="28">
        <v>11</v>
      </c>
      <c r="AN221" s="32">
        <v>0</v>
      </c>
    </row>
    <row r="222" spans="1:40" x14ac:dyDescent="0.35">
      <c r="A222" s="19">
        <v>4828</v>
      </c>
      <c r="B222" s="20">
        <v>1954</v>
      </c>
      <c r="C222" s="21">
        <f ca="1">YEAR(TODAY())-CLEAN!$B222</f>
        <v>71</v>
      </c>
      <c r="D222" s="28" t="s">
        <v>794</v>
      </c>
      <c r="E222" s="20" t="s">
        <v>716</v>
      </c>
      <c r="F222" s="20" t="s">
        <v>711</v>
      </c>
      <c r="G222" s="22">
        <v>79865</v>
      </c>
      <c r="H222" s="21">
        <v>0</v>
      </c>
      <c r="I222" s="21">
        <v>1</v>
      </c>
      <c r="J222" s="21">
        <f>CLEAN!$H222+CLEAN!$I222</f>
        <v>1</v>
      </c>
      <c r="K222" s="23">
        <v>41808</v>
      </c>
      <c r="L222" s="21">
        <f ca="1">YEAR(TODAY())-YEAR(CLEAN!$K222)</f>
        <v>11</v>
      </c>
      <c r="M222" s="21">
        <v>12</v>
      </c>
      <c r="N222" s="21">
        <f>SUM(CLEAN!$AB222:$AE222)</f>
        <v>21</v>
      </c>
      <c r="O222" s="24">
        <f>CLEAN!$U222+CLEAN!$V222+CLEAN!$W222+CLEAN!$X222+CLEAN!$Y222+CLEAN!$Z222</f>
        <v>792</v>
      </c>
      <c r="P222" s="21">
        <f>IF(CLEAN!$M222&lt;=32,3,IF(CLEAN!$M222&lt;=65,2,1))</f>
        <v>3</v>
      </c>
      <c r="Q222" s="21">
        <f>IF(Table_Market[[#This Row],[F_TOTAL_achat]]&lt;=14,1,IF(Table_Market[[#This Row],[F_TOTAL_achat]]&lt;=21,2,3))</f>
        <v>2</v>
      </c>
      <c r="R222" s="21">
        <f>IF(Table_Market[[#This Row],[M_TOTAL_dépensé]]&lt;=115,1,IF(Table_Market[[#This Row],[M_TOTAL_dépensé]]&lt;=833,2,3))</f>
        <v>2</v>
      </c>
      <c r="S222" s="21" t="str">
        <f>Table_Market[[#This Row],[R_SCORE]]&amp;Table_Market[[#This Row],[F_SCORE]]&amp;Table_Market[[#This Row],[M_SCORE]]</f>
        <v>322</v>
      </c>
      <c r="T2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2" s="24">
        <v>71</v>
      </c>
      <c r="V222" s="24">
        <v>99</v>
      </c>
      <c r="W222" s="24">
        <v>278</v>
      </c>
      <c r="X222" s="24">
        <v>185</v>
      </c>
      <c r="Y222" s="24">
        <v>121</v>
      </c>
      <c r="Z222" s="24">
        <v>38</v>
      </c>
      <c r="AA222" s="21">
        <v>1</v>
      </c>
      <c r="AB222" s="21">
        <v>5</v>
      </c>
      <c r="AC222" s="21">
        <v>10</v>
      </c>
      <c r="AD222" s="21">
        <v>5</v>
      </c>
      <c r="AE222" s="21">
        <v>1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3</v>
      </c>
      <c r="AM222" s="21">
        <v>11</v>
      </c>
      <c r="AN222" s="25">
        <v>0</v>
      </c>
    </row>
    <row r="223" spans="1:40" x14ac:dyDescent="0.35">
      <c r="A223" s="26">
        <v>6343</v>
      </c>
      <c r="B223" s="27">
        <v>1959</v>
      </c>
      <c r="C223" s="21">
        <f ca="1">YEAR(TODAY())-CLEAN!$B223</f>
        <v>66</v>
      </c>
      <c r="D223" s="28" t="s">
        <v>794</v>
      </c>
      <c r="E223" s="27" t="s">
        <v>716</v>
      </c>
      <c r="F223" s="27" t="s">
        <v>710</v>
      </c>
      <c r="G223" s="29">
        <v>79823</v>
      </c>
      <c r="H223" s="28">
        <v>0</v>
      </c>
      <c r="I223" s="28">
        <v>1</v>
      </c>
      <c r="J223" s="28">
        <f>CLEAN!$H223+CLEAN!$I223</f>
        <v>1</v>
      </c>
      <c r="K223" s="30">
        <v>41729</v>
      </c>
      <c r="L223" s="28">
        <f ca="1">YEAR(TODAY())-YEAR(CLEAN!$K223)</f>
        <v>11</v>
      </c>
      <c r="M223" s="28">
        <v>6</v>
      </c>
      <c r="N223" s="28">
        <f>SUM(CLEAN!$AB223:$AE223)</f>
        <v>24</v>
      </c>
      <c r="O223" s="31">
        <f>CLEAN!$U223+CLEAN!$V223+CLEAN!$W223+CLEAN!$X223+CLEAN!$Y223+CLEAN!$Z223</f>
        <v>1518</v>
      </c>
      <c r="P223" s="28">
        <f>IF(CLEAN!$M223&lt;=32,3,IF(CLEAN!$M223&lt;=65,2,1))</f>
        <v>3</v>
      </c>
      <c r="Q223" s="28">
        <f>IF(Table_Market[[#This Row],[F_TOTAL_achat]]&lt;=14,1,IF(Table_Market[[#This Row],[F_TOTAL_achat]]&lt;=21,2,3))</f>
        <v>3</v>
      </c>
      <c r="R223" s="28">
        <f>IF(Table_Market[[#This Row],[M_TOTAL_dépensé]]&lt;=115,1,IF(Table_Market[[#This Row],[M_TOTAL_dépensé]]&lt;=833,2,3))</f>
        <v>3</v>
      </c>
      <c r="S223" s="21" t="str">
        <f>Table_Market[[#This Row],[R_SCORE]]&amp;Table_Market[[#This Row],[F_SCORE]]&amp;Table_Market[[#This Row],[M_SCORE]]</f>
        <v>333</v>
      </c>
      <c r="T2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23" s="31">
        <v>835</v>
      </c>
      <c r="V223" s="31">
        <v>73</v>
      </c>
      <c r="W223" s="31">
        <v>380</v>
      </c>
      <c r="X223" s="31">
        <v>114</v>
      </c>
      <c r="Y223" s="31">
        <v>73</v>
      </c>
      <c r="Z223" s="31">
        <v>43</v>
      </c>
      <c r="AA223" s="28">
        <v>1</v>
      </c>
      <c r="AB223" s="28">
        <v>6</v>
      </c>
      <c r="AC223" s="28">
        <v>9</v>
      </c>
      <c r="AD223" s="28">
        <v>7</v>
      </c>
      <c r="AE223" s="28">
        <v>2</v>
      </c>
      <c r="AF223" s="28">
        <v>0</v>
      </c>
      <c r="AG223" s="28">
        <v>1</v>
      </c>
      <c r="AH223" s="28">
        <v>0</v>
      </c>
      <c r="AI223" s="28">
        <v>0</v>
      </c>
      <c r="AJ223" s="28">
        <v>0</v>
      </c>
      <c r="AK223" s="28">
        <v>0</v>
      </c>
      <c r="AL223" s="28">
        <v>3</v>
      </c>
      <c r="AM223" s="28">
        <v>11</v>
      </c>
      <c r="AN223" s="32">
        <v>0</v>
      </c>
    </row>
    <row r="224" spans="1:40" x14ac:dyDescent="0.35">
      <c r="A224" s="19">
        <v>4790</v>
      </c>
      <c r="B224" s="20">
        <v>1958</v>
      </c>
      <c r="C224" s="21">
        <f ca="1">YEAR(TODAY())-CLEAN!$B224</f>
        <v>67</v>
      </c>
      <c r="D224" s="28" t="s">
        <v>794</v>
      </c>
      <c r="E224" s="20" t="s">
        <v>716</v>
      </c>
      <c r="F224" s="20" t="s">
        <v>711</v>
      </c>
      <c r="G224" s="22">
        <v>79803</v>
      </c>
      <c r="H224" s="21">
        <v>0</v>
      </c>
      <c r="I224" s="21">
        <v>1</v>
      </c>
      <c r="J224" s="21">
        <f>CLEAN!$H224+CLEAN!$I224</f>
        <v>1</v>
      </c>
      <c r="K224" s="23">
        <v>41792</v>
      </c>
      <c r="L224" s="21">
        <f ca="1">YEAR(TODAY())-YEAR(CLEAN!$K224)</f>
        <v>11</v>
      </c>
      <c r="M224" s="21">
        <v>54</v>
      </c>
      <c r="N224" s="21">
        <f>SUM(CLEAN!$AB224:$AE224)</f>
        <v>13</v>
      </c>
      <c r="O224" s="24">
        <f>CLEAN!$U224+CLEAN!$V224+CLEAN!$W224+CLEAN!$X224+CLEAN!$Y224+CLEAN!$Z224</f>
        <v>868</v>
      </c>
      <c r="P224" s="21">
        <f>IF(CLEAN!$M224&lt;=32,3,IF(CLEAN!$M224&lt;=65,2,1))</f>
        <v>2</v>
      </c>
      <c r="Q224" s="21">
        <f>IF(Table_Market[[#This Row],[F_TOTAL_achat]]&lt;=14,1,IF(Table_Market[[#This Row],[F_TOTAL_achat]]&lt;=21,2,3))</f>
        <v>1</v>
      </c>
      <c r="R224" s="21">
        <f>IF(Table_Market[[#This Row],[M_TOTAL_dépensé]]&lt;=115,1,IF(Table_Market[[#This Row],[M_TOTAL_dépensé]]&lt;=833,2,3))</f>
        <v>3</v>
      </c>
      <c r="S224" s="21" t="str">
        <f>Table_Market[[#This Row],[R_SCORE]]&amp;Table_Market[[#This Row],[F_SCORE]]&amp;Table_Market[[#This Row],[M_SCORE]]</f>
        <v>213</v>
      </c>
      <c r="T2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24" s="24">
        <v>574</v>
      </c>
      <c r="V224" s="24">
        <v>8</v>
      </c>
      <c r="W224" s="24">
        <v>216</v>
      </c>
      <c r="X224" s="24">
        <v>21</v>
      </c>
      <c r="Y224" s="24">
        <v>16</v>
      </c>
      <c r="Z224" s="24">
        <v>33</v>
      </c>
      <c r="AA224" s="21">
        <v>1</v>
      </c>
      <c r="AB224" s="21">
        <v>4</v>
      </c>
      <c r="AC224" s="21">
        <v>3</v>
      </c>
      <c r="AD224" s="21">
        <v>5</v>
      </c>
      <c r="AE224" s="21">
        <v>1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3</v>
      </c>
      <c r="AM224" s="21">
        <v>11</v>
      </c>
      <c r="AN224" s="25">
        <v>0</v>
      </c>
    </row>
    <row r="225" spans="1:40" x14ac:dyDescent="0.35">
      <c r="A225" s="26">
        <v>9058</v>
      </c>
      <c r="B225" s="27">
        <v>1955</v>
      </c>
      <c r="C225" s="21">
        <f ca="1">YEAR(TODAY())-CLEAN!$B225</f>
        <v>70</v>
      </c>
      <c r="D225" s="28" t="s">
        <v>794</v>
      </c>
      <c r="E225" s="27" t="s">
        <v>716</v>
      </c>
      <c r="F225" s="27" t="s">
        <v>712</v>
      </c>
      <c r="G225" s="29">
        <v>79800</v>
      </c>
      <c r="H225" s="28">
        <v>0</v>
      </c>
      <c r="I225" s="28">
        <v>0</v>
      </c>
      <c r="J225" s="28">
        <f>CLEAN!$H225+CLEAN!$I225</f>
        <v>0</v>
      </c>
      <c r="K225" s="30">
        <v>41175</v>
      </c>
      <c r="L225" s="28">
        <f ca="1">YEAR(TODAY())-YEAR(CLEAN!$K225)</f>
        <v>13</v>
      </c>
      <c r="M225" s="28">
        <v>65</v>
      </c>
      <c r="N225" s="28">
        <f>SUM(CLEAN!$AB225:$AE225)</f>
        <v>24</v>
      </c>
      <c r="O225" s="31">
        <f>CLEAN!$U225+CLEAN!$V225+CLEAN!$W225+CLEAN!$X225+CLEAN!$Y225+CLEAN!$Z225</f>
        <v>1867</v>
      </c>
      <c r="P225" s="28">
        <f>IF(CLEAN!$M225&lt;=32,3,IF(CLEAN!$M225&lt;=65,2,1))</f>
        <v>2</v>
      </c>
      <c r="Q225" s="28">
        <f>IF(Table_Market[[#This Row],[F_TOTAL_achat]]&lt;=14,1,IF(Table_Market[[#This Row],[F_TOTAL_achat]]&lt;=21,2,3))</f>
        <v>3</v>
      </c>
      <c r="R225" s="28">
        <f>IF(Table_Market[[#This Row],[M_TOTAL_dépensé]]&lt;=115,1,IF(Table_Market[[#This Row],[M_TOTAL_dépensé]]&lt;=833,2,3))</f>
        <v>3</v>
      </c>
      <c r="S225" s="21" t="str">
        <f>Table_Market[[#This Row],[R_SCORE]]&amp;Table_Market[[#This Row],[F_SCORE]]&amp;Table_Market[[#This Row],[M_SCORE]]</f>
        <v>233</v>
      </c>
      <c r="T2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25" s="31">
        <v>1060</v>
      </c>
      <c r="V225" s="31">
        <v>21</v>
      </c>
      <c r="W225" s="31">
        <v>530</v>
      </c>
      <c r="X225" s="31">
        <v>32</v>
      </c>
      <c r="Y225" s="31">
        <v>0</v>
      </c>
      <c r="Z225" s="31">
        <v>224</v>
      </c>
      <c r="AA225" s="28">
        <v>1</v>
      </c>
      <c r="AB225" s="28">
        <v>5</v>
      </c>
      <c r="AC225" s="28">
        <v>11</v>
      </c>
      <c r="AD225" s="28">
        <v>5</v>
      </c>
      <c r="AE225" s="28">
        <v>3</v>
      </c>
      <c r="AF225" s="28">
        <v>1</v>
      </c>
      <c r="AG225" s="28">
        <v>0</v>
      </c>
      <c r="AH225" s="28">
        <v>1</v>
      </c>
      <c r="AI225" s="28">
        <v>1</v>
      </c>
      <c r="AJ225" s="28">
        <v>0</v>
      </c>
      <c r="AK225" s="28">
        <v>0</v>
      </c>
      <c r="AL225" s="28">
        <v>3</v>
      </c>
      <c r="AM225" s="28">
        <v>11</v>
      </c>
      <c r="AN225" s="32">
        <v>1</v>
      </c>
    </row>
    <row r="226" spans="1:40" x14ac:dyDescent="0.35">
      <c r="A226" s="19">
        <v>9449</v>
      </c>
      <c r="B226" s="20">
        <v>1958</v>
      </c>
      <c r="C226" s="21">
        <f ca="1">YEAR(TODAY())-CLEAN!$B226</f>
        <v>67</v>
      </c>
      <c r="D226" s="28" t="s">
        <v>794</v>
      </c>
      <c r="E226" s="20" t="s">
        <v>714</v>
      </c>
      <c r="F226" s="20" t="s">
        <v>709</v>
      </c>
      <c r="G226" s="22">
        <v>79761</v>
      </c>
      <c r="H226" s="21">
        <v>0</v>
      </c>
      <c r="I226" s="21">
        <v>1</v>
      </c>
      <c r="J226" s="21">
        <f>CLEAN!$H226+CLEAN!$I226</f>
        <v>1</v>
      </c>
      <c r="K226" s="23">
        <v>41551</v>
      </c>
      <c r="L226" s="21">
        <f ca="1">YEAR(TODAY())-YEAR(CLEAN!$K226)</f>
        <v>12</v>
      </c>
      <c r="M226" s="21">
        <v>32</v>
      </c>
      <c r="N226" s="21">
        <f>SUM(CLEAN!$AB226:$AE226)</f>
        <v>21</v>
      </c>
      <c r="O226" s="24">
        <f>CLEAN!$U226+CLEAN!$V226+CLEAN!$W226+CLEAN!$X226+CLEAN!$Y226+CLEAN!$Z226</f>
        <v>605</v>
      </c>
      <c r="P226" s="21">
        <f>IF(CLEAN!$M226&lt;=32,3,IF(CLEAN!$M226&lt;=65,2,1))</f>
        <v>3</v>
      </c>
      <c r="Q226" s="21">
        <f>IF(Table_Market[[#This Row],[F_TOTAL_achat]]&lt;=14,1,IF(Table_Market[[#This Row],[F_TOTAL_achat]]&lt;=21,2,3))</f>
        <v>2</v>
      </c>
      <c r="R226" s="21">
        <f>IF(Table_Market[[#This Row],[M_TOTAL_dépensé]]&lt;=115,1,IF(Table_Market[[#This Row],[M_TOTAL_dépensé]]&lt;=833,2,3))</f>
        <v>2</v>
      </c>
      <c r="S226" s="21" t="str">
        <f>Table_Market[[#This Row],[R_SCORE]]&amp;Table_Market[[#This Row],[F_SCORE]]&amp;Table_Market[[#This Row],[M_SCORE]]</f>
        <v>322</v>
      </c>
      <c r="T2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6" s="24">
        <v>415</v>
      </c>
      <c r="V226" s="24">
        <v>5</v>
      </c>
      <c r="W226" s="24">
        <v>124</v>
      </c>
      <c r="X226" s="24">
        <v>15</v>
      </c>
      <c r="Y226" s="24">
        <v>35</v>
      </c>
      <c r="Z226" s="24">
        <v>11</v>
      </c>
      <c r="AA226" s="21">
        <v>1</v>
      </c>
      <c r="AB226" s="21">
        <v>5</v>
      </c>
      <c r="AC226" s="21">
        <v>2</v>
      </c>
      <c r="AD226" s="21">
        <v>11</v>
      </c>
      <c r="AE226" s="21">
        <v>3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3</v>
      </c>
      <c r="AM226" s="21">
        <v>11</v>
      </c>
      <c r="AN226" s="25">
        <v>0</v>
      </c>
    </row>
    <row r="227" spans="1:40" x14ac:dyDescent="0.35">
      <c r="A227" s="26">
        <v>8093</v>
      </c>
      <c r="B227" s="27">
        <v>1969</v>
      </c>
      <c r="C227" s="21">
        <f ca="1">YEAR(TODAY())-CLEAN!$B227</f>
        <v>56</v>
      </c>
      <c r="D227" s="28" t="s">
        <v>792</v>
      </c>
      <c r="E227" s="27" t="s">
        <v>717</v>
      </c>
      <c r="F227" s="27" t="s">
        <v>710</v>
      </c>
      <c r="G227" s="29">
        <v>79734</v>
      </c>
      <c r="H227" s="28">
        <v>0</v>
      </c>
      <c r="I227" s="28">
        <v>0</v>
      </c>
      <c r="J227" s="28">
        <f>CLEAN!$H227+CLEAN!$I227</f>
        <v>0</v>
      </c>
      <c r="K227" s="30">
        <v>41818</v>
      </c>
      <c r="L227" s="28">
        <f ca="1">YEAR(TODAY())-YEAR(CLEAN!$K227)</f>
        <v>11</v>
      </c>
      <c r="M227" s="28">
        <v>72</v>
      </c>
      <c r="N227" s="28">
        <f>SUM(CLEAN!$AB227:$AE227)</f>
        <v>14</v>
      </c>
      <c r="O227" s="31">
        <f>CLEAN!$U227+CLEAN!$V227+CLEAN!$W227+CLEAN!$X227+CLEAN!$Y227+CLEAN!$Z227</f>
        <v>914</v>
      </c>
      <c r="P227" s="28">
        <f>IF(CLEAN!$M227&lt;=32,3,IF(CLEAN!$M227&lt;=65,2,1))</f>
        <v>1</v>
      </c>
      <c r="Q227" s="28">
        <f>IF(Table_Market[[#This Row],[F_TOTAL_achat]]&lt;=14,1,IF(Table_Market[[#This Row],[F_TOTAL_achat]]&lt;=21,2,3))</f>
        <v>1</v>
      </c>
      <c r="R227" s="28">
        <f>IF(Table_Market[[#This Row],[M_TOTAL_dépensé]]&lt;=115,1,IF(Table_Market[[#This Row],[M_TOTAL_dépensé]]&lt;=833,2,3))</f>
        <v>3</v>
      </c>
      <c r="S227" s="21" t="str">
        <f>Table_Market[[#This Row],[R_SCORE]]&amp;Table_Market[[#This Row],[F_SCORE]]&amp;Table_Market[[#This Row],[M_SCORE]]</f>
        <v>113</v>
      </c>
      <c r="T2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27" s="31">
        <v>572</v>
      </c>
      <c r="V227" s="31">
        <v>8</v>
      </c>
      <c r="W227" s="31">
        <v>232</v>
      </c>
      <c r="X227" s="31">
        <v>23</v>
      </c>
      <c r="Y227" s="31">
        <v>62</v>
      </c>
      <c r="Z227" s="31">
        <v>17</v>
      </c>
      <c r="AA227" s="28">
        <v>1</v>
      </c>
      <c r="AB227" s="28">
        <v>4</v>
      </c>
      <c r="AC227" s="28">
        <v>3</v>
      </c>
      <c r="AD227" s="28">
        <v>6</v>
      </c>
      <c r="AE227" s="28">
        <v>1</v>
      </c>
      <c r="AF227" s="28">
        <v>0</v>
      </c>
      <c r="AG227" s="28">
        <v>0</v>
      </c>
      <c r="AH227" s="28">
        <v>0</v>
      </c>
      <c r="AI227" s="28">
        <v>1</v>
      </c>
      <c r="AJ227" s="28">
        <v>0</v>
      </c>
      <c r="AK227" s="28">
        <v>0</v>
      </c>
      <c r="AL227" s="28">
        <v>3</v>
      </c>
      <c r="AM227" s="28">
        <v>11</v>
      </c>
      <c r="AN227" s="32">
        <v>0</v>
      </c>
    </row>
    <row r="228" spans="1:40" x14ac:dyDescent="0.35">
      <c r="A228" s="19">
        <v>9305</v>
      </c>
      <c r="B228" s="20">
        <v>1976</v>
      </c>
      <c r="C228" s="21">
        <f ca="1">YEAR(TODAY())-CLEAN!$B228</f>
        <v>49</v>
      </c>
      <c r="D228" s="28" t="s">
        <v>792</v>
      </c>
      <c r="E228" s="20" t="s">
        <v>717</v>
      </c>
      <c r="F228" s="20" t="s">
        <v>709</v>
      </c>
      <c r="G228" s="22">
        <v>79689</v>
      </c>
      <c r="H228" s="21">
        <v>0</v>
      </c>
      <c r="I228" s="21">
        <v>0</v>
      </c>
      <c r="J228" s="21">
        <f>CLEAN!$H228+CLEAN!$I228</f>
        <v>0</v>
      </c>
      <c r="K228" s="23">
        <v>41406</v>
      </c>
      <c r="L228" s="21">
        <f ca="1">YEAR(TODAY())-YEAR(CLEAN!$K228)</f>
        <v>12</v>
      </c>
      <c r="M228" s="21">
        <v>65</v>
      </c>
      <c r="N228" s="21">
        <f>SUM(CLEAN!$AB228:$AE228)</f>
        <v>28</v>
      </c>
      <c r="O228" s="24">
        <f>CLEAN!$U228+CLEAN!$V228+CLEAN!$W228+CLEAN!$X228+CLEAN!$Y228+CLEAN!$Z228</f>
        <v>1315</v>
      </c>
      <c r="P228" s="21">
        <f>IF(CLEAN!$M228&lt;=32,3,IF(CLEAN!$M228&lt;=65,2,1))</f>
        <v>2</v>
      </c>
      <c r="Q228" s="21">
        <f>IF(Table_Market[[#This Row],[F_TOTAL_achat]]&lt;=14,1,IF(Table_Market[[#This Row],[F_TOTAL_achat]]&lt;=21,2,3))</f>
        <v>3</v>
      </c>
      <c r="R228" s="21">
        <f>IF(Table_Market[[#This Row],[M_TOTAL_dépensé]]&lt;=115,1,IF(Table_Market[[#This Row],[M_TOTAL_dépensé]]&lt;=833,2,3))</f>
        <v>3</v>
      </c>
      <c r="S228" s="21" t="str">
        <f>Table_Market[[#This Row],[R_SCORE]]&amp;Table_Market[[#This Row],[F_SCORE]]&amp;Table_Market[[#This Row],[M_SCORE]]</f>
        <v>233</v>
      </c>
      <c r="T2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28" s="24">
        <v>311</v>
      </c>
      <c r="V228" s="24">
        <v>26</v>
      </c>
      <c r="W228" s="24">
        <v>640</v>
      </c>
      <c r="X228" s="24">
        <v>180</v>
      </c>
      <c r="Y228" s="24">
        <v>37</v>
      </c>
      <c r="Z228" s="24">
        <v>121</v>
      </c>
      <c r="AA228" s="21">
        <v>1</v>
      </c>
      <c r="AB228" s="21">
        <v>4</v>
      </c>
      <c r="AC228" s="21">
        <v>9</v>
      </c>
      <c r="AD228" s="21">
        <v>13</v>
      </c>
      <c r="AE228" s="21">
        <v>2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3</v>
      </c>
      <c r="AM228" s="21">
        <v>11</v>
      </c>
      <c r="AN228" s="25">
        <v>0</v>
      </c>
    </row>
    <row r="229" spans="1:40" x14ac:dyDescent="0.35">
      <c r="A229" s="26">
        <v>5303</v>
      </c>
      <c r="B229" s="27">
        <v>1974</v>
      </c>
      <c r="C229" s="21">
        <f ca="1">YEAR(TODAY())-CLEAN!$B229</f>
        <v>51</v>
      </c>
      <c r="D229" s="28" t="s">
        <v>792</v>
      </c>
      <c r="E229" s="27" t="s">
        <v>714</v>
      </c>
      <c r="F229" s="27" t="s">
        <v>713</v>
      </c>
      <c r="G229" s="29">
        <v>79632</v>
      </c>
      <c r="H229" s="28">
        <v>0</v>
      </c>
      <c r="I229" s="28">
        <v>0</v>
      </c>
      <c r="J229" s="28">
        <f>CLEAN!$H229+CLEAN!$I229</f>
        <v>0</v>
      </c>
      <c r="K229" s="30">
        <v>41737</v>
      </c>
      <c r="L229" s="28">
        <f ca="1">YEAR(TODAY())-YEAR(CLEAN!$K229)</f>
        <v>11</v>
      </c>
      <c r="M229" s="28">
        <v>42</v>
      </c>
      <c r="N229" s="28">
        <f>SUM(CLEAN!$AB229:$AE229)</f>
        <v>21</v>
      </c>
      <c r="O229" s="31">
        <f>CLEAN!$U229+CLEAN!$V229+CLEAN!$W229+CLEAN!$X229+CLEAN!$Y229+CLEAN!$Z229</f>
        <v>1113</v>
      </c>
      <c r="P229" s="28">
        <f>IF(CLEAN!$M229&lt;=32,3,IF(CLEAN!$M229&lt;=65,2,1))</f>
        <v>2</v>
      </c>
      <c r="Q229" s="28">
        <f>IF(Table_Market[[#This Row],[F_TOTAL_achat]]&lt;=14,1,IF(Table_Market[[#This Row],[F_TOTAL_achat]]&lt;=21,2,3))</f>
        <v>2</v>
      </c>
      <c r="R229" s="28">
        <f>IF(Table_Market[[#This Row],[M_TOTAL_dépensé]]&lt;=115,1,IF(Table_Market[[#This Row],[M_TOTAL_dépensé]]&lt;=833,2,3))</f>
        <v>3</v>
      </c>
      <c r="S229" s="21" t="str">
        <f>Table_Market[[#This Row],[R_SCORE]]&amp;Table_Market[[#This Row],[F_SCORE]]&amp;Table_Market[[#This Row],[M_SCORE]]</f>
        <v>223</v>
      </c>
      <c r="T2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29" s="31">
        <v>471</v>
      </c>
      <c r="V229" s="31">
        <v>0</v>
      </c>
      <c r="W229" s="31">
        <v>510</v>
      </c>
      <c r="X229" s="31">
        <v>99</v>
      </c>
      <c r="Y229" s="31">
        <v>21</v>
      </c>
      <c r="Z229" s="31">
        <v>12</v>
      </c>
      <c r="AA229" s="28">
        <v>1</v>
      </c>
      <c r="AB229" s="28">
        <v>6</v>
      </c>
      <c r="AC229" s="28">
        <v>4</v>
      </c>
      <c r="AD229" s="28">
        <v>9</v>
      </c>
      <c r="AE229" s="28">
        <v>2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3</v>
      </c>
      <c r="AM229" s="28">
        <v>11</v>
      </c>
      <c r="AN229" s="32">
        <v>0</v>
      </c>
    </row>
    <row r="230" spans="1:40" x14ac:dyDescent="0.35">
      <c r="A230" s="19">
        <v>11071</v>
      </c>
      <c r="B230" s="20">
        <v>1984</v>
      </c>
      <c r="C230" s="21">
        <f ca="1">YEAR(TODAY())-CLEAN!$B230</f>
        <v>41</v>
      </c>
      <c r="D230" s="28" t="s">
        <v>793</v>
      </c>
      <c r="E230" s="20" t="s">
        <v>716</v>
      </c>
      <c r="F230" s="20" t="s">
        <v>709</v>
      </c>
      <c r="G230" s="22">
        <v>79607</v>
      </c>
      <c r="H230" s="21">
        <v>0</v>
      </c>
      <c r="I230" s="21">
        <v>0</v>
      </c>
      <c r="J230" s="21">
        <f>CLEAN!$H230+CLEAN!$I230</f>
        <v>0</v>
      </c>
      <c r="K230" s="23">
        <v>41385</v>
      </c>
      <c r="L230" s="21">
        <f ca="1">YEAR(TODAY())-YEAR(CLEAN!$K230)</f>
        <v>12</v>
      </c>
      <c r="M230" s="21">
        <v>37</v>
      </c>
      <c r="N230" s="21">
        <f>SUM(CLEAN!$AB230:$AE230)</f>
        <v>16</v>
      </c>
      <c r="O230" s="24">
        <f>CLEAN!$U230+CLEAN!$V230+CLEAN!$W230+CLEAN!$X230+CLEAN!$Y230+CLEAN!$Z230</f>
        <v>1923</v>
      </c>
      <c r="P230" s="21">
        <f>IF(CLEAN!$M230&lt;=32,3,IF(CLEAN!$M230&lt;=65,2,1))</f>
        <v>2</v>
      </c>
      <c r="Q230" s="21">
        <f>IF(Table_Market[[#This Row],[F_TOTAL_achat]]&lt;=14,1,IF(Table_Market[[#This Row],[F_TOTAL_achat]]&lt;=21,2,3))</f>
        <v>2</v>
      </c>
      <c r="R230" s="21">
        <f>IF(Table_Market[[#This Row],[M_TOTAL_dépensé]]&lt;=115,1,IF(Table_Market[[#This Row],[M_TOTAL_dépensé]]&lt;=833,2,3))</f>
        <v>3</v>
      </c>
      <c r="S230" s="21" t="str">
        <f>Table_Market[[#This Row],[R_SCORE]]&amp;Table_Market[[#This Row],[F_SCORE]]&amp;Table_Market[[#This Row],[M_SCORE]]</f>
        <v>223</v>
      </c>
      <c r="T2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30" s="24">
        <v>450</v>
      </c>
      <c r="V230" s="24">
        <v>133</v>
      </c>
      <c r="W230" s="24">
        <v>951</v>
      </c>
      <c r="X230" s="24">
        <v>173</v>
      </c>
      <c r="Y230" s="24">
        <v>0</v>
      </c>
      <c r="Z230" s="24">
        <v>216</v>
      </c>
      <c r="AA230" s="21">
        <v>1</v>
      </c>
      <c r="AB230" s="21">
        <v>3</v>
      </c>
      <c r="AC230" s="21">
        <v>6</v>
      </c>
      <c r="AD230" s="21">
        <v>6</v>
      </c>
      <c r="AE230" s="21">
        <v>1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3</v>
      </c>
      <c r="AM230" s="21">
        <v>11</v>
      </c>
      <c r="AN230" s="25">
        <v>1</v>
      </c>
    </row>
    <row r="231" spans="1:40" x14ac:dyDescent="0.35">
      <c r="A231" s="26">
        <v>8504</v>
      </c>
      <c r="B231" s="27">
        <v>1973</v>
      </c>
      <c r="C231" s="21">
        <f ca="1">YEAR(TODAY())-CLEAN!$B231</f>
        <v>52</v>
      </c>
      <c r="D231" s="28" t="s">
        <v>792</v>
      </c>
      <c r="E231" s="27" t="s">
        <v>716</v>
      </c>
      <c r="F231" s="27" t="s">
        <v>710</v>
      </c>
      <c r="G231" s="29">
        <v>79593</v>
      </c>
      <c r="H231" s="28">
        <v>0</v>
      </c>
      <c r="I231" s="28">
        <v>0</v>
      </c>
      <c r="J231" s="28">
        <f>CLEAN!$H231+CLEAN!$I231</f>
        <v>0</v>
      </c>
      <c r="K231" s="30">
        <v>41771</v>
      </c>
      <c r="L231" s="28">
        <f ca="1">YEAR(TODAY())-YEAR(CLEAN!$K231)</f>
        <v>11</v>
      </c>
      <c r="M231" s="28">
        <v>70</v>
      </c>
      <c r="N231" s="28">
        <f>SUM(CLEAN!$AB231:$AE231)</f>
        <v>20</v>
      </c>
      <c r="O231" s="31">
        <f>CLEAN!$U231+CLEAN!$V231+CLEAN!$W231+CLEAN!$X231+CLEAN!$Y231+CLEAN!$Z231</f>
        <v>1366</v>
      </c>
      <c r="P231" s="28">
        <f>IF(CLEAN!$M231&lt;=32,3,IF(CLEAN!$M231&lt;=65,2,1))</f>
        <v>1</v>
      </c>
      <c r="Q231" s="28">
        <f>IF(Table_Market[[#This Row],[F_TOTAL_achat]]&lt;=14,1,IF(Table_Market[[#This Row],[F_TOTAL_achat]]&lt;=21,2,3))</f>
        <v>2</v>
      </c>
      <c r="R231" s="28">
        <f>IF(Table_Market[[#This Row],[M_TOTAL_dépensé]]&lt;=115,1,IF(Table_Market[[#This Row],[M_TOTAL_dépensé]]&lt;=833,2,3))</f>
        <v>3</v>
      </c>
      <c r="S231" s="21" t="str">
        <f>Table_Market[[#This Row],[R_SCORE]]&amp;Table_Market[[#This Row],[F_SCORE]]&amp;Table_Market[[#This Row],[M_SCORE]]</f>
        <v>123</v>
      </c>
      <c r="T2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31" s="31">
        <v>350</v>
      </c>
      <c r="V231" s="31">
        <v>60</v>
      </c>
      <c r="W231" s="31">
        <v>568</v>
      </c>
      <c r="X231" s="31">
        <v>110</v>
      </c>
      <c r="Y231" s="31">
        <v>133</v>
      </c>
      <c r="Z231" s="31">
        <v>145</v>
      </c>
      <c r="AA231" s="28">
        <v>1</v>
      </c>
      <c r="AB231" s="28">
        <v>5</v>
      </c>
      <c r="AC231" s="28">
        <v>6</v>
      </c>
      <c r="AD231" s="28">
        <v>7</v>
      </c>
      <c r="AE231" s="28">
        <v>2</v>
      </c>
      <c r="AF231" s="28">
        <v>0</v>
      </c>
      <c r="AG231" s="28">
        <v>0</v>
      </c>
      <c r="AH231" s="28">
        <v>1</v>
      </c>
      <c r="AI231" s="28">
        <v>0</v>
      </c>
      <c r="AJ231" s="28">
        <v>0</v>
      </c>
      <c r="AK231" s="28">
        <v>0</v>
      </c>
      <c r="AL231" s="28">
        <v>3</v>
      </c>
      <c r="AM231" s="28">
        <v>11</v>
      </c>
      <c r="AN231" s="32">
        <v>0</v>
      </c>
    </row>
    <row r="232" spans="1:40" x14ac:dyDescent="0.35">
      <c r="A232" s="19">
        <v>1020</v>
      </c>
      <c r="B232" s="20">
        <v>1973</v>
      </c>
      <c r="C232" s="21">
        <f ca="1">YEAR(TODAY())-CLEAN!$B232</f>
        <v>52</v>
      </c>
      <c r="D232" s="28" t="s">
        <v>792</v>
      </c>
      <c r="E232" s="20" t="s">
        <v>716</v>
      </c>
      <c r="F232" s="20" t="s">
        <v>710</v>
      </c>
      <c r="G232" s="22">
        <v>79593</v>
      </c>
      <c r="H232" s="21">
        <v>0</v>
      </c>
      <c r="I232" s="21">
        <v>0</v>
      </c>
      <c r="J232" s="21">
        <f>CLEAN!$H232+CLEAN!$I232</f>
        <v>0</v>
      </c>
      <c r="K232" s="23">
        <v>41771</v>
      </c>
      <c r="L232" s="21">
        <f ca="1">YEAR(TODAY())-YEAR(CLEAN!$K232)</f>
        <v>11</v>
      </c>
      <c r="M232" s="21">
        <v>70</v>
      </c>
      <c r="N232" s="21">
        <f>SUM(CLEAN!$AB232:$AE232)</f>
        <v>20</v>
      </c>
      <c r="O232" s="24">
        <f>CLEAN!$U232+CLEAN!$V232+CLEAN!$W232+CLEAN!$X232+CLEAN!$Y232+CLEAN!$Z232</f>
        <v>1366</v>
      </c>
      <c r="P232" s="21">
        <f>IF(CLEAN!$M232&lt;=32,3,IF(CLEAN!$M232&lt;=65,2,1))</f>
        <v>1</v>
      </c>
      <c r="Q232" s="21">
        <f>IF(Table_Market[[#This Row],[F_TOTAL_achat]]&lt;=14,1,IF(Table_Market[[#This Row],[F_TOTAL_achat]]&lt;=21,2,3))</f>
        <v>2</v>
      </c>
      <c r="R232" s="21">
        <f>IF(Table_Market[[#This Row],[M_TOTAL_dépensé]]&lt;=115,1,IF(Table_Market[[#This Row],[M_TOTAL_dépensé]]&lt;=833,2,3))</f>
        <v>3</v>
      </c>
      <c r="S232" s="21" t="str">
        <f>Table_Market[[#This Row],[R_SCORE]]&amp;Table_Market[[#This Row],[F_SCORE]]&amp;Table_Market[[#This Row],[M_SCORE]]</f>
        <v>123</v>
      </c>
      <c r="T2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32" s="24">
        <v>350</v>
      </c>
      <c r="V232" s="24">
        <v>60</v>
      </c>
      <c r="W232" s="24">
        <v>568</v>
      </c>
      <c r="X232" s="24">
        <v>110</v>
      </c>
      <c r="Y232" s="24">
        <v>133</v>
      </c>
      <c r="Z232" s="24">
        <v>145</v>
      </c>
      <c r="AA232" s="21">
        <v>1</v>
      </c>
      <c r="AB232" s="21">
        <v>5</v>
      </c>
      <c r="AC232" s="21">
        <v>6</v>
      </c>
      <c r="AD232" s="21">
        <v>7</v>
      </c>
      <c r="AE232" s="21">
        <v>2</v>
      </c>
      <c r="AF232" s="21">
        <v>0</v>
      </c>
      <c r="AG232" s="21">
        <v>0</v>
      </c>
      <c r="AH232" s="21">
        <v>1</v>
      </c>
      <c r="AI232" s="21">
        <v>0</v>
      </c>
      <c r="AJ232" s="21">
        <v>0</v>
      </c>
      <c r="AK232" s="21">
        <v>0</v>
      </c>
      <c r="AL232" s="21">
        <v>3</v>
      </c>
      <c r="AM232" s="21">
        <v>11</v>
      </c>
      <c r="AN232" s="25">
        <v>0</v>
      </c>
    </row>
    <row r="233" spans="1:40" x14ac:dyDescent="0.35">
      <c r="A233" s="26">
        <v>5125</v>
      </c>
      <c r="B233" s="27">
        <v>1960</v>
      </c>
      <c r="C233" s="21">
        <f ca="1">YEAR(TODAY())-CLEAN!$B233</f>
        <v>65</v>
      </c>
      <c r="D233" s="28" t="s">
        <v>794</v>
      </c>
      <c r="E233" s="27" t="s">
        <v>716</v>
      </c>
      <c r="F233" s="27" t="s">
        <v>710</v>
      </c>
      <c r="G233" s="29">
        <v>79530</v>
      </c>
      <c r="H233" s="28">
        <v>0</v>
      </c>
      <c r="I233" s="28">
        <v>0</v>
      </c>
      <c r="J233" s="28">
        <f>CLEAN!$H233+CLEAN!$I233</f>
        <v>0</v>
      </c>
      <c r="K233" s="30">
        <v>41411</v>
      </c>
      <c r="L233" s="28">
        <f ca="1">YEAR(TODAY())-YEAR(CLEAN!$K233)</f>
        <v>12</v>
      </c>
      <c r="M233" s="28">
        <v>64</v>
      </c>
      <c r="N233" s="28">
        <f>SUM(CLEAN!$AB233:$AE233)</f>
        <v>27</v>
      </c>
      <c r="O233" s="31">
        <f>CLEAN!$U233+CLEAN!$V233+CLEAN!$W233+CLEAN!$X233+CLEAN!$Y233+CLEAN!$Z233</f>
        <v>1348</v>
      </c>
      <c r="P233" s="28">
        <f>IF(CLEAN!$M233&lt;=32,3,IF(CLEAN!$M233&lt;=65,2,1))</f>
        <v>2</v>
      </c>
      <c r="Q233" s="28">
        <f>IF(Table_Market[[#This Row],[F_TOTAL_achat]]&lt;=14,1,IF(Table_Market[[#This Row],[F_TOTAL_achat]]&lt;=21,2,3))</f>
        <v>3</v>
      </c>
      <c r="R233" s="28">
        <f>IF(Table_Market[[#This Row],[M_TOTAL_dépensé]]&lt;=115,1,IF(Table_Market[[#This Row],[M_TOTAL_dépensé]]&lt;=833,2,3))</f>
        <v>3</v>
      </c>
      <c r="S233" s="21" t="str">
        <f>Table_Market[[#This Row],[R_SCORE]]&amp;Table_Market[[#This Row],[F_SCORE]]&amp;Table_Market[[#This Row],[M_SCORE]]</f>
        <v>233</v>
      </c>
      <c r="T2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33" s="31">
        <v>333</v>
      </c>
      <c r="V233" s="31">
        <v>0</v>
      </c>
      <c r="W233" s="31">
        <v>815</v>
      </c>
      <c r="X233" s="31">
        <v>129</v>
      </c>
      <c r="Y233" s="31">
        <v>42</v>
      </c>
      <c r="Z233" s="31">
        <v>29</v>
      </c>
      <c r="AA233" s="28">
        <v>1</v>
      </c>
      <c r="AB233" s="28">
        <v>4</v>
      </c>
      <c r="AC233" s="28">
        <v>10</v>
      </c>
      <c r="AD233" s="28">
        <v>11</v>
      </c>
      <c r="AE233" s="28">
        <v>2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3</v>
      </c>
      <c r="AM233" s="28">
        <v>11</v>
      </c>
      <c r="AN233" s="32">
        <v>0</v>
      </c>
    </row>
    <row r="234" spans="1:40" x14ac:dyDescent="0.35">
      <c r="A234" s="19">
        <v>9264</v>
      </c>
      <c r="B234" s="20">
        <v>1986</v>
      </c>
      <c r="C234" s="21">
        <f ca="1">YEAR(TODAY())-CLEAN!$B234</f>
        <v>39</v>
      </c>
      <c r="D234" s="28" t="s">
        <v>793</v>
      </c>
      <c r="E234" s="20" t="s">
        <v>716</v>
      </c>
      <c r="F234" s="20" t="s">
        <v>710</v>
      </c>
      <c r="G234" s="22">
        <v>79529</v>
      </c>
      <c r="H234" s="21">
        <v>0</v>
      </c>
      <c r="I234" s="21">
        <v>0</v>
      </c>
      <c r="J234" s="21">
        <f>CLEAN!$H234+CLEAN!$I234</f>
        <v>0</v>
      </c>
      <c r="K234" s="23">
        <v>41756</v>
      </c>
      <c r="L234" s="21">
        <f ca="1">YEAR(TODAY())-YEAR(CLEAN!$K234)</f>
        <v>11</v>
      </c>
      <c r="M234" s="21">
        <v>1</v>
      </c>
      <c r="N234" s="21">
        <f>SUM(CLEAN!$AB234:$AE234)</f>
        <v>23</v>
      </c>
      <c r="O234" s="24">
        <f>CLEAN!$U234+CLEAN!$V234+CLEAN!$W234+CLEAN!$X234+CLEAN!$Y234+CLEAN!$Z234</f>
        <v>1638</v>
      </c>
      <c r="P234" s="21">
        <f>IF(CLEAN!$M234&lt;=32,3,IF(CLEAN!$M234&lt;=65,2,1))</f>
        <v>3</v>
      </c>
      <c r="Q234" s="21">
        <f>IF(Table_Market[[#This Row],[F_TOTAL_achat]]&lt;=14,1,IF(Table_Market[[#This Row],[F_TOTAL_achat]]&lt;=21,2,3))</f>
        <v>3</v>
      </c>
      <c r="R234" s="21">
        <f>IF(Table_Market[[#This Row],[M_TOTAL_dépensé]]&lt;=115,1,IF(Table_Market[[#This Row],[M_TOTAL_dépensé]]&lt;=833,2,3))</f>
        <v>3</v>
      </c>
      <c r="S234" s="21" t="str">
        <f>Table_Market[[#This Row],[R_SCORE]]&amp;Table_Market[[#This Row],[F_SCORE]]&amp;Table_Market[[#This Row],[M_SCORE]]</f>
        <v>333</v>
      </c>
      <c r="T2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34" s="24">
        <v>423</v>
      </c>
      <c r="V234" s="24">
        <v>42</v>
      </c>
      <c r="W234" s="24">
        <v>706</v>
      </c>
      <c r="X234" s="24">
        <v>73</v>
      </c>
      <c r="Y234" s="24">
        <v>197</v>
      </c>
      <c r="Z234" s="24">
        <v>197</v>
      </c>
      <c r="AA234" s="21">
        <v>1</v>
      </c>
      <c r="AB234" s="21">
        <v>4</v>
      </c>
      <c r="AC234" s="21">
        <v>8</v>
      </c>
      <c r="AD234" s="21">
        <v>9</v>
      </c>
      <c r="AE234" s="21">
        <v>2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3</v>
      </c>
      <c r="AM234" s="21">
        <v>11</v>
      </c>
      <c r="AN234" s="25">
        <v>0</v>
      </c>
    </row>
    <row r="235" spans="1:40" x14ac:dyDescent="0.35">
      <c r="A235" s="26">
        <v>8707</v>
      </c>
      <c r="B235" s="27">
        <v>1956</v>
      </c>
      <c r="C235" s="21">
        <f ca="1">YEAR(TODAY())-CLEAN!$B235</f>
        <v>69</v>
      </c>
      <c r="D235" s="28" t="s">
        <v>794</v>
      </c>
      <c r="E235" s="27" t="s">
        <v>716</v>
      </c>
      <c r="F235" s="27" t="s">
        <v>710</v>
      </c>
      <c r="G235" s="29">
        <v>79456</v>
      </c>
      <c r="H235" s="28">
        <v>0</v>
      </c>
      <c r="I235" s="28">
        <v>0</v>
      </c>
      <c r="J235" s="28">
        <f>CLEAN!$H235+CLEAN!$I235</f>
        <v>0</v>
      </c>
      <c r="K235" s="30">
        <v>41143</v>
      </c>
      <c r="L235" s="28">
        <f ca="1">YEAR(TODAY())-YEAR(CLEAN!$K235)</f>
        <v>13</v>
      </c>
      <c r="M235" s="28">
        <v>12</v>
      </c>
      <c r="N235" s="28">
        <f>SUM(CLEAN!$AB235:$AE235)</f>
        <v>18</v>
      </c>
      <c r="O235" s="31">
        <f>CLEAN!$U235+CLEAN!$V235+CLEAN!$W235+CLEAN!$X235+CLEAN!$Y235+CLEAN!$Z235</f>
        <v>1401</v>
      </c>
      <c r="P235" s="28">
        <f>IF(CLEAN!$M235&lt;=32,3,IF(CLEAN!$M235&lt;=65,2,1))</f>
        <v>3</v>
      </c>
      <c r="Q235" s="28">
        <f>IF(Table_Market[[#This Row],[F_TOTAL_achat]]&lt;=14,1,IF(Table_Market[[#This Row],[F_TOTAL_achat]]&lt;=21,2,3))</f>
        <v>2</v>
      </c>
      <c r="R235" s="28">
        <f>IF(Table_Market[[#This Row],[M_TOTAL_dépensé]]&lt;=115,1,IF(Table_Market[[#This Row],[M_TOTAL_dépensé]]&lt;=833,2,3))</f>
        <v>3</v>
      </c>
      <c r="S235" s="21" t="str">
        <f>Table_Market[[#This Row],[R_SCORE]]&amp;Table_Market[[#This Row],[F_SCORE]]&amp;Table_Market[[#This Row],[M_SCORE]]</f>
        <v>323</v>
      </c>
      <c r="T2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35" s="31">
        <v>565</v>
      </c>
      <c r="V235" s="31">
        <v>42</v>
      </c>
      <c r="W235" s="31">
        <v>548</v>
      </c>
      <c r="X235" s="31">
        <v>64</v>
      </c>
      <c r="Y235" s="31">
        <v>83</v>
      </c>
      <c r="Z235" s="31">
        <v>99</v>
      </c>
      <c r="AA235" s="28">
        <v>1</v>
      </c>
      <c r="AB235" s="28">
        <v>5</v>
      </c>
      <c r="AC235" s="28">
        <v>6</v>
      </c>
      <c r="AD235" s="28">
        <v>4</v>
      </c>
      <c r="AE235" s="28">
        <v>3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3</v>
      </c>
      <c r="AM235" s="28">
        <v>11</v>
      </c>
      <c r="AN235" s="32">
        <v>1</v>
      </c>
    </row>
    <row r="236" spans="1:40" x14ac:dyDescent="0.35">
      <c r="A236" s="19">
        <v>2939</v>
      </c>
      <c r="B236" s="20">
        <v>1970</v>
      </c>
      <c r="C236" s="21">
        <f ca="1">YEAR(TODAY())-CLEAN!$B236</f>
        <v>55</v>
      </c>
      <c r="D236" s="28" t="s">
        <v>792</v>
      </c>
      <c r="E236" s="20" t="s">
        <v>717</v>
      </c>
      <c r="F236" s="20" t="s">
        <v>713</v>
      </c>
      <c r="G236" s="22">
        <v>79419</v>
      </c>
      <c r="H236" s="21">
        <v>0</v>
      </c>
      <c r="I236" s="21">
        <v>0</v>
      </c>
      <c r="J236" s="21">
        <f>CLEAN!$H236+CLEAN!$I236</f>
        <v>0</v>
      </c>
      <c r="K236" s="23">
        <v>41812</v>
      </c>
      <c r="L236" s="21">
        <f ca="1">YEAR(TODAY())-YEAR(CLEAN!$K236)</f>
        <v>11</v>
      </c>
      <c r="M236" s="21">
        <v>96</v>
      </c>
      <c r="N236" s="21">
        <f>SUM(CLEAN!$AB236:$AE236)</f>
        <v>16</v>
      </c>
      <c r="O236" s="24">
        <f>CLEAN!$U236+CLEAN!$V236+CLEAN!$W236+CLEAN!$X236+CLEAN!$Y236+CLEAN!$Z236</f>
        <v>1631</v>
      </c>
      <c r="P236" s="21">
        <f>IF(CLEAN!$M236&lt;=32,3,IF(CLEAN!$M236&lt;=65,2,1))</f>
        <v>1</v>
      </c>
      <c r="Q236" s="21">
        <f>IF(Table_Market[[#This Row],[F_TOTAL_achat]]&lt;=14,1,IF(Table_Market[[#This Row],[F_TOTAL_achat]]&lt;=21,2,3))</f>
        <v>2</v>
      </c>
      <c r="R236" s="21">
        <f>IF(Table_Market[[#This Row],[M_TOTAL_dépensé]]&lt;=115,1,IF(Table_Market[[#This Row],[M_TOTAL_dépensé]]&lt;=833,2,3))</f>
        <v>3</v>
      </c>
      <c r="S236" s="21" t="str">
        <f>Table_Market[[#This Row],[R_SCORE]]&amp;Table_Market[[#This Row],[F_SCORE]]&amp;Table_Market[[#This Row],[M_SCORE]]</f>
        <v>123</v>
      </c>
      <c r="T2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36" s="24">
        <v>751</v>
      </c>
      <c r="V236" s="24">
        <v>127</v>
      </c>
      <c r="W236" s="24">
        <v>687</v>
      </c>
      <c r="X236" s="24">
        <v>20</v>
      </c>
      <c r="Y236" s="24">
        <v>15</v>
      </c>
      <c r="Z236" s="24">
        <v>31</v>
      </c>
      <c r="AA236" s="21">
        <v>1</v>
      </c>
      <c r="AB236" s="21">
        <v>4</v>
      </c>
      <c r="AC236" s="21">
        <v>6</v>
      </c>
      <c r="AD236" s="21">
        <v>4</v>
      </c>
      <c r="AE236" s="21">
        <v>2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3</v>
      </c>
      <c r="AM236" s="21">
        <v>11</v>
      </c>
      <c r="AN236" s="25">
        <v>0</v>
      </c>
    </row>
    <row r="237" spans="1:40" x14ac:dyDescent="0.35">
      <c r="A237" s="26">
        <v>7959</v>
      </c>
      <c r="B237" s="27">
        <v>1961</v>
      </c>
      <c r="C237" s="21">
        <f ca="1">YEAR(TODAY())-CLEAN!$B237</f>
        <v>64</v>
      </c>
      <c r="D237" s="28" t="s">
        <v>794</v>
      </c>
      <c r="E237" s="27" t="s">
        <v>716</v>
      </c>
      <c r="F237" s="27" t="s">
        <v>710</v>
      </c>
      <c r="G237" s="29">
        <v>79410</v>
      </c>
      <c r="H237" s="28">
        <v>0</v>
      </c>
      <c r="I237" s="28">
        <v>0</v>
      </c>
      <c r="J237" s="28">
        <f>CLEAN!$H237+CLEAN!$I237</f>
        <v>0</v>
      </c>
      <c r="K237" s="30">
        <v>41788</v>
      </c>
      <c r="L237" s="28">
        <f ca="1">YEAR(TODAY())-YEAR(CLEAN!$K237)</f>
        <v>11</v>
      </c>
      <c r="M237" s="28">
        <v>19</v>
      </c>
      <c r="N237" s="28">
        <f>SUM(CLEAN!$AB237:$AE237)</f>
        <v>11</v>
      </c>
      <c r="O237" s="31">
        <f>CLEAN!$U237+CLEAN!$V237+CLEAN!$W237+CLEAN!$X237+CLEAN!$Y237+CLEAN!$Z237</f>
        <v>1370</v>
      </c>
      <c r="P237" s="28">
        <f>IF(CLEAN!$M237&lt;=32,3,IF(CLEAN!$M237&lt;=65,2,1))</f>
        <v>3</v>
      </c>
      <c r="Q237" s="28">
        <f>IF(Table_Market[[#This Row],[F_TOTAL_achat]]&lt;=14,1,IF(Table_Market[[#This Row],[F_TOTAL_achat]]&lt;=21,2,3))</f>
        <v>1</v>
      </c>
      <c r="R237" s="28">
        <f>IF(Table_Market[[#This Row],[M_TOTAL_dépensé]]&lt;=115,1,IF(Table_Market[[#This Row],[M_TOTAL_dépensé]]&lt;=833,2,3))</f>
        <v>3</v>
      </c>
      <c r="S237" s="21" t="str">
        <f>Table_Market[[#This Row],[R_SCORE]]&amp;Table_Market[[#This Row],[F_SCORE]]&amp;Table_Market[[#This Row],[M_SCORE]]</f>
        <v>313</v>
      </c>
      <c r="T2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37" s="31">
        <v>658</v>
      </c>
      <c r="V237" s="31">
        <v>80</v>
      </c>
      <c r="W237" s="31">
        <v>483</v>
      </c>
      <c r="X237" s="31">
        <v>123</v>
      </c>
      <c r="Y237" s="31">
        <v>13</v>
      </c>
      <c r="Z237" s="31">
        <v>13</v>
      </c>
      <c r="AA237" s="28">
        <v>1</v>
      </c>
      <c r="AB237" s="28">
        <v>3</v>
      </c>
      <c r="AC237" s="28">
        <v>2</v>
      </c>
      <c r="AD237" s="28">
        <v>5</v>
      </c>
      <c r="AE237" s="28">
        <v>1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3</v>
      </c>
      <c r="AM237" s="28">
        <v>11</v>
      </c>
      <c r="AN237" s="32">
        <v>0</v>
      </c>
    </row>
    <row r="238" spans="1:40" x14ac:dyDescent="0.35">
      <c r="A238" s="19">
        <v>4122</v>
      </c>
      <c r="B238" s="20">
        <v>1975</v>
      </c>
      <c r="C238" s="21">
        <f ca="1">YEAR(TODAY())-CLEAN!$B238</f>
        <v>50</v>
      </c>
      <c r="D238" s="28" t="s">
        <v>792</v>
      </c>
      <c r="E238" s="20" t="s">
        <v>716</v>
      </c>
      <c r="F238" s="20" t="s">
        <v>710</v>
      </c>
      <c r="G238" s="22">
        <v>79205</v>
      </c>
      <c r="H238" s="21">
        <v>0</v>
      </c>
      <c r="I238" s="21">
        <v>0</v>
      </c>
      <c r="J238" s="21">
        <f>CLEAN!$H238+CLEAN!$I238</f>
        <v>0</v>
      </c>
      <c r="K238" s="23">
        <v>41150</v>
      </c>
      <c r="L238" s="21">
        <f ca="1">YEAR(TODAY())-YEAR(CLEAN!$K238)</f>
        <v>13</v>
      </c>
      <c r="M238" s="21">
        <v>73</v>
      </c>
      <c r="N238" s="21">
        <f>SUM(CLEAN!$AB238:$AE238)</f>
        <v>19</v>
      </c>
      <c r="O238" s="24">
        <f>CLEAN!$U238+CLEAN!$V238+CLEAN!$W238+CLEAN!$X238+CLEAN!$Y238+CLEAN!$Z238</f>
        <v>895</v>
      </c>
      <c r="P238" s="21">
        <f>IF(CLEAN!$M238&lt;=32,3,IF(CLEAN!$M238&lt;=65,2,1))</f>
        <v>1</v>
      </c>
      <c r="Q238" s="21">
        <f>IF(Table_Market[[#This Row],[F_TOTAL_achat]]&lt;=14,1,IF(Table_Market[[#This Row],[F_TOTAL_achat]]&lt;=21,2,3))</f>
        <v>2</v>
      </c>
      <c r="R238" s="21">
        <f>IF(Table_Market[[#This Row],[M_TOTAL_dépensé]]&lt;=115,1,IF(Table_Market[[#This Row],[M_TOTAL_dépensé]]&lt;=833,2,3))</f>
        <v>3</v>
      </c>
      <c r="S238" s="21" t="str">
        <f>Table_Market[[#This Row],[R_SCORE]]&amp;Table_Market[[#This Row],[F_SCORE]]&amp;Table_Market[[#This Row],[M_SCORE]]</f>
        <v>123</v>
      </c>
      <c r="T2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38" s="24">
        <v>504</v>
      </c>
      <c r="V238" s="24">
        <v>23</v>
      </c>
      <c r="W238" s="24">
        <v>117</v>
      </c>
      <c r="X238" s="24">
        <v>179</v>
      </c>
      <c r="Y238" s="24">
        <v>28</v>
      </c>
      <c r="Z238" s="24">
        <v>44</v>
      </c>
      <c r="AA238" s="21">
        <v>1</v>
      </c>
      <c r="AB238" s="21">
        <v>6</v>
      </c>
      <c r="AC238" s="21">
        <v>5</v>
      </c>
      <c r="AD238" s="21">
        <v>4</v>
      </c>
      <c r="AE238" s="21">
        <v>4</v>
      </c>
      <c r="AF238" s="21">
        <v>0</v>
      </c>
      <c r="AG238" s="21">
        <v>0</v>
      </c>
      <c r="AH238" s="21">
        <v>0</v>
      </c>
      <c r="AI238" s="21">
        <v>1</v>
      </c>
      <c r="AJ238" s="21">
        <v>0</v>
      </c>
      <c r="AK238" s="21">
        <v>0</v>
      </c>
      <c r="AL238" s="21">
        <v>3</v>
      </c>
      <c r="AM238" s="21">
        <v>11</v>
      </c>
      <c r="AN238" s="25">
        <v>1</v>
      </c>
    </row>
    <row r="239" spans="1:40" x14ac:dyDescent="0.35">
      <c r="A239" s="26">
        <v>1772</v>
      </c>
      <c r="B239" s="27">
        <v>1975</v>
      </c>
      <c r="C239" s="21">
        <f ca="1">YEAR(TODAY())-CLEAN!$B239</f>
        <v>50</v>
      </c>
      <c r="D239" s="28" t="s">
        <v>792</v>
      </c>
      <c r="E239" s="27" t="s">
        <v>714</v>
      </c>
      <c r="F239" s="27" t="s">
        <v>710</v>
      </c>
      <c r="G239" s="29">
        <v>79174</v>
      </c>
      <c r="H239" s="28">
        <v>0</v>
      </c>
      <c r="I239" s="28">
        <v>0</v>
      </c>
      <c r="J239" s="28">
        <f>CLEAN!$H239+CLEAN!$I239</f>
        <v>0</v>
      </c>
      <c r="K239" s="30">
        <v>41285</v>
      </c>
      <c r="L239" s="28">
        <f ca="1">YEAR(TODAY())-YEAR(CLEAN!$K239)</f>
        <v>12</v>
      </c>
      <c r="M239" s="28">
        <v>2</v>
      </c>
      <c r="N239" s="28">
        <f>SUM(CLEAN!$AB239:$AE239)</f>
        <v>20</v>
      </c>
      <c r="O239" s="31">
        <f>CLEAN!$U239+CLEAN!$V239+CLEAN!$W239+CLEAN!$X239+CLEAN!$Y239+CLEAN!$Z239</f>
        <v>2043</v>
      </c>
      <c r="P239" s="28">
        <f>IF(CLEAN!$M239&lt;=32,3,IF(CLEAN!$M239&lt;=65,2,1))</f>
        <v>3</v>
      </c>
      <c r="Q239" s="28">
        <f>IF(Table_Market[[#This Row],[F_TOTAL_achat]]&lt;=14,1,IF(Table_Market[[#This Row],[F_TOTAL_achat]]&lt;=21,2,3))</f>
        <v>2</v>
      </c>
      <c r="R239" s="28">
        <f>IF(Table_Market[[#This Row],[M_TOTAL_dépensé]]&lt;=115,1,IF(Table_Market[[#This Row],[M_TOTAL_dépensé]]&lt;=833,2,3))</f>
        <v>3</v>
      </c>
      <c r="S239" s="21" t="str">
        <f>Table_Market[[#This Row],[R_SCORE]]&amp;Table_Market[[#This Row],[F_SCORE]]&amp;Table_Market[[#This Row],[M_SCORE]]</f>
        <v>323</v>
      </c>
      <c r="T2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39" s="31">
        <v>1074</v>
      </c>
      <c r="V239" s="31">
        <v>37</v>
      </c>
      <c r="W239" s="31">
        <v>518</v>
      </c>
      <c r="X239" s="31">
        <v>193</v>
      </c>
      <c r="Y239" s="31">
        <v>92</v>
      </c>
      <c r="Z239" s="31">
        <v>129</v>
      </c>
      <c r="AA239" s="28">
        <v>1</v>
      </c>
      <c r="AB239" s="28">
        <v>5</v>
      </c>
      <c r="AC239" s="28">
        <v>6</v>
      </c>
      <c r="AD239" s="28">
        <v>7</v>
      </c>
      <c r="AE239" s="28">
        <v>2</v>
      </c>
      <c r="AF239" s="28">
        <v>0</v>
      </c>
      <c r="AG239" s="28">
        <v>0</v>
      </c>
      <c r="AH239" s="28">
        <v>1</v>
      </c>
      <c r="AI239" s="28">
        <v>1</v>
      </c>
      <c r="AJ239" s="28">
        <v>0</v>
      </c>
      <c r="AK239" s="28">
        <v>0</v>
      </c>
      <c r="AL239" s="28">
        <v>3</v>
      </c>
      <c r="AM239" s="28">
        <v>11</v>
      </c>
      <c r="AN239" s="32">
        <v>1</v>
      </c>
    </row>
    <row r="240" spans="1:40" x14ac:dyDescent="0.35">
      <c r="A240" s="19">
        <v>6887</v>
      </c>
      <c r="B240" s="20">
        <v>1967</v>
      </c>
      <c r="C240" s="21">
        <f ca="1">YEAR(TODAY())-CLEAN!$B240</f>
        <v>58</v>
      </c>
      <c r="D240" s="28" t="s">
        <v>792</v>
      </c>
      <c r="E240" s="20" t="s">
        <v>716</v>
      </c>
      <c r="F240" s="20" t="s">
        <v>709</v>
      </c>
      <c r="G240" s="22">
        <v>79146</v>
      </c>
      <c r="H240" s="21">
        <v>1</v>
      </c>
      <c r="I240" s="21">
        <v>1</v>
      </c>
      <c r="J240" s="21">
        <f>CLEAN!$H240+CLEAN!$I240</f>
        <v>2</v>
      </c>
      <c r="K240" s="23">
        <v>41753</v>
      </c>
      <c r="L240" s="21">
        <f ca="1">YEAR(TODAY())-YEAR(CLEAN!$K240)</f>
        <v>11</v>
      </c>
      <c r="M240" s="21">
        <v>33</v>
      </c>
      <c r="N240" s="21">
        <f>SUM(CLEAN!$AB240:$AE240)</f>
        <v>23</v>
      </c>
      <c r="O240" s="24">
        <f>CLEAN!$U240+CLEAN!$V240+CLEAN!$W240+CLEAN!$X240+CLEAN!$Y240+CLEAN!$Z240</f>
        <v>564</v>
      </c>
      <c r="P240" s="21">
        <f>IF(CLEAN!$M240&lt;=32,3,IF(CLEAN!$M240&lt;=65,2,1))</f>
        <v>2</v>
      </c>
      <c r="Q240" s="21">
        <f>IF(Table_Market[[#This Row],[F_TOTAL_achat]]&lt;=14,1,IF(Table_Market[[#This Row],[F_TOTAL_achat]]&lt;=21,2,3))</f>
        <v>3</v>
      </c>
      <c r="R240" s="21">
        <f>IF(Table_Market[[#This Row],[M_TOTAL_dépensé]]&lt;=115,1,IF(Table_Market[[#This Row],[M_TOTAL_dépensé]]&lt;=833,2,3))</f>
        <v>2</v>
      </c>
      <c r="S240" s="21" t="str">
        <f>Table_Market[[#This Row],[R_SCORE]]&amp;Table_Market[[#This Row],[F_SCORE]]&amp;Table_Market[[#This Row],[M_SCORE]]</f>
        <v>232</v>
      </c>
      <c r="T2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40" s="24">
        <v>245</v>
      </c>
      <c r="V240" s="24">
        <v>16</v>
      </c>
      <c r="W240" s="24">
        <v>223</v>
      </c>
      <c r="X240" s="24">
        <v>21</v>
      </c>
      <c r="Y240" s="24">
        <v>43</v>
      </c>
      <c r="Z240" s="24">
        <v>16</v>
      </c>
      <c r="AA240" s="21">
        <v>2</v>
      </c>
      <c r="AB240" s="21">
        <v>8</v>
      </c>
      <c r="AC240" s="21">
        <v>1</v>
      </c>
      <c r="AD240" s="21">
        <v>8</v>
      </c>
      <c r="AE240" s="21">
        <v>6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3</v>
      </c>
      <c r="AM240" s="21">
        <v>11</v>
      </c>
      <c r="AN240" s="25">
        <v>0</v>
      </c>
    </row>
    <row r="241" spans="1:40" x14ac:dyDescent="0.35">
      <c r="A241" s="26">
        <v>7500</v>
      </c>
      <c r="B241" s="27">
        <v>1967</v>
      </c>
      <c r="C241" s="21">
        <f ca="1">YEAR(TODAY())-CLEAN!$B241</f>
        <v>58</v>
      </c>
      <c r="D241" s="28" t="s">
        <v>792</v>
      </c>
      <c r="E241" s="27" t="s">
        <v>716</v>
      </c>
      <c r="F241" s="27" t="s">
        <v>709</v>
      </c>
      <c r="G241" s="29">
        <v>79146</v>
      </c>
      <c r="H241" s="28">
        <v>1</v>
      </c>
      <c r="I241" s="28">
        <v>1</v>
      </c>
      <c r="J241" s="28">
        <f>CLEAN!$H241+CLEAN!$I241</f>
        <v>2</v>
      </c>
      <c r="K241" s="30">
        <v>41753</v>
      </c>
      <c r="L241" s="28">
        <f ca="1">YEAR(TODAY())-YEAR(CLEAN!$K241)</f>
        <v>11</v>
      </c>
      <c r="M241" s="28">
        <v>33</v>
      </c>
      <c r="N241" s="28">
        <f>SUM(CLEAN!$AB241:$AE241)</f>
        <v>23</v>
      </c>
      <c r="O241" s="31">
        <f>CLEAN!$U241+CLEAN!$V241+CLEAN!$W241+CLEAN!$X241+CLEAN!$Y241+CLEAN!$Z241</f>
        <v>564</v>
      </c>
      <c r="P241" s="28">
        <f>IF(CLEAN!$M241&lt;=32,3,IF(CLEAN!$M241&lt;=65,2,1))</f>
        <v>2</v>
      </c>
      <c r="Q241" s="28">
        <f>IF(Table_Market[[#This Row],[F_TOTAL_achat]]&lt;=14,1,IF(Table_Market[[#This Row],[F_TOTAL_achat]]&lt;=21,2,3))</f>
        <v>3</v>
      </c>
      <c r="R241" s="28">
        <f>IF(Table_Market[[#This Row],[M_TOTAL_dépensé]]&lt;=115,1,IF(Table_Market[[#This Row],[M_TOTAL_dépensé]]&lt;=833,2,3))</f>
        <v>2</v>
      </c>
      <c r="S241" s="21" t="str">
        <f>Table_Market[[#This Row],[R_SCORE]]&amp;Table_Market[[#This Row],[F_SCORE]]&amp;Table_Market[[#This Row],[M_SCORE]]</f>
        <v>232</v>
      </c>
      <c r="T2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41" s="31">
        <v>245</v>
      </c>
      <c r="V241" s="31">
        <v>16</v>
      </c>
      <c r="W241" s="31">
        <v>223</v>
      </c>
      <c r="X241" s="31">
        <v>21</v>
      </c>
      <c r="Y241" s="31">
        <v>43</v>
      </c>
      <c r="Z241" s="31">
        <v>16</v>
      </c>
      <c r="AA241" s="28">
        <v>2</v>
      </c>
      <c r="AB241" s="28">
        <v>8</v>
      </c>
      <c r="AC241" s="28">
        <v>1</v>
      </c>
      <c r="AD241" s="28">
        <v>8</v>
      </c>
      <c r="AE241" s="28">
        <v>6</v>
      </c>
      <c r="AF241" s="28">
        <v>0</v>
      </c>
      <c r="AG241" s="28">
        <v>0</v>
      </c>
      <c r="AH241" s="28">
        <v>0</v>
      </c>
      <c r="AI241" s="28">
        <v>0</v>
      </c>
      <c r="AJ241" s="28">
        <v>0</v>
      </c>
      <c r="AK241" s="28">
        <v>0</v>
      </c>
      <c r="AL241" s="28">
        <v>3</v>
      </c>
      <c r="AM241" s="28">
        <v>11</v>
      </c>
      <c r="AN241" s="32">
        <v>0</v>
      </c>
    </row>
    <row r="242" spans="1:40" x14ac:dyDescent="0.35">
      <c r="A242" s="19">
        <v>4114</v>
      </c>
      <c r="B242" s="20">
        <v>1964</v>
      </c>
      <c r="C242" s="21">
        <f ca="1">YEAR(TODAY())-CLEAN!$B242</f>
        <v>61</v>
      </c>
      <c r="D242" s="28" t="s">
        <v>794</v>
      </c>
      <c r="E242" s="20" t="s">
        <v>717</v>
      </c>
      <c r="F242" s="20" t="s">
        <v>710</v>
      </c>
      <c r="G242" s="22">
        <v>79143</v>
      </c>
      <c r="H242" s="21">
        <v>0</v>
      </c>
      <c r="I242" s="21">
        <v>0</v>
      </c>
      <c r="J242" s="21">
        <f>CLEAN!$H242+CLEAN!$I242</f>
        <v>0</v>
      </c>
      <c r="K242" s="23">
        <v>41132</v>
      </c>
      <c r="L242" s="21">
        <f ca="1">YEAR(TODAY())-YEAR(CLEAN!$K242)</f>
        <v>13</v>
      </c>
      <c r="M242" s="21">
        <v>2</v>
      </c>
      <c r="N242" s="21">
        <f>SUM(CLEAN!$AB242:$AE242)</f>
        <v>31</v>
      </c>
      <c r="O242" s="24">
        <f>CLEAN!$U242+CLEAN!$V242+CLEAN!$W242+CLEAN!$X242+CLEAN!$Y242+CLEAN!$Z242</f>
        <v>1693</v>
      </c>
      <c r="P242" s="21">
        <f>IF(CLEAN!$M242&lt;=32,3,IF(CLEAN!$M242&lt;=65,2,1))</f>
        <v>3</v>
      </c>
      <c r="Q242" s="21">
        <f>IF(Table_Market[[#This Row],[F_TOTAL_achat]]&lt;=14,1,IF(Table_Market[[#This Row],[F_TOTAL_achat]]&lt;=21,2,3))</f>
        <v>3</v>
      </c>
      <c r="R242" s="21">
        <f>IF(Table_Market[[#This Row],[M_TOTAL_dépensé]]&lt;=115,1,IF(Table_Market[[#This Row],[M_TOTAL_dépensé]]&lt;=833,2,3))</f>
        <v>3</v>
      </c>
      <c r="S242" s="21" t="str">
        <f>Table_Market[[#This Row],[R_SCORE]]&amp;Table_Market[[#This Row],[F_SCORE]]&amp;Table_Market[[#This Row],[M_SCORE]]</f>
        <v>333</v>
      </c>
      <c r="T2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42" s="24">
        <v>650</v>
      </c>
      <c r="V242" s="24">
        <v>37</v>
      </c>
      <c r="W242" s="24">
        <v>780</v>
      </c>
      <c r="X242" s="24">
        <v>27</v>
      </c>
      <c r="Y242" s="24">
        <v>167</v>
      </c>
      <c r="Z242" s="24">
        <v>32</v>
      </c>
      <c r="AA242" s="21">
        <v>1</v>
      </c>
      <c r="AB242" s="21">
        <v>6</v>
      </c>
      <c r="AC242" s="21">
        <v>9</v>
      </c>
      <c r="AD242" s="21">
        <v>13</v>
      </c>
      <c r="AE242" s="21">
        <v>3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3</v>
      </c>
      <c r="AM242" s="21">
        <v>11</v>
      </c>
      <c r="AN242" s="25">
        <v>0</v>
      </c>
    </row>
    <row r="243" spans="1:40" x14ac:dyDescent="0.35">
      <c r="A243" s="26">
        <v>3403</v>
      </c>
      <c r="B243" s="27">
        <v>1958</v>
      </c>
      <c r="C243" s="21">
        <f ca="1">YEAR(TODAY())-CLEAN!$B243</f>
        <v>67</v>
      </c>
      <c r="D243" s="28" t="s">
        <v>794</v>
      </c>
      <c r="E243" s="27" t="s">
        <v>714</v>
      </c>
      <c r="F243" s="27" t="s">
        <v>713</v>
      </c>
      <c r="G243" s="29">
        <v>78952</v>
      </c>
      <c r="H243" s="28">
        <v>0</v>
      </c>
      <c r="I243" s="28">
        <v>1</v>
      </c>
      <c r="J243" s="28">
        <f>CLEAN!$H243+CLEAN!$I243</f>
        <v>1</v>
      </c>
      <c r="K243" s="30">
        <v>41176</v>
      </c>
      <c r="L243" s="28">
        <f ca="1">YEAR(TODAY())-YEAR(CLEAN!$K243)</f>
        <v>13</v>
      </c>
      <c r="M243" s="28">
        <v>11</v>
      </c>
      <c r="N243" s="28">
        <f>SUM(CLEAN!$AB243:$AE243)</f>
        <v>25</v>
      </c>
      <c r="O243" s="31">
        <f>CLEAN!$U243+CLEAN!$V243+CLEAN!$W243+CLEAN!$X243+CLEAN!$Y243+CLEAN!$Z243</f>
        <v>2092</v>
      </c>
      <c r="P243" s="28">
        <f>IF(CLEAN!$M243&lt;=32,3,IF(CLEAN!$M243&lt;=65,2,1))</f>
        <v>3</v>
      </c>
      <c r="Q243" s="28">
        <f>IF(Table_Market[[#This Row],[F_TOTAL_achat]]&lt;=14,1,IF(Table_Market[[#This Row],[F_TOTAL_achat]]&lt;=21,2,3))</f>
        <v>3</v>
      </c>
      <c r="R243" s="28">
        <f>IF(Table_Market[[#This Row],[M_TOTAL_dépensé]]&lt;=115,1,IF(Table_Market[[#This Row],[M_TOTAL_dépensé]]&lt;=833,2,3))</f>
        <v>3</v>
      </c>
      <c r="S243" s="21" t="str">
        <f>Table_Market[[#This Row],[R_SCORE]]&amp;Table_Market[[#This Row],[F_SCORE]]&amp;Table_Market[[#This Row],[M_SCORE]]</f>
        <v>333</v>
      </c>
      <c r="T2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43" s="31">
        <v>1170</v>
      </c>
      <c r="V243" s="31">
        <v>19</v>
      </c>
      <c r="W243" s="31">
        <v>594</v>
      </c>
      <c r="X243" s="31">
        <v>99</v>
      </c>
      <c r="Y243" s="31">
        <v>76</v>
      </c>
      <c r="Z243" s="31">
        <v>134</v>
      </c>
      <c r="AA243" s="28">
        <v>2</v>
      </c>
      <c r="AB243" s="28">
        <v>2</v>
      </c>
      <c r="AC243" s="28">
        <v>5</v>
      </c>
      <c r="AD243" s="28">
        <v>12</v>
      </c>
      <c r="AE243" s="28">
        <v>6</v>
      </c>
      <c r="AF243" s="28">
        <v>0</v>
      </c>
      <c r="AG243" s="28">
        <v>0</v>
      </c>
      <c r="AH243" s="28">
        <v>0</v>
      </c>
      <c r="AI243" s="28">
        <v>0</v>
      </c>
      <c r="AJ243" s="28">
        <v>0</v>
      </c>
      <c r="AK243" s="28">
        <v>0</v>
      </c>
      <c r="AL243" s="28">
        <v>3</v>
      </c>
      <c r="AM243" s="28">
        <v>11</v>
      </c>
      <c r="AN243" s="32">
        <v>0</v>
      </c>
    </row>
    <row r="244" spans="1:40" x14ac:dyDescent="0.35">
      <c r="A244" s="19">
        <v>1915</v>
      </c>
      <c r="B244" s="20">
        <v>1951</v>
      </c>
      <c r="C244" s="21">
        <f ca="1">YEAR(TODAY())-CLEAN!$B244</f>
        <v>74</v>
      </c>
      <c r="D244" s="28" t="s">
        <v>794</v>
      </c>
      <c r="E244" s="20" t="s">
        <v>714</v>
      </c>
      <c r="F244" s="20" t="s">
        <v>710</v>
      </c>
      <c r="G244" s="22">
        <v>78939</v>
      </c>
      <c r="H244" s="21">
        <v>0</v>
      </c>
      <c r="I244" s="21">
        <v>0</v>
      </c>
      <c r="J244" s="21">
        <f>CLEAN!$H244+CLEAN!$I244</f>
        <v>0</v>
      </c>
      <c r="K244" s="23">
        <v>41620</v>
      </c>
      <c r="L244" s="21">
        <f ca="1">YEAR(TODAY())-YEAR(CLEAN!$K244)</f>
        <v>12</v>
      </c>
      <c r="M244" s="21">
        <v>57</v>
      </c>
      <c r="N244" s="21">
        <f>SUM(CLEAN!$AB244:$AE244)</f>
        <v>22</v>
      </c>
      <c r="O244" s="24">
        <f>CLEAN!$U244+CLEAN!$V244+CLEAN!$W244+CLEAN!$X244+CLEAN!$Y244+CLEAN!$Z244</f>
        <v>1507</v>
      </c>
      <c r="P244" s="21">
        <f>IF(CLEAN!$M244&lt;=32,3,IF(CLEAN!$M244&lt;=65,2,1))</f>
        <v>2</v>
      </c>
      <c r="Q244" s="21">
        <f>IF(Table_Market[[#This Row],[F_TOTAL_achat]]&lt;=14,1,IF(Table_Market[[#This Row],[F_TOTAL_achat]]&lt;=21,2,3))</f>
        <v>3</v>
      </c>
      <c r="R244" s="21">
        <f>IF(Table_Market[[#This Row],[M_TOTAL_dépensé]]&lt;=115,1,IF(Table_Market[[#This Row],[M_TOTAL_dépensé]]&lt;=833,2,3))</f>
        <v>3</v>
      </c>
      <c r="S244" s="21" t="str">
        <f>Table_Market[[#This Row],[R_SCORE]]&amp;Table_Market[[#This Row],[F_SCORE]]&amp;Table_Market[[#This Row],[M_SCORE]]</f>
        <v>233</v>
      </c>
      <c r="T2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44" s="24">
        <v>794</v>
      </c>
      <c r="V244" s="24">
        <v>115</v>
      </c>
      <c r="W244" s="24">
        <v>243</v>
      </c>
      <c r="X244" s="24">
        <v>150</v>
      </c>
      <c r="Y244" s="24">
        <v>0</v>
      </c>
      <c r="Z244" s="24">
        <v>205</v>
      </c>
      <c r="AA244" s="21">
        <v>1</v>
      </c>
      <c r="AB244" s="21">
        <v>8</v>
      </c>
      <c r="AC244" s="21">
        <v>5</v>
      </c>
      <c r="AD244" s="21">
        <v>6</v>
      </c>
      <c r="AE244" s="21">
        <v>3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3</v>
      </c>
      <c r="AM244" s="21">
        <v>11</v>
      </c>
      <c r="AN244" s="25">
        <v>0</v>
      </c>
    </row>
    <row r="245" spans="1:40" x14ac:dyDescent="0.35">
      <c r="A245" s="26">
        <v>3967</v>
      </c>
      <c r="B245" s="27">
        <v>1971</v>
      </c>
      <c r="C245" s="21">
        <f ca="1">YEAR(TODAY())-CLEAN!$B245</f>
        <v>54</v>
      </c>
      <c r="D245" s="28" t="s">
        <v>792</v>
      </c>
      <c r="E245" s="27" t="s">
        <v>714</v>
      </c>
      <c r="F245" s="27" t="s">
        <v>710</v>
      </c>
      <c r="G245" s="29">
        <v>78931</v>
      </c>
      <c r="H245" s="28">
        <v>0</v>
      </c>
      <c r="I245" s="28">
        <v>0</v>
      </c>
      <c r="J245" s="28">
        <f>CLEAN!$H245+CLEAN!$I245</f>
        <v>0</v>
      </c>
      <c r="K245" s="30">
        <v>41572</v>
      </c>
      <c r="L245" s="28">
        <f ca="1">YEAR(TODAY())-YEAR(CLEAN!$K245)</f>
        <v>12</v>
      </c>
      <c r="M245" s="28">
        <v>19</v>
      </c>
      <c r="N245" s="28">
        <f>SUM(CLEAN!$AB245:$AE245)</f>
        <v>24</v>
      </c>
      <c r="O245" s="31">
        <f>CLEAN!$U245+CLEAN!$V245+CLEAN!$W245+CLEAN!$X245+CLEAN!$Y245+CLEAN!$Z245</f>
        <v>943</v>
      </c>
      <c r="P245" s="28">
        <f>IF(CLEAN!$M245&lt;=32,3,IF(CLEAN!$M245&lt;=65,2,1))</f>
        <v>3</v>
      </c>
      <c r="Q245" s="28">
        <f>IF(Table_Market[[#This Row],[F_TOTAL_achat]]&lt;=14,1,IF(Table_Market[[#This Row],[F_TOTAL_achat]]&lt;=21,2,3))</f>
        <v>3</v>
      </c>
      <c r="R245" s="28">
        <f>IF(Table_Market[[#This Row],[M_TOTAL_dépensé]]&lt;=115,1,IF(Table_Market[[#This Row],[M_TOTAL_dépensé]]&lt;=833,2,3))</f>
        <v>3</v>
      </c>
      <c r="S245" s="21" t="str">
        <f>Table_Market[[#This Row],[R_SCORE]]&amp;Table_Market[[#This Row],[F_SCORE]]&amp;Table_Market[[#This Row],[M_SCORE]]</f>
        <v>333</v>
      </c>
      <c r="T2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45" s="31">
        <v>331</v>
      </c>
      <c r="V245" s="31">
        <v>197</v>
      </c>
      <c r="W245" s="31">
        <v>170</v>
      </c>
      <c r="X245" s="31">
        <v>58</v>
      </c>
      <c r="Y245" s="31">
        <v>152</v>
      </c>
      <c r="Z245" s="31">
        <v>35</v>
      </c>
      <c r="AA245" s="28">
        <v>1</v>
      </c>
      <c r="AB245" s="28">
        <v>2</v>
      </c>
      <c r="AC245" s="28">
        <v>8</v>
      </c>
      <c r="AD245" s="28">
        <v>13</v>
      </c>
      <c r="AE245" s="28">
        <v>1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3</v>
      </c>
      <c r="AM245" s="28">
        <v>11</v>
      </c>
      <c r="AN245" s="32">
        <v>0</v>
      </c>
    </row>
    <row r="246" spans="1:40" x14ac:dyDescent="0.35">
      <c r="A246" s="19">
        <v>9977</v>
      </c>
      <c r="B246" s="20">
        <v>1973</v>
      </c>
      <c r="C246" s="21">
        <f ca="1">YEAR(TODAY())-CLEAN!$B246</f>
        <v>52</v>
      </c>
      <c r="D246" s="28" t="s">
        <v>792</v>
      </c>
      <c r="E246" s="20" t="s">
        <v>716</v>
      </c>
      <c r="F246" s="20" t="s">
        <v>711</v>
      </c>
      <c r="G246" s="22">
        <v>78901</v>
      </c>
      <c r="H246" s="21">
        <v>0</v>
      </c>
      <c r="I246" s="21">
        <v>1</v>
      </c>
      <c r="J246" s="21">
        <f>CLEAN!$H246+CLEAN!$I246</f>
        <v>1</v>
      </c>
      <c r="K246" s="23">
        <v>41534</v>
      </c>
      <c r="L246" s="21">
        <f ca="1">YEAR(TODAY())-YEAR(CLEAN!$K246)</f>
        <v>12</v>
      </c>
      <c r="M246" s="21">
        <v>99</v>
      </c>
      <c r="N246" s="21">
        <f>SUM(CLEAN!$AB246:$AE246)</f>
        <v>21</v>
      </c>
      <c r="O246" s="24">
        <f>CLEAN!$U246+CLEAN!$V246+CLEAN!$W246+CLEAN!$X246+CLEAN!$Y246+CLEAN!$Z246</f>
        <v>734</v>
      </c>
      <c r="P246" s="21">
        <f>IF(CLEAN!$M246&lt;=32,3,IF(CLEAN!$M246&lt;=65,2,1))</f>
        <v>1</v>
      </c>
      <c r="Q246" s="21">
        <f>IF(Table_Market[[#This Row],[F_TOTAL_achat]]&lt;=14,1,IF(Table_Market[[#This Row],[F_TOTAL_achat]]&lt;=21,2,3))</f>
        <v>2</v>
      </c>
      <c r="R246" s="21">
        <f>IF(Table_Market[[#This Row],[M_TOTAL_dépensé]]&lt;=115,1,IF(Table_Market[[#This Row],[M_TOTAL_dépensé]]&lt;=833,2,3))</f>
        <v>2</v>
      </c>
      <c r="S246" s="21" t="str">
        <f>Table_Market[[#This Row],[R_SCORE]]&amp;Table_Market[[#This Row],[F_SCORE]]&amp;Table_Market[[#This Row],[M_SCORE]]</f>
        <v>122</v>
      </c>
      <c r="T2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46" s="24">
        <v>321</v>
      </c>
      <c r="V246" s="24">
        <v>11</v>
      </c>
      <c r="W246" s="24">
        <v>309</v>
      </c>
      <c r="X246" s="24">
        <v>33</v>
      </c>
      <c r="Y246" s="24">
        <v>26</v>
      </c>
      <c r="Z246" s="24">
        <v>34</v>
      </c>
      <c r="AA246" s="21">
        <v>3</v>
      </c>
      <c r="AB246" s="21">
        <v>9</v>
      </c>
      <c r="AC246" s="21">
        <v>3</v>
      </c>
      <c r="AD246" s="21">
        <v>5</v>
      </c>
      <c r="AE246" s="21">
        <v>4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3</v>
      </c>
      <c r="AM246" s="21">
        <v>11</v>
      </c>
      <c r="AN246" s="25">
        <v>0</v>
      </c>
    </row>
    <row r="247" spans="1:40" x14ac:dyDescent="0.35">
      <c r="A247" s="26">
        <v>2426</v>
      </c>
      <c r="B247" s="27">
        <v>1964</v>
      </c>
      <c r="C247" s="21">
        <f ca="1">YEAR(TODAY())-CLEAN!$B247</f>
        <v>61</v>
      </c>
      <c r="D247" s="28" t="s">
        <v>794</v>
      </c>
      <c r="E247" s="27" t="s">
        <v>714</v>
      </c>
      <c r="F247" s="27" t="s">
        <v>711</v>
      </c>
      <c r="G247" s="29">
        <v>78825</v>
      </c>
      <c r="H247" s="28">
        <v>0</v>
      </c>
      <c r="I247" s="28">
        <v>0</v>
      </c>
      <c r="J247" s="28">
        <f>CLEAN!$H247+CLEAN!$I247</f>
        <v>0</v>
      </c>
      <c r="K247" s="30">
        <v>41166</v>
      </c>
      <c r="L247" s="28">
        <f ca="1">YEAR(TODAY())-YEAR(CLEAN!$K247)</f>
        <v>13</v>
      </c>
      <c r="M247" s="28">
        <v>35</v>
      </c>
      <c r="N247" s="28">
        <f>SUM(CLEAN!$AB247:$AE247)</f>
        <v>31</v>
      </c>
      <c r="O247" s="31">
        <f>CLEAN!$U247+CLEAN!$V247+CLEAN!$W247+CLEAN!$X247+CLEAN!$Y247+CLEAN!$Z247</f>
        <v>895</v>
      </c>
      <c r="P247" s="28">
        <f>IF(CLEAN!$M247&lt;=32,3,IF(CLEAN!$M247&lt;=65,2,1))</f>
        <v>2</v>
      </c>
      <c r="Q247" s="28">
        <f>IF(Table_Market[[#This Row],[F_TOTAL_achat]]&lt;=14,1,IF(Table_Market[[#This Row],[F_TOTAL_achat]]&lt;=21,2,3))</f>
        <v>3</v>
      </c>
      <c r="R247" s="28">
        <f>IF(Table_Market[[#This Row],[M_TOTAL_dépensé]]&lt;=115,1,IF(Table_Market[[#This Row],[M_TOTAL_dépensé]]&lt;=833,2,3))</f>
        <v>3</v>
      </c>
      <c r="S247" s="21" t="str">
        <f>Table_Market[[#This Row],[R_SCORE]]&amp;Table_Market[[#This Row],[F_SCORE]]&amp;Table_Market[[#This Row],[M_SCORE]]</f>
        <v>233</v>
      </c>
      <c r="T2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47" s="31">
        <v>483</v>
      </c>
      <c r="V247" s="31">
        <v>74</v>
      </c>
      <c r="W247" s="31">
        <v>114</v>
      </c>
      <c r="X247" s="31">
        <v>169</v>
      </c>
      <c r="Y247" s="31">
        <v>37</v>
      </c>
      <c r="Z247" s="31">
        <v>18</v>
      </c>
      <c r="AA247" s="28">
        <v>1</v>
      </c>
      <c r="AB247" s="28">
        <v>5</v>
      </c>
      <c r="AC247" s="28">
        <v>10</v>
      </c>
      <c r="AD247" s="28">
        <v>13</v>
      </c>
      <c r="AE247" s="28">
        <v>3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3</v>
      </c>
      <c r="AM247" s="28">
        <v>11</v>
      </c>
      <c r="AN247" s="32">
        <v>1</v>
      </c>
    </row>
    <row r="248" spans="1:40" x14ac:dyDescent="0.35">
      <c r="A248" s="19">
        <v>1891</v>
      </c>
      <c r="B248" s="20">
        <v>1980</v>
      </c>
      <c r="C248" s="21">
        <f ca="1">YEAR(TODAY())-CLEAN!$B248</f>
        <v>45</v>
      </c>
      <c r="D248" s="28" t="s">
        <v>792</v>
      </c>
      <c r="E248" s="20" t="s">
        <v>717</v>
      </c>
      <c r="F248" s="20" t="s">
        <v>711</v>
      </c>
      <c r="G248" s="22">
        <v>78789</v>
      </c>
      <c r="H248" s="21">
        <v>0</v>
      </c>
      <c r="I248" s="21">
        <v>0</v>
      </c>
      <c r="J248" s="21">
        <f>CLEAN!$H248+CLEAN!$I248</f>
        <v>0</v>
      </c>
      <c r="K248" s="23">
        <v>41129</v>
      </c>
      <c r="L248" s="21">
        <f ca="1">YEAR(TODAY())-YEAR(CLEAN!$K248)</f>
        <v>13</v>
      </c>
      <c r="M248" s="21">
        <v>12</v>
      </c>
      <c r="N248" s="21">
        <f>SUM(CLEAN!$AB248:$AE248)</f>
        <v>17</v>
      </c>
      <c r="O248" s="24">
        <f>CLEAN!$U248+CLEAN!$V248+CLEAN!$W248+CLEAN!$X248+CLEAN!$Y248+CLEAN!$Z248</f>
        <v>1754</v>
      </c>
      <c r="P248" s="21">
        <f>IF(CLEAN!$M248&lt;=32,3,IF(CLEAN!$M248&lt;=65,2,1))</f>
        <v>3</v>
      </c>
      <c r="Q248" s="21">
        <f>IF(Table_Market[[#This Row],[F_TOTAL_achat]]&lt;=14,1,IF(Table_Market[[#This Row],[F_TOTAL_achat]]&lt;=21,2,3))</f>
        <v>2</v>
      </c>
      <c r="R248" s="21">
        <f>IF(Table_Market[[#This Row],[M_TOTAL_dépensé]]&lt;=115,1,IF(Table_Market[[#This Row],[M_TOTAL_dépensé]]&lt;=833,2,3))</f>
        <v>3</v>
      </c>
      <c r="S248" s="21" t="str">
        <f>Table_Market[[#This Row],[R_SCORE]]&amp;Table_Market[[#This Row],[F_SCORE]]&amp;Table_Market[[#This Row],[M_SCORE]]</f>
        <v>323</v>
      </c>
      <c r="T2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48" s="24">
        <v>667</v>
      </c>
      <c r="V248" s="24">
        <v>50</v>
      </c>
      <c r="W248" s="24">
        <v>850</v>
      </c>
      <c r="X248" s="24">
        <v>21</v>
      </c>
      <c r="Y248" s="24">
        <v>83</v>
      </c>
      <c r="Z248" s="24">
        <v>83</v>
      </c>
      <c r="AA248" s="21">
        <v>1</v>
      </c>
      <c r="AB248" s="21">
        <v>4</v>
      </c>
      <c r="AC248" s="21">
        <v>6</v>
      </c>
      <c r="AD248" s="21">
        <v>5</v>
      </c>
      <c r="AE248" s="21">
        <v>2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3</v>
      </c>
      <c r="AM248" s="21">
        <v>11</v>
      </c>
      <c r="AN248" s="25">
        <v>1</v>
      </c>
    </row>
    <row r="249" spans="1:40" x14ac:dyDescent="0.35">
      <c r="A249" s="26">
        <v>4679</v>
      </c>
      <c r="B249" s="27">
        <v>1977</v>
      </c>
      <c r="C249" s="21">
        <f ca="1">YEAR(TODAY())-CLEAN!$B249</f>
        <v>48</v>
      </c>
      <c r="D249" s="28" t="s">
        <v>792</v>
      </c>
      <c r="E249" s="27" t="s">
        <v>717</v>
      </c>
      <c r="F249" s="27" t="s">
        <v>710</v>
      </c>
      <c r="G249" s="29">
        <v>78710</v>
      </c>
      <c r="H249" s="28">
        <v>0</v>
      </c>
      <c r="I249" s="28">
        <v>1</v>
      </c>
      <c r="J249" s="28">
        <f>CLEAN!$H249+CLEAN!$I249</f>
        <v>1</v>
      </c>
      <c r="K249" s="30">
        <v>41782</v>
      </c>
      <c r="L249" s="28">
        <f ca="1">YEAR(TODAY())-YEAR(CLEAN!$K249)</f>
        <v>11</v>
      </c>
      <c r="M249" s="28">
        <v>42</v>
      </c>
      <c r="N249" s="28">
        <f>SUM(CLEAN!$AB249:$AE249)</f>
        <v>29</v>
      </c>
      <c r="O249" s="31">
        <f>CLEAN!$U249+CLEAN!$V249+CLEAN!$W249+CLEAN!$X249+CLEAN!$Y249+CLEAN!$Z249</f>
        <v>1092</v>
      </c>
      <c r="P249" s="28">
        <f>IF(CLEAN!$M249&lt;=32,3,IF(CLEAN!$M249&lt;=65,2,1))</f>
        <v>2</v>
      </c>
      <c r="Q249" s="28">
        <f>IF(Table_Market[[#This Row],[F_TOTAL_achat]]&lt;=14,1,IF(Table_Market[[#This Row],[F_TOTAL_achat]]&lt;=21,2,3))</f>
        <v>3</v>
      </c>
      <c r="R249" s="28">
        <f>IF(Table_Market[[#This Row],[M_TOTAL_dépensé]]&lt;=115,1,IF(Table_Market[[#This Row],[M_TOTAL_dépensé]]&lt;=833,2,3))</f>
        <v>3</v>
      </c>
      <c r="S249" s="21" t="str">
        <f>Table_Market[[#This Row],[R_SCORE]]&amp;Table_Market[[#This Row],[F_SCORE]]&amp;Table_Market[[#This Row],[M_SCORE]]</f>
        <v>233</v>
      </c>
      <c r="T2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49" s="31">
        <v>721</v>
      </c>
      <c r="V249" s="31">
        <v>0</v>
      </c>
      <c r="W249" s="31">
        <v>152</v>
      </c>
      <c r="X249" s="31">
        <v>119</v>
      </c>
      <c r="Y249" s="31">
        <v>50</v>
      </c>
      <c r="Z249" s="31">
        <v>50</v>
      </c>
      <c r="AA249" s="28">
        <v>3</v>
      </c>
      <c r="AB249" s="28">
        <v>7</v>
      </c>
      <c r="AC249" s="28">
        <v>6</v>
      </c>
      <c r="AD249" s="28">
        <v>12</v>
      </c>
      <c r="AE249" s="28">
        <v>4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3</v>
      </c>
      <c r="AM249" s="28">
        <v>11</v>
      </c>
      <c r="AN249" s="32">
        <v>0</v>
      </c>
    </row>
    <row r="250" spans="1:40" x14ac:dyDescent="0.35">
      <c r="A250" s="19">
        <v>3698</v>
      </c>
      <c r="B250" s="20">
        <v>1983</v>
      </c>
      <c r="C250" s="21">
        <f ca="1">YEAR(TODAY())-CLEAN!$B250</f>
        <v>42</v>
      </c>
      <c r="D250" s="28" t="s">
        <v>793</v>
      </c>
      <c r="E250" s="20" t="s">
        <v>716</v>
      </c>
      <c r="F250" s="20" t="s">
        <v>713</v>
      </c>
      <c r="G250" s="22">
        <v>78687</v>
      </c>
      <c r="H250" s="21">
        <v>0</v>
      </c>
      <c r="I250" s="21">
        <v>0</v>
      </c>
      <c r="J250" s="21">
        <f>CLEAN!$H250+CLEAN!$I250</f>
        <v>0</v>
      </c>
      <c r="K250" s="23">
        <v>41130</v>
      </c>
      <c r="L250" s="21">
        <f ca="1">YEAR(TODAY())-YEAR(CLEAN!$K250)</f>
        <v>13</v>
      </c>
      <c r="M250" s="21">
        <v>13</v>
      </c>
      <c r="N250" s="21">
        <f>SUM(CLEAN!$AB250:$AE250)</f>
        <v>20</v>
      </c>
      <c r="O250" s="24">
        <f>CLEAN!$U250+CLEAN!$V250+CLEAN!$W250+CLEAN!$X250+CLEAN!$Y250+CLEAN!$Z250</f>
        <v>2130</v>
      </c>
      <c r="P250" s="21">
        <f>IF(CLEAN!$M250&lt;=32,3,IF(CLEAN!$M250&lt;=65,2,1))</f>
        <v>3</v>
      </c>
      <c r="Q250" s="21">
        <f>IF(Table_Market[[#This Row],[F_TOTAL_achat]]&lt;=14,1,IF(Table_Market[[#This Row],[F_TOTAL_achat]]&lt;=21,2,3))</f>
        <v>2</v>
      </c>
      <c r="R250" s="21">
        <f>IF(Table_Market[[#This Row],[M_TOTAL_dépensé]]&lt;=115,1,IF(Table_Market[[#This Row],[M_TOTAL_dépensé]]&lt;=833,2,3))</f>
        <v>3</v>
      </c>
      <c r="S250" s="21" t="str">
        <f>Table_Market[[#This Row],[R_SCORE]]&amp;Table_Market[[#This Row],[F_SCORE]]&amp;Table_Market[[#This Row],[M_SCORE]]</f>
        <v>323</v>
      </c>
      <c r="T2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50" s="24">
        <v>817</v>
      </c>
      <c r="V250" s="24">
        <v>185</v>
      </c>
      <c r="W250" s="24">
        <v>687</v>
      </c>
      <c r="X250" s="24">
        <v>145</v>
      </c>
      <c r="Y250" s="24">
        <v>55</v>
      </c>
      <c r="Z250" s="24">
        <v>241</v>
      </c>
      <c r="AA250" s="21">
        <v>1</v>
      </c>
      <c r="AB250" s="21">
        <v>4</v>
      </c>
      <c r="AC250" s="21">
        <v>6</v>
      </c>
      <c r="AD250" s="21">
        <v>8</v>
      </c>
      <c r="AE250" s="21">
        <v>2</v>
      </c>
      <c r="AF250" s="21">
        <v>0</v>
      </c>
      <c r="AG250" s="21">
        <v>0</v>
      </c>
      <c r="AH250" s="21">
        <v>1</v>
      </c>
      <c r="AI250" s="21">
        <v>0</v>
      </c>
      <c r="AJ250" s="21">
        <v>0</v>
      </c>
      <c r="AK250" s="21">
        <v>0</v>
      </c>
      <c r="AL250" s="21">
        <v>3</v>
      </c>
      <c r="AM250" s="21">
        <v>11</v>
      </c>
      <c r="AN250" s="25">
        <v>1</v>
      </c>
    </row>
    <row r="251" spans="1:40" x14ac:dyDescent="0.35">
      <c r="A251" s="26">
        <v>11088</v>
      </c>
      <c r="B251" s="27">
        <v>1971</v>
      </c>
      <c r="C251" s="21">
        <f ca="1">YEAR(TODAY())-CLEAN!$B251</f>
        <v>54</v>
      </c>
      <c r="D251" s="28" t="s">
        <v>792</v>
      </c>
      <c r="E251" s="27" t="s">
        <v>714</v>
      </c>
      <c r="F251" s="27" t="s">
        <v>713</v>
      </c>
      <c r="G251" s="29">
        <v>78642</v>
      </c>
      <c r="H251" s="28">
        <v>0</v>
      </c>
      <c r="I251" s="28">
        <v>1</v>
      </c>
      <c r="J251" s="28">
        <f>CLEAN!$H251+CLEAN!$I251</f>
        <v>1</v>
      </c>
      <c r="K251" s="30">
        <v>41385</v>
      </c>
      <c r="L251" s="28">
        <f ca="1">YEAR(TODAY())-YEAR(CLEAN!$K251)</f>
        <v>12</v>
      </c>
      <c r="M251" s="28">
        <v>83</v>
      </c>
      <c r="N251" s="28">
        <f>SUM(CLEAN!$AB251:$AE251)</f>
        <v>23</v>
      </c>
      <c r="O251" s="31">
        <f>CLEAN!$U251+CLEAN!$V251+CLEAN!$W251+CLEAN!$X251+CLEAN!$Y251+CLEAN!$Z251</f>
        <v>1816</v>
      </c>
      <c r="P251" s="28">
        <f>IF(CLEAN!$M251&lt;=32,3,IF(CLEAN!$M251&lt;=65,2,1))</f>
        <v>1</v>
      </c>
      <c r="Q251" s="28">
        <f>IF(Table_Market[[#This Row],[F_TOTAL_achat]]&lt;=14,1,IF(Table_Market[[#This Row],[F_TOTAL_achat]]&lt;=21,2,3))</f>
        <v>3</v>
      </c>
      <c r="R251" s="28">
        <f>IF(Table_Market[[#This Row],[M_TOTAL_dépensé]]&lt;=115,1,IF(Table_Market[[#This Row],[M_TOTAL_dépensé]]&lt;=833,2,3))</f>
        <v>3</v>
      </c>
      <c r="S251" s="21" t="str">
        <f>Table_Market[[#This Row],[R_SCORE]]&amp;Table_Market[[#This Row],[F_SCORE]]&amp;Table_Market[[#This Row],[M_SCORE]]</f>
        <v>133</v>
      </c>
      <c r="T2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51" s="31">
        <v>1396</v>
      </c>
      <c r="V251" s="31">
        <v>0</v>
      </c>
      <c r="W251" s="31">
        <v>322</v>
      </c>
      <c r="X251" s="31">
        <v>46</v>
      </c>
      <c r="Y251" s="31">
        <v>35</v>
      </c>
      <c r="Z251" s="31">
        <v>17</v>
      </c>
      <c r="AA251" s="28">
        <v>1</v>
      </c>
      <c r="AB251" s="28">
        <v>4</v>
      </c>
      <c r="AC251" s="28">
        <v>9</v>
      </c>
      <c r="AD251" s="28">
        <v>4</v>
      </c>
      <c r="AE251" s="28">
        <v>6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3</v>
      </c>
      <c r="AM251" s="28">
        <v>11</v>
      </c>
      <c r="AN251" s="32">
        <v>0</v>
      </c>
    </row>
    <row r="252" spans="1:40" x14ac:dyDescent="0.35">
      <c r="A252" s="19">
        <v>7274</v>
      </c>
      <c r="B252" s="20">
        <v>1957</v>
      </c>
      <c r="C252" s="21">
        <f ca="1">YEAR(TODAY())-CLEAN!$B252</f>
        <v>68</v>
      </c>
      <c r="D252" s="28" t="s">
        <v>794</v>
      </c>
      <c r="E252" s="20" t="s">
        <v>716</v>
      </c>
      <c r="F252" s="20" t="s">
        <v>710</v>
      </c>
      <c r="G252" s="22">
        <v>78618</v>
      </c>
      <c r="H252" s="21">
        <v>0</v>
      </c>
      <c r="I252" s="21">
        <v>0</v>
      </c>
      <c r="J252" s="21">
        <f>CLEAN!$H252+CLEAN!$I252</f>
        <v>0</v>
      </c>
      <c r="K252" s="23">
        <v>41180</v>
      </c>
      <c r="L252" s="21">
        <f ca="1">YEAR(TODAY())-YEAR(CLEAN!$K252)</f>
        <v>13</v>
      </c>
      <c r="M252" s="21">
        <v>87</v>
      </c>
      <c r="N252" s="21">
        <f>SUM(CLEAN!$AB252:$AE252)</f>
        <v>23</v>
      </c>
      <c r="O252" s="24">
        <f>CLEAN!$U252+CLEAN!$V252+CLEAN!$W252+CLEAN!$X252+CLEAN!$Y252+CLEAN!$Z252</f>
        <v>2153</v>
      </c>
      <c r="P252" s="21">
        <f>IF(CLEAN!$M252&lt;=32,3,IF(CLEAN!$M252&lt;=65,2,1))</f>
        <v>1</v>
      </c>
      <c r="Q252" s="21">
        <f>IF(Table_Market[[#This Row],[F_TOTAL_achat]]&lt;=14,1,IF(Table_Market[[#This Row],[F_TOTAL_achat]]&lt;=21,2,3))</f>
        <v>3</v>
      </c>
      <c r="R252" s="21">
        <f>IF(Table_Market[[#This Row],[M_TOTAL_dépensé]]&lt;=115,1,IF(Table_Market[[#This Row],[M_TOTAL_dépensé]]&lt;=833,2,3))</f>
        <v>3</v>
      </c>
      <c r="S252" s="21" t="str">
        <f>Table_Market[[#This Row],[R_SCORE]]&amp;Table_Market[[#This Row],[F_SCORE]]&amp;Table_Market[[#This Row],[M_SCORE]]</f>
        <v>133</v>
      </c>
      <c r="T2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52" s="24">
        <v>736</v>
      </c>
      <c r="V252" s="24">
        <v>163</v>
      </c>
      <c r="W252" s="24">
        <v>818</v>
      </c>
      <c r="X252" s="24">
        <v>212</v>
      </c>
      <c r="Y252" s="24">
        <v>163</v>
      </c>
      <c r="Z252" s="24">
        <v>61</v>
      </c>
      <c r="AA252" s="21">
        <v>1</v>
      </c>
      <c r="AB252" s="21">
        <v>4</v>
      </c>
      <c r="AC252" s="21">
        <v>7</v>
      </c>
      <c r="AD252" s="21">
        <v>10</v>
      </c>
      <c r="AE252" s="21">
        <v>2</v>
      </c>
      <c r="AF252" s="21">
        <v>0</v>
      </c>
      <c r="AG252" s="21">
        <v>1</v>
      </c>
      <c r="AH252" s="21">
        <v>0</v>
      </c>
      <c r="AI252" s="21">
        <v>0</v>
      </c>
      <c r="AJ252" s="21">
        <v>0</v>
      </c>
      <c r="AK252" s="21">
        <v>0</v>
      </c>
      <c r="AL252" s="21">
        <v>3</v>
      </c>
      <c r="AM252" s="21">
        <v>11</v>
      </c>
      <c r="AN252" s="25">
        <v>0</v>
      </c>
    </row>
    <row r="253" spans="1:40" x14ac:dyDescent="0.35">
      <c r="A253" s="26">
        <v>590</v>
      </c>
      <c r="B253" s="27">
        <v>1970</v>
      </c>
      <c r="C253" s="21">
        <f ca="1">YEAR(TODAY())-CLEAN!$B253</f>
        <v>55</v>
      </c>
      <c r="D253" s="28" t="s">
        <v>792</v>
      </c>
      <c r="E253" s="27" t="s">
        <v>717</v>
      </c>
      <c r="F253" s="27" t="s">
        <v>711</v>
      </c>
      <c r="G253" s="29">
        <v>78579</v>
      </c>
      <c r="H253" s="28">
        <v>0</v>
      </c>
      <c r="I253" s="28">
        <v>0</v>
      </c>
      <c r="J253" s="28">
        <f>CLEAN!$H253+CLEAN!$I253</f>
        <v>0</v>
      </c>
      <c r="K253" s="30">
        <v>41265</v>
      </c>
      <c r="L253" s="28">
        <f ca="1">YEAR(TODAY())-YEAR(CLEAN!$K253)</f>
        <v>13</v>
      </c>
      <c r="M253" s="28">
        <v>35</v>
      </c>
      <c r="N253" s="28">
        <f>SUM(CLEAN!$AB253:$AE253)</f>
        <v>18</v>
      </c>
      <c r="O253" s="31">
        <f>CLEAN!$U253+CLEAN!$V253+CLEAN!$W253+CLEAN!$X253+CLEAN!$Y253+CLEAN!$Z253</f>
        <v>1812</v>
      </c>
      <c r="P253" s="28">
        <f>IF(CLEAN!$M253&lt;=32,3,IF(CLEAN!$M253&lt;=65,2,1))</f>
        <v>2</v>
      </c>
      <c r="Q253" s="28">
        <f>IF(Table_Market[[#This Row],[F_TOTAL_achat]]&lt;=14,1,IF(Table_Market[[#This Row],[F_TOTAL_achat]]&lt;=21,2,3))</f>
        <v>2</v>
      </c>
      <c r="R253" s="28">
        <f>IF(Table_Market[[#This Row],[M_TOTAL_dépensé]]&lt;=115,1,IF(Table_Market[[#This Row],[M_TOTAL_dépensé]]&lt;=833,2,3))</f>
        <v>3</v>
      </c>
      <c r="S253" s="21" t="str">
        <f>Table_Market[[#This Row],[R_SCORE]]&amp;Table_Market[[#This Row],[F_SCORE]]&amp;Table_Market[[#This Row],[M_SCORE]]</f>
        <v>223</v>
      </c>
      <c r="T2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53" s="31">
        <v>816</v>
      </c>
      <c r="V253" s="31">
        <v>66</v>
      </c>
      <c r="W253" s="31">
        <v>549</v>
      </c>
      <c r="X253" s="31">
        <v>216</v>
      </c>
      <c r="Y253" s="31">
        <v>66</v>
      </c>
      <c r="Z253" s="31">
        <v>99</v>
      </c>
      <c r="AA253" s="28">
        <v>1</v>
      </c>
      <c r="AB253" s="28">
        <v>5</v>
      </c>
      <c r="AC253" s="28">
        <v>6</v>
      </c>
      <c r="AD253" s="28">
        <v>4</v>
      </c>
      <c r="AE253" s="28">
        <v>3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3</v>
      </c>
      <c r="AM253" s="28">
        <v>11</v>
      </c>
      <c r="AN253" s="32">
        <v>1</v>
      </c>
    </row>
    <row r="254" spans="1:40" x14ac:dyDescent="0.35">
      <c r="A254" s="19">
        <v>1577</v>
      </c>
      <c r="B254" s="20">
        <v>1946</v>
      </c>
      <c r="C254" s="21">
        <f ca="1">YEAR(TODAY())-CLEAN!$B254</f>
        <v>79</v>
      </c>
      <c r="D254" s="28" t="s">
        <v>794</v>
      </c>
      <c r="E254" s="20" t="s">
        <v>716</v>
      </c>
      <c r="F254" s="20" t="s">
        <v>710</v>
      </c>
      <c r="G254" s="22">
        <v>78569</v>
      </c>
      <c r="H254" s="21">
        <v>0</v>
      </c>
      <c r="I254" s="21">
        <v>0</v>
      </c>
      <c r="J254" s="21">
        <f>CLEAN!$H254+CLEAN!$I254</f>
        <v>0</v>
      </c>
      <c r="K254" s="23">
        <v>41689</v>
      </c>
      <c r="L254" s="21">
        <f ca="1">YEAR(TODAY())-YEAR(CLEAN!$K254)</f>
        <v>11</v>
      </c>
      <c r="M254" s="21">
        <v>14</v>
      </c>
      <c r="N254" s="21">
        <f>SUM(CLEAN!$AB254:$AE254)</f>
        <v>15</v>
      </c>
      <c r="O254" s="24">
        <f>CLEAN!$U254+CLEAN!$V254+CLEAN!$W254+CLEAN!$X254+CLEAN!$Y254+CLEAN!$Z254</f>
        <v>1736</v>
      </c>
      <c r="P254" s="21">
        <f>IF(CLEAN!$M254&lt;=32,3,IF(CLEAN!$M254&lt;=65,2,1))</f>
        <v>3</v>
      </c>
      <c r="Q254" s="21">
        <f>IF(Table_Market[[#This Row],[F_TOTAL_achat]]&lt;=14,1,IF(Table_Market[[#This Row],[F_TOTAL_achat]]&lt;=21,2,3))</f>
        <v>2</v>
      </c>
      <c r="R254" s="21">
        <f>IF(Table_Market[[#This Row],[M_TOTAL_dépensé]]&lt;=115,1,IF(Table_Market[[#This Row],[M_TOTAL_dépensé]]&lt;=833,2,3))</f>
        <v>3</v>
      </c>
      <c r="S254" s="21" t="str">
        <f>Table_Market[[#This Row],[R_SCORE]]&amp;Table_Market[[#This Row],[F_SCORE]]&amp;Table_Market[[#This Row],[M_SCORE]]</f>
        <v>323</v>
      </c>
      <c r="T2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54" s="24">
        <v>558</v>
      </c>
      <c r="V254" s="24">
        <v>79</v>
      </c>
      <c r="W254" s="24">
        <v>622</v>
      </c>
      <c r="X254" s="24">
        <v>207</v>
      </c>
      <c r="Y254" s="24">
        <v>175</v>
      </c>
      <c r="Z254" s="24">
        <v>95</v>
      </c>
      <c r="AA254" s="21">
        <v>1</v>
      </c>
      <c r="AB254" s="21">
        <v>4</v>
      </c>
      <c r="AC254" s="21">
        <v>6</v>
      </c>
      <c r="AD254" s="21">
        <v>4</v>
      </c>
      <c r="AE254" s="21">
        <v>1</v>
      </c>
      <c r="AF254" s="21">
        <v>0</v>
      </c>
      <c r="AG254" s="21">
        <v>0</v>
      </c>
      <c r="AH254" s="21">
        <v>1</v>
      </c>
      <c r="AI254" s="21">
        <v>0</v>
      </c>
      <c r="AJ254" s="21">
        <v>0</v>
      </c>
      <c r="AK254" s="21">
        <v>0</v>
      </c>
      <c r="AL254" s="21">
        <v>3</v>
      </c>
      <c r="AM254" s="21">
        <v>11</v>
      </c>
      <c r="AN254" s="25">
        <v>1</v>
      </c>
    </row>
    <row r="255" spans="1:40" x14ac:dyDescent="0.35">
      <c r="A255" s="26">
        <v>9790</v>
      </c>
      <c r="B255" s="27">
        <v>1957</v>
      </c>
      <c r="C255" s="21">
        <f ca="1">YEAR(TODAY())-CLEAN!$B255</f>
        <v>68</v>
      </c>
      <c r="D255" s="28" t="s">
        <v>794</v>
      </c>
      <c r="E255" s="27" t="s">
        <v>716</v>
      </c>
      <c r="F255" s="27" t="s">
        <v>709</v>
      </c>
      <c r="G255" s="29">
        <v>78499</v>
      </c>
      <c r="H255" s="28">
        <v>0</v>
      </c>
      <c r="I255" s="28">
        <v>0</v>
      </c>
      <c r="J255" s="28">
        <f>CLEAN!$H255+CLEAN!$I255</f>
        <v>0</v>
      </c>
      <c r="K255" s="30">
        <v>41601</v>
      </c>
      <c r="L255" s="28">
        <f ca="1">YEAR(TODAY())-YEAR(CLEAN!$K255)</f>
        <v>12</v>
      </c>
      <c r="M255" s="28">
        <v>12</v>
      </c>
      <c r="N255" s="28">
        <f>SUM(CLEAN!$AB255:$AE255)</f>
        <v>22</v>
      </c>
      <c r="O255" s="31">
        <f>CLEAN!$U255+CLEAN!$V255+CLEAN!$W255+CLEAN!$X255+CLEAN!$Y255+CLEAN!$Z255</f>
        <v>1334</v>
      </c>
      <c r="P255" s="28">
        <f>IF(CLEAN!$M255&lt;=32,3,IF(CLEAN!$M255&lt;=65,2,1))</f>
        <v>3</v>
      </c>
      <c r="Q255" s="28">
        <f>IF(Table_Market[[#This Row],[F_TOTAL_achat]]&lt;=14,1,IF(Table_Market[[#This Row],[F_TOTAL_achat]]&lt;=21,2,3))</f>
        <v>3</v>
      </c>
      <c r="R255" s="28">
        <f>IF(Table_Market[[#This Row],[M_TOTAL_dépensé]]&lt;=115,1,IF(Table_Market[[#This Row],[M_TOTAL_dépensé]]&lt;=833,2,3))</f>
        <v>3</v>
      </c>
      <c r="S255" s="21" t="str">
        <f>Table_Market[[#This Row],[R_SCORE]]&amp;Table_Market[[#This Row],[F_SCORE]]&amp;Table_Market[[#This Row],[M_SCORE]]</f>
        <v>333</v>
      </c>
      <c r="T2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55" s="31">
        <v>912</v>
      </c>
      <c r="V255" s="31">
        <v>72</v>
      </c>
      <c r="W255" s="31">
        <v>170</v>
      </c>
      <c r="X255" s="31">
        <v>47</v>
      </c>
      <c r="Y255" s="31">
        <v>36</v>
      </c>
      <c r="Z255" s="31">
        <v>97</v>
      </c>
      <c r="AA255" s="28">
        <v>1</v>
      </c>
      <c r="AB255" s="28">
        <v>11</v>
      </c>
      <c r="AC255" s="28">
        <v>3</v>
      </c>
      <c r="AD255" s="28">
        <v>4</v>
      </c>
      <c r="AE255" s="28">
        <v>4</v>
      </c>
      <c r="AF255" s="28">
        <v>0</v>
      </c>
      <c r="AG255" s="28">
        <v>0</v>
      </c>
      <c r="AH255" s="28">
        <v>1</v>
      </c>
      <c r="AI255" s="28">
        <v>0</v>
      </c>
      <c r="AJ255" s="28">
        <v>0</v>
      </c>
      <c r="AK255" s="28">
        <v>0</v>
      </c>
      <c r="AL255" s="28">
        <v>3</v>
      </c>
      <c r="AM255" s="28">
        <v>11</v>
      </c>
      <c r="AN255" s="32">
        <v>1</v>
      </c>
    </row>
    <row r="256" spans="1:40" x14ac:dyDescent="0.35">
      <c r="A256" s="19">
        <v>4646</v>
      </c>
      <c r="B256" s="20">
        <v>1951</v>
      </c>
      <c r="C256" s="21">
        <f ca="1">YEAR(TODAY())-CLEAN!$B256</f>
        <v>74</v>
      </c>
      <c r="D256" s="28" t="s">
        <v>794</v>
      </c>
      <c r="E256" s="20" t="s">
        <v>717</v>
      </c>
      <c r="F256" s="20" t="s">
        <v>710</v>
      </c>
      <c r="G256" s="22">
        <v>78497</v>
      </c>
      <c r="H256" s="21">
        <v>0</v>
      </c>
      <c r="I256" s="21">
        <v>0</v>
      </c>
      <c r="J256" s="21">
        <f>CLEAN!$H256+CLEAN!$I256</f>
        <v>0</v>
      </c>
      <c r="K256" s="23">
        <v>41609</v>
      </c>
      <c r="L256" s="21">
        <f ca="1">YEAR(TODAY())-YEAR(CLEAN!$K256)</f>
        <v>12</v>
      </c>
      <c r="M256" s="21">
        <v>44</v>
      </c>
      <c r="N256" s="21">
        <f>SUM(CLEAN!$AB256:$AE256)</f>
        <v>26</v>
      </c>
      <c r="O256" s="24">
        <f>CLEAN!$U256+CLEAN!$V256+CLEAN!$W256+CLEAN!$X256+CLEAN!$Y256+CLEAN!$Z256</f>
        <v>978</v>
      </c>
      <c r="P256" s="21">
        <f>IF(CLEAN!$M256&lt;=32,3,IF(CLEAN!$M256&lt;=65,2,1))</f>
        <v>2</v>
      </c>
      <c r="Q256" s="21">
        <f>IF(Table_Market[[#This Row],[F_TOTAL_achat]]&lt;=14,1,IF(Table_Market[[#This Row],[F_TOTAL_achat]]&lt;=21,2,3))</f>
        <v>3</v>
      </c>
      <c r="R256" s="21">
        <f>IF(Table_Market[[#This Row],[M_TOTAL_dépensé]]&lt;=115,1,IF(Table_Market[[#This Row],[M_TOTAL_dépensé]]&lt;=833,2,3))</f>
        <v>3</v>
      </c>
      <c r="S256" s="21" t="str">
        <f>Table_Market[[#This Row],[R_SCORE]]&amp;Table_Market[[#This Row],[F_SCORE]]&amp;Table_Market[[#This Row],[M_SCORE]]</f>
        <v>233</v>
      </c>
      <c r="T2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56" s="24">
        <v>207</v>
      </c>
      <c r="V256" s="24">
        <v>26</v>
      </c>
      <c r="W256" s="24">
        <v>447</v>
      </c>
      <c r="X256" s="24">
        <v>75</v>
      </c>
      <c r="Y256" s="24">
        <v>0</v>
      </c>
      <c r="Z256" s="24">
        <v>223</v>
      </c>
      <c r="AA256" s="21">
        <v>1</v>
      </c>
      <c r="AB256" s="21">
        <v>5</v>
      </c>
      <c r="AC256" s="21">
        <v>7</v>
      </c>
      <c r="AD256" s="21">
        <v>12</v>
      </c>
      <c r="AE256" s="21">
        <v>2</v>
      </c>
      <c r="AF256" s="21">
        <v>0</v>
      </c>
      <c r="AG256" s="21">
        <v>0</v>
      </c>
      <c r="AH256" s="21">
        <v>0</v>
      </c>
      <c r="AI256" s="21">
        <v>1</v>
      </c>
      <c r="AJ256" s="21">
        <v>0</v>
      </c>
      <c r="AK256" s="21">
        <v>0</v>
      </c>
      <c r="AL256" s="21">
        <v>3</v>
      </c>
      <c r="AM256" s="21">
        <v>11</v>
      </c>
      <c r="AN256" s="25">
        <v>0</v>
      </c>
    </row>
    <row r="257" spans="1:40" x14ac:dyDescent="0.35">
      <c r="A257" s="26">
        <v>6935</v>
      </c>
      <c r="B257" s="27">
        <v>1951</v>
      </c>
      <c r="C257" s="21">
        <f ca="1">YEAR(TODAY())-CLEAN!$B257</f>
        <v>74</v>
      </c>
      <c r="D257" s="28" t="s">
        <v>794</v>
      </c>
      <c r="E257" s="27" t="s">
        <v>717</v>
      </c>
      <c r="F257" s="27" t="s">
        <v>710</v>
      </c>
      <c r="G257" s="29">
        <v>78497</v>
      </c>
      <c r="H257" s="28">
        <v>0</v>
      </c>
      <c r="I257" s="28">
        <v>0</v>
      </c>
      <c r="J257" s="28">
        <f>CLEAN!$H257+CLEAN!$I257</f>
        <v>0</v>
      </c>
      <c r="K257" s="30">
        <v>41609</v>
      </c>
      <c r="L257" s="28">
        <f ca="1">YEAR(TODAY())-YEAR(CLEAN!$K257)</f>
        <v>12</v>
      </c>
      <c r="M257" s="28">
        <v>44</v>
      </c>
      <c r="N257" s="28">
        <f>SUM(CLEAN!$AB257:$AE257)</f>
        <v>26</v>
      </c>
      <c r="O257" s="31">
        <f>CLEAN!$U257+CLEAN!$V257+CLEAN!$W257+CLEAN!$X257+CLEAN!$Y257+CLEAN!$Z257</f>
        <v>978</v>
      </c>
      <c r="P257" s="28">
        <f>IF(CLEAN!$M257&lt;=32,3,IF(CLEAN!$M257&lt;=65,2,1))</f>
        <v>2</v>
      </c>
      <c r="Q257" s="28">
        <f>IF(Table_Market[[#This Row],[F_TOTAL_achat]]&lt;=14,1,IF(Table_Market[[#This Row],[F_TOTAL_achat]]&lt;=21,2,3))</f>
        <v>3</v>
      </c>
      <c r="R257" s="28">
        <f>IF(Table_Market[[#This Row],[M_TOTAL_dépensé]]&lt;=115,1,IF(Table_Market[[#This Row],[M_TOTAL_dépensé]]&lt;=833,2,3))</f>
        <v>3</v>
      </c>
      <c r="S257" s="21" t="str">
        <f>Table_Market[[#This Row],[R_SCORE]]&amp;Table_Market[[#This Row],[F_SCORE]]&amp;Table_Market[[#This Row],[M_SCORE]]</f>
        <v>233</v>
      </c>
      <c r="T2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57" s="31">
        <v>207</v>
      </c>
      <c r="V257" s="31">
        <v>26</v>
      </c>
      <c r="W257" s="31">
        <v>447</v>
      </c>
      <c r="X257" s="31">
        <v>75</v>
      </c>
      <c r="Y257" s="31">
        <v>0</v>
      </c>
      <c r="Z257" s="31">
        <v>223</v>
      </c>
      <c r="AA257" s="28">
        <v>1</v>
      </c>
      <c r="AB257" s="28">
        <v>5</v>
      </c>
      <c r="AC257" s="28">
        <v>7</v>
      </c>
      <c r="AD257" s="28">
        <v>12</v>
      </c>
      <c r="AE257" s="28">
        <v>2</v>
      </c>
      <c r="AF257" s="28">
        <v>0</v>
      </c>
      <c r="AG257" s="28">
        <v>0</v>
      </c>
      <c r="AH257" s="28">
        <v>0</v>
      </c>
      <c r="AI257" s="28">
        <v>1</v>
      </c>
      <c r="AJ257" s="28">
        <v>0</v>
      </c>
      <c r="AK257" s="28">
        <v>0</v>
      </c>
      <c r="AL257" s="28">
        <v>3</v>
      </c>
      <c r="AM257" s="28">
        <v>11</v>
      </c>
      <c r="AN257" s="32">
        <v>0</v>
      </c>
    </row>
    <row r="258" spans="1:40" x14ac:dyDescent="0.35">
      <c r="A258" s="19">
        <v>1277</v>
      </c>
      <c r="B258" s="20">
        <v>1960</v>
      </c>
      <c r="C258" s="21">
        <f ca="1">YEAR(TODAY())-CLEAN!$B258</f>
        <v>65</v>
      </c>
      <c r="D258" s="28" t="s">
        <v>794</v>
      </c>
      <c r="E258" s="20" t="s">
        <v>716</v>
      </c>
      <c r="F258" s="20" t="s">
        <v>713</v>
      </c>
      <c r="G258" s="22">
        <v>78468</v>
      </c>
      <c r="H258" s="21">
        <v>0</v>
      </c>
      <c r="I258" s="21">
        <v>0</v>
      </c>
      <c r="J258" s="21">
        <f>CLEAN!$H258+CLEAN!$I258</f>
        <v>0</v>
      </c>
      <c r="K258" s="23">
        <v>41738</v>
      </c>
      <c r="L258" s="21">
        <f ca="1">YEAR(TODAY())-YEAR(CLEAN!$K258)</f>
        <v>11</v>
      </c>
      <c r="M258" s="21">
        <v>29</v>
      </c>
      <c r="N258" s="21">
        <f>SUM(CLEAN!$AB258:$AE258)</f>
        <v>31</v>
      </c>
      <c r="O258" s="24">
        <f>CLEAN!$U258+CLEAN!$V258+CLEAN!$W258+CLEAN!$X258+CLEAN!$Y258+CLEAN!$Z258</f>
        <v>1004</v>
      </c>
      <c r="P258" s="21">
        <f>IF(CLEAN!$M258&lt;=32,3,IF(CLEAN!$M258&lt;=65,2,1))</f>
        <v>3</v>
      </c>
      <c r="Q258" s="21">
        <f>IF(Table_Market[[#This Row],[F_TOTAL_achat]]&lt;=14,1,IF(Table_Market[[#This Row],[F_TOTAL_achat]]&lt;=21,2,3))</f>
        <v>3</v>
      </c>
      <c r="R258" s="21">
        <f>IF(Table_Market[[#This Row],[M_TOTAL_dépensé]]&lt;=115,1,IF(Table_Market[[#This Row],[M_TOTAL_dépensé]]&lt;=833,2,3))</f>
        <v>3</v>
      </c>
      <c r="S258" s="21" t="str">
        <f>Table_Market[[#This Row],[R_SCORE]]&amp;Table_Market[[#This Row],[F_SCORE]]&amp;Table_Market[[#This Row],[M_SCORE]]</f>
        <v>333</v>
      </c>
      <c r="T2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58" s="24">
        <v>434</v>
      </c>
      <c r="V258" s="24">
        <v>22</v>
      </c>
      <c r="W258" s="24">
        <v>388</v>
      </c>
      <c r="X258" s="24">
        <v>104</v>
      </c>
      <c r="Y258" s="24">
        <v>22</v>
      </c>
      <c r="Z258" s="24">
        <v>34</v>
      </c>
      <c r="AA258" s="21">
        <v>1</v>
      </c>
      <c r="AB258" s="21">
        <v>10</v>
      </c>
      <c r="AC258" s="21">
        <v>7</v>
      </c>
      <c r="AD258" s="21">
        <v>10</v>
      </c>
      <c r="AE258" s="21">
        <v>4</v>
      </c>
      <c r="AF258" s="21">
        <v>0</v>
      </c>
      <c r="AG258" s="21">
        <v>0</v>
      </c>
      <c r="AH258" s="21">
        <v>0</v>
      </c>
      <c r="AI258" s="21">
        <v>1</v>
      </c>
      <c r="AJ258" s="21">
        <v>0</v>
      </c>
      <c r="AK258" s="21">
        <v>0</v>
      </c>
      <c r="AL258" s="21">
        <v>3</v>
      </c>
      <c r="AM258" s="21">
        <v>11</v>
      </c>
      <c r="AN258" s="25">
        <v>0</v>
      </c>
    </row>
    <row r="259" spans="1:40" x14ac:dyDescent="0.35">
      <c r="A259" s="26">
        <v>4530</v>
      </c>
      <c r="B259" s="27">
        <v>1948</v>
      </c>
      <c r="C259" s="21">
        <f ca="1">YEAR(TODAY())-CLEAN!$B259</f>
        <v>77</v>
      </c>
      <c r="D259" s="28" t="s">
        <v>794</v>
      </c>
      <c r="E259" s="27" t="s">
        <v>717</v>
      </c>
      <c r="F259" s="27" t="s">
        <v>712</v>
      </c>
      <c r="G259" s="29">
        <v>78427</v>
      </c>
      <c r="H259" s="28">
        <v>0</v>
      </c>
      <c r="I259" s="28">
        <v>0</v>
      </c>
      <c r="J259" s="28">
        <f>CLEAN!$H259+CLEAN!$I259</f>
        <v>0</v>
      </c>
      <c r="K259" s="30">
        <v>41206</v>
      </c>
      <c r="L259" s="28">
        <f ca="1">YEAR(TODAY())-YEAR(CLEAN!$K259)</f>
        <v>13</v>
      </c>
      <c r="M259" s="28">
        <v>36</v>
      </c>
      <c r="N259" s="28">
        <f>SUM(CLEAN!$AB259:$AE259)</f>
        <v>23</v>
      </c>
      <c r="O259" s="31">
        <f>CLEAN!$U259+CLEAN!$V259+CLEAN!$W259+CLEAN!$X259+CLEAN!$Y259+CLEAN!$Z259</f>
        <v>1930</v>
      </c>
      <c r="P259" s="28">
        <f>IF(CLEAN!$M259&lt;=32,3,IF(CLEAN!$M259&lt;=65,2,1))</f>
        <v>2</v>
      </c>
      <c r="Q259" s="28">
        <f>IF(Table_Market[[#This Row],[F_TOTAL_achat]]&lt;=14,1,IF(Table_Market[[#This Row],[F_TOTAL_achat]]&lt;=21,2,3))</f>
        <v>3</v>
      </c>
      <c r="R259" s="28">
        <f>IF(Table_Market[[#This Row],[M_TOTAL_dépensé]]&lt;=115,1,IF(Table_Market[[#This Row],[M_TOTAL_dépensé]]&lt;=833,2,3))</f>
        <v>3</v>
      </c>
      <c r="S259" s="21" t="str">
        <f>Table_Market[[#This Row],[R_SCORE]]&amp;Table_Market[[#This Row],[F_SCORE]]&amp;Table_Market[[#This Row],[M_SCORE]]</f>
        <v>233</v>
      </c>
      <c r="T2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59" s="31">
        <v>972</v>
      </c>
      <c r="V259" s="31">
        <v>19</v>
      </c>
      <c r="W259" s="31">
        <v>595</v>
      </c>
      <c r="X259" s="31">
        <v>180</v>
      </c>
      <c r="Y259" s="31">
        <v>26</v>
      </c>
      <c r="Z259" s="31">
        <v>138</v>
      </c>
      <c r="AA259" s="28">
        <v>3</v>
      </c>
      <c r="AB259" s="28">
        <v>3</v>
      </c>
      <c r="AC259" s="28">
        <v>7</v>
      </c>
      <c r="AD259" s="28">
        <v>10</v>
      </c>
      <c r="AE259" s="28">
        <v>3</v>
      </c>
      <c r="AF259" s="28">
        <v>0</v>
      </c>
      <c r="AG259" s="28">
        <v>0</v>
      </c>
      <c r="AH259" s="28">
        <v>0</v>
      </c>
      <c r="AI259" s="28">
        <v>1</v>
      </c>
      <c r="AJ259" s="28">
        <v>0</v>
      </c>
      <c r="AK259" s="28">
        <v>0</v>
      </c>
      <c r="AL259" s="28">
        <v>3</v>
      </c>
      <c r="AM259" s="28">
        <v>11</v>
      </c>
      <c r="AN259" s="32">
        <v>1</v>
      </c>
    </row>
    <row r="260" spans="1:40" x14ac:dyDescent="0.35">
      <c r="A260" s="19">
        <v>7053</v>
      </c>
      <c r="B260" s="20">
        <v>1966</v>
      </c>
      <c r="C260" s="21">
        <f ca="1">YEAR(TODAY())-CLEAN!$B260</f>
        <v>59</v>
      </c>
      <c r="D260" s="28" t="s">
        <v>792</v>
      </c>
      <c r="E260" s="20" t="s">
        <v>714</v>
      </c>
      <c r="F260" s="20" t="s">
        <v>709</v>
      </c>
      <c r="G260" s="22">
        <v>78420</v>
      </c>
      <c r="H260" s="21">
        <v>0</v>
      </c>
      <c r="I260" s="21">
        <v>0</v>
      </c>
      <c r="J260" s="21">
        <f>CLEAN!$H260+CLEAN!$I260</f>
        <v>0</v>
      </c>
      <c r="K260" s="23">
        <v>41454</v>
      </c>
      <c r="L260" s="21">
        <f ca="1">YEAR(TODAY())-YEAR(CLEAN!$K260)</f>
        <v>12</v>
      </c>
      <c r="M260" s="21">
        <v>75</v>
      </c>
      <c r="N260" s="21">
        <f>SUM(CLEAN!$AB260:$AE260)</f>
        <v>22</v>
      </c>
      <c r="O260" s="24">
        <f>CLEAN!$U260+CLEAN!$V260+CLEAN!$W260+CLEAN!$X260+CLEAN!$Y260+CLEAN!$Z260</f>
        <v>1453</v>
      </c>
      <c r="P260" s="21">
        <f>IF(CLEAN!$M260&lt;=32,3,IF(CLEAN!$M260&lt;=65,2,1))</f>
        <v>1</v>
      </c>
      <c r="Q260" s="21">
        <f>IF(Table_Market[[#This Row],[F_TOTAL_achat]]&lt;=14,1,IF(Table_Market[[#This Row],[F_TOTAL_achat]]&lt;=21,2,3))</f>
        <v>3</v>
      </c>
      <c r="R260" s="21">
        <f>IF(Table_Market[[#This Row],[M_TOTAL_dépensé]]&lt;=115,1,IF(Table_Market[[#This Row],[M_TOTAL_dépensé]]&lt;=833,2,3))</f>
        <v>3</v>
      </c>
      <c r="S260" s="21" t="str">
        <f>Table_Market[[#This Row],[R_SCORE]]&amp;Table_Market[[#This Row],[F_SCORE]]&amp;Table_Market[[#This Row],[M_SCORE]]</f>
        <v>133</v>
      </c>
      <c r="T2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60" s="24">
        <v>604</v>
      </c>
      <c r="V260" s="24">
        <v>28</v>
      </c>
      <c r="W260" s="24">
        <v>674</v>
      </c>
      <c r="X260" s="24">
        <v>91</v>
      </c>
      <c r="Y260" s="24">
        <v>28</v>
      </c>
      <c r="Z260" s="24">
        <v>28</v>
      </c>
      <c r="AA260" s="21">
        <v>1</v>
      </c>
      <c r="AB260" s="21">
        <v>3</v>
      </c>
      <c r="AC260" s="21">
        <v>10</v>
      </c>
      <c r="AD260" s="21">
        <v>8</v>
      </c>
      <c r="AE260" s="21">
        <v>1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3</v>
      </c>
      <c r="AM260" s="21">
        <v>11</v>
      </c>
      <c r="AN260" s="25">
        <v>0</v>
      </c>
    </row>
    <row r="261" spans="1:40" x14ac:dyDescent="0.35">
      <c r="A261" s="26">
        <v>2831</v>
      </c>
      <c r="B261" s="27">
        <v>1976</v>
      </c>
      <c r="C261" s="21">
        <f ca="1">YEAR(TODAY())-CLEAN!$B261</f>
        <v>49</v>
      </c>
      <c r="D261" s="28" t="s">
        <v>792</v>
      </c>
      <c r="E261" s="27" t="s">
        <v>716</v>
      </c>
      <c r="F261" s="27" t="s">
        <v>713</v>
      </c>
      <c r="G261" s="29">
        <v>78416</v>
      </c>
      <c r="H261" s="28">
        <v>0</v>
      </c>
      <c r="I261" s="28">
        <v>1</v>
      </c>
      <c r="J261" s="28">
        <f>CLEAN!$H261+CLEAN!$I261</f>
        <v>1</v>
      </c>
      <c r="K261" s="30">
        <v>41817</v>
      </c>
      <c r="L261" s="28">
        <f ca="1">YEAR(TODAY())-YEAR(CLEAN!$K261)</f>
        <v>11</v>
      </c>
      <c r="M261" s="28">
        <v>99</v>
      </c>
      <c r="N261" s="28">
        <f>SUM(CLEAN!$AB261:$AE261)</f>
        <v>27</v>
      </c>
      <c r="O261" s="31">
        <f>CLEAN!$U261+CLEAN!$V261+CLEAN!$W261+CLEAN!$X261+CLEAN!$Y261+CLEAN!$Z261</f>
        <v>1179</v>
      </c>
      <c r="P261" s="28">
        <f>IF(CLEAN!$M261&lt;=32,3,IF(CLEAN!$M261&lt;=65,2,1))</f>
        <v>1</v>
      </c>
      <c r="Q261" s="28">
        <f>IF(Table_Market[[#This Row],[F_TOTAL_achat]]&lt;=14,1,IF(Table_Market[[#This Row],[F_TOTAL_achat]]&lt;=21,2,3))</f>
        <v>3</v>
      </c>
      <c r="R261" s="28">
        <f>IF(Table_Market[[#This Row],[M_TOTAL_dépensé]]&lt;=115,1,IF(Table_Market[[#This Row],[M_TOTAL_dépensé]]&lt;=833,2,3))</f>
        <v>3</v>
      </c>
      <c r="S261" s="21" t="str">
        <f>Table_Market[[#This Row],[R_SCORE]]&amp;Table_Market[[#This Row],[F_SCORE]]&amp;Table_Market[[#This Row],[M_SCORE]]</f>
        <v>133</v>
      </c>
      <c r="T2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61" s="31">
        <v>453</v>
      </c>
      <c r="V261" s="31">
        <v>38</v>
      </c>
      <c r="W261" s="31">
        <v>279</v>
      </c>
      <c r="X261" s="31">
        <v>188</v>
      </c>
      <c r="Y261" s="31">
        <v>38</v>
      </c>
      <c r="Z261" s="31">
        <v>183</v>
      </c>
      <c r="AA261" s="28">
        <v>2</v>
      </c>
      <c r="AB261" s="28">
        <v>7</v>
      </c>
      <c r="AC261" s="28">
        <v>7</v>
      </c>
      <c r="AD261" s="28">
        <v>10</v>
      </c>
      <c r="AE261" s="28">
        <v>3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3</v>
      </c>
      <c r="AM261" s="28">
        <v>11</v>
      </c>
      <c r="AN261" s="32">
        <v>0</v>
      </c>
    </row>
    <row r="262" spans="1:40" x14ac:dyDescent="0.35">
      <c r="A262" s="19">
        <v>5302</v>
      </c>
      <c r="B262" s="20">
        <v>1986</v>
      </c>
      <c r="C262" s="21">
        <f ca="1">YEAR(TODAY())-CLEAN!$B262</f>
        <v>39</v>
      </c>
      <c r="D262" s="28" t="s">
        <v>793</v>
      </c>
      <c r="E262" s="20" t="s">
        <v>716</v>
      </c>
      <c r="F262" s="20" t="s">
        <v>713</v>
      </c>
      <c r="G262" s="22">
        <v>78394</v>
      </c>
      <c r="H262" s="21">
        <v>0</v>
      </c>
      <c r="I262" s="21">
        <v>0</v>
      </c>
      <c r="J262" s="21">
        <f>CLEAN!$H262+CLEAN!$I262</f>
        <v>0</v>
      </c>
      <c r="K262" s="23">
        <v>41320</v>
      </c>
      <c r="L262" s="21">
        <f ca="1">YEAR(TODAY())-YEAR(CLEAN!$K262)</f>
        <v>12</v>
      </c>
      <c r="M262" s="21">
        <v>13</v>
      </c>
      <c r="N262" s="21">
        <f>SUM(CLEAN!$AB262:$AE262)</f>
        <v>17</v>
      </c>
      <c r="O262" s="24">
        <f>CLEAN!$U262+CLEAN!$V262+CLEAN!$W262+CLEAN!$X262+CLEAN!$Y262+CLEAN!$Z262</f>
        <v>1428</v>
      </c>
      <c r="P262" s="21">
        <f>IF(CLEAN!$M262&lt;=32,3,IF(CLEAN!$M262&lt;=65,2,1))</f>
        <v>3</v>
      </c>
      <c r="Q262" s="21">
        <f>IF(Table_Market[[#This Row],[F_TOTAL_achat]]&lt;=14,1,IF(Table_Market[[#This Row],[F_TOTAL_achat]]&lt;=21,2,3))</f>
        <v>2</v>
      </c>
      <c r="R262" s="21">
        <f>IF(Table_Market[[#This Row],[M_TOTAL_dépensé]]&lt;=115,1,IF(Table_Market[[#This Row],[M_TOTAL_dépensé]]&lt;=833,2,3))</f>
        <v>3</v>
      </c>
      <c r="S262" s="21" t="str">
        <f>Table_Market[[#This Row],[R_SCORE]]&amp;Table_Market[[#This Row],[F_SCORE]]&amp;Table_Market[[#This Row],[M_SCORE]]</f>
        <v>323</v>
      </c>
      <c r="T2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62" s="24">
        <v>298</v>
      </c>
      <c r="V262" s="24">
        <v>27</v>
      </c>
      <c r="W262" s="24">
        <v>697</v>
      </c>
      <c r="X262" s="24">
        <v>216</v>
      </c>
      <c r="Y262" s="24">
        <v>24</v>
      </c>
      <c r="Z262" s="24">
        <v>166</v>
      </c>
      <c r="AA262" s="21">
        <v>1</v>
      </c>
      <c r="AB262" s="21">
        <v>4</v>
      </c>
      <c r="AC262" s="21">
        <v>6</v>
      </c>
      <c r="AD262" s="21">
        <v>5</v>
      </c>
      <c r="AE262" s="21">
        <v>2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3</v>
      </c>
      <c r="AM262" s="21">
        <v>11</v>
      </c>
      <c r="AN262" s="25">
        <v>1</v>
      </c>
    </row>
    <row r="263" spans="1:40" x14ac:dyDescent="0.35">
      <c r="A263" s="26">
        <v>5989</v>
      </c>
      <c r="B263" s="27">
        <v>1959</v>
      </c>
      <c r="C263" s="21">
        <f ca="1">YEAR(TODAY())-CLEAN!$B263</f>
        <v>66</v>
      </c>
      <c r="D263" s="28" t="s">
        <v>794</v>
      </c>
      <c r="E263" s="27" t="s">
        <v>717</v>
      </c>
      <c r="F263" s="27" t="s">
        <v>711</v>
      </c>
      <c r="G263" s="29">
        <v>78353</v>
      </c>
      <c r="H263" s="28">
        <v>0</v>
      </c>
      <c r="I263" s="28">
        <v>1</v>
      </c>
      <c r="J263" s="28">
        <f>CLEAN!$H263+CLEAN!$I263</f>
        <v>1</v>
      </c>
      <c r="K263" s="30">
        <v>41380</v>
      </c>
      <c r="L263" s="28">
        <f ca="1">YEAR(TODAY())-YEAR(CLEAN!$K263)</f>
        <v>12</v>
      </c>
      <c r="M263" s="28">
        <v>51</v>
      </c>
      <c r="N263" s="28">
        <f>SUM(CLEAN!$AB263:$AE263)</f>
        <v>31</v>
      </c>
      <c r="O263" s="31">
        <f>CLEAN!$U263+CLEAN!$V263+CLEAN!$W263+CLEAN!$X263+CLEAN!$Y263+CLEAN!$Z263</f>
        <v>1576</v>
      </c>
      <c r="P263" s="28">
        <f>IF(CLEAN!$M263&lt;=32,3,IF(CLEAN!$M263&lt;=65,2,1))</f>
        <v>2</v>
      </c>
      <c r="Q263" s="28">
        <f>IF(Table_Market[[#This Row],[F_TOTAL_achat]]&lt;=14,1,IF(Table_Market[[#This Row],[F_TOTAL_achat]]&lt;=21,2,3))</f>
        <v>3</v>
      </c>
      <c r="R263" s="28">
        <f>IF(Table_Market[[#This Row],[M_TOTAL_dépensé]]&lt;=115,1,IF(Table_Market[[#This Row],[M_TOTAL_dépensé]]&lt;=833,2,3))</f>
        <v>3</v>
      </c>
      <c r="S263" s="21" t="str">
        <f>Table_Market[[#This Row],[R_SCORE]]&amp;Table_Market[[#This Row],[F_SCORE]]&amp;Table_Market[[#This Row],[M_SCORE]]</f>
        <v>233</v>
      </c>
      <c r="T2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63" s="31">
        <v>752</v>
      </c>
      <c r="V263" s="31">
        <v>122</v>
      </c>
      <c r="W263" s="31">
        <v>476</v>
      </c>
      <c r="X263" s="31">
        <v>39</v>
      </c>
      <c r="Y263" s="31">
        <v>153</v>
      </c>
      <c r="Z263" s="31">
        <v>34</v>
      </c>
      <c r="AA263" s="28">
        <v>1</v>
      </c>
      <c r="AB263" s="28">
        <v>10</v>
      </c>
      <c r="AC263" s="28">
        <v>2</v>
      </c>
      <c r="AD263" s="28">
        <v>11</v>
      </c>
      <c r="AE263" s="28">
        <v>8</v>
      </c>
      <c r="AF263" s="28">
        <v>0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3</v>
      </c>
      <c r="AM263" s="28">
        <v>11</v>
      </c>
      <c r="AN263" s="32">
        <v>0</v>
      </c>
    </row>
    <row r="264" spans="1:40" x14ac:dyDescent="0.35">
      <c r="A264" s="19">
        <v>5046</v>
      </c>
      <c r="B264" s="20">
        <v>1958</v>
      </c>
      <c r="C264" s="21">
        <f ca="1">YEAR(TODAY())-CLEAN!$B264</f>
        <v>67</v>
      </c>
      <c r="D264" s="28" t="s">
        <v>794</v>
      </c>
      <c r="E264" s="20" t="s">
        <v>716</v>
      </c>
      <c r="F264" s="20" t="s">
        <v>711</v>
      </c>
      <c r="G264" s="22">
        <v>78331</v>
      </c>
      <c r="H264" s="21">
        <v>0</v>
      </c>
      <c r="I264" s="21">
        <v>1</v>
      </c>
      <c r="J264" s="21">
        <f>CLEAN!$H264+CLEAN!$I264</f>
        <v>1</v>
      </c>
      <c r="K264" s="23">
        <v>41662</v>
      </c>
      <c r="L264" s="21">
        <f ca="1">YEAR(TODAY())-YEAR(CLEAN!$K264)</f>
        <v>11</v>
      </c>
      <c r="M264" s="21">
        <v>97</v>
      </c>
      <c r="N264" s="21">
        <f>SUM(CLEAN!$AB264:$AE264)</f>
        <v>27</v>
      </c>
      <c r="O264" s="24">
        <f>CLEAN!$U264+CLEAN!$V264+CLEAN!$W264+CLEAN!$X264+CLEAN!$Y264+CLEAN!$Z264</f>
        <v>1638</v>
      </c>
      <c r="P264" s="21">
        <f>IF(CLEAN!$M264&lt;=32,3,IF(CLEAN!$M264&lt;=65,2,1))</f>
        <v>1</v>
      </c>
      <c r="Q264" s="21">
        <f>IF(Table_Market[[#This Row],[F_TOTAL_achat]]&lt;=14,1,IF(Table_Market[[#This Row],[F_TOTAL_achat]]&lt;=21,2,3))</f>
        <v>3</v>
      </c>
      <c r="R264" s="21">
        <f>IF(Table_Market[[#This Row],[M_TOTAL_dépensé]]&lt;=115,1,IF(Table_Market[[#This Row],[M_TOTAL_dépensé]]&lt;=833,2,3))</f>
        <v>3</v>
      </c>
      <c r="S264" s="21" t="str">
        <f>Table_Market[[#This Row],[R_SCORE]]&amp;Table_Market[[#This Row],[F_SCORE]]&amp;Table_Market[[#This Row],[M_SCORE]]</f>
        <v>133</v>
      </c>
      <c r="T2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64" s="24">
        <v>756</v>
      </c>
      <c r="V264" s="24">
        <v>138</v>
      </c>
      <c r="W264" s="24">
        <v>354</v>
      </c>
      <c r="X264" s="24">
        <v>160</v>
      </c>
      <c r="Y264" s="24">
        <v>169</v>
      </c>
      <c r="Z264" s="24">
        <v>61</v>
      </c>
      <c r="AA264" s="21">
        <v>2</v>
      </c>
      <c r="AB264" s="21">
        <v>10</v>
      </c>
      <c r="AC264" s="21">
        <v>6</v>
      </c>
      <c r="AD264" s="21">
        <v>7</v>
      </c>
      <c r="AE264" s="21">
        <v>4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3</v>
      </c>
      <c r="AM264" s="21">
        <v>11</v>
      </c>
      <c r="AN264" s="25">
        <v>0</v>
      </c>
    </row>
    <row r="265" spans="1:40" x14ac:dyDescent="0.35">
      <c r="A265" s="26">
        <v>6406</v>
      </c>
      <c r="B265" s="27">
        <v>1988</v>
      </c>
      <c r="C265" s="21">
        <f ca="1">YEAR(TODAY())-CLEAN!$B265</f>
        <v>37</v>
      </c>
      <c r="D265" s="28" t="s">
        <v>793</v>
      </c>
      <c r="E265" s="27" t="s">
        <v>717</v>
      </c>
      <c r="F265" s="27" t="s">
        <v>710</v>
      </c>
      <c r="G265" s="29">
        <v>78285</v>
      </c>
      <c r="H265" s="28">
        <v>0</v>
      </c>
      <c r="I265" s="28">
        <v>0</v>
      </c>
      <c r="J265" s="28">
        <f>CLEAN!$H265+CLEAN!$I265</f>
        <v>0</v>
      </c>
      <c r="K265" s="30">
        <v>41575</v>
      </c>
      <c r="L265" s="28">
        <f ca="1">YEAR(TODAY())-YEAR(CLEAN!$K265)</f>
        <v>12</v>
      </c>
      <c r="M265" s="28">
        <v>13</v>
      </c>
      <c r="N265" s="28">
        <f>SUM(CLEAN!$AB265:$AE265)</f>
        <v>23</v>
      </c>
      <c r="O265" s="31">
        <f>CLEAN!$U265+CLEAN!$V265+CLEAN!$W265+CLEAN!$X265+CLEAN!$Y265+CLEAN!$Z265</f>
        <v>1427</v>
      </c>
      <c r="P265" s="28">
        <f>IF(CLEAN!$M265&lt;=32,3,IF(CLEAN!$M265&lt;=65,2,1))</f>
        <v>3</v>
      </c>
      <c r="Q265" s="28">
        <f>IF(Table_Market[[#This Row],[F_TOTAL_achat]]&lt;=14,1,IF(Table_Market[[#This Row],[F_TOTAL_achat]]&lt;=21,2,3))</f>
        <v>3</v>
      </c>
      <c r="R265" s="28">
        <f>IF(Table_Market[[#This Row],[M_TOTAL_dépensé]]&lt;=115,1,IF(Table_Market[[#This Row],[M_TOTAL_dépensé]]&lt;=833,2,3))</f>
        <v>3</v>
      </c>
      <c r="S265" s="21" t="str">
        <f>Table_Market[[#This Row],[R_SCORE]]&amp;Table_Market[[#This Row],[F_SCORE]]&amp;Table_Market[[#This Row],[M_SCORE]]</f>
        <v>333</v>
      </c>
      <c r="T2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65" s="31">
        <v>647</v>
      </c>
      <c r="V265" s="31">
        <v>107</v>
      </c>
      <c r="W265" s="31">
        <v>391</v>
      </c>
      <c r="X265" s="31">
        <v>175</v>
      </c>
      <c r="Y265" s="31">
        <v>67</v>
      </c>
      <c r="Z265" s="31">
        <v>40</v>
      </c>
      <c r="AA265" s="28">
        <v>1</v>
      </c>
      <c r="AB265" s="28">
        <v>6</v>
      </c>
      <c r="AC265" s="28">
        <v>4</v>
      </c>
      <c r="AD265" s="28">
        <v>10</v>
      </c>
      <c r="AE265" s="28">
        <v>3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3</v>
      </c>
      <c r="AM265" s="28">
        <v>11</v>
      </c>
      <c r="AN265" s="32">
        <v>0</v>
      </c>
    </row>
    <row r="266" spans="1:40" x14ac:dyDescent="0.35">
      <c r="A266" s="19">
        <v>2909</v>
      </c>
      <c r="B266" s="20">
        <v>1974</v>
      </c>
      <c r="C266" s="21">
        <f ca="1">YEAR(TODAY())-CLEAN!$B266</f>
        <v>51</v>
      </c>
      <c r="D266" s="28" t="s">
        <v>792</v>
      </c>
      <c r="E266" s="20" t="s">
        <v>714</v>
      </c>
      <c r="F266" s="20" t="s">
        <v>710</v>
      </c>
      <c r="G266" s="22">
        <v>78128</v>
      </c>
      <c r="H266" s="21">
        <v>0</v>
      </c>
      <c r="I266" s="21">
        <v>1</v>
      </c>
      <c r="J266" s="21">
        <f>CLEAN!$H266+CLEAN!$I266</f>
        <v>1</v>
      </c>
      <c r="K266" s="23">
        <v>41689</v>
      </c>
      <c r="L266" s="21">
        <f ca="1">YEAR(TODAY())-YEAR(CLEAN!$K266)</f>
        <v>11</v>
      </c>
      <c r="M266" s="21">
        <v>89</v>
      </c>
      <c r="N266" s="21">
        <f>SUM(CLEAN!$AB266:$AE266)</f>
        <v>21</v>
      </c>
      <c r="O266" s="24">
        <f>CLEAN!$U266+CLEAN!$V266+CLEAN!$W266+CLEAN!$X266+CLEAN!$Y266+CLEAN!$Z266</f>
        <v>1264</v>
      </c>
      <c r="P266" s="21">
        <f>IF(CLEAN!$M266&lt;=32,3,IF(CLEAN!$M266&lt;=65,2,1))</f>
        <v>1</v>
      </c>
      <c r="Q266" s="21">
        <f>IF(Table_Market[[#This Row],[F_TOTAL_achat]]&lt;=14,1,IF(Table_Market[[#This Row],[F_TOTAL_achat]]&lt;=21,2,3))</f>
        <v>2</v>
      </c>
      <c r="R266" s="21">
        <f>IF(Table_Market[[#This Row],[M_TOTAL_dépensé]]&lt;=115,1,IF(Table_Market[[#This Row],[M_TOTAL_dépensé]]&lt;=833,2,3))</f>
        <v>3</v>
      </c>
      <c r="S266" s="21" t="str">
        <f>Table_Market[[#This Row],[R_SCORE]]&amp;Table_Market[[#This Row],[F_SCORE]]&amp;Table_Market[[#This Row],[M_SCORE]]</f>
        <v>123</v>
      </c>
      <c r="T2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66" s="24">
        <v>934</v>
      </c>
      <c r="V266" s="24">
        <v>24</v>
      </c>
      <c r="W266" s="24">
        <v>230</v>
      </c>
      <c r="X266" s="24">
        <v>16</v>
      </c>
      <c r="Y266" s="24">
        <v>24</v>
      </c>
      <c r="Z266" s="24">
        <v>36</v>
      </c>
      <c r="AA266" s="21">
        <v>2</v>
      </c>
      <c r="AB266" s="21">
        <v>8</v>
      </c>
      <c r="AC266" s="21">
        <v>4</v>
      </c>
      <c r="AD266" s="21">
        <v>6</v>
      </c>
      <c r="AE266" s="21">
        <v>3</v>
      </c>
      <c r="AF266" s="21">
        <v>0</v>
      </c>
      <c r="AG266" s="21">
        <v>1</v>
      </c>
      <c r="AH266" s="21">
        <v>1</v>
      </c>
      <c r="AI266" s="21">
        <v>0</v>
      </c>
      <c r="AJ266" s="21">
        <v>0</v>
      </c>
      <c r="AK266" s="21">
        <v>0</v>
      </c>
      <c r="AL266" s="21">
        <v>3</v>
      </c>
      <c r="AM266" s="21">
        <v>11</v>
      </c>
      <c r="AN266" s="25">
        <v>0</v>
      </c>
    </row>
    <row r="267" spans="1:40" x14ac:dyDescent="0.35">
      <c r="A267" s="26">
        <v>9952</v>
      </c>
      <c r="B267" s="27">
        <v>1947</v>
      </c>
      <c r="C267" s="21">
        <f ca="1">YEAR(TODAY())-CLEAN!$B267</f>
        <v>78</v>
      </c>
      <c r="D267" s="28" t="s">
        <v>794</v>
      </c>
      <c r="E267" s="27" t="s">
        <v>717</v>
      </c>
      <c r="F267" s="27" t="s">
        <v>713</v>
      </c>
      <c r="G267" s="29">
        <v>78093</v>
      </c>
      <c r="H267" s="28">
        <v>0</v>
      </c>
      <c r="I267" s="28">
        <v>0</v>
      </c>
      <c r="J267" s="28">
        <f>CLEAN!$H267+CLEAN!$I267</f>
        <v>0</v>
      </c>
      <c r="K267" s="30">
        <v>41619</v>
      </c>
      <c r="L267" s="28">
        <f ca="1">YEAR(TODAY())-YEAR(CLEAN!$K267)</f>
        <v>12</v>
      </c>
      <c r="M267" s="28">
        <v>53</v>
      </c>
      <c r="N267" s="28">
        <f>SUM(CLEAN!$AB267:$AE267)</f>
        <v>17</v>
      </c>
      <c r="O267" s="31">
        <f>CLEAN!$U267+CLEAN!$V267+CLEAN!$W267+CLEAN!$X267+CLEAN!$Y267+CLEAN!$Z267</f>
        <v>1105</v>
      </c>
      <c r="P267" s="28">
        <f>IF(CLEAN!$M267&lt;=32,3,IF(CLEAN!$M267&lt;=65,2,1))</f>
        <v>2</v>
      </c>
      <c r="Q267" s="28">
        <f>IF(Table_Market[[#This Row],[F_TOTAL_achat]]&lt;=14,1,IF(Table_Market[[#This Row],[F_TOTAL_achat]]&lt;=21,2,3))</f>
        <v>2</v>
      </c>
      <c r="R267" s="28">
        <f>IF(Table_Market[[#This Row],[M_TOTAL_dépensé]]&lt;=115,1,IF(Table_Market[[#This Row],[M_TOTAL_dépensé]]&lt;=833,2,3))</f>
        <v>3</v>
      </c>
      <c r="S267" s="21" t="str">
        <f>Table_Market[[#This Row],[R_SCORE]]&amp;Table_Market[[#This Row],[F_SCORE]]&amp;Table_Market[[#This Row],[M_SCORE]]</f>
        <v>223</v>
      </c>
      <c r="T2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67" s="31">
        <v>368</v>
      </c>
      <c r="V267" s="31">
        <v>32</v>
      </c>
      <c r="W267" s="31">
        <v>639</v>
      </c>
      <c r="X267" s="31">
        <v>13</v>
      </c>
      <c r="Y267" s="31">
        <v>43</v>
      </c>
      <c r="Z267" s="31">
        <v>10</v>
      </c>
      <c r="AA267" s="28">
        <v>1</v>
      </c>
      <c r="AB267" s="28">
        <v>4</v>
      </c>
      <c r="AC267" s="28">
        <v>7</v>
      </c>
      <c r="AD267" s="28">
        <v>5</v>
      </c>
      <c r="AE267" s="28">
        <v>1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3</v>
      </c>
      <c r="AM267" s="28">
        <v>11</v>
      </c>
      <c r="AN267" s="32">
        <v>0</v>
      </c>
    </row>
    <row r="268" spans="1:40" x14ac:dyDescent="0.35">
      <c r="A268" s="19">
        <v>5545</v>
      </c>
      <c r="B268" s="20">
        <v>1972</v>
      </c>
      <c r="C268" s="21">
        <f ca="1">YEAR(TODAY())-CLEAN!$B268</f>
        <v>53</v>
      </c>
      <c r="D268" s="28" t="s">
        <v>792</v>
      </c>
      <c r="E268" s="20" t="s">
        <v>714</v>
      </c>
      <c r="F268" s="20" t="s">
        <v>710</v>
      </c>
      <c r="G268" s="22">
        <v>78075</v>
      </c>
      <c r="H268" s="21">
        <v>0</v>
      </c>
      <c r="I268" s="21">
        <v>0</v>
      </c>
      <c r="J268" s="21">
        <f>CLEAN!$H268+CLEAN!$I268</f>
        <v>0</v>
      </c>
      <c r="K268" s="23">
        <v>41734</v>
      </c>
      <c r="L268" s="21">
        <f ca="1">YEAR(TODAY())-YEAR(CLEAN!$K268)</f>
        <v>11</v>
      </c>
      <c r="M268" s="21">
        <v>72</v>
      </c>
      <c r="N268" s="21">
        <f>SUM(CLEAN!$AB268:$AE268)</f>
        <v>14</v>
      </c>
      <c r="O268" s="24">
        <f>CLEAN!$U268+CLEAN!$V268+CLEAN!$W268+CLEAN!$X268+CLEAN!$Y268+CLEAN!$Z268</f>
        <v>988</v>
      </c>
      <c r="P268" s="21">
        <f>IF(CLEAN!$M268&lt;=32,3,IF(CLEAN!$M268&lt;=65,2,1))</f>
        <v>1</v>
      </c>
      <c r="Q268" s="21">
        <f>IF(Table_Market[[#This Row],[F_TOTAL_achat]]&lt;=14,1,IF(Table_Market[[#This Row],[F_TOTAL_achat]]&lt;=21,2,3))</f>
        <v>1</v>
      </c>
      <c r="R268" s="21">
        <f>IF(Table_Market[[#This Row],[M_TOTAL_dépensé]]&lt;=115,1,IF(Table_Market[[#This Row],[M_TOTAL_dépensé]]&lt;=833,2,3))</f>
        <v>3</v>
      </c>
      <c r="S268" s="21" t="str">
        <f>Table_Market[[#This Row],[R_SCORE]]&amp;Table_Market[[#This Row],[F_SCORE]]&amp;Table_Market[[#This Row],[M_SCORE]]</f>
        <v>113</v>
      </c>
      <c r="T2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68" s="24">
        <v>572</v>
      </c>
      <c r="V268" s="24">
        <v>8</v>
      </c>
      <c r="W268" s="24">
        <v>259</v>
      </c>
      <c r="X268" s="24">
        <v>34</v>
      </c>
      <c r="Y268" s="24">
        <v>35</v>
      </c>
      <c r="Z268" s="24">
        <v>80</v>
      </c>
      <c r="AA268" s="21">
        <v>1</v>
      </c>
      <c r="AB268" s="21">
        <v>3</v>
      </c>
      <c r="AC268" s="21">
        <v>5</v>
      </c>
      <c r="AD268" s="21">
        <v>5</v>
      </c>
      <c r="AE268" s="21">
        <v>1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3</v>
      </c>
      <c r="AM268" s="21">
        <v>11</v>
      </c>
      <c r="AN268" s="25">
        <v>0</v>
      </c>
    </row>
    <row r="269" spans="1:40" x14ac:dyDescent="0.35">
      <c r="A269" s="26">
        <v>8204</v>
      </c>
      <c r="B269" s="27">
        <v>1971</v>
      </c>
      <c r="C269" s="21">
        <f ca="1">YEAR(TODAY())-CLEAN!$B269</f>
        <v>54</v>
      </c>
      <c r="D269" s="28" t="s">
        <v>792</v>
      </c>
      <c r="E269" s="27" t="s">
        <v>717</v>
      </c>
      <c r="F269" s="27" t="s">
        <v>710</v>
      </c>
      <c r="G269" s="29">
        <v>78041</v>
      </c>
      <c r="H269" s="28">
        <v>0</v>
      </c>
      <c r="I269" s="28">
        <v>0</v>
      </c>
      <c r="J269" s="28">
        <f>CLEAN!$H269+CLEAN!$I269</f>
        <v>0</v>
      </c>
      <c r="K269" s="30">
        <v>41259</v>
      </c>
      <c r="L269" s="28">
        <f ca="1">YEAR(TODAY())-YEAR(CLEAN!$K269)</f>
        <v>13</v>
      </c>
      <c r="M269" s="28">
        <v>93</v>
      </c>
      <c r="N269" s="28">
        <f>SUM(CLEAN!$AB269:$AE269)</f>
        <v>19</v>
      </c>
      <c r="O269" s="31">
        <f>CLEAN!$U269+CLEAN!$V269+CLEAN!$W269+CLEAN!$X269+CLEAN!$Y269+CLEAN!$Z269</f>
        <v>1319</v>
      </c>
      <c r="P269" s="28">
        <f>IF(CLEAN!$M269&lt;=32,3,IF(CLEAN!$M269&lt;=65,2,1))</f>
        <v>1</v>
      </c>
      <c r="Q269" s="28">
        <f>IF(Table_Market[[#This Row],[F_TOTAL_achat]]&lt;=14,1,IF(Table_Market[[#This Row],[F_TOTAL_achat]]&lt;=21,2,3))</f>
        <v>2</v>
      </c>
      <c r="R269" s="28">
        <f>IF(Table_Market[[#This Row],[M_TOTAL_dépensé]]&lt;=115,1,IF(Table_Market[[#This Row],[M_TOTAL_dépensé]]&lt;=833,2,3))</f>
        <v>3</v>
      </c>
      <c r="S269" s="21" t="str">
        <f>Table_Market[[#This Row],[R_SCORE]]&amp;Table_Market[[#This Row],[F_SCORE]]&amp;Table_Market[[#This Row],[M_SCORE]]</f>
        <v>123</v>
      </c>
      <c r="T2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69" s="31">
        <v>482</v>
      </c>
      <c r="V269" s="31">
        <v>35</v>
      </c>
      <c r="W269" s="31">
        <v>553</v>
      </c>
      <c r="X269" s="31">
        <v>72</v>
      </c>
      <c r="Y269" s="31">
        <v>160</v>
      </c>
      <c r="Z269" s="31">
        <v>17</v>
      </c>
      <c r="AA269" s="28">
        <v>1</v>
      </c>
      <c r="AB269" s="28">
        <v>4</v>
      </c>
      <c r="AC269" s="28">
        <v>4</v>
      </c>
      <c r="AD269" s="28">
        <v>9</v>
      </c>
      <c r="AE269" s="28">
        <v>2</v>
      </c>
      <c r="AF269" s="28">
        <v>0</v>
      </c>
      <c r="AG269" s="28">
        <v>0</v>
      </c>
      <c r="AH269" s="28">
        <v>0</v>
      </c>
      <c r="AI269" s="28">
        <v>0</v>
      </c>
      <c r="AJ269" s="28">
        <v>0</v>
      </c>
      <c r="AK269" s="28">
        <v>0</v>
      </c>
      <c r="AL269" s="28">
        <v>3</v>
      </c>
      <c r="AM269" s="28">
        <v>11</v>
      </c>
      <c r="AN269" s="32">
        <v>0</v>
      </c>
    </row>
    <row r="270" spans="1:40" x14ac:dyDescent="0.35">
      <c r="A270" s="19">
        <v>10473</v>
      </c>
      <c r="B270" s="20">
        <v>1956</v>
      </c>
      <c r="C270" s="21">
        <f ca="1">YEAR(TODAY())-CLEAN!$B270</f>
        <v>69</v>
      </c>
      <c r="D270" s="28" t="s">
        <v>794</v>
      </c>
      <c r="E270" s="20" t="s">
        <v>714</v>
      </c>
      <c r="F270" s="20" t="s">
        <v>712</v>
      </c>
      <c r="G270" s="22">
        <v>78028</v>
      </c>
      <c r="H270" s="21">
        <v>0</v>
      </c>
      <c r="I270" s="21">
        <v>1</v>
      </c>
      <c r="J270" s="21">
        <f>CLEAN!$H270+CLEAN!$I270</f>
        <v>1</v>
      </c>
      <c r="K270" s="23">
        <v>41162</v>
      </c>
      <c r="L270" s="21">
        <f ca="1">YEAR(TODAY())-YEAR(CLEAN!$K270)</f>
        <v>13</v>
      </c>
      <c r="M270" s="21">
        <v>38</v>
      </c>
      <c r="N270" s="21">
        <f>SUM(CLEAN!$AB270:$AE270)</f>
        <v>26</v>
      </c>
      <c r="O270" s="24">
        <f>CLEAN!$U270+CLEAN!$V270+CLEAN!$W270+CLEAN!$X270+CLEAN!$Y270+CLEAN!$Z270</f>
        <v>528</v>
      </c>
      <c r="P270" s="21">
        <f>IF(CLEAN!$M270&lt;=32,3,IF(CLEAN!$M270&lt;=65,2,1))</f>
        <v>2</v>
      </c>
      <c r="Q270" s="21">
        <f>IF(Table_Market[[#This Row],[F_TOTAL_achat]]&lt;=14,1,IF(Table_Market[[#This Row],[F_TOTAL_achat]]&lt;=21,2,3))</f>
        <v>3</v>
      </c>
      <c r="R270" s="21">
        <f>IF(Table_Market[[#This Row],[M_TOTAL_dépensé]]&lt;=115,1,IF(Table_Market[[#This Row],[M_TOTAL_dépensé]]&lt;=833,2,3))</f>
        <v>2</v>
      </c>
      <c r="S270" s="21" t="str">
        <f>Table_Market[[#This Row],[R_SCORE]]&amp;Table_Market[[#This Row],[F_SCORE]]&amp;Table_Market[[#This Row],[M_SCORE]]</f>
        <v>232</v>
      </c>
      <c r="T2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70" s="24">
        <v>158</v>
      </c>
      <c r="V270" s="24">
        <v>19</v>
      </c>
      <c r="W270" s="24">
        <v>288</v>
      </c>
      <c r="X270" s="24">
        <v>25</v>
      </c>
      <c r="Y270" s="24">
        <v>0</v>
      </c>
      <c r="Z270" s="24">
        <v>38</v>
      </c>
      <c r="AA270" s="21">
        <v>1</v>
      </c>
      <c r="AB270" s="21">
        <v>6</v>
      </c>
      <c r="AC270" s="21">
        <v>4</v>
      </c>
      <c r="AD270" s="21">
        <v>9</v>
      </c>
      <c r="AE270" s="21">
        <v>7</v>
      </c>
      <c r="AF270" s="21">
        <v>0</v>
      </c>
      <c r="AG270" s="21">
        <v>1</v>
      </c>
      <c r="AH270" s="21">
        <v>1</v>
      </c>
      <c r="AI270" s="21">
        <v>0</v>
      </c>
      <c r="AJ270" s="21">
        <v>0</v>
      </c>
      <c r="AK270" s="21">
        <v>0</v>
      </c>
      <c r="AL270" s="21">
        <v>3</v>
      </c>
      <c r="AM270" s="21">
        <v>11</v>
      </c>
      <c r="AN270" s="25">
        <v>1</v>
      </c>
    </row>
    <row r="271" spans="1:40" x14ac:dyDescent="0.35">
      <c r="A271" s="26">
        <v>5883</v>
      </c>
      <c r="B271" s="27">
        <v>1972</v>
      </c>
      <c r="C271" s="21">
        <f ca="1">YEAR(TODAY())-CLEAN!$B271</f>
        <v>53</v>
      </c>
      <c r="D271" s="28" t="s">
        <v>792</v>
      </c>
      <c r="E271" s="27" t="s">
        <v>716</v>
      </c>
      <c r="F271" s="27" t="s">
        <v>710</v>
      </c>
      <c r="G271" s="29">
        <v>77981</v>
      </c>
      <c r="H271" s="28">
        <v>1</v>
      </c>
      <c r="I271" s="28">
        <v>0</v>
      </c>
      <c r="J271" s="28">
        <f>CLEAN!$H271+CLEAN!$I271</f>
        <v>1</v>
      </c>
      <c r="K271" s="30">
        <v>41420</v>
      </c>
      <c r="L271" s="28">
        <f ca="1">YEAR(TODAY())-YEAR(CLEAN!$K271)</f>
        <v>12</v>
      </c>
      <c r="M271" s="28">
        <v>78</v>
      </c>
      <c r="N271" s="28">
        <f>SUM(CLEAN!$AB271:$AE271)</f>
        <v>23</v>
      </c>
      <c r="O271" s="31">
        <f>CLEAN!$U271+CLEAN!$V271+CLEAN!$W271+CLEAN!$X271+CLEAN!$Y271+CLEAN!$Z271</f>
        <v>664</v>
      </c>
      <c r="P271" s="28">
        <f>IF(CLEAN!$M271&lt;=32,3,IF(CLEAN!$M271&lt;=65,2,1))</f>
        <v>1</v>
      </c>
      <c r="Q271" s="28">
        <f>IF(Table_Market[[#This Row],[F_TOTAL_achat]]&lt;=14,1,IF(Table_Market[[#This Row],[F_TOTAL_achat]]&lt;=21,2,3))</f>
        <v>3</v>
      </c>
      <c r="R271" s="28">
        <f>IF(Table_Market[[#This Row],[M_TOTAL_dépensé]]&lt;=115,1,IF(Table_Market[[#This Row],[M_TOTAL_dépensé]]&lt;=833,2,3))</f>
        <v>2</v>
      </c>
      <c r="S271" s="21" t="str">
        <f>Table_Market[[#This Row],[R_SCORE]]&amp;Table_Market[[#This Row],[F_SCORE]]&amp;Table_Market[[#This Row],[M_SCORE]]</f>
        <v>132</v>
      </c>
      <c r="T2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71" s="31">
        <v>138</v>
      </c>
      <c r="V271" s="31">
        <v>120</v>
      </c>
      <c r="W271" s="31">
        <v>204</v>
      </c>
      <c r="X271" s="31">
        <v>16</v>
      </c>
      <c r="Y271" s="31">
        <v>126</v>
      </c>
      <c r="Z271" s="31">
        <v>60</v>
      </c>
      <c r="AA271" s="28">
        <v>3</v>
      </c>
      <c r="AB271" s="28">
        <v>7</v>
      </c>
      <c r="AC271" s="28">
        <v>4</v>
      </c>
      <c r="AD271" s="28">
        <v>7</v>
      </c>
      <c r="AE271" s="28">
        <v>5</v>
      </c>
      <c r="AF271" s="28">
        <v>0</v>
      </c>
      <c r="AG271" s="28">
        <v>0</v>
      </c>
      <c r="AH271" s="28">
        <v>0</v>
      </c>
      <c r="AI271" s="28">
        <v>0</v>
      </c>
      <c r="AJ271" s="28">
        <v>0</v>
      </c>
      <c r="AK271" s="28">
        <v>0</v>
      </c>
      <c r="AL271" s="28">
        <v>3</v>
      </c>
      <c r="AM271" s="28">
        <v>11</v>
      </c>
      <c r="AN271" s="32">
        <v>0</v>
      </c>
    </row>
    <row r="272" spans="1:40" x14ac:dyDescent="0.35">
      <c r="A272" s="19">
        <v>6521</v>
      </c>
      <c r="B272" s="20">
        <v>1954</v>
      </c>
      <c r="C272" s="21">
        <f ca="1">YEAR(TODAY())-CLEAN!$B272</f>
        <v>71</v>
      </c>
      <c r="D272" s="28" t="s">
        <v>794</v>
      </c>
      <c r="E272" s="20" t="s">
        <v>716</v>
      </c>
      <c r="F272" s="20" t="s">
        <v>713</v>
      </c>
      <c r="G272" s="22">
        <v>77972</v>
      </c>
      <c r="H272" s="21">
        <v>0</v>
      </c>
      <c r="I272" s="21">
        <v>0</v>
      </c>
      <c r="J272" s="21">
        <f>CLEAN!$H272+CLEAN!$I272</f>
        <v>0</v>
      </c>
      <c r="K272" s="23">
        <v>41716</v>
      </c>
      <c r="L272" s="21">
        <f ca="1">YEAR(TODAY())-YEAR(CLEAN!$K272)</f>
        <v>11</v>
      </c>
      <c r="M272" s="21">
        <v>18</v>
      </c>
      <c r="N272" s="21">
        <f>SUM(CLEAN!$AB272:$AE272)</f>
        <v>20</v>
      </c>
      <c r="O272" s="24">
        <f>CLEAN!$U272+CLEAN!$V272+CLEAN!$W272+CLEAN!$X272+CLEAN!$Y272+CLEAN!$Z272</f>
        <v>1101</v>
      </c>
      <c r="P272" s="21">
        <f>IF(CLEAN!$M272&lt;=32,3,IF(CLEAN!$M272&lt;=65,2,1))</f>
        <v>3</v>
      </c>
      <c r="Q272" s="21">
        <f>IF(Table_Market[[#This Row],[F_TOTAL_achat]]&lt;=14,1,IF(Table_Market[[#This Row],[F_TOTAL_achat]]&lt;=21,2,3))</f>
        <v>2</v>
      </c>
      <c r="R272" s="21">
        <f>IF(Table_Market[[#This Row],[M_TOTAL_dépensé]]&lt;=115,1,IF(Table_Market[[#This Row],[M_TOTAL_dépensé]]&lt;=833,2,3))</f>
        <v>3</v>
      </c>
      <c r="S272" s="21" t="str">
        <f>Table_Market[[#This Row],[R_SCORE]]&amp;Table_Market[[#This Row],[F_SCORE]]&amp;Table_Market[[#This Row],[M_SCORE]]</f>
        <v>323</v>
      </c>
      <c r="T2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72" s="24">
        <v>613</v>
      </c>
      <c r="V272" s="24">
        <v>22</v>
      </c>
      <c r="W272" s="24">
        <v>319</v>
      </c>
      <c r="X272" s="24">
        <v>33</v>
      </c>
      <c r="Y272" s="24">
        <v>102</v>
      </c>
      <c r="Z272" s="24">
        <v>12</v>
      </c>
      <c r="AA272" s="21">
        <v>1</v>
      </c>
      <c r="AB272" s="21">
        <v>4</v>
      </c>
      <c r="AC272" s="21">
        <v>6</v>
      </c>
      <c r="AD272" s="21">
        <v>9</v>
      </c>
      <c r="AE272" s="21">
        <v>1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3</v>
      </c>
      <c r="AM272" s="21">
        <v>11</v>
      </c>
      <c r="AN272" s="25">
        <v>0</v>
      </c>
    </row>
    <row r="273" spans="1:40" x14ac:dyDescent="0.35">
      <c r="A273" s="26">
        <v>7828</v>
      </c>
      <c r="B273" s="27">
        <v>1981</v>
      </c>
      <c r="C273" s="21">
        <f ca="1">YEAR(TODAY())-CLEAN!$B273</f>
        <v>44</v>
      </c>
      <c r="D273" s="28" t="s">
        <v>793</v>
      </c>
      <c r="E273" s="27" t="s">
        <v>717</v>
      </c>
      <c r="F273" s="27" t="s">
        <v>713</v>
      </c>
      <c r="G273" s="29">
        <v>77882</v>
      </c>
      <c r="H273" s="28">
        <v>0</v>
      </c>
      <c r="I273" s="28">
        <v>0</v>
      </c>
      <c r="J273" s="28">
        <f>CLEAN!$H273+CLEAN!$I273</f>
        <v>0</v>
      </c>
      <c r="K273" s="30">
        <v>41759</v>
      </c>
      <c r="L273" s="28">
        <f ca="1">YEAR(TODAY())-YEAR(CLEAN!$K273)</f>
        <v>11</v>
      </c>
      <c r="M273" s="28">
        <v>29</v>
      </c>
      <c r="N273" s="28">
        <f>SUM(CLEAN!$AB273:$AE273)</f>
        <v>12</v>
      </c>
      <c r="O273" s="31">
        <f>CLEAN!$U273+CLEAN!$V273+CLEAN!$W273+CLEAN!$X273+CLEAN!$Y273+CLEAN!$Z273</f>
        <v>818</v>
      </c>
      <c r="P273" s="28">
        <f>IF(CLEAN!$M273&lt;=32,3,IF(CLEAN!$M273&lt;=65,2,1))</f>
        <v>3</v>
      </c>
      <c r="Q273" s="28">
        <f>IF(Table_Market[[#This Row],[F_TOTAL_achat]]&lt;=14,1,IF(Table_Market[[#This Row],[F_TOTAL_achat]]&lt;=21,2,3))</f>
        <v>1</v>
      </c>
      <c r="R273" s="28">
        <f>IF(Table_Market[[#This Row],[M_TOTAL_dépensé]]&lt;=115,1,IF(Table_Market[[#This Row],[M_TOTAL_dépensé]]&lt;=833,2,3))</f>
        <v>2</v>
      </c>
      <c r="S273" s="21" t="str">
        <f>Table_Market[[#This Row],[R_SCORE]]&amp;Table_Market[[#This Row],[F_SCORE]]&amp;Table_Market[[#This Row],[M_SCORE]]</f>
        <v>312</v>
      </c>
      <c r="T2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73" s="31">
        <v>68</v>
      </c>
      <c r="V273" s="31">
        <v>129</v>
      </c>
      <c r="W273" s="31">
        <v>396</v>
      </c>
      <c r="X273" s="31">
        <v>188</v>
      </c>
      <c r="Y273" s="31">
        <v>22</v>
      </c>
      <c r="Z273" s="31">
        <v>15</v>
      </c>
      <c r="AA273" s="28">
        <v>1</v>
      </c>
      <c r="AB273" s="28">
        <v>3</v>
      </c>
      <c r="AC273" s="28">
        <v>3</v>
      </c>
      <c r="AD273" s="28">
        <v>5</v>
      </c>
      <c r="AE273" s="28">
        <v>1</v>
      </c>
      <c r="AF273" s="28">
        <v>0</v>
      </c>
      <c r="AG273" s="28">
        <v>0</v>
      </c>
      <c r="AH273" s="28">
        <v>0</v>
      </c>
      <c r="AI273" s="28">
        <v>0</v>
      </c>
      <c r="AJ273" s="28">
        <v>0</v>
      </c>
      <c r="AK273" s="28">
        <v>0</v>
      </c>
      <c r="AL273" s="28">
        <v>3</v>
      </c>
      <c r="AM273" s="28">
        <v>11</v>
      </c>
      <c r="AN273" s="32">
        <v>0</v>
      </c>
    </row>
    <row r="274" spans="1:40" x14ac:dyDescent="0.35">
      <c r="A274" s="19">
        <v>5831</v>
      </c>
      <c r="B274" s="20">
        <v>1967</v>
      </c>
      <c r="C274" s="21">
        <f ca="1">YEAR(TODAY())-CLEAN!$B274</f>
        <v>58</v>
      </c>
      <c r="D274" s="28" t="s">
        <v>792</v>
      </c>
      <c r="E274" s="20" t="s">
        <v>716</v>
      </c>
      <c r="F274" s="20" t="s">
        <v>710</v>
      </c>
      <c r="G274" s="22">
        <v>77870</v>
      </c>
      <c r="H274" s="21">
        <v>0</v>
      </c>
      <c r="I274" s="21">
        <v>1</v>
      </c>
      <c r="J274" s="21">
        <f>CLEAN!$H274+CLEAN!$I274</f>
        <v>1</v>
      </c>
      <c r="K274" s="23">
        <v>41143</v>
      </c>
      <c r="L274" s="21">
        <f ca="1">YEAR(TODAY())-YEAR(CLEAN!$K274)</f>
        <v>13</v>
      </c>
      <c r="M274" s="21">
        <v>93</v>
      </c>
      <c r="N274" s="21">
        <f>SUM(CLEAN!$AB274:$AE274)</f>
        <v>23</v>
      </c>
      <c r="O274" s="24">
        <f>CLEAN!$U274+CLEAN!$V274+CLEAN!$W274+CLEAN!$X274+CLEAN!$Y274+CLEAN!$Z274</f>
        <v>1815</v>
      </c>
      <c r="P274" s="21">
        <f>IF(CLEAN!$M274&lt;=32,3,IF(CLEAN!$M274&lt;=65,2,1))</f>
        <v>1</v>
      </c>
      <c r="Q274" s="21">
        <f>IF(Table_Market[[#This Row],[F_TOTAL_achat]]&lt;=14,1,IF(Table_Market[[#This Row],[F_TOTAL_achat]]&lt;=21,2,3))</f>
        <v>3</v>
      </c>
      <c r="R274" s="21">
        <f>IF(Table_Market[[#This Row],[M_TOTAL_dépensé]]&lt;=115,1,IF(Table_Market[[#This Row],[M_TOTAL_dépensé]]&lt;=833,2,3))</f>
        <v>3</v>
      </c>
      <c r="S274" s="21" t="str">
        <f>Table_Market[[#This Row],[R_SCORE]]&amp;Table_Market[[#This Row],[F_SCORE]]&amp;Table_Market[[#This Row],[M_SCORE]]</f>
        <v>133</v>
      </c>
      <c r="T2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74" s="24">
        <v>1017</v>
      </c>
      <c r="V274" s="24">
        <v>50</v>
      </c>
      <c r="W274" s="24">
        <v>500</v>
      </c>
      <c r="X274" s="24">
        <v>65</v>
      </c>
      <c r="Y274" s="24">
        <v>50</v>
      </c>
      <c r="Z274" s="24">
        <v>133</v>
      </c>
      <c r="AA274" s="21">
        <v>3</v>
      </c>
      <c r="AB274" s="21">
        <v>5</v>
      </c>
      <c r="AC274" s="21">
        <v>5</v>
      </c>
      <c r="AD274" s="21">
        <v>5</v>
      </c>
      <c r="AE274" s="21">
        <v>8</v>
      </c>
      <c r="AF274" s="21">
        <v>0</v>
      </c>
      <c r="AG274" s="21">
        <v>1</v>
      </c>
      <c r="AH274" s="21">
        <v>0</v>
      </c>
      <c r="AI274" s="21">
        <v>1</v>
      </c>
      <c r="AJ274" s="21">
        <v>0</v>
      </c>
      <c r="AK274" s="21">
        <v>0</v>
      </c>
      <c r="AL274" s="21">
        <v>3</v>
      </c>
      <c r="AM274" s="21">
        <v>11</v>
      </c>
      <c r="AN274" s="25">
        <v>1</v>
      </c>
    </row>
    <row r="275" spans="1:40" x14ac:dyDescent="0.35">
      <c r="A275" s="26">
        <v>4322</v>
      </c>
      <c r="B275" s="27">
        <v>1958</v>
      </c>
      <c r="C275" s="21">
        <f ca="1">YEAR(TODAY())-CLEAN!$B275</f>
        <v>67</v>
      </c>
      <c r="D275" s="28" t="s">
        <v>794</v>
      </c>
      <c r="E275" s="27" t="s">
        <v>714</v>
      </c>
      <c r="F275" s="27" t="s">
        <v>713</v>
      </c>
      <c r="G275" s="29">
        <v>77863</v>
      </c>
      <c r="H275" s="28">
        <v>0</v>
      </c>
      <c r="I275" s="28">
        <v>0</v>
      </c>
      <c r="J275" s="28">
        <f>CLEAN!$H275+CLEAN!$I275</f>
        <v>0</v>
      </c>
      <c r="K275" s="30">
        <v>41605</v>
      </c>
      <c r="L275" s="28">
        <f ca="1">YEAR(TODAY())-YEAR(CLEAN!$K275)</f>
        <v>12</v>
      </c>
      <c r="M275" s="28">
        <v>20</v>
      </c>
      <c r="N275" s="28">
        <f>SUM(CLEAN!$AB275:$AE275)</f>
        <v>21</v>
      </c>
      <c r="O275" s="31">
        <f>CLEAN!$U275+CLEAN!$V275+CLEAN!$W275+CLEAN!$X275+CLEAN!$Y275+CLEAN!$Z275</f>
        <v>1291</v>
      </c>
      <c r="P275" s="28">
        <f>IF(CLEAN!$M275&lt;=32,3,IF(CLEAN!$M275&lt;=65,2,1))</f>
        <v>3</v>
      </c>
      <c r="Q275" s="28">
        <f>IF(Table_Market[[#This Row],[F_TOTAL_achat]]&lt;=14,1,IF(Table_Market[[#This Row],[F_TOTAL_achat]]&lt;=21,2,3))</f>
        <v>2</v>
      </c>
      <c r="R275" s="28">
        <f>IF(Table_Market[[#This Row],[M_TOTAL_dépensé]]&lt;=115,1,IF(Table_Market[[#This Row],[M_TOTAL_dépensé]]&lt;=833,2,3))</f>
        <v>3</v>
      </c>
      <c r="S275" s="21" t="str">
        <f>Table_Market[[#This Row],[R_SCORE]]&amp;Table_Market[[#This Row],[F_SCORE]]&amp;Table_Market[[#This Row],[M_SCORE]]</f>
        <v>323</v>
      </c>
      <c r="T2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75" s="31">
        <v>881</v>
      </c>
      <c r="V275" s="31">
        <v>38</v>
      </c>
      <c r="W275" s="31">
        <v>319</v>
      </c>
      <c r="X275" s="31">
        <v>16</v>
      </c>
      <c r="Y275" s="31">
        <v>25</v>
      </c>
      <c r="Z275" s="31">
        <v>12</v>
      </c>
      <c r="AA275" s="28">
        <v>1</v>
      </c>
      <c r="AB275" s="28">
        <v>4</v>
      </c>
      <c r="AC275" s="28">
        <v>5</v>
      </c>
      <c r="AD275" s="28">
        <v>10</v>
      </c>
      <c r="AE275" s="28">
        <v>2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3</v>
      </c>
      <c r="AM275" s="28">
        <v>11</v>
      </c>
      <c r="AN275" s="32">
        <v>0</v>
      </c>
    </row>
    <row r="276" spans="1:40" x14ac:dyDescent="0.35">
      <c r="A276" s="19">
        <v>10767</v>
      </c>
      <c r="B276" s="20">
        <v>1989</v>
      </c>
      <c r="C276" s="21">
        <f ca="1">YEAR(TODAY())-CLEAN!$B276</f>
        <v>36</v>
      </c>
      <c r="D276" s="28" t="s">
        <v>793</v>
      </c>
      <c r="E276" s="20" t="s">
        <v>714</v>
      </c>
      <c r="F276" s="20" t="s">
        <v>713</v>
      </c>
      <c r="G276" s="22">
        <v>77845</v>
      </c>
      <c r="H276" s="21">
        <v>0</v>
      </c>
      <c r="I276" s="21">
        <v>0</v>
      </c>
      <c r="J276" s="21">
        <f>CLEAN!$H276+CLEAN!$I276</f>
        <v>0</v>
      </c>
      <c r="K276" s="23">
        <v>41775</v>
      </c>
      <c r="L276" s="21">
        <f ca="1">YEAR(TODAY())-YEAR(CLEAN!$K276)</f>
        <v>11</v>
      </c>
      <c r="M276" s="21">
        <v>40</v>
      </c>
      <c r="N276" s="21">
        <f>SUM(CLEAN!$AB276:$AE276)</f>
        <v>21</v>
      </c>
      <c r="O276" s="24">
        <f>CLEAN!$U276+CLEAN!$V276+CLEAN!$W276+CLEAN!$X276+CLEAN!$Y276+CLEAN!$Z276</f>
        <v>1346</v>
      </c>
      <c r="P276" s="21">
        <f>IF(CLEAN!$M276&lt;=32,3,IF(CLEAN!$M276&lt;=65,2,1))</f>
        <v>2</v>
      </c>
      <c r="Q276" s="21">
        <f>IF(Table_Market[[#This Row],[F_TOTAL_achat]]&lt;=14,1,IF(Table_Market[[#This Row],[F_TOTAL_achat]]&lt;=21,2,3))</f>
        <v>2</v>
      </c>
      <c r="R276" s="21">
        <f>IF(Table_Market[[#This Row],[M_TOTAL_dépensé]]&lt;=115,1,IF(Table_Market[[#This Row],[M_TOTAL_dépensé]]&lt;=833,2,3))</f>
        <v>3</v>
      </c>
      <c r="S276" s="21" t="str">
        <f>Table_Market[[#This Row],[R_SCORE]]&amp;Table_Market[[#This Row],[F_SCORE]]&amp;Table_Market[[#This Row],[M_SCORE]]</f>
        <v>223</v>
      </c>
      <c r="T2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76" s="24">
        <v>760</v>
      </c>
      <c r="V276" s="24">
        <v>40</v>
      </c>
      <c r="W276" s="24">
        <v>480</v>
      </c>
      <c r="X276" s="24">
        <v>0</v>
      </c>
      <c r="Y276" s="24">
        <v>40</v>
      </c>
      <c r="Z276" s="24">
        <v>26</v>
      </c>
      <c r="AA276" s="21">
        <v>1</v>
      </c>
      <c r="AB276" s="21">
        <v>3</v>
      </c>
      <c r="AC276" s="21">
        <v>5</v>
      </c>
      <c r="AD276" s="21">
        <v>12</v>
      </c>
      <c r="AE276" s="21">
        <v>1</v>
      </c>
      <c r="AF276" s="21">
        <v>0</v>
      </c>
      <c r="AG276" s="21">
        <v>0</v>
      </c>
      <c r="AH276" s="21">
        <v>1</v>
      </c>
      <c r="AI276" s="21">
        <v>1</v>
      </c>
      <c r="AJ276" s="21">
        <v>0</v>
      </c>
      <c r="AK276" s="21">
        <v>0</v>
      </c>
      <c r="AL276" s="21">
        <v>3</v>
      </c>
      <c r="AM276" s="21">
        <v>11</v>
      </c>
      <c r="AN276" s="25">
        <v>0</v>
      </c>
    </row>
    <row r="277" spans="1:40" x14ac:dyDescent="0.35">
      <c r="A277" s="26">
        <v>5153</v>
      </c>
      <c r="B277" s="27">
        <v>1967</v>
      </c>
      <c r="C277" s="21">
        <f ca="1">YEAR(TODAY())-CLEAN!$B277</f>
        <v>58</v>
      </c>
      <c r="D277" s="28" t="s">
        <v>792</v>
      </c>
      <c r="E277" s="27" t="s">
        <v>714</v>
      </c>
      <c r="F277" s="27" t="s">
        <v>710</v>
      </c>
      <c r="G277" s="29">
        <v>77766</v>
      </c>
      <c r="H277" s="28">
        <v>0</v>
      </c>
      <c r="I277" s="28">
        <v>1</v>
      </c>
      <c r="J277" s="28">
        <f>CLEAN!$H277+CLEAN!$I277</f>
        <v>1</v>
      </c>
      <c r="K277" s="30">
        <v>41327</v>
      </c>
      <c r="L277" s="28">
        <f ca="1">YEAR(TODAY())-YEAR(CLEAN!$K277)</f>
        <v>12</v>
      </c>
      <c r="M277" s="28">
        <v>97</v>
      </c>
      <c r="N277" s="28">
        <f>SUM(CLEAN!$AB277:$AE277)</f>
        <v>38</v>
      </c>
      <c r="O277" s="31">
        <f>CLEAN!$U277+CLEAN!$V277+CLEAN!$W277+CLEAN!$X277+CLEAN!$Y277+CLEAN!$Z277</f>
        <v>1529</v>
      </c>
      <c r="P277" s="28">
        <f>IF(CLEAN!$M277&lt;=32,3,IF(CLEAN!$M277&lt;=65,2,1))</f>
        <v>1</v>
      </c>
      <c r="Q277" s="28">
        <f>IF(Table_Market[[#This Row],[F_TOTAL_achat]]&lt;=14,1,IF(Table_Market[[#This Row],[F_TOTAL_achat]]&lt;=21,2,3))</f>
        <v>3</v>
      </c>
      <c r="R277" s="28">
        <f>IF(Table_Market[[#This Row],[M_TOTAL_dépensé]]&lt;=115,1,IF(Table_Market[[#This Row],[M_TOTAL_dépensé]]&lt;=833,2,3))</f>
        <v>3</v>
      </c>
      <c r="S277" s="21" t="str">
        <f>Table_Market[[#This Row],[R_SCORE]]&amp;Table_Market[[#This Row],[F_SCORE]]&amp;Table_Market[[#This Row],[M_SCORE]]</f>
        <v>133</v>
      </c>
      <c r="T2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77" s="31">
        <v>1004</v>
      </c>
      <c r="V277" s="31">
        <v>59</v>
      </c>
      <c r="W277" s="31">
        <v>265</v>
      </c>
      <c r="X277" s="31">
        <v>115</v>
      </c>
      <c r="Y277" s="31">
        <v>59</v>
      </c>
      <c r="Z277" s="31">
        <v>27</v>
      </c>
      <c r="AA277" s="28">
        <v>2</v>
      </c>
      <c r="AB277" s="28">
        <v>11</v>
      </c>
      <c r="AC277" s="28">
        <v>10</v>
      </c>
      <c r="AD277" s="28">
        <v>11</v>
      </c>
      <c r="AE277" s="28">
        <v>6</v>
      </c>
      <c r="AF277" s="28">
        <v>1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3</v>
      </c>
      <c r="AM277" s="28">
        <v>11</v>
      </c>
      <c r="AN277" s="32">
        <v>1</v>
      </c>
    </row>
    <row r="278" spans="1:40" x14ac:dyDescent="0.35">
      <c r="A278" s="19">
        <v>4127</v>
      </c>
      <c r="B278" s="20">
        <v>1967</v>
      </c>
      <c r="C278" s="21">
        <f ca="1">YEAR(TODAY())-CLEAN!$B278</f>
        <v>58</v>
      </c>
      <c r="D278" s="28" t="s">
        <v>792</v>
      </c>
      <c r="E278" s="20" t="s">
        <v>714</v>
      </c>
      <c r="F278" s="20" t="s">
        <v>710</v>
      </c>
      <c r="G278" s="22">
        <v>77766</v>
      </c>
      <c r="H278" s="21">
        <v>0</v>
      </c>
      <c r="I278" s="21">
        <v>1</v>
      </c>
      <c r="J278" s="21">
        <f>CLEAN!$H278+CLEAN!$I278</f>
        <v>1</v>
      </c>
      <c r="K278" s="23">
        <v>41327</v>
      </c>
      <c r="L278" s="21">
        <f ca="1">YEAR(TODAY())-YEAR(CLEAN!$K278)</f>
        <v>12</v>
      </c>
      <c r="M278" s="21">
        <v>97</v>
      </c>
      <c r="N278" s="21">
        <f>SUM(CLEAN!$AB278:$AE278)</f>
        <v>38</v>
      </c>
      <c r="O278" s="24">
        <f>CLEAN!$U278+CLEAN!$V278+CLEAN!$W278+CLEAN!$X278+CLEAN!$Y278+CLEAN!$Z278</f>
        <v>1529</v>
      </c>
      <c r="P278" s="21">
        <f>IF(CLEAN!$M278&lt;=32,3,IF(CLEAN!$M278&lt;=65,2,1))</f>
        <v>1</v>
      </c>
      <c r="Q278" s="21">
        <f>IF(Table_Market[[#This Row],[F_TOTAL_achat]]&lt;=14,1,IF(Table_Market[[#This Row],[F_TOTAL_achat]]&lt;=21,2,3))</f>
        <v>3</v>
      </c>
      <c r="R278" s="21">
        <f>IF(Table_Market[[#This Row],[M_TOTAL_dépensé]]&lt;=115,1,IF(Table_Market[[#This Row],[M_TOTAL_dépensé]]&lt;=833,2,3))</f>
        <v>3</v>
      </c>
      <c r="S278" s="21" t="str">
        <f>Table_Market[[#This Row],[R_SCORE]]&amp;Table_Market[[#This Row],[F_SCORE]]&amp;Table_Market[[#This Row],[M_SCORE]]</f>
        <v>133</v>
      </c>
      <c r="T2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78" s="24">
        <v>1004</v>
      </c>
      <c r="V278" s="24">
        <v>59</v>
      </c>
      <c r="W278" s="24">
        <v>265</v>
      </c>
      <c r="X278" s="24">
        <v>115</v>
      </c>
      <c r="Y278" s="24">
        <v>59</v>
      </c>
      <c r="Z278" s="24">
        <v>27</v>
      </c>
      <c r="AA278" s="21">
        <v>2</v>
      </c>
      <c r="AB278" s="21">
        <v>11</v>
      </c>
      <c r="AC278" s="21">
        <v>10</v>
      </c>
      <c r="AD278" s="21">
        <v>11</v>
      </c>
      <c r="AE278" s="21">
        <v>6</v>
      </c>
      <c r="AF278" s="21">
        <v>1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3</v>
      </c>
      <c r="AM278" s="21">
        <v>11</v>
      </c>
      <c r="AN278" s="25">
        <v>1</v>
      </c>
    </row>
    <row r="279" spans="1:40" x14ac:dyDescent="0.35">
      <c r="A279" s="26">
        <v>1173</v>
      </c>
      <c r="B279" s="27">
        <v>1947</v>
      </c>
      <c r="C279" s="21">
        <f ca="1">YEAR(TODAY())-CLEAN!$B279</f>
        <v>78</v>
      </c>
      <c r="D279" s="28" t="s">
        <v>794</v>
      </c>
      <c r="E279" s="27" t="s">
        <v>717</v>
      </c>
      <c r="F279" s="27" t="s">
        <v>713</v>
      </c>
      <c r="G279" s="29">
        <v>77632</v>
      </c>
      <c r="H279" s="28">
        <v>0</v>
      </c>
      <c r="I279" s="28">
        <v>0</v>
      </c>
      <c r="J279" s="28">
        <f>CLEAN!$H279+CLEAN!$I279</f>
        <v>0</v>
      </c>
      <c r="K279" s="30">
        <v>41343</v>
      </c>
      <c r="L279" s="28">
        <f ca="1">YEAR(TODAY())-YEAR(CLEAN!$K279)</f>
        <v>12</v>
      </c>
      <c r="M279" s="28">
        <v>73</v>
      </c>
      <c r="N279" s="28">
        <f>SUM(CLEAN!$AB279:$AE279)</f>
        <v>14</v>
      </c>
      <c r="O279" s="31">
        <f>CLEAN!$U279+CLEAN!$V279+CLEAN!$W279+CLEAN!$X279+CLEAN!$Y279+CLEAN!$Z279</f>
        <v>2252</v>
      </c>
      <c r="P279" s="28">
        <f>IF(CLEAN!$M279&lt;=32,3,IF(CLEAN!$M279&lt;=65,2,1))</f>
        <v>1</v>
      </c>
      <c r="Q279" s="28">
        <f>IF(Table_Market[[#This Row],[F_TOTAL_achat]]&lt;=14,1,IF(Table_Market[[#This Row],[F_TOTAL_achat]]&lt;=21,2,3))</f>
        <v>1</v>
      </c>
      <c r="R279" s="28">
        <f>IF(Table_Market[[#This Row],[M_TOTAL_dépensé]]&lt;=115,1,IF(Table_Market[[#This Row],[M_TOTAL_dépensé]]&lt;=833,2,3))</f>
        <v>3</v>
      </c>
      <c r="S279" s="21" t="str">
        <f>Table_Market[[#This Row],[R_SCORE]]&amp;Table_Market[[#This Row],[F_SCORE]]&amp;Table_Market[[#This Row],[M_SCORE]]</f>
        <v>113</v>
      </c>
      <c r="T2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79" s="31">
        <v>1200</v>
      </c>
      <c r="V279" s="31">
        <v>105</v>
      </c>
      <c r="W279" s="31">
        <v>758</v>
      </c>
      <c r="X279" s="31">
        <v>0</v>
      </c>
      <c r="Y279" s="31">
        <v>42</v>
      </c>
      <c r="Z279" s="31">
        <v>147</v>
      </c>
      <c r="AA279" s="28">
        <v>1</v>
      </c>
      <c r="AB279" s="28">
        <v>4</v>
      </c>
      <c r="AC279" s="28">
        <v>2</v>
      </c>
      <c r="AD279" s="28">
        <v>6</v>
      </c>
      <c r="AE279" s="28">
        <v>2</v>
      </c>
      <c r="AF279" s="28">
        <v>0</v>
      </c>
      <c r="AG279" s="28">
        <v>1</v>
      </c>
      <c r="AH279" s="28">
        <v>1</v>
      </c>
      <c r="AI279" s="28">
        <v>0</v>
      </c>
      <c r="AJ279" s="28">
        <v>0</v>
      </c>
      <c r="AK279" s="28">
        <v>0</v>
      </c>
      <c r="AL279" s="28">
        <v>3</v>
      </c>
      <c r="AM279" s="28">
        <v>11</v>
      </c>
      <c r="AN279" s="32">
        <v>1</v>
      </c>
    </row>
    <row r="280" spans="1:40" x14ac:dyDescent="0.35">
      <c r="A280" s="19">
        <v>4785</v>
      </c>
      <c r="B280" s="20">
        <v>1970</v>
      </c>
      <c r="C280" s="21">
        <f ca="1">YEAR(TODAY())-CLEAN!$B280</f>
        <v>55</v>
      </c>
      <c r="D280" s="28" t="s">
        <v>792</v>
      </c>
      <c r="E280" s="20" t="s">
        <v>714</v>
      </c>
      <c r="F280" s="20" t="s">
        <v>713</v>
      </c>
      <c r="G280" s="22">
        <v>77622</v>
      </c>
      <c r="H280" s="21">
        <v>0</v>
      </c>
      <c r="I280" s="21">
        <v>2</v>
      </c>
      <c r="J280" s="21">
        <f>CLEAN!$H280+CLEAN!$I280</f>
        <v>2</v>
      </c>
      <c r="K280" s="23">
        <v>41743</v>
      </c>
      <c r="L280" s="21">
        <f ca="1">YEAR(TODAY())-YEAR(CLEAN!$K280)</f>
        <v>11</v>
      </c>
      <c r="M280" s="21">
        <v>3</v>
      </c>
      <c r="N280" s="21">
        <f>SUM(CLEAN!$AB280:$AE280)</f>
        <v>23</v>
      </c>
      <c r="O280" s="24">
        <f>CLEAN!$U280+CLEAN!$V280+CLEAN!$W280+CLEAN!$X280+CLEAN!$Y280+CLEAN!$Z280</f>
        <v>714</v>
      </c>
      <c r="P280" s="21">
        <f>IF(CLEAN!$M280&lt;=32,3,IF(CLEAN!$M280&lt;=65,2,1))</f>
        <v>3</v>
      </c>
      <c r="Q280" s="21">
        <f>IF(Table_Market[[#This Row],[F_TOTAL_achat]]&lt;=14,1,IF(Table_Market[[#This Row],[F_TOTAL_achat]]&lt;=21,2,3))</f>
        <v>3</v>
      </c>
      <c r="R280" s="21">
        <f>IF(Table_Market[[#This Row],[M_TOTAL_dépensé]]&lt;=115,1,IF(Table_Market[[#This Row],[M_TOTAL_dépensé]]&lt;=833,2,3))</f>
        <v>2</v>
      </c>
      <c r="S280" s="21" t="str">
        <f>Table_Market[[#This Row],[R_SCORE]]&amp;Table_Market[[#This Row],[F_SCORE]]&amp;Table_Market[[#This Row],[M_SCORE]]</f>
        <v>332</v>
      </c>
      <c r="T2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80" s="24">
        <v>520</v>
      </c>
      <c r="V280" s="24">
        <v>7</v>
      </c>
      <c r="W280" s="24">
        <v>154</v>
      </c>
      <c r="X280" s="24">
        <v>19</v>
      </c>
      <c r="Y280" s="24">
        <v>0</v>
      </c>
      <c r="Z280" s="24">
        <v>14</v>
      </c>
      <c r="AA280" s="21">
        <v>2</v>
      </c>
      <c r="AB280" s="21">
        <v>6</v>
      </c>
      <c r="AC280" s="21">
        <v>3</v>
      </c>
      <c r="AD280" s="21">
        <v>11</v>
      </c>
      <c r="AE280" s="21">
        <v>3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3</v>
      </c>
      <c r="AM280" s="21">
        <v>11</v>
      </c>
      <c r="AN280" s="25">
        <v>0</v>
      </c>
    </row>
    <row r="281" spans="1:40" x14ac:dyDescent="0.35">
      <c r="A281" s="26">
        <v>7899</v>
      </c>
      <c r="B281" s="27">
        <v>1952</v>
      </c>
      <c r="C281" s="21">
        <f ca="1">YEAR(TODAY())-CLEAN!$B281</f>
        <v>73</v>
      </c>
      <c r="D281" s="28" t="s">
        <v>794</v>
      </c>
      <c r="E281" s="27" t="s">
        <v>714</v>
      </c>
      <c r="F281" s="27" t="s">
        <v>710</v>
      </c>
      <c r="G281" s="29">
        <v>77610</v>
      </c>
      <c r="H281" s="28">
        <v>0</v>
      </c>
      <c r="I281" s="28">
        <v>1</v>
      </c>
      <c r="J281" s="28">
        <f>CLEAN!$H281+CLEAN!$I281</f>
        <v>1</v>
      </c>
      <c r="K281" s="30">
        <v>41211</v>
      </c>
      <c r="L281" s="28">
        <f ca="1">YEAR(TODAY())-YEAR(CLEAN!$K281)</f>
        <v>13</v>
      </c>
      <c r="M281" s="28">
        <v>70</v>
      </c>
      <c r="N281" s="28">
        <f>SUM(CLEAN!$AB281:$AE281)</f>
        <v>22</v>
      </c>
      <c r="O281" s="31">
        <f>CLEAN!$U281+CLEAN!$V281+CLEAN!$W281+CLEAN!$X281+CLEAN!$Y281+CLEAN!$Z281</f>
        <v>1680</v>
      </c>
      <c r="P281" s="28">
        <f>IF(CLEAN!$M281&lt;=32,3,IF(CLEAN!$M281&lt;=65,2,1))</f>
        <v>1</v>
      </c>
      <c r="Q281" s="28">
        <f>IF(Table_Market[[#This Row],[F_TOTAL_achat]]&lt;=14,1,IF(Table_Market[[#This Row],[F_TOTAL_achat]]&lt;=21,2,3))</f>
        <v>3</v>
      </c>
      <c r="R281" s="28">
        <f>IF(Table_Market[[#This Row],[M_TOTAL_dépensé]]&lt;=115,1,IF(Table_Market[[#This Row],[M_TOTAL_dépensé]]&lt;=833,2,3))</f>
        <v>3</v>
      </c>
      <c r="S281" s="21" t="str">
        <f>Table_Market[[#This Row],[R_SCORE]]&amp;Table_Market[[#This Row],[F_SCORE]]&amp;Table_Market[[#This Row],[M_SCORE]]</f>
        <v>133</v>
      </c>
      <c r="T2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81" s="31">
        <v>1245</v>
      </c>
      <c r="V281" s="31">
        <v>33</v>
      </c>
      <c r="W281" s="31">
        <v>332</v>
      </c>
      <c r="X281" s="31">
        <v>21</v>
      </c>
      <c r="Y281" s="31">
        <v>33</v>
      </c>
      <c r="Z281" s="31">
        <v>16</v>
      </c>
      <c r="AA281" s="28">
        <v>2</v>
      </c>
      <c r="AB281" s="28">
        <v>4</v>
      </c>
      <c r="AC281" s="28">
        <v>7</v>
      </c>
      <c r="AD281" s="28">
        <v>4</v>
      </c>
      <c r="AE281" s="28">
        <v>7</v>
      </c>
      <c r="AF281" s="28">
        <v>0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3</v>
      </c>
      <c r="AM281" s="28">
        <v>11</v>
      </c>
      <c r="AN281" s="32">
        <v>0</v>
      </c>
    </row>
    <row r="282" spans="1:40" x14ac:dyDescent="0.35">
      <c r="A282" s="19">
        <v>4994</v>
      </c>
      <c r="B282" s="20">
        <v>1943</v>
      </c>
      <c r="C282" s="21">
        <f ca="1">YEAR(TODAY())-CLEAN!$B282</f>
        <v>82</v>
      </c>
      <c r="D282" s="28" t="s">
        <v>794</v>
      </c>
      <c r="E282" s="20" t="s">
        <v>717</v>
      </c>
      <c r="F282" s="20" t="s">
        <v>709</v>
      </c>
      <c r="G282" s="22">
        <v>77598</v>
      </c>
      <c r="H282" s="21">
        <v>0</v>
      </c>
      <c r="I282" s="21">
        <v>0</v>
      </c>
      <c r="J282" s="21">
        <f>CLEAN!$H282+CLEAN!$I282</f>
        <v>0</v>
      </c>
      <c r="K282" s="23">
        <v>41548</v>
      </c>
      <c r="L282" s="21">
        <f ca="1">YEAR(TODAY())-YEAR(CLEAN!$K282)</f>
        <v>12</v>
      </c>
      <c r="M282" s="21">
        <v>53</v>
      </c>
      <c r="N282" s="21">
        <f>SUM(CLEAN!$AB282:$AE282)</f>
        <v>28</v>
      </c>
      <c r="O282" s="24">
        <f>CLEAN!$U282+CLEAN!$V282+CLEAN!$W282+CLEAN!$X282+CLEAN!$Y282+CLEAN!$Z282</f>
        <v>1735</v>
      </c>
      <c r="P282" s="21">
        <f>IF(CLEAN!$M282&lt;=32,3,IF(CLEAN!$M282&lt;=65,2,1))</f>
        <v>2</v>
      </c>
      <c r="Q282" s="21">
        <f>IF(Table_Market[[#This Row],[F_TOTAL_achat]]&lt;=14,1,IF(Table_Market[[#This Row],[F_TOTAL_achat]]&lt;=21,2,3))</f>
        <v>3</v>
      </c>
      <c r="R282" s="21">
        <f>IF(Table_Market[[#This Row],[M_TOTAL_dépensé]]&lt;=115,1,IF(Table_Market[[#This Row],[M_TOTAL_dépensé]]&lt;=833,2,3))</f>
        <v>3</v>
      </c>
      <c r="S282" s="21" t="str">
        <f>Table_Market[[#This Row],[R_SCORE]]&amp;Table_Market[[#This Row],[F_SCORE]]&amp;Table_Market[[#This Row],[M_SCORE]]</f>
        <v>233</v>
      </c>
      <c r="T2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82" s="24">
        <v>1193</v>
      </c>
      <c r="V282" s="24">
        <v>33</v>
      </c>
      <c r="W282" s="24">
        <v>281</v>
      </c>
      <c r="X282" s="24">
        <v>129</v>
      </c>
      <c r="Y282" s="24">
        <v>66</v>
      </c>
      <c r="Z282" s="24">
        <v>33</v>
      </c>
      <c r="AA282" s="21">
        <v>1</v>
      </c>
      <c r="AB282" s="21">
        <v>7</v>
      </c>
      <c r="AC282" s="21">
        <v>5</v>
      </c>
      <c r="AD282" s="21">
        <v>13</v>
      </c>
      <c r="AE282" s="21">
        <v>3</v>
      </c>
      <c r="AF282" s="21">
        <v>0</v>
      </c>
      <c r="AG282" s="21">
        <v>0</v>
      </c>
      <c r="AH282" s="21">
        <v>1</v>
      </c>
      <c r="AI282" s="21">
        <v>0</v>
      </c>
      <c r="AJ282" s="21">
        <v>0</v>
      </c>
      <c r="AK282" s="21">
        <v>0</v>
      </c>
      <c r="AL282" s="21">
        <v>3</v>
      </c>
      <c r="AM282" s="21">
        <v>11</v>
      </c>
      <c r="AN282" s="25">
        <v>0</v>
      </c>
    </row>
    <row r="283" spans="1:40" x14ac:dyDescent="0.35">
      <c r="A283" s="26">
        <v>2008</v>
      </c>
      <c r="B283" s="27">
        <v>1978</v>
      </c>
      <c r="C283" s="21">
        <f ca="1">YEAR(TODAY())-CLEAN!$B283</f>
        <v>47</v>
      </c>
      <c r="D283" s="28" t="s">
        <v>792</v>
      </c>
      <c r="E283" s="27" t="s">
        <v>716</v>
      </c>
      <c r="F283" s="27" t="s">
        <v>710</v>
      </c>
      <c r="G283" s="29">
        <v>77583</v>
      </c>
      <c r="H283" s="28">
        <v>0</v>
      </c>
      <c r="I283" s="28">
        <v>0</v>
      </c>
      <c r="J283" s="28">
        <f>CLEAN!$H283+CLEAN!$I283</f>
        <v>0</v>
      </c>
      <c r="K283" s="30">
        <v>41680</v>
      </c>
      <c r="L283" s="28">
        <f ca="1">YEAR(TODAY())-YEAR(CLEAN!$K283)</f>
        <v>11</v>
      </c>
      <c r="M283" s="28">
        <v>93</v>
      </c>
      <c r="N283" s="28">
        <f>SUM(CLEAN!$AB283:$AE283)</f>
        <v>20</v>
      </c>
      <c r="O283" s="31">
        <f>CLEAN!$U283+CLEAN!$V283+CLEAN!$W283+CLEAN!$X283+CLEAN!$Y283+CLEAN!$Z283</f>
        <v>1149</v>
      </c>
      <c r="P283" s="28">
        <f>IF(CLEAN!$M283&lt;=32,3,IF(CLEAN!$M283&lt;=65,2,1))</f>
        <v>1</v>
      </c>
      <c r="Q283" s="28">
        <f>IF(Table_Market[[#This Row],[F_TOTAL_achat]]&lt;=14,1,IF(Table_Market[[#This Row],[F_TOTAL_achat]]&lt;=21,2,3))</f>
        <v>2</v>
      </c>
      <c r="R283" s="28">
        <f>IF(Table_Market[[#This Row],[M_TOTAL_dépensé]]&lt;=115,1,IF(Table_Market[[#This Row],[M_TOTAL_dépensé]]&lt;=833,2,3))</f>
        <v>3</v>
      </c>
      <c r="S283" s="21" t="str">
        <f>Table_Market[[#This Row],[R_SCORE]]&amp;Table_Market[[#This Row],[F_SCORE]]&amp;Table_Market[[#This Row],[M_SCORE]]</f>
        <v>123</v>
      </c>
      <c r="T2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83" s="31">
        <v>372</v>
      </c>
      <c r="V283" s="31">
        <v>23</v>
      </c>
      <c r="W283" s="31">
        <v>384</v>
      </c>
      <c r="X283" s="31">
        <v>250</v>
      </c>
      <c r="Y283" s="31">
        <v>12</v>
      </c>
      <c r="Z283" s="31">
        <v>108</v>
      </c>
      <c r="AA283" s="28">
        <v>1</v>
      </c>
      <c r="AB283" s="28">
        <v>4</v>
      </c>
      <c r="AC283" s="28">
        <v>5</v>
      </c>
      <c r="AD283" s="28">
        <v>9</v>
      </c>
      <c r="AE283" s="28">
        <v>2</v>
      </c>
      <c r="AF283" s="28">
        <v>0</v>
      </c>
      <c r="AG283" s="28">
        <v>0</v>
      </c>
      <c r="AH283" s="28">
        <v>0</v>
      </c>
      <c r="AI283" s="28">
        <v>1</v>
      </c>
      <c r="AJ283" s="28">
        <v>0</v>
      </c>
      <c r="AK283" s="28">
        <v>0</v>
      </c>
      <c r="AL283" s="28">
        <v>3</v>
      </c>
      <c r="AM283" s="28">
        <v>11</v>
      </c>
      <c r="AN283" s="32">
        <v>0</v>
      </c>
    </row>
    <row r="284" spans="1:40" x14ac:dyDescent="0.35">
      <c r="A284" s="19">
        <v>5236</v>
      </c>
      <c r="B284" s="20">
        <v>1979</v>
      </c>
      <c r="C284" s="21">
        <f ca="1">YEAR(TODAY())-CLEAN!$B284</f>
        <v>46</v>
      </c>
      <c r="D284" s="28" t="s">
        <v>792</v>
      </c>
      <c r="E284" s="20" t="s">
        <v>716</v>
      </c>
      <c r="F284" s="20" t="s">
        <v>713</v>
      </c>
      <c r="G284" s="22">
        <v>77568</v>
      </c>
      <c r="H284" s="21">
        <v>0</v>
      </c>
      <c r="I284" s="21">
        <v>1</v>
      </c>
      <c r="J284" s="21">
        <f>CLEAN!$H284+CLEAN!$I284</f>
        <v>1</v>
      </c>
      <c r="K284" s="23">
        <v>41146</v>
      </c>
      <c r="L284" s="21">
        <f ca="1">YEAR(TODAY())-YEAR(CLEAN!$K284)</f>
        <v>13</v>
      </c>
      <c r="M284" s="21">
        <v>30</v>
      </c>
      <c r="N284" s="21">
        <f>SUM(CLEAN!$AB284:$AE284)</f>
        <v>25</v>
      </c>
      <c r="O284" s="24">
        <f>CLEAN!$U284+CLEAN!$V284+CLEAN!$W284+CLEAN!$X284+CLEAN!$Y284+CLEAN!$Z284</f>
        <v>2194</v>
      </c>
      <c r="P284" s="21">
        <f>IF(CLEAN!$M284&lt;=32,3,IF(CLEAN!$M284&lt;=65,2,1))</f>
        <v>3</v>
      </c>
      <c r="Q284" s="21">
        <f>IF(Table_Market[[#This Row],[F_TOTAL_achat]]&lt;=14,1,IF(Table_Market[[#This Row],[F_TOTAL_achat]]&lt;=21,2,3))</f>
        <v>3</v>
      </c>
      <c r="R284" s="21">
        <f>IF(Table_Market[[#This Row],[M_TOTAL_dépensé]]&lt;=115,1,IF(Table_Market[[#This Row],[M_TOTAL_dépensé]]&lt;=833,2,3))</f>
        <v>3</v>
      </c>
      <c r="S284" s="21" t="str">
        <f>Table_Market[[#This Row],[R_SCORE]]&amp;Table_Market[[#This Row],[F_SCORE]]&amp;Table_Market[[#This Row],[M_SCORE]]</f>
        <v>333</v>
      </c>
      <c r="T2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84" s="24">
        <v>1230</v>
      </c>
      <c r="V284" s="24">
        <v>0</v>
      </c>
      <c r="W284" s="24">
        <v>396</v>
      </c>
      <c r="X284" s="24">
        <v>232</v>
      </c>
      <c r="Y284" s="24">
        <v>178</v>
      </c>
      <c r="Z284" s="24">
        <v>158</v>
      </c>
      <c r="AA284" s="21">
        <v>1</v>
      </c>
      <c r="AB284" s="21">
        <v>10</v>
      </c>
      <c r="AC284" s="21">
        <v>2</v>
      </c>
      <c r="AD284" s="21">
        <v>8</v>
      </c>
      <c r="AE284" s="21">
        <v>5</v>
      </c>
      <c r="AF284" s="21">
        <v>0</v>
      </c>
      <c r="AG284" s="21">
        <v>1</v>
      </c>
      <c r="AH284" s="21">
        <v>1</v>
      </c>
      <c r="AI284" s="21">
        <v>1</v>
      </c>
      <c r="AJ284" s="21">
        <v>0</v>
      </c>
      <c r="AK284" s="21">
        <v>0</v>
      </c>
      <c r="AL284" s="21">
        <v>3</v>
      </c>
      <c r="AM284" s="21">
        <v>11</v>
      </c>
      <c r="AN284" s="25">
        <v>0</v>
      </c>
    </row>
    <row r="285" spans="1:40" x14ac:dyDescent="0.35">
      <c r="A285" s="26">
        <v>7832</v>
      </c>
      <c r="B285" s="27">
        <v>1959</v>
      </c>
      <c r="C285" s="21">
        <f ca="1">YEAR(TODAY())-CLEAN!$B285</f>
        <v>66</v>
      </c>
      <c r="D285" s="28" t="s">
        <v>794</v>
      </c>
      <c r="E285" s="27" t="s">
        <v>717</v>
      </c>
      <c r="F285" s="27" t="s">
        <v>710</v>
      </c>
      <c r="G285" s="29">
        <v>77520</v>
      </c>
      <c r="H285" s="28">
        <v>0</v>
      </c>
      <c r="I285" s="28">
        <v>1</v>
      </c>
      <c r="J285" s="28">
        <f>CLEAN!$H285+CLEAN!$I285</f>
        <v>1</v>
      </c>
      <c r="K285" s="30">
        <v>41514</v>
      </c>
      <c r="L285" s="28">
        <f ca="1">YEAR(TODAY())-YEAR(CLEAN!$K285)</f>
        <v>12</v>
      </c>
      <c r="M285" s="28">
        <v>30</v>
      </c>
      <c r="N285" s="28">
        <f>SUM(CLEAN!$AB285:$AE285)</f>
        <v>26</v>
      </c>
      <c r="O285" s="31">
        <f>CLEAN!$U285+CLEAN!$V285+CLEAN!$W285+CLEAN!$X285+CLEAN!$Y285+CLEAN!$Z285</f>
        <v>1526</v>
      </c>
      <c r="P285" s="28">
        <f>IF(CLEAN!$M285&lt;=32,3,IF(CLEAN!$M285&lt;=65,2,1))</f>
        <v>3</v>
      </c>
      <c r="Q285" s="28">
        <f>IF(Table_Market[[#This Row],[F_TOTAL_achat]]&lt;=14,1,IF(Table_Market[[#This Row],[F_TOTAL_achat]]&lt;=21,2,3))</f>
        <v>3</v>
      </c>
      <c r="R285" s="28">
        <f>IF(Table_Market[[#This Row],[M_TOTAL_dépensé]]&lt;=115,1,IF(Table_Market[[#This Row],[M_TOTAL_dépensé]]&lt;=833,2,3))</f>
        <v>3</v>
      </c>
      <c r="S285" s="21" t="str">
        <f>Table_Market[[#This Row],[R_SCORE]]&amp;Table_Market[[#This Row],[F_SCORE]]&amp;Table_Market[[#This Row],[M_SCORE]]</f>
        <v>333</v>
      </c>
      <c r="T2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85" s="31">
        <v>940</v>
      </c>
      <c r="V285" s="31">
        <v>44</v>
      </c>
      <c r="W285" s="31">
        <v>396</v>
      </c>
      <c r="X285" s="31">
        <v>0</v>
      </c>
      <c r="Y285" s="31">
        <v>88</v>
      </c>
      <c r="Z285" s="31">
        <v>58</v>
      </c>
      <c r="AA285" s="28">
        <v>1</v>
      </c>
      <c r="AB285" s="28">
        <v>8</v>
      </c>
      <c r="AC285" s="28">
        <v>7</v>
      </c>
      <c r="AD285" s="28">
        <v>7</v>
      </c>
      <c r="AE285" s="28">
        <v>4</v>
      </c>
      <c r="AF285" s="28">
        <v>1</v>
      </c>
      <c r="AG285" s="28">
        <v>0</v>
      </c>
      <c r="AH285" s="28">
        <v>1</v>
      </c>
      <c r="AI285" s="28">
        <v>1</v>
      </c>
      <c r="AJ285" s="28">
        <v>0</v>
      </c>
      <c r="AK285" s="28">
        <v>0</v>
      </c>
      <c r="AL285" s="28">
        <v>3</v>
      </c>
      <c r="AM285" s="28">
        <v>11</v>
      </c>
      <c r="AN285" s="32">
        <v>1</v>
      </c>
    </row>
    <row r="286" spans="1:40" x14ac:dyDescent="0.35">
      <c r="A286" s="19">
        <v>6963</v>
      </c>
      <c r="B286" s="20">
        <v>1947</v>
      </c>
      <c r="C286" s="21">
        <f ca="1">YEAR(TODAY())-CLEAN!$B286</f>
        <v>78</v>
      </c>
      <c r="D286" s="28" t="s">
        <v>794</v>
      </c>
      <c r="E286" s="20" t="s">
        <v>716</v>
      </c>
      <c r="F286" s="20" t="s">
        <v>709</v>
      </c>
      <c r="G286" s="22">
        <v>77457</v>
      </c>
      <c r="H286" s="21">
        <v>0</v>
      </c>
      <c r="I286" s="21">
        <v>0</v>
      </c>
      <c r="J286" s="21">
        <f>CLEAN!$H286+CLEAN!$I286</f>
        <v>0</v>
      </c>
      <c r="K286" s="23">
        <v>41703</v>
      </c>
      <c r="L286" s="21">
        <f ca="1">YEAR(TODAY())-YEAR(CLEAN!$K286)</f>
        <v>11</v>
      </c>
      <c r="M286" s="21">
        <v>85</v>
      </c>
      <c r="N286" s="21">
        <f>SUM(CLEAN!$AB286:$AE286)</f>
        <v>18</v>
      </c>
      <c r="O286" s="24">
        <f>CLEAN!$U286+CLEAN!$V286+CLEAN!$W286+CLEAN!$X286+CLEAN!$Y286+CLEAN!$Z286</f>
        <v>1157</v>
      </c>
      <c r="P286" s="21">
        <f>IF(CLEAN!$M286&lt;=32,3,IF(CLEAN!$M286&lt;=65,2,1))</f>
        <v>1</v>
      </c>
      <c r="Q286" s="21">
        <f>IF(Table_Market[[#This Row],[F_TOTAL_achat]]&lt;=14,1,IF(Table_Market[[#This Row],[F_TOTAL_achat]]&lt;=21,2,3))</f>
        <v>2</v>
      </c>
      <c r="R286" s="21">
        <f>IF(Table_Market[[#This Row],[M_TOTAL_dépensé]]&lt;=115,1,IF(Table_Market[[#This Row],[M_TOTAL_dépensé]]&lt;=833,2,3))</f>
        <v>3</v>
      </c>
      <c r="S286" s="21" t="str">
        <f>Table_Market[[#This Row],[R_SCORE]]&amp;Table_Market[[#This Row],[F_SCORE]]&amp;Table_Market[[#This Row],[M_SCORE]]</f>
        <v>123</v>
      </c>
      <c r="T2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86" s="24">
        <v>675</v>
      </c>
      <c r="V286" s="24">
        <v>11</v>
      </c>
      <c r="W286" s="24">
        <v>400</v>
      </c>
      <c r="X286" s="24">
        <v>15</v>
      </c>
      <c r="Y286" s="24">
        <v>45</v>
      </c>
      <c r="Z286" s="24">
        <v>11</v>
      </c>
      <c r="AA286" s="21">
        <v>1</v>
      </c>
      <c r="AB286" s="21">
        <v>2</v>
      </c>
      <c r="AC286" s="21">
        <v>5</v>
      </c>
      <c r="AD286" s="21">
        <v>10</v>
      </c>
      <c r="AE286" s="21">
        <v>1</v>
      </c>
      <c r="AF286" s="21">
        <v>0</v>
      </c>
      <c r="AG286" s="21">
        <v>0</v>
      </c>
      <c r="AH286" s="21">
        <v>1</v>
      </c>
      <c r="AI286" s="21">
        <v>0</v>
      </c>
      <c r="AJ286" s="21">
        <v>0</v>
      </c>
      <c r="AK286" s="21">
        <v>0</v>
      </c>
      <c r="AL286" s="21">
        <v>3</v>
      </c>
      <c r="AM286" s="21">
        <v>11</v>
      </c>
      <c r="AN286" s="25">
        <v>0</v>
      </c>
    </row>
    <row r="287" spans="1:40" x14ac:dyDescent="0.35">
      <c r="A287" s="26">
        <v>5796</v>
      </c>
      <c r="B287" s="27">
        <v>1963</v>
      </c>
      <c r="C287" s="21">
        <f ca="1">YEAR(TODAY())-CLEAN!$B287</f>
        <v>62</v>
      </c>
      <c r="D287" s="28" t="s">
        <v>794</v>
      </c>
      <c r="E287" s="27" t="s">
        <v>716</v>
      </c>
      <c r="F287" s="27" t="s">
        <v>710</v>
      </c>
      <c r="G287" s="29">
        <v>77437</v>
      </c>
      <c r="H287" s="28">
        <v>0</v>
      </c>
      <c r="I287" s="28">
        <v>0</v>
      </c>
      <c r="J287" s="28">
        <f>CLEAN!$H287+CLEAN!$I287</f>
        <v>0</v>
      </c>
      <c r="K287" s="30">
        <v>41604</v>
      </c>
      <c r="L287" s="28">
        <f ca="1">YEAR(TODAY())-YEAR(CLEAN!$K287)</f>
        <v>12</v>
      </c>
      <c r="M287" s="28">
        <v>70</v>
      </c>
      <c r="N287" s="28">
        <f>SUM(CLEAN!$AB287:$AE287)</f>
        <v>23</v>
      </c>
      <c r="O287" s="31">
        <f>CLEAN!$U287+CLEAN!$V287+CLEAN!$W287+CLEAN!$X287+CLEAN!$Y287+CLEAN!$Z287</f>
        <v>1125</v>
      </c>
      <c r="P287" s="28">
        <f>IF(CLEAN!$M287&lt;=32,3,IF(CLEAN!$M287&lt;=65,2,1))</f>
        <v>1</v>
      </c>
      <c r="Q287" s="28">
        <f>IF(Table_Market[[#This Row],[F_TOTAL_achat]]&lt;=14,1,IF(Table_Market[[#This Row],[F_TOTAL_achat]]&lt;=21,2,3))</f>
        <v>3</v>
      </c>
      <c r="R287" s="28">
        <f>IF(Table_Market[[#This Row],[M_TOTAL_dépensé]]&lt;=115,1,IF(Table_Market[[#This Row],[M_TOTAL_dépensé]]&lt;=833,2,3))</f>
        <v>3</v>
      </c>
      <c r="S287" s="21" t="str">
        <f>Table_Market[[#This Row],[R_SCORE]]&amp;Table_Market[[#This Row],[F_SCORE]]&amp;Table_Market[[#This Row],[M_SCORE]]</f>
        <v>133</v>
      </c>
      <c r="T2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87" s="31">
        <v>560</v>
      </c>
      <c r="V287" s="31">
        <v>21</v>
      </c>
      <c r="W287" s="31">
        <v>442</v>
      </c>
      <c r="X287" s="31">
        <v>29</v>
      </c>
      <c r="Y287" s="31">
        <v>44</v>
      </c>
      <c r="Z287" s="31">
        <v>29</v>
      </c>
      <c r="AA287" s="28">
        <v>1</v>
      </c>
      <c r="AB287" s="28">
        <v>4</v>
      </c>
      <c r="AC287" s="28">
        <v>5</v>
      </c>
      <c r="AD287" s="28">
        <v>13</v>
      </c>
      <c r="AE287" s="28">
        <v>1</v>
      </c>
      <c r="AF287" s="28">
        <v>0</v>
      </c>
      <c r="AG287" s="28">
        <v>0</v>
      </c>
      <c r="AH287" s="28">
        <v>1</v>
      </c>
      <c r="AI287" s="28">
        <v>0</v>
      </c>
      <c r="AJ287" s="28">
        <v>0</v>
      </c>
      <c r="AK287" s="28">
        <v>0</v>
      </c>
      <c r="AL287" s="28">
        <v>3</v>
      </c>
      <c r="AM287" s="28">
        <v>11</v>
      </c>
      <c r="AN287" s="32">
        <v>0</v>
      </c>
    </row>
    <row r="288" spans="1:40" x14ac:dyDescent="0.35">
      <c r="A288" s="19">
        <v>9206</v>
      </c>
      <c r="B288" s="20">
        <v>1968</v>
      </c>
      <c r="C288" s="21">
        <f ca="1">YEAR(TODAY())-CLEAN!$B288</f>
        <v>57</v>
      </c>
      <c r="D288" s="28" t="s">
        <v>792</v>
      </c>
      <c r="E288" s="20" t="s">
        <v>716</v>
      </c>
      <c r="F288" s="20" t="s">
        <v>713</v>
      </c>
      <c r="G288" s="22">
        <v>77382</v>
      </c>
      <c r="H288" s="21">
        <v>0</v>
      </c>
      <c r="I288" s="21">
        <v>1</v>
      </c>
      <c r="J288" s="21">
        <f>CLEAN!$H288+CLEAN!$I288</f>
        <v>1</v>
      </c>
      <c r="K288" s="23">
        <v>41646</v>
      </c>
      <c r="L288" s="21">
        <f ca="1">YEAR(TODAY())-YEAR(CLEAN!$K288)</f>
        <v>11</v>
      </c>
      <c r="M288" s="21">
        <v>36</v>
      </c>
      <c r="N288" s="21">
        <f>SUM(CLEAN!$AB288:$AE288)</f>
        <v>25</v>
      </c>
      <c r="O288" s="24">
        <f>CLEAN!$U288+CLEAN!$V288+CLEAN!$W288+CLEAN!$X288+CLEAN!$Y288+CLEAN!$Z288</f>
        <v>1121</v>
      </c>
      <c r="P288" s="21">
        <f>IF(CLEAN!$M288&lt;=32,3,IF(CLEAN!$M288&lt;=65,2,1))</f>
        <v>2</v>
      </c>
      <c r="Q288" s="21">
        <f>IF(Table_Market[[#This Row],[F_TOTAL_achat]]&lt;=14,1,IF(Table_Market[[#This Row],[F_TOTAL_achat]]&lt;=21,2,3))</f>
        <v>3</v>
      </c>
      <c r="R288" s="21">
        <f>IF(Table_Market[[#This Row],[M_TOTAL_dépensé]]&lt;=115,1,IF(Table_Market[[#This Row],[M_TOTAL_dépensé]]&lt;=833,2,3))</f>
        <v>3</v>
      </c>
      <c r="S288" s="21" t="str">
        <f>Table_Market[[#This Row],[R_SCORE]]&amp;Table_Market[[#This Row],[F_SCORE]]&amp;Table_Market[[#This Row],[M_SCORE]]</f>
        <v>233</v>
      </c>
      <c r="T2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88" s="24">
        <v>491</v>
      </c>
      <c r="V288" s="24">
        <v>48</v>
      </c>
      <c r="W288" s="24">
        <v>231</v>
      </c>
      <c r="X288" s="24">
        <v>112</v>
      </c>
      <c r="Y288" s="24">
        <v>105</v>
      </c>
      <c r="Z288" s="24">
        <v>134</v>
      </c>
      <c r="AA288" s="21">
        <v>2</v>
      </c>
      <c r="AB288" s="21">
        <v>5</v>
      </c>
      <c r="AC288" s="21">
        <v>7</v>
      </c>
      <c r="AD288" s="21">
        <v>12</v>
      </c>
      <c r="AE288" s="21">
        <v>1</v>
      </c>
      <c r="AF288" s="21">
        <v>0</v>
      </c>
      <c r="AG288" s="21">
        <v>0</v>
      </c>
      <c r="AH288" s="21">
        <v>1</v>
      </c>
      <c r="AI288" s="21">
        <v>0</v>
      </c>
      <c r="AJ288" s="21">
        <v>0</v>
      </c>
      <c r="AK288" s="21">
        <v>0</v>
      </c>
      <c r="AL288" s="21">
        <v>3</v>
      </c>
      <c r="AM288" s="21">
        <v>11</v>
      </c>
      <c r="AN288" s="25">
        <v>0</v>
      </c>
    </row>
    <row r="289" spans="1:40" x14ac:dyDescent="0.35">
      <c r="A289" s="26">
        <v>11051</v>
      </c>
      <c r="B289" s="27">
        <v>1956</v>
      </c>
      <c r="C289" s="21">
        <f ca="1">YEAR(TODAY())-CLEAN!$B289</f>
        <v>69</v>
      </c>
      <c r="D289" s="28" t="s">
        <v>794</v>
      </c>
      <c r="E289" s="27" t="s">
        <v>714</v>
      </c>
      <c r="F289" s="27" t="s">
        <v>713</v>
      </c>
      <c r="G289" s="29">
        <v>77376</v>
      </c>
      <c r="H289" s="28">
        <v>1</v>
      </c>
      <c r="I289" s="28">
        <v>1</v>
      </c>
      <c r="J289" s="28">
        <f>CLEAN!$H289+CLEAN!$I289</f>
        <v>2</v>
      </c>
      <c r="K289" s="30">
        <v>41769</v>
      </c>
      <c r="L289" s="28">
        <f ca="1">YEAR(TODAY())-YEAR(CLEAN!$K289)</f>
        <v>11</v>
      </c>
      <c r="M289" s="28">
        <v>72</v>
      </c>
      <c r="N289" s="28">
        <f>SUM(CLEAN!$AB289:$AE289)</f>
        <v>23</v>
      </c>
      <c r="O289" s="31">
        <f>CLEAN!$U289+CLEAN!$V289+CLEAN!$W289+CLEAN!$X289+CLEAN!$Y289+CLEAN!$Z289</f>
        <v>661</v>
      </c>
      <c r="P289" s="28">
        <f>IF(CLEAN!$M289&lt;=32,3,IF(CLEAN!$M289&lt;=65,2,1))</f>
        <v>1</v>
      </c>
      <c r="Q289" s="28">
        <f>IF(Table_Market[[#This Row],[F_TOTAL_achat]]&lt;=14,1,IF(Table_Market[[#This Row],[F_TOTAL_achat]]&lt;=21,2,3))</f>
        <v>3</v>
      </c>
      <c r="R289" s="28">
        <f>IF(Table_Market[[#This Row],[M_TOTAL_dépensé]]&lt;=115,1,IF(Table_Market[[#This Row],[M_TOTAL_dépensé]]&lt;=833,2,3))</f>
        <v>2</v>
      </c>
      <c r="S289" s="21" t="str">
        <f>Table_Market[[#This Row],[R_SCORE]]&amp;Table_Market[[#This Row],[F_SCORE]]&amp;Table_Market[[#This Row],[M_SCORE]]</f>
        <v>132</v>
      </c>
      <c r="T2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89" s="31">
        <v>492</v>
      </c>
      <c r="V289" s="31">
        <v>19</v>
      </c>
      <c r="W289" s="31">
        <v>110</v>
      </c>
      <c r="X289" s="31">
        <v>16</v>
      </c>
      <c r="Y289" s="31">
        <v>12</v>
      </c>
      <c r="Z289" s="31">
        <v>12</v>
      </c>
      <c r="AA289" s="28">
        <v>4</v>
      </c>
      <c r="AB289" s="28">
        <v>6</v>
      </c>
      <c r="AC289" s="28">
        <v>3</v>
      </c>
      <c r="AD289" s="28">
        <v>10</v>
      </c>
      <c r="AE289" s="28">
        <v>4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3</v>
      </c>
      <c r="AM289" s="28">
        <v>11</v>
      </c>
      <c r="AN289" s="32">
        <v>0</v>
      </c>
    </row>
    <row r="290" spans="1:40" x14ac:dyDescent="0.35">
      <c r="A290" s="19">
        <v>3197</v>
      </c>
      <c r="B290" s="20">
        <v>1980</v>
      </c>
      <c r="C290" s="21">
        <f ca="1">YEAR(TODAY())-CLEAN!$B290</f>
        <v>45</v>
      </c>
      <c r="D290" s="28" t="s">
        <v>792</v>
      </c>
      <c r="E290" s="20" t="s">
        <v>716</v>
      </c>
      <c r="F290" s="20" t="s">
        <v>710</v>
      </c>
      <c r="G290" s="22">
        <v>77353</v>
      </c>
      <c r="H290" s="21">
        <v>0</v>
      </c>
      <c r="I290" s="21">
        <v>1</v>
      </c>
      <c r="J290" s="21">
        <f>CLEAN!$H290+CLEAN!$I290</f>
        <v>1</v>
      </c>
      <c r="K290" s="23">
        <v>41624</v>
      </c>
      <c r="L290" s="21">
        <f ca="1">YEAR(TODAY())-YEAR(CLEAN!$K290)</f>
        <v>12</v>
      </c>
      <c r="M290" s="21">
        <v>38</v>
      </c>
      <c r="N290" s="21">
        <f>SUM(CLEAN!$AB290:$AE290)</f>
        <v>22</v>
      </c>
      <c r="O290" s="24">
        <f>CLEAN!$U290+CLEAN!$V290+CLEAN!$W290+CLEAN!$X290+CLEAN!$Y290+CLEAN!$Z290</f>
        <v>670</v>
      </c>
      <c r="P290" s="21">
        <f>IF(CLEAN!$M290&lt;=32,3,IF(CLEAN!$M290&lt;=65,2,1))</f>
        <v>2</v>
      </c>
      <c r="Q290" s="21">
        <f>IF(Table_Market[[#This Row],[F_TOTAL_achat]]&lt;=14,1,IF(Table_Market[[#This Row],[F_TOTAL_achat]]&lt;=21,2,3))</f>
        <v>3</v>
      </c>
      <c r="R290" s="21">
        <f>IF(Table_Market[[#This Row],[M_TOTAL_dépensé]]&lt;=115,1,IF(Table_Market[[#This Row],[M_TOTAL_dépensé]]&lt;=833,2,3))</f>
        <v>2</v>
      </c>
      <c r="S290" s="21" t="str">
        <f>Table_Market[[#This Row],[R_SCORE]]&amp;Table_Market[[#This Row],[F_SCORE]]&amp;Table_Market[[#This Row],[M_SCORE]]</f>
        <v>232</v>
      </c>
      <c r="T2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90" s="24">
        <v>275</v>
      </c>
      <c r="V290" s="24">
        <v>59</v>
      </c>
      <c r="W290" s="24">
        <v>107</v>
      </c>
      <c r="X290" s="24">
        <v>69</v>
      </c>
      <c r="Y290" s="24">
        <v>101</v>
      </c>
      <c r="Z290" s="24">
        <v>59</v>
      </c>
      <c r="AA290" s="21">
        <v>2</v>
      </c>
      <c r="AB290" s="21">
        <v>6</v>
      </c>
      <c r="AC290" s="21">
        <v>4</v>
      </c>
      <c r="AD290" s="21">
        <v>8</v>
      </c>
      <c r="AE290" s="21">
        <v>4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3</v>
      </c>
      <c r="AM290" s="21">
        <v>11</v>
      </c>
      <c r="AN290" s="25">
        <v>0</v>
      </c>
    </row>
    <row r="291" spans="1:40" x14ac:dyDescent="0.35">
      <c r="A291" s="26">
        <v>6652</v>
      </c>
      <c r="B291" s="27">
        <v>1965</v>
      </c>
      <c r="C291" s="21">
        <f ca="1">YEAR(TODAY())-CLEAN!$B291</f>
        <v>60</v>
      </c>
      <c r="D291" s="28" t="s">
        <v>794</v>
      </c>
      <c r="E291" s="27" t="s">
        <v>716</v>
      </c>
      <c r="F291" s="27" t="s">
        <v>710</v>
      </c>
      <c r="G291" s="29">
        <v>77343</v>
      </c>
      <c r="H291" s="28">
        <v>0</v>
      </c>
      <c r="I291" s="28">
        <v>0</v>
      </c>
      <c r="J291" s="28">
        <f>CLEAN!$H291+CLEAN!$I291</f>
        <v>0</v>
      </c>
      <c r="K291" s="30">
        <v>41799</v>
      </c>
      <c r="L291" s="28">
        <f ca="1">YEAR(TODAY())-YEAR(CLEAN!$K291)</f>
        <v>11</v>
      </c>
      <c r="M291" s="28">
        <v>28</v>
      </c>
      <c r="N291" s="28">
        <f>SUM(CLEAN!$AB291:$AE291)</f>
        <v>17</v>
      </c>
      <c r="O291" s="31">
        <f>CLEAN!$U291+CLEAN!$V291+CLEAN!$W291+CLEAN!$X291+CLEAN!$Y291+CLEAN!$Z291</f>
        <v>1134</v>
      </c>
      <c r="P291" s="28">
        <f>IF(CLEAN!$M291&lt;=32,3,IF(CLEAN!$M291&lt;=65,2,1))</f>
        <v>3</v>
      </c>
      <c r="Q291" s="28">
        <f>IF(Table_Market[[#This Row],[F_TOTAL_achat]]&lt;=14,1,IF(Table_Market[[#This Row],[F_TOTAL_achat]]&lt;=21,2,3))</f>
        <v>2</v>
      </c>
      <c r="R291" s="28">
        <f>IF(Table_Market[[#This Row],[M_TOTAL_dépensé]]&lt;=115,1,IF(Table_Market[[#This Row],[M_TOTAL_dépensé]]&lt;=833,2,3))</f>
        <v>3</v>
      </c>
      <c r="S291" s="21" t="str">
        <f>Table_Market[[#This Row],[R_SCORE]]&amp;Table_Market[[#This Row],[F_SCORE]]&amp;Table_Market[[#This Row],[M_SCORE]]</f>
        <v>323</v>
      </c>
      <c r="T2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91" s="31">
        <v>227</v>
      </c>
      <c r="V291" s="31">
        <v>151</v>
      </c>
      <c r="W291" s="31">
        <v>573</v>
      </c>
      <c r="X291" s="31">
        <v>98</v>
      </c>
      <c r="Y291" s="31">
        <v>54</v>
      </c>
      <c r="Z291" s="31">
        <v>31</v>
      </c>
      <c r="AA291" s="28">
        <v>1</v>
      </c>
      <c r="AB291" s="28">
        <v>3</v>
      </c>
      <c r="AC291" s="28">
        <v>4</v>
      </c>
      <c r="AD291" s="28">
        <v>9</v>
      </c>
      <c r="AE291" s="28">
        <v>1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3</v>
      </c>
      <c r="AM291" s="28">
        <v>11</v>
      </c>
      <c r="AN291" s="32">
        <v>0</v>
      </c>
    </row>
    <row r="292" spans="1:40" x14ac:dyDescent="0.35">
      <c r="A292" s="19">
        <v>5077</v>
      </c>
      <c r="B292" s="20">
        <v>1979</v>
      </c>
      <c r="C292" s="21">
        <f ca="1">YEAR(TODAY())-CLEAN!$B292</f>
        <v>46</v>
      </c>
      <c r="D292" s="28" t="s">
        <v>792</v>
      </c>
      <c r="E292" s="20" t="s">
        <v>716</v>
      </c>
      <c r="F292" s="20" t="s">
        <v>713</v>
      </c>
      <c r="G292" s="22">
        <v>77298</v>
      </c>
      <c r="H292" s="21">
        <v>0</v>
      </c>
      <c r="I292" s="21">
        <v>1</v>
      </c>
      <c r="J292" s="21">
        <f>CLEAN!$H292+CLEAN!$I292</f>
        <v>1</v>
      </c>
      <c r="K292" s="23">
        <v>41580</v>
      </c>
      <c r="L292" s="21">
        <f ca="1">YEAR(TODAY())-YEAR(CLEAN!$K292)</f>
        <v>12</v>
      </c>
      <c r="M292" s="21">
        <v>46</v>
      </c>
      <c r="N292" s="21">
        <f>SUM(CLEAN!$AB292:$AE292)</f>
        <v>26</v>
      </c>
      <c r="O292" s="24">
        <f>CLEAN!$U292+CLEAN!$V292+CLEAN!$W292+CLEAN!$X292+CLEAN!$Y292+CLEAN!$Z292</f>
        <v>969</v>
      </c>
      <c r="P292" s="21">
        <f>IF(CLEAN!$M292&lt;=32,3,IF(CLEAN!$M292&lt;=65,2,1))</f>
        <v>2</v>
      </c>
      <c r="Q292" s="21">
        <f>IF(Table_Market[[#This Row],[F_TOTAL_achat]]&lt;=14,1,IF(Table_Market[[#This Row],[F_TOTAL_achat]]&lt;=21,2,3))</f>
        <v>3</v>
      </c>
      <c r="R292" s="21">
        <f>IF(Table_Market[[#This Row],[M_TOTAL_dépensé]]&lt;=115,1,IF(Table_Market[[#This Row],[M_TOTAL_dépensé]]&lt;=833,2,3))</f>
        <v>3</v>
      </c>
      <c r="S292" s="21" t="str">
        <f>Table_Market[[#This Row],[R_SCORE]]&amp;Table_Market[[#This Row],[F_SCORE]]&amp;Table_Market[[#This Row],[M_SCORE]]</f>
        <v>233</v>
      </c>
      <c r="T2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92" s="24">
        <v>425</v>
      </c>
      <c r="V292" s="24">
        <v>115</v>
      </c>
      <c r="W292" s="24">
        <v>292</v>
      </c>
      <c r="X292" s="24">
        <v>23</v>
      </c>
      <c r="Y292" s="24">
        <v>35</v>
      </c>
      <c r="Z292" s="24">
        <v>79</v>
      </c>
      <c r="AA292" s="21">
        <v>1</v>
      </c>
      <c r="AB292" s="21">
        <v>6</v>
      </c>
      <c r="AC292" s="21">
        <v>6</v>
      </c>
      <c r="AD292" s="21">
        <v>11</v>
      </c>
      <c r="AE292" s="21">
        <v>3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3</v>
      </c>
      <c r="AM292" s="21">
        <v>11</v>
      </c>
      <c r="AN292" s="25">
        <v>0</v>
      </c>
    </row>
    <row r="293" spans="1:40" x14ac:dyDescent="0.35">
      <c r="A293" s="26">
        <v>6173</v>
      </c>
      <c r="B293" s="27">
        <v>1979</v>
      </c>
      <c r="C293" s="21">
        <f ca="1">YEAR(TODAY())-CLEAN!$B293</f>
        <v>46</v>
      </c>
      <c r="D293" s="28" t="s">
        <v>792</v>
      </c>
      <c r="E293" s="27" t="s">
        <v>716</v>
      </c>
      <c r="F293" s="27" t="s">
        <v>713</v>
      </c>
      <c r="G293" s="29">
        <v>77298</v>
      </c>
      <c r="H293" s="28">
        <v>0</v>
      </c>
      <c r="I293" s="28">
        <v>1</v>
      </c>
      <c r="J293" s="28">
        <f>CLEAN!$H293+CLEAN!$I293</f>
        <v>1</v>
      </c>
      <c r="K293" s="30">
        <v>41580</v>
      </c>
      <c r="L293" s="28">
        <f ca="1">YEAR(TODAY())-YEAR(CLEAN!$K293)</f>
        <v>12</v>
      </c>
      <c r="M293" s="28">
        <v>46</v>
      </c>
      <c r="N293" s="28">
        <f>SUM(CLEAN!$AB293:$AE293)</f>
        <v>26</v>
      </c>
      <c r="O293" s="31">
        <f>CLEAN!$U293+CLEAN!$V293+CLEAN!$W293+CLEAN!$X293+CLEAN!$Y293+CLEAN!$Z293</f>
        <v>969</v>
      </c>
      <c r="P293" s="28">
        <f>IF(CLEAN!$M293&lt;=32,3,IF(CLEAN!$M293&lt;=65,2,1))</f>
        <v>2</v>
      </c>
      <c r="Q293" s="28">
        <f>IF(Table_Market[[#This Row],[F_TOTAL_achat]]&lt;=14,1,IF(Table_Market[[#This Row],[F_TOTAL_achat]]&lt;=21,2,3))</f>
        <v>3</v>
      </c>
      <c r="R293" s="28">
        <f>IF(Table_Market[[#This Row],[M_TOTAL_dépensé]]&lt;=115,1,IF(Table_Market[[#This Row],[M_TOTAL_dépensé]]&lt;=833,2,3))</f>
        <v>3</v>
      </c>
      <c r="S293" s="21" t="str">
        <f>Table_Market[[#This Row],[R_SCORE]]&amp;Table_Market[[#This Row],[F_SCORE]]&amp;Table_Market[[#This Row],[M_SCORE]]</f>
        <v>233</v>
      </c>
      <c r="T2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93" s="31">
        <v>425</v>
      </c>
      <c r="V293" s="31">
        <v>115</v>
      </c>
      <c r="W293" s="31">
        <v>292</v>
      </c>
      <c r="X293" s="31">
        <v>23</v>
      </c>
      <c r="Y293" s="31">
        <v>35</v>
      </c>
      <c r="Z293" s="31">
        <v>79</v>
      </c>
      <c r="AA293" s="28">
        <v>1</v>
      </c>
      <c r="AB293" s="28">
        <v>6</v>
      </c>
      <c r="AC293" s="28">
        <v>6</v>
      </c>
      <c r="AD293" s="28">
        <v>11</v>
      </c>
      <c r="AE293" s="28">
        <v>3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3</v>
      </c>
      <c r="AM293" s="28">
        <v>11</v>
      </c>
      <c r="AN293" s="32">
        <v>0</v>
      </c>
    </row>
    <row r="294" spans="1:40" x14ac:dyDescent="0.35">
      <c r="A294" s="19">
        <v>1627</v>
      </c>
      <c r="B294" s="20">
        <v>1957</v>
      </c>
      <c r="C294" s="21">
        <f ca="1">YEAR(TODAY())-CLEAN!$B294</f>
        <v>68</v>
      </c>
      <c r="D294" s="28" t="s">
        <v>794</v>
      </c>
      <c r="E294" s="20" t="s">
        <v>717</v>
      </c>
      <c r="F294" s="20" t="s">
        <v>711</v>
      </c>
      <c r="G294" s="22">
        <v>77297</v>
      </c>
      <c r="H294" s="21">
        <v>0</v>
      </c>
      <c r="I294" s="21">
        <v>0</v>
      </c>
      <c r="J294" s="21">
        <f>CLEAN!$H294+CLEAN!$I294</f>
        <v>0</v>
      </c>
      <c r="K294" s="23">
        <v>41300</v>
      </c>
      <c r="L294" s="21">
        <f ca="1">YEAR(TODAY())-YEAR(CLEAN!$K294)</f>
        <v>12</v>
      </c>
      <c r="M294" s="21">
        <v>84</v>
      </c>
      <c r="N294" s="21">
        <f>SUM(CLEAN!$AB294:$AE294)</f>
        <v>25</v>
      </c>
      <c r="O294" s="24">
        <f>CLEAN!$U294+CLEAN!$V294+CLEAN!$W294+CLEAN!$X294+CLEAN!$Y294+CLEAN!$Z294</f>
        <v>789</v>
      </c>
      <c r="P294" s="21">
        <f>IF(CLEAN!$M294&lt;=32,3,IF(CLEAN!$M294&lt;=65,2,1))</f>
        <v>1</v>
      </c>
      <c r="Q294" s="21">
        <f>IF(Table_Market[[#This Row],[F_TOTAL_achat]]&lt;=14,1,IF(Table_Market[[#This Row],[F_TOTAL_achat]]&lt;=21,2,3))</f>
        <v>3</v>
      </c>
      <c r="R294" s="21">
        <f>IF(Table_Market[[#This Row],[M_TOTAL_dépensé]]&lt;=115,1,IF(Table_Market[[#This Row],[M_TOTAL_dépensé]]&lt;=833,2,3))</f>
        <v>2</v>
      </c>
      <c r="S294" s="21" t="str">
        <f>Table_Market[[#This Row],[R_SCORE]]&amp;Table_Market[[#This Row],[F_SCORE]]&amp;Table_Market[[#This Row],[M_SCORE]]</f>
        <v>132</v>
      </c>
      <c r="T2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94" s="24">
        <v>408</v>
      </c>
      <c r="V294" s="24">
        <v>61</v>
      </c>
      <c r="W294" s="24">
        <v>109</v>
      </c>
      <c r="X294" s="24">
        <v>48</v>
      </c>
      <c r="Y294" s="24">
        <v>122</v>
      </c>
      <c r="Z294" s="24">
        <v>41</v>
      </c>
      <c r="AA294" s="21">
        <v>1</v>
      </c>
      <c r="AB294" s="21">
        <v>5</v>
      </c>
      <c r="AC294" s="21">
        <v>7</v>
      </c>
      <c r="AD294" s="21">
        <v>9</v>
      </c>
      <c r="AE294" s="21">
        <v>4</v>
      </c>
      <c r="AF294" s="21">
        <v>0</v>
      </c>
      <c r="AG294" s="21">
        <v>0</v>
      </c>
      <c r="AH294" s="21">
        <v>0</v>
      </c>
      <c r="AI294" s="21">
        <v>1</v>
      </c>
      <c r="AJ294" s="21">
        <v>0</v>
      </c>
      <c r="AK294" s="21">
        <v>0</v>
      </c>
      <c r="AL294" s="21">
        <v>3</v>
      </c>
      <c r="AM294" s="21">
        <v>11</v>
      </c>
      <c r="AN294" s="25">
        <v>0</v>
      </c>
    </row>
    <row r="295" spans="1:40" x14ac:dyDescent="0.35">
      <c r="A295" s="26">
        <v>3595</v>
      </c>
      <c r="B295" s="27">
        <v>1963</v>
      </c>
      <c r="C295" s="21">
        <f ca="1">YEAR(TODAY())-CLEAN!$B295</f>
        <v>62</v>
      </c>
      <c r="D295" s="28" t="s">
        <v>794</v>
      </c>
      <c r="E295" s="27" t="s">
        <v>716</v>
      </c>
      <c r="F295" s="27" t="s">
        <v>713</v>
      </c>
      <c r="G295" s="29">
        <v>77226</v>
      </c>
      <c r="H295" s="28">
        <v>0</v>
      </c>
      <c r="I295" s="28">
        <v>1</v>
      </c>
      <c r="J295" s="28">
        <f>CLEAN!$H295+CLEAN!$I295</f>
        <v>1</v>
      </c>
      <c r="K295" s="30">
        <v>41698</v>
      </c>
      <c r="L295" s="28">
        <f ca="1">YEAR(TODAY())-YEAR(CLEAN!$K295)</f>
        <v>11</v>
      </c>
      <c r="M295" s="28">
        <v>29</v>
      </c>
      <c r="N295" s="28">
        <f>SUM(CLEAN!$AB295:$AE295)</f>
        <v>29</v>
      </c>
      <c r="O295" s="31">
        <f>CLEAN!$U295+CLEAN!$V295+CLEAN!$W295+CLEAN!$X295+CLEAN!$Y295+CLEAN!$Z295</f>
        <v>1138</v>
      </c>
      <c r="P295" s="28">
        <f>IF(CLEAN!$M295&lt;=32,3,IF(CLEAN!$M295&lt;=65,2,1))</f>
        <v>3</v>
      </c>
      <c r="Q295" s="28">
        <f>IF(Table_Market[[#This Row],[F_TOTAL_achat]]&lt;=14,1,IF(Table_Market[[#This Row],[F_TOTAL_achat]]&lt;=21,2,3))</f>
        <v>3</v>
      </c>
      <c r="R295" s="28">
        <f>IF(Table_Market[[#This Row],[M_TOTAL_dépensé]]&lt;=115,1,IF(Table_Market[[#This Row],[M_TOTAL_dépensé]]&lt;=833,2,3))</f>
        <v>3</v>
      </c>
      <c r="S295" s="21" t="str">
        <f>Table_Market[[#This Row],[R_SCORE]]&amp;Table_Market[[#This Row],[F_SCORE]]&amp;Table_Market[[#This Row],[M_SCORE]]</f>
        <v>333</v>
      </c>
      <c r="T2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95" s="31">
        <v>631</v>
      </c>
      <c r="V295" s="31">
        <v>43</v>
      </c>
      <c r="W295" s="31">
        <v>239</v>
      </c>
      <c r="X295" s="31">
        <v>128</v>
      </c>
      <c r="Y295" s="31">
        <v>76</v>
      </c>
      <c r="Z295" s="31">
        <v>21</v>
      </c>
      <c r="AA295" s="28">
        <v>2</v>
      </c>
      <c r="AB295" s="28">
        <v>6</v>
      </c>
      <c r="AC295" s="28">
        <v>8</v>
      </c>
      <c r="AD295" s="28">
        <v>12</v>
      </c>
      <c r="AE295" s="28">
        <v>3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3</v>
      </c>
      <c r="AM295" s="28">
        <v>11</v>
      </c>
      <c r="AN295" s="32">
        <v>0</v>
      </c>
    </row>
    <row r="296" spans="1:40" x14ac:dyDescent="0.35">
      <c r="A296" s="19">
        <v>10486</v>
      </c>
      <c r="B296" s="20">
        <v>1948</v>
      </c>
      <c r="C296" s="21">
        <f ca="1">YEAR(TODAY())-CLEAN!$B296</f>
        <v>77</v>
      </c>
      <c r="D296" s="28" t="s">
        <v>794</v>
      </c>
      <c r="E296" s="20" t="s">
        <v>716</v>
      </c>
      <c r="F296" s="20" t="s">
        <v>710</v>
      </c>
      <c r="G296" s="22">
        <v>77142</v>
      </c>
      <c r="H296" s="21">
        <v>0</v>
      </c>
      <c r="I296" s="21">
        <v>0</v>
      </c>
      <c r="J296" s="21">
        <f>CLEAN!$H296+CLEAN!$I296</f>
        <v>0</v>
      </c>
      <c r="K296" s="23">
        <v>41423</v>
      </c>
      <c r="L296" s="21">
        <f ca="1">YEAR(TODAY())-YEAR(CLEAN!$K296)</f>
        <v>12</v>
      </c>
      <c r="M296" s="21">
        <v>54</v>
      </c>
      <c r="N296" s="21">
        <f>SUM(CLEAN!$AB296:$AE296)</f>
        <v>18</v>
      </c>
      <c r="O296" s="24">
        <f>CLEAN!$U296+CLEAN!$V296+CLEAN!$W296+CLEAN!$X296+CLEAN!$Y296+CLEAN!$Z296</f>
        <v>990</v>
      </c>
      <c r="P296" s="21">
        <f>IF(CLEAN!$M296&lt;=32,3,IF(CLEAN!$M296&lt;=65,2,1))</f>
        <v>2</v>
      </c>
      <c r="Q296" s="21">
        <f>IF(Table_Market[[#This Row],[F_TOTAL_achat]]&lt;=14,1,IF(Table_Market[[#This Row],[F_TOTAL_achat]]&lt;=21,2,3))</f>
        <v>2</v>
      </c>
      <c r="R296" s="21">
        <f>IF(Table_Market[[#This Row],[M_TOTAL_dépensé]]&lt;=115,1,IF(Table_Market[[#This Row],[M_TOTAL_dépensé]]&lt;=833,2,3))</f>
        <v>3</v>
      </c>
      <c r="S296" s="21" t="str">
        <f>Table_Market[[#This Row],[R_SCORE]]&amp;Table_Market[[#This Row],[F_SCORE]]&amp;Table_Market[[#This Row],[M_SCORE]]</f>
        <v>223</v>
      </c>
      <c r="T2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96" s="24">
        <v>476</v>
      </c>
      <c r="V296" s="24">
        <v>75</v>
      </c>
      <c r="W296" s="24">
        <v>162</v>
      </c>
      <c r="X296" s="24">
        <v>29</v>
      </c>
      <c r="Y296" s="24">
        <v>151</v>
      </c>
      <c r="Z296" s="24">
        <v>97</v>
      </c>
      <c r="AA296" s="21">
        <v>1</v>
      </c>
      <c r="AB296" s="21">
        <v>4</v>
      </c>
      <c r="AC296" s="21">
        <v>4</v>
      </c>
      <c r="AD296" s="21">
        <v>8</v>
      </c>
      <c r="AE296" s="21">
        <v>2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3</v>
      </c>
      <c r="AM296" s="21">
        <v>11</v>
      </c>
      <c r="AN296" s="25">
        <v>0</v>
      </c>
    </row>
    <row r="297" spans="1:40" x14ac:dyDescent="0.35">
      <c r="A297" s="26">
        <v>2324</v>
      </c>
      <c r="B297" s="27">
        <v>1972</v>
      </c>
      <c r="C297" s="21">
        <f ca="1">YEAR(TODAY())-CLEAN!$B297</f>
        <v>53</v>
      </c>
      <c r="D297" s="28" t="s">
        <v>792</v>
      </c>
      <c r="E297" s="27" t="s">
        <v>716</v>
      </c>
      <c r="F297" s="27" t="s">
        <v>713</v>
      </c>
      <c r="G297" s="29">
        <v>77044</v>
      </c>
      <c r="H297" s="28">
        <v>0</v>
      </c>
      <c r="I297" s="28">
        <v>1</v>
      </c>
      <c r="J297" s="28">
        <f>CLEAN!$H297+CLEAN!$I297</f>
        <v>1</v>
      </c>
      <c r="K297" s="30">
        <v>41574</v>
      </c>
      <c r="L297" s="28">
        <f ca="1">YEAR(TODAY())-YEAR(CLEAN!$K297)</f>
        <v>12</v>
      </c>
      <c r="M297" s="28">
        <v>12</v>
      </c>
      <c r="N297" s="28">
        <f>SUM(CLEAN!$AB297:$AE297)</f>
        <v>33</v>
      </c>
      <c r="O297" s="31">
        <f>CLEAN!$U297+CLEAN!$V297+CLEAN!$W297+CLEAN!$X297+CLEAN!$Y297+CLEAN!$Z297</f>
        <v>1065</v>
      </c>
      <c r="P297" s="28">
        <f>IF(CLEAN!$M297&lt;=32,3,IF(CLEAN!$M297&lt;=65,2,1))</f>
        <v>3</v>
      </c>
      <c r="Q297" s="28">
        <f>IF(Table_Market[[#This Row],[F_TOTAL_achat]]&lt;=14,1,IF(Table_Market[[#This Row],[F_TOTAL_achat]]&lt;=21,2,3))</f>
        <v>3</v>
      </c>
      <c r="R297" s="28">
        <f>IF(Table_Market[[#This Row],[M_TOTAL_dépensé]]&lt;=115,1,IF(Table_Market[[#This Row],[M_TOTAL_dépensé]]&lt;=833,2,3))</f>
        <v>3</v>
      </c>
      <c r="S297" s="21" t="str">
        <f>Table_Market[[#This Row],[R_SCORE]]&amp;Table_Market[[#This Row],[F_SCORE]]&amp;Table_Market[[#This Row],[M_SCORE]]</f>
        <v>333</v>
      </c>
      <c r="T2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97" s="31">
        <v>625</v>
      </c>
      <c r="V297" s="31">
        <v>38</v>
      </c>
      <c r="W297" s="31">
        <v>242</v>
      </c>
      <c r="X297" s="31">
        <v>50</v>
      </c>
      <c r="Y297" s="31">
        <v>34</v>
      </c>
      <c r="Z297" s="31">
        <v>76</v>
      </c>
      <c r="AA297" s="28">
        <v>2</v>
      </c>
      <c r="AB297" s="28">
        <v>7</v>
      </c>
      <c r="AC297" s="28">
        <v>11</v>
      </c>
      <c r="AD297" s="28">
        <v>11</v>
      </c>
      <c r="AE297" s="28">
        <v>4</v>
      </c>
      <c r="AF297" s="28">
        <v>1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3</v>
      </c>
      <c r="AM297" s="28">
        <v>11</v>
      </c>
      <c r="AN297" s="32">
        <v>0</v>
      </c>
    </row>
    <row r="298" spans="1:40" x14ac:dyDescent="0.35">
      <c r="A298" s="19">
        <v>4002</v>
      </c>
      <c r="B298" s="20">
        <v>1960</v>
      </c>
      <c r="C298" s="21">
        <f ca="1">YEAR(TODAY())-CLEAN!$B298</f>
        <v>65</v>
      </c>
      <c r="D298" s="28" t="s">
        <v>794</v>
      </c>
      <c r="E298" s="20" t="s">
        <v>714</v>
      </c>
      <c r="F298" s="20" t="s">
        <v>710</v>
      </c>
      <c r="G298" s="22">
        <v>77037</v>
      </c>
      <c r="H298" s="21">
        <v>0</v>
      </c>
      <c r="I298" s="21">
        <v>1</v>
      </c>
      <c r="J298" s="21">
        <f>CLEAN!$H298+CLEAN!$I298</f>
        <v>1</v>
      </c>
      <c r="K298" s="23">
        <v>41560</v>
      </c>
      <c r="L298" s="21">
        <f ca="1">YEAR(TODAY())-YEAR(CLEAN!$K298)</f>
        <v>12</v>
      </c>
      <c r="M298" s="21">
        <v>3</v>
      </c>
      <c r="N298" s="21">
        <f>SUM(CLEAN!$AB298:$AE298)</f>
        <v>29</v>
      </c>
      <c r="O298" s="24">
        <f>CLEAN!$U298+CLEAN!$V298+CLEAN!$W298+CLEAN!$X298+CLEAN!$Y298+CLEAN!$Z298</f>
        <v>1123</v>
      </c>
      <c r="P298" s="21">
        <f>IF(CLEAN!$M298&lt;=32,3,IF(CLEAN!$M298&lt;=65,2,1))</f>
        <v>3</v>
      </c>
      <c r="Q298" s="21">
        <f>IF(Table_Market[[#This Row],[F_TOTAL_achat]]&lt;=14,1,IF(Table_Market[[#This Row],[F_TOTAL_achat]]&lt;=21,2,3))</f>
        <v>3</v>
      </c>
      <c r="R298" s="21">
        <f>IF(Table_Market[[#This Row],[M_TOTAL_dépensé]]&lt;=115,1,IF(Table_Market[[#This Row],[M_TOTAL_dépensé]]&lt;=833,2,3))</f>
        <v>3</v>
      </c>
      <c r="S298" s="21" t="str">
        <f>Table_Market[[#This Row],[R_SCORE]]&amp;Table_Market[[#This Row],[F_SCORE]]&amp;Table_Market[[#This Row],[M_SCORE]]</f>
        <v>333</v>
      </c>
      <c r="T2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298" s="24">
        <v>463</v>
      </c>
      <c r="V298" s="24">
        <v>96</v>
      </c>
      <c r="W298" s="24">
        <v>333</v>
      </c>
      <c r="X298" s="24">
        <v>168</v>
      </c>
      <c r="Y298" s="24">
        <v>53</v>
      </c>
      <c r="Z298" s="24">
        <v>10</v>
      </c>
      <c r="AA298" s="21">
        <v>1</v>
      </c>
      <c r="AB298" s="21">
        <v>7</v>
      </c>
      <c r="AC298" s="21">
        <v>7</v>
      </c>
      <c r="AD298" s="21">
        <v>12</v>
      </c>
      <c r="AE298" s="21">
        <v>3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3</v>
      </c>
      <c r="AM298" s="21">
        <v>11</v>
      </c>
      <c r="AN298" s="25">
        <v>0</v>
      </c>
    </row>
    <row r="299" spans="1:40" x14ac:dyDescent="0.35">
      <c r="A299" s="26">
        <v>7861</v>
      </c>
      <c r="B299" s="27">
        <v>1952</v>
      </c>
      <c r="C299" s="21">
        <f ca="1">YEAR(TODAY())-CLEAN!$B299</f>
        <v>73</v>
      </c>
      <c r="D299" s="28" t="s">
        <v>794</v>
      </c>
      <c r="E299" s="27" t="s">
        <v>717</v>
      </c>
      <c r="F299" s="27" t="s">
        <v>710</v>
      </c>
      <c r="G299" s="29">
        <v>77027</v>
      </c>
      <c r="H299" s="28">
        <v>0</v>
      </c>
      <c r="I299" s="28">
        <v>1</v>
      </c>
      <c r="J299" s="28">
        <f>CLEAN!$H299+CLEAN!$I299</f>
        <v>1</v>
      </c>
      <c r="K299" s="30">
        <v>41675</v>
      </c>
      <c r="L299" s="28">
        <f ca="1">YEAR(TODAY())-YEAR(CLEAN!$K299)</f>
        <v>11</v>
      </c>
      <c r="M299" s="28">
        <v>23</v>
      </c>
      <c r="N299" s="28">
        <f>SUM(CLEAN!$AB299:$AE299)</f>
        <v>21</v>
      </c>
      <c r="O299" s="31">
        <f>CLEAN!$U299+CLEAN!$V299+CLEAN!$W299+CLEAN!$X299+CLEAN!$Y299+CLEAN!$Z299</f>
        <v>1175</v>
      </c>
      <c r="P299" s="28">
        <f>IF(CLEAN!$M299&lt;=32,3,IF(CLEAN!$M299&lt;=65,2,1))</f>
        <v>3</v>
      </c>
      <c r="Q299" s="28">
        <f>IF(Table_Market[[#This Row],[F_TOTAL_achat]]&lt;=14,1,IF(Table_Market[[#This Row],[F_TOTAL_achat]]&lt;=21,2,3))</f>
        <v>2</v>
      </c>
      <c r="R299" s="28">
        <f>IF(Table_Market[[#This Row],[M_TOTAL_dépensé]]&lt;=115,1,IF(Table_Market[[#This Row],[M_TOTAL_dépensé]]&lt;=833,2,3))</f>
        <v>3</v>
      </c>
      <c r="S299" s="21" t="str">
        <f>Table_Market[[#This Row],[R_SCORE]]&amp;Table_Market[[#This Row],[F_SCORE]]&amp;Table_Market[[#This Row],[M_SCORE]]</f>
        <v>323</v>
      </c>
      <c r="T2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99" s="31">
        <v>820</v>
      </c>
      <c r="V299" s="31">
        <v>57</v>
      </c>
      <c r="W299" s="31">
        <v>242</v>
      </c>
      <c r="X299" s="31">
        <v>45</v>
      </c>
      <c r="Y299" s="31">
        <v>0</v>
      </c>
      <c r="Z299" s="31">
        <v>11</v>
      </c>
      <c r="AA299" s="28">
        <v>2</v>
      </c>
      <c r="AB299" s="28">
        <v>8</v>
      </c>
      <c r="AC299" s="28">
        <v>3</v>
      </c>
      <c r="AD299" s="28">
        <v>6</v>
      </c>
      <c r="AE299" s="28">
        <v>4</v>
      </c>
      <c r="AF299" s="28">
        <v>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3</v>
      </c>
      <c r="AM299" s="28">
        <v>11</v>
      </c>
      <c r="AN299" s="32">
        <v>0</v>
      </c>
    </row>
    <row r="300" spans="1:40" x14ac:dyDescent="0.35">
      <c r="A300" s="19">
        <v>9743</v>
      </c>
      <c r="B300" s="20">
        <v>1955</v>
      </c>
      <c r="C300" s="21">
        <f ca="1">YEAR(TODAY())-CLEAN!$B300</f>
        <v>70</v>
      </c>
      <c r="D300" s="28" t="s">
        <v>794</v>
      </c>
      <c r="E300" s="20" t="s">
        <v>716</v>
      </c>
      <c r="F300" s="20" t="s">
        <v>710</v>
      </c>
      <c r="G300" s="22">
        <v>76998</v>
      </c>
      <c r="H300" s="21">
        <v>0</v>
      </c>
      <c r="I300" s="21">
        <v>1</v>
      </c>
      <c r="J300" s="21">
        <f>CLEAN!$H300+CLEAN!$I300</f>
        <v>1</v>
      </c>
      <c r="K300" s="23">
        <v>41285</v>
      </c>
      <c r="L300" s="21">
        <f ca="1">YEAR(TODAY())-YEAR(CLEAN!$K300)</f>
        <v>12</v>
      </c>
      <c r="M300" s="21">
        <v>85</v>
      </c>
      <c r="N300" s="21">
        <f>SUM(CLEAN!$AB300:$AE300)</f>
        <v>33</v>
      </c>
      <c r="O300" s="24">
        <f>CLEAN!$U300+CLEAN!$V300+CLEAN!$W300+CLEAN!$X300+CLEAN!$Y300+CLEAN!$Z300</f>
        <v>1910</v>
      </c>
      <c r="P300" s="21">
        <f>IF(CLEAN!$M300&lt;=32,3,IF(CLEAN!$M300&lt;=65,2,1))</f>
        <v>1</v>
      </c>
      <c r="Q300" s="21">
        <f>IF(Table_Market[[#This Row],[F_TOTAL_achat]]&lt;=14,1,IF(Table_Market[[#This Row],[F_TOTAL_achat]]&lt;=21,2,3))</f>
        <v>3</v>
      </c>
      <c r="R300" s="21">
        <f>IF(Table_Market[[#This Row],[M_TOTAL_dépensé]]&lt;=115,1,IF(Table_Market[[#This Row],[M_TOTAL_dépensé]]&lt;=833,2,3))</f>
        <v>3</v>
      </c>
      <c r="S300" s="21" t="str">
        <f>Table_Market[[#This Row],[R_SCORE]]&amp;Table_Market[[#This Row],[F_SCORE]]&amp;Table_Market[[#This Row],[M_SCORE]]</f>
        <v>133</v>
      </c>
      <c r="T3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00" s="24">
        <v>1449</v>
      </c>
      <c r="V300" s="24">
        <v>89</v>
      </c>
      <c r="W300" s="24">
        <v>161</v>
      </c>
      <c r="X300" s="24">
        <v>69</v>
      </c>
      <c r="Y300" s="24">
        <v>35</v>
      </c>
      <c r="Z300" s="24">
        <v>107</v>
      </c>
      <c r="AA300" s="21">
        <v>2</v>
      </c>
      <c r="AB300" s="21">
        <v>11</v>
      </c>
      <c r="AC300" s="21">
        <v>8</v>
      </c>
      <c r="AD300" s="21">
        <v>8</v>
      </c>
      <c r="AE300" s="21">
        <v>6</v>
      </c>
      <c r="AF300" s="21">
        <v>0</v>
      </c>
      <c r="AG300" s="21">
        <v>0</v>
      </c>
      <c r="AH300" s="21">
        <v>1</v>
      </c>
      <c r="AI300" s="21">
        <v>0</v>
      </c>
      <c r="AJ300" s="21">
        <v>0</v>
      </c>
      <c r="AK300" s="21">
        <v>0</v>
      </c>
      <c r="AL300" s="21">
        <v>3</v>
      </c>
      <c r="AM300" s="21">
        <v>11</v>
      </c>
      <c r="AN300" s="25">
        <v>0</v>
      </c>
    </row>
    <row r="301" spans="1:40" x14ac:dyDescent="0.35">
      <c r="A301" s="26">
        <v>6565</v>
      </c>
      <c r="B301" s="27">
        <v>1949</v>
      </c>
      <c r="C301" s="21">
        <f ca="1">YEAR(TODAY())-CLEAN!$B301</f>
        <v>76</v>
      </c>
      <c r="D301" s="28" t="s">
        <v>794</v>
      </c>
      <c r="E301" s="27" t="s">
        <v>717</v>
      </c>
      <c r="F301" s="27" t="s">
        <v>710</v>
      </c>
      <c r="G301" s="29">
        <v>76995</v>
      </c>
      <c r="H301" s="28">
        <v>0</v>
      </c>
      <c r="I301" s="28">
        <v>1</v>
      </c>
      <c r="J301" s="28">
        <f>CLEAN!$H301+CLEAN!$I301</f>
        <v>1</v>
      </c>
      <c r="K301" s="30">
        <v>41361</v>
      </c>
      <c r="L301" s="28">
        <f ca="1">YEAR(TODAY())-YEAR(CLEAN!$K301)</f>
        <v>12</v>
      </c>
      <c r="M301" s="28">
        <v>91</v>
      </c>
      <c r="N301" s="28">
        <f>SUM(CLEAN!$AB301:$AE301)</f>
        <v>29</v>
      </c>
      <c r="O301" s="31">
        <f>CLEAN!$U301+CLEAN!$V301+CLEAN!$W301+CLEAN!$X301+CLEAN!$Y301+CLEAN!$Z301</f>
        <v>1782</v>
      </c>
      <c r="P301" s="28">
        <f>IF(CLEAN!$M301&lt;=32,3,IF(CLEAN!$M301&lt;=65,2,1))</f>
        <v>1</v>
      </c>
      <c r="Q301" s="28">
        <f>IF(Table_Market[[#This Row],[F_TOTAL_achat]]&lt;=14,1,IF(Table_Market[[#This Row],[F_TOTAL_achat]]&lt;=21,2,3))</f>
        <v>3</v>
      </c>
      <c r="R301" s="28">
        <f>IF(Table_Market[[#This Row],[M_TOTAL_dépensé]]&lt;=115,1,IF(Table_Market[[#This Row],[M_TOTAL_dépensé]]&lt;=833,2,3))</f>
        <v>3</v>
      </c>
      <c r="S301" s="21" t="str">
        <f>Table_Market[[#This Row],[R_SCORE]]&amp;Table_Market[[#This Row],[F_SCORE]]&amp;Table_Market[[#This Row],[M_SCORE]]</f>
        <v>133</v>
      </c>
      <c r="T3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01" s="31">
        <v>1012</v>
      </c>
      <c r="V301" s="31">
        <v>80</v>
      </c>
      <c r="W301" s="31">
        <v>498</v>
      </c>
      <c r="X301" s="31">
        <v>0</v>
      </c>
      <c r="Y301" s="31">
        <v>16</v>
      </c>
      <c r="Z301" s="31">
        <v>176</v>
      </c>
      <c r="AA301" s="28">
        <v>2</v>
      </c>
      <c r="AB301" s="28">
        <v>11</v>
      </c>
      <c r="AC301" s="28">
        <v>4</v>
      </c>
      <c r="AD301" s="28">
        <v>9</v>
      </c>
      <c r="AE301" s="28">
        <v>5</v>
      </c>
      <c r="AF301" s="28">
        <v>0</v>
      </c>
      <c r="AG301" s="28">
        <v>0</v>
      </c>
      <c r="AH301" s="28">
        <v>0</v>
      </c>
      <c r="AI301" s="28">
        <v>1</v>
      </c>
      <c r="AJ301" s="28">
        <v>0</v>
      </c>
      <c r="AK301" s="28">
        <v>0</v>
      </c>
      <c r="AL301" s="28">
        <v>3</v>
      </c>
      <c r="AM301" s="28">
        <v>11</v>
      </c>
      <c r="AN301" s="32">
        <v>0</v>
      </c>
    </row>
    <row r="302" spans="1:40" x14ac:dyDescent="0.35">
      <c r="A302" s="19">
        <v>6931</v>
      </c>
      <c r="B302" s="20">
        <v>1967</v>
      </c>
      <c r="C302" s="21">
        <f ca="1">YEAR(TODAY())-CLEAN!$B302</f>
        <v>58</v>
      </c>
      <c r="D302" s="28" t="s">
        <v>792</v>
      </c>
      <c r="E302" s="20" t="s">
        <v>716</v>
      </c>
      <c r="F302" s="20" t="s">
        <v>711</v>
      </c>
      <c r="G302" s="22">
        <v>76982</v>
      </c>
      <c r="H302" s="21">
        <v>0</v>
      </c>
      <c r="I302" s="21">
        <v>0</v>
      </c>
      <c r="J302" s="21">
        <f>CLEAN!$H302+CLEAN!$I302</f>
        <v>0</v>
      </c>
      <c r="K302" s="23">
        <v>41685</v>
      </c>
      <c r="L302" s="21">
        <f ca="1">YEAR(TODAY())-YEAR(CLEAN!$K302)</f>
        <v>11</v>
      </c>
      <c r="M302" s="21">
        <v>19</v>
      </c>
      <c r="N302" s="21">
        <f>SUM(CLEAN!$AB302:$AE302)</f>
        <v>19</v>
      </c>
      <c r="O302" s="24">
        <f>CLEAN!$U302+CLEAN!$V302+CLEAN!$W302+CLEAN!$X302+CLEAN!$Y302+CLEAN!$Z302</f>
        <v>1062</v>
      </c>
      <c r="P302" s="21">
        <f>IF(CLEAN!$M302&lt;=32,3,IF(CLEAN!$M302&lt;=65,2,1))</f>
        <v>3</v>
      </c>
      <c r="Q302" s="21">
        <f>IF(Table_Market[[#This Row],[F_TOTAL_achat]]&lt;=14,1,IF(Table_Market[[#This Row],[F_TOTAL_achat]]&lt;=21,2,3))</f>
        <v>2</v>
      </c>
      <c r="R302" s="21">
        <f>IF(Table_Market[[#This Row],[M_TOTAL_dépensé]]&lt;=115,1,IF(Table_Market[[#This Row],[M_TOTAL_dépensé]]&lt;=833,2,3))</f>
        <v>3</v>
      </c>
      <c r="S302" s="21" t="str">
        <f>Table_Market[[#This Row],[R_SCORE]]&amp;Table_Market[[#This Row],[F_SCORE]]&amp;Table_Market[[#This Row],[M_SCORE]]</f>
        <v>323</v>
      </c>
      <c r="T3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02" s="24">
        <v>464</v>
      </c>
      <c r="V302" s="24">
        <v>151</v>
      </c>
      <c r="W302" s="24">
        <v>292</v>
      </c>
      <c r="X302" s="24">
        <v>65</v>
      </c>
      <c r="Y302" s="24">
        <v>60</v>
      </c>
      <c r="Z302" s="24">
        <v>30</v>
      </c>
      <c r="AA302" s="21">
        <v>1</v>
      </c>
      <c r="AB302" s="21">
        <v>8</v>
      </c>
      <c r="AC302" s="21">
        <v>3</v>
      </c>
      <c r="AD302" s="21">
        <v>4</v>
      </c>
      <c r="AE302" s="21">
        <v>4</v>
      </c>
      <c r="AF302" s="21">
        <v>0</v>
      </c>
      <c r="AG302" s="21">
        <v>0</v>
      </c>
      <c r="AH302" s="21">
        <v>1</v>
      </c>
      <c r="AI302" s="21">
        <v>0</v>
      </c>
      <c r="AJ302" s="21">
        <v>0</v>
      </c>
      <c r="AK302" s="21">
        <v>0</v>
      </c>
      <c r="AL302" s="21">
        <v>3</v>
      </c>
      <c r="AM302" s="21">
        <v>11</v>
      </c>
      <c r="AN302" s="25">
        <v>1</v>
      </c>
    </row>
    <row r="303" spans="1:40" x14ac:dyDescent="0.35">
      <c r="A303" s="26">
        <v>6428</v>
      </c>
      <c r="B303" s="27">
        <v>1950</v>
      </c>
      <c r="C303" s="21">
        <f ca="1">YEAR(TODAY())-CLEAN!$B303</f>
        <v>75</v>
      </c>
      <c r="D303" s="28" t="s">
        <v>794</v>
      </c>
      <c r="E303" s="27" t="s">
        <v>714</v>
      </c>
      <c r="F303" s="27" t="s">
        <v>712</v>
      </c>
      <c r="G303" s="29">
        <v>76842</v>
      </c>
      <c r="H303" s="28">
        <v>0</v>
      </c>
      <c r="I303" s="28">
        <v>0</v>
      </c>
      <c r="J303" s="28">
        <f>CLEAN!$H303+CLEAN!$I303</f>
        <v>0</v>
      </c>
      <c r="K303" s="30">
        <v>41762</v>
      </c>
      <c r="L303" s="28">
        <f ca="1">YEAR(TODAY())-YEAR(CLEAN!$K303)</f>
        <v>11</v>
      </c>
      <c r="M303" s="28">
        <v>37</v>
      </c>
      <c r="N303" s="28">
        <f>SUM(CLEAN!$AB303:$AE303)</f>
        <v>16</v>
      </c>
      <c r="O303" s="31">
        <f>CLEAN!$U303+CLEAN!$V303+CLEAN!$W303+CLEAN!$X303+CLEAN!$Y303+CLEAN!$Z303</f>
        <v>1130</v>
      </c>
      <c r="P303" s="28">
        <f>IF(CLEAN!$M303&lt;=32,3,IF(CLEAN!$M303&lt;=65,2,1))</f>
        <v>2</v>
      </c>
      <c r="Q303" s="28">
        <f>IF(Table_Market[[#This Row],[F_TOTAL_achat]]&lt;=14,1,IF(Table_Market[[#This Row],[F_TOTAL_achat]]&lt;=21,2,3))</f>
        <v>2</v>
      </c>
      <c r="R303" s="28">
        <f>IF(Table_Market[[#This Row],[M_TOTAL_dépensé]]&lt;=115,1,IF(Table_Market[[#This Row],[M_TOTAL_dépensé]]&lt;=833,2,3))</f>
        <v>3</v>
      </c>
      <c r="S303" s="21" t="str">
        <f>Table_Market[[#This Row],[R_SCORE]]&amp;Table_Market[[#This Row],[F_SCORE]]&amp;Table_Market[[#This Row],[M_SCORE]]</f>
        <v>223</v>
      </c>
      <c r="T3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03" s="31">
        <v>605</v>
      </c>
      <c r="V303" s="31">
        <v>10</v>
      </c>
      <c r="W303" s="31">
        <v>345</v>
      </c>
      <c r="X303" s="31">
        <v>84</v>
      </c>
      <c r="Y303" s="31">
        <v>54</v>
      </c>
      <c r="Z303" s="31">
        <v>32</v>
      </c>
      <c r="AA303" s="28">
        <v>1</v>
      </c>
      <c r="AB303" s="28">
        <v>1</v>
      </c>
      <c r="AC303" s="28">
        <v>8</v>
      </c>
      <c r="AD303" s="28">
        <v>7</v>
      </c>
      <c r="AE303" s="28">
        <v>0</v>
      </c>
      <c r="AF303" s="28">
        <v>0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3</v>
      </c>
      <c r="AM303" s="28">
        <v>11</v>
      </c>
      <c r="AN303" s="32">
        <v>0</v>
      </c>
    </row>
    <row r="304" spans="1:40" x14ac:dyDescent="0.35">
      <c r="A304" s="19">
        <v>7725</v>
      </c>
      <c r="B304" s="20">
        <v>1965</v>
      </c>
      <c r="C304" s="21">
        <f ca="1">YEAR(TODAY())-CLEAN!$B304</f>
        <v>60</v>
      </c>
      <c r="D304" s="28" t="s">
        <v>794</v>
      </c>
      <c r="E304" s="20" t="s">
        <v>717</v>
      </c>
      <c r="F304" s="20" t="s">
        <v>710</v>
      </c>
      <c r="G304" s="22">
        <v>76800</v>
      </c>
      <c r="H304" s="21">
        <v>0</v>
      </c>
      <c r="I304" s="21">
        <v>0</v>
      </c>
      <c r="J304" s="21">
        <f>CLEAN!$H304+CLEAN!$I304</f>
        <v>0</v>
      </c>
      <c r="K304" s="23">
        <v>41706</v>
      </c>
      <c r="L304" s="21">
        <f ca="1">YEAR(TODAY())-YEAR(CLEAN!$K304)</f>
        <v>11</v>
      </c>
      <c r="M304" s="21">
        <v>33</v>
      </c>
      <c r="N304" s="21">
        <f>SUM(CLEAN!$AB304:$AE304)</f>
        <v>16</v>
      </c>
      <c r="O304" s="24">
        <f>CLEAN!$U304+CLEAN!$V304+CLEAN!$W304+CLEAN!$X304+CLEAN!$Y304+CLEAN!$Z304</f>
        <v>641</v>
      </c>
      <c r="P304" s="21">
        <f>IF(CLEAN!$M304&lt;=32,3,IF(CLEAN!$M304&lt;=65,2,1))</f>
        <v>2</v>
      </c>
      <c r="Q304" s="21">
        <f>IF(Table_Market[[#This Row],[F_TOTAL_achat]]&lt;=14,1,IF(Table_Market[[#This Row],[F_TOTAL_achat]]&lt;=21,2,3))</f>
        <v>2</v>
      </c>
      <c r="R304" s="21">
        <f>IF(Table_Market[[#This Row],[M_TOTAL_dépensé]]&lt;=115,1,IF(Table_Market[[#This Row],[M_TOTAL_dépensé]]&lt;=833,2,3))</f>
        <v>2</v>
      </c>
      <c r="S304" s="21" t="str">
        <f>Table_Market[[#This Row],[R_SCORE]]&amp;Table_Market[[#This Row],[F_SCORE]]&amp;Table_Market[[#This Row],[M_SCORE]]</f>
        <v>222</v>
      </c>
      <c r="T3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04" s="24">
        <v>173</v>
      </c>
      <c r="V304" s="24">
        <v>26</v>
      </c>
      <c r="W304" s="24">
        <v>255</v>
      </c>
      <c r="X304" s="24">
        <v>35</v>
      </c>
      <c r="Y304" s="24">
        <v>71</v>
      </c>
      <c r="Z304" s="24">
        <v>81</v>
      </c>
      <c r="AA304" s="21">
        <v>1</v>
      </c>
      <c r="AB304" s="21">
        <v>4</v>
      </c>
      <c r="AC304" s="21">
        <v>4</v>
      </c>
      <c r="AD304" s="21">
        <v>7</v>
      </c>
      <c r="AE304" s="21">
        <v>1</v>
      </c>
      <c r="AF304" s="21">
        <v>0</v>
      </c>
      <c r="AG304" s="21">
        <v>0</v>
      </c>
      <c r="AH304" s="21">
        <v>0</v>
      </c>
      <c r="AI304" s="21">
        <v>0</v>
      </c>
      <c r="AJ304" s="21">
        <v>0</v>
      </c>
      <c r="AK304" s="21">
        <v>0</v>
      </c>
      <c r="AL304" s="21">
        <v>3</v>
      </c>
      <c r="AM304" s="21">
        <v>11</v>
      </c>
      <c r="AN304" s="25">
        <v>0</v>
      </c>
    </row>
    <row r="305" spans="1:40" x14ac:dyDescent="0.35">
      <c r="A305" s="26">
        <v>375</v>
      </c>
      <c r="B305" s="27">
        <v>1954</v>
      </c>
      <c r="C305" s="21">
        <f ca="1">YEAR(TODAY())-CLEAN!$B305</f>
        <v>71</v>
      </c>
      <c r="D305" s="28" t="s">
        <v>794</v>
      </c>
      <c r="E305" s="27" t="s">
        <v>716</v>
      </c>
      <c r="F305" s="27" t="s">
        <v>711</v>
      </c>
      <c r="G305" s="29">
        <v>76773</v>
      </c>
      <c r="H305" s="28">
        <v>0</v>
      </c>
      <c r="I305" s="28">
        <v>0</v>
      </c>
      <c r="J305" s="28">
        <f>CLEAN!$H305+CLEAN!$I305</f>
        <v>0</v>
      </c>
      <c r="K305" s="30">
        <v>41330</v>
      </c>
      <c r="L305" s="28">
        <f ca="1">YEAR(TODAY())-YEAR(CLEAN!$K305)</f>
        <v>12</v>
      </c>
      <c r="M305" s="28">
        <v>79</v>
      </c>
      <c r="N305" s="28">
        <f>SUM(CLEAN!$AB305:$AE305)</f>
        <v>16</v>
      </c>
      <c r="O305" s="31">
        <f>CLEAN!$U305+CLEAN!$V305+CLEAN!$W305+CLEAN!$X305+CLEAN!$Y305+CLEAN!$Z305</f>
        <v>1156</v>
      </c>
      <c r="P305" s="28">
        <f>IF(CLEAN!$M305&lt;=32,3,IF(CLEAN!$M305&lt;=65,2,1))</f>
        <v>1</v>
      </c>
      <c r="Q305" s="28">
        <f>IF(Table_Market[[#This Row],[F_TOTAL_achat]]&lt;=14,1,IF(Table_Market[[#This Row],[F_TOTAL_achat]]&lt;=21,2,3))</f>
        <v>2</v>
      </c>
      <c r="R305" s="28">
        <f>IF(Table_Market[[#This Row],[M_TOTAL_dépensé]]&lt;=115,1,IF(Table_Market[[#This Row],[M_TOTAL_dépensé]]&lt;=833,2,3))</f>
        <v>3</v>
      </c>
      <c r="S305" s="21" t="str">
        <f>Table_Market[[#This Row],[R_SCORE]]&amp;Table_Market[[#This Row],[F_SCORE]]&amp;Table_Market[[#This Row],[M_SCORE]]</f>
        <v>123</v>
      </c>
      <c r="T3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05" s="31">
        <v>516</v>
      </c>
      <c r="V305" s="31">
        <v>56</v>
      </c>
      <c r="W305" s="31">
        <v>449</v>
      </c>
      <c r="X305" s="31">
        <v>86</v>
      </c>
      <c r="Y305" s="31">
        <v>33</v>
      </c>
      <c r="Z305" s="31">
        <v>16</v>
      </c>
      <c r="AA305" s="28">
        <v>1</v>
      </c>
      <c r="AB305" s="28">
        <v>2</v>
      </c>
      <c r="AC305" s="28">
        <v>2</v>
      </c>
      <c r="AD305" s="28">
        <v>11</v>
      </c>
      <c r="AE305" s="28">
        <v>1</v>
      </c>
      <c r="AF305" s="28">
        <v>0</v>
      </c>
      <c r="AG305" s="28">
        <v>0</v>
      </c>
      <c r="AH305" s="28">
        <v>0</v>
      </c>
      <c r="AI305" s="28">
        <v>0</v>
      </c>
      <c r="AJ305" s="28">
        <v>0</v>
      </c>
      <c r="AK305" s="28">
        <v>0</v>
      </c>
      <c r="AL305" s="28">
        <v>3</v>
      </c>
      <c r="AM305" s="28">
        <v>11</v>
      </c>
      <c r="AN305" s="32">
        <v>0</v>
      </c>
    </row>
    <row r="306" spans="1:40" x14ac:dyDescent="0.35">
      <c r="A306" s="19">
        <v>2147</v>
      </c>
      <c r="B306" s="20">
        <v>1969</v>
      </c>
      <c r="C306" s="21">
        <f ca="1">YEAR(TODAY())-CLEAN!$B306</f>
        <v>56</v>
      </c>
      <c r="D306" s="28" t="s">
        <v>792</v>
      </c>
      <c r="E306" s="20" t="s">
        <v>716</v>
      </c>
      <c r="F306" s="20" t="s">
        <v>713</v>
      </c>
      <c r="G306" s="22">
        <v>76653</v>
      </c>
      <c r="H306" s="21">
        <v>0</v>
      </c>
      <c r="I306" s="21">
        <v>0</v>
      </c>
      <c r="J306" s="21">
        <f>CLEAN!$H306+CLEAN!$I306</f>
        <v>0</v>
      </c>
      <c r="K306" s="23">
        <v>41502</v>
      </c>
      <c r="L306" s="21">
        <f ca="1">YEAR(TODAY())-YEAR(CLEAN!$K306)</f>
        <v>12</v>
      </c>
      <c r="M306" s="21">
        <v>91</v>
      </c>
      <c r="N306" s="21">
        <f>SUM(CLEAN!$AB306:$AE306)</f>
        <v>24</v>
      </c>
      <c r="O306" s="24">
        <f>CLEAN!$U306+CLEAN!$V306+CLEAN!$W306+CLEAN!$X306+CLEAN!$Y306+CLEAN!$Z306</f>
        <v>2279</v>
      </c>
      <c r="P306" s="21">
        <f>IF(CLEAN!$M306&lt;=32,3,IF(CLEAN!$M306&lt;=65,2,1))</f>
        <v>1</v>
      </c>
      <c r="Q306" s="21">
        <f>IF(Table_Market[[#This Row],[F_TOTAL_achat]]&lt;=14,1,IF(Table_Market[[#This Row],[F_TOTAL_achat]]&lt;=21,2,3))</f>
        <v>3</v>
      </c>
      <c r="R306" s="21">
        <f>IF(Table_Market[[#This Row],[M_TOTAL_dépensé]]&lt;=115,1,IF(Table_Market[[#This Row],[M_TOTAL_dépensé]]&lt;=833,2,3))</f>
        <v>3</v>
      </c>
      <c r="S306" s="21" t="str">
        <f>Table_Market[[#This Row],[R_SCORE]]&amp;Table_Market[[#This Row],[F_SCORE]]&amp;Table_Market[[#This Row],[M_SCORE]]</f>
        <v>133</v>
      </c>
      <c r="T3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06" s="24">
        <v>736</v>
      </c>
      <c r="V306" s="24">
        <v>63</v>
      </c>
      <c r="W306" s="24">
        <v>946</v>
      </c>
      <c r="X306" s="24">
        <v>219</v>
      </c>
      <c r="Y306" s="24">
        <v>189</v>
      </c>
      <c r="Z306" s="24">
        <v>126</v>
      </c>
      <c r="AA306" s="21">
        <v>1</v>
      </c>
      <c r="AB306" s="21">
        <v>4</v>
      </c>
      <c r="AC306" s="21">
        <v>7</v>
      </c>
      <c r="AD306" s="21">
        <v>11</v>
      </c>
      <c r="AE306" s="21">
        <v>2</v>
      </c>
      <c r="AF306" s="21">
        <v>0</v>
      </c>
      <c r="AG306" s="21">
        <v>0</v>
      </c>
      <c r="AH306" s="21">
        <v>1</v>
      </c>
      <c r="AI306" s="21">
        <v>1</v>
      </c>
      <c r="AJ306" s="21">
        <v>0</v>
      </c>
      <c r="AK306" s="21">
        <v>0</v>
      </c>
      <c r="AL306" s="21">
        <v>3</v>
      </c>
      <c r="AM306" s="21">
        <v>11</v>
      </c>
      <c r="AN306" s="25">
        <v>0</v>
      </c>
    </row>
    <row r="307" spans="1:40" x14ac:dyDescent="0.35">
      <c r="A307" s="26">
        <v>10925</v>
      </c>
      <c r="B307" s="27">
        <v>1983</v>
      </c>
      <c r="C307" s="21">
        <f ca="1">YEAR(TODAY())-CLEAN!$B307</f>
        <v>42</v>
      </c>
      <c r="D307" s="28" t="s">
        <v>793</v>
      </c>
      <c r="E307" s="27" t="s">
        <v>716</v>
      </c>
      <c r="F307" s="27" t="s">
        <v>710</v>
      </c>
      <c r="G307" s="29">
        <v>76630</v>
      </c>
      <c r="H307" s="28">
        <v>0</v>
      </c>
      <c r="I307" s="28">
        <v>0</v>
      </c>
      <c r="J307" s="28">
        <f>CLEAN!$H307+CLEAN!$I307</f>
        <v>0</v>
      </c>
      <c r="K307" s="30">
        <v>41653</v>
      </c>
      <c r="L307" s="28">
        <f ca="1">YEAR(TODAY())-YEAR(CLEAN!$K307)</f>
        <v>11</v>
      </c>
      <c r="M307" s="28">
        <v>93</v>
      </c>
      <c r="N307" s="28">
        <f>SUM(CLEAN!$AB307:$AE307)</f>
        <v>25</v>
      </c>
      <c r="O307" s="31">
        <f>CLEAN!$U307+CLEAN!$V307+CLEAN!$W307+CLEAN!$X307+CLEAN!$Y307+CLEAN!$Z307</f>
        <v>1003</v>
      </c>
      <c r="P307" s="28">
        <f>IF(CLEAN!$M307&lt;=32,3,IF(CLEAN!$M307&lt;=65,2,1))</f>
        <v>1</v>
      </c>
      <c r="Q307" s="28">
        <f>IF(Table_Market[[#This Row],[F_TOTAL_achat]]&lt;=14,1,IF(Table_Market[[#This Row],[F_TOTAL_achat]]&lt;=21,2,3))</f>
        <v>3</v>
      </c>
      <c r="R307" s="28">
        <f>IF(Table_Market[[#This Row],[M_TOTAL_dépensé]]&lt;=115,1,IF(Table_Market[[#This Row],[M_TOTAL_dépensé]]&lt;=833,2,3))</f>
        <v>3</v>
      </c>
      <c r="S307" s="21" t="str">
        <f>Table_Market[[#This Row],[R_SCORE]]&amp;Table_Market[[#This Row],[F_SCORE]]&amp;Table_Market[[#This Row],[M_SCORE]]</f>
        <v>133</v>
      </c>
      <c r="T3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07" s="31">
        <v>255</v>
      </c>
      <c r="V307" s="31">
        <v>31</v>
      </c>
      <c r="W307" s="31">
        <v>446</v>
      </c>
      <c r="X307" s="31">
        <v>40</v>
      </c>
      <c r="Y307" s="31">
        <v>56</v>
      </c>
      <c r="Z307" s="31">
        <v>175</v>
      </c>
      <c r="AA307" s="28">
        <v>1</v>
      </c>
      <c r="AB307" s="28">
        <v>3</v>
      </c>
      <c r="AC307" s="28">
        <v>10</v>
      </c>
      <c r="AD307" s="28">
        <v>11</v>
      </c>
      <c r="AE307" s="28">
        <v>1</v>
      </c>
      <c r="AF307" s="28">
        <v>0</v>
      </c>
      <c r="AG307" s="28">
        <v>0</v>
      </c>
      <c r="AH307" s="28">
        <v>0</v>
      </c>
      <c r="AI307" s="28">
        <v>0</v>
      </c>
      <c r="AJ307" s="28">
        <v>0</v>
      </c>
      <c r="AK307" s="28">
        <v>0</v>
      </c>
      <c r="AL307" s="28">
        <v>3</v>
      </c>
      <c r="AM307" s="28">
        <v>11</v>
      </c>
      <c r="AN307" s="32">
        <v>0</v>
      </c>
    </row>
    <row r="308" spans="1:40" x14ac:dyDescent="0.35">
      <c r="A308" s="19">
        <v>4138</v>
      </c>
      <c r="B308" s="20">
        <v>1962</v>
      </c>
      <c r="C308" s="21">
        <f ca="1">YEAR(TODAY())-CLEAN!$B308</f>
        <v>63</v>
      </c>
      <c r="D308" s="28" t="s">
        <v>794</v>
      </c>
      <c r="E308" s="20" t="s">
        <v>716</v>
      </c>
      <c r="F308" s="20" t="s">
        <v>709</v>
      </c>
      <c r="G308" s="22">
        <v>76624</v>
      </c>
      <c r="H308" s="21">
        <v>0</v>
      </c>
      <c r="I308" s="21">
        <v>1</v>
      </c>
      <c r="J308" s="21">
        <f>CLEAN!$H308+CLEAN!$I308</f>
        <v>1</v>
      </c>
      <c r="K308" s="23">
        <v>41783</v>
      </c>
      <c r="L308" s="21">
        <f ca="1">YEAR(TODAY())-YEAR(CLEAN!$K308)</f>
        <v>11</v>
      </c>
      <c r="M308" s="21">
        <v>68</v>
      </c>
      <c r="N308" s="21">
        <f>SUM(CLEAN!$AB308:$AE308)</f>
        <v>23</v>
      </c>
      <c r="O308" s="24">
        <f>CLEAN!$U308+CLEAN!$V308+CLEAN!$W308+CLEAN!$X308+CLEAN!$Y308+CLEAN!$Z308</f>
        <v>899</v>
      </c>
      <c r="P308" s="21">
        <f>IF(CLEAN!$M308&lt;=32,3,IF(CLEAN!$M308&lt;=65,2,1))</f>
        <v>1</v>
      </c>
      <c r="Q308" s="21">
        <f>IF(Table_Market[[#This Row],[F_TOTAL_achat]]&lt;=14,1,IF(Table_Market[[#This Row],[F_TOTAL_achat]]&lt;=21,2,3))</f>
        <v>3</v>
      </c>
      <c r="R308" s="21">
        <f>IF(Table_Market[[#This Row],[M_TOTAL_dépensé]]&lt;=115,1,IF(Table_Market[[#This Row],[M_TOTAL_dépensé]]&lt;=833,2,3))</f>
        <v>3</v>
      </c>
      <c r="S308" s="21" t="str">
        <f>Table_Market[[#This Row],[R_SCORE]]&amp;Table_Market[[#This Row],[F_SCORE]]&amp;Table_Market[[#This Row],[M_SCORE]]</f>
        <v>133</v>
      </c>
      <c r="T3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08" s="24">
        <v>411</v>
      </c>
      <c r="V308" s="24">
        <v>106</v>
      </c>
      <c r="W308" s="24">
        <v>147</v>
      </c>
      <c r="X308" s="24">
        <v>54</v>
      </c>
      <c r="Y308" s="24">
        <v>115</v>
      </c>
      <c r="Z308" s="24">
        <v>66</v>
      </c>
      <c r="AA308" s="21">
        <v>1</v>
      </c>
      <c r="AB308" s="21">
        <v>5</v>
      </c>
      <c r="AC308" s="21">
        <v>10</v>
      </c>
      <c r="AD308" s="21">
        <v>7</v>
      </c>
      <c r="AE308" s="21">
        <v>1</v>
      </c>
      <c r="AF308" s="21">
        <v>1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3</v>
      </c>
      <c r="AM308" s="21">
        <v>11</v>
      </c>
      <c r="AN308" s="25">
        <v>0</v>
      </c>
    </row>
    <row r="309" spans="1:40" x14ac:dyDescent="0.35">
      <c r="A309" s="26">
        <v>10479</v>
      </c>
      <c r="B309" s="27">
        <v>1975</v>
      </c>
      <c r="C309" s="21">
        <f ca="1">YEAR(TODAY())-CLEAN!$B309</f>
        <v>50</v>
      </c>
      <c r="D309" s="28" t="s">
        <v>792</v>
      </c>
      <c r="E309" s="27" t="s">
        <v>714</v>
      </c>
      <c r="F309" s="27" t="s">
        <v>710</v>
      </c>
      <c r="G309" s="29">
        <v>76618</v>
      </c>
      <c r="H309" s="28">
        <v>0</v>
      </c>
      <c r="I309" s="28">
        <v>0</v>
      </c>
      <c r="J309" s="28">
        <f>CLEAN!$H309+CLEAN!$I309</f>
        <v>0</v>
      </c>
      <c r="K309" s="30">
        <v>41250</v>
      </c>
      <c r="L309" s="28">
        <f ca="1">YEAR(TODAY())-YEAR(CLEAN!$K309)</f>
        <v>13</v>
      </c>
      <c r="M309" s="28">
        <v>64</v>
      </c>
      <c r="N309" s="28">
        <f>SUM(CLEAN!$AB309:$AE309)</f>
        <v>11</v>
      </c>
      <c r="O309" s="31">
        <f>CLEAN!$U309+CLEAN!$V309+CLEAN!$W309+CLEAN!$X309+CLEAN!$Y309+CLEAN!$Z309</f>
        <v>1511</v>
      </c>
      <c r="P309" s="28">
        <f>IF(CLEAN!$M309&lt;=32,3,IF(CLEAN!$M309&lt;=65,2,1))</f>
        <v>2</v>
      </c>
      <c r="Q309" s="28">
        <f>IF(Table_Market[[#This Row],[F_TOTAL_achat]]&lt;=14,1,IF(Table_Market[[#This Row],[F_TOTAL_achat]]&lt;=21,2,3))</f>
        <v>1</v>
      </c>
      <c r="R309" s="28">
        <f>IF(Table_Market[[#This Row],[M_TOTAL_dépensé]]&lt;=115,1,IF(Table_Market[[#This Row],[M_TOTAL_dépensé]]&lt;=833,2,3))</f>
        <v>3</v>
      </c>
      <c r="S309" s="21" t="str">
        <f>Table_Market[[#This Row],[R_SCORE]]&amp;Table_Market[[#This Row],[F_SCORE]]&amp;Table_Market[[#This Row],[M_SCORE]]</f>
        <v>213</v>
      </c>
      <c r="T3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309" s="31">
        <v>749</v>
      </c>
      <c r="V309" s="31">
        <v>40</v>
      </c>
      <c r="W309" s="31">
        <v>294</v>
      </c>
      <c r="X309" s="31">
        <v>121</v>
      </c>
      <c r="Y309" s="31">
        <v>160</v>
      </c>
      <c r="Z309" s="31">
        <v>147</v>
      </c>
      <c r="AA309" s="28">
        <v>1</v>
      </c>
      <c r="AB309" s="28">
        <v>3</v>
      </c>
      <c r="AC309" s="28">
        <v>2</v>
      </c>
      <c r="AD309" s="28">
        <v>5</v>
      </c>
      <c r="AE309" s="28">
        <v>1</v>
      </c>
      <c r="AF309" s="28">
        <v>0</v>
      </c>
      <c r="AG309" s="28">
        <v>0</v>
      </c>
      <c r="AH309" s="28">
        <v>0</v>
      </c>
      <c r="AI309" s="28">
        <v>0</v>
      </c>
      <c r="AJ309" s="28">
        <v>0</v>
      </c>
      <c r="AK309" s="28">
        <v>0</v>
      </c>
      <c r="AL309" s="28">
        <v>3</v>
      </c>
      <c r="AM309" s="28">
        <v>11</v>
      </c>
      <c r="AN309" s="32">
        <v>0</v>
      </c>
    </row>
    <row r="310" spans="1:40" x14ac:dyDescent="0.35">
      <c r="A310" s="19">
        <v>10590</v>
      </c>
      <c r="B310" s="20">
        <v>1956</v>
      </c>
      <c r="C310" s="21">
        <f ca="1">YEAR(TODAY())-CLEAN!$B310</f>
        <v>69</v>
      </c>
      <c r="D310" s="28" t="s">
        <v>794</v>
      </c>
      <c r="E310" s="20" t="s">
        <v>714</v>
      </c>
      <c r="F310" s="20" t="s">
        <v>713</v>
      </c>
      <c r="G310" s="22">
        <v>76542</v>
      </c>
      <c r="H310" s="21">
        <v>0</v>
      </c>
      <c r="I310" s="21">
        <v>0</v>
      </c>
      <c r="J310" s="21">
        <f>CLEAN!$H310+CLEAN!$I310</f>
        <v>0</v>
      </c>
      <c r="K310" s="23">
        <v>41363</v>
      </c>
      <c r="L310" s="21">
        <f ca="1">YEAR(TODAY())-YEAR(CLEAN!$K310)</f>
        <v>12</v>
      </c>
      <c r="M310" s="21">
        <v>91</v>
      </c>
      <c r="N310" s="21">
        <f>SUM(CLEAN!$AB310:$AE310)</f>
        <v>24</v>
      </c>
      <c r="O310" s="24">
        <f>CLEAN!$U310+CLEAN!$V310+CLEAN!$W310+CLEAN!$X310+CLEAN!$Y310+CLEAN!$Z310</f>
        <v>1483</v>
      </c>
      <c r="P310" s="21">
        <f>IF(CLEAN!$M310&lt;=32,3,IF(CLEAN!$M310&lt;=65,2,1))</f>
        <v>1</v>
      </c>
      <c r="Q310" s="21">
        <f>IF(Table_Market[[#This Row],[F_TOTAL_achat]]&lt;=14,1,IF(Table_Market[[#This Row],[F_TOTAL_achat]]&lt;=21,2,3))</f>
        <v>3</v>
      </c>
      <c r="R310" s="21">
        <f>IF(Table_Market[[#This Row],[M_TOTAL_dépensé]]&lt;=115,1,IF(Table_Market[[#This Row],[M_TOTAL_dépensé]]&lt;=833,2,3))</f>
        <v>3</v>
      </c>
      <c r="S310" s="21" t="str">
        <f>Table_Market[[#This Row],[R_SCORE]]&amp;Table_Market[[#This Row],[F_SCORE]]&amp;Table_Market[[#This Row],[M_SCORE]]</f>
        <v>133</v>
      </c>
      <c r="T3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10" s="24">
        <v>794</v>
      </c>
      <c r="V310" s="24">
        <v>73</v>
      </c>
      <c r="W310" s="24">
        <v>573</v>
      </c>
      <c r="X310" s="24">
        <v>0</v>
      </c>
      <c r="Y310" s="24">
        <v>29</v>
      </c>
      <c r="Z310" s="24">
        <v>14</v>
      </c>
      <c r="AA310" s="21">
        <v>1</v>
      </c>
      <c r="AB310" s="21">
        <v>4</v>
      </c>
      <c r="AC310" s="21">
        <v>8</v>
      </c>
      <c r="AD310" s="21">
        <v>10</v>
      </c>
      <c r="AE310" s="21">
        <v>2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0</v>
      </c>
      <c r="AL310" s="21">
        <v>3</v>
      </c>
      <c r="AM310" s="21">
        <v>11</v>
      </c>
      <c r="AN310" s="25">
        <v>0</v>
      </c>
    </row>
    <row r="311" spans="1:40" x14ac:dyDescent="0.35">
      <c r="A311" s="26">
        <v>10858</v>
      </c>
      <c r="B311" s="27">
        <v>1975</v>
      </c>
      <c r="C311" s="21">
        <f ca="1">YEAR(TODAY())-CLEAN!$B311</f>
        <v>50</v>
      </c>
      <c r="D311" s="28" t="s">
        <v>792</v>
      </c>
      <c r="E311" s="27" t="s">
        <v>716</v>
      </c>
      <c r="F311" s="27" t="s">
        <v>713</v>
      </c>
      <c r="G311" s="29">
        <v>76532</v>
      </c>
      <c r="H311" s="28">
        <v>1</v>
      </c>
      <c r="I311" s="28">
        <v>1</v>
      </c>
      <c r="J311" s="28">
        <f>CLEAN!$H311+CLEAN!$I311</f>
        <v>2</v>
      </c>
      <c r="K311" s="30">
        <v>41526</v>
      </c>
      <c r="L311" s="28">
        <f ca="1">YEAR(TODAY())-YEAR(CLEAN!$K311)</f>
        <v>12</v>
      </c>
      <c r="M311" s="28">
        <v>38</v>
      </c>
      <c r="N311" s="28">
        <f>SUM(CLEAN!$AB311:$AE311)</f>
        <v>26</v>
      </c>
      <c r="O311" s="31">
        <f>CLEAN!$U311+CLEAN!$V311+CLEAN!$W311+CLEAN!$X311+CLEAN!$Y311+CLEAN!$Z311</f>
        <v>820</v>
      </c>
      <c r="P311" s="28">
        <f>IF(CLEAN!$M311&lt;=32,3,IF(CLEAN!$M311&lt;=65,2,1))</f>
        <v>2</v>
      </c>
      <c r="Q311" s="28">
        <f>IF(Table_Market[[#This Row],[F_TOTAL_achat]]&lt;=14,1,IF(Table_Market[[#This Row],[F_TOTAL_achat]]&lt;=21,2,3))</f>
        <v>3</v>
      </c>
      <c r="R311" s="28">
        <f>IF(Table_Market[[#This Row],[M_TOTAL_dépensé]]&lt;=115,1,IF(Table_Market[[#This Row],[M_TOTAL_dépensé]]&lt;=833,2,3))</f>
        <v>2</v>
      </c>
      <c r="S311" s="21" t="str">
        <f>Table_Market[[#This Row],[R_SCORE]]&amp;Table_Market[[#This Row],[F_SCORE]]&amp;Table_Market[[#This Row],[M_SCORE]]</f>
        <v>232</v>
      </c>
      <c r="T3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11" s="31">
        <v>355</v>
      </c>
      <c r="V311" s="31">
        <v>30</v>
      </c>
      <c r="W311" s="31">
        <v>177</v>
      </c>
      <c r="X311" s="31">
        <v>90</v>
      </c>
      <c r="Y311" s="31">
        <v>138</v>
      </c>
      <c r="Z311" s="31">
        <v>30</v>
      </c>
      <c r="AA311" s="28">
        <v>4</v>
      </c>
      <c r="AB311" s="28">
        <v>9</v>
      </c>
      <c r="AC311" s="28">
        <v>5</v>
      </c>
      <c r="AD311" s="28">
        <v>7</v>
      </c>
      <c r="AE311" s="28">
        <v>5</v>
      </c>
      <c r="AF311" s="28">
        <v>0</v>
      </c>
      <c r="AG311" s="28">
        <v>0</v>
      </c>
      <c r="AH311" s="28">
        <v>0</v>
      </c>
      <c r="AI311" s="28">
        <v>0</v>
      </c>
      <c r="AJ311" s="28">
        <v>0</v>
      </c>
      <c r="AK311" s="28">
        <v>0</v>
      </c>
      <c r="AL311" s="28">
        <v>3</v>
      </c>
      <c r="AM311" s="28">
        <v>11</v>
      </c>
      <c r="AN311" s="32">
        <v>0</v>
      </c>
    </row>
    <row r="312" spans="1:40" x14ac:dyDescent="0.35">
      <c r="A312" s="19">
        <v>3507</v>
      </c>
      <c r="B312" s="20">
        <v>1970</v>
      </c>
      <c r="C312" s="21">
        <f ca="1">YEAR(TODAY())-CLEAN!$B312</f>
        <v>55</v>
      </c>
      <c r="D312" s="28" t="s">
        <v>792</v>
      </c>
      <c r="E312" s="20" t="s">
        <v>716</v>
      </c>
      <c r="F312" s="20" t="s">
        <v>709</v>
      </c>
      <c r="G312" s="22">
        <v>76467</v>
      </c>
      <c r="H312" s="21">
        <v>1</v>
      </c>
      <c r="I312" s="21">
        <v>0</v>
      </c>
      <c r="J312" s="21">
        <f>CLEAN!$H312+CLEAN!$I312</f>
        <v>1</v>
      </c>
      <c r="K312" s="23">
        <v>41138</v>
      </c>
      <c r="L312" s="21">
        <f ca="1">YEAR(TODAY())-YEAR(CLEAN!$K312)</f>
        <v>13</v>
      </c>
      <c r="M312" s="21">
        <v>44</v>
      </c>
      <c r="N312" s="21">
        <f>SUM(CLEAN!$AB312:$AE312)</f>
        <v>18</v>
      </c>
      <c r="O312" s="24">
        <f>CLEAN!$U312+CLEAN!$V312+CLEAN!$W312+CLEAN!$X312+CLEAN!$Y312+CLEAN!$Z312</f>
        <v>1575</v>
      </c>
      <c r="P312" s="21">
        <f>IF(CLEAN!$M312&lt;=32,3,IF(CLEAN!$M312&lt;=65,2,1))</f>
        <v>2</v>
      </c>
      <c r="Q312" s="21">
        <f>IF(Table_Market[[#This Row],[F_TOTAL_achat]]&lt;=14,1,IF(Table_Market[[#This Row],[F_TOTAL_achat]]&lt;=21,2,3))</f>
        <v>2</v>
      </c>
      <c r="R312" s="21">
        <f>IF(Table_Market[[#This Row],[M_TOTAL_dépensé]]&lt;=115,1,IF(Table_Market[[#This Row],[M_TOTAL_dépensé]]&lt;=833,2,3))</f>
        <v>3</v>
      </c>
      <c r="S312" s="21" t="str">
        <f>Table_Market[[#This Row],[R_SCORE]]&amp;Table_Market[[#This Row],[F_SCORE]]&amp;Table_Market[[#This Row],[M_SCORE]]</f>
        <v>223</v>
      </c>
      <c r="T3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12" s="24">
        <v>676</v>
      </c>
      <c r="V312" s="24">
        <v>161</v>
      </c>
      <c r="W312" s="24">
        <v>426</v>
      </c>
      <c r="X312" s="24">
        <v>210</v>
      </c>
      <c r="Y312" s="24">
        <v>44</v>
      </c>
      <c r="Z312" s="24">
        <v>58</v>
      </c>
      <c r="AA312" s="21">
        <v>2</v>
      </c>
      <c r="AB312" s="21">
        <v>2</v>
      </c>
      <c r="AC312" s="21">
        <v>5</v>
      </c>
      <c r="AD312" s="21">
        <v>5</v>
      </c>
      <c r="AE312" s="21">
        <v>6</v>
      </c>
      <c r="AF312" s="21">
        <v>0</v>
      </c>
      <c r="AG312" s="21">
        <v>0</v>
      </c>
      <c r="AH312" s="21">
        <v>0</v>
      </c>
      <c r="AI312" s="21">
        <v>0</v>
      </c>
      <c r="AJ312" s="21">
        <v>0</v>
      </c>
      <c r="AK312" s="21">
        <v>0</v>
      </c>
      <c r="AL312" s="21">
        <v>3</v>
      </c>
      <c r="AM312" s="21">
        <v>11</v>
      </c>
      <c r="AN312" s="25">
        <v>1</v>
      </c>
    </row>
    <row r="313" spans="1:40" x14ac:dyDescent="0.35">
      <c r="A313" s="26">
        <v>7022</v>
      </c>
      <c r="B313" s="27">
        <v>1971</v>
      </c>
      <c r="C313" s="21">
        <f ca="1">YEAR(TODAY())-CLEAN!$B313</f>
        <v>54</v>
      </c>
      <c r="D313" s="28" t="s">
        <v>792</v>
      </c>
      <c r="E313" s="27" t="s">
        <v>716</v>
      </c>
      <c r="F313" s="27" t="s">
        <v>710</v>
      </c>
      <c r="G313" s="29">
        <v>76445</v>
      </c>
      <c r="H313" s="28">
        <v>1</v>
      </c>
      <c r="I313" s="28">
        <v>0</v>
      </c>
      <c r="J313" s="28">
        <f>CLEAN!$H313+CLEAN!$I313</f>
        <v>1</v>
      </c>
      <c r="K313" s="30">
        <v>41180</v>
      </c>
      <c r="L313" s="28">
        <f ca="1">YEAR(TODAY())-YEAR(CLEAN!$K313)</f>
        <v>13</v>
      </c>
      <c r="M313" s="28">
        <v>2</v>
      </c>
      <c r="N313" s="28">
        <f>SUM(CLEAN!$AB313:$AE313)</f>
        <v>26</v>
      </c>
      <c r="O313" s="31">
        <f>CLEAN!$U313+CLEAN!$V313+CLEAN!$W313+CLEAN!$X313+CLEAN!$Y313+CLEAN!$Z313</f>
        <v>1410</v>
      </c>
      <c r="P313" s="28">
        <f>IF(CLEAN!$M313&lt;=32,3,IF(CLEAN!$M313&lt;=65,2,1))</f>
        <v>3</v>
      </c>
      <c r="Q313" s="28">
        <f>IF(Table_Market[[#This Row],[F_TOTAL_achat]]&lt;=14,1,IF(Table_Market[[#This Row],[F_TOTAL_achat]]&lt;=21,2,3))</f>
        <v>3</v>
      </c>
      <c r="R313" s="28">
        <f>IF(Table_Market[[#This Row],[M_TOTAL_dépensé]]&lt;=115,1,IF(Table_Market[[#This Row],[M_TOTAL_dépensé]]&lt;=833,2,3))</f>
        <v>3</v>
      </c>
      <c r="S313" s="21" t="str">
        <f>Table_Market[[#This Row],[R_SCORE]]&amp;Table_Market[[#This Row],[F_SCORE]]&amp;Table_Market[[#This Row],[M_SCORE]]</f>
        <v>333</v>
      </c>
      <c r="T3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13" s="31">
        <v>739</v>
      </c>
      <c r="V313" s="31">
        <v>107</v>
      </c>
      <c r="W313" s="31">
        <v>309</v>
      </c>
      <c r="X313" s="31">
        <v>140</v>
      </c>
      <c r="Y313" s="31">
        <v>80</v>
      </c>
      <c r="Z313" s="31">
        <v>35</v>
      </c>
      <c r="AA313" s="28">
        <v>1</v>
      </c>
      <c r="AB313" s="28">
        <v>2</v>
      </c>
      <c r="AC313" s="28">
        <v>5</v>
      </c>
      <c r="AD313" s="28">
        <v>13</v>
      </c>
      <c r="AE313" s="28">
        <v>6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3</v>
      </c>
      <c r="AM313" s="28">
        <v>11</v>
      </c>
      <c r="AN313" s="32">
        <v>0</v>
      </c>
    </row>
    <row r="314" spans="1:40" x14ac:dyDescent="0.35">
      <c r="A314" s="19">
        <v>9493</v>
      </c>
      <c r="B314" s="20">
        <v>1980</v>
      </c>
      <c r="C314" s="21">
        <f ca="1">YEAR(TODAY())-CLEAN!$B314</f>
        <v>45</v>
      </c>
      <c r="D314" s="28" t="s">
        <v>792</v>
      </c>
      <c r="E314" s="20" t="s">
        <v>714</v>
      </c>
      <c r="F314" s="20" t="s">
        <v>709</v>
      </c>
      <c r="G314" s="22">
        <v>76412</v>
      </c>
      <c r="H314" s="21">
        <v>0</v>
      </c>
      <c r="I314" s="21">
        <v>0</v>
      </c>
      <c r="J314" s="21">
        <f>CLEAN!$H314+CLEAN!$I314</f>
        <v>0</v>
      </c>
      <c r="K314" s="23">
        <v>41399</v>
      </c>
      <c r="L314" s="21">
        <f ca="1">YEAR(TODAY())-YEAR(CLEAN!$K314)</f>
        <v>12</v>
      </c>
      <c r="M314" s="21">
        <v>15</v>
      </c>
      <c r="N314" s="21">
        <f>SUM(CLEAN!$AB314:$AE314)</f>
        <v>20</v>
      </c>
      <c r="O314" s="24">
        <f>CLEAN!$U314+CLEAN!$V314+CLEAN!$W314+CLEAN!$X314+CLEAN!$Y314+CLEAN!$Z314</f>
        <v>1808</v>
      </c>
      <c r="P314" s="21">
        <f>IF(CLEAN!$M314&lt;=32,3,IF(CLEAN!$M314&lt;=65,2,1))</f>
        <v>3</v>
      </c>
      <c r="Q314" s="21">
        <f>IF(Table_Market[[#This Row],[F_TOTAL_achat]]&lt;=14,1,IF(Table_Market[[#This Row],[F_TOTAL_achat]]&lt;=21,2,3))</f>
        <v>2</v>
      </c>
      <c r="R314" s="21">
        <f>IF(Table_Market[[#This Row],[M_TOTAL_dépensé]]&lt;=115,1,IF(Table_Market[[#This Row],[M_TOTAL_dépensé]]&lt;=833,2,3))</f>
        <v>3</v>
      </c>
      <c r="S314" s="21" t="str">
        <f>Table_Market[[#This Row],[R_SCORE]]&amp;Table_Market[[#This Row],[F_SCORE]]&amp;Table_Market[[#This Row],[M_SCORE]]</f>
        <v>323</v>
      </c>
      <c r="T3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14" s="24">
        <v>840</v>
      </c>
      <c r="V314" s="24">
        <v>53</v>
      </c>
      <c r="W314" s="24">
        <v>804</v>
      </c>
      <c r="X314" s="24">
        <v>23</v>
      </c>
      <c r="Y314" s="24">
        <v>71</v>
      </c>
      <c r="Z314" s="24">
        <v>17</v>
      </c>
      <c r="AA314" s="21">
        <v>1</v>
      </c>
      <c r="AB314" s="21">
        <v>5</v>
      </c>
      <c r="AC314" s="21">
        <v>4</v>
      </c>
      <c r="AD314" s="21">
        <v>8</v>
      </c>
      <c r="AE314" s="21">
        <v>3</v>
      </c>
      <c r="AF314" s="21">
        <v>0</v>
      </c>
      <c r="AG314" s="21">
        <v>0</v>
      </c>
      <c r="AH314" s="21">
        <v>1</v>
      </c>
      <c r="AI314" s="21">
        <v>1</v>
      </c>
      <c r="AJ314" s="21">
        <v>0</v>
      </c>
      <c r="AK314" s="21">
        <v>0</v>
      </c>
      <c r="AL314" s="21">
        <v>3</v>
      </c>
      <c r="AM314" s="21">
        <v>11</v>
      </c>
      <c r="AN314" s="25">
        <v>1</v>
      </c>
    </row>
    <row r="315" spans="1:40" x14ac:dyDescent="0.35">
      <c r="A315" s="26">
        <v>2591</v>
      </c>
      <c r="B315" s="27">
        <v>1959</v>
      </c>
      <c r="C315" s="21">
        <f ca="1">YEAR(TODAY())-CLEAN!$B315</f>
        <v>66</v>
      </c>
      <c r="D315" s="28" t="s">
        <v>794</v>
      </c>
      <c r="E315" s="27" t="s">
        <v>716</v>
      </c>
      <c r="F315" s="27" t="s">
        <v>712</v>
      </c>
      <c r="G315" s="29">
        <v>76320</v>
      </c>
      <c r="H315" s="28">
        <v>0</v>
      </c>
      <c r="I315" s="28">
        <v>1</v>
      </c>
      <c r="J315" s="28">
        <f>CLEAN!$H315+CLEAN!$I315</f>
        <v>1</v>
      </c>
      <c r="K315" s="30">
        <v>41812</v>
      </c>
      <c r="L315" s="28">
        <f ca="1">YEAR(TODAY())-YEAR(CLEAN!$K315)</f>
        <v>11</v>
      </c>
      <c r="M315" s="28">
        <v>49</v>
      </c>
      <c r="N315" s="28">
        <f>SUM(CLEAN!$AB315:$AE315)</f>
        <v>15</v>
      </c>
      <c r="O315" s="31">
        <f>CLEAN!$U315+CLEAN!$V315+CLEAN!$W315+CLEAN!$X315+CLEAN!$Y315+CLEAN!$Z315</f>
        <v>932</v>
      </c>
      <c r="P315" s="28">
        <f>IF(CLEAN!$M315&lt;=32,3,IF(CLEAN!$M315&lt;=65,2,1))</f>
        <v>2</v>
      </c>
      <c r="Q315" s="28">
        <f>IF(Table_Market[[#This Row],[F_TOTAL_achat]]&lt;=14,1,IF(Table_Market[[#This Row],[F_TOTAL_achat]]&lt;=21,2,3))</f>
        <v>2</v>
      </c>
      <c r="R315" s="28">
        <f>IF(Table_Market[[#This Row],[M_TOTAL_dépensé]]&lt;=115,1,IF(Table_Market[[#This Row],[M_TOTAL_dépensé]]&lt;=833,2,3))</f>
        <v>3</v>
      </c>
      <c r="S315" s="21" t="str">
        <f>Table_Market[[#This Row],[R_SCORE]]&amp;Table_Market[[#This Row],[F_SCORE]]&amp;Table_Market[[#This Row],[M_SCORE]]</f>
        <v>223</v>
      </c>
      <c r="T3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15" s="31">
        <v>526</v>
      </c>
      <c r="V315" s="31">
        <v>35</v>
      </c>
      <c r="W315" s="31">
        <v>214</v>
      </c>
      <c r="X315" s="31">
        <v>69</v>
      </c>
      <c r="Y315" s="31">
        <v>53</v>
      </c>
      <c r="Z315" s="31">
        <v>35</v>
      </c>
      <c r="AA315" s="28">
        <v>2</v>
      </c>
      <c r="AB315" s="28">
        <v>6</v>
      </c>
      <c r="AC315" s="28">
        <v>3</v>
      </c>
      <c r="AD315" s="28">
        <v>4</v>
      </c>
      <c r="AE315" s="28">
        <v>2</v>
      </c>
      <c r="AF315" s="28">
        <v>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8">
        <v>3</v>
      </c>
      <c r="AM315" s="28">
        <v>11</v>
      </c>
      <c r="AN315" s="32">
        <v>0</v>
      </c>
    </row>
    <row r="316" spans="1:40" x14ac:dyDescent="0.35">
      <c r="A316" s="19">
        <v>2666</v>
      </c>
      <c r="B316" s="20">
        <v>1972</v>
      </c>
      <c r="C316" s="21">
        <f ca="1">YEAR(TODAY())-CLEAN!$B316</f>
        <v>53</v>
      </c>
      <c r="D316" s="28" t="s">
        <v>792</v>
      </c>
      <c r="E316" s="20" t="s">
        <v>717</v>
      </c>
      <c r="F316" s="20" t="s">
        <v>710</v>
      </c>
      <c r="G316" s="22">
        <v>76234</v>
      </c>
      <c r="H316" s="21">
        <v>0</v>
      </c>
      <c r="I316" s="21">
        <v>1</v>
      </c>
      <c r="J316" s="21">
        <f>CLEAN!$H316+CLEAN!$I316</f>
        <v>1</v>
      </c>
      <c r="K316" s="23">
        <v>41676</v>
      </c>
      <c r="L316" s="21">
        <f ca="1">YEAR(TODAY())-YEAR(CLEAN!$K316)</f>
        <v>11</v>
      </c>
      <c r="M316" s="21">
        <v>21</v>
      </c>
      <c r="N316" s="21">
        <f>SUM(CLEAN!$AB316:$AE316)</f>
        <v>25</v>
      </c>
      <c r="O316" s="24">
        <f>CLEAN!$U316+CLEAN!$V316+CLEAN!$W316+CLEAN!$X316+CLEAN!$Y316+CLEAN!$Z316</f>
        <v>907</v>
      </c>
      <c r="P316" s="21">
        <f>IF(CLEAN!$M316&lt;=32,3,IF(CLEAN!$M316&lt;=65,2,1))</f>
        <v>3</v>
      </c>
      <c r="Q316" s="21">
        <f>IF(Table_Market[[#This Row],[F_TOTAL_achat]]&lt;=14,1,IF(Table_Market[[#This Row],[F_TOTAL_achat]]&lt;=21,2,3))</f>
        <v>3</v>
      </c>
      <c r="R316" s="21">
        <f>IF(Table_Market[[#This Row],[M_TOTAL_dépensé]]&lt;=115,1,IF(Table_Market[[#This Row],[M_TOTAL_dépensé]]&lt;=833,2,3))</f>
        <v>3</v>
      </c>
      <c r="S316" s="21" t="str">
        <f>Table_Market[[#This Row],[R_SCORE]]&amp;Table_Market[[#This Row],[F_SCORE]]&amp;Table_Market[[#This Row],[M_SCORE]]</f>
        <v>333</v>
      </c>
      <c r="T3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16" s="24">
        <v>519</v>
      </c>
      <c r="V316" s="24">
        <v>50</v>
      </c>
      <c r="W316" s="24">
        <v>167</v>
      </c>
      <c r="X316" s="24">
        <v>130</v>
      </c>
      <c r="Y316" s="24">
        <v>0</v>
      </c>
      <c r="Z316" s="24">
        <v>41</v>
      </c>
      <c r="AA316" s="21">
        <v>1</v>
      </c>
      <c r="AB316" s="21">
        <v>8</v>
      </c>
      <c r="AC316" s="21">
        <v>3</v>
      </c>
      <c r="AD316" s="21">
        <v>11</v>
      </c>
      <c r="AE316" s="21">
        <v>3</v>
      </c>
      <c r="AF316" s="21">
        <v>0</v>
      </c>
      <c r="AG316" s="21">
        <v>1</v>
      </c>
      <c r="AH316" s="21">
        <v>0</v>
      </c>
      <c r="AI316" s="21">
        <v>0</v>
      </c>
      <c r="AJ316" s="21">
        <v>0</v>
      </c>
      <c r="AK316" s="21">
        <v>0</v>
      </c>
      <c r="AL316" s="21">
        <v>3</v>
      </c>
      <c r="AM316" s="21">
        <v>11</v>
      </c>
      <c r="AN316" s="25">
        <v>0</v>
      </c>
    </row>
    <row r="317" spans="1:40" x14ac:dyDescent="0.35">
      <c r="A317" s="26">
        <v>4149</v>
      </c>
      <c r="B317" s="27">
        <v>1948</v>
      </c>
      <c r="C317" s="21">
        <f ca="1">YEAR(TODAY())-CLEAN!$B317</f>
        <v>77</v>
      </c>
      <c r="D317" s="28" t="s">
        <v>794</v>
      </c>
      <c r="E317" s="27" t="s">
        <v>714</v>
      </c>
      <c r="F317" s="27" t="s">
        <v>713</v>
      </c>
      <c r="G317" s="29">
        <v>76140</v>
      </c>
      <c r="H317" s="28">
        <v>0</v>
      </c>
      <c r="I317" s="28">
        <v>0</v>
      </c>
      <c r="J317" s="28">
        <f>CLEAN!$H317+CLEAN!$I317</f>
        <v>0</v>
      </c>
      <c r="K317" s="30">
        <v>41772</v>
      </c>
      <c r="L317" s="28">
        <f ca="1">YEAR(TODAY())-YEAR(CLEAN!$K317)</f>
        <v>11</v>
      </c>
      <c r="M317" s="28">
        <v>57</v>
      </c>
      <c r="N317" s="28">
        <f>SUM(CLEAN!$AB317:$AE317)</f>
        <v>22</v>
      </c>
      <c r="O317" s="31">
        <f>CLEAN!$U317+CLEAN!$V317+CLEAN!$W317+CLEAN!$X317+CLEAN!$Y317+CLEAN!$Z317</f>
        <v>1348</v>
      </c>
      <c r="P317" s="28">
        <f>IF(CLEAN!$M317&lt;=32,3,IF(CLEAN!$M317&lt;=65,2,1))</f>
        <v>2</v>
      </c>
      <c r="Q317" s="28">
        <f>IF(Table_Market[[#This Row],[F_TOTAL_achat]]&lt;=14,1,IF(Table_Market[[#This Row],[F_TOTAL_achat]]&lt;=21,2,3))</f>
        <v>3</v>
      </c>
      <c r="R317" s="28">
        <f>IF(Table_Market[[#This Row],[M_TOTAL_dépensé]]&lt;=115,1,IF(Table_Market[[#This Row],[M_TOTAL_dépensé]]&lt;=833,2,3))</f>
        <v>3</v>
      </c>
      <c r="S317" s="21" t="str">
        <f>Table_Market[[#This Row],[R_SCORE]]&amp;Table_Market[[#This Row],[F_SCORE]]&amp;Table_Market[[#This Row],[M_SCORE]]</f>
        <v>233</v>
      </c>
      <c r="T3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17" s="31">
        <v>586</v>
      </c>
      <c r="V317" s="31">
        <v>66</v>
      </c>
      <c r="W317" s="31">
        <v>653</v>
      </c>
      <c r="X317" s="31">
        <v>17</v>
      </c>
      <c r="Y317" s="31">
        <v>0</v>
      </c>
      <c r="Z317" s="31">
        <v>26</v>
      </c>
      <c r="AA317" s="28">
        <v>1</v>
      </c>
      <c r="AB317" s="28">
        <v>5</v>
      </c>
      <c r="AC317" s="28">
        <v>9</v>
      </c>
      <c r="AD317" s="28">
        <v>6</v>
      </c>
      <c r="AE317" s="28">
        <v>2</v>
      </c>
      <c r="AF317" s="28">
        <v>0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3</v>
      </c>
      <c r="AM317" s="28">
        <v>11</v>
      </c>
      <c r="AN317" s="32">
        <v>0</v>
      </c>
    </row>
    <row r="318" spans="1:40" x14ac:dyDescent="0.35">
      <c r="A318" s="19">
        <v>4998</v>
      </c>
      <c r="B318" s="20">
        <v>1962</v>
      </c>
      <c r="C318" s="21">
        <f ca="1">YEAR(TODAY())-CLEAN!$B318</f>
        <v>63</v>
      </c>
      <c r="D318" s="28" t="s">
        <v>794</v>
      </c>
      <c r="E318" s="20" t="s">
        <v>716</v>
      </c>
      <c r="F318" s="20" t="s">
        <v>713</v>
      </c>
      <c r="G318" s="22">
        <v>76081</v>
      </c>
      <c r="H318" s="21">
        <v>0</v>
      </c>
      <c r="I318" s="21">
        <v>0</v>
      </c>
      <c r="J318" s="21">
        <f>CLEAN!$H318+CLEAN!$I318</f>
        <v>0</v>
      </c>
      <c r="K318" s="23">
        <v>41782</v>
      </c>
      <c r="L318" s="21">
        <f ca="1">YEAR(TODAY())-YEAR(CLEAN!$K318)</f>
        <v>11</v>
      </c>
      <c r="M318" s="21">
        <v>85</v>
      </c>
      <c r="N318" s="21">
        <f>SUM(CLEAN!$AB318:$AE318)</f>
        <v>15</v>
      </c>
      <c r="O318" s="24">
        <f>CLEAN!$U318+CLEAN!$V318+CLEAN!$W318+CLEAN!$X318+CLEAN!$Y318+CLEAN!$Z318</f>
        <v>1033</v>
      </c>
      <c r="P318" s="21">
        <f>IF(CLEAN!$M318&lt;=32,3,IF(CLEAN!$M318&lt;=65,2,1))</f>
        <v>1</v>
      </c>
      <c r="Q318" s="21">
        <f>IF(Table_Market[[#This Row],[F_TOTAL_achat]]&lt;=14,1,IF(Table_Market[[#This Row],[F_TOTAL_achat]]&lt;=21,2,3))</f>
        <v>2</v>
      </c>
      <c r="R318" s="21">
        <f>IF(Table_Market[[#This Row],[M_TOTAL_dépensé]]&lt;=115,1,IF(Table_Market[[#This Row],[M_TOTAL_dépensé]]&lt;=833,2,3))</f>
        <v>3</v>
      </c>
      <c r="S318" s="21" t="str">
        <f>Table_Market[[#This Row],[R_SCORE]]&amp;Table_Market[[#This Row],[F_SCORE]]&amp;Table_Market[[#This Row],[M_SCORE]]</f>
        <v>123</v>
      </c>
      <c r="T3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18" s="24">
        <v>292</v>
      </c>
      <c r="V318" s="24">
        <v>30</v>
      </c>
      <c r="W318" s="24">
        <v>415</v>
      </c>
      <c r="X318" s="24">
        <v>63</v>
      </c>
      <c r="Y318" s="24">
        <v>33</v>
      </c>
      <c r="Z318" s="24">
        <v>200</v>
      </c>
      <c r="AA318" s="21">
        <v>1</v>
      </c>
      <c r="AB318" s="21">
        <v>4</v>
      </c>
      <c r="AC318" s="21">
        <v>5</v>
      </c>
      <c r="AD318" s="21">
        <v>4</v>
      </c>
      <c r="AE318" s="21">
        <v>2</v>
      </c>
      <c r="AF318" s="21">
        <v>0</v>
      </c>
      <c r="AG318" s="21">
        <v>0</v>
      </c>
      <c r="AH318" s="21">
        <v>0</v>
      </c>
      <c r="AI318" s="21">
        <v>1</v>
      </c>
      <c r="AJ318" s="21">
        <v>0</v>
      </c>
      <c r="AK318" s="21">
        <v>0</v>
      </c>
      <c r="AL318" s="21">
        <v>3</v>
      </c>
      <c r="AM318" s="21">
        <v>11</v>
      </c>
      <c r="AN318" s="25">
        <v>0</v>
      </c>
    </row>
    <row r="319" spans="1:40" x14ac:dyDescent="0.35">
      <c r="A319" s="26">
        <v>7321</v>
      </c>
      <c r="B319" s="27">
        <v>1962</v>
      </c>
      <c r="C319" s="21">
        <f ca="1">YEAR(TODAY())-CLEAN!$B319</f>
        <v>63</v>
      </c>
      <c r="D319" s="28" t="s">
        <v>794</v>
      </c>
      <c r="E319" s="27" t="s">
        <v>716</v>
      </c>
      <c r="F319" s="27" t="s">
        <v>713</v>
      </c>
      <c r="G319" s="29">
        <v>76081</v>
      </c>
      <c r="H319" s="28">
        <v>0</v>
      </c>
      <c r="I319" s="28">
        <v>0</v>
      </c>
      <c r="J319" s="28">
        <f>CLEAN!$H319+CLEAN!$I319</f>
        <v>0</v>
      </c>
      <c r="K319" s="30">
        <v>41782</v>
      </c>
      <c r="L319" s="28">
        <f ca="1">YEAR(TODAY())-YEAR(CLEAN!$K319)</f>
        <v>11</v>
      </c>
      <c r="M319" s="28">
        <v>85</v>
      </c>
      <c r="N319" s="28">
        <f>SUM(CLEAN!$AB319:$AE319)</f>
        <v>15</v>
      </c>
      <c r="O319" s="31">
        <f>CLEAN!$U319+CLEAN!$V319+CLEAN!$W319+CLEAN!$X319+CLEAN!$Y319+CLEAN!$Z319</f>
        <v>1033</v>
      </c>
      <c r="P319" s="28">
        <f>IF(CLEAN!$M319&lt;=32,3,IF(CLEAN!$M319&lt;=65,2,1))</f>
        <v>1</v>
      </c>
      <c r="Q319" s="28">
        <f>IF(Table_Market[[#This Row],[F_TOTAL_achat]]&lt;=14,1,IF(Table_Market[[#This Row],[F_TOTAL_achat]]&lt;=21,2,3))</f>
        <v>2</v>
      </c>
      <c r="R319" s="28">
        <f>IF(Table_Market[[#This Row],[M_TOTAL_dépensé]]&lt;=115,1,IF(Table_Market[[#This Row],[M_TOTAL_dépensé]]&lt;=833,2,3))</f>
        <v>3</v>
      </c>
      <c r="S319" s="21" t="str">
        <f>Table_Market[[#This Row],[R_SCORE]]&amp;Table_Market[[#This Row],[F_SCORE]]&amp;Table_Market[[#This Row],[M_SCORE]]</f>
        <v>123</v>
      </c>
      <c r="T3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19" s="31">
        <v>292</v>
      </c>
      <c r="V319" s="31">
        <v>30</v>
      </c>
      <c r="W319" s="31">
        <v>415</v>
      </c>
      <c r="X319" s="31">
        <v>63</v>
      </c>
      <c r="Y319" s="31">
        <v>33</v>
      </c>
      <c r="Z319" s="31">
        <v>200</v>
      </c>
      <c r="AA319" s="28">
        <v>1</v>
      </c>
      <c r="AB319" s="28">
        <v>4</v>
      </c>
      <c r="AC319" s="28">
        <v>5</v>
      </c>
      <c r="AD319" s="28">
        <v>4</v>
      </c>
      <c r="AE319" s="28">
        <v>2</v>
      </c>
      <c r="AF319" s="28">
        <v>0</v>
      </c>
      <c r="AG319" s="28">
        <v>0</v>
      </c>
      <c r="AH319" s="28">
        <v>0</v>
      </c>
      <c r="AI319" s="28">
        <v>1</v>
      </c>
      <c r="AJ319" s="28">
        <v>0</v>
      </c>
      <c r="AK319" s="28">
        <v>0</v>
      </c>
      <c r="AL319" s="28">
        <v>3</v>
      </c>
      <c r="AM319" s="28">
        <v>11</v>
      </c>
      <c r="AN319" s="32">
        <v>0</v>
      </c>
    </row>
    <row r="320" spans="1:40" x14ac:dyDescent="0.35">
      <c r="A320" s="19">
        <v>3422</v>
      </c>
      <c r="B320" s="20">
        <v>1975</v>
      </c>
      <c r="C320" s="21">
        <f ca="1">YEAR(TODAY())-CLEAN!$B320</f>
        <v>50</v>
      </c>
      <c r="D320" s="28" t="s">
        <v>792</v>
      </c>
      <c r="E320" s="20" t="s">
        <v>716</v>
      </c>
      <c r="F320" s="20" t="s">
        <v>710</v>
      </c>
      <c r="G320" s="22">
        <v>76068</v>
      </c>
      <c r="H320" s="21">
        <v>0</v>
      </c>
      <c r="I320" s="21">
        <v>1</v>
      </c>
      <c r="J320" s="21">
        <f>CLEAN!$H320+CLEAN!$I320</f>
        <v>1</v>
      </c>
      <c r="K320" s="23">
        <v>41242</v>
      </c>
      <c r="L320" s="21">
        <f ca="1">YEAR(TODAY())-YEAR(CLEAN!$K320)</f>
        <v>13</v>
      </c>
      <c r="M320" s="21">
        <v>67</v>
      </c>
      <c r="N320" s="21">
        <f>SUM(CLEAN!$AB320:$AE320)</f>
        <v>15</v>
      </c>
      <c r="O320" s="24">
        <f>CLEAN!$U320+CLEAN!$V320+CLEAN!$W320+CLEAN!$X320+CLEAN!$Y320+CLEAN!$Z320</f>
        <v>1376</v>
      </c>
      <c r="P320" s="21">
        <f>IF(CLEAN!$M320&lt;=32,3,IF(CLEAN!$M320&lt;=65,2,1))</f>
        <v>1</v>
      </c>
      <c r="Q320" s="21">
        <f>IF(Table_Market[[#This Row],[F_TOTAL_achat]]&lt;=14,1,IF(Table_Market[[#This Row],[F_TOTAL_achat]]&lt;=21,2,3))</f>
        <v>2</v>
      </c>
      <c r="R320" s="21">
        <f>IF(Table_Market[[#This Row],[M_TOTAL_dépensé]]&lt;=115,1,IF(Table_Market[[#This Row],[M_TOTAL_dépensé]]&lt;=833,2,3))</f>
        <v>3</v>
      </c>
      <c r="S320" s="21" t="str">
        <f>Table_Market[[#This Row],[R_SCORE]]&amp;Table_Market[[#This Row],[F_SCORE]]&amp;Table_Market[[#This Row],[M_SCORE]]</f>
        <v>123</v>
      </c>
      <c r="T3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20" s="24">
        <v>1115</v>
      </c>
      <c r="V320" s="24">
        <v>12</v>
      </c>
      <c r="W320" s="24">
        <v>128</v>
      </c>
      <c r="X320" s="24">
        <v>33</v>
      </c>
      <c r="Y320" s="24">
        <v>12</v>
      </c>
      <c r="Z320" s="24">
        <v>76</v>
      </c>
      <c r="AA320" s="21">
        <v>1</v>
      </c>
      <c r="AB320" s="21">
        <v>2</v>
      </c>
      <c r="AC320" s="21">
        <v>3</v>
      </c>
      <c r="AD320" s="21">
        <v>4</v>
      </c>
      <c r="AE320" s="21">
        <v>6</v>
      </c>
      <c r="AF320" s="21">
        <v>0</v>
      </c>
      <c r="AG320" s="21">
        <v>1</v>
      </c>
      <c r="AH320" s="21">
        <v>0</v>
      </c>
      <c r="AI320" s="21">
        <v>0</v>
      </c>
      <c r="AJ320" s="21">
        <v>1</v>
      </c>
      <c r="AK320" s="21">
        <v>0</v>
      </c>
      <c r="AL320" s="21">
        <v>3</v>
      </c>
      <c r="AM320" s="21">
        <v>11</v>
      </c>
      <c r="AN320" s="25">
        <v>0</v>
      </c>
    </row>
    <row r="321" spans="1:40" x14ac:dyDescent="0.35">
      <c r="A321" s="26">
        <v>146</v>
      </c>
      <c r="B321" s="27">
        <v>1960</v>
      </c>
      <c r="C321" s="21">
        <f ca="1">YEAR(TODAY())-CLEAN!$B321</f>
        <v>65</v>
      </c>
      <c r="D321" s="28" t="s">
        <v>794</v>
      </c>
      <c r="E321" s="27" t="s">
        <v>714</v>
      </c>
      <c r="F321" s="27" t="s">
        <v>709</v>
      </c>
      <c r="G321" s="29">
        <v>76045</v>
      </c>
      <c r="H321" s="28">
        <v>0</v>
      </c>
      <c r="I321" s="28">
        <v>0</v>
      </c>
      <c r="J321" s="28">
        <f>CLEAN!$H321+CLEAN!$I321</f>
        <v>0</v>
      </c>
      <c r="K321" s="30">
        <v>41593</v>
      </c>
      <c r="L321" s="28">
        <f ca="1">YEAR(TODAY())-YEAR(CLEAN!$K321)</f>
        <v>12</v>
      </c>
      <c r="M321" s="28">
        <v>78</v>
      </c>
      <c r="N321" s="28">
        <f>SUM(CLEAN!$AB321:$AE321)</f>
        <v>22</v>
      </c>
      <c r="O321" s="31">
        <f>CLEAN!$U321+CLEAN!$V321+CLEAN!$W321+CLEAN!$X321+CLEAN!$Y321+CLEAN!$Z321</f>
        <v>1323</v>
      </c>
      <c r="P321" s="28">
        <f>IF(CLEAN!$M321&lt;=32,3,IF(CLEAN!$M321&lt;=65,2,1))</f>
        <v>1</v>
      </c>
      <c r="Q321" s="28">
        <f>IF(Table_Market[[#This Row],[F_TOTAL_achat]]&lt;=14,1,IF(Table_Market[[#This Row],[F_TOTAL_achat]]&lt;=21,2,3))</f>
        <v>3</v>
      </c>
      <c r="R321" s="28">
        <f>IF(Table_Market[[#This Row],[M_TOTAL_dépensé]]&lt;=115,1,IF(Table_Market[[#This Row],[M_TOTAL_dépensé]]&lt;=833,2,3))</f>
        <v>3</v>
      </c>
      <c r="S321" s="21" t="str">
        <f>Table_Market[[#This Row],[R_SCORE]]&amp;Table_Market[[#This Row],[F_SCORE]]&amp;Table_Market[[#This Row],[M_SCORE]]</f>
        <v>133</v>
      </c>
      <c r="T3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21" s="31">
        <v>760</v>
      </c>
      <c r="V321" s="31">
        <v>53</v>
      </c>
      <c r="W321" s="31">
        <v>400</v>
      </c>
      <c r="X321" s="31">
        <v>17</v>
      </c>
      <c r="Y321" s="31">
        <v>93</v>
      </c>
      <c r="Z321" s="31">
        <v>0</v>
      </c>
      <c r="AA321" s="28">
        <v>1</v>
      </c>
      <c r="AB321" s="28">
        <v>4</v>
      </c>
      <c r="AC321" s="28">
        <v>5</v>
      </c>
      <c r="AD321" s="28">
        <v>11</v>
      </c>
      <c r="AE321" s="28">
        <v>2</v>
      </c>
      <c r="AF321" s="28">
        <v>0</v>
      </c>
      <c r="AG321" s="28">
        <v>0</v>
      </c>
      <c r="AH321" s="28">
        <v>0</v>
      </c>
      <c r="AI321" s="28">
        <v>1</v>
      </c>
      <c r="AJ321" s="28">
        <v>0</v>
      </c>
      <c r="AK321" s="28">
        <v>0</v>
      </c>
      <c r="AL321" s="28">
        <v>3</v>
      </c>
      <c r="AM321" s="28">
        <v>11</v>
      </c>
      <c r="AN321" s="32">
        <v>0</v>
      </c>
    </row>
    <row r="322" spans="1:40" x14ac:dyDescent="0.35">
      <c r="A322" s="19">
        <v>10965</v>
      </c>
      <c r="B322" s="20">
        <v>1955</v>
      </c>
      <c r="C322" s="21">
        <f ca="1">YEAR(TODAY())-CLEAN!$B322</f>
        <v>70</v>
      </c>
      <c r="D322" s="28" t="s">
        <v>794</v>
      </c>
      <c r="E322" s="20" t="s">
        <v>716</v>
      </c>
      <c r="F322" s="20" t="s">
        <v>713</v>
      </c>
      <c r="G322" s="22">
        <v>76005</v>
      </c>
      <c r="H322" s="21">
        <v>0</v>
      </c>
      <c r="I322" s="21">
        <v>0</v>
      </c>
      <c r="J322" s="21">
        <f>CLEAN!$H322+CLEAN!$I322</f>
        <v>0</v>
      </c>
      <c r="K322" s="23">
        <v>41327</v>
      </c>
      <c r="L322" s="21">
        <f ca="1">YEAR(TODAY())-YEAR(CLEAN!$K322)</f>
        <v>12</v>
      </c>
      <c r="M322" s="21">
        <v>72</v>
      </c>
      <c r="N322" s="21">
        <f>SUM(CLEAN!$AB322:$AE322)</f>
        <v>27</v>
      </c>
      <c r="O322" s="24">
        <f>CLEAN!$U322+CLEAN!$V322+CLEAN!$W322+CLEAN!$X322+CLEAN!$Y322+CLEAN!$Z322</f>
        <v>1722</v>
      </c>
      <c r="P322" s="21">
        <f>IF(CLEAN!$M322&lt;=32,3,IF(CLEAN!$M322&lt;=65,2,1))</f>
        <v>1</v>
      </c>
      <c r="Q322" s="21">
        <f>IF(Table_Market[[#This Row],[F_TOTAL_achat]]&lt;=14,1,IF(Table_Market[[#This Row],[F_TOTAL_achat]]&lt;=21,2,3))</f>
        <v>3</v>
      </c>
      <c r="R322" s="21">
        <f>IF(Table_Market[[#This Row],[M_TOTAL_dépensé]]&lt;=115,1,IF(Table_Market[[#This Row],[M_TOTAL_dépensé]]&lt;=833,2,3))</f>
        <v>3</v>
      </c>
      <c r="S322" s="21" t="str">
        <f>Table_Market[[#This Row],[R_SCORE]]&amp;Table_Market[[#This Row],[F_SCORE]]&amp;Table_Market[[#This Row],[M_SCORE]]</f>
        <v>133</v>
      </c>
      <c r="T3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22" s="24">
        <v>983</v>
      </c>
      <c r="V322" s="24">
        <v>20</v>
      </c>
      <c r="W322" s="24">
        <v>389</v>
      </c>
      <c r="X322" s="24">
        <v>240</v>
      </c>
      <c r="Y322" s="24">
        <v>50</v>
      </c>
      <c r="Z322" s="24">
        <v>40</v>
      </c>
      <c r="AA322" s="21">
        <v>1</v>
      </c>
      <c r="AB322" s="21">
        <v>3</v>
      </c>
      <c r="AC322" s="21">
        <v>5</v>
      </c>
      <c r="AD322" s="21">
        <v>13</v>
      </c>
      <c r="AE322" s="21">
        <v>6</v>
      </c>
      <c r="AF322" s="21">
        <v>0</v>
      </c>
      <c r="AG322" s="21">
        <v>0</v>
      </c>
      <c r="AH322" s="21">
        <v>0</v>
      </c>
      <c r="AI322" s="21">
        <v>1</v>
      </c>
      <c r="AJ322" s="21">
        <v>0</v>
      </c>
      <c r="AK322" s="21">
        <v>0</v>
      </c>
      <c r="AL322" s="21">
        <v>3</v>
      </c>
      <c r="AM322" s="21">
        <v>11</v>
      </c>
      <c r="AN322" s="25">
        <v>0</v>
      </c>
    </row>
    <row r="323" spans="1:40" x14ac:dyDescent="0.35">
      <c r="A323" s="26">
        <v>10424</v>
      </c>
      <c r="B323" s="27">
        <v>1968</v>
      </c>
      <c r="C323" s="21">
        <f ca="1">YEAR(TODAY())-CLEAN!$B323</f>
        <v>57</v>
      </c>
      <c r="D323" s="28" t="s">
        <v>792</v>
      </c>
      <c r="E323" s="27" t="s">
        <v>716</v>
      </c>
      <c r="F323" s="27" t="s">
        <v>709</v>
      </c>
      <c r="G323" s="29">
        <v>75922</v>
      </c>
      <c r="H323" s="28">
        <v>0</v>
      </c>
      <c r="I323" s="28">
        <v>0</v>
      </c>
      <c r="J323" s="28">
        <f>CLEAN!$H323+CLEAN!$I323</f>
        <v>0</v>
      </c>
      <c r="K323" s="30">
        <v>41617</v>
      </c>
      <c r="L323" s="28">
        <f ca="1">YEAR(TODAY())-YEAR(CLEAN!$K323)</f>
        <v>12</v>
      </c>
      <c r="M323" s="28">
        <v>60</v>
      </c>
      <c r="N323" s="28">
        <f>SUM(CLEAN!$AB323:$AE323)</f>
        <v>18</v>
      </c>
      <c r="O323" s="31">
        <f>CLEAN!$U323+CLEAN!$V323+CLEAN!$W323+CLEAN!$X323+CLEAN!$Y323+CLEAN!$Z323</f>
        <v>1295</v>
      </c>
      <c r="P323" s="28">
        <f>IF(CLEAN!$M323&lt;=32,3,IF(CLEAN!$M323&lt;=65,2,1))</f>
        <v>2</v>
      </c>
      <c r="Q323" s="28">
        <f>IF(Table_Market[[#This Row],[F_TOTAL_achat]]&lt;=14,1,IF(Table_Market[[#This Row],[F_TOTAL_achat]]&lt;=21,2,3))</f>
        <v>2</v>
      </c>
      <c r="R323" s="28">
        <f>IF(Table_Market[[#This Row],[M_TOTAL_dépensé]]&lt;=115,1,IF(Table_Market[[#This Row],[M_TOTAL_dépensé]]&lt;=833,2,3))</f>
        <v>3</v>
      </c>
      <c r="S323" s="21" t="str">
        <f>Table_Market[[#This Row],[R_SCORE]]&amp;Table_Market[[#This Row],[F_SCORE]]&amp;Table_Market[[#This Row],[M_SCORE]]</f>
        <v>223</v>
      </c>
      <c r="T3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23" s="31">
        <v>265</v>
      </c>
      <c r="V323" s="31">
        <v>138</v>
      </c>
      <c r="W323" s="31">
        <v>553</v>
      </c>
      <c r="X323" s="31">
        <v>224</v>
      </c>
      <c r="Y323" s="31">
        <v>23</v>
      </c>
      <c r="Z323" s="31">
        <v>92</v>
      </c>
      <c r="AA323" s="28">
        <v>1</v>
      </c>
      <c r="AB323" s="28">
        <v>4</v>
      </c>
      <c r="AC323" s="28">
        <v>4</v>
      </c>
      <c r="AD323" s="28">
        <v>9</v>
      </c>
      <c r="AE323" s="28">
        <v>1</v>
      </c>
      <c r="AF323" s="28">
        <v>0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3</v>
      </c>
      <c r="AM323" s="28">
        <v>11</v>
      </c>
      <c r="AN323" s="32">
        <v>0</v>
      </c>
    </row>
    <row r="324" spans="1:40" x14ac:dyDescent="0.35">
      <c r="A324" s="19">
        <v>6200</v>
      </c>
      <c r="B324" s="20">
        <v>1951</v>
      </c>
      <c r="C324" s="21">
        <f ca="1">YEAR(TODAY())-CLEAN!$B324</f>
        <v>74</v>
      </c>
      <c r="D324" s="28" t="s">
        <v>794</v>
      </c>
      <c r="E324" s="20" t="s">
        <v>716</v>
      </c>
      <c r="F324" s="20" t="s">
        <v>710</v>
      </c>
      <c r="G324" s="22">
        <v>75903</v>
      </c>
      <c r="H324" s="21">
        <v>0</v>
      </c>
      <c r="I324" s="21">
        <v>1</v>
      </c>
      <c r="J324" s="21">
        <f>CLEAN!$H324+CLEAN!$I324</f>
        <v>1</v>
      </c>
      <c r="K324" s="23">
        <v>41372</v>
      </c>
      <c r="L324" s="21">
        <f ca="1">YEAR(TODAY())-YEAR(CLEAN!$K324)</f>
        <v>12</v>
      </c>
      <c r="M324" s="21">
        <v>50</v>
      </c>
      <c r="N324" s="21">
        <f>SUM(CLEAN!$AB324:$AE324)</f>
        <v>24</v>
      </c>
      <c r="O324" s="24">
        <f>CLEAN!$U324+CLEAN!$V324+CLEAN!$W324+CLEAN!$X324+CLEAN!$Y324+CLEAN!$Z324</f>
        <v>901</v>
      </c>
      <c r="P324" s="21">
        <f>IF(CLEAN!$M324&lt;=32,3,IF(CLEAN!$M324&lt;=65,2,1))</f>
        <v>2</v>
      </c>
      <c r="Q324" s="21">
        <f>IF(Table_Market[[#This Row],[F_TOTAL_achat]]&lt;=14,1,IF(Table_Market[[#This Row],[F_TOTAL_achat]]&lt;=21,2,3))</f>
        <v>3</v>
      </c>
      <c r="R324" s="21">
        <f>IF(Table_Market[[#This Row],[M_TOTAL_dépensé]]&lt;=115,1,IF(Table_Market[[#This Row],[M_TOTAL_dépensé]]&lt;=833,2,3))</f>
        <v>3</v>
      </c>
      <c r="S324" s="21" t="str">
        <f>Table_Market[[#This Row],[R_SCORE]]&amp;Table_Market[[#This Row],[F_SCORE]]&amp;Table_Market[[#This Row],[M_SCORE]]</f>
        <v>233</v>
      </c>
      <c r="T3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24" s="24">
        <v>340</v>
      </c>
      <c r="V324" s="24">
        <v>108</v>
      </c>
      <c r="W324" s="24">
        <v>185</v>
      </c>
      <c r="X324" s="24">
        <v>130</v>
      </c>
      <c r="Y324" s="24">
        <v>38</v>
      </c>
      <c r="Z324" s="24">
        <v>100</v>
      </c>
      <c r="AA324" s="21">
        <v>2</v>
      </c>
      <c r="AB324" s="21">
        <v>6</v>
      </c>
      <c r="AC324" s="21">
        <v>6</v>
      </c>
      <c r="AD324" s="21">
        <v>9</v>
      </c>
      <c r="AE324" s="21">
        <v>3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3</v>
      </c>
      <c r="AM324" s="21">
        <v>11</v>
      </c>
      <c r="AN324" s="25">
        <v>0</v>
      </c>
    </row>
    <row r="325" spans="1:40" x14ac:dyDescent="0.35">
      <c r="A325" s="26">
        <v>7106</v>
      </c>
      <c r="B325" s="27">
        <v>1943</v>
      </c>
      <c r="C325" s="21">
        <f ca="1">YEAR(TODAY())-CLEAN!$B325</f>
        <v>82</v>
      </c>
      <c r="D325" s="28" t="s">
        <v>794</v>
      </c>
      <c r="E325" s="27" t="s">
        <v>714</v>
      </c>
      <c r="F325" s="27" t="s">
        <v>710</v>
      </c>
      <c r="G325" s="29">
        <v>75865</v>
      </c>
      <c r="H325" s="28">
        <v>0</v>
      </c>
      <c r="I325" s="28">
        <v>0</v>
      </c>
      <c r="J325" s="28">
        <f>CLEAN!$H325+CLEAN!$I325</f>
        <v>0</v>
      </c>
      <c r="K325" s="30">
        <v>41729</v>
      </c>
      <c r="L325" s="28">
        <f ca="1">YEAR(TODAY())-YEAR(CLEAN!$K325)</f>
        <v>11</v>
      </c>
      <c r="M325" s="28">
        <v>73</v>
      </c>
      <c r="N325" s="28">
        <f>SUM(CLEAN!$AB325:$AE325)</f>
        <v>19</v>
      </c>
      <c r="O325" s="31">
        <f>CLEAN!$U325+CLEAN!$V325+CLEAN!$W325+CLEAN!$X325+CLEAN!$Y325+CLEAN!$Z325</f>
        <v>1242</v>
      </c>
      <c r="P325" s="28">
        <f>IF(CLEAN!$M325&lt;=32,3,IF(CLEAN!$M325&lt;=65,2,1))</f>
        <v>1</v>
      </c>
      <c r="Q325" s="28">
        <f>IF(Table_Market[[#This Row],[F_TOTAL_achat]]&lt;=14,1,IF(Table_Market[[#This Row],[F_TOTAL_achat]]&lt;=21,2,3))</f>
        <v>2</v>
      </c>
      <c r="R325" s="28">
        <f>IF(Table_Market[[#This Row],[M_TOTAL_dépensé]]&lt;=115,1,IF(Table_Market[[#This Row],[M_TOTAL_dépensé]]&lt;=833,2,3))</f>
        <v>3</v>
      </c>
      <c r="S325" s="21" t="str">
        <f>Table_Market[[#This Row],[R_SCORE]]&amp;Table_Market[[#This Row],[F_SCORE]]&amp;Table_Market[[#This Row],[M_SCORE]]</f>
        <v>123</v>
      </c>
      <c r="T3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25" s="31">
        <v>483</v>
      </c>
      <c r="V325" s="31">
        <v>0</v>
      </c>
      <c r="W325" s="31">
        <v>591</v>
      </c>
      <c r="X325" s="31">
        <v>156</v>
      </c>
      <c r="Y325" s="31">
        <v>0</v>
      </c>
      <c r="Z325" s="31">
        <v>12</v>
      </c>
      <c r="AA325" s="28">
        <v>1</v>
      </c>
      <c r="AB325" s="28">
        <v>3</v>
      </c>
      <c r="AC325" s="28">
        <v>5</v>
      </c>
      <c r="AD325" s="28">
        <v>10</v>
      </c>
      <c r="AE325" s="28">
        <v>1</v>
      </c>
      <c r="AF325" s="28">
        <v>0</v>
      </c>
      <c r="AG325" s="28">
        <v>0</v>
      </c>
      <c r="AH325" s="28">
        <v>0</v>
      </c>
      <c r="AI325" s="28">
        <v>0</v>
      </c>
      <c r="AJ325" s="28">
        <v>0</v>
      </c>
      <c r="AK325" s="28">
        <v>0</v>
      </c>
      <c r="AL325" s="28">
        <v>3</v>
      </c>
      <c r="AM325" s="28">
        <v>11</v>
      </c>
      <c r="AN325" s="32">
        <v>0</v>
      </c>
    </row>
    <row r="326" spans="1:40" x14ac:dyDescent="0.35">
      <c r="A326" s="19">
        <v>7503</v>
      </c>
      <c r="B326" s="20">
        <v>1976</v>
      </c>
      <c r="C326" s="21">
        <f ca="1">YEAR(TODAY())-CLEAN!$B326</f>
        <v>49</v>
      </c>
      <c r="D326" s="28" t="s">
        <v>792</v>
      </c>
      <c r="E326" s="20" t="s">
        <v>716</v>
      </c>
      <c r="F326" s="20" t="s">
        <v>709</v>
      </c>
      <c r="G326" s="22">
        <v>75825</v>
      </c>
      <c r="H326" s="21">
        <v>0</v>
      </c>
      <c r="I326" s="21">
        <v>0</v>
      </c>
      <c r="J326" s="21">
        <f>CLEAN!$H326+CLEAN!$I326</f>
        <v>0</v>
      </c>
      <c r="K326" s="23">
        <v>41194</v>
      </c>
      <c r="L326" s="21">
        <f ca="1">YEAR(TODAY())-YEAR(CLEAN!$K326)</f>
        <v>13</v>
      </c>
      <c r="M326" s="21">
        <v>40</v>
      </c>
      <c r="N326" s="21">
        <f>SUM(CLEAN!$AB326:$AE326)</f>
        <v>26</v>
      </c>
      <c r="O326" s="24">
        <f>CLEAN!$U326+CLEAN!$V326+CLEAN!$W326+CLEAN!$X326+CLEAN!$Y326+CLEAN!$Z326</f>
        <v>2209</v>
      </c>
      <c r="P326" s="21">
        <f>IF(CLEAN!$M326&lt;=32,3,IF(CLEAN!$M326&lt;=65,2,1))</f>
        <v>2</v>
      </c>
      <c r="Q326" s="21">
        <f>IF(Table_Market[[#This Row],[F_TOTAL_achat]]&lt;=14,1,IF(Table_Market[[#This Row],[F_TOTAL_achat]]&lt;=21,2,3))</f>
        <v>3</v>
      </c>
      <c r="R326" s="21">
        <f>IF(Table_Market[[#This Row],[M_TOTAL_dépensé]]&lt;=115,1,IF(Table_Market[[#This Row],[M_TOTAL_dépensé]]&lt;=833,2,3))</f>
        <v>3</v>
      </c>
      <c r="S326" s="21" t="str">
        <f>Table_Market[[#This Row],[R_SCORE]]&amp;Table_Market[[#This Row],[F_SCORE]]&amp;Table_Market[[#This Row],[M_SCORE]]</f>
        <v>233</v>
      </c>
      <c r="T3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26" s="24">
        <v>1032</v>
      </c>
      <c r="V326" s="24">
        <v>105</v>
      </c>
      <c r="W326" s="24">
        <v>779</v>
      </c>
      <c r="X326" s="24">
        <v>137</v>
      </c>
      <c r="Y326" s="24">
        <v>105</v>
      </c>
      <c r="Z326" s="24">
        <v>51</v>
      </c>
      <c r="AA326" s="21">
        <v>0</v>
      </c>
      <c r="AB326" s="21">
        <v>5</v>
      </c>
      <c r="AC326" s="21">
        <v>8</v>
      </c>
      <c r="AD326" s="21">
        <v>9</v>
      </c>
      <c r="AE326" s="21">
        <v>4</v>
      </c>
      <c r="AF326" s="21">
        <v>1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3</v>
      </c>
      <c r="AM326" s="21">
        <v>11</v>
      </c>
      <c r="AN326" s="25">
        <v>1</v>
      </c>
    </row>
    <row r="327" spans="1:40" x14ac:dyDescent="0.35">
      <c r="A327" s="26">
        <v>2612</v>
      </c>
      <c r="B327" s="27">
        <v>1987</v>
      </c>
      <c r="C327" s="21">
        <f ca="1">YEAR(TODAY())-CLEAN!$B327</f>
        <v>38</v>
      </c>
      <c r="D327" s="28" t="s">
        <v>793</v>
      </c>
      <c r="E327" s="27" t="s">
        <v>716</v>
      </c>
      <c r="F327" s="27" t="s">
        <v>710</v>
      </c>
      <c r="G327" s="29">
        <v>75794</v>
      </c>
      <c r="H327" s="28">
        <v>0</v>
      </c>
      <c r="I327" s="28">
        <v>0</v>
      </c>
      <c r="J327" s="28">
        <f>CLEAN!$H327+CLEAN!$I327</f>
        <v>0</v>
      </c>
      <c r="K327" s="30">
        <v>41632</v>
      </c>
      <c r="L327" s="28">
        <f ca="1">YEAR(TODAY())-YEAR(CLEAN!$K327)</f>
        <v>12</v>
      </c>
      <c r="M327" s="28">
        <v>33</v>
      </c>
      <c r="N327" s="28">
        <f>SUM(CLEAN!$AB327:$AE327)</f>
        <v>27</v>
      </c>
      <c r="O327" s="31">
        <f>CLEAN!$U327+CLEAN!$V327+CLEAN!$W327+CLEAN!$X327+CLEAN!$Y327+CLEAN!$Z327</f>
        <v>1682</v>
      </c>
      <c r="P327" s="28">
        <f>IF(CLEAN!$M327&lt;=32,3,IF(CLEAN!$M327&lt;=65,2,1))</f>
        <v>2</v>
      </c>
      <c r="Q327" s="28">
        <f>IF(Table_Market[[#This Row],[F_TOTAL_achat]]&lt;=14,1,IF(Table_Market[[#This Row],[F_TOTAL_achat]]&lt;=21,2,3))</f>
        <v>3</v>
      </c>
      <c r="R327" s="28">
        <f>IF(Table_Market[[#This Row],[M_TOTAL_dépensé]]&lt;=115,1,IF(Table_Market[[#This Row],[M_TOTAL_dépensé]]&lt;=833,2,3))</f>
        <v>3</v>
      </c>
      <c r="S327" s="21" t="str">
        <f>Table_Market[[#This Row],[R_SCORE]]&amp;Table_Market[[#This Row],[F_SCORE]]&amp;Table_Market[[#This Row],[M_SCORE]]</f>
        <v>233</v>
      </c>
      <c r="T3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27" s="31">
        <v>754</v>
      </c>
      <c r="V327" s="31">
        <v>160</v>
      </c>
      <c r="W327" s="31">
        <v>625</v>
      </c>
      <c r="X327" s="31">
        <v>63</v>
      </c>
      <c r="Y327" s="31">
        <v>32</v>
      </c>
      <c r="Z327" s="31">
        <v>48</v>
      </c>
      <c r="AA327" s="28">
        <v>1</v>
      </c>
      <c r="AB327" s="28">
        <v>7</v>
      </c>
      <c r="AC327" s="28">
        <v>5</v>
      </c>
      <c r="AD327" s="28">
        <v>12</v>
      </c>
      <c r="AE327" s="28">
        <v>3</v>
      </c>
      <c r="AF327" s="28">
        <v>0</v>
      </c>
      <c r="AG327" s="28">
        <v>0</v>
      </c>
      <c r="AH327" s="28">
        <v>0</v>
      </c>
      <c r="AI327" s="28">
        <v>1</v>
      </c>
      <c r="AJ327" s="28">
        <v>0</v>
      </c>
      <c r="AK327" s="28">
        <v>0</v>
      </c>
      <c r="AL327" s="28">
        <v>3</v>
      </c>
      <c r="AM327" s="28">
        <v>11</v>
      </c>
      <c r="AN327" s="32">
        <v>0</v>
      </c>
    </row>
    <row r="328" spans="1:40" x14ac:dyDescent="0.35">
      <c r="A328" s="19">
        <v>6853</v>
      </c>
      <c r="B328" s="20">
        <v>1982</v>
      </c>
      <c r="C328" s="21">
        <f ca="1">YEAR(TODAY())-CLEAN!$B328</f>
        <v>43</v>
      </c>
      <c r="D328" s="28" t="s">
        <v>793</v>
      </c>
      <c r="E328" s="20" t="s">
        <v>717</v>
      </c>
      <c r="F328" s="20" t="s">
        <v>709</v>
      </c>
      <c r="G328" s="22">
        <v>75777</v>
      </c>
      <c r="H328" s="21">
        <v>0</v>
      </c>
      <c r="I328" s="21">
        <v>0</v>
      </c>
      <c r="J328" s="21">
        <f>CLEAN!$H328+CLEAN!$I328</f>
        <v>0</v>
      </c>
      <c r="K328" s="23">
        <v>41459</v>
      </c>
      <c r="L328" s="21">
        <f ca="1">YEAR(TODAY())-YEAR(CLEAN!$K328)</f>
        <v>12</v>
      </c>
      <c r="M328" s="21">
        <v>12</v>
      </c>
      <c r="N328" s="21">
        <f>SUM(CLEAN!$AB328:$AE328)</f>
        <v>21</v>
      </c>
      <c r="O328" s="24">
        <f>CLEAN!$U328+CLEAN!$V328+CLEAN!$W328+CLEAN!$X328+CLEAN!$Y328+CLEAN!$Z328</f>
        <v>1438</v>
      </c>
      <c r="P328" s="21">
        <f>IF(CLEAN!$M328&lt;=32,3,IF(CLEAN!$M328&lt;=65,2,1))</f>
        <v>3</v>
      </c>
      <c r="Q328" s="21">
        <f>IF(Table_Market[[#This Row],[F_TOTAL_achat]]&lt;=14,1,IF(Table_Market[[#This Row],[F_TOTAL_achat]]&lt;=21,2,3))</f>
        <v>2</v>
      </c>
      <c r="R328" s="21">
        <f>IF(Table_Market[[#This Row],[M_TOTAL_dépensé]]&lt;=115,1,IF(Table_Market[[#This Row],[M_TOTAL_dépensé]]&lt;=833,2,3))</f>
        <v>3</v>
      </c>
      <c r="S328" s="21" t="str">
        <f>Table_Market[[#This Row],[R_SCORE]]&amp;Table_Market[[#This Row],[F_SCORE]]&amp;Table_Market[[#This Row],[M_SCORE]]</f>
        <v>323</v>
      </c>
      <c r="T3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28" s="24">
        <v>712</v>
      </c>
      <c r="V328" s="24">
        <v>26</v>
      </c>
      <c r="W328" s="24">
        <v>538</v>
      </c>
      <c r="X328" s="24">
        <v>69</v>
      </c>
      <c r="Y328" s="24">
        <v>13</v>
      </c>
      <c r="Z328" s="24">
        <v>80</v>
      </c>
      <c r="AA328" s="21">
        <v>1</v>
      </c>
      <c r="AB328" s="21">
        <v>3</v>
      </c>
      <c r="AC328" s="21">
        <v>6</v>
      </c>
      <c r="AD328" s="21">
        <v>11</v>
      </c>
      <c r="AE328" s="21">
        <v>1</v>
      </c>
      <c r="AF328" s="21">
        <v>0</v>
      </c>
      <c r="AG328" s="21">
        <v>1</v>
      </c>
      <c r="AH328" s="21">
        <v>1</v>
      </c>
      <c r="AI328" s="21">
        <v>0</v>
      </c>
      <c r="AJ328" s="21">
        <v>0</v>
      </c>
      <c r="AK328" s="21">
        <v>0</v>
      </c>
      <c r="AL328" s="21">
        <v>3</v>
      </c>
      <c r="AM328" s="21">
        <v>11</v>
      </c>
      <c r="AN328" s="25">
        <v>1</v>
      </c>
    </row>
    <row r="329" spans="1:40" x14ac:dyDescent="0.35">
      <c r="A329" s="26">
        <v>7366</v>
      </c>
      <c r="B329" s="27">
        <v>1982</v>
      </c>
      <c r="C329" s="21">
        <f ca="1">YEAR(TODAY())-CLEAN!$B329</f>
        <v>43</v>
      </c>
      <c r="D329" s="28" t="s">
        <v>793</v>
      </c>
      <c r="E329" s="27" t="s">
        <v>717</v>
      </c>
      <c r="F329" s="27" t="s">
        <v>709</v>
      </c>
      <c r="G329" s="29">
        <v>75777</v>
      </c>
      <c r="H329" s="28">
        <v>0</v>
      </c>
      <c r="I329" s="28">
        <v>0</v>
      </c>
      <c r="J329" s="28">
        <f>CLEAN!$H329+CLEAN!$I329</f>
        <v>0</v>
      </c>
      <c r="K329" s="30">
        <v>41459</v>
      </c>
      <c r="L329" s="28">
        <f ca="1">YEAR(TODAY())-YEAR(CLEAN!$K329)</f>
        <v>12</v>
      </c>
      <c r="M329" s="28">
        <v>12</v>
      </c>
      <c r="N329" s="28">
        <f>SUM(CLEAN!$AB329:$AE329)</f>
        <v>21</v>
      </c>
      <c r="O329" s="31">
        <f>CLEAN!$U329+CLEAN!$V329+CLEAN!$W329+CLEAN!$X329+CLEAN!$Y329+CLEAN!$Z329</f>
        <v>1438</v>
      </c>
      <c r="P329" s="28">
        <f>IF(CLEAN!$M329&lt;=32,3,IF(CLEAN!$M329&lt;=65,2,1))</f>
        <v>3</v>
      </c>
      <c r="Q329" s="28">
        <f>IF(Table_Market[[#This Row],[F_TOTAL_achat]]&lt;=14,1,IF(Table_Market[[#This Row],[F_TOTAL_achat]]&lt;=21,2,3))</f>
        <v>2</v>
      </c>
      <c r="R329" s="28">
        <f>IF(Table_Market[[#This Row],[M_TOTAL_dépensé]]&lt;=115,1,IF(Table_Market[[#This Row],[M_TOTAL_dépensé]]&lt;=833,2,3))</f>
        <v>3</v>
      </c>
      <c r="S329" s="21" t="str">
        <f>Table_Market[[#This Row],[R_SCORE]]&amp;Table_Market[[#This Row],[F_SCORE]]&amp;Table_Market[[#This Row],[M_SCORE]]</f>
        <v>323</v>
      </c>
      <c r="T3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29" s="31">
        <v>712</v>
      </c>
      <c r="V329" s="31">
        <v>26</v>
      </c>
      <c r="W329" s="31">
        <v>538</v>
      </c>
      <c r="X329" s="31">
        <v>69</v>
      </c>
      <c r="Y329" s="31">
        <v>13</v>
      </c>
      <c r="Z329" s="31">
        <v>80</v>
      </c>
      <c r="AA329" s="28">
        <v>1</v>
      </c>
      <c r="AB329" s="28">
        <v>3</v>
      </c>
      <c r="AC329" s="28">
        <v>6</v>
      </c>
      <c r="AD329" s="28">
        <v>11</v>
      </c>
      <c r="AE329" s="28">
        <v>1</v>
      </c>
      <c r="AF329" s="28">
        <v>0</v>
      </c>
      <c r="AG329" s="28">
        <v>1</v>
      </c>
      <c r="AH329" s="28">
        <v>1</v>
      </c>
      <c r="AI329" s="28">
        <v>0</v>
      </c>
      <c r="AJ329" s="28">
        <v>0</v>
      </c>
      <c r="AK329" s="28">
        <v>0</v>
      </c>
      <c r="AL329" s="28">
        <v>3</v>
      </c>
      <c r="AM329" s="28">
        <v>11</v>
      </c>
      <c r="AN329" s="32">
        <v>1</v>
      </c>
    </row>
    <row r="330" spans="1:40" x14ac:dyDescent="0.35">
      <c r="A330" s="19">
        <v>3091</v>
      </c>
      <c r="B330" s="20">
        <v>1981</v>
      </c>
      <c r="C330" s="21">
        <f ca="1">YEAR(TODAY())-CLEAN!$B330</f>
        <v>44</v>
      </c>
      <c r="D330" s="28" t="s">
        <v>793</v>
      </c>
      <c r="E330" s="20" t="s">
        <v>717</v>
      </c>
      <c r="F330" s="20" t="s">
        <v>713</v>
      </c>
      <c r="G330" s="22">
        <v>75774</v>
      </c>
      <c r="H330" s="21">
        <v>1</v>
      </c>
      <c r="I330" s="21">
        <v>0</v>
      </c>
      <c r="J330" s="21">
        <f>CLEAN!$H330+CLEAN!$I330</f>
        <v>1</v>
      </c>
      <c r="K330" s="23">
        <v>41761</v>
      </c>
      <c r="L330" s="21">
        <f ca="1">YEAR(TODAY())-YEAR(CLEAN!$K330)</f>
        <v>11</v>
      </c>
      <c r="M330" s="21">
        <v>27</v>
      </c>
      <c r="N330" s="21">
        <f>SUM(CLEAN!$AB330:$AE330)</f>
        <v>24</v>
      </c>
      <c r="O330" s="24">
        <f>CLEAN!$U330+CLEAN!$V330+CLEAN!$W330+CLEAN!$X330+CLEAN!$Y330+CLEAN!$Z330</f>
        <v>823</v>
      </c>
      <c r="P330" s="21">
        <f>IF(CLEAN!$M330&lt;=32,3,IF(CLEAN!$M330&lt;=65,2,1))</f>
        <v>3</v>
      </c>
      <c r="Q330" s="21">
        <f>IF(Table_Market[[#This Row],[F_TOTAL_achat]]&lt;=14,1,IF(Table_Market[[#This Row],[F_TOTAL_achat]]&lt;=21,2,3))</f>
        <v>3</v>
      </c>
      <c r="R330" s="21">
        <f>IF(Table_Market[[#This Row],[M_TOTAL_dépensé]]&lt;=115,1,IF(Table_Market[[#This Row],[M_TOTAL_dépensé]]&lt;=833,2,3))</f>
        <v>2</v>
      </c>
      <c r="S330" s="21" t="str">
        <f>Table_Market[[#This Row],[R_SCORE]]&amp;Table_Market[[#This Row],[F_SCORE]]&amp;Table_Market[[#This Row],[M_SCORE]]</f>
        <v>332</v>
      </c>
      <c r="T3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30" s="24">
        <v>340</v>
      </c>
      <c r="V330" s="24">
        <v>21</v>
      </c>
      <c r="W330" s="24">
        <v>134</v>
      </c>
      <c r="X330" s="24">
        <v>258</v>
      </c>
      <c r="Y330" s="24">
        <v>14</v>
      </c>
      <c r="Z330" s="24">
        <v>56</v>
      </c>
      <c r="AA330" s="21">
        <v>1</v>
      </c>
      <c r="AB330" s="21">
        <v>7</v>
      </c>
      <c r="AC330" s="21">
        <v>5</v>
      </c>
      <c r="AD330" s="21">
        <v>8</v>
      </c>
      <c r="AE330" s="21">
        <v>4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3</v>
      </c>
      <c r="AM330" s="21">
        <v>11</v>
      </c>
      <c r="AN330" s="25">
        <v>0</v>
      </c>
    </row>
    <row r="331" spans="1:40" x14ac:dyDescent="0.35">
      <c r="A331" s="26">
        <v>762</v>
      </c>
      <c r="B331" s="27">
        <v>1981</v>
      </c>
      <c r="C331" s="21">
        <f ca="1">YEAR(TODAY())-CLEAN!$B331</f>
        <v>44</v>
      </c>
      <c r="D331" s="28" t="s">
        <v>793</v>
      </c>
      <c r="E331" s="27" t="s">
        <v>717</v>
      </c>
      <c r="F331" s="27" t="s">
        <v>713</v>
      </c>
      <c r="G331" s="29">
        <v>75774</v>
      </c>
      <c r="H331" s="28">
        <v>1</v>
      </c>
      <c r="I331" s="28">
        <v>0</v>
      </c>
      <c r="J331" s="28">
        <f>CLEAN!$H331+CLEAN!$I331</f>
        <v>1</v>
      </c>
      <c r="K331" s="30">
        <v>41761</v>
      </c>
      <c r="L331" s="28"/>
      <c r="M331" s="28">
        <v>27</v>
      </c>
      <c r="N331" s="28">
        <f>SUM(CLEAN!$AB331:$AE331)</f>
        <v>24</v>
      </c>
      <c r="O331" s="31">
        <f>CLEAN!$U331+CLEAN!$V331+CLEAN!$W331+CLEAN!$X331+CLEAN!$Y331+CLEAN!$Z331</f>
        <v>823</v>
      </c>
      <c r="P331" s="28">
        <f>IF(CLEAN!$M331&lt;=32,3,IF(CLEAN!$M331&lt;=65,2,1))</f>
        <v>3</v>
      </c>
      <c r="Q331" s="28">
        <f>IF(Table_Market[[#This Row],[F_TOTAL_achat]]&lt;=14,1,IF(Table_Market[[#This Row],[F_TOTAL_achat]]&lt;=21,2,3))</f>
        <v>3</v>
      </c>
      <c r="R331" s="28">
        <f>IF(Table_Market[[#This Row],[M_TOTAL_dépensé]]&lt;=115,1,IF(Table_Market[[#This Row],[M_TOTAL_dépensé]]&lt;=833,2,3))</f>
        <v>2</v>
      </c>
      <c r="S331" s="21" t="str">
        <f>Table_Market[[#This Row],[R_SCORE]]&amp;Table_Market[[#This Row],[F_SCORE]]&amp;Table_Market[[#This Row],[M_SCORE]]</f>
        <v>332</v>
      </c>
      <c r="T3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31" s="31">
        <v>340</v>
      </c>
      <c r="V331" s="31">
        <v>21</v>
      </c>
      <c r="W331" s="31">
        <v>134</v>
      </c>
      <c r="X331" s="31">
        <v>258</v>
      </c>
      <c r="Y331" s="31">
        <v>14</v>
      </c>
      <c r="Z331" s="31">
        <v>56</v>
      </c>
      <c r="AA331" s="28">
        <v>1</v>
      </c>
      <c r="AB331" s="28">
        <v>7</v>
      </c>
      <c r="AC331" s="28">
        <v>5</v>
      </c>
      <c r="AD331" s="28">
        <v>8</v>
      </c>
      <c r="AE331" s="28">
        <v>4</v>
      </c>
      <c r="AF331" s="28">
        <v>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8">
        <v>3</v>
      </c>
      <c r="AM331" s="28">
        <v>11</v>
      </c>
      <c r="AN331" s="32">
        <v>0</v>
      </c>
    </row>
    <row r="332" spans="1:40" x14ac:dyDescent="0.35">
      <c r="A332" s="19">
        <v>4580</v>
      </c>
      <c r="B332" s="20">
        <v>1969</v>
      </c>
      <c r="C332" s="21">
        <f ca="1">YEAR(TODAY())-CLEAN!$B332</f>
        <v>56</v>
      </c>
      <c r="D332" s="28" t="s">
        <v>792</v>
      </c>
      <c r="E332" s="20" t="s">
        <v>716</v>
      </c>
      <c r="F332" s="20" t="s">
        <v>710</v>
      </c>
      <c r="G332" s="22">
        <v>75759</v>
      </c>
      <c r="H332" s="21">
        <v>0</v>
      </c>
      <c r="I332" s="21">
        <v>0</v>
      </c>
      <c r="J332" s="21">
        <f>CLEAN!$H332+CLEAN!$I332</f>
        <v>0</v>
      </c>
      <c r="K332" s="23">
        <v>41572</v>
      </c>
      <c r="L332" s="21">
        <f ca="1">YEAR(TODAY())-YEAR(CLEAN!$K332)</f>
        <v>12</v>
      </c>
      <c r="M332" s="21">
        <v>46</v>
      </c>
      <c r="N332" s="21">
        <f>SUM(CLEAN!$AB332:$AE332)</f>
        <v>30</v>
      </c>
      <c r="O332" s="24">
        <f>CLEAN!$U332+CLEAN!$V332+CLEAN!$W332+CLEAN!$X332+CLEAN!$Y332+CLEAN!$Z332</f>
        <v>2486</v>
      </c>
      <c r="P332" s="21">
        <f>IF(CLEAN!$M332&lt;=32,3,IF(CLEAN!$M332&lt;=65,2,1))</f>
        <v>2</v>
      </c>
      <c r="Q332" s="21">
        <f>IF(Table_Market[[#This Row],[F_TOTAL_achat]]&lt;=14,1,IF(Table_Market[[#This Row],[F_TOTAL_achat]]&lt;=21,2,3))</f>
        <v>3</v>
      </c>
      <c r="R332" s="21">
        <f>IF(Table_Market[[#This Row],[M_TOTAL_dépensé]]&lt;=115,1,IF(Table_Market[[#This Row],[M_TOTAL_dépensé]]&lt;=833,2,3))</f>
        <v>3</v>
      </c>
      <c r="S332" s="21" t="str">
        <f>Table_Market[[#This Row],[R_SCORE]]&amp;Table_Market[[#This Row],[F_SCORE]]&amp;Table_Market[[#This Row],[M_SCORE]]</f>
        <v>233</v>
      </c>
      <c r="T3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32" s="24">
        <v>1394</v>
      </c>
      <c r="V332" s="24">
        <v>22</v>
      </c>
      <c r="W332" s="24">
        <v>708</v>
      </c>
      <c r="X332" s="24">
        <v>89</v>
      </c>
      <c r="Y332" s="24">
        <v>91</v>
      </c>
      <c r="Z332" s="24">
        <v>182</v>
      </c>
      <c r="AA332" s="21">
        <v>1</v>
      </c>
      <c r="AB332" s="21">
        <v>9</v>
      </c>
      <c r="AC332" s="21">
        <v>7</v>
      </c>
      <c r="AD332" s="21">
        <v>9</v>
      </c>
      <c r="AE332" s="21">
        <v>5</v>
      </c>
      <c r="AF332" s="21">
        <v>1</v>
      </c>
      <c r="AG332" s="21">
        <v>0</v>
      </c>
      <c r="AH332" s="21">
        <v>1</v>
      </c>
      <c r="AI332" s="21">
        <v>1</v>
      </c>
      <c r="AJ332" s="21">
        <v>0</v>
      </c>
      <c r="AK332" s="21">
        <v>0</v>
      </c>
      <c r="AL332" s="21">
        <v>3</v>
      </c>
      <c r="AM332" s="21">
        <v>11</v>
      </c>
      <c r="AN332" s="25">
        <v>1</v>
      </c>
    </row>
    <row r="333" spans="1:40" x14ac:dyDescent="0.35">
      <c r="A333" s="26">
        <v>10992</v>
      </c>
      <c r="B333" s="27">
        <v>1967</v>
      </c>
      <c r="C333" s="21">
        <f ca="1">YEAR(TODAY())-CLEAN!$B333</f>
        <v>58</v>
      </c>
      <c r="D333" s="28" t="s">
        <v>792</v>
      </c>
      <c r="E333" s="27" t="s">
        <v>716</v>
      </c>
      <c r="F333" s="27" t="s">
        <v>713</v>
      </c>
      <c r="G333" s="29">
        <v>75702</v>
      </c>
      <c r="H333" s="28">
        <v>1</v>
      </c>
      <c r="I333" s="28">
        <v>1</v>
      </c>
      <c r="J333" s="28">
        <f>CLEAN!$H333+CLEAN!$I333</f>
        <v>2</v>
      </c>
      <c r="K333" s="30">
        <v>41150</v>
      </c>
      <c r="L333" s="28">
        <f ca="1">YEAR(TODAY())-YEAR(CLEAN!$K333)</f>
        <v>13</v>
      </c>
      <c r="M333" s="28">
        <v>77</v>
      </c>
      <c r="N333" s="28">
        <f>SUM(CLEAN!$AB333:$AE333)</f>
        <v>29</v>
      </c>
      <c r="O333" s="31">
        <f>CLEAN!$U333+CLEAN!$V333+CLEAN!$W333+CLEAN!$X333+CLEAN!$Y333+CLEAN!$Z333</f>
        <v>1148</v>
      </c>
      <c r="P333" s="28">
        <f>IF(CLEAN!$M333&lt;=32,3,IF(CLEAN!$M333&lt;=65,2,1))</f>
        <v>1</v>
      </c>
      <c r="Q333" s="28">
        <f>IF(Table_Market[[#This Row],[F_TOTAL_achat]]&lt;=14,1,IF(Table_Market[[#This Row],[F_TOTAL_achat]]&lt;=21,2,3))</f>
        <v>3</v>
      </c>
      <c r="R333" s="28">
        <f>IF(Table_Market[[#This Row],[M_TOTAL_dépensé]]&lt;=115,1,IF(Table_Market[[#This Row],[M_TOTAL_dépensé]]&lt;=833,2,3))</f>
        <v>3</v>
      </c>
      <c r="S333" s="21" t="str">
        <f>Table_Market[[#This Row],[R_SCORE]]&amp;Table_Market[[#This Row],[F_SCORE]]&amp;Table_Market[[#This Row],[M_SCORE]]</f>
        <v>133</v>
      </c>
      <c r="T3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33" s="31">
        <v>650</v>
      </c>
      <c r="V333" s="31">
        <v>28</v>
      </c>
      <c r="W333" s="31">
        <v>353</v>
      </c>
      <c r="X333" s="31">
        <v>45</v>
      </c>
      <c r="Y333" s="31">
        <v>42</v>
      </c>
      <c r="Z333" s="31">
        <v>30</v>
      </c>
      <c r="AA333" s="28">
        <v>5</v>
      </c>
      <c r="AB333" s="28">
        <v>4</v>
      </c>
      <c r="AC333" s="28">
        <v>6</v>
      </c>
      <c r="AD333" s="28">
        <v>11</v>
      </c>
      <c r="AE333" s="28">
        <v>8</v>
      </c>
      <c r="AF333" s="28">
        <v>0</v>
      </c>
      <c r="AG333" s="28">
        <v>0</v>
      </c>
      <c r="AH333" s="28">
        <v>0</v>
      </c>
      <c r="AI333" s="28">
        <v>0</v>
      </c>
      <c r="AJ333" s="28">
        <v>0</v>
      </c>
      <c r="AK333" s="28">
        <v>0</v>
      </c>
      <c r="AL333" s="28">
        <v>3</v>
      </c>
      <c r="AM333" s="28">
        <v>11</v>
      </c>
      <c r="AN333" s="32">
        <v>0</v>
      </c>
    </row>
    <row r="334" spans="1:40" x14ac:dyDescent="0.35">
      <c r="A334" s="19">
        <v>6977</v>
      </c>
      <c r="B334" s="20">
        <v>1974</v>
      </c>
      <c r="C334" s="21">
        <f ca="1">YEAR(TODAY())-CLEAN!$B334</f>
        <v>51</v>
      </c>
      <c r="D334" s="28" t="s">
        <v>792</v>
      </c>
      <c r="E334" s="20" t="s">
        <v>716</v>
      </c>
      <c r="F334" s="20" t="s">
        <v>713</v>
      </c>
      <c r="G334" s="22">
        <v>75702</v>
      </c>
      <c r="H334" s="21">
        <v>0</v>
      </c>
      <c r="I334" s="21">
        <v>1</v>
      </c>
      <c r="J334" s="21">
        <f>CLEAN!$H334+CLEAN!$I334</f>
        <v>1</v>
      </c>
      <c r="K334" s="23">
        <v>41196</v>
      </c>
      <c r="L334" s="21">
        <f ca="1">YEAR(TODAY())-YEAR(CLEAN!$K334)</f>
        <v>13</v>
      </c>
      <c r="M334" s="21">
        <v>87</v>
      </c>
      <c r="N334" s="21">
        <f>SUM(CLEAN!$AB334:$AE334)</f>
        <v>34</v>
      </c>
      <c r="O334" s="24">
        <f>CLEAN!$U334+CLEAN!$V334+CLEAN!$W334+CLEAN!$X334+CLEAN!$Y334+CLEAN!$Z334</f>
        <v>1921</v>
      </c>
      <c r="P334" s="21">
        <f>IF(CLEAN!$M334&lt;=32,3,IF(CLEAN!$M334&lt;=65,2,1))</f>
        <v>1</v>
      </c>
      <c r="Q334" s="21">
        <f>IF(Table_Market[[#This Row],[F_TOTAL_achat]]&lt;=14,1,IF(Table_Market[[#This Row],[F_TOTAL_achat]]&lt;=21,2,3))</f>
        <v>3</v>
      </c>
      <c r="R334" s="21">
        <f>IF(Table_Market[[#This Row],[M_TOTAL_dépensé]]&lt;=115,1,IF(Table_Market[[#This Row],[M_TOTAL_dépensé]]&lt;=833,2,3))</f>
        <v>3</v>
      </c>
      <c r="S334" s="21" t="str">
        <f>Table_Market[[#This Row],[R_SCORE]]&amp;Table_Market[[#This Row],[F_SCORE]]&amp;Table_Market[[#This Row],[M_SCORE]]</f>
        <v>133</v>
      </c>
      <c r="T3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34" s="24">
        <v>1073</v>
      </c>
      <c r="V334" s="24">
        <v>0</v>
      </c>
      <c r="W334" s="24">
        <v>629</v>
      </c>
      <c r="X334" s="24">
        <v>145</v>
      </c>
      <c r="Y334" s="24">
        <v>37</v>
      </c>
      <c r="Z334" s="24">
        <v>37</v>
      </c>
      <c r="AA334" s="21">
        <v>1</v>
      </c>
      <c r="AB334" s="21">
        <v>10</v>
      </c>
      <c r="AC334" s="21">
        <v>5</v>
      </c>
      <c r="AD334" s="21">
        <v>13</v>
      </c>
      <c r="AE334" s="21">
        <v>6</v>
      </c>
      <c r="AF334" s="21">
        <v>0</v>
      </c>
      <c r="AG334" s="21">
        <v>0</v>
      </c>
      <c r="AH334" s="21">
        <v>1</v>
      </c>
      <c r="AI334" s="21">
        <v>0</v>
      </c>
      <c r="AJ334" s="21">
        <v>0</v>
      </c>
      <c r="AK334" s="21">
        <v>0</v>
      </c>
      <c r="AL334" s="21">
        <v>3</v>
      </c>
      <c r="AM334" s="21">
        <v>11</v>
      </c>
      <c r="AN334" s="25">
        <v>0</v>
      </c>
    </row>
    <row r="335" spans="1:40" x14ac:dyDescent="0.35">
      <c r="A335" s="26">
        <v>7381</v>
      </c>
      <c r="B335" s="27">
        <v>1968</v>
      </c>
      <c r="C335" s="21">
        <f ca="1">YEAR(TODAY())-CLEAN!$B335</f>
        <v>57</v>
      </c>
      <c r="D335" s="28" t="s">
        <v>792</v>
      </c>
      <c r="E335" s="27" t="s">
        <v>716</v>
      </c>
      <c r="F335" s="27" t="s">
        <v>711</v>
      </c>
      <c r="G335" s="29">
        <v>75693</v>
      </c>
      <c r="H335" s="28">
        <v>0</v>
      </c>
      <c r="I335" s="28">
        <v>0</v>
      </c>
      <c r="J335" s="28">
        <f>CLEAN!$H335+CLEAN!$I335</f>
        <v>0</v>
      </c>
      <c r="K335" s="30">
        <v>41249</v>
      </c>
      <c r="L335" s="28">
        <f ca="1">YEAR(TODAY())-YEAR(CLEAN!$K335)</f>
        <v>13</v>
      </c>
      <c r="M335" s="28">
        <v>10</v>
      </c>
      <c r="N335" s="28">
        <f>SUM(CLEAN!$AB335:$AE335)</f>
        <v>25</v>
      </c>
      <c r="O335" s="31">
        <f>CLEAN!$U335+CLEAN!$V335+CLEAN!$W335+CLEAN!$X335+CLEAN!$Y335+CLEAN!$Z335</f>
        <v>1442</v>
      </c>
      <c r="P335" s="28">
        <f>IF(CLEAN!$M335&lt;=32,3,IF(CLEAN!$M335&lt;=65,2,1))</f>
        <v>3</v>
      </c>
      <c r="Q335" s="28">
        <f>IF(Table_Market[[#This Row],[F_TOTAL_achat]]&lt;=14,1,IF(Table_Market[[#This Row],[F_TOTAL_achat]]&lt;=21,2,3))</f>
        <v>3</v>
      </c>
      <c r="R335" s="28">
        <f>IF(Table_Market[[#This Row],[M_TOTAL_dépensé]]&lt;=115,1,IF(Table_Market[[#This Row],[M_TOTAL_dépensé]]&lt;=833,2,3))</f>
        <v>3</v>
      </c>
      <c r="S335" s="21" t="str">
        <f>Table_Market[[#This Row],[R_SCORE]]&amp;Table_Market[[#This Row],[F_SCORE]]&amp;Table_Market[[#This Row],[M_SCORE]]</f>
        <v>333</v>
      </c>
      <c r="T3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35" s="31">
        <v>797</v>
      </c>
      <c r="V335" s="31">
        <v>153</v>
      </c>
      <c r="W335" s="31">
        <v>293</v>
      </c>
      <c r="X335" s="31">
        <v>72</v>
      </c>
      <c r="Y335" s="31">
        <v>97</v>
      </c>
      <c r="Z335" s="31">
        <v>30</v>
      </c>
      <c r="AA335" s="28">
        <v>1</v>
      </c>
      <c r="AB335" s="28">
        <v>11</v>
      </c>
      <c r="AC335" s="28">
        <v>4</v>
      </c>
      <c r="AD335" s="28">
        <v>6</v>
      </c>
      <c r="AE335" s="28">
        <v>4</v>
      </c>
      <c r="AF335" s="28">
        <v>0</v>
      </c>
      <c r="AG335" s="28">
        <v>1</v>
      </c>
      <c r="AH335" s="28">
        <v>1</v>
      </c>
      <c r="AI335" s="28">
        <v>1</v>
      </c>
      <c r="AJ335" s="28">
        <v>0</v>
      </c>
      <c r="AK335" s="28">
        <v>0</v>
      </c>
      <c r="AL335" s="28">
        <v>3</v>
      </c>
      <c r="AM335" s="28">
        <v>11</v>
      </c>
      <c r="AN335" s="32">
        <v>1</v>
      </c>
    </row>
    <row r="336" spans="1:40" x14ac:dyDescent="0.35">
      <c r="A336" s="19">
        <v>7723</v>
      </c>
      <c r="B336" s="20">
        <v>1979</v>
      </c>
      <c r="C336" s="21">
        <f ca="1">YEAR(TODAY())-CLEAN!$B336</f>
        <v>46</v>
      </c>
      <c r="D336" s="28" t="s">
        <v>792</v>
      </c>
      <c r="E336" s="20" t="s">
        <v>716</v>
      </c>
      <c r="F336" s="20" t="s">
        <v>713</v>
      </c>
      <c r="G336" s="22">
        <v>75507</v>
      </c>
      <c r="H336" s="21">
        <v>0</v>
      </c>
      <c r="I336" s="21">
        <v>0</v>
      </c>
      <c r="J336" s="21">
        <f>CLEAN!$H336+CLEAN!$I336</f>
        <v>0</v>
      </c>
      <c r="K336" s="23">
        <v>41761</v>
      </c>
      <c r="L336" s="21">
        <f ca="1">YEAR(TODAY())-YEAR(CLEAN!$K336)</f>
        <v>11</v>
      </c>
      <c r="M336" s="21">
        <v>56</v>
      </c>
      <c r="N336" s="21">
        <f>SUM(CLEAN!$AB336:$AE336)</f>
        <v>23</v>
      </c>
      <c r="O336" s="24">
        <f>CLEAN!$U336+CLEAN!$V336+CLEAN!$W336+CLEAN!$X336+CLEAN!$Y336+CLEAN!$Z336</f>
        <v>1440</v>
      </c>
      <c r="P336" s="21">
        <f>IF(CLEAN!$M336&lt;=32,3,IF(CLEAN!$M336&lt;=65,2,1))</f>
        <v>2</v>
      </c>
      <c r="Q336" s="21">
        <f>IF(Table_Market[[#This Row],[F_TOTAL_achat]]&lt;=14,1,IF(Table_Market[[#This Row],[F_TOTAL_achat]]&lt;=21,2,3))</f>
        <v>3</v>
      </c>
      <c r="R336" s="21">
        <f>IF(Table_Market[[#This Row],[M_TOTAL_dépensé]]&lt;=115,1,IF(Table_Market[[#This Row],[M_TOTAL_dépensé]]&lt;=833,2,3))</f>
        <v>3</v>
      </c>
      <c r="S336" s="21" t="str">
        <f>Table_Market[[#This Row],[R_SCORE]]&amp;Table_Market[[#This Row],[F_SCORE]]&amp;Table_Market[[#This Row],[M_SCORE]]</f>
        <v>233</v>
      </c>
      <c r="T3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36" s="24">
        <v>709</v>
      </c>
      <c r="V336" s="24">
        <v>93</v>
      </c>
      <c r="W336" s="24">
        <v>374</v>
      </c>
      <c r="X336" s="24">
        <v>104</v>
      </c>
      <c r="Y336" s="24">
        <v>80</v>
      </c>
      <c r="Z336" s="24">
        <v>80</v>
      </c>
      <c r="AA336" s="21">
        <v>1</v>
      </c>
      <c r="AB336" s="21">
        <v>8</v>
      </c>
      <c r="AC336" s="21">
        <v>6</v>
      </c>
      <c r="AD336" s="21">
        <v>6</v>
      </c>
      <c r="AE336" s="21">
        <v>3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0</v>
      </c>
      <c r="AL336" s="21">
        <v>3</v>
      </c>
      <c r="AM336" s="21">
        <v>11</v>
      </c>
      <c r="AN336" s="25">
        <v>0</v>
      </c>
    </row>
    <row r="337" spans="1:40" x14ac:dyDescent="0.35">
      <c r="A337" s="26">
        <v>2963</v>
      </c>
      <c r="B337" s="27">
        <v>1979</v>
      </c>
      <c r="C337" s="21">
        <f ca="1">YEAR(TODAY())-CLEAN!$B337</f>
        <v>46</v>
      </c>
      <c r="D337" s="28" t="s">
        <v>792</v>
      </c>
      <c r="E337" s="27" t="s">
        <v>716</v>
      </c>
      <c r="F337" s="27" t="s">
        <v>713</v>
      </c>
      <c r="G337" s="29">
        <v>75507</v>
      </c>
      <c r="H337" s="28">
        <v>0</v>
      </c>
      <c r="I337" s="28">
        <v>0</v>
      </c>
      <c r="J337" s="28">
        <f>CLEAN!$H337+CLEAN!$I337</f>
        <v>0</v>
      </c>
      <c r="K337" s="30">
        <v>41761</v>
      </c>
      <c r="L337" s="28">
        <f ca="1">YEAR(TODAY())-YEAR(CLEAN!$K337)</f>
        <v>11</v>
      </c>
      <c r="M337" s="28">
        <v>56</v>
      </c>
      <c r="N337" s="28">
        <f>SUM(CLEAN!$AB337:$AE337)</f>
        <v>23</v>
      </c>
      <c r="O337" s="31">
        <f>CLEAN!$U337+CLEAN!$V337+CLEAN!$W337+CLEAN!$X337+CLEAN!$Y337+CLEAN!$Z337</f>
        <v>1440</v>
      </c>
      <c r="P337" s="28">
        <f>IF(CLEAN!$M337&lt;=32,3,IF(CLEAN!$M337&lt;=65,2,1))</f>
        <v>2</v>
      </c>
      <c r="Q337" s="28">
        <f>IF(Table_Market[[#This Row],[F_TOTAL_achat]]&lt;=14,1,IF(Table_Market[[#This Row],[F_TOTAL_achat]]&lt;=21,2,3))</f>
        <v>3</v>
      </c>
      <c r="R337" s="28">
        <f>IF(Table_Market[[#This Row],[M_TOTAL_dépensé]]&lt;=115,1,IF(Table_Market[[#This Row],[M_TOTAL_dépensé]]&lt;=833,2,3))</f>
        <v>3</v>
      </c>
      <c r="S337" s="21" t="str">
        <f>Table_Market[[#This Row],[R_SCORE]]&amp;Table_Market[[#This Row],[F_SCORE]]&amp;Table_Market[[#This Row],[M_SCORE]]</f>
        <v>233</v>
      </c>
      <c r="T3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37" s="31">
        <v>709</v>
      </c>
      <c r="V337" s="31">
        <v>93</v>
      </c>
      <c r="W337" s="31">
        <v>374</v>
      </c>
      <c r="X337" s="31">
        <v>104</v>
      </c>
      <c r="Y337" s="31">
        <v>80</v>
      </c>
      <c r="Z337" s="31">
        <v>80</v>
      </c>
      <c r="AA337" s="28">
        <v>1</v>
      </c>
      <c r="AB337" s="28">
        <v>8</v>
      </c>
      <c r="AC337" s="28">
        <v>6</v>
      </c>
      <c r="AD337" s="28">
        <v>6</v>
      </c>
      <c r="AE337" s="28">
        <v>3</v>
      </c>
      <c r="AF337" s="28">
        <v>0</v>
      </c>
      <c r="AG337" s="28">
        <v>0</v>
      </c>
      <c r="AH337" s="28">
        <v>0</v>
      </c>
      <c r="AI337" s="28">
        <v>0</v>
      </c>
      <c r="AJ337" s="28">
        <v>0</v>
      </c>
      <c r="AK337" s="28">
        <v>0</v>
      </c>
      <c r="AL337" s="28">
        <v>3</v>
      </c>
      <c r="AM337" s="28">
        <v>11</v>
      </c>
      <c r="AN337" s="32">
        <v>0</v>
      </c>
    </row>
    <row r="338" spans="1:40" x14ac:dyDescent="0.35">
      <c r="A338" s="19">
        <v>8370</v>
      </c>
      <c r="B338" s="20">
        <v>1976</v>
      </c>
      <c r="C338" s="21">
        <f ca="1">YEAR(TODAY())-CLEAN!$B338</f>
        <v>49</v>
      </c>
      <c r="D338" s="28" t="s">
        <v>792</v>
      </c>
      <c r="E338" s="20" t="s">
        <v>717</v>
      </c>
      <c r="F338" s="20" t="s">
        <v>713</v>
      </c>
      <c r="G338" s="22">
        <v>75484</v>
      </c>
      <c r="H338" s="21">
        <v>0</v>
      </c>
      <c r="I338" s="21">
        <v>1</v>
      </c>
      <c r="J338" s="21">
        <f>CLEAN!$H338+CLEAN!$I338</f>
        <v>1</v>
      </c>
      <c r="K338" s="23">
        <v>41123</v>
      </c>
      <c r="L338" s="21">
        <f ca="1">YEAR(TODAY())-YEAR(CLEAN!$K338)</f>
        <v>13</v>
      </c>
      <c r="M338" s="21">
        <v>50</v>
      </c>
      <c r="N338" s="21">
        <f>SUM(CLEAN!$AB338:$AE338)</f>
        <v>20</v>
      </c>
      <c r="O338" s="24">
        <f>CLEAN!$U338+CLEAN!$V338+CLEAN!$W338+CLEAN!$X338+CLEAN!$Y338+CLEAN!$Z338</f>
        <v>1159</v>
      </c>
      <c r="P338" s="21">
        <f>IF(CLEAN!$M338&lt;=32,3,IF(CLEAN!$M338&lt;=65,2,1))</f>
        <v>2</v>
      </c>
      <c r="Q338" s="21">
        <f>IF(Table_Market[[#This Row],[F_TOTAL_achat]]&lt;=14,1,IF(Table_Market[[#This Row],[F_TOTAL_achat]]&lt;=21,2,3))</f>
        <v>2</v>
      </c>
      <c r="R338" s="21">
        <f>IF(Table_Market[[#This Row],[M_TOTAL_dépensé]]&lt;=115,1,IF(Table_Market[[#This Row],[M_TOTAL_dépensé]]&lt;=833,2,3))</f>
        <v>3</v>
      </c>
      <c r="S338" s="21" t="str">
        <f>Table_Market[[#This Row],[R_SCORE]]&amp;Table_Market[[#This Row],[F_SCORE]]&amp;Table_Market[[#This Row],[M_SCORE]]</f>
        <v>223</v>
      </c>
      <c r="T3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38" s="24">
        <v>378</v>
      </c>
      <c r="V338" s="24">
        <v>97</v>
      </c>
      <c r="W338" s="24">
        <v>259</v>
      </c>
      <c r="X338" s="24">
        <v>197</v>
      </c>
      <c r="Y338" s="24">
        <v>194</v>
      </c>
      <c r="Z338" s="24">
        <v>34</v>
      </c>
      <c r="AA338" s="21">
        <v>2</v>
      </c>
      <c r="AB338" s="21">
        <v>7</v>
      </c>
      <c r="AC338" s="21">
        <v>3</v>
      </c>
      <c r="AD338" s="21">
        <v>6</v>
      </c>
      <c r="AE338" s="21">
        <v>4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3</v>
      </c>
      <c r="AM338" s="21">
        <v>11</v>
      </c>
      <c r="AN338" s="25">
        <v>0</v>
      </c>
    </row>
    <row r="339" spans="1:40" x14ac:dyDescent="0.35">
      <c r="A339" s="26">
        <v>8492</v>
      </c>
      <c r="B339" s="27">
        <v>1978</v>
      </c>
      <c r="C339" s="21">
        <f ca="1">YEAR(TODAY())-CLEAN!$B339</f>
        <v>47</v>
      </c>
      <c r="D339" s="28" t="s">
        <v>792</v>
      </c>
      <c r="E339" s="27" t="s">
        <v>716</v>
      </c>
      <c r="F339" s="27" t="s">
        <v>713</v>
      </c>
      <c r="G339" s="29">
        <v>75437</v>
      </c>
      <c r="H339" s="28">
        <v>0</v>
      </c>
      <c r="I339" s="28">
        <v>0</v>
      </c>
      <c r="J339" s="28">
        <f>CLEAN!$H339+CLEAN!$I339</f>
        <v>0</v>
      </c>
      <c r="K339" s="30">
        <v>41587</v>
      </c>
      <c r="L339" s="28">
        <f ca="1">YEAR(TODAY())-YEAR(CLEAN!$K339)</f>
        <v>12</v>
      </c>
      <c r="M339" s="28">
        <v>25</v>
      </c>
      <c r="N339" s="28">
        <f>SUM(CLEAN!$AB339:$AE339)</f>
        <v>28</v>
      </c>
      <c r="O339" s="31">
        <f>CLEAN!$U339+CLEAN!$V339+CLEAN!$W339+CLEAN!$X339+CLEAN!$Y339+CLEAN!$Z339</f>
        <v>1493</v>
      </c>
      <c r="P339" s="28">
        <f>IF(CLEAN!$M339&lt;=32,3,IF(CLEAN!$M339&lt;=65,2,1))</f>
        <v>3</v>
      </c>
      <c r="Q339" s="28">
        <f>IF(Table_Market[[#This Row],[F_TOTAL_achat]]&lt;=14,1,IF(Table_Market[[#This Row],[F_TOTAL_achat]]&lt;=21,2,3))</f>
        <v>3</v>
      </c>
      <c r="R339" s="28">
        <f>IF(Table_Market[[#This Row],[M_TOTAL_dépensé]]&lt;=115,1,IF(Table_Market[[#This Row],[M_TOTAL_dépensé]]&lt;=833,2,3))</f>
        <v>3</v>
      </c>
      <c r="S339" s="21" t="str">
        <f>Table_Market[[#This Row],[R_SCORE]]&amp;Table_Market[[#This Row],[F_SCORE]]&amp;Table_Market[[#This Row],[M_SCORE]]</f>
        <v>333</v>
      </c>
      <c r="T3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39" s="31">
        <v>795</v>
      </c>
      <c r="V339" s="31">
        <v>0</v>
      </c>
      <c r="W339" s="31">
        <v>545</v>
      </c>
      <c r="X339" s="31">
        <v>95</v>
      </c>
      <c r="Y339" s="31">
        <v>58</v>
      </c>
      <c r="Z339" s="31">
        <v>0</v>
      </c>
      <c r="AA339" s="28">
        <v>1</v>
      </c>
      <c r="AB339" s="28">
        <v>8</v>
      </c>
      <c r="AC339" s="28">
        <v>4</v>
      </c>
      <c r="AD339" s="28">
        <v>10</v>
      </c>
      <c r="AE339" s="28">
        <v>6</v>
      </c>
      <c r="AF339" s="28">
        <v>0</v>
      </c>
      <c r="AG339" s="28">
        <v>0</v>
      </c>
      <c r="AH339" s="28">
        <v>0</v>
      </c>
      <c r="AI339" s="28">
        <v>1</v>
      </c>
      <c r="AJ339" s="28">
        <v>0</v>
      </c>
      <c r="AK339" s="28">
        <v>0</v>
      </c>
      <c r="AL339" s="28">
        <v>3</v>
      </c>
      <c r="AM339" s="28">
        <v>11</v>
      </c>
      <c r="AN339" s="32">
        <v>0</v>
      </c>
    </row>
    <row r="340" spans="1:40" x14ac:dyDescent="0.35">
      <c r="A340" s="19">
        <v>8746</v>
      </c>
      <c r="B340" s="20">
        <v>1989</v>
      </c>
      <c r="C340" s="21">
        <f ca="1">YEAR(TODAY())-CLEAN!$B340</f>
        <v>36</v>
      </c>
      <c r="D340" s="28" t="s">
        <v>793</v>
      </c>
      <c r="E340" s="20" t="s">
        <v>716</v>
      </c>
      <c r="F340" s="20" t="s">
        <v>710</v>
      </c>
      <c r="G340" s="22">
        <v>75433</v>
      </c>
      <c r="H340" s="21">
        <v>1</v>
      </c>
      <c r="I340" s="21">
        <v>0</v>
      </c>
      <c r="J340" s="21">
        <f>CLEAN!$H340+CLEAN!$I340</f>
        <v>1</v>
      </c>
      <c r="K340" s="23">
        <v>41734</v>
      </c>
      <c r="L340" s="21">
        <f ca="1">YEAR(TODAY())-YEAR(CLEAN!$K340)</f>
        <v>11</v>
      </c>
      <c r="M340" s="21">
        <v>28</v>
      </c>
      <c r="N340" s="21">
        <f>SUM(CLEAN!$AB340:$AE340)</f>
        <v>23</v>
      </c>
      <c r="O340" s="24">
        <f>CLEAN!$U340+CLEAN!$V340+CLEAN!$W340+CLEAN!$X340+CLEAN!$Y340+CLEAN!$Z340</f>
        <v>1188</v>
      </c>
      <c r="P340" s="21">
        <f>IF(CLEAN!$M340&lt;=32,3,IF(CLEAN!$M340&lt;=65,2,1))</f>
        <v>3</v>
      </c>
      <c r="Q340" s="21">
        <f>IF(Table_Market[[#This Row],[F_TOTAL_achat]]&lt;=14,1,IF(Table_Market[[#This Row],[F_TOTAL_achat]]&lt;=21,2,3))</f>
        <v>3</v>
      </c>
      <c r="R340" s="21">
        <f>IF(Table_Market[[#This Row],[M_TOTAL_dépensé]]&lt;=115,1,IF(Table_Market[[#This Row],[M_TOTAL_dépensé]]&lt;=833,2,3))</f>
        <v>3</v>
      </c>
      <c r="S340" s="21" t="str">
        <f>Table_Market[[#This Row],[R_SCORE]]&amp;Table_Market[[#This Row],[F_SCORE]]&amp;Table_Market[[#This Row],[M_SCORE]]</f>
        <v>333</v>
      </c>
      <c r="T3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40" s="24">
        <v>800</v>
      </c>
      <c r="V340" s="24">
        <v>0</v>
      </c>
      <c r="W340" s="24">
        <v>297</v>
      </c>
      <c r="X340" s="24">
        <v>0</v>
      </c>
      <c r="Y340" s="24">
        <v>34</v>
      </c>
      <c r="Z340" s="24">
        <v>57</v>
      </c>
      <c r="AA340" s="21">
        <v>2</v>
      </c>
      <c r="AB340" s="21">
        <v>2</v>
      </c>
      <c r="AC340" s="21">
        <v>5</v>
      </c>
      <c r="AD340" s="21">
        <v>10</v>
      </c>
      <c r="AE340" s="21">
        <v>6</v>
      </c>
      <c r="AF340" s="21">
        <v>0</v>
      </c>
      <c r="AG340" s="21">
        <v>1</v>
      </c>
      <c r="AH340" s="21">
        <v>0</v>
      </c>
      <c r="AI340" s="21">
        <v>1</v>
      </c>
      <c r="AJ340" s="21">
        <v>0</v>
      </c>
      <c r="AK340" s="21">
        <v>0</v>
      </c>
      <c r="AL340" s="21">
        <v>3</v>
      </c>
      <c r="AM340" s="21">
        <v>11</v>
      </c>
      <c r="AN340" s="25">
        <v>0</v>
      </c>
    </row>
    <row r="341" spans="1:40" x14ac:dyDescent="0.35">
      <c r="A341" s="26">
        <v>6072</v>
      </c>
      <c r="B341" s="27">
        <v>1970</v>
      </c>
      <c r="C341" s="21">
        <f ca="1">YEAR(TODAY())-CLEAN!$B341</f>
        <v>55</v>
      </c>
      <c r="D341" s="28" t="s">
        <v>792</v>
      </c>
      <c r="E341" s="27" t="s">
        <v>717</v>
      </c>
      <c r="F341" s="27" t="s">
        <v>709</v>
      </c>
      <c r="G341" s="29">
        <v>75345</v>
      </c>
      <c r="H341" s="28">
        <v>0</v>
      </c>
      <c r="I341" s="28">
        <v>0</v>
      </c>
      <c r="J341" s="28">
        <f>CLEAN!$H341+CLEAN!$I341</f>
        <v>0</v>
      </c>
      <c r="K341" s="30">
        <v>41307</v>
      </c>
      <c r="L341" s="28">
        <f ca="1">YEAR(TODAY())-YEAR(CLEAN!$K341)</f>
        <v>12</v>
      </c>
      <c r="M341" s="28">
        <v>16</v>
      </c>
      <c r="N341" s="28">
        <f>SUM(CLEAN!$AB341:$AE341)</f>
        <v>22</v>
      </c>
      <c r="O341" s="31">
        <f>CLEAN!$U341+CLEAN!$V341+CLEAN!$W341+CLEAN!$X341+CLEAN!$Y341+CLEAN!$Z341</f>
        <v>2087</v>
      </c>
      <c r="P341" s="28">
        <f>IF(CLEAN!$M341&lt;=32,3,IF(CLEAN!$M341&lt;=65,2,1))</f>
        <v>3</v>
      </c>
      <c r="Q341" s="28">
        <f>IF(Table_Market[[#This Row],[F_TOTAL_achat]]&lt;=14,1,IF(Table_Market[[#This Row],[F_TOTAL_achat]]&lt;=21,2,3))</f>
        <v>3</v>
      </c>
      <c r="R341" s="28">
        <f>IF(Table_Market[[#This Row],[M_TOTAL_dépensé]]&lt;=115,1,IF(Table_Market[[#This Row],[M_TOTAL_dépensé]]&lt;=833,2,3))</f>
        <v>3</v>
      </c>
      <c r="S341" s="21" t="str">
        <f>Table_Market[[#This Row],[R_SCORE]]&amp;Table_Market[[#This Row],[F_SCORE]]&amp;Table_Market[[#This Row],[M_SCORE]]</f>
        <v>333</v>
      </c>
      <c r="T3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41" s="31">
        <v>918</v>
      </c>
      <c r="V341" s="31">
        <v>57</v>
      </c>
      <c r="W341" s="31">
        <v>842</v>
      </c>
      <c r="X341" s="31">
        <v>99</v>
      </c>
      <c r="Y341" s="31">
        <v>38</v>
      </c>
      <c r="Z341" s="31">
        <v>133</v>
      </c>
      <c r="AA341" s="28">
        <v>1</v>
      </c>
      <c r="AB341" s="28">
        <v>5</v>
      </c>
      <c r="AC341" s="28">
        <v>8</v>
      </c>
      <c r="AD341" s="28">
        <v>6</v>
      </c>
      <c r="AE341" s="28">
        <v>3</v>
      </c>
      <c r="AF341" s="28">
        <v>0</v>
      </c>
      <c r="AG341" s="28">
        <v>0</v>
      </c>
      <c r="AH341" s="28">
        <v>0</v>
      </c>
      <c r="AI341" s="28">
        <v>1</v>
      </c>
      <c r="AJ341" s="28">
        <v>0</v>
      </c>
      <c r="AK341" s="28">
        <v>0</v>
      </c>
      <c r="AL341" s="28">
        <v>3</v>
      </c>
      <c r="AM341" s="28">
        <v>11</v>
      </c>
      <c r="AN341" s="32">
        <v>1</v>
      </c>
    </row>
    <row r="342" spans="1:40" x14ac:dyDescent="0.35">
      <c r="A342" s="19">
        <v>2499</v>
      </c>
      <c r="B342" s="20">
        <v>1958</v>
      </c>
      <c r="C342" s="21">
        <f ca="1">YEAR(TODAY())-CLEAN!$B342</f>
        <v>67</v>
      </c>
      <c r="D342" s="28" t="s">
        <v>794</v>
      </c>
      <c r="E342" s="20" t="s">
        <v>717</v>
      </c>
      <c r="F342" s="20" t="s">
        <v>709</v>
      </c>
      <c r="G342" s="22">
        <v>75342</v>
      </c>
      <c r="H342" s="21">
        <v>0</v>
      </c>
      <c r="I342" s="21">
        <v>1</v>
      </c>
      <c r="J342" s="21">
        <f>CLEAN!$H342+CLEAN!$I342</f>
        <v>1</v>
      </c>
      <c r="K342" s="23">
        <v>41400</v>
      </c>
      <c r="L342" s="21">
        <f ca="1">YEAR(TODAY())-YEAR(CLEAN!$K342)</f>
        <v>12</v>
      </c>
      <c r="M342" s="21">
        <v>38</v>
      </c>
      <c r="N342" s="21">
        <f>SUM(CLEAN!$AB342:$AE342)</f>
        <v>21</v>
      </c>
      <c r="O342" s="24">
        <f>CLEAN!$U342+CLEAN!$V342+CLEAN!$W342+CLEAN!$X342+CLEAN!$Y342+CLEAN!$Z342</f>
        <v>563</v>
      </c>
      <c r="P342" s="21">
        <f>IF(CLEAN!$M342&lt;=32,3,IF(CLEAN!$M342&lt;=65,2,1))</f>
        <v>2</v>
      </c>
      <c r="Q342" s="21">
        <f>IF(Table_Market[[#This Row],[F_TOTAL_achat]]&lt;=14,1,IF(Table_Market[[#This Row],[F_TOTAL_achat]]&lt;=21,2,3))</f>
        <v>2</v>
      </c>
      <c r="R342" s="21">
        <f>IF(Table_Market[[#This Row],[M_TOTAL_dépensé]]&lt;=115,1,IF(Table_Market[[#This Row],[M_TOTAL_dépensé]]&lt;=833,2,3))</f>
        <v>2</v>
      </c>
      <c r="S342" s="21" t="str">
        <f>Table_Market[[#This Row],[R_SCORE]]&amp;Table_Market[[#This Row],[F_SCORE]]&amp;Table_Market[[#This Row],[M_SCORE]]</f>
        <v>222</v>
      </c>
      <c r="T3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42" s="24">
        <v>204</v>
      </c>
      <c r="V342" s="24">
        <v>97</v>
      </c>
      <c r="W342" s="24">
        <v>97</v>
      </c>
      <c r="X342" s="24">
        <v>21</v>
      </c>
      <c r="Y342" s="24">
        <v>118</v>
      </c>
      <c r="Z342" s="24">
        <v>26</v>
      </c>
      <c r="AA342" s="21">
        <v>1</v>
      </c>
      <c r="AB342" s="21">
        <v>5</v>
      </c>
      <c r="AC342" s="21">
        <v>2</v>
      </c>
      <c r="AD342" s="21">
        <v>10</v>
      </c>
      <c r="AE342" s="21">
        <v>4</v>
      </c>
      <c r="AF342" s="21">
        <v>0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3</v>
      </c>
      <c r="AM342" s="21">
        <v>11</v>
      </c>
      <c r="AN342" s="25">
        <v>0</v>
      </c>
    </row>
    <row r="343" spans="1:40" x14ac:dyDescent="0.35">
      <c r="A343" s="26">
        <v>4786</v>
      </c>
      <c r="B343" s="27">
        <v>1977</v>
      </c>
      <c r="C343" s="21">
        <f ca="1">YEAR(TODAY())-CLEAN!$B343</f>
        <v>48</v>
      </c>
      <c r="D343" s="28" t="s">
        <v>792</v>
      </c>
      <c r="E343" s="27" t="s">
        <v>716</v>
      </c>
      <c r="F343" s="27" t="s">
        <v>710</v>
      </c>
      <c r="G343" s="29">
        <v>75330</v>
      </c>
      <c r="H343" s="28">
        <v>1</v>
      </c>
      <c r="I343" s="28">
        <v>1</v>
      </c>
      <c r="J343" s="28">
        <f>CLEAN!$H343+CLEAN!$I343</f>
        <v>2</v>
      </c>
      <c r="K343" s="30">
        <v>41186</v>
      </c>
      <c r="L343" s="28">
        <f ca="1">YEAR(TODAY())-YEAR(CLEAN!$K343)</f>
        <v>13</v>
      </c>
      <c r="M343" s="28">
        <v>94</v>
      </c>
      <c r="N343" s="28">
        <f>SUM(CLEAN!$AB343:$AE343)</f>
        <v>31</v>
      </c>
      <c r="O343" s="31">
        <f>CLEAN!$U343+CLEAN!$V343+CLEAN!$W343+CLEAN!$X343+CLEAN!$Y343+CLEAN!$Z343</f>
        <v>1109</v>
      </c>
      <c r="P343" s="28">
        <f>IF(CLEAN!$M343&lt;=32,3,IF(CLEAN!$M343&lt;=65,2,1))</f>
        <v>1</v>
      </c>
      <c r="Q343" s="28">
        <f>IF(Table_Market[[#This Row],[F_TOTAL_achat]]&lt;=14,1,IF(Table_Market[[#This Row],[F_TOTAL_achat]]&lt;=21,2,3))</f>
        <v>3</v>
      </c>
      <c r="R343" s="28">
        <f>IF(Table_Market[[#This Row],[M_TOTAL_dépensé]]&lt;=115,1,IF(Table_Market[[#This Row],[M_TOTAL_dépensé]]&lt;=833,2,3))</f>
        <v>3</v>
      </c>
      <c r="S343" s="21" t="str">
        <f>Table_Market[[#This Row],[R_SCORE]]&amp;Table_Market[[#This Row],[F_SCORE]]&amp;Table_Market[[#This Row],[M_SCORE]]</f>
        <v>133</v>
      </c>
      <c r="T3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43" s="31">
        <v>555</v>
      </c>
      <c r="V343" s="31">
        <v>82</v>
      </c>
      <c r="W343" s="31">
        <v>257</v>
      </c>
      <c r="X343" s="31">
        <v>93</v>
      </c>
      <c r="Y343" s="31">
        <v>61</v>
      </c>
      <c r="Z343" s="31">
        <v>61</v>
      </c>
      <c r="AA343" s="28">
        <v>4</v>
      </c>
      <c r="AB343" s="28">
        <v>10</v>
      </c>
      <c r="AC343" s="28">
        <v>3</v>
      </c>
      <c r="AD343" s="28">
        <v>12</v>
      </c>
      <c r="AE343" s="28">
        <v>6</v>
      </c>
      <c r="AF343" s="28">
        <v>0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8">
        <v>3</v>
      </c>
      <c r="AM343" s="28">
        <v>11</v>
      </c>
      <c r="AN343" s="32">
        <v>0</v>
      </c>
    </row>
    <row r="344" spans="1:40" x14ac:dyDescent="0.35">
      <c r="A344" s="19">
        <v>4390</v>
      </c>
      <c r="B344" s="20">
        <v>1954</v>
      </c>
      <c r="C344" s="21">
        <f ca="1">YEAR(TODAY())-CLEAN!$B344</f>
        <v>71</v>
      </c>
      <c r="D344" s="28" t="s">
        <v>794</v>
      </c>
      <c r="E344" s="20" t="s">
        <v>716</v>
      </c>
      <c r="F344" s="20" t="s">
        <v>713</v>
      </c>
      <c r="G344" s="22">
        <v>75315</v>
      </c>
      <c r="H344" s="21">
        <v>0</v>
      </c>
      <c r="I344" s="21">
        <v>1</v>
      </c>
      <c r="J344" s="21">
        <f>CLEAN!$H344+CLEAN!$I344</f>
        <v>1</v>
      </c>
      <c r="K344" s="23">
        <v>41744</v>
      </c>
      <c r="L344" s="21">
        <f ca="1">YEAR(TODAY())-YEAR(CLEAN!$K344)</f>
        <v>11</v>
      </c>
      <c r="M344" s="21">
        <v>14</v>
      </c>
      <c r="N344" s="21">
        <f>SUM(CLEAN!$AB344:$AE344)</f>
        <v>23</v>
      </c>
      <c r="O344" s="24">
        <f>CLEAN!$U344+CLEAN!$V344+CLEAN!$W344+CLEAN!$X344+CLEAN!$Y344+CLEAN!$Z344</f>
        <v>841</v>
      </c>
      <c r="P344" s="21">
        <f>IF(CLEAN!$M344&lt;=32,3,IF(CLEAN!$M344&lt;=65,2,1))</f>
        <v>3</v>
      </c>
      <c r="Q344" s="21">
        <f>IF(Table_Market[[#This Row],[F_TOTAL_achat]]&lt;=14,1,IF(Table_Market[[#This Row],[F_TOTAL_achat]]&lt;=21,2,3))</f>
        <v>3</v>
      </c>
      <c r="R344" s="21">
        <f>IF(Table_Market[[#This Row],[M_TOTAL_dépensé]]&lt;=115,1,IF(Table_Market[[#This Row],[M_TOTAL_dépensé]]&lt;=833,2,3))</f>
        <v>3</v>
      </c>
      <c r="S344" s="21" t="str">
        <f>Table_Market[[#This Row],[R_SCORE]]&amp;Table_Market[[#This Row],[F_SCORE]]&amp;Table_Market[[#This Row],[M_SCORE]]</f>
        <v>333</v>
      </c>
      <c r="T3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44" s="24">
        <v>459</v>
      </c>
      <c r="V344" s="24">
        <v>15</v>
      </c>
      <c r="W344" s="24">
        <v>171</v>
      </c>
      <c r="X344" s="24">
        <v>142</v>
      </c>
      <c r="Y344" s="24">
        <v>23</v>
      </c>
      <c r="Z344" s="24">
        <v>31</v>
      </c>
      <c r="AA344" s="21">
        <v>2</v>
      </c>
      <c r="AB344" s="21">
        <v>5</v>
      </c>
      <c r="AC344" s="21">
        <v>4</v>
      </c>
      <c r="AD344" s="21">
        <v>12</v>
      </c>
      <c r="AE344" s="21">
        <v>2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3</v>
      </c>
      <c r="AM344" s="21">
        <v>11</v>
      </c>
      <c r="AN344" s="25">
        <v>0</v>
      </c>
    </row>
    <row r="345" spans="1:40" x14ac:dyDescent="0.35">
      <c r="A345" s="26">
        <v>1081</v>
      </c>
      <c r="B345" s="27">
        <v>1957</v>
      </c>
      <c r="C345" s="21">
        <f ca="1">YEAR(TODAY())-CLEAN!$B345</f>
        <v>68</v>
      </c>
      <c r="D345" s="28" t="s">
        <v>794</v>
      </c>
      <c r="E345" s="27" t="s">
        <v>714</v>
      </c>
      <c r="F345" s="27" t="s">
        <v>710</v>
      </c>
      <c r="G345" s="29">
        <v>75283</v>
      </c>
      <c r="H345" s="28">
        <v>1</v>
      </c>
      <c r="I345" s="28">
        <v>2</v>
      </c>
      <c r="J345" s="28">
        <f>CLEAN!$H345+CLEAN!$I345</f>
        <v>3</v>
      </c>
      <c r="K345" s="30">
        <v>41360</v>
      </c>
      <c r="L345" s="28">
        <f ca="1">YEAR(TODAY())-YEAR(CLEAN!$K345)</f>
        <v>12</v>
      </c>
      <c r="M345" s="28">
        <v>26</v>
      </c>
      <c r="N345" s="28">
        <f>SUM(CLEAN!$AB345:$AE345)</f>
        <v>18</v>
      </c>
      <c r="O345" s="31">
        <f>CLEAN!$U345+CLEAN!$V345+CLEAN!$W345+CLEAN!$X345+CLEAN!$Y345+CLEAN!$Z345</f>
        <v>1019</v>
      </c>
      <c r="P345" s="28">
        <f>IF(CLEAN!$M345&lt;=32,3,IF(CLEAN!$M345&lt;=65,2,1))</f>
        <v>3</v>
      </c>
      <c r="Q345" s="28">
        <f>IF(Table_Market[[#This Row],[F_TOTAL_achat]]&lt;=14,1,IF(Table_Market[[#This Row],[F_TOTAL_achat]]&lt;=21,2,3))</f>
        <v>2</v>
      </c>
      <c r="R345" s="28">
        <f>IF(Table_Market[[#This Row],[M_TOTAL_dépensé]]&lt;=115,1,IF(Table_Market[[#This Row],[M_TOTAL_dépensé]]&lt;=833,2,3))</f>
        <v>3</v>
      </c>
      <c r="S345" s="21" t="str">
        <f>Table_Market[[#This Row],[R_SCORE]]&amp;Table_Market[[#This Row],[F_SCORE]]&amp;Table_Market[[#This Row],[M_SCORE]]</f>
        <v>323</v>
      </c>
      <c r="T3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45" s="31">
        <v>733</v>
      </c>
      <c r="V345" s="31">
        <v>9</v>
      </c>
      <c r="W345" s="31">
        <v>180</v>
      </c>
      <c r="X345" s="31">
        <v>12</v>
      </c>
      <c r="Y345" s="31">
        <v>19</v>
      </c>
      <c r="Z345" s="31">
        <v>66</v>
      </c>
      <c r="AA345" s="28">
        <v>11</v>
      </c>
      <c r="AB345" s="28">
        <v>6</v>
      </c>
      <c r="AC345" s="28">
        <v>3</v>
      </c>
      <c r="AD345" s="28">
        <v>5</v>
      </c>
      <c r="AE345" s="28">
        <v>4</v>
      </c>
      <c r="AF345" s="28">
        <v>0</v>
      </c>
      <c r="AG345" s="28">
        <v>0</v>
      </c>
      <c r="AH345" s="28">
        <v>0</v>
      </c>
      <c r="AI345" s="28">
        <v>0</v>
      </c>
      <c r="AJ345" s="28">
        <v>0</v>
      </c>
      <c r="AK345" s="28">
        <v>0</v>
      </c>
      <c r="AL345" s="28">
        <v>3</v>
      </c>
      <c r="AM345" s="28">
        <v>11</v>
      </c>
      <c r="AN345" s="32">
        <v>0</v>
      </c>
    </row>
    <row r="346" spans="1:40" x14ac:dyDescent="0.35">
      <c r="A346" s="19">
        <v>10983</v>
      </c>
      <c r="B346" s="20">
        <v>1952</v>
      </c>
      <c r="C346" s="21">
        <f ca="1">YEAR(TODAY())-CLEAN!$B346</f>
        <v>73</v>
      </c>
      <c r="D346" s="28" t="s">
        <v>794</v>
      </c>
      <c r="E346" s="20" t="s">
        <v>716</v>
      </c>
      <c r="F346" s="20" t="s">
        <v>713</v>
      </c>
      <c r="G346" s="22">
        <v>75278</v>
      </c>
      <c r="H346" s="21">
        <v>0</v>
      </c>
      <c r="I346" s="21">
        <v>0</v>
      </c>
      <c r="J346" s="21">
        <f>CLEAN!$H346+CLEAN!$I346</f>
        <v>0</v>
      </c>
      <c r="K346" s="23">
        <v>41303</v>
      </c>
      <c r="L346" s="21">
        <f ca="1">YEAR(TODAY())-YEAR(CLEAN!$K346)</f>
        <v>12</v>
      </c>
      <c r="M346" s="21">
        <v>17</v>
      </c>
      <c r="N346" s="21">
        <f>SUM(CLEAN!$AB346:$AE346)</f>
        <v>25</v>
      </c>
      <c r="O346" s="24">
        <f>CLEAN!$U346+CLEAN!$V346+CLEAN!$W346+CLEAN!$X346+CLEAN!$Y346+CLEAN!$Z346</f>
        <v>930</v>
      </c>
      <c r="P346" s="21">
        <f>IF(CLEAN!$M346&lt;=32,3,IF(CLEAN!$M346&lt;=65,2,1))</f>
        <v>3</v>
      </c>
      <c r="Q346" s="21">
        <f>IF(Table_Market[[#This Row],[F_TOTAL_achat]]&lt;=14,1,IF(Table_Market[[#This Row],[F_TOTAL_achat]]&lt;=21,2,3))</f>
        <v>3</v>
      </c>
      <c r="R346" s="21">
        <f>IF(Table_Market[[#This Row],[M_TOTAL_dépensé]]&lt;=115,1,IF(Table_Market[[#This Row],[M_TOTAL_dépensé]]&lt;=833,2,3))</f>
        <v>3</v>
      </c>
      <c r="S346" s="21" t="str">
        <f>Table_Market[[#This Row],[R_SCORE]]&amp;Table_Market[[#This Row],[F_SCORE]]&amp;Table_Market[[#This Row],[M_SCORE]]</f>
        <v>333</v>
      </c>
      <c r="T3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46" s="24">
        <v>304</v>
      </c>
      <c r="V346" s="24">
        <v>98</v>
      </c>
      <c r="W346" s="24">
        <v>230</v>
      </c>
      <c r="X346" s="24">
        <v>150</v>
      </c>
      <c r="Y346" s="24">
        <v>74</v>
      </c>
      <c r="Z346" s="24">
        <v>74</v>
      </c>
      <c r="AA346" s="21">
        <v>1</v>
      </c>
      <c r="AB346" s="21">
        <v>6</v>
      </c>
      <c r="AC346" s="21">
        <v>3</v>
      </c>
      <c r="AD346" s="21">
        <v>13</v>
      </c>
      <c r="AE346" s="21">
        <v>3</v>
      </c>
      <c r="AF346" s="21">
        <v>0</v>
      </c>
      <c r="AG346" s="21">
        <v>0</v>
      </c>
      <c r="AH346" s="21">
        <v>0</v>
      </c>
      <c r="AI346" s="21">
        <v>0</v>
      </c>
      <c r="AJ346" s="21">
        <v>0</v>
      </c>
      <c r="AK346" s="21">
        <v>0</v>
      </c>
      <c r="AL346" s="21">
        <v>3</v>
      </c>
      <c r="AM346" s="21">
        <v>11</v>
      </c>
      <c r="AN346" s="25">
        <v>0</v>
      </c>
    </row>
    <row r="347" spans="1:40" x14ac:dyDescent="0.35">
      <c r="A347" s="26">
        <v>9999</v>
      </c>
      <c r="B347" s="27">
        <v>1965</v>
      </c>
      <c r="C347" s="21">
        <f ca="1">YEAR(TODAY())-CLEAN!$B347</f>
        <v>60</v>
      </c>
      <c r="D347" s="28" t="s">
        <v>794</v>
      </c>
      <c r="E347" s="27" t="s">
        <v>716</v>
      </c>
      <c r="F347" s="27" t="s">
        <v>713</v>
      </c>
      <c r="G347" s="29">
        <v>75276</v>
      </c>
      <c r="H347" s="28">
        <v>0</v>
      </c>
      <c r="I347" s="28">
        <v>0</v>
      </c>
      <c r="J347" s="28">
        <f>CLEAN!$H347+CLEAN!$I347</f>
        <v>0</v>
      </c>
      <c r="K347" s="30">
        <v>41179</v>
      </c>
      <c r="L347" s="28">
        <f ca="1">YEAR(TODAY())-YEAR(CLEAN!$K347)</f>
        <v>13</v>
      </c>
      <c r="M347" s="28">
        <v>2</v>
      </c>
      <c r="N347" s="28">
        <f>SUM(CLEAN!$AB347:$AE347)</f>
        <v>27</v>
      </c>
      <c r="O347" s="31">
        <f>CLEAN!$U347+CLEAN!$V347+CLEAN!$W347+CLEAN!$X347+CLEAN!$Y347+CLEAN!$Z347</f>
        <v>1040</v>
      </c>
      <c r="P347" s="28">
        <f>IF(CLEAN!$M347&lt;=32,3,IF(CLEAN!$M347&lt;=65,2,1))</f>
        <v>3</v>
      </c>
      <c r="Q347" s="28">
        <f>IF(Table_Market[[#This Row],[F_TOTAL_achat]]&lt;=14,1,IF(Table_Market[[#This Row],[F_TOTAL_achat]]&lt;=21,2,3))</f>
        <v>3</v>
      </c>
      <c r="R347" s="28">
        <f>IF(Table_Market[[#This Row],[M_TOTAL_dépensé]]&lt;=115,1,IF(Table_Market[[#This Row],[M_TOTAL_dépensé]]&lt;=833,2,3))</f>
        <v>3</v>
      </c>
      <c r="S347" s="21" t="str">
        <f>Table_Market[[#This Row],[R_SCORE]]&amp;Table_Market[[#This Row],[F_SCORE]]&amp;Table_Market[[#This Row],[M_SCORE]]</f>
        <v>333</v>
      </c>
      <c r="T3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47" s="31">
        <v>610</v>
      </c>
      <c r="V347" s="31">
        <v>105</v>
      </c>
      <c r="W347" s="31">
        <v>125</v>
      </c>
      <c r="X347" s="31">
        <v>137</v>
      </c>
      <c r="Y347" s="31">
        <v>42</v>
      </c>
      <c r="Z347" s="31">
        <v>21</v>
      </c>
      <c r="AA347" s="28">
        <v>1</v>
      </c>
      <c r="AB347" s="28">
        <v>9</v>
      </c>
      <c r="AC347" s="28">
        <v>4</v>
      </c>
      <c r="AD347" s="28">
        <v>9</v>
      </c>
      <c r="AE347" s="28">
        <v>5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3</v>
      </c>
      <c r="AM347" s="28">
        <v>11</v>
      </c>
      <c r="AN347" s="32">
        <v>0</v>
      </c>
    </row>
    <row r="348" spans="1:40" x14ac:dyDescent="0.35">
      <c r="A348" s="19">
        <v>7999</v>
      </c>
      <c r="B348" s="20">
        <v>1955</v>
      </c>
      <c r="C348" s="21">
        <f ca="1">YEAR(TODAY())-CLEAN!$B348</f>
        <v>70</v>
      </c>
      <c r="D348" s="28" t="s">
        <v>794</v>
      </c>
      <c r="E348" s="20" t="s">
        <v>714</v>
      </c>
      <c r="F348" s="20" t="s">
        <v>713</v>
      </c>
      <c r="G348" s="22">
        <v>75261</v>
      </c>
      <c r="H348" s="21">
        <v>0</v>
      </c>
      <c r="I348" s="21">
        <v>0</v>
      </c>
      <c r="J348" s="21">
        <f>CLEAN!$H348+CLEAN!$I348</f>
        <v>0</v>
      </c>
      <c r="K348" s="23">
        <v>41387</v>
      </c>
      <c r="L348" s="21">
        <f ca="1">YEAR(TODAY())-YEAR(CLEAN!$K348)</f>
        <v>12</v>
      </c>
      <c r="M348" s="21">
        <v>17</v>
      </c>
      <c r="N348" s="21">
        <f>SUM(CLEAN!$AB348:$AE348)</f>
        <v>18</v>
      </c>
      <c r="O348" s="24">
        <f>CLEAN!$U348+CLEAN!$V348+CLEAN!$W348+CLEAN!$X348+CLEAN!$Y348+CLEAN!$Z348</f>
        <v>1743</v>
      </c>
      <c r="P348" s="21">
        <f>IF(CLEAN!$M348&lt;=32,3,IF(CLEAN!$M348&lt;=65,2,1))</f>
        <v>3</v>
      </c>
      <c r="Q348" s="21">
        <f>IF(Table_Market[[#This Row],[F_TOTAL_achat]]&lt;=14,1,IF(Table_Market[[#This Row],[F_TOTAL_achat]]&lt;=21,2,3))</f>
        <v>2</v>
      </c>
      <c r="R348" s="21">
        <f>IF(Table_Market[[#This Row],[M_TOTAL_dépensé]]&lt;=115,1,IF(Table_Market[[#This Row],[M_TOTAL_dépensé]]&lt;=833,2,3))</f>
        <v>3</v>
      </c>
      <c r="S348" s="21" t="str">
        <f>Table_Market[[#This Row],[R_SCORE]]&amp;Table_Market[[#This Row],[F_SCORE]]&amp;Table_Market[[#This Row],[M_SCORE]]</f>
        <v>323</v>
      </c>
      <c r="T3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48" s="24">
        <v>1239</v>
      </c>
      <c r="V348" s="24">
        <v>17</v>
      </c>
      <c r="W348" s="24">
        <v>413</v>
      </c>
      <c r="X348" s="24">
        <v>23</v>
      </c>
      <c r="Y348" s="24">
        <v>34</v>
      </c>
      <c r="Z348" s="24">
        <v>17</v>
      </c>
      <c r="AA348" s="21">
        <v>1</v>
      </c>
      <c r="AB348" s="21">
        <v>5</v>
      </c>
      <c r="AC348" s="21">
        <v>6</v>
      </c>
      <c r="AD348" s="21">
        <v>5</v>
      </c>
      <c r="AE348" s="21">
        <v>2</v>
      </c>
      <c r="AF348" s="21">
        <v>0</v>
      </c>
      <c r="AG348" s="21">
        <v>1</v>
      </c>
      <c r="AH348" s="21">
        <v>1</v>
      </c>
      <c r="AI348" s="21">
        <v>0</v>
      </c>
      <c r="AJ348" s="21">
        <v>0</v>
      </c>
      <c r="AK348" s="21">
        <v>0</v>
      </c>
      <c r="AL348" s="21">
        <v>3</v>
      </c>
      <c r="AM348" s="21">
        <v>11</v>
      </c>
      <c r="AN348" s="25">
        <v>1</v>
      </c>
    </row>
    <row r="349" spans="1:40" x14ac:dyDescent="0.35">
      <c r="A349" s="26">
        <v>1859</v>
      </c>
      <c r="B349" s="27">
        <v>1972</v>
      </c>
      <c r="C349" s="21">
        <f ca="1">YEAR(TODAY())-CLEAN!$B349</f>
        <v>53</v>
      </c>
      <c r="D349" s="28" t="s">
        <v>792</v>
      </c>
      <c r="E349" s="27" t="s">
        <v>717</v>
      </c>
      <c r="F349" s="27" t="s">
        <v>710</v>
      </c>
      <c r="G349" s="29">
        <v>75251</v>
      </c>
      <c r="H349" s="28">
        <v>0</v>
      </c>
      <c r="I349" s="28">
        <v>0</v>
      </c>
      <c r="J349" s="28">
        <f>CLEAN!$H349+CLEAN!$I349</f>
        <v>0</v>
      </c>
      <c r="K349" s="30">
        <v>41148</v>
      </c>
      <c r="L349" s="28">
        <f ca="1">YEAR(TODAY())-YEAR(CLEAN!$K349)</f>
        <v>13</v>
      </c>
      <c r="M349" s="28">
        <v>34</v>
      </c>
      <c r="N349" s="28">
        <f>SUM(CLEAN!$AB349:$AE349)</f>
        <v>23</v>
      </c>
      <c r="O349" s="31">
        <f>CLEAN!$U349+CLEAN!$V349+CLEAN!$W349+CLEAN!$X349+CLEAN!$Y349+CLEAN!$Z349</f>
        <v>1890</v>
      </c>
      <c r="P349" s="28">
        <f>IF(CLEAN!$M349&lt;=32,3,IF(CLEAN!$M349&lt;=65,2,1))</f>
        <v>2</v>
      </c>
      <c r="Q349" s="28">
        <f>IF(Table_Market[[#This Row],[F_TOTAL_achat]]&lt;=14,1,IF(Table_Market[[#This Row],[F_TOTAL_achat]]&lt;=21,2,3))</f>
        <v>3</v>
      </c>
      <c r="R349" s="28">
        <f>IF(Table_Market[[#This Row],[M_TOTAL_dépensé]]&lt;=115,1,IF(Table_Market[[#This Row],[M_TOTAL_dépensé]]&lt;=833,2,3))</f>
        <v>3</v>
      </c>
      <c r="S349" s="21" t="str">
        <f>Table_Market[[#This Row],[R_SCORE]]&amp;Table_Market[[#This Row],[F_SCORE]]&amp;Table_Market[[#This Row],[M_SCORE]]</f>
        <v>233</v>
      </c>
      <c r="T3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49" s="31">
        <v>721</v>
      </c>
      <c r="V349" s="31">
        <v>111</v>
      </c>
      <c r="W349" s="31">
        <v>925</v>
      </c>
      <c r="X349" s="31">
        <v>97</v>
      </c>
      <c r="Y349" s="31">
        <v>18</v>
      </c>
      <c r="Z349" s="31">
        <v>18</v>
      </c>
      <c r="AA349" s="28">
        <v>1</v>
      </c>
      <c r="AB349" s="28">
        <v>7</v>
      </c>
      <c r="AC349" s="28">
        <v>6</v>
      </c>
      <c r="AD349" s="28">
        <v>5</v>
      </c>
      <c r="AE349" s="28">
        <v>5</v>
      </c>
      <c r="AF349" s="28">
        <v>0</v>
      </c>
      <c r="AG349" s="28">
        <v>0</v>
      </c>
      <c r="AH349" s="28">
        <v>0</v>
      </c>
      <c r="AI349" s="28">
        <v>0</v>
      </c>
      <c r="AJ349" s="28">
        <v>0</v>
      </c>
      <c r="AK349" s="28">
        <v>0</v>
      </c>
      <c r="AL349" s="28">
        <v>3</v>
      </c>
      <c r="AM349" s="28">
        <v>11</v>
      </c>
      <c r="AN349" s="32">
        <v>1</v>
      </c>
    </row>
    <row r="350" spans="1:40" x14ac:dyDescent="0.35">
      <c r="A350" s="19">
        <v>6694</v>
      </c>
      <c r="B350" s="20">
        <v>1964</v>
      </c>
      <c r="C350" s="21">
        <f ca="1">YEAR(TODAY())-CLEAN!$B350</f>
        <v>61</v>
      </c>
      <c r="D350" s="28" t="s">
        <v>794</v>
      </c>
      <c r="E350" s="20" t="s">
        <v>716</v>
      </c>
      <c r="F350" s="20" t="s">
        <v>710</v>
      </c>
      <c r="G350" s="22">
        <v>75236</v>
      </c>
      <c r="H350" s="21">
        <v>0</v>
      </c>
      <c r="I350" s="21">
        <v>1</v>
      </c>
      <c r="J350" s="21">
        <f>CLEAN!$H350+CLEAN!$I350</f>
        <v>1</v>
      </c>
      <c r="K350" s="23">
        <v>41603</v>
      </c>
      <c r="L350" s="21">
        <f ca="1">YEAR(TODAY())-YEAR(CLEAN!$K350)</f>
        <v>12</v>
      </c>
      <c r="M350" s="21">
        <v>27</v>
      </c>
      <c r="N350" s="21">
        <f>SUM(CLEAN!$AB350:$AE350)</f>
        <v>28</v>
      </c>
      <c r="O350" s="24">
        <f>CLEAN!$U350+CLEAN!$V350+CLEAN!$W350+CLEAN!$X350+CLEAN!$Y350+CLEAN!$Z350</f>
        <v>1068</v>
      </c>
      <c r="P350" s="21">
        <f>IF(CLEAN!$M350&lt;=32,3,IF(CLEAN!$M350&lt;=65,2,1))</f>
        <v>3</v>
      </c>
      <c r="Q350" s="21">
        <f>IF(Table_Market[[#This Row],[F_TOTAL_achat]]&lt;=14,1,IF(Table_Market[[#This Row],[F_TOTAL_achat]]&lt;=21,2,3))</f>
        <v>3</v>
      </c>
      <c r="R350" s="21">
        <f>IF(Table_Market[[#This Row],[M_TOTAL_dépensé]]&lt;=115,1,IF(Table_Market[[#This Row],[M_TOTAL_dépensé]]&lt;=833,2,3))</f>
        <v>3</v>
      </c>
      <c r="S350" s="21" t="str">
        <f>Table_Market[[#This Row],[R_SCORE]]&amp;Table_Market[[#This Row],[F_SCORE]]&amp;Table_Market[[#This Row],[M_SCORE]]</f>
        <v>333</v>
      </c>
      <c r="T3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50" s="24">
        <v>438</v>
      </c>
      <c r="V350" s="24">
        <v>66</v>
      </c>
      <c r="W350" s="24">
        <v>400</v>
      </c>
      <c r="X350" s="24">
        <v>12</v>
      </c>
      <c r="Y350" s="24">
        <v>38</v>
      </c>
      <c r="Z350" s="24">
        <v>114</v>
      </c>
      <c r="AA350" s="21">
        <v>1</v>
      </c>
      <c r="AB350" s="21">
        <v>8</v>
      </c>
      <c r="AC350" s="21">
        <v>3</v>
      </c>
      <c r="AD350" s="21">
        <v>13</v>
      </c>
      <c r="AE350" s="21">
        <v>4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3</v>
      </c>
      <c r="AM350" s="21">
        <v>11</v>
      </c>
      <c r="AN350" s="25">
        <v>0</v>
      </c>
    </row>
    <row r="351" spans="1:40" x14ac:dyDescent="0.35">
      <c r="A351" s="26">
        <v>2674</v>
      </c>
      <c r="B351" s="27">
        <v>1958</v>
      </c>
      <c r="C351" s="21">
        <f ca="1">YEAR(TODAY())-CLEAN!$B351</f>
        <v>67</v>
      </c>
      <c r="D351" s="28" t="s">
        <v>794</v>
      </c>
      <c r="E351" s="27" t="s">
        <v>717</v>
      </c>
      <c r="F351" s="27" t="s">
        <v>709</v>
      </c>
      <c r="G351" s="29">
        <v>75154</v>
      </c>
      <c r="H351" s="28">
        <v>0</v>
      </c>
      <c r="I351" s="28">
        <v>1</v>
      </c>
      <c r="J351" s="28">
        <f>CLEAN!$H351+CLEAN!$I351</f>
        <v>1</v>
      </c>
      <c r="K351" s="30">
        <v>41156</v>
      </c>
      <c r="L351" s="28">
        <f ca="1">YEAR(TODAY())-YEAR(CLEAN!$K351)</f>
        <v>13</v>
      </c>
      <c r="M351" s="28">
        <v>79</v>
      </c>
      <c r="N351" s="28">
        <f>SUM(CLEAN!$AB351:$AE351)</f>
        <v>18</v>
      </c>
      <c r="O351" s="31">
        <f>CLEAN!$U351+CLEAN!$V351+CLEAN!$W351+CLEAN!$X351+CLEAN!$Y351+CLEAN!$Z351</f>
        <v>1143</v>
      </c>
      <c r="P351" s="28">
        <f>IF(CLEAN!$M351&lt;=32,3,IF(CLEAN!$M351&lt;=65,2,1))</f>
        <v>1</v>
      </c>
      <c r="Q351" s="28">
        <f>IF(Table_Market[[#This Row],[F_TOTAL_achat]]&lt;=14,1,IF(Table_Market[[#This Row],[F_TOTAL_achat]]&lt;=21,2,3))</f>
        <v>2</v>
      </c>
      <c r="R351" s="28">
        <f>IF(Table_Market[[#This Row],[M_TOTAL_dépensé]]&lt;=115,1,IF(Table_Market[[#This Row],[M_TOTAL_dépensé]]&lt;=833,2,3))</f>
        <v>3</v>
      </c>
      <c r="S351" s="21" t="str">
        <f>Table_Market[[#This Row],[R_SCORE]]&amp;Table_Market[[#This Row],[F_SCORE]]&amp;Table_Market[[#This Row],[M_SCORE]]</f>
        <v>123</v>
      </c>
      <c r="T3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1" s="31">
        <v>543</v>
      </c>
      <c r="V351" s="31">
        <v>10</v>
      </c>
      <c r="W351" s="31">
        <v>205</v>
      </c>
      <c r="X351" s="31">
        <v>160</v>
      </c>
      <c r="Y351" s="31">
        <v>143</v>
      </c>
      <c r="Z351" s="31">
        <v>82</v>
      </c>
      <c r="AA351" s="28">
        <v>1</v>
      </c>
      <c r="AB351" s="28">
        <v>6</v>
      </c>
      <c r="AC351" s="28">
        <v>3</v>
      </c>
      <c r="AD351" s="28">
        <v>6</v>
      </c>
      <c r="AE351" s="28">
        <v>3</v>
      </c>
      <c r="AF351" s="28">
        <v>0</v>
      </c>
      <c r="AG351" s="28">
        <v>0</v>
      </c>
      <c r="AH351" s="28">
        <v>0</v>
      </c>
      <c r="AI351" s="28">
        <v>0</v>
      </c>
      <c r="AJ351" s="28">
        <v>0</v>
      </c>
      <c r="AK351" s="28">
        <v>0</v>
      </c>
      <c r="AL351" s="28">
        <v>3</v>
      </c>
      <c r="AM351" s="28">
        <v>11</v>
      </c>
      <c r="AN351" s="32">
        <v>1</v>
      </c>
    </row>
    <row r="352" spans="1:40" x14ac:dyDescent="0.35">
      <c r="A352" s="19">
        <v>4508</v>
      </c>
      <c r="B352" s="20">
        <v>1952</v>
      </c>
      <c r="C352" s="21">
        <f ca="1">YEAR(TODAY())-CLEAN!$B352</f>
        <v>73</v>
      </c>
      <c r="D352" s="28" t="s">
        <v>794</v>
      </c>
      <c r="E352" s="20" t="s">
        <v>716</v>
      </c>
      <c r="F352" s="20" t="s">
        <v>709</v>
      </c>
      <c r="G352" s="22">
        <v>75127</v>
      </c>
      <c r="H352" s="21">
        <v>0</v>
      </c>
      <c r="I352" s="21">
        <v>0</v>
      </c>
      <c r="J352" s="21">
        <f>CLEAN!$H352+CLEAN!$I352</f>
        <v>0</v>
      </c>
      <c r="K352" s="23">
        <v>41781</v>
      </c>
      <c r="L352" s="21">
        <f ca="1">YEAR(TODAY())-YEAR(CLEAN!$K352)</f>
        <v>11</v>
      </c>
      <c r="M352" s="21">
        <v>92</v>
      </c>
      <c r="N352" s="21">
        <f>SUM(CLEAN!$AB352:$AE352)</f>
        <v>19</v>
      </c>
      <c r="O352" s="24">
        <f>CLEAN!$U352+CLEAN!$V352+CLEAN!$W352+CLEAN!$X352+CLEAN!$Y352+CLEAN!$Z352</f>
        <v>833</v>
      </c>
      <c r="P352" s="21">
        <f>IF(CLEAN!$M352&lt;=32,3,IF(CLEAN!$M352&lt;=65,2,1))</f>
        <v>1</v>
      </c>
      <c r="Q352" s="21">
        <f>IF(Table_Market[[#This Row],[F_TOTAL_achat]]&lt;=14,1,IF(Table_Market[[#This Row],[F_TOTAL_achat]]&lt;=21,2,3))</f>
        <v>2</v>
      </c>
      <c r="R352" s="21">
        <f>IF(Table_Market[[#This Row],[M_TOTAL_dépensé]]&lt;=115,1,IF(Table_Market[[#This Row],[M_TOTAL_dépensé]]&lt;=833,2,3))</f>
        <v>2</v>
      </c>
      <c r="S352" s="21" t="str">
        <f>Table_Market[[#This Row],[R_SCORE]]&amp;Table_Market[[#This Row],[F_SCORE]]&amp;Table_Market[[#This Row],[M_SCORE]]</f>
        <v>122</v>
      </c>
      <c r="T3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2" s="24">
        <v>203</v>
      </c>
      <c r="V352" s="24">
        <v>35</v>
      </c>
      <c r="W352" s="24">
        <v>305</v>
      </c>
      <c r="X352" s="24">
        <v>46</v>
      </c>
      <c r="Y352" s="24">
        <v>17</v>
      </c>
      <c r="Z352" s="24">
        <v>227</v>
      </c>
      <c r="AA352" s="21">
        <v>1</v>
      </c>
      <c r="AB352" s="21">
        <v>2</v>
      </c>
      <c r="AC352" s="21">
        <v>11</v>
      </c>
      <c r="AD352" s="21">
        <v>5</v>
      </c>
      <c r="AE352" s="21">
        <v>1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3</v>
      </c>
      <c r="AM352" s="21">
        <v>11</v>
      </c>
      <c r="AN352" s="25">
        <v>0</v>
      </c>
    </row>
    <row r="353" spans="1:40" x14ac:dyDescent="0.35">
      <c r="A353" s="26">
        <v>4843</v>
      </c>
      <c r="B353" s="27">
        <v>1952</v>
      </c>
      <c r="C353" s="21">
        <f ca="1">YEAR(TODAY())-CLEAN!$B353</f>
        <v>73</v>
      </c>
      <c r="D353" s="28" t="s">
        <v>794</v>
      </c>
      <c r="E353" s="27" t="s">
        <v>716</v>
      </c>
      <c r="F353" s="27" t="s">
        <v>709</v>
      </c>
      <c r="G353" s="29">
        <v>75127</v>
      </c>
      <c r="H353" s="28">
        <v>0</v>
      </c>
      <c r="I353" s="28">
        <v>0</v>
      </c>
      <c r="J353" s="28">
        <f>CLEAN!$H353+CLEAN!$I353</f>
        <v>0</v>
      </c>
      <c r="K353" s="30">
        <v>41781</v>
      </c>
      <c r="L353" s="28">
        <f ca="1">YEAR(TODAY())-YEAR(CLEAN!$K353)</f>
        <v>11</v>
      </c>
      <c r="M353" s="28">
        <v>92</v>
      </c>
      <c r="N353" s="28">
        <f>SUM(CLEAN!$AB353:$AE353)</f>
        <v>19</v>
      </c>
      <c r="O353" s="31">
        <f>CLEAN!$U353+CLEAN!$V353+CLEAN!$W353+CLEAN!$X353+CLEAN!$Y353+CLEAN!$Z353</f>
        <v>833</v>
      </c>
      <c r="P353" s="28">
        <f>IF(CLEAN!$M353&lt;=32,3,IF(CLEAN!$M353&lt;=65,2,1))</f>
        <v>1</v>
      </c>
      <c r="Q353" s="28">
        <f>IF(Table_Market[[#This Row],[F_TOTAL_achat]]&lt;=14,1,IF(Table_Market[[#This Row],[F_TOTAL_achat]]&lt;=21,2,3))</f>
        <v>2</v>
      </c>
      <c r="R353" s="28">
        <f>IF(Table_Market[[#This Row],[M_TOTAL_dépensé]]&lt;=115,1,IF(Table_Market[[#This Row],[M_TOTAL_dépensé]]&lt;=833,2,3))</f>
        <v>2</v>
      </c>
      <c r="S353" s="21" t="str">
        <f>Table_Market[[#This Row],[R_SCORE]]&amp;Table_Market[[#This Row],[F_SCORE]]&amp;Table_Market[[#This Row],[M_SCORE]]</f>
        <v>122</v>
      </c>
      <c r="T3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3" s="31">
        <v>203</v>
      </c>
      <c r="V353" s="31">
        <v>35</v>
      </c>
      <c r="W353" s="31">
        <v>305</v>
      </c>
      <c r="X353" s="31">
        <v>46</v>
      </c>
      <c r="Y353" s="31">
        <v>17</v>
      </c>
      <c r="Z353" s="31">
        <v>227</v>
      </c>
      <c r="AA353" s="28">
        <v>1</v>
      </c>
      <c r="AB353" s="28">
        <v>2</v>
      </c>
      <c r="AC353" s="28">
        <v>11</v>
      </c>
      <c r="AD353" s="28">
        <v>5</v>
      </c>
      <c r="AE353" s="28">
        <v>1</v>
      </c>
      <c r="AF353" s="28">
        <v>0</v>
      </c>
      <c r="AG353" s="28">
        <v>0</v>
      </c>
      <c r="AH353" s="28">
        <v>0</v>
      </c>
      <c r="AI353" s="28">
        <v>0</v>
      </c>
      <c r="AJ353" s="28">
        <v>0</v>
      </c>
      <c r="AK353" s="28">
        <v>0</v>
      </c>
      <c r="AL353" s="28">
        <v>3</v>
      </c>
      <c r="AM353" s="28">
        <v>11</v>
      </c>
      <c r="AN353" s="32">
        <v>0</v>
      </c>
    </row>
    <row r="354" spans="1:40" x14ac:dyDescent="0.35">
      <c r="A354" s="19">
        <v>4654</v>
      </c>
      <c r="B354" s="20">
        <v>1992</v>
      </c>
      <c r="C354" s="21">
        <f ca="1">YEAR(TODAY())-CLEAN!$B354</f>
        <v>33</v>
      </c>
      <c r="D354" s="28" t="s">
        <v>793</v>
      </c>
      <c r="E354" s="20" t="s">
        <v>716</v>
      </c>
      <c r="F354" s="20" t="s">
        <v>713</v>
      </c>
      <c r="G354" s="22">
        <v>75114</v>
      </c>
      <c r="H354" s="21">
        <v>0</v>
      </c>
      <c r="I354" s="21">
        <v>0</v>
      </c>
      <c r="J354" s="21">
        <f>CLEAN!$H354+CLEAN!$I354</f>
        <v>0</v>
      </c>
      <c r="K354" s="23">
        <v>41585</v>
      </c>
      <c r="L354" s="21">
        <f ca="1">YEAR(TODAY())-YEAR(CLEAN!$K354)</f>
        <v>12</v>
      </c>
      <c r="M354" s="21">
        <v>40</v>
      </c>
      <c r="N354" s="21">
        <f>SUM(CLEAN!$AB354:$AE354)</f>
        <v>20</v>
      </c>
      <c r="O354" s="24">
        <f>CLEAN!$U354+CLEAN!$V354+CLEAN!$W354+CLEAN!$X354+CLEAN!$Y354+CLEAN!$Z354</f>
        <v>1253</v>
      </c>
      <c r="P354" s="21">
        <f>IF(CLEAN!$M354&lt;=32,3,IF(CLEAN!$M354&lt;=65,2,1))</f>
        <v>2</v>
      </c>
      <c r="Q354" s="21">
        <f>IF(Table_Market[[#This Row],[F_TOTAL_achat]]&lt;=14,1,IF(Table_Market[[#This Row],[F_TOTAL_achat]]&lt;=21,2,3))</f>
        <v>2</v>
      </c>
      <c r="R354" s="21">
        <f>IF(Table_Market[[#This Row],[M_TOTAL_dépensé]]&lt;=115,1,IF(Table_Market[[#This Row],[M_TOTAL_dépensé]]&lt;=833,2,3))</f>
        <v>3</v>
      </c>
      <c r="S354" s="21" t="str">
        <f>Table_Market[[#This Row],[R_SCORE]]&amp;Table_Market[[#This Row],[F_SCORE]]&amp;Table_Market[[#This Row],[M_SCORE]]</f>
        <v>223</v>
      </c>
      <c r="T3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54" s="24">
        <v>571</v>
      </c>
      <c r="V354" s="24">
        <v>12</v>
      </c>
      <c r="W354" s="24">
        <v>523</v>
      </c>
      <c r="X354" s="24">
        <v>63</v>
      </c>
      <c r="Y354" s="24">
        <v>60</v>
      </c>
      <c r="Z354" s="24">
        <v>24</v>
      </c>
      <c r="AA354" s="21">
        <v>1</v>
      </c>
      <c r="AB354" s="21">
        <v>3</v>
      </c>
      <c r="AC354" s="21">
        <v>10</v>
      </c>
      <c r="AD354" s="21">
        <v>5</v>
      </c>
      <c r="AE354" s="21">
        <v>2</v>
      </c>
      <c r="AF354" s="21">
        <v>0</v>
      </c>
      <c r="AG354" s="21">
        <v>0</v>
      </c>
      <c r="AH354" s="21">
        <v>0</v>
      </c>
      <c r="AI354" s="21">
        <v>0</v>
      </c>
      <c r="AJ354" s="21">
        <v>0</v>
      </c>
      <c r="AK354" s="21">
        <v>0</v>
      </c>
      <c r="AL354" s="21">
        <v>3</v>
      </c>
      <c r="AM354" s="21">
        <v>11</v>
      </c>
      <c r="AN354" s="25">
        <v>0</v>
      </c>
    </row>
    <row r="355" spans="1:40" x14ac:dyDescent="0.35">
      <c r="A355" s="26">
        <v>3523</v>
      </c>
      <c r="B355" s="27">
        <v>1962</v>
      </c>
      <c r="C355" s="21">
        <f ca="1">YEAR(TODAY())-CLEAN!$B355</f>
        <v>63</v>
      </c>
      <c r="D355" s="28" t="s">
        <v>794</v>
      </c>
      <c r="E355" s="27" t="s">
        <v>716</v>
      </c>
      <c r="F355" s="27" t="s">
        <v>713</v>
      </c>
      <c r="G355" s="29">
        <v>75072</v>
      </c>
      <c r="H355" s="28">
        <v>0</v>
      </c>
      <c r="I355" s="28">
        <v>1</v>
      </c>
      <c r="J355" s="28">
        <f>CLEAN!$H355+CLEAN!$I355</f>
        <v>1</v>
      </c>
      <c r="K355" s="30">
        <v>41297</v>
      </c>
      <c r="L355" s="28">
        <f ca="1">YEAR(TODAY())-YEAR(CLEAN!$K355)</f>
        <v>12</v>
      </c>
      <c r="M355" s="28">
        <v>83</v>
      </c>
      <c r="N355" s="28">
        <f>SUM(CLEAN!$AB355:$AE355)</f>
        <v>20</v>
      </c>
      <c r="O355" s="31">
        <f>CLEAN!$U355+CLEAN!$V355+CLEAN!$W355+CLEAN!$X355+CLEAN!$Y355+CLEAN!$Z355</f>
        <v>1073</v>
      </c>
      <c r="P355" s="28">
        <f>IF(CLEAN!$M355&lt;=32,3,IF(CLEAN!$M355&lt;=65,2,1))</f>
        <v>1</v>
      </c>
      <c r="Q355" s="28">
        <f>IF(Table_Market[[#This Row],[F_TOTAL_achat]]&lt;=14,1,IF(Table_Market[[#This Row],[F_TOTAL_achat]]&lt;=21,2,3))</f>
        <v>2</v>
      </c>
      <c r="R355" s="28">
        <f>IF(Table_Market[[#This Row],[M_TOTAL_dépensé]]&lt;=115,1,IF(Table_Market[[#This Row],[M_TOTAL_dépensé]]&lt;=833,2,3))</f>
        <v>3</v>
      </c>
      <c r="S355" s="21" t="str">
        <f>Table_Market[[#This Row],[R_SCORE]]&amp;Table_Market[[#This Row],[F_SCORE]]&amp;Table_Market[[#This Row],[M_SCORE]]</f>
        <v>123</v>
      </c>
      <c r="T3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5" s="31">
        <v>583</v>
      </c>
      <c r="V355" s="31">
        <v>34</v>
      </c>
      <c r="W355" s="31">
        <v>309</v>
      </c>
      <c r="X355" s="31">
        <v>0</v>
      </c>
      <c r="Y355" s="31">
        <v>22</v>
      </c>
      <c r="Z355" s="31">
        <v>125</v>
      </c>
      <c r="AA355" s="28">
        <v>2</v>
      </c>
      <c r="AB355" s="28">
        <v>5</v>
      </c>
      <c r="AC355" s="28">
        <v>4</v>
      </c>
      <c r="AD355" s="28">
        <v>8</v>
      </c>
      <c r="AE355" s="28">
        <v>3</v>
      </c>
      <c r="AF355" s="28">
        <v>0</v>
      </c>
      <c r="AG355" s="28">
        <v>0</v>
      </c>
      <c r="AH355" s="28">
        <v>0</v>
      </c>
      <c r="AI355" s="28">
        <v>0</v>
      </c>
      <c r="AJ355" s="28">
        <v>0</v>
      </c>
      <c r="AK355" s="28">
        <v>0</v>
      </c>
      <c r="AL355" s="28">
        <v>3</v>
      </c>
      <c r="AM355" s="28">
        <v>11</v>
      </c>
      <c r="AN355" s="32">
        <v>0</v>
      </c>
    </row>
    <row r="356" spans="1:40" x14ac:dyDescent="0.35">
      <c r="A356" s="19">
        <v>257</v>
      </c>
      <c r="B356" s="20">
        <v>1959</v>
      </c>
      <c r="C356" s="21">
        <f ca="1">YEAR(TODAY())-CLEAN!$B356</f>
        <v>66</v>
      </c>
      <c r="D356" s="28" t="s">
        <v>794</v>
      </c>
      <c r="E356" s="20" t="s">
        <v>714</v>
      </c>
      <c r="F356" s="20" t="s">
        <v>710</v>
      </c>
      <c r="G356" s="22">
        <v>75032</v>
      </c>
      <c r="H356" s="21">
        <v>0</v>
      </c>
      <c r="I356" s="21">
        <v>1</v>
      </c>
      <c r="J356" s="21">
        <f>CLEAN!$H356+CLEAN!$I356</f>
        <v>1</v>
      </c>
      <c r="K356" s="23">
        <v>41392</v>
      </c>
      <c r="L356" s="21">
        <f ca="1">YEAR(TODAY())-YEAR(CLEAN!$K356)</f>
        <v>12</v>
      </c>
      <c r="M356" s="21">
        <v>74</v>
      </c>
      <c r="N356" s="21">
        <f>SUM(CLEAN!$AB356:$AE356)</f>
        <v>21</v>
      </c>
      <c r="O356" s="24">
        <f>CLEAN!$U356+CLEAN!$V356+CLEAN!$W356+CLEAN!$X356+CLEAN!$Y356+CLEAN!$Z356</f>
        <v>1215</v>
      </c>
      <c r="P356" s="21">
        <f>IF(CLEAN!$M356&lt;=32,3,IF(CLEAN!$M356&lt;=65,2,1))</f>
        <v>1</v>
      </c>
      <c r="Q356" s="21">
        <f>IF(Table_Market[[#This Row],[F_TOTAL_achat]]&lt;=14,1,IF(Table_Market[[#This Row],[F_TOTAL_achat]]&lt;=21,2,3))</f>
        <v>2</v>
      </c>
      <c r="R356" s="21">
        <f>IF(Table_Market[[#This Row],[M_TOTAL_dépensé]]&lt;=115,1,IF(Table_Market[[#This Row],[M_TOTAL_dépensé]]&lt;=833,2,3))</f>
        <v>3</v>
      </c>
      <c r="S356" s="21" t="str">
        <f>Table_Market[[#This Row],[R_SCORE]]&amp;Table_Market[[#This Row],[F_SCORE]]&amp;Table_Market[[#This Row],[M_SCORE]]</f>
        <v>123</v>
      </c>
      <c r="T3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6" s="24">
        <v>952</v>
      </c>
      <c r="V356" s="24">
        <v>12</v>
      </c>
      <c r="W356" s="24">
        <v>180</v>
      </c>
      <c r="X356" s="24">
        <v>47</v>
      </c>
      <c r="Y356" s="24">
        <v>12</v>
      </c>
      <c r="Z356" s="24">
        <v>12</v>
      </c>
      <c r="AA356" s="21">
        <v>2</v>
      </c>
      <c r="AB356" s="21">
        <v>5</v>
      </c>
      <c r="AC356" s="21">
        <v>4</v>
      </c>
      <c r="AD356" s="21">
        <v>9</v>
      </c>
      <c r="AE356" s="21">
        <v>3</v>
      </c>
      <c r="AF356" s="21">
        <v>0</v>
      </c>
      <c r="AG356" s="21">
        <v>0</v>
      </c>
      <c r="AH356" s="21">
        <v>0</v>
      </c>
      <c r="AI356" s="21">
        <v>0</v>
      </c>
      <c r="AJ356" s="21">
        <v>0</v>
      </c>
      <c r="AK356" s="21">
        <v>0</v>
      </c>
      <c r="AL356" s="21">
        <v>3</v>
      </c>
      <c r="AM356" s="21">
        <v>11</v>
      </c>
      <c r="AN356" s="25">
        <v>0</v>
      </c>
    </row>
    <row r="357" spans="1:40" x14ac:dyDescent="0.35">
      <c r="A357" s="26">
        <v>9265</v>
      </c>
      <c r="B357" s="27">
        <v>1953</v>
      </c>
      <c r="C357" s="21">
        <f ca="1">YEAR(TODAY())-CLEAN!$B357</f>
        <v>72</v>
      </c>
      <c r="D357" s="28" t="s">
        <v>794</v>
      </c>
      <c r="E357" s="27" t="s">
        <v>716</v>
      </c>
      <c r="F357" s="27" t="s">
        <v>710</v>
      </c>
      <c r="G357" s="29">
        <v>75027</v>
      </c>
      <c r="H357" s="28">
        <v>0</v>
      </c>
      <c r="I357" s="28">
        <v>1</v>
      </c>
      <c r="J357" s="28">
        <f>CLEAN!$H357+CLEAN!$I357</f>
        <v>1</v>
      </c>
      <c r="K357" s="30">
        <v>41283</v>
      </c>
      <c r="L357" s="28">
        <f ca="1">YEAR(TODAY())-YEAR(CLEAN!$K357)</f>
        <v>12</v>
      </c>
      <c r="M357" s="28">
        <v>74</v>
      </c>
      <c r="N357" s="28">
        <f>SUM(CLEAN!$AB357:$AE357)</f>
        <v>24</v>
      </c>
      <c r="O357" s="31">
        <f>CLEAN!$U357+CLEAN!$V357+CLEAN!$W357+CLEAN!$X357+CLEAN!$Y357+CLEAN!$Z357</f>
        <v>1390</v>
      </c>
      <c r="P357" s="28">
        <f>IF(CLEAN!$M357&lt;=32,3,IF(CLEAN!$M357&lt;=65,2,1))</f>
        <v>1</v>
      </c>
      <c r="Q357" s="28">
        <f>IF(Table_Market[[#This Row],[F_TOTAL_achat]]&lt;=14,1,IF(Table_Market[[#This Row],[F_TOTAL_achat]]&lt;=21,2,3))</f>
        <v>3</v>
      </c>
      <c r="R357" s="28">
        <f>IF(Table_Market[[#This Row],[M_TOTAL_dépensé]]&lt;=115,1,IF(Table_Market[[#This Row],[M_TOTAL_dépensé]]&lt;=833,2,3))</f>
        <v>3</v>
      </c>
      <c r="S357" s="21" t="str">
        <f>Table_Market[[#This Row],[R_SCORE]]&amp;Table_Market[[#This Row],[F_SCORE]]&amp;Table_Market[[#This Row],[M_SCORE]]</f>
        <v>133</v>
      </c>
      <c r="T3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57" s="31">
        <v>925</v>
      </c>
      <c r="V357" s="31">
        <v>64</v>
      </c>
      <c r="W357" s="31">
        <v>179</v>
      </c>
      <c r="X357" s="31">
        <v>133</v>
      </c>
      <c r="Y357" s="31">
        <v>12</v>
      </c>
      <c r="Z357" s="31">
        <v>77</v>
      </c>
      <c r="AA357" s="28">
        <v>2</v>
      </c>
      <c r="AB357" s="28">
        <v>9</v>
      </c>
      <c r="AC357" s="28">
        <v>4</v>
      </c>
      <c r="AD357" s="28">
        <v>6</v>
      </c>
      <c r="AE357" s="28">
        <v>5</v>
      </c>
      <c r="AF357" s="28">
        <v>0</v>
      </c>
      <c r="AG357" s="28">
        <v>0</v>
      </c>
      <c r="AH357" s="28">
        <v>0</v>
      </c>
      <c r="AI357" s="28">
        <v>0</v>
      </c>
      <c r="AJ357" s="28">
        <v>0</v>
      </c>
      <c r="AK357" s="28">
        <v>0</v>
      </c>
      <c r="AL357" s="28">
        <v>3</v>
      </c>
      <c r="AM357" s="28">
        <v>11</v>
      </c>
      <c r="AN357" s="32">
        <v>0</v>
      </c>
    </row>
    <row r="358" spans="1:40" x14ac:dyDescent="0.35">
      <c r="A358" s="19">
        <v>437</v>
      </c>
      <c r="B358" s="20">
        <v>1976</v>
      </c>
      <c r="C358" s="21">
        <f ca="1">YEAR(TODAY())-CLEAN!$B358</f>
        <v>49</v>
      </c>
      <c r="D358" s="28" t="s">
        <v>792</v>
      </c>
      <c r="E358" s="20" t="s">
        <v>717</v>
      </c>
      <c r="F358" s="20" t="s">
        <v>711</v>
      </c>
      <c r="G358" s="22">
        <v>75012</v>
      </c>
      <c r="H358" s="21">
        <v>0</v>
      </c>
      <c r="I358" s="21">
        <v>0</v>
      </c>
      <c r="J358" s="21">
        <f>CLEAN!$H358+CLEAN!$I358</f>
        <v>0</v>
      </c>
      <c r="K358" s="23">
        <v>41664</v>
      </c>
      <c r="L358" s="21">
        <f ca="1">YEAR(TODAY())-YEAR(CLEAN!$K358)</f>
        <v>11</v>
      </c>
      <c r="M358" s="21">
        <v>41</v>
      </c>
      <c r="N358" s="21">
        <f>SUM(CLEAN!$AB358:$AE358)</f>
        <v>23</v>
      </c>
      <c r="O358" s="24">
        <f>CLEAN!$U358+CLEAN!$V358+CLEAN!$W358+CLEAN!$X358+CLEAN!$Y358+CLEAN!$Z358</f>
        <v>1027</v>
      </c>
      <c r="P358" s="21">
        <f>IF(CLEAN!$M358&lt;=32,3,IF(CLEAN!$M358&lt;=65,2,1))</f>
        <v>2</v>
      </c>
      <c r="Q358" s="21">
        <f>IF(Table_Market[[#This Row],[F_TOTAL_achat]]&lt;=14,1,IF(Table_Market[[#This Row],[F_TOTAL_achat]]&lt;=21,2,3))</f>
        <v>3</v>
      </c>
      <c r="R358" s="21">
        <f>IF(Table_Market[[#This Row],[M_TOTAL_dépensé]]&lt;=115,1,IF(Table_Market[[#This Row],[M_TOTAL_dépensé]]&lt;=833,2,3))</f>
        <v>3</v>
      </c>
      <c r="S358" s="21" t="str">
        <f>Table_Market[[#This Row],[R_SCORE]]&amp;Table_Market[[#This Row],[F_SCORE]]&amp;Table_Market[[#This Row],[M_SCORE]]</f>
        <v>233</v>
      </c>
      <c r="T3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58" s="24">
        <v>294</v>
      </c>
      <c r="V358" s="24">
        <v>142</v>
      </c>
      <c r="W358" s="24">
        <v>218</v>
      </c>
      <c r="X358" s="24">
        <v>164</v>
      </c>
      <c r="Y358" s="24">
        <v>58</v>
      </c>
      <c r="Z358" s="24">
        <v>151</v>
      </c>
      <c r="AA358" s="21">
        <v>1</v>
      </c>
      <c r="AB358" s="21">
        <v>3</v>
      </c>
      <c r="AC358" s="21">
        <v>8</v>
      </c>
      <c r="AD358" s="21">
        <v>11</v>
      </c>
      <c r="AE358" s="21">
        <v>1</v>
      </c>
      <c r="AF358" s="21">
        <v>0</v>
      </c>
      <c r="AG358" s="21">
        <v>0</v>
      </c>
      <c r="AH358" s="21">
        <v>0</v>
      </c>
      <c r="AI358" s="21">
        <v>0</v>
      </c>
      <c r="AJ358" s="21">
        <v>0</v>
      </c>
      <c r="AK358" s="21">
        <v>0</v>
      </c>
      <c r="AL358" s="21">
        <v>3</v>
      </c>
      <c r="AM358" s="21">
        <v>11</v>
      </c>
      <c r="AN358" s="25">
        <v>0</v>
      </c>
    </row>
    <row r="359" spans="1:40" x14ac:dyDescent="0.35">
      <c r="A359" s="26">
        <v>5331</v>
      </c>
      <c r="B359" s="27">
        <v>1977</v>
      </c>
      <c r="C359" s="21">
        <f ca="1">YEAR(TODAY())-CLEAN!$B359</f>
        <v>48</v>
      </c>
      <c r="D359" s="28" t="s">
        <v>792</v>
      </c>
      <c r="E359" s="27" t="s">
        <v>716</v>
      </c>
      <c r="F359" s="27" t="s">
        <v>710</v>
      </c>
      <c r="G359" s="29">
        <v>74985</v>
      </c>
      <c r="H359" s="28">
        <v>0</v>
      </c>
      <c r="I359" s="28">
        <v>0</v>
      </c>
      <c r="J359" s="28">
        <f>CLEAN!$H359+CLEAN!$I359</f>
        <v>0</v>
      </c>
      <c r="K359" s="30">
        <v>41163</v>
      </c>
      <c r="L359" s="28">
        <f ca="1">YEAR(TODAY())-YEAR(CLEAN!$K359)</f>
        <v>13</v>
      </c>
      <c r="M359" s="28">
        <v>8</v>
      </c>
      <c r="N359" s="28">
        <f>SUM(CLEAN!$AB359:$AE359)</f>
        <v>18</v>
      </c>
      <c r="O359" s="31">
        <f>CLEAN!$U359+CLEAN!$V359+CLEAN!$W359+CLEAN!$X359+CLEAN!$Y359+CLEAN!$Z359</f>
        <v>1869</v>
      </c>
      <c r="P359" s="28">
        <f>IF(CLEAN!$M359&lt;=32,3,IF(CLEAN!$M359&lt;=65,2,1))</f>
        <v>3</v>
      </c>
      <c r="Q359" s="28">
        <f>IF(Table_Market[[#This Row],[F_TOTAL_achat]]&lt;=14,1,IF(Table_Market[[#This Row],[F_TOTAL_achat]]&lt;=21,2,3))</f>
        <v>2</v>
      </c>
      <c r="R359" s="28">
        <f>IF(Table_Market[[#This Row],[M_TOTAL_dépensé]]&lt;=115,1,IF(Table_Market[[#This Row],[M_TOTAL_dépensé]]&lt;=833,2,3))</f>
        <v>3</v>
      </c>
      <c r="S359" s="21" t="str">
        <f>Table_Market[[#This Row],[R_SCORE]]&amp;Table_Market[[#This Row],[F_SCORE]]&amp;Table_Market[[#This Row],[M_SCORE]]</f>
        <v>323</v>
      </c>
      <c r="T3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59" s="31">
        <v>587</v>
      </c>
      <c r="V359" s="31">
        <v>51</v>
      </c>
      <c r="W359" s="31">
        <v>898</v>
      </c>
      <c r="X359" s="31">
        <v>247</v>
      </c>
      <c r="Y359" s="31">
        <v>0</v>
      </c>
      <c r="Z359" s="31">
        <v>86</v>
      </c>
      <c r="AA359" s="28">
        <v>1</v>
      </c>
      <c r="AB359" s="28">
        <v>3</v>
      </c>
      <c r="AC359" s="28">
        <v>6</v>
      </c>
      <c r="AD359" s="28">
        <v>7</v>
      </c>
      <c r="AE359" s="28">
        <v>2</v>
      </c>
      <c r="AF359" s="28">
        <v>0</v>
      </c>
      <c r="AG359" s="28">
        <v>0</v>
      </c>
      <c r="AH359" s="28">
        <v>0</v>
      </c>
      <c r="AI359" s="28">
        <v>0</v>
      </c>
      <c r="AJ359" s="28">
        <v>0</v>
      </c>
      <c r="AK359" s="28">
        <v>0</v>
      </c>
      <c r="AL359" s="28">
        <v>3</v>
      </c>
      <c r="AM359" s="28">
        <v>11</v>
      </c>
      <c r="AN359" s="32">
        <v>0</v>
      </c>
    </row>
    <row r="360" spans="1:40" x14ac:dyDescent="0.35">
      <c r="A360" s="19">
        <v>697</v>
      </c>
      <c r="B360" s="20">
        <v>1969</v>
      </c>
      <c r="C360" s="21">
        <f ca="1">YEAR(TODAY())-CLEAN!$B360</f>
        <v>56</v>
      </c>
      <c r="D360" s="28" t="s">
        <v>792</v>
      </c>
      <c r="E360" s="20" t="s">
        <v>716</v>
      </c>
      <c r="F360" s="20" t="s">
        <v>713</v>
      </c>
      <c r="G360" s="22">
        <v>74918</v>
      </c>
      <c r="H360" s="21">
        <v>0</v>
      </c>
      <c r="I360" s="21">
        <v>0</v>
      </c>
      <c r="J360" s="21">
        <f>CLEAN!$H360+CLEAN!$I360</f>
        <v>0</v>
      </c>
      <c r="K360" s="23">
        <v>41345</v>
      </c>
      <c r="L360" s="21">
        <f ca="1">YEAR(TODAY())-YEAR(CLEAN!$K360)</f>
        <v>12</v>
      </c>
      <c r="M360" s="21">
        <v>78</v>
      </c>
      <c r="N360" s="21">
        <f>SUM(CLEAN!$AB360:$AE360)</f>
        <v>23</v>
      </c>
      <c r="O360" s="24">
        <f>CLEAN!$U360+CLEAN!$V360+CLEAN!$W360+CLEAN!$X360+CLEAN!$Y360+CLEAN!$Z360</f>
        <v>2047</v>
      </c>
      <c r="P360" s="21">
        <f>IF(CLEAN!$M360&lt;=32,3,IF(CLEAN!$M360&lt;=65,2,1))</f>
        <v>1</v>
      </c>
      <c r="Q360" s="21">
        <f>IF(Table_Market[[#This Row],[F_TOTAL_achat]]&lt;=14,1,IF(Table_Market[[#This Row],[F_TOTAL_achat]]&lt;=21,2,3))</f>
        <v>3</v>
      </c>
      <c r="R360" s="21">
        <f>IF(Table_Market[[#This Row],[M_TOTAL_dépensé]]&lt;=115,1,IF(Table_Market[[#This Row],[M_TOTAL_dépensé]]&lt;=833,2,3))</f>
        <v>3</v>
      </c>
      <c r="S360" s="21" t="str">
        <f>Table_Market[[#This Row],[R_SCORE]]&amp;Table_Market[[#This Row],[F_SCORE]]&amp;Table_Market[[#This Row],[M_SCORE]]</f>
        <v>133</v>
      </c>
      <c r="T3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60" s="24">
        <v>972</v>
      </c>
      <c r="V360" s="24">
        <v>59</v>
      </c>
      <c r="W360" s="24">
        <v>913</v>
      </c>
      <c r="X360" s="24">
        <v>25</v>
      </c>
      <c r="Y360" s="24">
        <v>19</v>
      </c>
      <c r="Z360" s="24">
        <v>59</v>
      </c>
      <c r="AA360" s="21">
        <v>1</v>
      </c>
      <c r="AB360" s="21">
        <v>5</v>
      </c>
      <c r="AC360" s="21">
        <v>9</v>
      </c>
      <c r="AD360" s="21">
        <v>6</v>
      </c>
      <c r="AE360" s="21">
        <v>3</v>
      </c>
      <c r="AF360" s="21">
        <v>0</v>
      </c>
      <c r="AG360" s="21">
        <v>0</v>
      </c>
      <c r="AH360" s="21">
        <v>1</v>
      </c>
      <c r="AI360" s="21">
        <v>0</v>
      </c>
      <c r="AJ360" s="21">
        <v>0</v>
      </c>
      <c r="AK360" s="21">
        <v>0</v>
      </c>
      <c r="AL360" s="21">
        <v>3</v>
      </c>
      <c r="AM360" s="21">
        <v>11</v>
      </c>
      <c r="AN360" s="25">
        <v>0</v>
      </c>
    </row>
    <row r="361" spans="1:40" x14ac:dyDescent="0.35">
      <c r="A361" s="26">
        <v>3852</v>
      </c>
      <c r="B361" s="27">
        <v>1961</v>
      </c>
      <c r="C361" s="21">
        <f ca="1">YEAR(TODAY())-CLEAN!$B361</f>
        <v>64</v>
      </c>
      <c r="D361" s="28" t="s">
        <v>794</v>
      </c>
      <c r="E361" s="27" t="s">
        <v>717</v>
      </c>
      <c r="F361" s="27" t="s">
        <v>713</v>
      </c>
      <c r="G361" s="29">
        <v>74881</v>
      </c>
      <c r="H361" s="28">
        <v>1</v>
      </c>
      <c r="I361" s="28">
        <v>1</v>
      </c>
      <c r="J361" s="28">
        <f>CLEAN!$H361+CLEAN!$I361</f>
        <v>2</v>
      </c>
      <c r="K361" s="30">
        <v>41341</v>
      </c>
      <c r="L361" s="28">
        <f ca="1">YEAR(TODAY())-YEAR(CLEAN!$K361)</f>
        <v>12</v>
      </c>
      <c r="M361" s="28">
        <v>48</v>
      </c>
      <c r="N361" s="28">
        <f>SUM(CLEAN!$AB361:$AE361)</f>
        <v>28</v>
      </c>
      <c r="O361" s="31">
        <f>CLEAN!$U361+CLEAN!$V361+CLEAN!$W361+CLEAN!$X361+CLEAN!$Y361+CLEAN!$Z361</f>
        <v>964</v>
      </c>
      <c r="P361" s="28">
        <f>IF(CLEAN!$M361&lt;=32,3,IF(CLEAN!$M361&lt;=65,2,1))</f>
        <v>2</v>
      </c>
      <c r="Q361" s="28">
        <f>IF(Table_Market[[#This Row],[F_TOTAL_achat]]&lt;=14,1,IF(Table_Market[[#This Row],[F_TOTAL_achat]]&lt;=21,2,3))</f>
        <v>3</v>
      </c>
      <c r="R361" s="28">
        <f>IF(Table_Market[[#This Row],[M_TOTAL_dépensé]]&lt;=115,1,IF(Table_Market[[#This Row],[M_TOTAL_dépensé]]&lt;=833,2,3))</f>
        <v>3</v>
      </c>
      <c r="S361" s="21" t="str">
        <f>Table_Market[[#This Row],[R_SCORE]]&amp;Table_Market[[#This Row],[F_SCORE]]&amp;Table_Market[[#This Row],[M_SCORE]]</f>
        <v>233</v>
      </c>
      <c r="T3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61" s="31">
        <v>505</v>
      </c>
      <c r="V361" s="31">
        <v>72</v>
      </c>
      <c r="W361" s="31">
        <v>270</v>
      </c>
      <c r="X361" s="31">
        <v>36</v>
      </c>
      <c r="Y361" s="31">
        <v>27</v>
      </c>
      <c r="Z361" s="31">
        <v>54</v>
      </c>
      <c r="AA361" s="28">
        <v>4</v>
      </c>
      <c r="AB361" s="28">
        <v>9</v>
      </c>
      <c r="AC361" s="28">
        <v>2</v>
      </c>
      <c r="AD361" s="28">
        <v>12</v>
      </c>
      <c r="AE361" s="28">
        <v>5</v>
      </c>
      <c r="AF361" s="28">
        <v>0</v>
      </c>
      <c r="AG361" s="28">
        <v>0</v>
      </c>
      <c r="AH361" s="28">
        <v>0</v>
      </c>
      <c r="AI361" s="28">
        <v>0</v>
      </c>
      <c r="AJ361" s="28">
        <v>0</v>
      </c>
      <c r="AK361" s="28">
        <v>0</v>
      </c>
      <c r="AL361" s="28">
        <v>3</v>
      </c>
      <c r="AM361" s="28">
        <v>11</v>
      </c>
      <c r="AN361" s="32">
        <v>0</v>
      </c>
    </row>
    <row r="362" spans="1:40" x14ac:dyDescent="0.35">
      <c r="A362" s="19">
        <v>1000</v>
      </c>
      <c r="B362" s="20">
        <v>1961</v>
      </c>
      <c r="C362" s="21">
        <f ca="1">YEAR(TODAY())-CLEAN!$B362</f>
        <v>64</v>
      </c>
      <c r="D362" s="28" t="s">
        <v>794</v>
      </c>
      <c r="E362" s="20" t="s">
        <v>717</v>
      </c>
      <c r="F362" s="20" t="s">
        <v>713</v>
      </c>
      <c r="G362" s="22">
        <v>74881</v>
      </c>
      <c r="H362" s="21">
        <v>1</v>
      </c>
      <c r="I362" s="21">
        <v>1</v>
      </c>
      <c r="J362" s="21">
        <f>CLEAN!$H362+CLEAN!$I362</f>
        <v>2</v>
      </c>
      <c r="K362" s="23">
        <v>41341</v>
      </c>
      <c r="L362" s="21">
        <f ca="1">YEAR(TODAY())-YEAR(CLEAN!$K362)</f>
        <v>12</v>
      </c>
      <c r="M362" s="21">
        <v>48</v>
      </c>
      <c r="N362" s="21">
        <f>SUM(CLEAN!$AB362:$AE362)</f>
        <v>28</v>
      </c>
      <c r="O362" s="24">
        <f>CLEAN!$U362+CLEAN!$V362+CLEAN!$W362+CLEAN!$X362+CLEAN!$Y362+CLEAN!$Z362</f>
        <v>964</v>
      </c>
      <c r="P362" s="21">
        <f>IF(CLEAN!$M362&lt;=32,3,IF(CLEAN!$M362&lt;=65,2,1))</f>
        <v>2</v>
      </c>
      <c r="Q362" s="21">
        <f>IF(Table_Market[[#This Row],[F_TOTAL_achat]]&lt;=14,1,IF(Table_Market[[#This Row],[F_TOTAL_achat]]&lt;=21,2,3))</f>
        <v>3</v>
      </c>
      <c r="R362" s="21">
        <f>IF(Table_Market[[#This Row],[M_TOTAL_dépensé]]&lt;=115,1,IF(Table_Market[[#This Row],[M_TOTAL_dépensé]]&lt;=833,2,3))</f>
        <v>3</v>
      </c>
      <c r="S362" s="21" t="str">
        <f>Table_Market[[#This Row],[R_SCORE]]&amp;Table_Market[[#This Row],[F_SCORE]]&amp;Table_Market[[#This Row],[M_SCORE]]</f>
        <v>233</v>
      </c>
      <c r="T3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62" s="24">
        <v>505</v>
      </c>
      <c r="V362" s="24">
        <v>72</v>
      </c>
      <c r="W362" s="24">
        <v>270</v>
      </c>
      <c r="X362" s="24">
        <v>36</v>
      </c>
      <c r="Y362" s="24">
        <v>27</v>
      </c>
      <c r="Z362" s="24">
        <v>54</v>
      </c>
      <c r="AA362" s="21">
        <v>4</v>
      </c>
      <c r="AB362" s="21">
        <v>9</v>
      </c>
      <c r="AC362" s="21">
        <v>2</v>
      </c>
      <c r="AD362" s="21">
        <v>12</v>
      </c>
      <c r="AE362" s="21">
        <v>5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3</v>
      </c>
      <c r="AM362" s="21">
        <v>11</v>
      </c>
      <c r="AN362" s="25">
        <v>0</v>
      </c>
    </row>
    <row r="363" spans="1:40" x14ac:dyDescent="0.35">
      <c r="A363" s="26">
        <v>7313</v>
      </c>
      <c r="B363" s="27">
        <v>1949</v>
      </c>
      <c r="C363" s="21">
        <f ca="1">YEAR(TODAY())-CLEAN!$B363</f>
        <v>76</v>
      </c>
      <c r="D363" s="28" t="s">
        <v>794</v>
      </c>
      <c r="E363" s="27" t="s">
        <v>717</v>
      </c>
      <c r="F363" s="27" t="s">
        <v>712</v>
      </c>
      <c r="G363" s="29">
        <v>74859</v>
      </c>
      <c r="H363" s="28">
        <v>0</v>
      </c>
      <c r="I363" s="28">
        <v>0</v>
      </c>
      <c r="J363" s="28">
        <f>CLEAN!$H363+CLEAN!$I363</f>
        <v>0</v>
      </c>
      <c r="K363" s="30">
        <v>41428</v>
      </c>
      <c r="L363" s="28">
        <f ca="1">YEAR(TODAY())-YEAR(CLEAN!$K363)</f>
        <v>12</v>
      </c>
      <c r="M363" s="28">
        <v>63</v>
      </c>
      <c r="N363" s="28">
        <f>SUM(CLEAN!$AB363:$AE363)</f>
        <v>25</v>
      </c>
      <c r="O363" s="31">
        <f>CLEAN!$U363+CLEAN!$V363+CLEAN!$W363+CLEAN!$X363+CLEAN!$Y363+CLEAN!$Z363</f>
        <v>1565</v>
      </c>
      <c r="P363" s="28">
        <f>IF(CLEAN!$M363&lt;=32,3,IF(CLEAN!$M363&lt;=65,2,1))</f>
        <v>2</v>
      </c>
      <c r="Q363" s="28">
        <f>IF(Table_Market[[#This Row],[F_TOTAL_achat]]&lt;=14,1,IF(Table_Market[[#This Row],[F_TOTAL_achat]]&lt;=21,2,3))</f>
        <v>3</v>
      </c>
      <c r="R363" s="28">
        <f>IF(Table_Market[[#This Row],[M_TOTAL_dépensé]]&lt;=115,1,IF(Table_Market[[#This Row],[M_TOTAL_dépensé]]&lt;=833,2,3))</f>
        <v>3</v>
      </c>
      <c r="S363" s="21" t="str">
        <f>Table_Market[[#This Row],[R_SCORE]]&amp;Table_Market[[#This Row],[F_SCORE]]&amp;Table_Market[[#This Row],[M_SCORE]]</f>
        <v>233</v>
      </c>
      <c r="T3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63" s="31">
        <v>570</v>
      </c>
      <c r="V363" s="31">
        <v>73</v>
      </c>
      <c r="W363" s="31">
        <v>614</v>
      </c>
      <c r="X363" s="31">
        <v>133</v>
      </c>
      <c r="Y363" s="31">
        <v>102</v>
      </c>
      <c r="Z363" s="31">
        <v>73</v>
      </c>
      <c r="AA363" s="28">
        <v>1</v>
      </c>
      <c r="AB363" s="28">
        <v>6</v>
      </c>
      <c r="AC363" s="28">
        <v>5</v>
      </c>
      <c r="AD363" s="28">
        <v>11</v>
      </c>
      <c r="AE363" s="28">
        <v>3</v>
      </c>
      <c r="AF363" s="28">
        <v>0</v>
      </c>
      <c r="AG363" s="28">
        <v>0</v>
      </c>
      <c r="AH363" s="28">
        <v>0</v>
      </c>
      <c r="AI363" s="28">
        <v>1</v>
      </c>
      <c r="AJ363" s="28">
        <v>0</v>
      </c>
      <c r="AK363" s="28">
        <v>0</v>
      </c>
      <c r="AL363" s="28">
        <v>3</v>
      </c>
      <c r="AM363" s="28">
        <v>11</v>
      </c>
      <c r="AN363" s="32">
        <v>0</v>
      </c>
    </row>
    <row r="364" spans="1:40" x14ac:dyDescent="0.35">
      <c r="A364" s="19">
        <v>1357</v>
      </c>
      <c r="B364" s="20">
        <v>1970</v>
      </c>
      <c r="C364" s="21">
        <f ca="1">YEAR(TODAY())-CLEAN!$B364</f>
        <v>55</v>
      </c>
      <c r="D364" s="28" t="s">
        <v>792</v>
      </c>
      <c r="E364" s="20" t="s">
        <v>716</v>
      </c>
      <c r="F364" s="20" t="s">
        <v>713</v>
      </c>
      <c r="G364" s="22">
        <v>74854</v>
      </c>
      <c r="H364" s="21">
        <v>1</v>
      </c>
      <c r="I364" s="21">
        <v>2</v>
      </c>
      <c r="J364" s="21">
        <f>CLEAN!$H364+CLEAN!$I364</f>
        <v>3</v>
      </c>
      <c r="K364" s="23">
        <v>41372</v>
      </c>
      <c r="L364" s="21">
        <f ca="1">YEAR(TODAY())-YEAR(CLEAN!$K364)</f>
        <v>12</v>
      </c>
      <c r="M364" s="21">
        <v>90</v>
      </c>
      <c r="N364" s="21">
        <f>SUM(CLEAN!$AB364:$AE364)</f>
        <v>17</v>
      </c>
      <c r="O364" s="24">
        <f>CLEAN!$U364+CLEAN!$V364+CLEAN!$W364+CLEAN!$X364+CLEAN!$Y364+CLEAN!$Z364</f>
        <v>1562</v>
      </c>
      <c r="P364" s="21">
        <f>IF(CLEAN!$M364&lt;=32,3,IF(CLEAN!$M364&lt;=65,2,1))</f>
        <v>1</v>
      </c>
      <c r="Q364" s="21">
        <f>IF(Table_Market[[#This Row],[F_TOTAL_achat]]&lt;=14,1,IF(Table_Market[[#This Row],[F_TOTAL_achat]]&lt;=21,2,3))</f>
        <v>2</v>
      </c>
      <c r="R364" s="21">
        <f>IF(Table_Market[[#This Row],[M_TOTAL_dépensé]]&lt;=115,1,IF(Table_Market[[#This Row],[M_TOTAL_dépensé]]&lt;=833,2,3))</f>
        <v>3</v>
      </c>
      <c r="S364" s="21" t="str">
        <f>Table_Market[[#This Row],[R_SCORE]]&amp;Table_Market[[#This Row],[F_SCORE]]&amp;Table_Market[[#This Row],[M_SCORE]]</f>
        <v>123</v>
      </c>
      <c r="T3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64" s="24">
        <v>856</v>
      </c>
      <c r="V364" s="24">
        <v>59</v>
      </c>
      <c r="W364" s="24">
        <v>487</v>
      </c>
      <c r="X364" s="24">
        <v>58</v>
      </c>
      <c r="Y364" s="24">
        <v>29</v>
      </c>
      <c r="Z364" s="24">
        <v>73</v>
      </c>
      <c r="AA364" s="21">
        <v>7</v>
      </c>
      <c r="AB364" s="21">
        <v>2</v>
      </c>
      <c r="AC364" s="21">
        <v>5</v>
      </c>
      <c r="AD364" s="21">
        <v>5</v>
      </c>
      <c r="AE364" s="21">
        <v>5</v>
      </c>
      <c r="AF364" s="21">
        <v>0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3</v>
      </c>
      <c r="AM364" s="21">
        <v>11</v>
      </c>
      <c r="AN364" s="25">
        <v>0</v>
      </c>
    </row>
    <row r="365" spans="1:40" x14ac:dyDescent="0.35">
      <c r="A365" s="26">
        <v>5114</v>
      </c>
      <c r="B365" s="27">
        <v>1965</v>
      </c>
      <c r="C365" s="21">
        <f ca="1">YEAR(TODAY())-CLEAN!$B365</f>
        <v>60</v>
      </c>
      <c r="D365" s="28" t="s">
        <v>794</v>
      </c>
      <c r="E365" s="27" t="s">
        <v>717</v>
      </c>
      <c r="F365" s="27" t="s">
        <v>710</v>
      </c>
      <c r="G365" s="29">
        <v>74806</v>
      </c>
      <c r="H365" s="28">
        <v>0</v>
      </c>
      <c r="I365" s="28">
        <v>1</v>
      </c>
      <c r="J365" s="28">
        <f>CLEAN!$H365+CLEAN!$I365</f>
        <v>1</v>
      </c>
      <c r="K365" s="30">
        <v>41262</v>
      </c>
      <c r="L365" s="28">
        <f ca="1">YEAR(TODAY())-YEAR(CLEAN!$K365)</f>
        <v>13</v>
      </c>
      <c r="M365" s="28">
        <v>1</v>
      </c>
      <c r="N365" s="28">
        <f>SUM(CLEAN!$AB365:$AE365)</f>
        <v>18</v>
      </c>
      <c r="O365" s="31">
        <f>CLEAN!$U365+CLEAN!$V365+CLEAN!$W365+CLEAN!$X365+CLEAN!$Y365+CLEAN!$Z365</f>
        <v>965</v>
      </c>
      <c r="P365" s="28">
        <f>IF(CLEAN!$M365&lt;=32,3,IF(CLEAN!$M365&lt;=65,2,1))</f>
        <v>3</v>
      </c>
      <c r="Q365" s="28">
        <f>IF(Table_Market[[#This Row],[F_TOTAL_achat]]&lt;=14,1,IF(Table_Market[[#This Row],[F_TOTAL_achat]]&lt;=21,2,3))</f>
        <v>2</v>
      </c>
      <c r="R365" s="28">
        <f>IF(Table_Market[[#This Row],[M_TOTAL_dépensé]]&lt;=115,1,IF(Table_Market[[#This Row],[M_TOTAL_dépensé]]&lt;=833,2,3))</f>
        <v>3</v>
      </c>
      <c r="S365" s="21" t="str">
        <f>Table_Market[[#This Row],[R_SCORE]]&amp;Table_Market[[#This Row],[F_SCORE]]&amp;Table_Market[[#This Row],[M_SCORE]]</f>
        <v>323</v>
      </c>
      <c r="T3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65" s="31">
        <v>670</v>
      </c>
      <c r="V365" s="31">
        <v>9</v>
      </c>
      <c r="W365" s="31">
        <v>249</v>
      </c>
      <c r="X365" s="31">
        <v>0</v>
      </c>
      <c r="Y365" s="31">
        <v>28</v>
      </c>
      <c r="Z365" s="31">
        <v>9</v>
      </c>
      <c r="AA365" s="28">
        <v>2</v>
      </c>
      <c r="AB365" s="28">
        <v>5</v>
      </c>
      <c r="AC365" s="28">
        <v>4</v>
      </c>
      <c r="AD365" s="28">
        <v>5</v>
      </c>
      <c r="AE365" s="28">
        <v>4</v>
      </c>
      <c r="AF365" s="28">
        <v>0</v>
      </c>
      <c r="AG365" s="28">
        <v>0</v>
      </c>
      <c r="AH365" s="28">
        <v>0</v>
      </c>
      <c r="AI365" s="28">
        <v>0</v>
      </c>
      <c r="AJ365" s="28">
        <v>0</v>
      </c>
      <c r="AK365" s="28">
        <v>0</v>
      </c>
      <c r="AL365" s="28">
        <v>3</v>
      </c>
      <c r="AM365" s="28">
        <v>11</v>
      </c>
      <c r="AN365" s="32">
        <v>0</v>
      </c>
    </row>
    <row r="366" spans="1:40" x14ac:dyDescent="0.35">
      <c r="A366" s="19">
        <v>7143</v>
      </c>
      <c r="B366" s="20">
        <v>1955</v>
      </c>
      <c r="C366" s="21">
        <f ca="1">YEAR(TODAY())-CLEAN!$B366</f>
        <v>70</v>
      </c>
      <c r="D366" s="28" t="s">
        <v>794</v>
      </c>
      <c r="E366" s="20" t="s">
        <v>717</v>
      </c>
      <c r="F366" s="20" t="s">
        <v>713</v>
      </c>
      <c r="G366" s="22">
        <v>74805</v>
      </c>
      <c r="H366" s="21">
        <v>0</v>
      </c>
      <c r="I366" s="21">
        <v>1</v>
      </c>
      <c r="J366" s="21">
        <f>CLEAN!$H366+CLEAN!$I366</f>
        <v>1</v>
      </c>
      <c r="K366" s="23">
        <v>41584</v>
      </c>
      <c r="L366" s="21">
        <f ca="1">YEAR(TODAY())-YEAR(CLEAN!$K366)</f>
        <v>12</v>
      </c>
      <c r="M366" s="21">
        <v>14</v>
      </c>
      <c r="N366" s="21">
        <f>SUM(CLEAN!$AB366:$AE366)</f>
        <v>23</v>
      </c>
      <c r="O366" s="24">
        <f>CLEAN!$U366+CLEAN!$V366+CLEAN!$W366+CLEAN!$X366+CLEAN!$Y366+CLEAN!$Z366</f>
        <v>820</v>
      </c>
      <c r="P366" s="21">
        <f>IF(CLEAN!$M366&lt;=32,3,IF(CLEAN!$M366&lt;=65,2,1))</f>
        <v>3</v>
      </c>
      <c r="Q366" s="21">
        <f>IF(Table_Market[[#This Row],[F_TOTAL_achat]]&lt;=14,1,IF(Table_Market[[#This Row],[F_TOTAL_achat]]&lt;=21,2,3))</f>
        <v>3</v>
      </c>
      <c r="R366" s="21">
        <f>IF(Table_Market[[#This Row],[M_TOTAL_dépensé]]&lt;=115,1,IF(Table_Market[[#This Row],[M_TOTAL_dépensé]]&lt;=833,2,3))</f>
        <v>2</v>
      </c>
      <c r="S366" s="21" t="str">
        <f>Table_Market[[#This Row],[R_SCORE]]&amp;Table_Market[[#This Row],[F_SCORE]]&amp;Table_Market[[#This Row],[M_SCORE]]</f>
        <v>332</v>
      </c>
      <c r="T3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66" s="24">
        <v>209</v>
      </c>
      <c r="V366" s="24">
        <v>162</v>
      </c>
      <c r="W366" s="24">
        <v>209</v>
      </c>
      <c r="X366" s="24">
        <v>41</v>
      </c>
      <c r="Y366" s="24">
        <v>162</v>
      </c>
      <c r="Z366" s="24">
        <v>37</v>
      </c>
      <c r="AA366" s="21">
        <v>5</v>
      </c>
      <c r="AB366" s="21">
        <v>4</v>
      </c>
      <c r="AC366" s="21">
        <v>7</v>
      </c>
      <c r="AD366" s="21">
        <v>10</v>
      </c>
      <c r="AE366" s="21">
        <v>2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3</v>
      </c>
      <c r="AM366" s="21">
        <v>11</v>
      </c>
      <c r="AN366" s="25">
        <v>0</v>
      </c>
    </row>
    <row r="367" spans="1:40" x14ac:dyDescent="0.35">
      <c r="A367" s="26">
        <v>961</v>
      </c>
      <c r="B367" s="27">
        <v>1972</v>
      </c>
      <c r="C367" s="21">
        <f ca="1">YEAR(TODAY())-CLEAN!$B367</f>
        <v>53</v>
      </c>
      <c r="D367" s="28" t="s">
        <v>792</v>
      </c>
      <c r="E367" s="27" t="s">
        <v>716</v>
      </c>
      <c r="F367" s="27" t="s">
        <v>710</v>
      </c>
      <c r="G367" s="29">
        <v>74716</v>
      </c>
      <c r="H367" s="28">
        <v>0</v>
      </c>
      <c r="I367" s="28">
        <v>1</v>
      </c>
      <c r="J367" s="28">
        <f>CLEAN!$H367+CLEAN!$I367</f>
        <v>1</v>
      </c>
      <c r="K367" s="30">
        <v>41529</v>
      </c>
      <c r="L367" s="28">
        <f ca="1">YEAR(TODAY())-YEAR(CLEAN!$K367)</f>
        <v>12</v>
      </c>
      <c r="M367" s="28">
        <v>92</v>
      </c>
      <c r="N367" s="28">
        <f>SUM(CLEAN!$AB367:$AE367)</f>
        <v>19</v>
      </c>
      <c r="O367" s="31">
        <f>CLEAN!$U367+CLEAN!$V367+CLEAN!$W367+CLEAN!$X367+CLEAN!$Y367+CLEAN!$Z367</f>
        <v>860</v>
      </c>
      <c r="P367" s="28">
        <f>IF(CLEAN!$M367&lt;=32,3,IF(CLEAN!$M367&lt;=65,2,1))</f>
        <v>1</v>
      </c>
      <c r="Q367" s="28">
        <f>IF(Table_Market[[#This Row],[F_TOTAL_achat]]&lt;=14,1,IF(Table_Market[[#This Row],[F_TOTAL_achat]]&lt;=21,2,3))</f>
        <v>2</v>
      </c>
      <c r="R367" s="28">
        <f>IF(Table_Market[[#This Row],[M_TOTAL_dépensé]]&lt;=115,1,IF(Table_Market[[#This Row],[M_TOTAL_dépensé]]&lt;=833,2,3))</f>
        <v>3</v>
      </c>
      <c r="S367" s="21" t="str">
        <f>Table_Market[[#This Row],[R_SCORE]]&amp;Table_Market[[#This Row],[F_SCORE]]&amp;Table_Market[[#This Row],[M_SCORE]]</f>
        <v>123</v>
      </c>
      <c r="T3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67" s="31">
        <v>133</v>
      </c>
      <c r="V367" s="31">
        <v>27</v>
      </c>
      <c r="W367" s="31">
        <v>421</v>
      </c>
      <c r="X367" s="31">
        <v>13</v>
      </c>
      <c r="Y367" s="31">
        <v>195</v>
      </c>
      <c r="Z367" s="31">
        <v>71</v>
      </c>
      <c r="AA367" s="28">
        <v>2</v>
      </c>
      <c r="AB367" s="28">
        <v>7</v>
      </c>
      <c r="AC367" s="28">
        <v>3</v>
      </c>
      <c r="AD367" s="28">
        <v>5</v>
      </c>
      <c r="AE367" s="28">
        <v>4</v>
      </c>
      <c r="AF367" s="28">
        <v>0</v>
      </c>
      <c r="AG367" s="28">
        <v>0</v>
      </c>
      <c r="AH367" s="28">
        <v>0</v>
      </c>
      <c r="AI367" s="28">
        <v>0</v>
      </c>
      <c r="AJ367" s="28">
        <v>0</v>
      </c>
      <c r="AK367" s="28">
        <v>0</v>
      </c>
      <c r="AL367" s="28">
        <v>3</v>
      </c>
      <c r="AM367" s="28">
        <v>11</v>
      </c>
      <c r="AN367" s="32">
        <v>0</v>
      </c>
    </row>
    <row r="368" spans="1:40" x14ac:dyDescent="0.35">
      <c r="A368" s="19">
        <v>4637</v>
      </c>
      <c r="B368" s="20">
        <v>1954</v>
      </c>
      <c r="C368" s="21">
        <f ca="1">YEAR(TODAY())-CLEAN!$B368</f>
        <v>71</v>
      </c>
      <c r="D368" s="28" t="s">
        <v>794</v>
      </c>
      <c r="E368" s="20" t="s">
        <v>714</v>
      </c>
      <c r="F368" s="20" t="s">
        <v>709</v>
      </c>
      <c r="G368" s="22">
        <v>74637</v>
      </c>
      <c r="H368" s="21">
        <v>0</v>
      </c>
      <c r="I368" s="21">
        <v>0</v>
      </c>
      <c r="J368" s="21">
        <f>CLEAN!$H368+CLEAN!$I368</f>
        <v>0</v>
      </c>
      <c r="K368" s="23">
        <v>41412</v>
      </c>
      <c r="L368" s="21">
        <f ca="1">YEAR(TODAY())-YEAR(CLEAN!$K368)</f>
        <v>12</v>
      </c>
      <c r="M368" s="21">
        <v>73</v>
      </c>
      <c r="N368" s="21">
        <f>SUM(CLEAN!$AB368:$AE368)</f>
        <v>27</v>
      </c>
      <c r="O368" s="24">
        <f>CLEAN!$U368+CLEAN!$V368+CLEAN!$W368+CLEAN!$X368+CLEAN!$Y368+CLEAN!$Z368</f>
        <v>1650</v>
      </c>
      <c r="P368" s="21">
        <f>IF(CLEAN!$M368&lt;=32,3,IF(CLEAN!$M368&lt;=65,2,1))</f>
        <v>1</v>
      </c>
      <c r="Q368" s="21">
        <f>IF(Table_Market[[#This Row],[F_TOTAL_achat]]&lt;=14,1,IF(Table_Market[[#This Row],[F_TOTAL_achat]]&lt;=21,2,3))</f>
        <v>3</v>
      </c>
      <c r="R368" s="21">
        <f>IF(Table_Market[[#This Row],[M_TOTAL_dépensé]]&lt;=115,1,IF(Table_Market[[#This Row],[M_TOTAL_dépensé]]&lt;=833,2,3))</f>
        <v>3</v>
      </c>
      <c r="S368" s="21" t="str">
        <f>Table_Market[[#This Row],[R_SCORE]]&amp;Table_Market[[#This Row],[F_SCORE]]&amp;Table_Market[[#This Row],[M_SCORE]]</f>
        <v>133</v>
      </c>
      <c r="T3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68" s="24">
        <v>960</v>
      </c>
      <c r="V368" s="24">
        <v>64</v>
      </c>
      <c r="W368" s="24">
        <v>464</v>
      </c>
      <c r="X368" s="24">
        <v>146</v>
      </c>
      <c r="Y368" s="24">
        <v>0</v>
      </c>
      <c r="Z368" s="24">
        <v>16</v>
      </c>
      <c r="AA368" s="21">
        <v>1</v>
      </c>
      <c r="AB368" s="21">
        <v>6</v>
      </c>
      <c r="AC368" s="21">
        <v>9</v>
      </c>
      <c r="AD368" s="21">
        <v>9</v>
      </c>
      <c r="AE368" s="21">
        <v>3</v>
      </c>
      <c r="AF368" s="21">
        <v>0</v>
      </c>
      <c r="AG368" s="21">
        <v>0</v>
      </c>
      <c r="AH368" s="21">
        <v>0</v>
      </c>
      <c r="AI368" s="21">
        <v>1</v>
      </c>
      <c r="AJ368" s="21">
        <v>0</v>
      </c>
      <c r="AK368" s="21">
        <v>0</v>
      </c>
      <c r="AL368" s="21">
        <v>3</v>
      </c>
      <c r="AM368" s="21">
        <v>11</v>
      </c>
      <c r="AN368" s="25">
        <v>0</v>
      </c>
    </row>
    <row r="369" spans="1:40" x14ac:dyDescent="0.35">
      <c r="A369" s="26">
        <v>5204</v>
      </c>
      <c r="B369" s="27">
        <v>1971</v>
      </c>
      <c r="C369" s="21">
        <f ca="1">YEAR(TODAY())-CLEAN!$B369</f>
        <v>54</v>
      </c>
      <c r="D369" s="28" t="s">
        <v>792</v>
      </c>
      <c r="E369" s="27" t="s">
        <v>716</v>
      </c>
      <c r="F369" s="27" t="s">
        <v>713</v>
      </c>
      <c r="G369" s="29">
        <v>74538</v>
      </c>
      <c r="H369" s="28">
        <v>0</v>
      </c>
      <c r="I369" s="28">
        <v>0</v>
      </c>
      <c r="J369" s="28">
        <f>CLEAN!$H369+CLEAN!$I369</f>
        <v>0</v>
      </c>
      <c r="K369" s="30">
        <v>41454</v>
      </c>
      <c r="L369" s="28">
        <f ca="1">YEAR(TODAY())-YEAR(CLEAN!$K369)</f>
        <v>12</v>
      </c>
      <c r="M369" s="28">
        <v>21</v>
      </c>
      <c r="N369" s="28">
        <f>SUM(CLEAN!$AB369:$AE369)</f>
        <v>24</v>
      </c>
      <c r="O369" s="31">
        <f>CLEAN!$U369+CLEAN!$V369+CLEAN!$W369+CLEAN!$X369+CLEAN!$Y369+CLEAN!$Z369</f>
        <v>1461</v>
      </c>
      <c r="P369" s="28">
        <f>IF(CLEAN!$M369&lt;=32,3,IF(CLEAN!$M369&lt;=65,2,1))</f>
        <v>3</v>
      </c>
      <c r="Q369" s="28">
        <f>IF(Table_Market[[#This Row],[F_TOTAL_achat]]&lt;=14,1,IF(Table_Market[[#This Row],[F_TOTAL_achat]]&lt;=21,2,3))</f>
        <v>3</v>
      </c>
      <c r="R369" s="28">
        <f>IF(Table_Market[[#This Row],[M_TOTAL_dépensé]]&lt;=115,1,IF(Table_Market[[#This Row],[M_TOTAL_dépensé]]&lt;=833,2,3))</f>
        <v>3</v>
      </c>
      <c r="S369" s="21" t="str">
        <f>Table_Market[[#This Row],[R_SCORE]]&amp;Table_Market[[#This Row],[F_SCORE]]&amp;Table_Market[[#This Row],[M_SCORE]]</f>
        <v>333</v>
      </c>
      <c r="T3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69" s="31">
        <v>380</v>
      </c>
      <c r="V369" s="31">
        <v>98</v>
      </c>
      <c r="W369" s="31">
        <v>733</v>
      </c>
      <c r="X369" s="31">
        <v>110</v>
      </c>
      <c r="Y369" s="31">
        <v>112</v>
      </c>
      <c r="Z369" s="31">
        <v>28</v>
      </c>
      <c r="AA369" s="28">
        <v>1</v>
      </c>
      <c r="AB369" s="28">
        <v>8</v>
      </c>
      <c r="AC369" s="28">
        <v>8</v>
      </c>
      <c r="AD369" s="28">
        <v>5</v>
      </c>
      <c r="AE369" s="28">
        <v>3</v>
      </c>
      <c r="AF369" s="28">
        <v>0</v>
      </c>
      <c r="AG369" s="28">
        <v>0</v>
      </c>
      <c r="AH369" s="28">
        <v>1</v>
      </c>
      <c r="AI369" s="28">
        <v>0</v>
      </c>
      <c r="AJ369" s="28">
        <v>0</v>
      </c>
      <c r="AK369" s="28">
        <v>0</v>
      </c>
      <c r="AL369" s="28">
        <v>3</v>
      </c>
      <c r="AM369" s="28">
        <v>11</v>
      </c>
      <c r="AN369" s="32">
        <v>1</v>
      </c>
    </row>
    <row r="370" spans="1:40" x14ac:dyDescent="0.35">
      <c r="A370" s="19">
        <v>6203</v>
      </c>
      <c r="B370" s="20">
        <v>1947</v>
      </c>
      <c r="C370" s="21">
        <f ca="1">YEAR(TODAY())-CLEAN!$B370</f>
        <v>78</v>
      </c>
      <c r="D370" s="28" t="s">
        <v>794</v>
      </c>
      <c r="E370" s="20" t="s">
        <v>716</v>
      </c>
      <c r="F370" s="20" t="s">
        <v>713</v>
      </c>
      <c r="G370" s="22">
        <v>74485</v>
      </c>
      <c r="H370" s="21">
        <v>0</v>
      </c>
      <c r="I370" s="21">
        <v>0</v>
      </c>
      <c r="J370" s="21">
        <f>CLEAN!$H370+CLEAN!$I370</f>
        <v>0</v>
      </c>
      <c r="K370" s="23">
        <v>41510</v>
      </c>
      <c r="L370" s="21">
        <f ca="1">YEAR(TODAY())-YEAR(CLEAN!$K370)</f>
        <v>12</v>
      </c>
      <c r="M370" s="21">
        <v>58</v>
      </c>
      <c r="N370" s="21">
        <f>SUM(CLEAN!$AB370:$AE370)</f>
        <v>28</v>
      </c>
      <c r="O370" s="24">
        <f>CLEAN!$U370+CLEAN!$V370+CLEAN!$W370+CLEAN!$X370+CLEAN!$Y370+CLEAN!$Z370</f>
        <v>1734</v>
      </c>
      <c r="P370" s="21">
        <f>IF(CLEAN!$M370&lt;=32,3,IF(CLEAN!$M370&lt;=65,2,1))</f>
        <v>2</v>
      </c>
      <c r="Q370" s="21">
        <f>IF(Table_Market[[#This Row],[F_TOTAL_achat]]&lt;=14,1,IF(Table_Market[[#This Row],[F_TOTAL_achat]]&lt;=21,2,3))</f>
        <v>3</v>
      </c>
      <c r="R370" s="21">
        <f>IF(Table_Market[[#This Row],[M_TOTAL_dépensé]]&lt;=115,1,IF(Table_Market[[#This Row],[M_TOTAL_dépensé]]&lt;=833,2,3))</f>
        <v>3</v>
      </c>
      <c r="S370" s="21" t="str">
        <f>Table_Market[[#This Row],[R_SCORE]]&amp;Table_Market[[#This Row],[F_SCORE]]&amp;Table_Market[[#This Row],[M_SCORE]]</f>
        <v>233</v>
      </c>
      <c r="T3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70" s="24">
        <v>499</v>
      </c>
      <c r="V370" s="24">
        <v>149</v>
      </c>
      <c r="W370" s="24">
        <v>815</v>
      </c>
      <c r="X370" s="24">
        <v>173</v>
      </c>
      <c r="Y370" s="24">
        <v>49</v>
      </c>
      <c r="Z370" s="24">
        <v>49</v>
      </c>
      <c r="AA370" s="21">
        <v>1</v>
      </c>
      <c r="AB370" s="21">
        <v>6</v>
      </c>
      <c r="AC370" s="21">
        <v>7</v>
      </c>
      <c r="AD370" s="21">
        <v>12</v>
      </c>
      <c r="AE370" s="21">
        <v>3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3</v>
      </c>
      <c r="AM370" s="21">
        <v>11</v>
      </c>
      <c r="AN370" s="25">
        <v>0</v>
      </c>
    </row>
    <row r="371" spans="1:40" x14ac:dyDescent="0.35">
      <c r="A371" s="26">
        <v>2669</v>
      </c>
      <c r="B371" s="27">
        <v>1993</v>
      </c>
      <c r="C371" s="21">
        <f ca="1">YEAR(TODAY())-CLEAN!$B371</f>
        <v>32</v>
      </c>
      <c r="D371" s="28" t="s">
        <v>793</v>
      </c>
      <c r="E371" s="27" t="s">
        <v>716</v>
      </c>
      <c r="F371" s="27" t="s">
        <v>709</v>
      </c>
      <c r="G371" s="29">
        <v>74293</v>
      </c>
      <c r="H371" s="28">
        <v>0</v>
      </c>
      <c r="I371" s="28">
        <v>0</v>
      </c>
      <c r="J371" s="28">
        <f>CLEAN!$H371+CLEAN!$I371</f>
        <v>0</v>
      </c>
      <c r="K371" s="30">
        <v>41763</v>
      </c>
      <c r="L371" s="28">
        <f ca="1">YEAR(TODAY())-YEAR(CLEAN!$K371)</f>
        <v>11</v>
      </c>
      <c r="M371" s="28">
        <v>66</v>
      </c>
      <c r="N371" s="28">
        <f>SUM(CLEAN!$AB371:$AE371)</f>
        <v>17</v>
      </c>
      <c r="O371" s="31">
        <f>CLEAN!$U371+CLEAN!$V371+CLEAN!$W371+CLEAN!$X371+CLEAN!$Y371+CLEAN!$Z371</f>
        <v>1127</v>
      </c>
      <c r="P371" s="28">
        <f>IF(CLEAN!$M371&lt;=32,3,IF(CLEAN!$M371&lt;=65,2,1))</f>
        <v>1</v>
      </c>
      <c r="Q371" s="28">
        <f>IF(Table_Market[[#This Row],[F_TOTAL_achat]]&lt;=14,1,IF(Table_Market[[#This Row],[F_TOTAL_achat]]&lt;=21,2,3))</f>
        <v>2</v>
      </c>
      <c r="R371" s="28">
        <f>IF(Table_Market[[#This Row],[M_TOTAL_dépensé]]&lt;=115,1,IF(Table_Market[[#This Row],[M_TOTAL_dépensé]]&lt;=833,2,3))</f>
        <v>3</v>
      </c>
      <c r="S371" s="21" t="str">
        <f>Table_Market[[#This Row],[R_SCORE]]&amp;Table_Market[[#This Row],[F_SCORE]]&amp;Table_Market[[#This Row],[M_SCORE]]</f>
        <v>123</v>
      </c>
      <c r="T3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71" s="31">
        <v>375</v>
      </c>
      <c r="V371" s="31">
        <v>152</v>
      </c>
      <c r="W371" s="31">
        <v>335</v>
      </c>
      <c r="X371" s="31">
        <v>93</v>
      </c>
      <c r="Y371" s="31">
        <v>91</v>
      </c>
      <c r="Z371" s="31">
        <v>81</v>
      </c>
      <c r="AA371" s="28">
        <v>1</v>
      </c>
      <c r="AB371" s="28">
        <v>5</v>
      </c>
      <c r="AC371" s="28">
        <v>4</v>
      </c>
      <c r="AD371" s="28">
        <v>6</v>
      </c>
      <c r="AE371" s="28">
        <v>2</v>
      </c>
      <c r="AF371" s="28">
        <v>0</v>
      </c>
      <c r="AG371" s="28">
        <v>0</v>
      </c>
      <c r="AH371" s="28">
        <v>0</v>
      </c>
      <c r="AI371" s="28">
        <v>0</v>
      </c>
      <c r="AJ371" s="28">
        <v>0</v>
      </c>
      <c r="AK371" s="28">
        <v>0</v>
      </c>
      <c r="AL371" s="28">
        <v>3</v>
      </c>
      <c r="AM371" s="28">
        <v>11</v>
      </c>
      <c r="AN371" s="32">
        <v>0</v>
      </c>
    </row>
    <row r="372" spans="1:40" x14ac:dyDescent="0.35">
      <c r="A372" s="19">
        <v>10037</v>
      </c>
      <c r="B372" s="20">
        <v>1993</v>
      </c>
      <c r="C372" s="21">
        <f ca="1">YEAR(TODAY())-CLEAN!$B372</f>
        <v>32</v>
      </c>
      <c r="D372" s="28" t="s">
        <v>793</v>
      </c>
      <c r="E372" s="20" t="s">
        <v>716</v>
      </c>
      <c r="F372" s="20" t="s">
        <v>709</v>
      </c>
      <c r="G372" s="22">
        <v>74293</v>
      </c>
      <c r="H372" s="21">
        <v>0</v>
      </c>
      <c r="I372" s="21">
        <v>0</v>
      </c>
      <c r="J372" s="21">
        <f>CLEAN!$H372+CLEAN!$I372</f>
        <v>0</v>
      </c>
      <c r="K372" s="23">
        <v>41763</v>
      </c>
      <c r="L372" s="21">
        <f ca="1">YEAR(TODAY())-YEAR(CLEAN!$K372)</f>
        <v>11</v>
      </c>
      <c r="M372" s="21">
        <v>66</v>
      </c>
      <c r="N372" s="21">
        <f>SUM(CLEAN!$AB372:$AE372)</f>
        <v>17</v>
      </c>
      <c r="O372" s="24">
        <f>CLEAN!$U372+CLEAN!$V372+CLEAN!$W372+CLEAN!$X372+CLEAN!$Y372+CLEAN!$Z372</f>
        <v>1127</v>
      </c>
      <c r="P372" s="21">
        <f>IF(CLEAN!$M372&lt;=32,3,IF(CLEAN!$M372&lt;=65,2,1))</f>
        <v>1</v>
      </c>
      <c r="Q372" s="21">
        <f>IF(Table_Market[[#This Row],[F_TOTAL_achat]]&lt;=14,1,IF(Table_Market[[#This Row],[F_TOTAL_achat]]&lt;=21,2,3))</f>
        <v>2</v>
      </c>
      <c r="R372" s="21">
        <f>IF(Table_Market[[#This Row],[M_TOTAL_dépensé]]&lt;=115,1,IF(Table_Market[[#This Row],[M_TOTAL_dépensé]]&lt;=833,2,3))</f>
        <v>3</v>
      </c>
      <c r="S372" s="21" t="str">
        <f>Table_Market[[#This Row],[R_SCORE]]&amp;Table_Market[[#This Row],[F_SCORE]]&amp;Table_Market[[#This Row],[M_SCORE]]</f>
        <v>123</v>
      </c>
      <c r="T3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72" s="24">
        <v>375</v>
      </c>
      <c r="V372" s="24">
        <v>152</v>
      </c>
      <c r="W372" s="24">
        <v>335</v>
      </c>
      <c r="X372" s="24">
        <v>93</v>
      </c>
      <c r="Y372" s="24">
        <v>91</v>
      </c>
      <c r="Z372" s="24">
        <v>81</v>
      </c>
      <c r="AA372" s="21">
        <v>1</v>
      </c>
      <c r="AB372" s="21">
        <v>5</v>
      </c>
      <c r="AC372" s="21">
        <v>4</v>
      </c>
      <c r="AD372" s="21">
        <v>6</v>
      </c>
      <c r="AE372" s="21">
        <v>2</v>
      </c>
      <c r="AF372" s="21">
        <v>0</v>
      </c>
      <c r="AG372" s="21">
        <v>0</v>
      </c>
      <c r="AH372" s="21">
        <v>0</v>
      </c>
      <c r="AI372" s="21">
        <v>0</v>
      </c>
      <c r="AJ372" s="21">
        <v>0</v>
      </c>
      <c r="AK372" s="21">
        <v>0</v>
      </c>
      <c r="AL372" s="21">
        <v>3</v>
      </c>
      <c r="AM372" s="21">
        <v>11</v>
      </c>
      <c r="AN372" s="25">
        <v>0</v>
      </c>
    </row>
    <row r="373" spans="1:40" x14ac:dyDescent="0.35">
      <c r="A373" s="26">
        <v>2886</v>
      </c>
      <c r="B373" s="27">
        <v>1971</v>
      </c>
      <c r="C373" s="21">
        <f ca="1">YEAR(TODAY())-CLEAN!$B373</f>
        <v>54</v>
      </c>
      <c r="D373" s="28" t="s">
        <v>792</v>
      </c>
      <c r="E373" s="27" t="s">
        <v>717</v>
      </c>
      <c r="F373" s="27" t="s">
        <v>711</v>
      </c>
      <c r="G373" s="29">
        <v>74290</v>
      </c>
      <c r="H373" s="28">
        <v>0</v>
      </c>
      <c r="I373" s="28">
        <v>1</v>
      </c>
      <c r="J373" s="28">
        <f>CLEAN!$H373+CLEAN!$I373</f>
        <v>1</v>
      </c>
      <c r="K373" s="30">
        <v>41498</v>
      </c>
      <c r="L373" s="28">
        <f ca="1">YEAR(TODAY())-YEAR(CLEAN!$K373)</f>
        <v>12</v>
      </c>
      <c r="M373" s="28">
        <v>70</v>
      </c>
      <c r="N373" s="28">
        <f>SUM(CLEAN!$AB373:$AE373)</f>
        <v>34</v>
      </c>
      <c r="O373" s="31">
        <f>CLEAN!$U373+CLEAN!$V373+CLEAN!$W373+CLEAN!$X373+CLEAN!$Y373+CLEAN!$Z373</f>
        <v>1217</v>
      </c>
      <c r="P373" s="28">
        <f>IF(CLEAN!$M373&lt;=32,3,IF(CLEAN!$M373&lt;=65,2,1))</f>
        <v>1</v>
      </c>
      <c r="Q373" s="28">
        <f>IF(Table_Market[[#This Row],[F_TOTAL_achat]]&lt;=14,1,IF(Table_Market[[#This Row],[F_TOTAL_achat]]&lt;=21,2,3))</f>
        <v>3</v>
      </c>
      <c r="R373" s="28">
        <f>IF(Table_Market[[#This Row],[M_TOTAL_dépensé]]&lt;=115,1,IF(Table_Market[[#This Row],[M_TOTAL_dépensé]]&lt;=833,2,3))</f>
        <v>3</v>
      </c>
      <c r="S373" s="21" t="str">
        <f>Table_Market[[#This Row],[R_SCORE]]&amp;Table_Market[[#This Row],[F_SCORE]]&amp;Table_Market[[#This Row],[M_SCORE]]</f>
        <v>133</v>
      </c>
      <c r="T3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73" s="31">
        <v>1121</v>
      </c>
      <c r="V373" s="31">
        <v>0</v>
      </c>
      <c r="W373" s="31">
        <v>72</v>
      </c>
      <c r="X373" s="31">
        <v>0</v>
      </c>
      <c r="Y373" s="31">
        <v>12</v>
      </c>
      <c r="Z373" s="31">
        <v>12</v>
      </c>
      <c r="AA373" s="28">
        <v>4</v>
      </c>
      <c r="AB373" s="28">
        <v>10</v>
      </c>
      <c r="AC373" s="28">
        <v>8</v>
      </c>
      <c r="AD373" s="28">
        <v>10</v>
      </c>
      <c r="AE373" s="28">
        <v>6</v>
      </c>
      <c r="AF373" s="28">
        <v>0</v>
      </c>
      <c r="AG373" s="28">
        <v>1</v>
      </c>
      <c r="AH373" s="28">
        <v>0</v>
      </c>
      <c r="AI373" s="28">
        <v>1</v>
      </c>
      <c r="AJ373" s="28">
        <v>0</v>
      </c>
      <c r="AK373" s="28">
        <v>0</v>
      </c>
      <c r="AL373" s="28">
        <v>3</v>
      </c>
      <c r="AM373" s="28">
        <v>11</v>
      </c>
      <c r="AN373" s="32">
        <v>0</v>
      </c>
    </row>
    <row r="374" spans="1:40" x14ac:dyDescent="0.35">
      <c r="A374" s="19">
        <v>5185</v>
      </c>
      <c r="B374" s="20">
        <v>1955</v>
      </c>
      <c r="C374" s="21">
        <f ca="1">YEAR(TODAY())-CLEAN!$B374</f>
        <v>70</v>
      </c>
      <c r="D374" s="28" t="s">
        <v>794</v>
      </c>
      <c r="E374" s="20" t="s">
        <v>716</v>
      </c>
      <c r="F374" s="20" t="s">
        <v>710</v>
      </c>
      <c r="G374" s="22">
        <v>74268</v>
      </c>
      <c r="H374" s="21">
        <v>0</v>
      </c>
      <c r="I374" s="21">
        <v>0</v>
      </c>
      <c r="J374" s="21">
        <f>CLEAN!$H374+CLEAN!$I374</f>
        <v>0</v>
      </c>
      <c r="K374" s="23">
        <v>41319</v>
      </c>
      <c r="L374" s="21">
        <f ca="1">YEAR(TODAY())-YEAR(CLEAN!$K374)</f>
        <v>12</v>
      </c>
      <c r="M374" s="21">
        <v>83</v>
      </c>
      <c r="N374" s="21">
        <f>SUM(CLEAN!$AB374:$AE374)</f>
        <v>14</v>
      </c>
      <c r="O374" s="24">
        <f>CLEAN!$U374+CLEAN!$V374+CLEAN!$W374+CLEAN!$X374+CLEAN!$Y374+CLEAN!$Z374</f>
        <v>892</v>
      </c>
      <c r="P374" s="21">
        <f>IF(CLEAN!$M374&lt;=32,3,IF(CLEAN!$M374&lt;=65,2,1))</f>
        <v>1</v>
      </c>
      <c r="Q374" s="21">
        <f>IF(Table_Market[[#This Row],[F_TOTAL_achat]]&lt;=14,1,IF(Table_Market[[#This Row],[F_TOTAL_achat]]&lt;=21,2,3))</f>
        <v>1</v>
      </c>
      <c r="R374" s="21">
        <f>IF(Table_Market[[#This Row],[M_TOTAL_dépensé]]&lt;=115,1,IF(Table_Market[[#This Row],[M_TOTAL_dépensé]]&lt;=833,2,3))</f>
        <v>3</v>
      </c>
      <c r="S374" s="21" t="str">
        <f>Table_Market[[#This Row],[R_SCORE]]&amp;Table_Market[[#This Row],[F_SCORE]]&amp;Table_Market[[#This Row],[M_SCORE]]</f>
        <v>113</v>
      </c>
      <c r="T3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74" s="24">
        <v>199</v>
      </c>
      <c r="V374" s="24">
        <v>66</v>
      </c>
      <c r="W374" s="24">
        <v>315</v>
      </c>
      <c r="X374" s="24">
        <v>97</v>
      </c>
      <c r="Y374" s="24">
        <v>174</v>
      </c>
      <c r="Z374" s="24">
        <v>41</v>
      </c>
      <c r="AA374" s="21">
        <v>1</v>
      </c>
      <c r="AB374" s="21">
        <v>4</v>
      </c>
      <c r="AC374" s="21">
        <v>3</v>
      </c>
      <c r="AD374" s="21">
        <v>5</v>
      </c>
      <c r="AE374" s="21">
        <v>2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3</v>
      </c>
      <c r="AM374" s="21">
        <v>11</v>
      </c>
      <c r="AN374" s="25">
        <v>0</v>
      </c>
    </row>
    <row r="375" spans="1:40" x14ac:dyDescent="0.35">
      <c r="A375" s="26">
        <v>4964</v>
      </c>
      <c r="B375" s="27">
        <v>1958</v>
      </c>
      <c r="C375" s="21">
        <f ca="1">YEAR(TODAY())-CLEAN!$B375</f>
        <v>67</v>
      </c>
      <c r="D375" s="28" t="s">
        <v>794</v>
      </c>
      <c r="E375" s="27" t="s">
        <v>714</v>
      </c>
      <c r="F375" s="27" t="s">
        <v>713</v>
      </c>
      <c r="G375" s="29">
        <v>74250</v>
      </c>
      <c r="H375" s="28">
        <v>0</v>
      </c>
      <c r="I375" s="28">
        <v>0</v>
      </c>
      <c r="J375" s="28">
        <f>CLEAN!$H375+CLEAN!$I375</f>
        <v>0</v>
      </c>
      <c r="K375" s="30">
        <v>41665</v>
      </c>
      <c r="L375" s="28">
        <f ca="1">YEAR(TODAY())-YEAR(CLEAN!$K375)</f>
        <v>11</v>
      </c>
      <c r="M375" s="28">
        <v>90</v>
      </c>
      <c r="N375" s="28">
        <f>SUM(CLEAN!$AB375:$AE375)</f>
        <v>18</v>
      </c>
      <c r="O375" s="31">
        <f>CLEAN!$U375+CLEAN!$V375+CLEAN!$W375+CLEAN!$X375+CLEAN!$Y375+CLEAN!$Z375</f>
        <v>1158</v>
      </c>
      <c r="P375" s="28">
        <f>IF(CLEAN!$M375&lt;=32,3,IF(CLEAN!$M375&lt;=65,2,1))</f>
        <v>1</v>
      </c>
      <c r="Q375" s="28">
        <f>IF(Table_Market[[#This Row],[F_TOTAL_achat]]&lt;=14,1,IF(Table_Market[[#This Row],[F_TOTAL_achat]]&lt;=21,2,3))</f>
        <v>2</v>
      </c>
      <c r="R375" s="28">
        <f>IF(Table_Market[[#This Row],[M_TOTAL_dépensé]]&lt;=115,1,IF(Table_Market[[#This Row],[M_TOTAL_dépensé]]&lt;=833,2,3))</f>
        <v>3</v>
      </c>
      <c r="S375" s="21" t="str">
        <f>Table_Market[[#This Row],[R_SCORE]]&amp;Table_Market[[#This Row],[F_SCORE]]&amp;Table_Market[[#This Row],[M_SCORE]]</f>
        <v>123</v>
      </c>
      <c r="T3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75" s="31">
        <v>680</v>
      </c>
      <c r="V375" s="31">
        <v>11</v>
      </c>
      <c r="W375" s="31">
        <v>392</v>
      </c>
      <c r="X375" s="31">
        <v>75</v>
      </c>
      <c r="Y375" s="31">
        <v>0</v>
      </c>
      <c r="Z375" s="31">
        <v>0</v>
      </c>
      <c r="AA375" s="28">
        <v>1</v>
      </c>
      <c r="AB375" s="28">
        <v>2</v>
      </c>
      <c r="AC375" s="28">
        <v>11</v>
      </c>
      <c r="AD375" s="28">
        <v>4</v>
      </c>
      <c r="AE375" s="28">
        <v>1</v>
      </c>
      <c r="AF375" s="28">
        <v>0</v>
      </c>
      <c r="AG375" s="28">
        <v>0</v>
      </c>
      <c r="AH375" s="28">
        <v>0</v>
      </c>
      <c r="AI375" s="28">
        <v>0</v>
      </c>
      <c r="AJ375" s="28">
        <v>0</v>
      </c>
      <c r="AK375" s="28">
        <v>0</v>
      </c>
      <c r="AL375" s="28">
        <v>3</v>
      </c>
      <c r="AM375" s="28">
        <v>11</v>
      </c>
      <c r="AN375" s="32">
        <v>0</v>
      </c>
    </row>
    <row r="376" spans="1:40" x14ac:dyDescent="0.35">
      <c r="A376" s="19">
        <v>8278</v>
      </c>
      <c r="B376" s="20">
        <v>1990</v>
      </c>
      <c r="C376" s="21">
        <f ca="1">YEAR(TODAY())-CLEAN!$B376</f>
        <v>35</v>
      </c>
      <c r="D376" s="28" t="s">
        <v>793</v>
      </c>
      <c r="E376" s="20" t="s">
        <v>714</v>
      </c>
      <c r="F376" s="20" t="s">
        <v>710</v>
      </c>
      <c r="G376" s="22">
        <v>74214</v>
      </c>
      <c r="H376" s="21">
        <v>0</v>
      </c>
      <c r="I376" s="21">
        <v>0</v>
      </c>
      <c r="J376" s="21">
        <f>CLEAN!$H376+CLEAN!$I376</f>
        <v>0</v>
      </c>
      <c r="K376" s="23">
        <v>41147</v>
      </c>
      <c r="L376" s="21">
        <f ca="1">YEAR(TODAY())-YEAR(CLEAN!$K376)</f>
        <v>13</v>
      </c>
      <c r="M376" s="21">
        <v>3</v>
      </c>
      <c r="N376" s="21">
        <f>SUM(CLEAN!$AB376:$AE376)</f>
        <v>20</v>
      </c>
      <c r="O376" s="24">
        <f>CLEAN!$U376+CLEAN!$V376+CLEAN!$W376+CLEAN!$X376+CLEAN!$Y376+CLEAN!$Z376</f>
        <v>1711</v>
      </c>
      <c r="P376" s="21">
        <f>IF(CLEAN!$M376&lt;=32,3,IF(CLEAN!$M376&lt;=65,2,1))</f>
        <v>3</v>
      </c>
      <c r="Q376" s="21">
        <f>IF(Table_Market[[#This Row],[F_TOTAL_achat]]&lt;=14,1,IF(Table_Market[[#This Row],[F_TOTAL_achat]]&lt;=21,2,3))</f>
        <v>2</v>
      </c>
      <c r="R376" s="21">
        <f>IF(Table_Market[[#This Row],[M_TOTAL_dépensé]]&lt;=115,1,IF(Table_Market[[#This Row],[M_TOTAL_dépensé]]&lt;=833,2,3))</f>
        <v>3</v>
      </c>
      <c r="S376" s="21" t="str">
        <f>Table_Market[[#This Row],[R_SCORE]]&amp;Table_Market[[#This Row],[F_SCORE]]&amp;Table_Market[[#This Row],[M_SCORE]]</f>
        <v>323</v>
      </c>
      <c r="T3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76" s="24">
        <v>863</v>
      </c>
      <c r="V376" s="24">
        <v>83</v>
      </c>
      <c r="W376" s="24">
        <v>547</v>
      </c>
      <c r="X376" s="24">
        <v>86</v>
      </c>
      <c r="Y376" s="24">
        <v>99</v>
      </c>
      <c r="Z376" s="24">
        <v>33</v>
      </c>
      <c r="AA376" s="21">
        <v>1</v>
      </c>
      <c r="AB376" s="21">
        <v>8</v>
      </c>
      <c r="AC376" s="21">
        <v>2</v>
      </c>
      <c r="AD376" s="21">
        <v>5</v>
      </c>
      <c r="AE376" s="21">
        <v>5</v>
      </c>
      <c r="AF376" s="21">
        <v>0</v>
      </c>
      <c r="AG376" s="21">
        <v>0</v>
      </c>
      <c r="AH376" s="21">
        <v>0</v>
      </c>
      <c r="AI376" s="21">
        <v>0</v>
      </c>
      <c r="AJ376" s="21">
        <v>0</v>
      </c>
      <c r="AK376" s="21">
        <v>0</v>
      </c>
      <c r="AL376" s="21">
        <v>3</v>
      </c>
      <c r="AM376" s="21">
        <v>11</v>
      </c>
      <c r="AN376" s="25">
        <v>0</v>
      </c>
    </row>
    <row r="377" spans="1:40" x14ac:dyDescent="0.35">
      <c r="A377" s="26">
        <v>810</v>
      </c>
      <c r="B377" s="27">
        <v>1975</v>
      </c>
      <c r="C377" s="21">
        <f ca="1">YEAR(TODAY())-CLEAN!$B377</f>
        <v>50</v>
      </c>
      <c r="D377" s="28" t="s">
        <v>792</v>
      </c>
      <c r="E377" s="27" t="s">
        <v>716</v>
      </c>
      <c r="F377" s="27" t="s">
        <v>710</v>
      </c>
      <c r="G377" s="29">
        <v>74190</v>
      </c>
      <c r="H377" s="28">
        <v>0</v>
      </c>
      <c r="I377" s="28">
        <v>1</v>
      </c>
      <c r="J377" s="28">
        <f>CLEAN!$H377+CLEAN!$I377</f>
        <v>1</v>
      </c>
      <c r="K377" s="30">
        <v>41771</v>
      </c>
      <c r="L377" s="28">
        <f ca="1">YEAR(TODAY())-YEAR(CLEAN!$K377)</f>
        <v>11</v>
      </c>
      <c r="M377" s="28">
        <v>49</v>
      </c>
      <c r="N377" s="28">
        <f>SUM(CLEAN!$AB377:$AE377)</f>
        <v>19</v>
      </c>
      <c r="O377" s="31">
        <f>CLEAN!$U377+CLEAN!$V377+CLEAN!$W377+CLEAN!$X377+CLEAN!$Y377+CLEAN!$Z377</f>
        <v>641</v>
      </c>
      <c r="P377" s="28">
        <f>IF(CLEAN!$M377&lt;=32,3,IF(CLEAN!$M377&lt;=65,2,1))</f>
        <v>2</v>
      </c>
      <c r="Q377" s="28">
        <f>IF(Table_Market[[#This Row],[F_TOTAL_achat]]&lt;=14,1,IF(Table_Market[[#This Row],[F_TOTAL_achat]]&lt;=21,2,3))</f>
        <v>2</v>
      </c>
      <c r="R377" s="28">
        <f>IF(Table_Market[[#This Row],[M_TOTAL_dépensé]]&lt;=115,1,IF(Table_Market[[#This Row],[M_TOTAL_dépensé]]&lt;=833,2,3))</f>
        <v>2</v>
      </c>
      <c r="S377" s="21" t="str">
        <f>Table_Market[[#This Row],[R_SCORE]]&amp;Table_Market[[#This Row],[F_SCORE]]&amp;Table_Market[[#This Row],[M_SCORE]]</f>
        <v>222</v>
      </c>
      <c r="T3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77" s="31">
        <v>151</v>
      </c>
      <c r="V377" s="31">
        <v>81</v>
      </c>
      <c r="W377" s="31">
        <v>86</v>
      </c>
      <c r="X377" s="31">
        <v>168</v>
      </c>
      <c r="Y377" s="31">
        <v>91</v>
      </c>
      <c r="Z377" s="31">
        <v>64</v>
      </c>
      <c r="AA377" s="28">
        <v>2</v>
      </c>
      <c r="AB377" s="28">
        <v>4</v>
      </c>
      <c r="AC377" s="28">
        <v>2</v>
      </c>
      <c r="AD377" s="28">
        <v>11</v>
      </c>
      <c r="AE377" s="28">
        <v>2</v>
      </c>
      <c r="AF377" s="28">
        <v>0</v>
      </c>
      <c r="AG377" s="28">
        <v>0</v>
      </c>
      <c r="AH377" s="28">
        <v>0</v>
      </c>
      <c r="AI377" s="28">
        <v>0</v>
      </c>
      <c r="AJ377" s="28">
        <v>0</v>
      </c>
      <c r="AK377" s="28">
        <v>0</v>
      </c>
      <c r="AL377" s="28">
        <v>3</v>
      </c>
      <c r="AM377" s="28">
        <v>11</v>
      </c>
      <c r="AN377" s="32">
        <v>0</v>
      </c>
    </row>
    <row r="378" spans="1:40" x14ac:dyDescent="0.35">
      <c r="A378" s="19">
        <v>10095</v>
      </c>
      <c r="B378" s="20">
        <v>1975</v>
      </c>
      <c r="C378" s="21">
        <f ca="1">YEAR(TODAY())-CLEAN!$B378</f>
        <v>50</v>
      </c>
      <c r="D378" s="28" t="s">
        <v>792</v>
      </c>
      <c r="E378" s="20" t="s">
        <v>714</v>
      </c>
      <c r="F378" s="20" t="s">
        <v>711</v>
      </c>
      <c r="G378" s="22">
        <v>74165</v>
      </c>
      <c r="H378" s="21">
        <v>0</v>
      </c>
      <c r="I378" s="21">
        <v>0</v>
      </c>
      <c r="J378" s="21">
        <f>CLEAN!$H378+CLEAN!$I378</f>
        <v>0</v>
      </c>
      <c r="K378" s="23">
        <v>41395</v>
      </c>
      <c r="L378" s="21">
        <f ca="1">YEAR(TODAY())-YEAR(CLEAN!$K378)</f>
        <v>12</v>
      </c>
      <c r="M378" s="21">
        <v>9</v>
      </c>
      <c r="N378" s="21">
        <f>SUM(CLEAN!$AB378:$AE378)</f>
        <v>21</v>
      </c>
      <c r="O378" s="24">
        <f>CLEAN!$U378+CLEAN!$V378+CLEAN!$W378+CLEAN!$X378+CLEAN!$Y378+CLEAN!$Z378</f>
        <v>1293</v>
      </c>
      <c r="P378" s="21">
        <f>IF(CLEAN!$M378&lt;=32,3,IF(CLEAN!$M378&lt;=65,2,1))</f>
        <v>3</v>
      </c>
      <c r="Q378" s="21">
        <f>IF(Table_Market[[#This Row],[F_TOTAL_achat]]&lt;=14,1,IF(Table_Market[[#This Row],[F_TOTAL_achat]]&lt;=21,2,3))</f>
        <v>2</v>
      </c>
      <c r="R378" s="21">
        <f>IF(Table_Market[[#This Row],[M_TOTAL_dépensé]]&lt;=115,1,IF(Table_Market[[#This Row],[M_TOTAL_dépensé]]&lt;=833,2,3))</f>
        <v>3</v>
      </c>
      <c r="S378" s="21" t="str">
        <f>Table_Market[[#This Row],[R_SCORE]]&amp;Table_Market[[#This Row],[F_SCORE]]&amp;Table_Market[[#This Row],[M_SCORE]]</f>
        <v>323</v>
      </c>
      <c r="T3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78" s="24">
        <v>1001</v>
      </c>
      <c r="V378" s="24">
        <v>12</v>
      </c>
      <c r="W378" s="24">
        <v>240</v>
      </c>
      <c r="X378" s="24">
        <v>16</v>
      </c>
      <c r="Y378" s="24">
        <v>12</v>
      </c>
      <c r="Z378" s="24">
        <v>12</v>
      </c>
      <c r="AA378" s="21">
        <v>1</v>
      </c>
      <c r="AB378" s="21">
        <v>5</v>
      </c>
      <c r="AC378" s="21">
        <v>4</v>
      </c>
      <c r="AD378" s="21">
        <v>10</v>
      </c>
      <c r="AE378" s="21">
        <v>2</v>
      </c>
      <c r="AF378" s="21">
        <v>0</v>
      </c>
      <c r="AG378" s="21">
        <v>0</v>
      </c>
      <c r="AH378" s="21">
        <v>0</v>
      </c>
      <c r="AI378" s="21">
        <v>0</v>
      </c>
      <c r="AJ378" s="21">
        <v>0</v>
      </c>
      <c r="AK378" s="21">
        <v>0</v>
      </c>
      <c r="AL378" s="21">
        <v>3</v>
      </c>
      <c r="AM378" s="21">
        <v>11</v>
      </c>
      <c r="AN378" s="25">
        <v>0</v>
      </c>
    </row>
    <row r="379" spans="1:40" x14ac:dyDescent="0.35">
      <c r="A379" s="26">
        <v>3139</v>
      </c>
      <c r="B379" s="27">
        <v>1982</v>
      </c>
      <c r="C379" s="21">
        <f ca="1">YEAR(TODAY())-CLEAN!$B379</f>
        <v>43</v>
      </c>
      <c r="D379" s="28" t="s">
        <v>793</v>
      </c>
      <c r="E379" s="27" t="s">
        <v>717</v>
      </c>
      <c r="F379" s="27" t="s">
        <v>709</v>
      </c>
      <c r="G379" s="29">
        <v>74116</v>
      </c>
      <c r="H379" s="28">
        <v>0</v>
      </c>
      <c r="I379" s="28">
        <v>0</v>
      </c>
      <c r="J379" s="28">
        <f>CLEAN!$H379+CLEAN!$I379</f>
        <v>0</v>
      </c>
      <c r="K379" s="30">
        <v>41638</v>
      </c>
      <c r="L379" s="28">
        <f ca="1">YEAR(TODAY())-YEAR(CLEAN!$K379)</f>
        <v>12</v>
      </c>
      <c r="M379" s="28">
        <v>53</v>
      </c>
      <c r="N379" s="28">
        <f>SUM(CLEAN!$AB379:$AE379)</f>
        <v>20</v>
      </c>
      <c r="O379" s="31">
        <f>CLEAN!$U379+CLEAN!$V379+CLEAN!$W379+CLEAN!$X379+CLEAN!$Y379+CLEAN!$Z379</f>
        <v>2052</v>
      </c>
      <c r="P379" s="28">
        <f>IF(CLEAN!$M379&lt;=32,3,IF(CLEAN!$M379&lt;=65,2,1))</f>
        <v>2</v>
      </c>
      <c r="Q379" s="28">
        <f>IF(Table_Market[[#This Row],[F_TOTAL_achat]]&lt;=14,1,IF(Table_Market[[#This Row],[F_TOTAL_achat]]&lt;=21,2,3))</f>
        <v>2</v>
      </c>
      <c r="R379" s="28">
        <f>IF(Table_Market[[#This Row],[M_TOTAL_dépensé]]&lt;=115,1,IF(Table_Market[[#This Row],[M_TOTAL_dépensé]]&lt;=833,2,3))</f>
        <v>3</v>
      </c>
      <c r="S379" s="21" t="str">
        <f>Table_Market[[#This Row],[R_SCORE]]&amp;Table_Market[[#This Row],[F_SCORE]]&amp;Table_Market[[#This Row],[M_SCORE]]</f>
        <v>223</v>
      </c>
      <c r="T3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79" s="31">
        <v>871</v>
      </c>
      <c r="V379" s="31">
        <v>111</v>
      </c>
      <c r="W379" s="31">
        <v>704</v>
      </c>
      <c r="X379" s="31">
        <v>145</v>
      </c>
      <c r="Y379" s="31">
        <v>55</v>
      </c>
      <c r="Z379" s="31">
        <v>166</v>
      </c>
      <c r="AA379" s="28">
        <v>1</v>
      </c>
      <c r="AB379" s="28">
        <v>4</v>
      </c>
      <c r="AC379" s="28">
        <v>4</v>
      </c>
      <c r="AD379" s="28">
        <v>10</v>
      </c>
      <c r="AE379" s="28">
        <v>2</v>
      </c>
      <c r="AF379" s="28">
        <v>0</v>
      </c>
      <c r="AG379" s="28">
        <v>1</v>
      </c>
      <c r="AH379" s="28">
        <v>0</v>
      </c>
      <c r="AI379" s="28">
        <v>0</v>
      </c>
      <c r="AJ379" s="28">
        <v>0</v>
      </c>
      <c r="AK379" s="28">
        <v>0</v>
      </c>
      <c r="AL379" s="28">
        <v>3</v>
      </c>
      <c r="AM379" s="28">
        <v>11</v>
      </c>
      <c r="AN379" s="32">
        <v>0</v>
      </c>
    </row>
    <row r="380" spans="1:40" x14ac:dyDescent="0.35">
      <c r="A380" s="19">
        <v>6982</v>
      </c>
      <c r="B380" s="20">
        <v>1976</v>
      </c>
      <c r="C380" s="21">
        <f ca="1">YEAR(TODAY())-CLEAN!$B380</f>
        <v>49</v>
      </c>
      <c r="D380" s="28" t="s">
        <v>792</v>
      </c>
      <c r="E380" s="20" t="s">
        <v>716</v>
      </c>
      <c r="F380" s="20" t="s">
        <v>710</v>
      </c>
      <c r="G380" s="22">
        <v>74068</v>
      </c>
      <c r="H380" s="21">
        <v>0</v>
      </c>
      <c r="I380" s="21">
        <v>0</v>
      </c>
      <c r="J380" s="21">
        <f>CLEAN!$H380+CLEAN!$I380</f>
        <v>0</v>
      </c>
      <c r="K380" s="23">
        <v>41352</v>
      </c>
      <c r="L380" s="21">
        <f ca="1">YEAR(TODAY())-YEAR(CLEAN!$K380)</f>
        <v>12</v>
      </c>
      <c r="M380" s="21">
        <v>14</v>
      </c>
      <c r="N380" s="21">
        <f>SUM(CLEAN!$AB380:$AE380)</f>
        <v>25</v>
      </c>
      <c r="O380" s="24">
        <f>CLEAN!$U380+CLEAN!$V380+CLEAN!$W380+CLEAN!$X380+CLEAN!$Y380+CLEAN!$Z380</f>
        <v>1581</v>
      </c>
      <c r="P380" s="21">
        <f>IF(CLEAN!$M380&lt;=32,3,IF(CLEAN!$M380&lt;=65,2,1))</f>
        <v>3</v>
      </c>
      <c r="Q380" s="21">
        <f>IF(Table_Market[[#This Row],[F_TOTAL_achat]]&lt;=14,1,IF(Table_Market[[#This Row],[F_TOTAL_achat]]&lt;=21,2,3))</f>
        <v>3</v>
      </c>
      <c r="R380" s="21">
        <f>IF(Table_Market[[#This Row],[M_TOTAL_dépensé]]&lt;=115,1,IF(Table_Market[[#This Row],[M_TOTAL_dépensé]]&lt;=833,2,3))</f>
        <v>3</v>
      </c>
      <c r="S380" s="21" t="str">
        <f>Table_Market[[#This Row],[R_SCORE]]&amp;Table_Market[[#This Row],[F_SCORE]]&amp;Table_Market[[#This Row],[M_SCORE]]</f>
        <v>333</v>
      </c>
      <c r="T3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80" s="24">
        <v>783</v>
      </c>
      <c r="V380" s="24">
        <v>30</v>
      </c>
      <c r="W380" s="24">
        <v>537</v>
      </c>
      <c r="X380" s="24">
        <v>140</v>
      </c>
      <c r="Y380" s="24">
        <v>76</v>
      </c>
      <c r="Z380" s="24">
        <v>15</v>
      </c>
      <c r="AA380" s="21">
        <v>1</v>
      </c>
      <c r="AB380" s="21">
        <v>4</v>
      </c>
      <c r="AC380" s="21">
        <v>10</v>
      </c>
      <c r="AD380" s="21">
        <v>9</v>
      </c>
      <c r="AE380" s="21">
        <v>2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0</v>
      </c>
      <c r="AL380" s="21">
        <v>3</v>
      </c>
      <c r="AM380" s="21">
        <v>11</v>
      </c>
      <c r="AN380" s="25">
        <v>0</v>
      </c>
    </row>
    <row r="381" spans="1:40" x14ac:dyDescent="0.35">
      <c r="A381" s="26">
        <v>830</v>
      </c>
      <c r="B381" s="27">
        <v>1987</v>
      </c>
      <c r="C381" s="21">
        <f ca="1">YEAR(TODAY())-CLEAN!$B381</f>
        <v>38</v>
      </c>
      <c r="D381" s="28" t="s">
        <v>793</v>
      </c>
      <c r="E381" s="27" t="s">
        <v>714</v>
      </c>
      <c r="F381" s="27" t="s">
        <v>709</v>
      </c>
      <c r="G381" s="29">
        <v>74004</v>
      </c>
      <c r="H381" s="28">
        <v>0</v>
      </c>
      <c r="I381" s="28">
        <v>0</v>
      </c>
      <c r="J381" s="28">
        <f>CLEAN!$H381+CLEAN!$I381</f>
        <v>0</v>
      </c>
      <c r="K381" s="30">
        <v>41694</v>
      </c>
      <c r="L381" s="28">
        <f ca="1">YEAR(TODAY())-YEAR(CLEAN!$K381)</f>
        <v>11</v>
      </c>
      <c r="M381" s="28">
        <v>5</v>
      </c>
      <c r="N381" s="28">
        <f>SUM(CLEAN!$AB381:$AE381)</f>
        <v>17</v>
      </c>
      <c r="O381" s="31">
        <f>CLEAN!$U381+CLEAN!$V381+CLEAN!$W381+CLEAN!$X381+CLEAN!$Y381+CLEAN!$Z381</f>
        <v>1658</v>
      </c>
      <c r="P381" s="28">
        <f>IF(CLEAN!$M381&lt;=32,3,IF(CLEAN!$M381&lt;=65,2,1))</f>
        <v>3</v>
      </c>
      <c r="Q381" s="28">
        <f>IF(Table_Market[[#This Row],[F_TOTAL_achat]]&lt;=14,1,IF(Table_Market[[#This Row],[F_TOTAL_achat]]&lt;=21,2,3))</f>
        <v>2</v>
      </c>
      <c r="R381" s="28">
        <f>IF(Table_Market[[#This Row],[M_TOTAL_dépensé]]&lt;=115,1,IF(Table_Market[[#This Row],[M_TOTAL_dépensé]]&lt;=833,2,3))</f>
        <v>3</v>
      </c>
      <c r="S381" s="21" t="str">
        <f>Table_Market[[#This Row],[R_SCORE]]&amp;Table_Market[[#This Row],[F_SCORE]]&amp;Table_Market[[#This Row],[M_SCORE]]</f>
        <v>323</v>
      </c>
      <c r="T3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81" s="31">
        <v>784</v>
      </c>
      <c r="V381" s="31">
        <v>48</v>
      </c>
      <c r="W381" s="31">
        <v>560</v>
      </c>
      <c r="X381" s="31">
        <v>42</v>
      </c>
      <c r="Y381" s="31">
        <v>176</v>
      </c>
      <c r="Z381" s="31">
        <v>48</v>
      </c>
      <c r="AA381" s="28">
        <v>1</v>
      </c>
      <c r="AB381" s="28">
        <v>4</v>
      </c>
      <c r="AC381" s="28">
        <v>6</v>
      </c>
      <c r="AD381" s="28">
        <v>4</v>
      </c>
      <c r="AE381" s="28">
        <v>3</v>
      </c>
      <c r="AF381" s="28">
        <v>0</v>
      </c>
      <c r="AG381" s="28">
        <v>0</v>
      </c>
      <c r="AH381" s="28">
        <v>1</v>
      </c>
      <c r="AI381" s="28">
        <v>1</v>
      </c>
      <c r="AJ381" s="28">
        <v>0</v>
      </c>
      <c r="AK381" s="28">
        <v>0</v>
      </c>
      <c r="AL381" s="28">
        <v>3</v>
      </c>
      <c r="AM381" s="28">
        <v>11</v>
      </c>
      <c r="AN381" s="32">
        <v>1</v>
      </c>
    </row>
    <row r="382" spans="1:40" x14ac:dyDescent="0.35">
      <c r="A382" s="19">
        <v>3749</v>
      </c>
      <c r="B382" s="20">
        <v>1973</v>
      </c>
      <c r="C382" s="21">
        <f ca="1">YEAR(TODAY())-CLEAN!$B382</f>
        <v>52</v>
      </c>
      <c r="D382" s="28" t="s">
        <v>792</v>
      </c>
      <c r="E382" s="20" t="s">
        <v>716</v>
      </c>
      <c r="F382" s="20" t="s">
        <v>713</v>
      </c>
      <c r="G382" s="22">
        <v>73926</v>
      </c>
      <c r="H382" s="21">
        <v>0</v>
      </c>
      <c r="I382" s="21">
        <v>0</v>
      </c>
      <c r="J382" s="21">
        <f>CLEAN!$H382+CLEAN!$I382</f>
        <v>0</v>
      </c>
      <c r="K382" s="23">
        <v>41335</v>
      </c>
      <c r="L382" s="21">
        <f ca="1">YEAR(TODAY())-YEAR(CLEAN!$K382)</f>
        <v>12</v>
      </c>
      <c r="M382" s="21">
        <v>54</v>
      </c>
      <c r="N382" s="21">
        <f>SUM(CLEAN!$AB382:$AE382)</f>
        <v>26</v>
      </c>
      <c r="O382" s="24">
        <f>CLEAN!$U382+CLEAN!$V382+CLEAN!$W382+CLEAN!$X382+CLEAN!$Y382+CLEAN!$Z382</f>
        <v>1580</v>
      </c>
      <c r="P382" s="21">
        <f>IF(CLEAN!$M382&lt;=32,3,IF(CLEAN!$M382&lt;=65,2,1))</f>
        <v>2</v>
      </c>
      <c r="Q382" s="21">
        <f>IF(Table_Market[[#This Row],[F_TOTAL_achat]]&lt;=14,1,IF(Table_Market[[#This Row],[F_TOTAL_achat]]&lt;=21,2,3))</f>
        <v>3</v>
      </c>
      <c r="R382" s="21">
        <f>IF(Table_Market[[#This Row],[M_TOTAL_dépensé]]&lt;=115,1,IF(Table_Market[[#This Row],[M_TOTAL_dépensé]]&lt;=833,2,3))</f>
        <v>3</v>
      </c>
      <c r="S382" s="21" t="str">
        <f>Table_Market[[#This Row],[R_SCORE]]&amp;Table_Market[[#This Row],[F_SCORE]]&amp;Table_Market[[#This Row],[M_SCORE]]</f>
        <v>233</v>
      </c>
      <c r="T3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82" s="24">
        <v>627</v>
      </c>
      <c r="V382" s="24">
        <v>91</v>
      </c>
      <c r="W382" s="24">
        <v>597</v>
      </c>
      <c r="X382" s="24">
        <v>159</v>
      </c>
      <c r="Y382" s="24">
        <v>91</v>
      </c>
      <c r="Z382" s="24">
        <v>15</v>
      </c>
      <c r="AA382" s="21">
        <v>1</v>
      </c>
      <c r="AB382" s="21">
        <v>6</v>
      </c>
      <c r="AC382" s="21">
        <v>5</v>
      </c>
      <c r="AD382" s="21">
        <v>12</v>
      </c>
      <c r="AE382" s="21">
        <v>3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3</v>
      </c>
      <c r="AM382" s="21">
        <v>11</v>
      </c>
      <c r="AN382" s="25">
        <v>0</v>
      </c>
    </row>
    <row r="383" spans="1:40" x14ac:dyDescent="0.35">
      <c r="A383" s="26">
        <v>6246</v>
      </c>
      <c r="B383" s="27">
        <v>1953</v>
      </c>
      <c r="C383" s="21">
        <f ca="1">YEAR(TODAY())-CLEAN!$B383</f>
        <v>72</v>
      </c>
      <c r="D383" s="28" t="s">
        <v>794</v>
      </c>
      <c r="E383" s="27" t="s">
        <v>716</v>
      </c>
      <c r="F383" s="27" t="s">
        <v>709</v>
      </c>
      <c r="G383" s="29">
        <v>73892</v>
      </c>
      <c r="H383" s="28">
        <v>0</v>
      </c>
      <c r="I383" s="28">
        <v>0</v>
      </c>
      <c r="J383" s="28">
        <f>CLEAN!$H383+CLEAN!$I383</f>
        <v>0</v>
      </c>
      <c r="K383" s="30">
        <v>41591</v>
      </c>
      <c r="L383" s="28">
        <f ca="1">YEAR(TODAY())-YEAR(CLEAN!$K383)</f>
        <v>12</v>
      </c>
      <c r="M383" s="28">
        <v>40</v>
      </c>
      <c r="N383" s="28">
        <f>SUM(CLEAN!$AB383:$AE383)</f>
        <v>23</v>
      </c>
      <c r="O383" s="31">
        <f>CLEAN!$U383+CLEAN!$V383+CLEAN!$W383+CLEAN!$X383+CLEAN!$Y383+CLEAN!$Z383</f>
        <v>1507</v>
      </c>
      <c r="P383" s="28">
        <f>IF(CLEAN!$M383&lt;=32,3,IF(CLEAN!$M383&lt;=65,2,1))</f>
        <v>2</v>
      </c>
      <c r="Q383" s="28">
        <f>IF(Table_Market[[#This Row],[F_TOTAL_achat]]&lt;=14,1,IF(Table_Market[[#This Row],[F_TOTAL_achat]]&lt;=21,2,3))</f>
        <v>3</v>
      </c>
      <c r="R383" s="28">
        <f>IF(Table_Market[[#This Row],[M_TOTAL_dépensé]]&lt;=115,1,IF(Table_Market[[#This Row],[M_TOTAL_dépensé]]&lt;=833,2,3))</f>
        <v>3</v>
      </c>
      <c r="S383" s="21" t="str">
        <f>Table_Market[[#This Row],[R_SCORE]]&amp;Table_Market[[#This Row],[F_SCORE]]&amp;Table_Market[[#This Row],[M_SCORE]]</f>
        <v>233</v>
      </c>
      <c r="T3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83" s="31">
        <v>703</v>
      </c>
      <c r="V383" s="31">
        <v>102</v>
      </c>
      <c r="W383" s="31">
        <v>601</v>
      </c>
      <c r="X383" s="31">
        <v>0</v>
      </c>
      <c r="Y383" s="31">
        <v>58</v>
      </c>
      <c r="Z383" s="31">
        <v>43</v>
      </c>
      <c r="AA383" s="28">
        <v>1</v>
      </c>
      <c r="AB383" s="28">
        <v>3</v>
      </c>
      <c r="AC383" s="28">
        <v>11</v>
      </c>
      <c r="AD383" s="28">
        <v>8</v>
      </c>
      <c r="AE383" s="28">
        <v>1</v>
      </c>
      <c r="AF383" s="28">
        <v>0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8">
        <v>3</v>
      </c>
      <c r="AM383" s="28">
        <v>11</v>
      </c>
      <c r="AN383" s="32">
        <v>1</v>
      </c>
    </row>
    <row r="384" spans="1:40" x14ac:dyDescent="0.35">
      <c r="A384" s="19">
        <v>2736</v>
      </c>
      <c r="B384" s="20">
        <v>1978</v>
      </c>
      <c r="C384" s="21">
        <f ca="1">YEAR(TODAY())-CLEAN!$B384</f>
        <v>47</v>
      </c>
      <c r="D384" s="28" t="s">
        <v>792</v>
      </c>
      <c r="E384" s="20" t="s">
        <v>716</v>
      </c>
      <c r="F384" s="20" t="s">
        <v>710</v>
      </c>
      <c r="G384" s="22">
        <v>73807</v>
      </c>
      <c r="H384" s="21">
        <v>0</v>
      </c>
      <c r="I384" s="21">
        <v>1</v>
      </c>
      <c r="J384" s="21">
        <f>CLEAN!$H384+CLEAN!$I384</f>
        <v>1</v>
      </c>
      <c r="K384" s="23">
        <v>41276</v>
      </c>
      <c r="L384" s="21">
        <f ca="1">YEAR(TODAY())-YEAR(CLEAN!$K384)</f>
        <v>12</v>
      </c>
      <c r="M384" s="21">
        <v>88</v>
      </c>
      <c r="N384" s="21">
        <f>SUM(CLEAN!$AB384:$AE384)</f>
        <v>23</v>
      </c>
      <c r="O384" s="24">
        <f>CLEAN!$U384+CLEAN!$V384+CLEAN!$W384+CLEAN!$X384+CLEAN!$Y384+CLEAN!$Z384</f>
        <v>849</v>
      </c>
      <c r="P384" s="21">
        <f>IF(CLEAN!$M384&lt;=32,3,IF(CLEAN!$M384&lt;=65,2,1))</f>
        <v>1</v>
      </c>
      <c r="Q384" s="21">
        <f>IF(Table_Market[[#This Row],[F_TOTAL_achat]]&lt;=14,1,IF(Table_Market[[#This Row],[F_TOTAL_achat]]&lt;=21,2,3))</f>
        <v>3</v>
      </c>
      <c r="R384" s="21">
        <f>IF(Table_Market[[#This Row],[M_TOTAL_dépensé]]&lt;=115,1,IF(Table_Market[[#This Row],[M_TOTAL_dépensé]]&lt;=833,2,3))</f>
        <v>3</v>
      </c>
      <c r="S384" s="21" t="str">
        <f>Table_Market[[#This Row],[R_SCORE]]&amp;Table_Market[[#This Row],[F_SCORE]]&amp;Table_Market[[#This Row],[M_SCORE]]</f>
        <v>133</v>
      </c>
      <c r="T3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84" s="24">
        <v>366</v>
      </c>
      <c r="V384" s="24">
        <v>124</v>
      </c>
      <c r="W384" s="24">
        <v>156</v>
      </c>
      <c r="X384" s="24">
        <v>71</v>
      </c>
      <c r="Y384" s="24">
        <v>78</v>
      </c>
      <c r="Z384" s="24">
        <v>54</v>
      </c>
      <c r="AA384" s="21">
        <v>2</v>
      </c>
      <c r="AB384" s="21">
        <v>5</v>
      </c>
      <c r="AC384" s="21">
        <v>5</v>
      </c>
      <c r="AD384" s="21">
        <v>11</v>
      </c>
      <c r="AE384" s="21">
        <v>2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3</v>
      </c>
      <c r="AM384" s="21">
        <v>11</v>
      </c>
      <c r="AN384" s="25">
        <v>0</v>
      </c>
    </row>
    <row r="385" spans="1:40" x14ac:dyDescent="0.35">
      <c r="A385" s="26">
        <v>7118</v>
      </c>
      <c r="B385" s="27">
        <v>1957</v>
      </c>
      <c r="C385" s="21">
        <f ca="1">YEAR(TODAY())-CLEAN!$B385</f>
        <v>68</v>
      </c>
      <c r="D385" s="28" t="s">
        <v>794</v>
      </c>
      <c r="E385" s="27" t="s">
        <v>716</v>
      </c>
      <c r="F385" s="27" t="s">
        <v>710</v>
      </c>
      <c r="G385" s="29">
        <v>73803</v>
      </c>
      <c r="H385" s="28">
        <v>0</v>
      </c>
      <c r="I385" s="28">
        <v>1</v>
      </c>
      <c r="J385" s="28">
        <f>CLEAN!$H385+CLEAN!$I385</f>
        <v>1</v>
      </c>
      <c r="K385" s="30">
        <v>41122</v>
      </c>
      <c r="L385" s="28">
        <f ca="1">YEAR(TODAY())-YEAR(CLEAN!$K385)</f>
        <v>13</v>
      </c>
      <c r="M385" s="28">
        <v>61</v>
      </c>
      <c r="N385" s="28">
        <f>SUM(CLEAN!$AB385:$AE385)</f>
        <v>26</v>
      </c>
      <c r="O385" s="31">
        <f>CLEAN!$U385+CLEAN!$V385+CLEAN!$W385+CLEAN!$X385+CLEAN!$Y385+CLEAN!$Z385</f>
        <v>1528</v>
      </c>
      <c r="P385" s="28">
        <f>IF(CLEAN!$M385&lt;=32,3,IF(CLEAN!$M385&lt;=65,2,1))</f>
        <v>2</v>
      </c>
      <c r="Q385" s="28">
        <f>IF(Table_Market[[#This Row],[F_TOTAL_achat]]&lt;=14,1,IF(Table_Market[[#This Row],[F_TOTAL_achat]]&lt;=21,2,3))</f>
        <v>3</v>
      </c>
      <c r="R385" s="28">
        <f>IF(Table_Market[[#This Row],[M_TOTAL_dépensé]]&lt;=115,1,IF(Table_Market[[#This Row],[M_TOTAL_dépensé]]&lt;=833,2,3))</f>
        <v>3</v>
      </c>
      <c r="S385" s="21" t="str">
        <f>Table_Market[[#This Row],[R_SCORE]]&amp;Table_Market[[#This Row],[F_SCORE]]&amp;Table_Market[[#This Row],[M_SCORE]]</f>
        <v>233</v>
      </c>
      <c r="T3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85" s="31">
        <v>833</v>
      </c>
      <c r="V385" s="31">
        <v>80</v>
      </c>
      <c r="W385" s="31">
        <v>363</v>
      </c>
      <c r="X385" s="31">
        <v>52</v>
      </c>
      <c r="Y385" s="31">
        <v>26</v>
      </c>
      <c r="Z385" s="31">
        <v>174</v>
      </c>
      <c r="AA385" s="28">
        <v>2</v>
      </c>
      <c r="AB385" s="28">
        <v>9</v>
      </c>
      <c r="AC385" s="28">
        <v>5</v>
      </c>
      <c r="AD385" s="28">
        <v>6</v>
      </c>
      <c r="AE385" s="28">
        <v>6</v>
      </c>
      <c r="AF385" s="28">
        <v>1</v>
      </c>
      <c r="AG385" s="28">
        <v>0</v>
      </c>
      <c r="AH385" s="28">
        <v>0</v>
      </c>
      <c r="AI385" s="28">
        <v>0</v>
      </c>
      <c r="AJ385" s="28">
        <v>0</v>
      </c>
      <c r="AK385" s="28">
        <v>0</v>
      </c>
      <c r="AL385" s="28">
        <v>3</v>
      </c>
      <c r="AM385" s="28">
        <v>11</v>
      </c>
      <c r="AN385" s="32">
        <v>1</v>
      </c>
    </row>
    <row r="386" spans="1:40" x14ac:dyDescent="0.35">
      <c r="A386" s="19">
        <v>4676</v>
      </c>
      <c r="B386" s="20">
        <v>1951</v>
      </c>
      <c r="C386" s="21">
        <f ca="1">YEAR(TODAY())-CLEAN!$B386</f>
        <v>74</v>
      </c>
      <c r="D386" s="28" t="s">
        <v>794</v>
      </c>
      <c r="E386" s="20" t="s">
        <v>717</v>
      </c>
      <c r="F386" s="20" t="s">
        <v>712</v>
      </c>
      <c r="G386" s="22">
        <v>73705</v>
      </c>
      <c r="H386" s="21">
        <v>0</v>
      </c>
      <c r="I386" s="21">
        <v>2</v>
      </c>
      <c r="J386" s="21">
        <f>CLEAN!$H386+CLEAN!$I386</f>
        <v>2</v>
      </c>
      <c r="K386" s="23">
        <v>41703</v>
      </c>
      <c r="L386" s="21">
        <f ca="1">YEAR(TODAY())-YEAR(CLEAN!$K386)</f>
        <v>11</v>
      </c>
      <c r="M386" s="21">
        <v>86</v>
      </c>
      <c r="N386" s="21">
        <f>SUM(CLEAN!$AB386:$AE386)</f>
        <v>28</v>
      </c>
      <c r="O386" s="24">
        <f>CLEAN!$U386+CLEAN!$V386+CLEAN!$W386+CLEAN!$X386+CLEAN!$Y386+CLEAN!$Z386</f>
        <v>1695</v>
      </c>
      <c r="P386" s="21">
        <f>IF(CLEAN!$M386&lt;=32,3,IF(CLEAN!$M386&lt;=65,2,1))</f>
        <v>1</v>
      </c>
      <c r="Q386" s="21">
        <f>IF(Table_Market[[#This Row],[F_TOTAL_achat]]&lt;=14,1,IF(Table_Market[[#This Row],[F_TOTAL_achat]]&lt;=21,2,3))</f>
        <v>3</v>
      </c>
      <c r="R386" s="21">
        <f>IF(Table_Market[[#This Row],[M_TOTAL_dépensé]]&lt;=115,1,IF(Table_Market[[#This Row],[M_TOTAL_dépensé]]&lt;=833,2,3))</f>
        <v>3</v>
      </c>
      <c r="S386" s="21" t="str">
        <f>Table_Market[[#This Row],[R_SCORE]]&amp;Table_Market[[#This Row],[F_SCORE]]&amp;Table_Market[[#This Row],[M_SCORE]]</f>
        <v>133</v>
      </c>
      <c r="T3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86" s="24">
        <v>612</v>
      </c>
      <c r="V386" s="24">
        <v>91</v>
      </c>
      <c r="W386" s="24">
        <v>520</v>
      </c>
      <c r="X386" s="24">
        <v>258</v>
      </c>
      <c r="Y386" s="24">
        <v>107</v>
      </c>
      <c r="Z386" s="24">
        <v>107</v>
      </c>
      <c r="AA386" s="21">
        <v>2</v>
      </c>
      <c r="AB386" s="21">
        <v>9</v>
      </c>
      <c r="AC386" s="21">
        <v>6</v>
      </c>
      <c r="AD386" s="21">
        <v>8</v>
      </c>
      <c r="AE386" s="21">
        <v>5</v>
      </c>
      <c r="AF386" s="21">
        <v>0</v>
      </c>
      <c r="AG386" s="21">
        <v>0</v>
      </c>
      <c r="AH386" s="21">
        <v>0</v>
      </c>
      <c r="AI386" s="21">
        <v>0</v>
      </c>
      <c r="AJ386" s="21">
        <v>0</v>
      </c>
      <c r="AK386" s="21">
        <v>0</v>
      </c>
      <c r="AL386" s="21">
        <v>3</v>
      </c>
      <c r="AM386" s="21">
        <v>11</v>
      </c>
      <c r="AN386" s="25">
        <v>0</v>
      </c>
    </row>
    <row r="387" spans="1:40" x14ac:dyDescent="0.35">
      <c r="A387" s="26">
        <v>701</v>
      </c>
      <c r="B387" s="27">
        <v>1971</v>
      </c>
      <c r="C387" s="21">
        <f ca="1">YEAR(TODAY())-CLEAN!$B387</f>
        <v>54</v>
      </c>
      <c r="D387" s="28" t="s">
        <v>792</v>
      </c>
      <c r="E387" s="27" t="s">
        <v>716</v>
      </c>
      <c r="F387" s="27" t="s">
        <v>710</v>
      </c>
      <c r="G387" s="29">
        <v>73691</v>
      </c>
      <c r="H387" s="28">
        <v>0</v>
      </c>
      <c r="I387" s="28">
        <v>1</v>
      </c>
      <c r="J387" s="28">
        <f>CLEAN!$H387+CLEAN!$I387</f>
        <v>1</v>
      </c>
      <c r="K387" s="30">
        <v>41584</v>
      </c>
      <c r="L387" s="28">
        <f ca="1">YEAR(TODAY())-YEAR(CLEAN!$K387)</f>
        <v>12</v>
      </c>
      <c r="M387" s="28">
        <v>58</v>
      </c>
      <c r="N387" s="28">
        <f>SUM(CLEAN!$AB387:$AE387)</f>
        <v>18</v>
      </c>
      <c r="O387" s="31">
        <f>CLEAN!$U387+CLEAN!$V387+CLEAN!$W387+CLEAN!$X387+CLEAN!$Y387+CLEAN!$Z387</f>
        <v>1179</v>
      </c>
      <c r="P387" s="28">
        <f>IF(CLEAN!$M387&lt;=32,3,IF(CLEAN!$M387&lt;=65,2,1))</f>
        <v>2</v>
      </c>
      <c r="Q387" s="28">
        <f>IF(Table_Market[[#This Row],[F_TOTAL_achat]]&lt;=14,1,IF(Table_Market[[#This Row],[F_TOTAL_achat]]&lt;=21,2,3))</f>
        <v>2</v>
      </c>
      <c r="R387" s="28">
        <f>IF(Table_Market[[#This Row],[M_TOTAL_dépensé]]&lt;=115,1,IF(Table_Market[[#This Row],[M_TOTAL_dépensé]]&lt;=833,2,3))</f>
        <v>3</v>
      </c>
      <c r="S387" s="21" t="str">
        <f>Table_Market[[#This Row],[R_SCORE]]&amp;Table_Market[[#This Row],[F_SCORE]]&amp;Table_Market[[#This Row],[M_SCORE]]</f>
        <v>223</v>
      </c>
      <c r="T3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87" s="31">
        <v>707</v>
      </c>
      <c r="V387" s="31">
        <v>21</v>
      </c>
      <c r="W387" s="31">
        <v>250</v>
      </c>
      <c r="X387" s="31">
        <v>85</v>
      </c>
      <c r="Y387" s="31">
        <v>43</v>
      </c>
      <c r="Z387" s="31">
        <v>73</v>
      </c>
      <c r="AA387" s="28">
        <v>2</v>
      </c>
      <c r="AB387" s="28">
        <v>6</v>
      </c>
      <c r="AC387" s="28">
        <v>2</v>
      </c>
      <c r="AD387" s="28">
        <v>8</v>
      </c>
      <c r="AE387" s="28">
        <v>2</v>
      </c>
      <c r="AF387" s="28">
        <v>1</v>
      </c>
      <c r="AG387" s="28">
        <v>0</v>
      </c>
      <c r="AH387" s="28">
        <v>0</v>
      </c>
      <c r="AI387" s="28">
        <v>0</v>
      </c>
      <c r="AJ387" s="28">
        <v>0</v>
      </c>
      <c r="AK387" s="28">
        <v>0</v>
      </c>
      <c r="AL387" s="28">
        <v>3</v>
      </c>
      <c r="AM387" s="28">
        <v>11</v>
      </c>
      <c r="AN387" s="32">
        <v>0</v>
      </c>
    </row>
    <row r="388" spans="1:40" x14ac:dyDescent="0.35">
      <c r="A388" s="19">
        <v>9529</v>
      </c>
      <c r="B388" s="20">
        <v>1990</v>
      </c>
      <c r="C388" s="21">
        <f ca="1">YEAR(TODAY())-CLEAN!$B388</f>
        <v>35</v>
      </c>
      <c r="D388" s="28" t="s">
        <v>793</v>
      </c>
      <c r="E388" s="20" t="s">
        <v>716</v>
      </c>
      <c r="F388" s="20" t="s">
        <v>710</v>
      </c>
      <c r="G388" s="22">
        <v>73687</v>
      </c>
      <c r="H388" s="21">
        <v>0</v>
      </c>
      <c r="I388" s="21">
        <v>0</v>
      </c>
      <c r="J388" s="21">
        <f>CLEAN!$H388+CLEAN!$I388</f>
        <v>0</v>
      </c>
      <c r="K388" s="23">
        <v>41606</v>
      </c>
      <c r="L388" s="21">
        <f ca="1">YEAR(TODAY())-YEAR(CLEAN!$K388)</f>
        <v>12</v>
      </c>
      <c r="M388" s="21">
        <v>8</v>
      </c>
      <c r="N388" s="21">
        <f>SUM(CLEAN!$AB388:$AE388)</f>
        <v>23</v>
      </c>
      <c r="O388" s="24">
        <f>CLEAN!$U388+CLEAN!$V388+CLEAN!$W388+CLEAN!$X388+CLEAN!$Y388+CLEAN!$Z388</f>
        <v>1627</v>
      </c>
      <c r="P388" s="21">
        <f>IF(CLEAN!$M388&lt;=32,3,IF(CLEAN!$M388&lt;=65,2,1))</f>
        <v>3</v>
      </c>
      <c r="Q388" s="21">
        <f>IF(Table_Market[[#This Row],[F_TOTAL_achat]]&lt;=14,1,IF(Table_Market[[#This Row],[F_TOTAL_achat]]&lt;=21,2,3))</f>
        <v>3</v>
      </c>
      <c r="R388" s="21">
        <f>IF(Table_Market[[#This Row],[M_TOTAL_dépensé]]&lt;=115,1,IF(Table_Market[[#This Row],[M_TOTAL_dépensé]]&lt;=833,2,3))</f>
        <v>3</v>
      </c>
      <c r="S388" s="21" t="str">
        <f>Table_Market[[#This Row],[R_SCORE]]&amp;Table_Market[[#This Row],[F_SCORE]]&amp;Table_Market[[#This Row],[M_SCORE]]</f>
        <v>333</v>
      </c>
      <c r="T3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388" s="24">
        <v>559</v>
      </c>
      <c r="V388" s="24">
        <v>153</v>
      </c>
      <c r="W388" s="24">
        <v>503</v>
      </c>
      <c r="X388" s="24">
        <v>218</v>
      </c>
      <c r="Y388" s="24">
        <v>13</v>
      </c>
      <c r="Z388" s="24">
        <v>181</v>
      </c>
      <c r="AA388" s="21">
        <v>1</v>
      </c>
      <c r="AB388" s="21">
        <v>3</v>
      </c>
      <c r="AC388" s="21">
        <v>9</v>
      </c>
      <c r="AD388" s="21">
        <v>9</v>
      </c>
      <c r="AE388" s="21">
        <v>2</v>
      </c>
      <c r="AF388" s="21">
        <v>0</v>
      </c>
      <c r="AG388" s="21">
        <v>0</v>
      </c>
      <c r="AH388" s="21">
        <v>0</v>
      </c>
      <c r="AI388" s="21">
        <v>1</v>
      </c>
      <c r="AJ388" s="21">
        <v>0</v>
      </c>
      <c r="AK388" s="21">
        <v>0</v>
      </c>
      <c r="AL388" s="21">
        <v>3</v>
      </c>
      <c r="AM388" s="21">
        <v>11</v>
      </c>
      <c r="AN388" s="25">
        <v>1</v>
      </c>
    </row>
    <row r="389" spans="1:40" x14ac:dyDescent="0.35">
      <c r="A389" s="26">
        <v>9451</v>
      </c>
      <c r="B389" s="27">
        <v>1965</v>
      </c>
      <c r="C389" s="21">
        <f ca="1">YEAR(TODAY())-CLEAN!$B389</f>
        <v>60</v>
      </c>
      <c r="D389" s="28" t="s">
        <v>794</v>
      </c>
      <c r="E389" s="27" t="s">
        <v>716</v>
      </c>
      <c r="F389" s="27" t="s">
        <v>710</v>
      </c>
      <c r="G389" s="29">
        <v>73538</v>
      </c>
      <c r="H389" s="28">
        <v>0</v>
      </c>
      <c r="I389" s="28">
        <v>1</v>
      </c>
      <c r="J389" s="28">
        <f>CLEAN!$H389+CLEAN!$I389</f>
        <v>1</v>
      </c>
      <c r="K389" s="30">
        <v>41238</v>
      </c>
      <c r="L389" s="28">
        <f ca="1">YEAR(TODAY())-YEAR(CLEAN!$K389)</f>
        <v>13</v>
      </c>
      <c r="M389" s="28">
        <v>92</v>
      </c>
      <c r="N389" s="28">
        <f>SUM(CLEAN!$AB389:$AE389)</f>
        <v>30</v>
      </c>
      <c r="O389" s="31">
        <f>CLEAN!$U389+CLEAN!$V389+CLEAN!$W389+CLEAN!$X389+CLEAN!$Y389+CLEAN!$Z389</f>
        <v>1658</v>
      </c>
      <c r="P389" s="28">
        <f>IF(CLEAN!$M389&lt;=32,3,IF(CLEAN!$M389&lt;=65,2,1))</f>
        <v>1</v>
      </c>
      <c r="Q389" s="28">
        <f>IF(Table_Market[[#This Row],[F_TOTAL_achat]]&lt;=14,1,IF(Table_Market[[#This Row],[F_TOTAL_achat]]&lt;=21,2,3))</f>
        <v>3</v>
      </c>
      <c r="R389" s="28">
        <f>IF(Table_Market[[#This Row],[M_TOTAL_dépensé]]&lt;=115,1,IF(Table_Market[[#This Row],[M_TOTAL_dépensé]]&lt;=833,2,3))</f>
        <v>3</v>
      </c>
      <c r="S389" s="21" t="str">
        <f>Table_Market[[#This Row],[R_SCORE]]&amp;Table_Market[[#This Row],[F_SCORE]]&amp;Table_Market[[#This Row],[M_SCORE]]</f>
        <v>133</v>
      </c>
      <c r="T3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89" s="31">
        <v>811</v>
      </c>
      <c r="V389" s="31">
        <v>76</v>
      </c>
      <c r="W389" s="31">
        <v>428</v>
      </c>
      <c r="X389" s="31">
        <v>99</v>
      </c>
      <c r="Y389" s="31">
        <v>137</v>
      </c>
      <c r="Z389" s="31">
        <v>107</v>
      </c>
      <c r="AA389" s="28">
        <v>3</v>
      </c>
      <c r="AB389" s="28">
        <v>10</v>
      </c>
      <c r="AC389" s="28">
        <v>4</v>
      </c>
      <c r="AD389" s="28">
        <v>9</v>
      </c>
      <c r="AE389" s="28">
        <v>7</v>
      </c>
      <c r="AF389" s="28">
        <v>0</v>
      </c>
      <c r="AG389" s="28">
        <v>0</v>
      </c>
      <c r="AH389" s="28">
        <v>0</v>
      </c>
      <c r="AI389" s="28">
        <v>0</v>
      </c>
      <c r="AJ389" s="28">
        <v>0</v>
      </c>
      <c r="AK389" s="28">
        <v>0</v>
      </c>
      <c r="AL389" s="28">
        <v>3</v>
      </c>
      <c r="AM389" s="28">
        <v>11</v>
      </c>
      <c r="AN389" s="32">
        <v>0</v>
      </c>
    </row>
    <row r="390" spans="1:40" x14ac:dyDescent="0.35">
      <c r="A390" s="19">
        <v>313</v>
      </c>
      <c r="B390" s="20">
        <v>1968</v>
      </c>
      <c r="C390" s="21">
        <f ca="1">YEAR(TODAY())-CLEAN!$B390</f>
        <v>57</v>
      </c>
      <c r="D390" s="28" t="s">
        <v>792</v>
      </c>
      <c r="E390" s="20" t="s">
        <v>716</v>
      </c>
      <c r="F390" s="20" t="s">
        <v>712</v>
      </c>
      <c r="G390" s="22">
        <v>73455</v>
      </c>
      <c r="H390" s="21">
        <v>0</v>
      </c>
      <c r="I390" s="21">
        <v>0</v>
      </c>
      <c r="J390" s="21">
        <f>CLEAN!$H390+CLEAN!$I390</f>
        <v>0</v>
      </c>
      <c r="K390" s="23">
        <v>41575</v>
      </c>
      <c r="L390" s="21">
        <f ca="1">YEAR(TODAY())-YEAR(CLEAN!$K390)</f>
        <v>12</v>
      </c>
      <c r="M390" s="21">
        <v>98</v>
      </c>
      <c r="N390" s="21">
        <f>SUM(CLEAN!$AB390:$AE390)</f>
        <v>24</v>
      </c>
      <c r="O390" s="24">
        <f>CLEAN!$U390+CLEAN!$V390+CLEAN!$W390+CLEAN!$X390+CLEAN!$Y390+CLEAN!$Z390</f>
        <v>2088</v>
      </c>
      <c r="P390" s="21">
        <f>IF(CLEAN!$M390&lt;=32,3,IF(CLEAN!$M390&lt;=65,2,1))</f>
        <v>1</v>
      </c>
      <c r="Q390" s="21">
        <f>IF(Table_Market[[#This Row],[F_TOTAL_achat]]&lt;=14,1,IF(Table_Market[[#This Row],[F_TOTAL_achat]]&lt;=21,2,3))</f>
        <v>3</v>
      </c>
      <c r="R390" s="21">
        <f>IF(Table_Market[[#This Row],[M_TOTAL_dépensé]]&lt;=115,1,IF(Table_Market[[#This Row],[M_TOTAL_dépensé]]&lt;=833,2,3))</f>
        <v>3</v>
      </c>
      <c r="S390" s="21" t="str">
        <f>Table_Market[[#This Row],[R_SCORE]]&amp;Table_Market[[#This Row],[F_SCORE]]&amp;Table_Market[[#This Row],[M_SCORE]]</f>
        <v>133</v>
      </c>
      <c r="T3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90" s="24">
        <v>901</v>
      </c>
      <c r="V390" s="24">
        <v>61</v>
      </c>
      <c r="W390" s="24">
        <v>757</v>
      </c>
      <c r="X390" s="24">
        <v>186</v>
      </c>
      <c r="Y390" s="24">
        <v>163</v>
      </c>
      <c r="Z390" s="24">
        <v>20</v>
      </c>
      <c r="AA390" s="21">
        <v>1</v>
      </c>
      <c r="AB390" s="21">
        <v>6</v>
      </c>
      <c r="AC390" s="21">
        <v>5</v>
      </c>
      <c r="AD390" s="21">
        <v>10</v>
      </c>
      <c r="AE390" s="21">
        <v>3</v>
      </c>
      <c r="AF390" s="21">
        <v>0</v>
      </c>
      <c r="AG390" s="21">
        <v>1</v>
      </c>
      <c r="AH390" s="21">
        <v>0</v>
      </c>
      <c r="AI390" s="21">
        <v>0</v>
      </c>
      <c r="AJ390" s="21">
        <v>0</v>
      </c>
      <c r="AK390" s="21">
        <v>0</v>
      </c>
      <c r="AL390" s="21">
        <v>3</v>
      </c>
      <c r="AM390" s="21">
        <v>11</v>
      </c>
      <c r="AN390" s="25">
        <v>0</v>
      </c>
    </row>
    <row r="391" spans="1:40" x14ac:dyDescent="0.35">
      <c r="A391" s="26">
        <v>2532</v>
      </c>
      <c r="B391" s="27">
        <v>1987</v>
      </c>
      <c r="C391" s="21">
        <f ca="1">YEAR(TODAY())-CLEAN!$B391</f>
        <v>38</v>
      </c>
      <c r="D391" s="28" t="s">
        <v>793</v>
      </c>
      <c r="E391" s="27" t="s">
        <v>717</v>
      </c>
      <c r="F391" s="27" t="s">
        <v>709</v>
      </c>
      <c r="G391" s="29">
        <v>73454</v>
      </c>
      <c r="H391" s="28">
        <v>0</v>
      </c>
      <c r="I391" s="28">
        <v>0</v>
      </c>
      <c r="J391" s="28">
        <f>CLEAN!$H391+CLEAN!$I391</f>
        <v>0</v>
      </c>
      <c r="K391" s="30">
        <v>41699</v>
      </c>
      <c r="L391" s="28">
        <f ca="1">YEAR(TODAY())-YEAR(CLEAN!$K391)</f>
        <v>11</v>
      </c>
      <c r="M391" s="28">
        <v>95</v>
      </c>
      <c r="N391" s="28">
        <f>SUM(CLEAN!$AB391:$AE391)</f>
        <v>17</v>
      </c>
      <c r="O391" s="31">
        <f>CLEAN!$U391+CLEAN!$V391+CLEAN!$W391+CLEAN!$X391+CLEAN!$Y391+CLEAN!$Z391</f>
        <v>1651</v>
      </c>
      <c r="P391" s="28">
        <f>IF(CLEAN!$M391&lt;=32,3,IF(CLEAN!$M391&lt;=65,2,1))</f>
        <v>1</v>
      </c>
      <c r="Q391" s="28">
        <f>IF(Table_Market[[#This Row],[F_TOTAL_achat]]&lt;=14,1,IF(Table_Market[[#This Row],[F_TOTAL_achat]]&lt;=21,2,3))</f>
        <v>2</v>
      </c>
      <c r="R391" s="28">
        <f>IF(Table_Market[[#This Row],[M_TOTAL_dépensé]]&lt;=115,1,IF(Table_Market[[#This Row],[M_TOTAL_dépensé]]&lt;=833,2,3))</f>
        <v>3</v>
      </c>
      <c r="S391" s="21" t="str">
        <f>Table_Market[[#This Row],[R_SCORE]]&amp;Table_Market[[#This Row],[F_SCORE]]&amp;Table_Market[[#This Row],[M_SCORE]]</f>
        <v>123</v>
      </c>
      <c r="T3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91" s="31">
        <v>982</v>
      </c>
      <c r="V391" s="31">
        <v>73</v>
      </c>
      <c r="W391" s="31">
        <v>351</v>
      </c>
      <c r="X391" s="31">
        <v>56</v>
      </c>
      <c r="Y391" s="31">
        <v>14</v>
      </c>
      <c r="Z391" s="31">
        <v>175</v>
      </c>
      <c r="AA391" s="28">
        <v>1</v>
      </c>
      <c r="AB391" s="28">
        <v>2</v>
      </c>
      <c r="AC391" s="28">
        <v>4</v>
      </c>
      <c r="AD391" s="28">
        <v>6</v>
      </c>
      <c r="AE391" s="28">
        <v>5</v>
      </c>
      <c r="AF391" s="28">
        <v>1</v>
      </c>
      <c r="AG391" s="28">
        <v>0</v>
      </c>
      <c r="AH391" s="28">
        <v>0</v>
      </c>
      <c r="AI391" s="28">
        <v>0</v>
      </c>
      <c r="AJ391" s="28">
        <v>0</v>
      </c>
      <c r="AK391" s="28">
        <v>0</v>
      </c>
      <c r="AL391" s="28">
        <v>3</v>
      </c>
      <c r="AM391" s="28">
        <v>11</v>
      </c>
      <c r="AN391" s="32">
        <v>0</v>
      </c>
    </row>
    <row r="392" spans="1:40" x14ac:dyDescent="0.35">
      <c r="A392" s="19">
        <v>6049</v>
      </c>
      <c r="B392" s="20">
        <v>1982</v>
      </c>
      <c r="C392" s="21">
        <f ca="1">YEAR(TODAY())-CLEAN!$B392</f>
        <v>43</v>
      </c>
      <c r="D392" s="28" t="s">
        <v>793</v>
      </c>
      <c r="E392" s="20" t="s">
        <v>717</v>
      </c>
      <c r="F392" s="20" t="s">
        <v>713</v>
      </c>
      <c r="G392" s="22">
        <v>73450</v>
      </c>
      <c r="H392" s="21">
        <v>0</v>
      </c>
      <c r="I392" s="21">
        <v>0</v>
      </c>
      <c r="J392" s="21">
        <f>CLEAN!$H392+CLEAN!$I392</f>
        <v>0</v>
      </c>
      <c r="K392" s="23">
        <v>41613</v>
      </c>
      <c r="L392" s="21">
        <f ca="1">YEAR(TODAY())-YEAR(CLEAN!$K392)</f>
        <v>12</v>
      </c>
      <c r="M392" s="21">
        <v>85</v>
      </c>
      <c r="N392" s="21">
        <f>SUM(CLEAN!$AB392:$AE392)</f>
        <v>29</v>
      </c>
      <c r="O392" s="24">
        <f>CLEAN!$U392+CLEAN!$V392+CLEAN!$W392+CLEAN!$X392+CLEAN!$Y392+CLEAN!$Z392</f>
        <v>1804</v>
      </c>
      <c r="P392" s="21">
        <f>IF(CLEAN!$M392&lt;=32,3,IF(CLEAN!$M392&lt;=65,2,1))</f>
        <v>1</v>
      </c>
      <c r="Q392" s="21">
        <f>IF(Table_Market[[#This Row],[F_TOTAL_achat]]&lt;=14,1,IF(Table_Market[[#This Row],[F_TOTAL_achat]]&lt;=21,2,3))</f>
        <v>3</v>
      </c>
      <c r="R392" s="21">
        <f>IF(Table_Market[[#This Row],[M_TOTAL_dépensé]]&lt;=115,1,IF(Table_Market[[#This Row],[M_TOTAL_dépensé]]&lt;=833,2,3))</f>
        <v>3</v>
      </c>
      <c r="S392" s="21" t="str">
        <f>Table_Market[[#This Row],[R_SCORE]]&amp;Table_Market[[#This Row],[F_SCORE]]&amp;Table_Market[[#This Row],[M_SCORE]]</f>
        <v>133</v>
      </c>
      <c r="T3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92" s="24">
        <v>1142</v>
      </c>
      <c r="V392" s="24">
        <v>51</v>
      </c>
      <c r="W392" s="24">
        <v>415</v>
      </c>
      <c r="X392" s="24">
        <v>90</v>
      </c>
      <c r="Y392" s="24">
        <v>69</v>
      </c>
      <c r="Z392" s="24">
        <v>37</v>
      </c>
      <c r="AA392" s="21">
        <v>1</v>
      </c>
      <c r="AB392" s="21">
        <v>7</v>
      </c>
      <c r="AC392" s="21">
        <v>8</v>
      </c>
      <c r="AD392" s="21">
        <v>11</v>
      </c>
      <c r="AE392" s="21">
        <v>3</v>
      </c>
      <c r="AF392" s="21">
        <v>1</v>
      </c>
      <c r="AG392" s="21">
        <v>0</v>
      </c>
      <c r="AH392" s="21">
        <v>0</v>
      </c>
      <c r="AI392" s="21">
        <v>1</v>
      </c>
      <c r="AJ392" s="21">
        <v>0</v>
      </c>
      <c r="AK392" s="21">
        <v>0</v>
      </c>
      <c r="AL392" s="21">
        <v>3</v>
      </c>
      <c r="AM392" s="21">
        <v>11</v>
      </c>
      <c r="AN392" s="25">
        <v>0</v>
      </c>
    </row>
    <row r="393" spans="1:40" x14ac:dyDescent="0.35">
      <c r="A393" s="26">
        <v>9597</v>
      </c>
      <c r="B393" s="27">
        <v>1969</v>
      </c>
      <c r="C393" s="21">
        <f ca="1">YEAR(TODAY())-CLEAN!$B393</f>
        <v>56</v>
      </c>
      <c r="D393" s="28" t="s">
        <v>792</v>
      </c>
      <c r="E393" s="27" t="s">
        <v>716</v>
      </c>
      <c r="F393" s="27" t="s">
        <v>710</v>
      </c>
      <c r="G393" s="29">
        <v>73448</v>
      </c>
      <c r="H393" s="28">
        <v>0</v>
      </c>
      <c r="I393" s="28">
        <v>0</v>
      </c>
      <c r="J393" s="28">
        <f>CLEAN!$H393+CLEAN!$I393</f>
        <v>0</v>
      </c>
      <c r="K393" s="30">
        <v>41680</v>
      </c>
      <c r="L393" s="28">
        <f ca="1">YEAR(TODAY())-YEAR(CLEAN!$K393)</f>
        <v>11</v>
      </c>
      <c r="M393" s="28">
        <v>10</v>
      </c>
      <c r="N393" s="28">
        <f>SUM(CLEAN!$AB393:$AE393)</f>
        <v>22</v>
      </c>
      <c r="O393" s="31">
        <f>CLEAN!$U393+CLEAN!$V393+CLEAN!$W393+CLEAN!$X393+CLEAN!$Y393+CLEAN!$Z393</f>
        <v>725</v>
      </c>
      <c r="P393" s="28">
        <f>IF(CLEAN!$M393&lt;=32,3,IF(CLEAN!$M393&lt;=65,2,1))</f>
        <v>3</v>
      </c>
      <c r="Q393" s="28">
        <f>IF(Table_Market[[#This Row],[F_TOTAL_achat]]&lt;=14,1,IF(Table_Market[[#This Row],[F_TOTAL_achat]]&lt;=21,2,3))</f>
        <v>3</v>
      </c>
      <c r="R393" s="28">
        <f>IF(Table_Market[[#This Row],[M_TOTAL_dépensé]]&lt;=115,1,IF(Table_Market[[#This Row],[M_TOTAL_dépensé]]&lt;=833,2,3))</f>
        <v>2</v>
      </c>
      <c r="S393" s="21" t="str">
        <f>Table_Market[[#This Row],[R_SCORE]]&amp;Table_Market[[#This Row],[F_SCORE]]&amp;Table_Market[[#This Row],[M_SCORE]]</f>
        <v>332</v>
      </c>
      <c r="T3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93" s="31">
        <v>236</v>
      </c>
      <c r="V393" s="31">
        <v>106</v>
      </c>
      <c r="W393" s="31">
        <v>189</v>
      </c>
      <c r="X393" s="31">
        <v>23</v>
      </c>
      <c r="Y393" s="31">
        <v>41</v>
      </c>
      <c r="Z393" s="31">
        <v>130</v>
      </c>
      <c r="AA393" s="28">
        <v>1</v>
      </c>
      <c r="AB393" s="28">
        <v>7</v>
      </c>
      <c r="AC393" s="28">
        <v>2</v>
      </c>
      <c r="AD393" s="28">
        <v>9</v>
      </c>
      <c r="AE393" s="28">
        <v>4</v>
      </c>
      <c r="AF393" s="28">
        <v>0</v>
      </c>
      <c r="AG393" s="28">
        <v>0</v>
      </c>
      <c r="AH393" s="28">
        <v>0</v>
      </c>
      <c r="AI393" s="28">
        <v>0</v>
      </c>
      <c r="AJ393" s="28">
        <v>0</v>
      </c>
      <c r="AK393" s="28">
        <v>0</v>
      </c>
      <c r="AL393" s="28">
        <v>3</v>
      </c>
      <c r="AM393" s="28">
        <v>11</v>
      </c>
      <c r="AN393" s="32">
        <v>0</v>
      </c>
    </row>
    <row r="394" spans="1:40" x14ac:dyDescent="0.35">
      <c r="A394" s="19">
        <v>5896</v>
      </c>
      <c r="B394" s="20">
        <v>1987</v>
      </c>
      <c r="C394" s="21">
        <f ca="1">YEAR(TODAY())-CLEAN!$B394</f>
        <v>38</v>
      </c>
      <c r="D394" s="28" t="s">
        <v>793</v>
      </c>
      <c r="E394" s="20" t="s">
        <v>717</v>
      </c>
      <c r="F394" s="20" t="s">
        <v>710</v>
      </c>
      <c r="G394" s="22">
        <v>73395</v>
      </c>
      <c r="H394" s="21">
        <v>0</v>
      </c>
      <c r="I394" s="21">
        <v>0</v>
      </c>
      <c r="J394" s="21">
        <f>CLEAN!$H394+CLEAN!$I394</f>
        <v>0</v>
      </c>
      <c r="K394" s="23">
        <v>41716</v>
      </c>
      <c r="L394" s="21">
        <f ca="1">YEAR(TODAY())-YEAR(CLEAN!$K394)</f>
        <v>11</v>
      </c>
      <c r="M394" s="21">
        <v>94</v>
      </c>
      <c r="N394" s="21">
        <f>SUM(CLEAN!$AB394:$AE394)</f>
        <v>16</v>
      </c>
      <c r="O394" s="24">
        <f>CLEAN!$U394+CLEAN!$V394+CLEAN!$W394+CLEAN!$X394+CLEAN!$Y394+CLEAN!$Z394</f>
        <v>397</v>
      </c>
      <c r="P394" s="21">
        <f>IF(CLEAN!$M394&lt;=32,3,IF(CLEAN!$M394&lt;=65,2,1))</f>
        <v>1</v>
      </c>
      <c r="Q394" s="21">
        <f>IF(Table_Market[[#This Row],[F_TOTAL_achat]]&lt;=14,1,IF(Table_Market[[#This Row],[F_TOTAL_achat]]&lt;=21,2,3))</f>
        <v>2</v>
      </c>
      <c r="R394" s="21">
        <f>IF(Table_Market[[#This Row],[M_TOTAL_dépensé]]&lt;=115,1,IF(Table_Market[[#This Row],[M_TOTAL_dépensé]]&lt;=833,2,3))</f>
        <v>2</v>
      </c>
      <c r="S394" s="21" t="str">
        <f>Table_Market[[#This Row],[R_SCORE]]&amp;Table_Market[[#This Row],[F_SCORE]]&amp;Table_Market[[#This Row],[M_SCORE]]</f>
        <v>122</v>
      </c>
      <c r="T3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94" s="24">
        <v>272</v>
      </c>
      <c r="V394" s="24">
        <v>7</v>
      </c>
      <c r="W394" s="24">
        <v>80</v>
      </c>
      <c r="X394" s="24">
        <v>20</v>
      </c>
      <c r="Y394" s="24">
        <v>7</v>
      </c>
      <c r="Z394" s="24">
        <v>11</v>
      </c>
      <c r="AA394" s="21">
        <v>1</v>
      </c>
      <c r="AB394" s="21">
        <v>4</v>
      </c>
      <c r="AC394" s="21">
        <v>4</v>
      </c>
      <c r="AD394" s="21">
        <v>6</v>
      </c>
      <c r="AE394" s="21">
        <v>2</v>
      </c>
      <c r="AF394" s="21">
        <v>0</v>
      </c>
      <c r="AG394" s="21">
        <v>0</v>
      </c>
      <c r="AH394" s="21">
        <v>0</v>
      </c>
      <c r="AI394" s="21">
        <v>0</v>
      </c>
      <c r="AJ394" s="21">
        <v>0</v>
      </c>
      <c r="AK394" s="21">
        <v>0</v>
      </c>
      <c r="AL394" s="21">
        <v>3</v>
      </c>
      <c r="AM394" s="21">
        <v>11</v>
      </c>
      <c r="AN394" s="25">
        <v>0</v>
      </c>
    </row>
    <row r="395" spans="1:40" x14ac:dyDescent="0.35">
      <c r="A395" s="26">
        <v>1139</v>
      </c>
      <c r="B395" s="27">
        <v>1984</v>
      </c>
      <c r="C395" s="21">
        <f ca="1">YEAR(TODAY())-CLEAN!$B395</f>
        <v>41</v>
      </c>
      <c r="D395" s="28" t="s">
        <v>793</v>
      </c>
      <c r="E395" s="27" t="s">
        <v>714</v>
      </c>
      <c r="F395" s="27" t="s">
        <v>710</v>
      </c>
      <c r="G395" s="29">
        <v>73356</v>
      </c>
      <c r="H395" s="28">
        <v>0</v>
      </c>
      <c r="I395" s="28">
        <v>0</v>
      </c>
      <c r="J395" s="28">
        <f>CLEAN!$H395+CLEAN!$I395</f>
        <v>0</v>
      </c>
      <c r="K395" s="30">
        <v>41676</v>
      </c>
      <c r="L395" s="28">
        <f ca="1">YEAR(TODAY())-YEAR(CLEAN!$K395)</f>
        <v>11</v>
      </c>
      <c r="M395" s="28">
        <v>56</v>
      </c>
      <c r="N395" s="28">
        <f>SUM(CLEAN!$AB395:$AE395)</f>
        <v>23</v>
      </c>
      <c r="O395" s="31">
        <f>CLEAN!$U395+CLEAN!$V395+CLEAN!$W395+CLEAN!$X395+CLEAN!$Y395+CLEAN!$Z395</f>
        <v>1512</v>
      </c>
      <c r="P395" s="28">
        <f>IF(CLEAN!$M395&lt;=32,3,IF(CLEAN!$M395&lt;=65,2,1))</f>
        <v>2</v>
      </c>
      <c r="Q395" s="28">
        <f>IF(Table_Market[[#This Row],[F_TOTAL_achat]]&lt;=14,1,IF(Table_Market[[#This Row],[F_TOTAL_achat]]&lt;=21,2,3))</f>
        <v>3</v>
      </c>
      <c r="R395" s="28">
        <f>IF(Table_Market[[#This Row],[M_TOTAL_dépensé]]&lt;=115,1,IF(Table_Market[[#This Row],[M_TOTAL_dépensé]]&lt;=833,2,3))</f>
        <v>3</v>
      </c>
      <c r="S395" s="21" t="str">
        <f>Table_Market[[#This Row],[R_SCORE]]&amp;Table_Market[[#This Row],[F_SCORE]]&amp;Table_Market[[#This Row],[M_SCORE]]</f>
        <v>233</v>
      </c>
      <c r="T3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95" s="31">
        <v>1050</v>
      </c>
      <c r="V395" s="31">
        <v>14</v>
      </c>
      <c r="W395" s="31">
        <v>322</v>
      </c>
      <c r="X395" s="31">
        <v>0</v>
      </c>
      <c r="Y395" s="31">
        <v>14</v>
      </c>
      <c r="Z395" s="31">
        <v>112</v>
      </c>
      <c r="AA395" s="28">
        <v>1</v>
      </c>
      <c r="AB395" s="28">
        <v>5</v>
      </c>
      <c r="AC395" s="28">
        <v>11</v>
      </c>
      <c r="AD395" s="28">
        <v>5</v>
      </c>
      <c r="AE395" s="28">
        <v>2</v>
      </c>
      <c r="AF395" s="28">
        <v>1</v>
      </c>
      <c r="AG395" s="28">
        <v>0</v>
      </c>
      <c r="AH395" s="28">
        <v>1</v>
      </c>
      <c r="AI395" s="28">
        <v>1</v>
      </c>
      <c r="AJ395" s="28">
        <v>0</v>
      </c>
      <c r="AK395" s="28">
        <v>0</v>
      </c>
      <c r="AL395" s="28">
        <v>3</v>
      </c>
      <c r="AM395" s="28">
        <v>11</v>
      </c>
      <c r="AN395" s="32">
        <v>1</v>
      </c>
    </row>
    <row r="396" spans="1:40" x14ac:dyDescent="0.35">
      <c r="A396" s="19">
        <v>9687</v>
      </c>
      <c r="B396" s="20">
        <v>1975</v>
      </c>
      <c r="C396" s="21">
        <f ca="1">YEAR(TODAY())-CLEAN!$B396</f>
        <v>50</v>
      </c>
      <c r="D396" s="28" t="s">
        <v>792</v>
      </c>
      <c r="E396" s="20" t="s">
        <v>716</v>
      </c>
      <c r="F396" s="20" t="s">
        <v>709</v>
      </c>
      <c r="G396" s="22">
        <v>73170</v>
      </c>
      <c r="H396" s="21">
        <v>0</v>
      </c>
      <c r="I396" s="21">
        <v>0</v>
      </c>
      <c r="J396" s="21">
        <f>CLEAN!$H396+CLEAN!$I396</f>
        <v>0</v>
      </c>
      <c r="K396" s="23">
        <v>41790</v>
      </c>
      <c r="L396" s="21">
        <f ca="1">YEAR(TODAY())-YEAR(CLEAN!$K396)</f>
        <v>11</v>
      </c>
      <c r="M396" s="21">
        <v>1</v>
      </c>
      <c r="N396" s="21">
        <f>SUM(CLEAN!$AB396:$AE396)</f>
        <v>17</v>
      </c>
      <c r="O396" s="24">
        <f>CLEAN!$U396+CLEAN!$V396+CLEAN!$W396+CLEAN!$X396+CLEAN!$Y396+CLEAN!$Z396</f>
        <v>726</v>
      </c>
      <c r="P396" s="21">
        <f>IF(CLEAN!$M396&lt;=32,3,IF(CLEAN!$M396&lt;=65,2,1))</f>
        <v>3</v>
      </c>
      <c r="Q396" s="21">
        <f>IF(Table_Market[[#This Row],[F_TOTAL_achat]]&lt;=14,1,IF(Table_Market[[#This Row],[F_TOTAL_achat]]&lt;=21,2,3))</f>
        <v>2</v>
      </c>
      <c r="R396" s="21">
        <f>IF(Table_Market[[#This Row],[M_TOTAL_dépensé]]&lt;=115,1,IF(Table_Market[[#This Row],[M_TOTAL_dépensé]]&lt;=833,2,3))</f>
        <v>2</v>
      </c>
      <c r="S396" s="21" t="str">
        <f>Table_Market[[#This Row],[R_SCORE]]&amp;Table_Market[[#This Row],[F_SCORE]]&amp;Table_Market[[#This Row],[M_SCORE]]</f>
        <v>322</v>
      </c>
      <c r="T3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396" s="24">
        <v>184</v>
      </c>
      <c r="V396" s="24">
        <v>174</v>
      </c>
      <c r="W396" s="24">
        <v>256</v>
      </c>
      <c r="X396" s="24">
        <v>50</v>
      </c>
      <c r="Y396" s="24">
        <v>30</v>
      </c>
      <c r="Z396" s="24">
        <v>32</v>
      </c>
      <c r="AA396" s="21">
        <v>1</v>
      </c>
      <c r="AB396" s="21">
        <v>5</v>
      </c>
      <c r="AC396" s="21">
        <v>4</v>
      </c>
      <c r="AD396" s="21">
        <v>6</v>
      </c>
      <c r="AE396" s="21">
        <v>2</v>
      </c>
      <c r="AF396" s="21">
        <v>0</v>
      </c>
      <c r="AG396" s="21">
        <v>0</v>
      </c>
      <c r="AH396" s="21">
        <v>0</v>
      </c>
      <c r="AI396" s="21">
        <v>0</v>
      </c>
      <c r="AJ396" s="21">
        <v>0</v>
      </c>
      <c r="AK396" s="21">
        <v>0</v>
      </c>
      <c r="AL396" s="21">
        <v>3</v>
      </c>
      <c r="AM396" s="21">
        <v>11</v>
      </c>
      <c r="AN396" s="25">
        <v>0</v>
      </c>
    </row>
    <row r="397" spans="1:40" x14ac:dyDescent="0.35">
      <c r="A397" s="26">
        <v>10505</v>
      </c>
      <c r="B397" s="27">
        <v>1960</v>
      </c>
      <c r="C397" s="21">
        <f ca="1">YEAR(TODAY())-CLEAN!$B397</f>
        <v>65</v>
      </c>
      <c r="D397" s="28" t="s">
        <v>794</v>
      </c>
      <c r="E397" s="27" t="s">
        <v>717</v>
      </c>
      <c r="F397" s="27" t="s">
        <v>713</v>
      </c>
      <c r="G397" s="29">
        <v>73113</v>
      </c>
      <c r="H397" s="28">
        <v>0</v>
      </c>
      <c r="I397" s="28">
        <v>0</v>
      </c>
      <c r="J397" s="28">
        <f>CLEAN!$H397+CLEAN!$I397</f>
        <v>0</v>
      </c>
      <c r="K397" s="30">
        <v>41634</v>
      </c>
      <c r="L397" s="28">
        <f ca="1">YEAR(TODAY())-YEAR(CLEAN!$K397)</f>
        <v>12</v>
      </c>
      <c r="M397" s="28">
        <v>86</v>
      </c>
      <c r="N397" s="28">
        <f>SUM(CLEAN!$AB397:$AE397)</f>
        <v>16</v>
      </c>
      <c r="O397" s="31">
        <f>CLEAN!$U397+CLEAN!$V397+CLEAN!$W397+CLEAN!$X397+CLEAN!$Y397+CLEAN!$Z397</f>
        <v>1001</v>
      </c>
      <c r="P397" s="28">
        <f>IF(CLEAN!$M397&lt;=32,3,IF(CLEAN!$M397&lt;=65,2,1))</f>
        <v>1</v>
      </c>
      <c r="Q397" s="28">
        <f>IF(Table_Market[[#This Row],[F_TOTAL_achat]]&lt;=14,1,IF(Table_Market[[#This Row],[F_TOTAL_achat]]&lt;=21,2,3))</f>
        <v>2</v>
      </c>
      <c r="R397" s="28">
        <f>IF(Table_Market[[#This Row],[M_TOTAL_dépensé]]&lt;=115,1,IF(Table_Market[[#This Row],[M_TOTAL_dépensé]]&lt;=833,2,3))</f>
        <v>3</v>
      </c>
      <c r="S397" s="21" t="str">
        <f>Table_Market[[#This Row],[R_SCORE]]&amp;Table_Market[[#This Row],[F_SCORE]]&amp;Table_Market[[#This Row],[M_SCORE]]</f>
        <v>123</v>
      </c>
      <c r="T3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397" s="31">
        <v>741</v>
      </c>
      <c r="V397" s="31">
        <v>19</v>
      </c>
      <c r="W397" s="31">
        <v>154</v>
      </c>
      <c r="X397" s="31">
        <v>50</v>
      </c>
      <c r="Y397" s="31">
        <v>9</v>
      </c>
      <c r="Z397" s="31">
        <v>28</v>
      </c>
      <c r="AA397" s="28">
        <v>1</v>
      </c>
      <c r="AB397" s="28">
        <v>3</v>
      </c>
      <c r="AC397" s="28">
        <v>4</v>
      </c>
      <c r="AD397" s="28">
        <v>7</v>
      </c>
      <c r="AE397" s="28">
        <v>2</v>
      </c>
      <c r="AF397" s="28">
        <v>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8">
        <v>3</v>
      </c>
      <c r="AM397" s="28">
        <v>11</v>
      </c>
      <c r="AN397" s="32">
        <v>0</v>
      </c>
    </row>
    <row r="398" spans="1:40" x14ac:dyDescent="0.35">
      <c r="A398" s="19">
        <v>3867</v>
      </c>
      <c r="B398" s="20">
        <v>1947</v>
      </c>
      <c r="C398" s="21">
        <f ca="1">YEAR(TODAY())-CLEAN!$B398</f>
        <v>78</v>
      </c>
      <c r="D398" s="28" t="s">
        <v>794</v>
      </c>
      <c r="E398" s="20" t="s">
        <v>714</v>
      </c>
      <c r="F398" s="20" t="s">
        <v>713</v>
      </c>
      <c r="G398" s="22">
        <v>73059</v>
      </c>
      <c r="H398" s="21">
        <v>0</v>
      </c>
      <c r="I398" s="21">
        <v>1</v>
      </c>
      <c r="J398" s="21">
        <f>CLEAN!$H398+CLEAN!$I398</f>
        <v>1</v>
      </c>
      <c r="K398" s="23">
        <v>41517</v>
      </c>
      <c r="L398" s="21">
        <f ca="1">YEAR(TODAY())-YEAR(CLEAN!$K398)</f>
        <v>12</v>
      </c>
      <c r="M398" s="21">
        <v>36</v>
      </c>
      <c r="N398" s="21">
        <f>SUM(CLEAN!$AB398:$AE398)</f>
        <v>29</v>
      </c>
      <c r="O398" s="24">
        <f>CLEAN!$U398+CLEAN!$V398+CLEAN!$W398+CLEAN!$X398+CLEAN!$Y398+CLEAN!$Z398</f>
        <v>1095</v>
      </c>
      <c r="P398" s="21">
        <f>IF(CLEAN!$M398&lt;=32,3,IF(CLEAN!$M398&lt;=65,2,1))</f>
        <v>2</v>
      </c>
      <c r="Q398" s="21">
        <f>IF(Table_Market[[#This Row],[F_TOTAL_achat]]&lt;=14,1,IF(Table_Market[[#This Row],[F_TOTAL_achat]]&lt;=21,2,3))</f>
        <v>3</v>
      </c>
      <c r="R398" s="21">
        <f>IF(Table_Market[[#This Row],[M_TOTAL_dépensé]]&lt;=115,1,IF(Table_Market[[#This Row],[M_TOTAL_dépensé]]&lt;=833,2,3))</f>
        <v>3</v>
      </c>
      <c r="S398" s="21" t="str">
        <f>Table_Market[[#This Row],[R_SCORE]]&amp;Table_Market[[#This Row],[F_SCORE]]&amp;Table_Market[[#This Row],[M_SCORE]]</f>
        <v>233</v>
      </c>
      <c r="T3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98" s="24">
        <v>410</v>
      </c>
      <c r="V398" s="24">
        <v>112</v>
      </c>
      <c r="W398" s="24">
        <v>420</v>
      </c>
      <c r="X398" s="24">
        <v>0</v>
      </c>
      <c r="Y398" s="24">
        <v>82</v>
      </c>
      <c r="Z398" s="24">
        <v>71</v>
      </c>
      <c r="AA398" s="21">
        <v>1</v>
      </c>
      <c r="AB398" s="21">
        <v>9</v>
      </c>
      <c r="AC398" s="21">
        <v>3</v>
      </c>
      <c r="AD398" s="21">
        <v>13</v>
      </c>
      <c r="AE398" s="21">
        <v>4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0</v>
      </c>
      <c r="AL398" s="21">
        <v>3</v>
      </c>
      <c r="AM398" s="21">
        <v>11</v>
      </c>
      <c r="AN398" s="25">
        <v>0</v>
      </c>
    </row>
    <row r="399" spans="1:40" x14ac:dyDescent="0.35">
      <c r="A399" s="26">
        <v>3859</v>
      </c>
      <c r="B399" s="27">
        <v>1947</v>
      </c>
      <c r="C399" s="21">
        <f ca="1">YEAR(TODAY())-CLEAN!$B399</f>
        <v>78</v>
      </c>
      <c r="D399" s="28" t="s">
        <v>794</v>
      </c>
      <c r="E399" s="27" t="s">
        <v>714</v>
      </c>
      <c r="F399" s="27" t="s">
        <v>713</v>
      </c>
      <c r="G399" s="29">
        <v>73059</v>
      </c>
      <c r="H399" s="28">
        <v>0</v>
      </c>
      <c r="I399" s="28">
        <v>1</v>
      </c>
      <c r="J399" s="28">
        <f>CLEAN!$H399+CLEAN!$I399</f>
        <v>1</v>
      </c>
      <c r="K399" s="30">
        <v>41517</v>
      </c>
      <c r="L399" s="28">
        <f ca="1">YEAR(TODAY())-YEAR(CLEAN!$K399)</f>
        <v>12</v>
      </c>
      <c r="M399" s="28">
        <v>36</v>
      </c>
      <c r="N399" s="28">
        <f>SUM(CLEAN!$AB399:$AE399)</f>
        <v>29</v>
      </c>
      <c r="O399" s="31">
        <f>CLEAN!$U399+CLEAN!$V399+CLEAN!$W399+CLEAN!$X399+CLEAN!$Y399+CLEAN!$Z399</f>
        <v>1095</v>
      </c>
      <c r="P399" s="28">
        <f>IF(CLEAN!$M399&lt;=32,3,IF(CLEAN!$M399&lt;=65,2,1))</f>
        <v>2</v>
      </c>
      <c r="Q399" s="28">
        <f>IF(Table_Market[[#This Row],[F_TOTAL_achat]]&lt;=14,1,IF(Table_Market[[#This Row],[F_TOTAL_achat]]&lt;=21,2,3))</f>
        <v>3</v>
      </c>
      <c r="R399" s="28">
        <f>IF(Table_Market[[#This Row],[M_TOTAL_dépensé]]&lt;=115,1,IF(Table_Market[[#This Row],[M_TOTAL_dépensé]]&lt;=833,2,3))</f>
        <v>3</v>
      </c>
      <c r="S399" s="21" t="str">
        <f>Table_Market[[#This Row],[R_SCORE]]&amp;Table_Market[[#This Row],[F_SCORE]]&amp;Table_Market[[#This Row],[M_SCORE]]</f>
        <v>233</v>
      </c>
      <c r="T3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399" s="31">
        <v>410</v>
      </c>
      <c r="V399" s="31">
        <v>112</v>
      </c>
      <c r="W399" s="31">
        <v>420</v>
      </c>
      <c r="X399" s="31">
        <v>0</v>
      </c>
      <c r="Y399" s="31">
        <v>82</v>
      </c>
      <c r="Z399" s="31">
        <v>71</v>
      </c>
      <c r="AA399" s="28">
        <v>1</v>
      </c>
      <c r="AB399" s="28">
        <v>9</v>
      </c>
      <c r="AC399" s="28">
        <v>3</v>
      </c>
      <c r="AD399" s="28">
        <v>13</v>
      </c>
      <c r="AE399" s="28">
        <v>4</v>
      </c>
      <c r="AF399" s="28">
        <v>0</v>
      </c>
      <c r="AG399" s="28">
        <v>0</v>
      </c>
      <c r="AH399" s="28">
        <v>0</v>
      </c>
      <c r="AI399" s="28">
        <v>0</v>
      </c>
      <c r="AJ399" s="28">
        <v>0</v>
      </c>
      <c r="AK399" s="28">
        <v>0</v>
      </c>
      <c r="AL399" s="28">
        <v>3</v>
      </c>
      <c r="AM399" s="28">
        <v>11</v>
      </c>
      <c r="AN399" s="32">
        <v>0</v>
      </c>
    </row>
    <row r="400" spans="1:40" x14ac:dyDescent="0.35">
      <c r="A400" s="19">
        <v>10949</v>
      </c>
      <c r="B400" s="20">
        <v>1963</v>
      </c>
      <c r="C400" s="21">
        <f ca="1">YEAR(TODAY())-CLEAN!$B400</f>
        <v>62</v>
      </c>
      <c r="D400" s="28" t="s">
        <v>794</v>
      </c>
      <c r="E400" s="20" t="s">
        <v>714</v>
      </c>
      <c r="F400" s="20" t="s">
        <v>711</v>
      </c>
      <c r="G400" s="22">
        <v>72968</v>
      </c>
      <c r="H400" s="21">
        <v>0</v>
      </c>
      <c r="I400" s="21">
        <v>0</v>
      </c>
      <c r="J400" s="21">
        <f>CLEAN!$H400+CLEAN!$I400</f>
        <v>0</v>
      </c>
      <c r="K400" s="23">
        <v>41624</v>
      </c>
      <c r="L400" s="21">
        <f ca="1">YEAR(TODAY())-YEAR(CLEAN!$K400)</f>
        <v>12</v>
      </c>
      <c r="M400" s="21">
        <v>8</v>
      </c>
      <c r="N400" s="21">
        <f>SUM(CLEAN!$AB400:$AE400)</f>
        <v>21</v>
      </c>
      <c r="O400" s="24">
        <f>CLEAN!$U400+CLEAN!$V400+CLEAN!$W400+CLEAN!$X400+CLEAN!$Y400+CLEAN!$Z400</f>
        <v>1958</v>
      </c>
      <c r="P400" s="21">
        <f>IF(CLEAN!$M400&lt;=32,3,IF(CLEAN!$M400&lt;=65,2,1))</f>
        <v>3</v>
      </c>
      <c r="Q400" s="21">
        <f>IF(Table_Market[[#This Row],[F_TOTAL_achat]]&lt;=14,1,IF(Table_Market[[#This Row],[F_TOTAL_achat]]&lt;=21,2,3))</f>
        <v>2</v>
      </c>
      <c r="R400" s="21">
        <f>IF(Table_Market[[#This Row],[M_TOTAL_dépensé]]&lt;=115,1,IF(Table_Market[[#This Row],[M_TOTAL_dépensé]]&lt;=833,2,3))</f>
        <v>3</v>
      </c>
      <c r="S400" s="21" t="str">
        <f>Table_Market[[#This Row],[R_SCORE]]&amp;Table_Market[[#This Row],[F_SCORE]]&amp;Table_Market[[#This Row],[M_SCORE]]</f>
        <v>323</v>
      </c>
      <c r="T4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00" s="24">
        <v>1092</v>
      </c>
      <c r="V400" s="24">
        <v>37</v>
      </c>
      <c r="W400" s="24">
        <v>592</v>
      </c>
      <c r="X400" s="24">
        <v>145</v>
      </c>
      <c r="Y400" s="24">
        <v>37</v>
      </c>
      <c r="Z400" s="24">
        <v>55</v>
      </c>
      <c r="AA400" s="21">
        <v>1</v>
      </c>
      <c r="AB400" s="21">
        <v>5</v>
      </c>
      <c r="AC400" s="21">
        <v>5</v>
      </c>
      <c r="AD400" s="21">
        <v>8</v>
      </c>
      <c r="AE400" s="21">
        <v>3</v>
      </c>
      <c r="AF400" s="21">
        <v>0</v>
      </c>
      <c r="AG400" s="21">
        <v>0</v>
      </c>
      <c r="AH400" s="21">
        <v>0</v>
      </c>
      <c r="AI400" s="21">
        <v>1</v>
      </c>
      <c r="AJ400" s="21">
        <v>0</v>
      </c>
      <c r="AK400" s="21">
        <v>0</v>
      </c>
      <c r="AL400" s="21">
        <v>3</v>
      </c>
      <c r="AM400" s="21">
        <v>11</v>
      </c>
      <c r="AN400" s="25">
        <v>1</v>
      </c>
    </row>
    <row r="401" spans="1:40" x14ac:dyDescent="0.35">
      <c r="A401" s="26">
        <v>340</v>
      </c>
      <c r="B401" s="27">
        <v>1970</v>
      </c>
      <c r="C401" s="21">
        <f ca="1">YEAR(TODAY())-CLEAN!$B401</f>
        <v>55</v>
      </c>
      <c r="D401" s="28" t="s">
        <v>792</v>
      </c>
      <c r="E401" s="27" t="s">
        <v>716</v>
      </c>
      <c r="F401" s="27" t="s">
        <v>711</v>
      </c>
      <c r="G401" s="29">
        <v>72967</v>
      </c>
      <c r="H401" s="28">
        <v>0</v>
      </c>
      <c r="I401" s="28">
        <v>1</v>
      </c>
      <c r="J401" s="28">
        <f>CLEAN!$H401+CLEAN!$I401</f>
        <v>1</v>
      </c>
      <c r="K401" s="30">
        <v>41258</v>
      </c>
      <c r="L401" s="28">
        <f ca="1">YEAR(TODAY())-YEAR(CLEAN!$K401)</f>
        <v>13</v>
      </c>
      <c r="M401" s="28">
        <v>1</v>
      </c>
      <c r="N401" s="28">
        <f>SUM(CLEAN!$AB401:$AE401)</f>
        <v>22</v>
      </c>
      <c r="O401" s="31">
        <f>CLEAN!$U401+CLEAN!$V401+CLEAN!$W401+CLEAN!$X401+CLEAN!$Y401+CLEAN!$Z401</f>
        <v>497</v>
      </c>
      <c r="P401" s="28">
        <f>IF(CLEAN!$M401&lt;=32,3,IF(CLEAN!$M401&lt;=65,2,1))</f>
        <v>3</v>
      </c>
      <c r="Q401" s="28">
        <f>IF(Table_Market[[#This Row],[F_TOTAL_achat]]&lt;=14,1,IF(Table_Market[[#This Row],[F_TOTAL_achat]]&lt;=21,2,3))</f>
        <v>3</v>
      </c>
      <c r="R401" s="28">
        <f>IF(Table_Market[[#This Row],[M_TOTAL_dépensé]]&lt;=115,1,IF(Table_Market[[#This Row],[M_TOTAL_dépensé]]&lt;=833,2,3))</f>
        <v>2</v>
      </c>
      <c r="S401" s="21" t="str">
        <f>Table_Market[[#This Row],[R_SCORE]]&amp;Table_Market[[#This Row],[F_SCORE]]&amp;Table_Market[[#This Row],[M_SCORE]]</f>
        <v>332</v>
      </c>
      <c r="T4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01" s="31">
        <v>158</v>
      </c>
      <c r="V401" s="31">
        <v>35</v>
      </c>
      <c r="W401" s="31">
        <v>179</v>
      </c>
      <c r="X401" s="31">
        <v>0</v>
      </c>
      <c r="Y401" s="31">
        <v>0</v>
      </c>
      <c r="Z401" s="31">
        <v>125</v>
      </c>
      <c r="AA401" s="28">
        <v>2</v>
      </c>
      <c r="AB401" s="28">
        <v>7</v>
      </c>
      <c r="AC401" s="28">
        <v>2</v>
      </c>
      <c r="AD401" s="28">
        <v>8</v>
      </c>
      <c r="AE401" s="28">
        <v>5</v>
      </c>
      <c r="AF401" s="28">
        <v>1</v>
      </c>
      <c r="AG401" s="28">
        <v>0</v>
      </c>
      <c r="AH401" s="28">
        <v>0</v>
      </c>
      <c r="AI401" s="28">
        <v>0</v>
      </c>
      <c r="AJ401" s="28">
        <v>0</v>
      </c>
      <c r="AK401" s="28">
        <v>0</v>
      </c>
      <c r="AL401" s="28">
        <v>3</v>
      </c>
      <c r="AM401" s="28">
        <v>11</v>
      </c>
      <c r="AN401" s="32">
        <v>1</v>
      </c>
    </row>
    <row r="402" spans="1:40" x14ac:dyDescent="0.35">
      <c r="A402" s="19">
        <v>291</v>
      </c>
      <c r="B402" s="20">
        <v>1970</v>
      </c>
      <c r="C402" s="21">
        <f ca="1">YEAR(TODAY())-CLEAN!$B402</f>
        <v>55</v>
      </c>
      <c r="D402" s="28" t="s">
        <v>792</v>
      </c>
      <c r="E402" s="20" t="s">
        <v>716</v>
      </c>
      <c r="F402" s="20" t="s">
        <v>710</v>
      </c>
      <c r="G402" s="22">
        <v>72940</v>
      </c>
      <c r="H402" s="21">
        <v>0</v>
      </c>
      <c r="I402" s="21">
        <v>0</v>
      </c>
      <c r="J402" s="21">
        <f>CLEAN!$H402+CLEAN!$I402</f>
        <v>0</v>
      </c>
      <c r="K402" s="23">
        <v>41444</v>
      </c>
      <c r="L402" s="21">
        <f ca="1">YEAR(TODAY())-YEAR(CLEAN!$K402)</f>
        <v>12</v>
      </c>
      <c r="M402" s="21">
        <v>13</v>
      </c>
      <c r="N402" s="21">
        <f>SUM(CLEAN!$AB402:$AE402)</f>
        <v>13</v>
      </c>
      <c r="O402" s="24">
        <f>CLEAN!$U402+CLEAN!$V402+CLEAN!$W402+CLEAN!$X402+CLEAN!$Y402+CLEAN!$Z402</f>
        <v>981</v>
      </c>
      <c r="P402" s="21">
        <f>IF(CLEAN!$M402&lt;=32,3,IF(CLEAN!$M402&lt;=65,2,1))</f>
        <v>3</v>
      </c>
      <c r="Q402" s="21">
        <f>IF(Table_Market[[#This Row],[F_TOTAL_achat]]&lt;=14,1,IF(Table_Market[[#This Row],[F_TOTAL_achat]]&lt;=21,2,3))</f>
        <v>1</v>
      </c>
      <c r="R402" s="21">
        <f>IF(Table_Market[[#This Row],[M_TOTAL_dépensé]]&lt;=115,1,IF(Table_Market[[#This Row],[M_TOTAL_dépensé]]&lt;=833,2,3))</f>
        <v>3</v>
      </c>
      <c r="S402" s="21" t="str">
        <f>Table_Market[[#This Row],[R_SCORE]]&amp;Table_Market[[#This Row],[F_SCORE]]&amp;Table_Market[[#This Row],[M_SCORE]]</f>
        <v>313</v>
      </c>
      <c r="T4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02" s="24">
        <v>182</v>
      </c>
      <c r="V402" s="24">
        <v>74</v>
      </c>
      <c r="W402" s="24">
        <v>298</v>
      </c>
      <c r="X402" s="24">
        <v>162</v>
      </c>
      <c r="Y402" s="24">
        <v>149</v>
      </c>
      <c r="Z402" s="24">
        <v>116</v>
      </c>
      <c r="AA402" s="21">
        <v>1</v>
      </c>
      <c r="AB402" s="21">
        <v>3</v>
      </c>
      <c r="AC402" s="21">
        <v>3</v>
      </c>
      <c r="AD402" s="21">
        <v>6</v>
      </c>
      <c r="AE402" s="21">
        <v>1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3</v>
      </c>
      <c r="AM402" s="21">
        <v>11</v>
      </c>
      <c r="AN402" s="25">
        <v>0</v>
      </c>
    </row>
    <row r="403" spans="1:40" x14ac:dyDescent="0.35">
      <c r="A403" s="26">
        <v>7972</v>
      </c>
      <c r="B403" s="27">
        <v>1955</v>
      </c>
      <c r="C403" s="21">
        <f ca="1">YEAR(TODAY())-CLEAN!$B403</f>
        <v>70</v>
      </c>
      <c r="D403" s="28" t="s">
        <v>794</v>
      </c>
      <c r="E403" s="27" t="s">
        <v>716</v>
      </c>
      <c r="F403" s="27" t="s">
        <v>709</v>
      </c>
      <c r="G403" s="29">
        <v>72906</v>
      </c>
      <c r="H403" s="28">
        <v>0</v>
      </c>
      <c r="I403" s="28">
        <v>0</v>
      </c>
      <c r="J403" s="28">
        <f>CLEAN!$H403+CLEAN!$I403</f>
        <v>0</v>
      </c>
      <c r="K403" s="30">
        <v>41534</v>
      </c>
      <c r="L403" s="28">
        <f ca="1">YEAR(TODAY())-YEAR(CLEAN!$K403)</f>
        <v>12</v>
      </c>
      <c r="M403" s="28">
        <v>79</v>
      </c>
      <c r="N403" s="28">
        <f>SUM(CLEAN!$AB403:$AE403)</f>
        <v>17</v>
      </c>
      <c r="O403" s="31">
        <f>CLEAN!$U403+CLEAN!$V403+CLEAN!$W403+CLEAN!$X403+CLEAN!$Y403+CLEAN!$Z403</f>
        <v>1151</v>
      </c>
      <c r="P403" s="28">
        <f>IF(CLEAN!$M403&lt;=32,3,IF(CLEAN!$M403&lt;=65,2,1))</f>
        <v>1</v>
      </c>
      <c r="Q403" s="28">
        <f>IF(Table_Market[[#This Row],[F_TOTAL_achat]]&lt;=14,1,IF(Table_Market[[#This Row],[F_TOTAL_achat]]&lt;=21,2,3))</f>
        <v>2</v>
      </c>
      <c r="R403" s="28">
        <f>IF(Table_Market[[#This Row],[M_TOTAL_dépensé]]&lt;=115,1,IF(Table_Market[[#This Row],[M_TOTAL_dépensé]]&lt;=833,2,3))</f>
        <v>3</v>
      </c>
      <c r="S403" s="21" t="str">
        <f>Table_Market[[#This Row],[R_SCORE]]&amp;Table_Market[[#This Row],[F_SCORE]]&amp;Table_Market[[#This Row],[M_SCORE]]</f>
        <v>123</v>
      </c>
      <c r="T4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03" s="31">
        <v>400</v>
      </c>
      <c r="V403" s="31">
        <v>32</v>
      </c>
      <c r="W403" s="31">
        <v>519</v>
      </c>
      <c r="X403" s="31">
        <v>71</v>
      </c>
      <c r="Y403" s="31">
        <v>75</v>
      </c>
      <c r="Z403" s="31">
        <v>54</v>
      </c>
      <c r="AA403" s="28">
        <v>1</v>
      </c>
      <c r="AB403" s="28">
        <v>3</v>
      </c>
      <c r="AC403" s="28">
        <v>4</v>
      </c>
      <c r="AD403" s="28">
        <v>9</v>
      </c>
      <c r="AE403" s="28">
        <v>1</v>
      </c>
      <c r="AF403" s="28">
        <v>0</v>
      </c>
      <c r="AG403" s="28">
        <v>0</v>
      </c>
      <c r="AH403" s="28">
        <v>0</v>
      </c>
      <c r="AI403" s="28">
        <v>0</v>
      </c>
      <c r="AJ403" s="28">
        <v>0</v>
      </c>
      <c r="AK403" s="28">
        <v>0</v>
      </c>
      <c r="AL403" s="28">
        <v>3</v>
      </c>
      <c r="AM403" s="28">
        <v>11</v>
      </c>
      <c r="AN403" s="32">
        <v>0</v>
      </c>
    </row>
    <row r="404" spans="1:40" x14ac:dyDescent="0.35">
      <c r="A404" s="19">
        <v>1399</v>
      </c>
      <c r="B404" s="20">
        <v>1958</v>
      </c>
      <c r="C404" s="21">
        <f ca="1">YEAR(TODAY())-CLEAN!$B404</f>
        <v>67</v>
      </c>
      <c r="D404" s="28" t="s">
        <v>794</v>
      </c>
      <c r="E404" s="20" t="s">
        <v>716</v>
      </c>
      <c r="F404" s="20" t="s">
        <v>710</v>
      </c>
      <c r="G404" s="22">
        <v>72905</v>
      </c>
      <c r="H404" s="21">
        <v>0</v>
      </c>
      <c r="I404" s="21">
        <v>0</v>
      </c>
      <c r="J404" s="21">
        <f>CLEAN!$H404+CLEAN!$I404</f>
        <v>0</v>
      </c>
      <c r="K404" s="23">
        <v>41660</v>
      </c>
      <c r="L404" s="21">
        <f ca="1">YEAR(TODAY())-YEAR(CLEAN!$K404)</f>
        <v>11</v>
      </c>
      <c r="M404" s="21">
        <v>52</v>
      </c>
      <c r="N404" s="21">
        <f>SUM(CLEAN!$AB404:$AE404)</f>
        <v>20</v>
      </c>
      <c r="O404" s="24">
        <f>CLEAN!$U404+CLEAN!$V404+CLEAN!$W404+CLEAN!$X404+CLEAN!$Y404+CLEAN!$Z404</f>
        <v>1515</v>
      </c>
      <c r="P404" s="21">
        <f>IF(CLEAN!$M404&lt;=32,3,IF(CLEAN!$M404&lt;=65,2,1))</f>
        <v>2</v>
      </c>
      <c r="Q404" s="21">
        <f>IF(Table_Market[[#This Row],[F_TOTAL_achat]]&lt;=14,1,IF(Table_Market[[#This Row],[F_TOTAL_achat]]&lt;=21,2,3))</f>
        <v>2</v>
      </c>
      <c r="R404" s="21">
        <f>IF(Table_Market[[#This Row],[M_TOTAL_dépensé]]&lt;=115,1,IF(Table_Market[[#This Row],[M_TOTAL_dépensé]]&lt;=833,2,3))</f>
        <v>3</v>
      </c>
      <c r="S404" s="21" t="str">
        <f>Table_Market[[#This Row],[R_SCORE]]&amp;Table_Market[[#This Row],[F_SCORE]]&amp;Table_Market[[#This Row],[M_SCORE]]</f>
        <v>223</v>
      </c>
      <c r="T4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04" s="24">
        <v>407</v>
      </c>
      <c r="V404" s="24">
        <v>114</v>
      </c>
      <c r="W404" s="24">
        <v>445</v>
      </c>
      <c r="X404" s="24">
        <v>181</v>
      </c>
      <c r="Y404" s="24">
        <v>165</v>
      </c>
      <c r="Z404" s="24">
        <v>203</v>
      </c>
      <c r="AA404" s="21">
        <v>1</v>
      </c>
      <c r="AB404" s="21">
        <v>3</v>
      </c>
      <c r="AC404" s="21">
        <v>7</v>
      </c>
      <c r="AD404" s="21">
        <v>9</v>
      </c>
      <c r="AE404" s="21">
        <v>1</v>
      </c>
      <c r="AF404" s="21">
        <v>0</v>
      </c>
      <c r="AG404" s="21">
        <v>0</v>
      </c>
      <c r="AH404" s="21">
        <v>0</v>
      </c>
      <c r="AI404" s="21">
        <v>1</v>
      </c>
      <c r="AJ404" s="21">
        <v>0</v>
      </c>
      <c r="AK404" s="21">
        <v>0</v>
      </c>
      <c r="AL404" s="21">
        <v>3</v>
      </c>
      <c r="AM404" s="21">
        <v>11</v>
      </c>
      <c r="AN404" s="25">
        <v>0</v>
      </c>
    </row>
    <row r="405" spans="1:40" x14ac:dyDescent="0.35">
      <c r="A405" s="26">
        <v>2894</v>
      </c>
      <c r="B405" s="27">
        <v>1985</v>
      </c>
      <c r="C405" s="21">
        <f ca="1">YEAR(TODAY())-CLEAN!$B405</f>
        <v>40</v>
      </c>
      <c r="D405" s="28" t="s">
        <v>793</v>
      </c>
      <c r="E405" s="27" t="s">
        <v>716</v>
      </c>
      <c r="F405" s="27" t="s">
        <v>709</v>
      </c>
      <c r="G405" s="29">
        <v>72903</v>
      </c>
      <c r="H405" s="28">
        <v>0</v>
      </c>
      <c r="I405" s="28">
        <v>0</v>
      </c>
      <c r="J405" s="28">
        <f>CLEAN!$H405+CLEAN!$I405</f>
        <v>0</v>
      </c>
      <c r="K405" s="30">
        <v>41576</v>
      </c>
      <c r="L405" s="28">
        <f ca="1">YEAR(TODAY())-YEAR(CLEAN!$K405)</f>
        <v>12</v>
      </c>
      <c r="M405" s="28">
        <v>74</v>
      </c>
      <c r="N405" s="28">
        <f>SUM(CLEAN!$AB405:$AE405)</f>
        <v>24</v>
      </c>
      <c r="O405" s="31">
        <f>CLEAN!$U405+CLEAN!$V405+CLEAN!$W405+CLEAN!$X405+CLEAN!$Y405+CLEAN!$Z405</f>
        <v>2013</v>
      </c>
      <c r="P405" s="28">
        <f>IF(CLEAN!$M405&lt;=32,3,IF(CLEAN!$M405&lt;=65,2,1))</f>
        <v>1</v>
      </c>
      <c r="Q405" s="28">
        <f>IF(Table_Market[[#This Row],[F_TOTAL_achat]]&lt;=14,1,IF(Table_Market[[#This Row],[F_TOTAL_achat]]&lt;=21,2,3))</f>
        <v>3</v>
      </c>
      <c r="R405" s="28">
        <f>IF(Table_Market[[#This Row],[M_TOTAL_dépensé]]&lt;=115,1,IF(Table_Market[[#This Row],[M_TOTAL_dépensé]]&lt;=833,2,3))</f>
        <v>3</v>
      </c>
      <c r="S405" s="21" t="str">
        <f>Table_Market[[#This Row],[R_SCORE]]&amp;Table_Market[[#This Row],[F_SCORE]]&amp;Table_Market[[#This Row],[M_SCORE]]</f>
        <v>133</v>
      </c>
      <c r="T4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05" s="31">
        <v>1067</v>
      </c>
      <c r="V405" s="31">
        <v>138</v>
      </c>
      <c r="W405" s="31">
        <v>750</v>
      </c>
      <c r="X405" s="31">
        <v>0</v>
      </c>
      <c r="Y405" s="31">
        <v>19</v>
      </c>
      <c r="Z405" s="31">
        <v>39</v>
      </c>
      <c r="AA405" s="28">
        <v>1</v>
      </c>
      <c r="AB405" s="28">
        <v>7</v>
      </c>
      <c r="AC405" s="28">
        <v>5</v>
      </c>
      <c r="AD405" s="28">
        <v>8</v>
      </c>
      <c r="AE405" s="28">
        <v>4</v>
      </c>
      <c r="AF405" s="28">
        <v>0</v>
      </c>
      <c r="AG405" s="28">
        <v>1</v>
      </c>
      <c r="AH405" s="28">
        <v>1</v>
      </c>
      <c r="AI405" s="28">
        <v>1</v>
      </c>
      <c r="AJ405" s="28">
        <v>0</v>
      </c>
      <c r="AK405" s="28">
        <v>0</v>
      </c>
      <c r="AL405" s="28">
        <v>3</v>
      </c>
      <c r="AM405" s="28">
        <v>11</v>
      </c>
      <c r="AN405" s="32">
        <v>1</v>
      </c>
    </row>
    <row r="406" spans="1:40" x14ac:dyDescent="0.35">
      <c r="A406" s="19">
        <v>9212</v>
      </c>
      <c r="B406" s="20">
        <v>1962</v>
      </c>
      <c r="C406" s="21">
        <f ca="1">YEAR(TODAY())-CLEAN!$B406</f>
        <v>63</v>
      </c>
      <c r="D406" s="28" t="s">
        <v>794</v>
      </c>
      <c r="E406" s="20" t="s">
        <v>717</v>
      </c>
      <c r="F406" s="20" t="s">
        <v>710</v>
      </c>
      <c r="G406" s="22">
        <v>72828</v>
      </c>
      <c r="H406" s="21">
        <v>0</v>
      </c>
      <c r="I406" s="21">
        <v>1</v>
      </c>
      <c r="J406" s="21">
        <f>CLEAN!$H406+CLEAN!$I406</f>
        <v>1</v>
      </c>
      <c r="K406" s="23">
        <v>41319</v>
      </c>
      <c r="L406" s="21">
        <f ca="1">YEAR(TODAY())-YEAR(CLEAN!$K406)</f>
        <v>12</v>
      </c>
      <c r="M406" s="21">
        <v>17</v>
      </c>
      <c r="N406" s="21">
        <f>SUM(CLEAN!$AB406:$AE406)</f>
        <v>29</v>
      </c>
      <c r="O406" s="24">
        <f>CLEAN!$U406+CLEAN!$V406+CLEAN!$W406+CLEAN!$X406+CLEAN!$Y406+CLEAN!$Z406</f>
        <v>1678</v>
      </c>
      <c r="P406" s="21">
        <f>IF(CLEAN!$M406&lt;=32,3,IF(CLEAN!$M406&lt;=65,2,1))</f>
        <v>3</v>
      </c>
      <c r="Q406" s="21">
        <f>IF(Table_Market[[#This Row],[F_TOTAL_achat]]&lt;=14,1,IF(Table_Market[[#This Row],[F_TOTAL_achat]]&lt;=21,2,3))</f>
        <v>3</v>
      </c>
      <c r="R406" s="21">
        <f>IF(Table_Market[[#This Row],[M_TOTAL_dépensé]]&lt;=115,1,IF(Table_Market[[#This Row],[M_TOTAL_dépensé]]&lt;=833,2,3))</f>
        <v>3</v>
      </c>
      <c r="S406" s="21" t="str">
        <f>Table_Market[[#This Row],[R_SCORE]]&amp;Table_Market[[#This Row],[F_SCORE]]&amp;Table_Market[[#This Row],[M_SCORE]]</f>
        <v>333</v>
      </c>
      <c r="T4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06" s="24">
        <v>1205</v>
      </c>
      <c r="V406" s="24">
        <v>0</v>
      </c>
      <c r="W406" s="24">
        <v>235</v>
      </c>
      <c r="X406" s="24">
        <v>19</v>
      </c>
      <c r="Y406" s="24">
        <v>14</v>
      </c>
      <c r="Z406" s="24">
        <v>205</v>
      </c>
      <c r="AA406" s="21">
        <v>6</v>
      </c>
      <c r="AB406" s="21">
        <v>6</v>
      </c>
      <c r="AC406" s="21">
        <v>3</v>
      </c>
      <c r="AD406" s="21">
        <v>13</v>
      </c>
      <c r="AE406" s="21">
        <v>7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3</v>
      </c>
      <c r="AM406" s="21">
        <v>11</v>
      </c>
      <c r="AN406" s="25">
        <v>0</v>
      </c>
    </row>
    <row r="407" spans="1:40" x14ac:dyDescent="0.35">
      <c r="A407" s="26">
        <v>2004</v>
      </c>
      <c r="B407" s="27">
        <v>1969</v>
      </c>
      <c r="C407" s="21">
        <f ca="1">YEAR(TODAY())-CLEAN!$B407</f>
        <v>56</v>
      </c>
      <c r="D407" s="28" t="s">
        <v>792</v>
      </c>
      <c r="E407" s="27" t="s">
        <v>716</v>
      </c>
      <c r="F407" s="27" t="s">
        <v>709</v>
      </c>
      <c r="G407" s="29">
        <v>72679</v>
      </c>
      <c r="H407" s="28">
        <v>0</v>
      </c>
      <c r="I407" s="28">
        <v>1</v>
      </c>
      <c r="J407" s="28">
        <f>CLEAN!$H407+CLEAN!$I407</f>
        <v>1</v>
      </c>
      <c r="K407" s="30">
        <v>41535</v>
      </c>
      <c r="L407" s="28">
        <f ca="1">YEAR(TODAY())-YEAR(CLEAN!$K407)</f>
        <v>12</v>
      </c>
      <c r="M407" s="28">
        <v>65</v>
      </c>
      <c r="N407" s="28">
        <f>SUM(CLEAN!$AB407:$AE407)</f>
        <v>17</v>
      </c>
      <c r="O407" s="31">
        <f>CLEAN!$U407+CLEAN!$V407+CLEAN!$W407+CLEAN!$X407+CLEAN!$Y407+CLEAN!$Z407</f>
        <v>1168</v>
      </c>
      <c r="P407" s="28">
        <f>IF(CLEAN!$M407&lt;=32,3,IF(CLEAN!$M407&lt;=65,2,1))</f>
        <v>2</v>
      </c>
      <c r="Q407" s="28">
        <f>IF(Table_Market[[#This Row],[F_TOTAL_achat]]&lt;=14,1,IF(Table_Market[[#This Row],[F_TOTAL_achat]]&lt;=21,2,3))</f>
        <v>2</v>
      </c>
      <c r="R407" s="28">
        <f>IF(Table_Market[[#This Row],[M_TOTAL_dépensé]]&lt;=115,1,IF(Table_Market[[#This Row],[M_TOTAL_dépensé]]&lt;=833,2,3))</f>
        <v>3</v>
      </c>
      <c r="S407" s="21" t="str">
        <f>Table_Market[[#This Row],[R_SCORE]]&amp;Table_Market[[#This Row],[F_SCORE]]&amp;Table_Market[[#This Row],[M_SCORE]]</f>
        <v>223</v>
      </c>
      <c r="T4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07" s="31">
        <v>619</v>
      </c>
      <c r="V407" s="31">
        <v>54</v>
      </c>
      <c r="W407" s="31">
        <v>260</v>
      </c>
      <c r="X407" s="31">
        <v>127</v>
      </c>
      <c r="Y407" s="31">
        <v>54</v>
      </c>
      <c r="Z407" s="31">
        <v>54</v>
      </c>
      <c r="AA407" s="28">
        <v>1</v>
      </c>
      <c r="AB407" s="28">
        <v>4</v>
      </c>
      <c r="AC407" s="28">
        <v>7</v>
      </c>
      <c r="AD407" s="28">
        <v>5</v>
      </c>
      <c r="AE407" s="28">
        <v>1</v>
      </c>
      <c r="AF407" s="28">
        <v>0</v>
      </c>
      <c r="AG407" s="28">
        <v>0</v>
      </c>
      <c r="AH407" s="28">
        <v>0</v>
      </c>
      <c r="AI407" s="28">
        <v>0</v>
      </c>
      <c r="AJ407" s="28">
        <v>0</v>
      </c>
      <c r="AK407" s="28">
        <v>0</v>
      </c>
      <c r="AL407" s="28">
        <v>3</v>
      </c>
      <c r="AM407" s="28">
        <v>11</v>
      </c>
      <c r="AN407" s="32">
        <v>0</v>
      </c>
    </row>
    <row r="408" spans="1:40" x14ac:dyDescent="0.35">
      <c r="A408" s="19">
        <v>8537</v>
      </c>
      <c r="B408" s="20">
        <v>1949</v>
      </c>
      <c r="C408" s="21">
        <f ca="1">YEAR(TODAY())-CLEAN!$B408</f>
        <v>76</v>
      </c>
      <c r="D408" s="28" t="s">
        <v>794</v>
      </c>
      <c r="E408" s="20" t="s">
        <v>716</v>
      </c>
      <c r="F408" s="20" t="s">
        <v>712</v>
      </c>
      <c r="G408" s="22">
        <v>72643</v>
      </c>
      <c r="H408" s="21">
        <v>0</v>
      </c>
      <c r="I408" s="21">
        <v>0</v>
      </c>
      <c r="J408" s="21">
        <f>CLEAN!$H408+CLEAN!$I408</f>
        <v>0</v>
      </c>
      <c r="K408" s="23">
        <v>41332</v>
      </c>
      <c r="L408" s="21">
        <f ca="1">YEAR(TODAY())-YEAR(CLEAN!$K408)</f>
        <v>12</v>
      </c>
      <c r="M408" s="21">
        <v>60</v>
      </c>
      <c r="N408" s="21">
        <f>SUM(CLEAN!$AB408:$AE408)</f>
        <v>22</v>
      </c>
      <c r="O408" s="24">
        <f>CLEAN!$U408+CLEAN!$V408+CLEAN!$W408+CLEAN!$X408+CLEAN!$Y408+CLEAN!$Z408</f>
        <v>1429</v>
      </c>
      <c r="P408" s="21">
        <f>IF(CLEAN!$M408&lt;=32,3,IF(CLEAN!$M408&lt;=65,2,1))</f>
        <v>2</v>
      </c>
      <c r="Q408" s="21">
        <f>IF(Table_Market[[#This Row],[F_TOTAL_achat]]&lt;=14,1,IF(Table_Market[[#This Row],[F_TOTAL_achat]]&lt;=21,2,3))</f>
        <v>3</v>
      </c>
      <c r="R408" s="21">
        <f>IF(Table_Market[[#This Row],[M_TOTAL_dépensé]]&lt;=115,1,IF(Table_Market[[#This Row],[M_TOTAL_dépensé]]&lt;=833,2,3))</f>
        <v>3</v>
      </c>
      <c r="S408" s="21" t="str">
        <f>Table_Market[[#This Row],[R_SCORE]]&amp;Table_Market[[#This Row],[F_SCORE]]&amp;Table_Market[[#This Row],[M_SCORE]]</f>
        <v>233</v>
      </c>
      <c r="T4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08" s="24">
        <v>526</v>
      </c>
      <c r="V408" s="24">
        <v>80</v>
      </c>
      <c r="W408" s="24">
        <v>553</v>
      </c>
      <c r="X408" s="24">
        <v>123</v>
      </c>
      <c r="Y408" s="24">
        <v>94</v>
      </c>
      <c r="Z408" s="24">
        <v>53</v>
      </c>
      <c r="AA408" s="21">
        <v>1</v>
      </c>
      <c r="AB408" s="21">
        <v>3</v>
      </c>
      <c r="AC408" s="21">
        <v>10</v>
      </c>
      <c r="AD408" s="21">
        <v>7</v>
      </c>
      <c r="AE408" s="21">
        <v>2</v>
      </c>
      <c r="AF408" s="21">
        <v>0</v>
      </c>
      <c r="AG408" s="21">
        <v>0</v>
      </c>
      <c r="AH408" s="21">
        <v>0</v>
      </c>
      <c r="AI408" s="21">
        <v>1</v>
      </c>
      <c r="AJ408" s="21">
        <v>0</v>
      </c>
      <c r="AK408" s="21">
        <v>0</v>
      </c>
      <c r="AL408" s="21">
        <v>3</v>
      </c>
      <c r="AM408" s="21">
        <v>11</v>
      </c>
      <c r="AN408" s="25">
        <v>1</v>
      </c>
    </row>
    <row r="409" spans="1:40" x14ac:dyDescent="0.35">
      <c r="A409" s="26">
        <v>6583</v>
      </c>
      <c r="B409" s="27">
        <v>1955</v>
      </c>
      <c r="C409" s="21">
        <f ca="1">YEAR(TODAY())-CLEAN!$B409</f>
        <v>70</v>
      </c>
      <c r="D409" s="28" t="s">
        <v>794</v>
      </c>
      <c r="E409" s="27" t="s">
        <v>717</v>
      </c>
      <c r="F409" s="27" t="s">
        <v>710</v>
      </c>
      <c r="G409" s="29">
        <v>72635</v>
      </c>
      <c r="H409" s="28">
        <v>0</v>
      </c>
      <c r="I409" s="28">
        <v>0</v>
      </c>
      <c r="J409" s="28">
        <f>CLEAN!$H409+CLEAN!$I409</f>
        <v>0</v>
      </c>
      <c r="K409" s="30">
        <v>41428</v>
      </c>
      <c r="L409" s="28">
        <f ca="1">YEAR(TODAY())-YEAR(CLEAN!$K409)</f>
        <v>12</v>
      </c>
      <c r="M409" s="28">
        <v>54</v>
      </c>
      <c r="N409" s="28">
        <f>SUM(CLEAN!$AB409:$AE409)</f>
        <v>23</v>
      </c>
      <c r="O409" s="31">
        <f>CLEAN!$U409+CLEAN!$V409+CLEAN!$W409+CLEAN!$X409+CLEAN!$Y409+CLEAN!$Z409</f>
        <v>981</v>
      </c>
      <c r="P409" s="28">
        <f>IF(CLEAN!$M409&lt;=32,3,IF(CLEAN!$M409&lt;=65,2,1))</f>
        <v>2</v>
      </c>
      <c r="Q409" s="28">
        <f>IF(Table_Market[[#This Row],[F_TOTAL_achat]]&lt;=14,1,IF(Table_Market[[#This Row],[F_TOTAL_achat]]&lt;=21,2,3))</f>
        <v>3</v>
      </c>
      <c r="R409" s="28">
        <f>IF(Table_Market[[#This Row],[M_TOTAL_dépensé]]&lt;=115,1,IF(Table_Market[[#This Row],[M_TOTAL_dépensé]]&lt;=833,2,3))</f>
        <v>3</v>
      </c>
      <c r="S409" s="21" t="str">
        <f>Table_Market[[#This Row],[R_SCORE]]&amp;Table_Market[[#This Row],[F_SCORE]]&amp;Table_Market[[#This Row],[M_SCORE]]</f>
        <v>233</v>
      </c>
      <c r="T4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09" s="31">
        <v>390</v>
      </c>
      <c r="V409" s="31">
        <v>22</v>
      </c>
      <c r="W409" s="31">
        <v>323</v>
      </c>
      <c r="X409" s="31">
        <v>104</v>
      </c>
      <c r="Y409" s="31">
        <v>35</v>
      </c>
      <c r="Z409" s="31">
        <v>107</v>
      </c>
      <c r="AA409" s="28">
        <v>1</v>
      </c>
      <c r="AB409" s="28">
        <v>6</v>
      </c>
      <c r="AC409" s="28">
        <v>8</v>
      </c>
      <c r="AD409" s="28">
        <v>6</v>
      </c>
      <c r="AE409" s="28">
        <v>3</v>
      </c>
      <c r="AF409" s="28">
        <v>0</v>
      </c>
      <c r="AG409" s="28">
        <v>0</v>
      </c>
      <c r="AH409" s="28">
        <v>0</v>
      </c>
      <c r="AI409" s="28">
        <v>1</v>
      </c>
      <c r="AJ409" s="28">
        <v>0</v>
      </c>
      <c r="AK409" s="28">
        <v>0</v>
      </c>
      <c r="AL409" s="28">
        <v>3</v>
      </c>
      <c r="AM409" s="28">
        <v>11</v>
      </c>
      <c r="AN409" s="32">
        <v>0</v>
      </c>
    </row>
    <row r="410" spans="1:40" x14ac:dyDescent="0.35">
      <c r="A410" s="19">
        <v>3433</v>
      </c>
      <c r="B410" s="20">
        <v>1955</v>
      </c>
      <c r="C410" s="21">
        <f ca="1">YEAR(TODAY())-CLEAN!$B410</f>
        <v>70</v>
      </c>
      <c r="D410" s="28" t="s">
        <v>794</v>
      </c>
      <c r="E410" s="20" t="s">
        <v>717</v>
      </c>
      <c r="F410" s="20" t="s">
        <v>710</v>
      </c>
      <c r="G410" s="22">
        <v>72635</v>
      </c>
      <c r="H410" s="21">
        <v>0</v>
      </c>
      <c r="I410" s="21">
        <v>0</v>
      </c>
      <c r="J410" s="21">
        <f>CLEAN!$H410+CLEAN!$I410</f>
        <v>0</v>
      </c>
      <c r="K410" s="23">
        <v>41428</v>
      </c>
      <c r="L410" s="21">
        <f ca="1">YEAR(TODAY())-YEAR(CLEAN!$K410)</f>
        <v>12</v>
      </c>
      <c r="M410" s="21">
        <v>54</v>
      </c>
      <c r="N410" s="21">
        <f>SUM(CLEAN!$AB410:$AE410)</f>
        <v>23</v>
      </c>
      <c r="O410" s="24">
        <f>CLEAN!$U410+CLEAN!$V410+CLEAN!$W410+CLEAN!$X410+CLEAN!$Y410+CLEAN!$Z410</f>
        <v>981</v>
      </c>
      <c r="P410" s="21">
        <f>IF(CLEAN!$M410&lt;=32,3,IF(CLEAN!$M410&lt;=65,2,1))</f>
        <v>2</v>
      </c>
      <c r="Q410" s="21">
        <f>IF(Table_Market[[#This Row],[F_TOTAL_achat]]&lt;=14,1,IF(Table_Market[[#This Row],[F_TOTAL_achat]]&lt;=21,2,3))</f>
        <v>3</v>
      </c>
      <c r="R410" s="21">
        <f>IF(Table_Market[[#This Row],[M_TOTAL_dépensé]]&lt;=115,1,IF(Table_Market[[#This Row],[M_TOTAL_dépensé]]&lt;=833,2,3))</f>
        <v>3</v>
      </c>
      <c r="S410" s="21" t="str">
        <f>Table_Market[[#This Row],[R_SCORE]]&amp;Table_Market[[#This Row],[F_SCORE]]&amp;Table_Market[[#This Row],[M_SCORE]]</f>
        <v>233</v>
      </c>
      <c r="T4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10" s="24">
        <v>390</v>
      </c>
      <c r="V410" s="24">
        <v>22</v>
      </c>
      <c r="W410" s="24">
        <v>323</v>
      </c>
      <c r="X410" s="24">
        <v>104</v>
      </c>
      <c r="Y410" s="24">
        <v>35</v>
      </c>
      <c r="Z410" s="24">
        <v>107</v>
      </c>
      <c r="AA410" s="21">
        <v>1</v>
      </c>
      <c r="AB410" s="21">
        <v>6</v>
      </c>
      <c r="AC410" s="21">
        <v>8</v>
      </c>
      <c r="AD410" s="21">
        <v>6</v>
      </c>
      <c r="AE410" s="21">
        <v>3</v>
      </c>
      <c r="AF410" s="21">
        <v>0</v>
      </c>
      <c r="AG410" s="21">
        <v>0</v>
      </c>
      <c r="AH410" s="21">
        <v>0</v>
      </c>
      <c r="AI410" s="21">
        <v>1</v>
      </c>
      <c r="AJ410" s="21">
        <v>0</v>
      </c>
      <c r="AK410" s="21">
        <v>0</v>
      </c>
      <c r="AL410" s="21">
        <v>3</v>
      </c>
      <c r="AM410" s="21">
        <v>11</v>
      </c>
      <c r="AN410" s="25">
        <v>0</v>
      </c>
    </row>
    <row r="411" spans="1:40" x14ac:dyDescent="0.35">
      <c r="A411" s="26">
        <v>10413</v>
      </c>
      <c r="B411" s="27">
        <v>1984</v>
      </c>
      <c r="C411" s="21">
        <f ca="1">YEAR(TODAY())-CLEAN!$B411</f>
        <v>41</v>
      </c>
      <c r="D411" s="28" t="s">
        <v>793</v>
      </c>
      <c r="E411" s="27" t="s">
        <v>716</v>
      </c>
      <c r="F411" s="27" t="s">
        <v>710</v>
      </c>
      <c r="G411" s="29">
        <v>72570</v>
      </c>
      <c r="H411" s="28">
        <v>0</v>
      </c>
      <c r="I411" s="28">
        <v>0</v>
      </c>
      <c r="J411" s="28">
        <f>CLEAN!$H411+CLEAN!$I411</f>
        <v>0</v>
      </c>
      <c r="K411" s="30">
        <v>41754</v>
      </c>
      <c r="L411" s="28">
        <f ca="1">YEAR(TODAY())-YEAR(CLEAN!$K411)</f>
        <v>11</v>
      </c>
      <c r="M411" s="28">
        <v>67</v>
      </c>
      <c r="N411" s="28">
        <f>SUM(CLEAN!$AB411:$AE411)</f>
        <v>23</v>
      </c>
      <c r="O411" s="31">
        <f>CLEAN!$U411+CLEAN!$V411+CLEAN!$W411+CLEAN!$X411+CLEAN!$Y411+CLEAN!$Z411</f>
        <v>1089</v>
      </c>
      <c r="P411" s="28">
        <f>IF(CLEAN!$M411&lt;=32,3,IF(CLEAN!$M411&lt;=65,2,1))</f>
        <v>1</v>
      </c>
      <c r="Q411" s="28">
        <f>IF(Table_Market[[#This Row],[F_TOTAL_achat]]&lt;=14,1,IF(Table_Market[[#This Row],[F_TOTAL_achat]]&lt;=21,2,3))</f>
        <v>3</v>
      </c>
      <c r="R411" s="28">
        <f>IF(Table_Market[[#This Row],[M_TOTAL_dépensé]]&lt;=115,1,IF(Table_Market[[#This Row],[M_TOTAL_dépensé]]&lt;=833,2,3))</f>
        <v>3</v>
      </c>
      <c r="S411" s="21" t="str">
        <f>Table_Market[[#This Row],[R_SCORE]]&amp;Table_Market[[#This Row],[F_SCORE]]&amp;Table_Market[[#This Row],[M_SCORE]]</f>
        <v>133</v>
      </c>
      <c r="T4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11" s="31">
        <v>274</v>
      </c>
      <c r="V411" s="31">
        <v>83</v>
      </c>
      <c r="W411" s="31">
        <v>216</v>
      </c>
      <c r="X411" s="31">
        <v>151</v>
      </c>
      <c r="Y411" s="31">
        <v>141</v>
      </c>
      <c r="Z411" s="31">
        <v>224</v>
      </c>
      <c r="AA411" s="28">
        <v>1</v>
      </c>
      <c r="AB411" s="28">
        <v>4</v>
      </c>
      <c r="AC411" s="28">
        <v>6</v>
      </c>
      <c r="AD411" s="28">
        <v>12</v>
      </c>
      <c r="AE411" s="28">
        <v>1</v>
      </c>
      <c r="AF411" s="28">
        <v>0</v>
      </c>
      <c r="AG411" s="28">
        <v>0</v>
      </c>
      <c r="AH411" s="28">
        <v>0</v>
      </c>
      <c r="AI411" s="28">
        <v>0</v>
      </c>
      <c r="AJ411" s="28">
        <v>0</v>
      </c>
      <c r="AK411" s="28">
        <v>0</v>
      </c>
      <c r="AL411" s="28">
        <v>3</v>
      </c>
      <c r="AM411" s="28">
        <v>11</v>
      </c>
      <c r="AN411" s="32">
        <v>0</v>
      </c>
    </row>
    <row r="412" spans="1:40" x14ac:dyDescent="0.35">
      <c r="A412" s="19">
        <v>6566</v>
      </c>
      <c r="B412" s="20">
        <v>1954</v>
      </c>
      <c r="C412" s="21">
        <f ca="1">YEAR(TODAY())-CLEAN!$B412</f>
        <v>71</v>
      </c>
      <c r="D412" s="28" t="s">
        <v>794</v>
      </c>
      <c r="E412" s="20" t="s">
        <v>714</v>
      </c>
      <c r="F412" s="20" t="s">
        <v>710</v>
      </c>
      <c r="G412" s="22">
        <v>72550</v>
      </c>
      <c r="H412" s="21">
        <v>1</v>
      </c>
      <c r="I412" s="21">
        <v>1</v>
      </c>
      <c r="J412" s="21">
        <f>CLEAN!$H412+CLEAN!$I412</f>
        <v>2</v>
      </c>
      <c r="K412" s="23">
        <v>41221</v>
      </c>
      <c r="L412" s="21">
        <f ca="1">YEAR(TODAY())-YEAR(CLEAN!$K412)</f>
        <v>13</v>
      </c>
      <c r="M412" s="21">
        <v>39</v>
      </c>
      <c r="N412" s="21">
        <f>SUM(CLEAN!$AB412:$AE412)</f>
        <v>27</v>
      </c>
      <c r="O412" s="24">
        <f>CLEAN!$U412+CLEAN!$V412+CLEAN!$W412+CLEAN!$X412+CLEAN!$Y412+CLEAN!$Z412</f>
        <v>1319</v>
      </c>
      <c r="P412" s="21">
        <f>IF(CLEAN!$M412&lt;=32,3,IF(CLEAN!$M412&lt;=65,2,1))</f>
        <v>2</v>
      </c>
      <c r="Q412" s="21">
        <f>IF(Table_Market[[#This Row],[F_TOTAL_achat]]&lt;=14,1,IF(Table_Market[[#This Row],[F_TOTAL_achat]]&lt;=21,2,3))</f>
        <v>3</v>
      </c>
      <c r="R412" s="21">
        <f>IF(Table_Market[[#This Row],[M_TOTAL_dépensé]]&lt;=115,1,IF(Table_Market[[#This Row],[M_TOTAL_dépensé]]&lt;=833,2,3))</f>
        <v>3</v>
      </c>
      <c r="S412" s="21" t="str">
        <f>Table_Market[[#This Row],[R_SCORE]]&amp;Table_Market[[#This Row],[F_SCORE]]&amp;Table_Market[[#This Row],[M_SCORE]]</f>
        <v>233</v>
      </c>
      <c r="T4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12" s="24">
        <v>826</v>
      </c>
      <c r="V412" s="24">
        <v>50</v>
      </c>
      <c r="W412" s="24">
        <v>317</v>
      </c>
      <c r="X412" s="24">
        <v>50</v>
      </c>
      <c r="Y412" s="24">
        <v>38</v>
      </c>
      <c r="Z412" s="24">
        <v>38</v>
      </c>
      <c r="AA412" s="21">
        <v>9</v>
      </c>
      <c r="AB412" s="21">
        <v>5</v>
      </c>
      <c r="AC412" s="21">
        <v>2</v>
      </c>
      <c r="AD412" s="21">
        <v>12</v>
      </c>
      <c r="AE412" s="21">
        <v>8</v>
      </c>
      <c r="AF412" s="21">
        <v>0</v>
      </c>
      <c r="AG412" s="21">
        <v>0</v>
      </c>
      <c r="AH412" s="21">
        <v>0</v>
      </c>
      <c r="AI412" s="21">
        <v>0</v>
      </c>
      <c r="AJ412" s="21">
        <v>0</v>
      </c>
      <c r="AK412" s="21">
        <v>0</v>
      </c>
      <c r="AL412" s="21">
        <v>3</v>
      </c>
      <c r="AM412" s="21">
        <v>11</v>
      </c>
      <c r="AN412" s="25">
        <v>0</v>
      </c>
    </row>
    <row r="413" spans="1:40" x14ac:dyDescent="0.35">
      <c r="A413" s="26">
        <v>9145</v>
      </c>
      <c r="B413" s="27">
        <v>1972</v>
      </c>
      <c r="C413" s="21">
        <f ca="1">YEAR(TODAY())-CLEAN!$B413</f>
        <v>53</v>
      </c>
      <c r="D413" s="28" t="s">
        <v>792</v>
      </c>
      <c r="E413" s="27" t="s">
        <v>716</v>
      </c>
      <c r="F413" s="27" t="s">
        <v>709</v>
      </c>
      <c r="G413" s="29">
        <v>72504</v>
      </c>
      <c r="H413" s="28">
        <v>0</v>
      </c>
      <c r="I413" s="28">
        <v>1</v>
      </c>
      <c r="J413" s="28">
        <f>CLEAN!$H413+CLEAN!$I413</f>
        <v>1</v>
      </c>
      <c r="K413" s="30">
        <v>41370</v>
      </c>
      <c r="L413" s="28">
        <f ca="1">YEAR(TODAY())-YEAR(CLEAN!$K413)</f>
        <v>12</v>
      </c>
      <c r="M413" s="28">
        <v>43</v>
      </c>
      <c r="N413" s="28">
        <f>SUM(CLEAN!$AB413:$AE413)</f>
        <v>22</v>
      </c>
      <c r="O413" s="31">
        <f>CLEAN!$U413+CLEAN!$V413+CLEAN!$W413+CLEAN!$X413+CLEAN!$Y413+CLEAN!$Z413</f>
        <v>1478</v>
      </c>
      <c r="P413" s="28">
        <f>IF(CLEAN!$M413&lt;=32,3,IF(CLEAN!$M413&lt;=65,2,1))</f>
        <v>2</v>
      </c>
      <c r="Q413" s="28">
        <f>IF(Table_Market[[#This Row],[F_TOTAL_achat]]&lt;=14,1,IF(Table_Market[[#This Row],[F_TOTAL_achat]]&lt;=21,2,3))</f>
        <v>3</v>
      </c>
      <c r="R413" s="28">
        <f>IF(Table_Market[[#This Row],[M_TOTAL_dépensé]]&lt;=115,1,IF(Table_Market[[#This Row],[M_TOTAL_dépensé]]&lt;=833,2,3))</f>
        <v>3</v>
      </c>
      <c r="S413" s="21" t="str">
        <f>Table_Market[[#This Row],[R_SCORE]]&amp;Table_Market[[#This Row],[F_SCORE]]&amp;Table_Market[[#This Row],[M_SCORE]]</f>
        <v>233</v>
      </c>
      <c r="T4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13" s="31">
        <v>604</v>
      </c>
      <c r="V413" s="31">
        <v>26</v>
      </c>
      <c r="W413" s="31">
        <v>470</v>
      </c>
      <c r="X413" s="31">
        <v>123</v>
      </c>
      <c r="Y413" s="31">
        <v>161</v>
      </c>
      <c r="Z413" s="31">
        <v>94</v>
      </c>
      <c r="AA413" s="28">
        <v>2</v>
      </c>
      <c r="AB413" s="28">
        <v>5</v>
      </c>
      <c r="AC413" s="28">
        <v>9</v>
      </c>
      <c r="AD413" s="28">
        <v>6</v>
      </c>
      <c r="AE413" s="28">
        <v>2</v>
      </c>
      <c r="AF413" s="28">
        <v>0</v>
      </c>
      <c r="AG413" s="28">
        <v>0</v>
      </c>
      <c r="AH413" s="28">
        <v>0</v>
      </c>
      <c r="AI413" s="28">
        <v>0</v>
      </c>
      <c r="AJ413" s="28">
        <v>0</v>
      </c>
      <c r="AK413" s="28">
        <v>0</v>
      </c>
      <c r="AL413" s="28">
        <v>3</v>
      </c>
      <c r="AM413" s="28">
        <v>11</v>
      </c>
      <c r="AN413" s="32">
        <v>0</v>
      </c>
    </row>
    <row r="414" spans="1:40" x14ac:dyDescent="0.35">
      <c r="A414" s="19">
        <v>2075</v>
      </c>
      <c r="B414" s="20">
        <v>1969</v>
      </c>
      <c r="C414" s="21">
        <f ca="1">YEAR(TODAY())-CLEAN!$B414</f>
        <v>56</v>
      </c>
      <c r="D414" s="28" t="s">
        <v>792</v>
      </c>
      <c r="E414" s="20" t="s">
        <v>716</v>
      </c>
      <c r="F414" s="20" t="s">
        <v>710</v>
      </c>
      <c r="G414" s="22">
        <v>72460</v>
      </c>
      <c r="H414" s="21">
        <v>0</v>
      </c>
      <c r="I414" s="21">
        <v>0</v>
      </c>
      <c r="J414" s="21">
        <f>CLEAN!$H414+CLEAN!$I414</f>
        <v>0</v>
      </c>
      <c r="K414" s="23">
        <v>41592</v>
      </c>
      <c r="L414" s="21">
        <f ca="1">YEAR(TODAY())-YEAR(CLEAN!$K414)</f>
        <v>12</v>
      </c>
      <c r="M414" s="21">
        <v>56</v>
      </c>
      <c r="N414" s="21">
        <f>SUM(CLEAN!$AB414:$AE414)</f>
        <v>16</v>
      </c>
      <c r="O414" s="24">
        <f>CLEAN!$U414+CLEAN!$V414+CLEAN!$W414+CLEAN!$X414+CLEAN!$Y414+CLEAN!$Z414</f>
        <v>1047</v>
      </c>
      <c r="P414" s="21">
        <f>IF(CLEAN!$M414&lt;=32,3,IF(CLEAN!$M414&lt;=65,2,1))</f>
        <v>2</v>
      </c>
      <c r="Q414" s="21">
        <f>IF(Table_Market[[#This Row],[F_TOTAL_achat]]&lt;=14,1,IF(Table_Market[[#This Row],[F_TOTAL_achat]]&lt;=21,2,3))</f>
        <v>2</v>
      </c>
      <c r="R414" s="21">
        <f>IF(Table_Market[[#This Row],[M_TOTAL_dépensé]]&lt;=115,1,IF(Table_Market[[#This Row],[M_TOTAL_dépensé]]&lt;=833,2,3))</f>
        <v>3</v>
      </c>
      <c r="S414" s="21" t="str">
        <f>Table_Market[[#This Row],[R_SCORE]]&amp;Table_Market[[#This Row],[F_SCORE]]&amp;Table_Market[[#This Row],[M_SCORE]]</f>
        <v>223</v>
      </c>
      <c r="T4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14" s="24">
        <v>377</v>
      </c>
      <c r="V414" s="24">
        <v>10</v>
      </c>
      <c r="W414" s="24">
        <v>540</v>
      </c>
      <c r="X414" s="24">
        <v>80</v>
      </c>
      <c r="Y414" s="24">
        <v>30</v>
      </c>
      <c r="Z414" s="24">
        <v>10</v>
      </c>
      <c r="AA414" s="21">
        <v>1</v>
      </c>
      <c r="AB414" s="21">
        <v>3</v>
      </c>
      <c r="AC414" s="21">
        <v>5</v>
      </c>
      <c r="AD414" s="21">
        <v>7</v>
      </c>
      <c r="AE414" s="21">
        <v>1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3</v>
      </c>
      <c r="AM414" s="21">
        <v>11</v>
      </c>
      <c r="AN414" s="25">
        <v>0</v>
      </c>
    </row>
    <row r="415" spans="1:40" x14ac:dyDescent="0.35">
      <c r="A415" s="26">
        <v>4483</v>
      </c>
      <c r="B415" s="27">
        <v>1993</v>
      </c>
      <c r="C415" s="21">
        <f ca="1">YEAR(TODAY())-CLEAN!$B415</f>
        <v>32</v>
      </c>
      <c r="D415" s="28" t="s">
        <v>793</v>
      </c>
      <c r="E415" s="27" t="s">
        <v>716</v>
      </c>
      <c r="F415" s="27" t="s">
        <v>709</v>
      </c>
      <c r="G415" s="29">
        <v>72354</v>
      </c>
      <c r="H415" s="28">
        <v>0</v>
      </c>
      <c r="I415" s="28">
        <v>0</v>
      </c>
      <c r="J415" s="28">
        <f>CLEAN!$H415+CLEAN!$I415</f>
        <v>0</v>
      </c>
      <c r="K415" s="30">
        <v>41381</v>
      </c>
      <c r="L415" s="28">
        <f ca="1">YEAR(TODAY())-YEAR(CLEAN!$K415)</f>
        <v>12</v>
      </c>
      <c r="M415" s="28">
        <v>67</v>
      </c>
      <c r="N415" s="28">
        <f>SUM(CLEAN!$AB415:$AE415)</f>
        <v>19</v>
      </c>
      <c r="O415" s="31">
        <f>CLEAN!$U415+CLEAN!$V415+CLEAN!$W415+CLEAN!$X415+CLEAN!$Y415+CLEAN!$Z415</f>
        <v>1228</v>
      </c>
      <c r="P415" s="28">
        <f>IF(CLEAN!$M415&lt;=32,3,IF(CLEAN!$M415&lt;=65,2,1))</f>
        <v>1</v>
      </c>
      <c r="Q415" s="28">
        <f>IF(Table_Market[[#This Row],[F_TOTAL_achat]]&lt;=14,1,IF(Table_Market[[#This Row],[F_TOTAL_achat]]&lt;=21,2,3))</f>
        <v>2</v>
      </c>
      <c r="R415" s="28">
        <f>IF(Table_Market[[#This Row],[M_TOTAL_dépensé]]&lt;=115,1,IF(Table_Market[[#This Row],[M_TOTAL_dépensé]]&lt;=833,2,3))</f>
        <v>3</v>
      </c>
      <c r="S415" s="21" t="str">
        <f>Table_Market[[#This Row],[R_SCORE]]&amp;Table_Market[[#This Row],[F_SCORE]]&amp;Table_Market[[#This Row],[M_SCORE]]</f>
        <v>123</v>
      </c>
      <c r="T4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15" s="31">
        <v>315</v>
      </c>
      <c r="V415" s="31">
        <v>26</v>
      </c>
      <c r="W415" s="31">
        <v>473</v>
      </c>
      <c r="X415" s="31">
        <v>220</v>
      </c>
      <c r="Y415" s="31">
        <v>12</v>
      </c>
      <c r="Z415" s="31">
        <v>182</v>
      </c>
      <c r="AA415" s="28">
        <v>1</v>
      </c>
      <c r="AB415" s="28">
        <v>2</v>
      </c>
      <c r="AC415" s="28">
        <v>10</v>
      </c>
      <c r="AD415" s="28">
        <v>6</v>
      </c>
      <c r="AE415" s="28">
        <v>1</v>
      </c>
      <c r="AF415" s="28">
        <v>0</v>
      </c>
      <c r="AG415" s="28">
        <v>0</v>
      </c>
      <c r="AH415" s="28">
        <v>0</v>
      </c>
      <c r="AI415" s="28">
        <v>0</v>
      </c>
      <c r="AJ415" s="28">
        <v>0</v>
      </c>
      <c r="AK415" s="28">
        <v>0</v>
      </c>
      <c r="AL415" s="28">
        <v>3</v>
      </c>
      <c r="AM415" s="28">
        <v>11</v>
      </c>
      <c r="AN415" s="32">
        <v>0</v>
      </c>
    </row>
    <row r="416" spans="1:40" x14ac:dyDescent="0.35">
      <c r="A416" s="19">
        <v>7919</v>
      </c>
      <c r="B416" s="20">
        <v>1976</v>
      </c>
      <c r="C416" s="21">
        <f ca="1">YEAR(TODAY())-CLEAN!$B416</f>
        <v>49</v>
      </c>
      <c r="D416" s="28" t="s">
        <v>792</v>
      </c>
      <c r="E416" s="20" t="s">
        <v>714</v>
      </c>
      <c r="F416" s="20" t="s">
        <v>713</v>
      </c>
      <c r="G416" s="22">
        <v>72335</v>
      </c>
      <c r="H416" s="21">
        <v>0</v>
      </c>
      <c r="I416" s="21">
        <v>0</v>
      </c>
      <c r="J416" s="21">
        <f>CLEAN!$H416+CLEAN!$I416</f>
        <v>0</v>
      </c>
      <c r="K416" s="23">
        <v>41134</v>
      </c>
      <c r="L416" s="21">
        <f ca="1">YEAR(TODAY())-YEAR(CLEAN!$K416)</f>
        <v>13</v>
      </c>
      <c r="M416" s="21">
        <v>2</v>
      </c>
      <c r="N416" s="21">
        <f>SUM(CLEAN!$AB416:$AE416)</f>
        <v>30</v>
      </c>
      <c r="O416" s="24">
        <f>CLEAN!$U416+CLEAN!$V416+CLEAN!$W416+CLEAN!$X416+CLEAN!$Y416+CLEAN!$Z416</f>
        <v>2092</v>
      </c>
      <c r="P416" s="21">
        <f>IF(CLEAN!$M416&lt;=32,3,IF(CLEAN!$M416&lt;=65,2,1))</f>
        <v>3</v>
      </c>
      <c r="Q416" s="21">
        <f>IF(Table_Market[[#This Row],[F_TOTAL_achat]]&lt;=14,1,IF(Table_Market[[#This Row],[F_TOTAL_achat]]&lt;=21,2,3))</f>
        <v>3</v>
      </c>
      <c r="R416" s="21">
        <f>IF(Table_Market[[#This Row],[M_TOTAL_dépensé]]&lt;=115,1,IF(Table_Market[[#This Row],[M_TOTAL_dépensé]]&lt;=833,2,3))</f>
        <v>3</v>
      </c>
      <c r="S416" s="21" t="str">
        <f>Table_Market[[#This Row],[R_SCORE]]&amp;Table_Market[[#This Row],[F_SCORE]]&amp;Table_Market[[#This Row],[M_SCORE]]</f>
        <v>333</v>
      </c>
      <c r="T4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16" s="24">
        <v>1285</v>
      </c>
      <c r="V416" s="24">
        <v>105</v>
      </c>
      <c r="W416" s="24">
        <v>653</v>
      </c>
      <c r="X416" s="24">
        <v>28</v>
      </c>
      <c r="Y416" s="24">
        <v>21</v>
      </c>
      <c r="Z416" s="24">
        <v>0</v>
      </c>
      <c r="AA416" s="21">
        <v>1</v>
      </c>
      <c r="AB416" s="21">
        <v>10</v>
      </c>
      <c r="AC416" s="21">
        <v>4</v>
      </c>
      <c r="AD416" s="21">
        <v>8</v>
      </c>
      <c r="AE416" s="21">
        <v>8</v>
      </c>
      <c r="AF416" s="21">
        <v>0</v>
      </c>
      <c r="AG416" s="21">
        <v>0</v>
      </c>
      <c r="AH416" s="21">
        <v>0</v>
      </c>
      <c r="AI416" s="21">
        <v>0</v>
      </c>
      <c r="AJ416" s="21">
        <v>0</v>
      </c>
      <c r="AK416" s="21">
        <v>0</v>
      </c>
      <c r="AL416" s="21">
        <v>3</v>
      </c>
      <c r="AM416" s="21">
        <v>11</v>
      </c>
      <c r="AN416" s="25">
        <v>1</v>
      </c>
    </row>
    <row r="417" spans="1:40" x14ac:dyDescent="0.35">
      <c r="A417" s="26">
        <v>3919</v>
      </c>
      <c r="B417" s="27">
        <v>1976</v>
      </c>
      <c r="C417" s="21">
        <f ca="1">YEAR(TODAY())-CLEAN!$B417</f>
        <v>49</v>
      </c>
      <c r="D417" s="28" t="s">
        <v>792</v>
      </c>
      <c r="E417" s="27" t="s">
        <v>717</v>
      </c>
      <c r="F417" s="27" t="s">
        <v>709</v>
      </c>
      <c r="G417" s="29">
        <v>72309</v>
      </c>
      <c r="H417" s="28">
        <v>0</v>
      </c>
      <c r="I417" s="28">
        <v>0</v>
      </c>
      <c r="J417" s="28">
        <f>CLEAN!$H417+CLEAN!$I417</f>
        <v>0</v>
      </c>
      <c r="K417" s="30">
        <v>41344</v>
      </c>
      <c r="L417" s="28">
        <f ca="1">YEAR(TODAY())-YEAR(CLEAN!$K417)</f>
        <v>12</v>
      </c>
      <c r="M417" s="28">
        <v>64</v>
      </c>
      <c r="N417" s="28">
        <f>SUM(CLEAN!$AB417:$AE417)</f>
        <v>22</v>
      </c>
      <c r="O417" s="31">
        <f>CLEAN!$U417+CLEAN!$V417+CLEAN!$W417+CLEAN!$X417+CLEAN!$Y417+CLEAN!$Z417</f>
        <v>1931</v>
      </c>
      <c r="P417" s="28">
        <f>IF(CLEAN!$M417&lt;=32,3,IF(CLEAN!$M417&lt;=65,2,1))</f>
        <v>2</v>
      </c>
      <c r="Q417" s="28">
        <f>IF(Table_Market[[#This Row],[F_TOTAL_achat]]&lt;=14,1,IF(Table_Market[[#This Row],[F_TOTAL_achat]]&lt;=21,2,3))</f>
        <v>3</v>
      </c>
      <c r="R417" s="28">
        <f>IF(Table_Market[[#This Row],[M_TOTAL_dépensé]]&lt;=115,1,IF(Table_Market[[#This Row],[M_TOTAL_dépensé]]&lt;=833,2,3))</f>
        <v>3</v>
      </c>
      <c r="S417" s="21" t="str">
        <f>Table_Market[[#This Row],[R_SCORE]]&amp;Table_Market[[#This Row],[F_SCORE]]&amp;Table_Market[[#This Row],[M_SCORE]]</f>
        <v>233</v>
      </c>
      <c r="T4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17" s="31">
        <v>960</v>
      </c>
      <c r="V417" s="31">
        <v>0</v>
      </c>
      <c r="W417" s="31">
        <v>883</v>
      </c>
      <c r="X417" s="31">
        <v>50</v>
      </c>
      <c r="Y417" s="31">
        <v>38</v>
      </c>
      <c r="Z417" s="31">
        <v>0</v>
      </c>
      <c r="AA417" s="28">
        <v>1</v>
      </c>
      <c r="AB417" s="28">
        <v>5</v>
      </c>
      <c r="AC417" s="28">
        <v>6</v>
      </c>
      <c r="AD417" s="28">
        <v>8</v>
      </c>
      <c r="AE417" s="28">
        <v>3</v>
      </c>
      <c r="AF417" s="28">
        <v>0</v>
      </c>
      <c r="AG417" s="28">
        <v>0</v>
      </c>
      <c r="AH417" s="28">
        <v>0</v>
      </c>
      <c r="AI417" s="28">
        <v>1</v>
      </c>
      <c r="AJ417" s="28">
        <v>0</v>
      </c>
      <c r="AK417" s="28">
        <v>0</v>
      </c>
      <c r="AL417" s="28">
        <v>3</v>
      </c>
      <c r="AM417" s="28">
        <v>11</v>
      </c>
      <c r="AN417" s="32">
        <v>1</v>
      </c>
    </row>
    <row r="418" spans="1:40" x14ac:dyDescent="0.35">
      <c r="A418" s="19">
        <v>10972</v>
      </c>
      <c r="B418" s="20">
        <v>1949</v>
      </c>
      <c r="C418" s="21">
        <f ca="1">YEAR(TODAY())-CLEAN!$B418</f>
        <v>76</v>
      </c>
      <c r="D418" s="28" t="s">
        <v>794</v>
      </c>
      <c r="E418" s="20" t="s">
        <v>716</v>
      </c>
      <c r="F418" s="20" t="s">
        <v>712</v>
      </c>
      <c r="G418" s="22">
        <v>72298</v>
      </c>
      <c r="H418" s="21">
        <v>0</v>
      </c>
      <c r="I418" s="21">
        <v>0</v>
      </c>
      <c r="J418" s="21">
        <f>CLEAN!$H418+CLEAN!$I418</f>
        <v>0</v>
      </c>
      <c r="K418" s="23">
        <v>41708</v>
      </c>
      <c r="L418" s="21">
        <f ca="1">YEAR(TODAY())-YEAR(CLEAN!$K418)</f>
        <v>11</v>
      </c>
      <c r="M418" s="21">
        <v>52</v>
      </c>
      <c r="N418" s="21">
        <f>SUM(CLEAN!$AB418:$AE418)</f>
        <v>14</v>
      </c>
      <c r="O418" s="24">
        <f>CLEAN!$U418+CLEAN!$V418+CLEAN!$W418+CLEAN!$X418+CLEAN!$Y418+CLEAN!$Z418</f>
        <v>939</v>
      </c>
      <c r="P418" s="21">
        <f>IF(CLEAN!$M418&lt;=32,3,IF(CLEAN!$M418&lt;=65,2,1))</f>
        <v>2</v>
      </c>
      <c r="Q418" s="21">
        <f>IF(Table_Market[[#This Row],[F_TOTAL_achat]]&lt;=14,1,IF(Table_Market[[#This Row],[F_TOTAL_achat]]&lt;=21,2,3))</f>
        <v>1</v>
      </c>
      <c r="R418" s="21">
        <f>IF(Table_Market[[#This Row],[M_TOTAL_dépensé]]&lt;=115,1,IF(Table_Market[[#This Row],[M_TOTAL_dépensé]]&lt;=833,2,3))</f>
        <v>3</v>
      </c>
      <c r="S418" s="21" t="str">
        <f>Table_Market[[#This Row],[R_SCORE]]&amp;Table_Market[[#This Row],[F_SCORE]]&amp;Table_Market[[#This Row],[M_SCORE]]</f>
        <v>213</v>
      </c>
      <c r="T4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418" s="24">
        <v>625</v>
      </c>
      <c r="V418" s="24">
        <v>35</v>
      </c>
      <c r="W418" s="24">
        <v>169</v>
      </c>
      <c r="X418" s="24">
        <v>58</v>
      </c>
      <c r="Y418" s="24">
        <v>17</v>
      </c>
      <c r="Z418" s="24">
        <v>35</v>
      </c>
      <c r="AA418" s="21">
        <v>1</v>
      </c>
      <c r="AB418" s="21">
        <v>4</v>
      </c>
      <c r="AC418" s="21">
        <v>3</v>
      </c>
      <c r="AD418" s="21">
        <v>6</v>
      </c>
      <c r="AE418" s="21">
        <v>1</v>
      </c>
      <c r="AF418" s="21">
        <v>0</v>
      </c>
      <c r="AG418" s="21">
        <v>1</v>
      </c>
      <c r="AH418" s="21">
        <v>1</v>
      </c>
      <c r="AI418" s="21">
        <v>0</v>
      </c>
      <c r="AJ418" s="21">
        <v>0</v>
      </c>
      <c r="AK418" s="21">
        <v>0</v>
      </c>
      <c r="AL418" s="21">
        <v>3</v>
      </c>
      <c r="AM418" s="21">
        <v>11</v>
      </c>
      <c r="AN418" s="25">
        <v>0</v>
      </c>
    </row>
    <row r="419" spans="1:40" x14ac:dyDescent="0.35">
      <c r="A419" s="26">
        <v>10057</v>
      </c>
      <c r="B419" s="27">
        <v>1951</v>
      </c>
      <c r="C419" s="21">
        <f ca="1">YEAR(TODAY())-CLEAN!$B419</f>
        <v>74</v>
      </c>
      <c r="D419" s="28" t="s">
        <v>794</v>
      </c>
      <c r="E419" s="27" t="s">
        <v>716</v>
      </c>
      <c r="F419" s="27" t="s">
        <v>709</v>
      </c>
      <c r="G419" s="29">
        <v>72282</v>
      </c>
      <c r="H419" s="28">
        <v>0</v>
      </c>
      <c r="I419" s="28">
        <v>0</v>
      </c>
      <c r="J419" s="28">
        <f>CLEAN!$H419+CLEAN!$I419</f>
        <v>0</v>
      </c>
      <c r="K419" s="30">
        <v>41474</v>
      </c>
      <c r="L419" s="28">
        <f ca="1">YEAR(TODAY())-YEAR(CLEAN!$K419)</f>
        <v>12</v>
      </c>
      <c r="M419" s="28">
        <v>70</v>
      </c>
      <c r="N419" s="28">
        <f>SUM(CLEAN!$AB419:$AE419)</f>
        <v>28</v>
      </c>
      <c r="O419" s="31">
        <f>CLEAN!$U419+CLEAN!$V419+CLEAN!$W419+CLEAN!$X419+CLEAN!$Y419+CLEAN!$Z419</f>
        <v>1331</v>
      </c>
      <c r="P419" s="28">
        <f>IF(CLEAN!$M419&lt;=32,3,IF(CLEAN!$M419&lt;=65,2,1))</f>
        <v>1</v>
      </c>
      <c r="Q419" s="28">
        <f>IF(Table_Market[[#This Row],[F_TOTAL_achat]]&lt;=14,1,IF(Table_Market[[#This Row],[F_TOTAL_achat]]&lt;=21,2,3))</f>
        <v>3</v>
      </c>
      <c r="R419" s="28">
        <f>IF(Table_Market[[#This Row],[M_TOTAL_dépensé]]&lt;=115,1,IF(Table_Market[[#This Row],[M_TOTAL_dépensé]]&lt;=833,2,3))</f>
        <v>3</v>
      </c>
      <c r="S419" s="21" t="str">
        <f>Table_Market[[#This Row],[R_SCORE]]&amp;Table_Market[[#This Row],[F_SCORE]]&amp;Table_Market[[#This Row],[M_SCORE]]</f>
        <v>133</v>
      </c>
      <c r="T4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19" s="31">
        <v>503</v>
      </c>
      <c r="V419" s="31">
        <v>27</v>
      </c>
      <c r="W419" s="31">
        <v>419</v>
      </c>
      <c r="X419" s="31">
        <v>90</v>
      </c>
      <c r="Y419" s="31">
        <v>139</v>
      </c>
      <c r="Z419" s="31">
        <v>153</v>
      </c>
      <c r="AA419" s="28">
        <v>1</v>
      </c>
      <c r="AB419" s="28">
        <v>5</v>
      </c>
      <c r="AC419" s="28">
        <v>7</v>
      </c>
      <c r="AD419" s="28">
        <v>9</v>
      </c>
      <c r="AE419" s="28">
        <v>7</v>
      </c>
      <c r="AF419" s="28">
        <v>0</v>
      </c>
      <c r="AG419" s="28">
        <v>0</v>
      </c>
      <c r="AH419" s="28">
        <v>0</v>
      </c>
      <c r="AI419" s="28">
        <v>0</v>
      </c>
      <c r="AJ419" s="28">
        <v>0</v>
      </c>
      <c r="AK419" s="28">
        <v>0</v>
      </c>
      <c r="AL419" s="28">
        <v>3</v>
      </c>
      <c r="AM419" s="28">
        <v>11</v>
      </c>
      <c r="AN419" s="32">
        <v>1</v>
      </c>
    </row>
    <row r="420" spans="1:40" x14ac:dyDescent="0.35">
      <c r="A420" s="19">
        <v>10736</v>
      </c>
      <c r="B420" s="20">
        <v>1971</v>
      </c>
      <c r="C420" s="21">
        <f ca="1">YEAR(TODAY())-CLEAN!$B420</f>
        <v>54</v>
      </c>
      <c r="D420" s="28" t="s">
        <v>792</v>
      </c>
      <c r="E420" s="20" t="s">
        <v>716</v>
      </c>
      <c r="F420" s="20" t="s">
        <v>709</v>
      </c>
      <c r="G420" s="22">
        <v>72258</v>
      </c>
      <c r="H420" s="21">
        <v>0</v>
      </c>
      <c r="I420" s="21">
        <v>1</v>
      </c>
      <c r="J420" s="21">
        <f>CLEAN!$H420+CLEAN!$I420</f>
        <v>1</v>
      </c>
      <c r="K420" s="23">
        <v>41529</v>
      </c>
      <c r="L420" s="21">
        <f ca="1">YEAR(TODAY())-YEAR(CLEAN!$K420)</f>
        <v>12</v>
      </c>
      <c r="M420" s="21">
        <v>28</v>
      </c>
      <c r="N420" s="21">
        <f>SUM(CLEAN!$AB420:$AE420)</f>
        <v>22</v>
      </c>
      <c r="O420" s="24">
        <f>CLEAN!$U420+CLEAN!$V420+CLEAN!$W420+CLEAN!$X420+CLEAN!$Y420+CLEAN!$Z420</f>
        <v>1525</v>
      </c>
      <c r="P420" s="21">
        <f>IF(CLEAN!$M420&lt;=32,3,IF(CLEAN!$M420&lt;=65,2,1))</f>
        <v>3</v>
      </c>
      <c r="Q420" s="21">
        <f>IF(Table_Market[[#This Row],[F_TOTAL_achat]]&lt;=14,1,IF(Table_Market[[#This Row],[F_TOTAL_achat]]&lt;=21,2,3))</f>
        <v>3</v>
      </c>
      <c r="R420" s="21">
        <f>IF(Table_Market[[#This Row],[M_TOTAL_dépensé]]&lt;=115,1,IF(Table_Market[[#This Row],[M_TOTAL_dépensé]]&lt;=833,2,3))</f>
        <v>3</v>
      </c>
      <c r="S420" s="21" t="str">
        <f>Table_Market[[#This Row],[R_SCORE]]&amp;Table_Market[[#This Row],[F_SCORE]]&amp;Table_Market[[#This Row],[M_SCORE]]</f>
        <v>333</v>
      </c>
      <c r="T4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20" s="24">
        <v>522</v>
      </c>
      <c r="V420" s="24">
        <v>0</v>
      </c>
      <c r="W420" s="24">
        <v>522</v>
      </c>
      <c r="X420" s="24">
        <v>227</v>
      </c>
      <c r="Y420" s="24">
        <v>120</v>
      </c>
      <c r="Z420" s="24">
        <v>134</v>
      </c>
      <c r="AA420" s="21">
        <v>2</v>
      </c>
      <c r="AB420" s="21">
        <v>6</v>
      </c>
      <c r="AC420" s="21">
        <v>9</v>
      </c>
      <c r="AD420" s="21">
        <v>5</v>
      </c>
      <c r="AE420" s="21">
        <v>2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0</v>
      </c>
      <c r="AL420" s="21">
        <v>3</v>
      </c>
      <c r="AM420" s="21">
        <v>11</v>
      </c>
      <c r="AN420" s="25">
        <v>0</v>
      </c>
    </row>
    <row r="421" spans="1:40" x14ac:dyDescent="0.35">
      <c r="A421" s="26">
        <v>4507</v>
      </c>
      <c r="B421" s="27">
        <v>1952</v>
      </c>
      <c r="C421" s="21">
        <f ca="1">YEAR(TODAY())-CLEAN!$B421</f>
        <v>73</v>
      </c>
      <c r="D421" s="28" t="s">
        <v>794</v>
      </c>
      <c r="E421" s="27" t="s">
        <v>716</v>
      </c>
      <c r="F421" s="27" t="s">
        <v>709</v>
      </c>
      <c r="G421" s="29">
        <v>72228</v>
      </c>
      <c r="H421" s="28">
        <v>0</v>
      </c>
      <c r="I421" s="28">
        <v>0</v>
      </c>
      <c r="J421" s="28">
        <f>CLEAN!$H421+CLEAN!$I421</f>
        <v>0</v>
      </c>
      <c r="K421" s="30">
        <v>41240</v>
      </c>
      <c r="L421" s="28">
        <f ca="1">YEAR(TODAY())-YEAR(CLEAN!$K421)</f>
        <v>13</v>
      </c>
      <c r="M421" s="28">
        <v>87</v>
      </c>
      <c r="N421" s="28">
        <f>SUM(CLEAN!$AB421:$AE421)</f>
        <v>24</v>
      </c>
      <c r="O421" s="31">
        <f>CLEAN!$U421+CLEAN!$V421+CLEAN!$W421+CLEAN!$X421+CLEAN!$Y421+CLEAN!$Z421</f>
        <v>1250</v>
      </c>
      <c r="P421" s="28">
        <f>IF(CLEAN!$M421&lt;=32,3,IF(CLEAN!$M421&lt;=65,2,1))</f>
        <v>1</v>
      </c>
      <c r="Q421" s="28">
        <f>IF(Table_Market[[#This Row],[F_TOTAL_achat]]&lt;=14,1,IF(Table_Market[[#This Row],[F_TOTAL_achat]]&lt;=21,2,3))</f>
        <v>3</v>
      </c>
      <c r="R421" s="28">
        <f>IF(Table_Market[[#This Row],[M_TOTAL_dépensé]]&lt;=115,1,IF(Table_Market[[#This Row],[M_TOTAL_dépensé]]&lt;=833,2,3))</f>
        <v>3</v>
      </c>
      <c r="S421" s="21" t="str">
        <f>Table_Market[[#This Row],[R_SCORE]]&amp;Table_Market[[#This Row],[F_SCORE]]&amp;Table_Market[[#This Row],[M_SCORE]]</f>
        <v>133</v>
      </c>
      <c r="T4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21" s="31">
        <v>631</v>
      </c>
      <c r="V421" s="31">
        <v>28</v>
      </c>
      <c r="W421" s="31">
        <v>491</v>
      </c>
      <c r="X421" s="31">
        <v>30</v>
      </c>
      <c r="Y421" s="31">
        <v>14</v>
      </c>
      <c r="Z421" s="31">
        <v>56</v>
      </c>
      <c r="AA421" s="28">
        <v>1</v>
      </c>
      <c r="AB421" s="28">
        <v>6</v>
      </c>
      <c r="AC421" s="28">
        <v>7</v>
      </c>
      <c r="AD421" s="28">
        <v>8</v>
      </c>
      <c r="AE421" s="28">
        <v>3</v>
      </c>
      <c r="AF421" s="28">
        <v>0</v>
      </c>
      <c r="AG421" s="28">
        <v>0</v>
      </c>
      <c r="AH421" s="28">
        <v>0</v>
      </c>
      <c r="AI421" s="28">
        <v>0</v>
      </c>
      <c r="AJ421" s="28">
        <v>0</v>
      </c>
      <c r="AK421" s="28">
        <v>0</v>
      </c>
      <c r="AL421" s="28">
        <v>3</v>
      </c>
      <c r="AM421" s="28">
        <v>11</v>
      </c>
      <c r="AN421" s="32">
        <v>0</v>
      </c>
    </row>
    <row r="422" spans="1:40" x14ac:dyDescent="0.35">
      <c r="A422" s="19">
        <v>6262</v>
      </c>
      <c r="B422" s="20">
        <v>1962</v>
      </c>
      <c r="C422" s="21">
        <f ca="1">YEAR(TODAY())-CLEAN!$B422</f>
        <v>63</v>
      </c>
      <c r="D422" s="28" t="s">
        <v>794</v>
      </c>
      <c r="E422" s="20" t="s">
        <v>717</v>
      </c>
      <c r="F422" s="20" t="s">
        <v>709</v>
      </c>
      <c r="G422" s="22">
        <v>72217</v>
      </c>
      <c r="H422" s="21">
        <v>0</v>
      </c>
      <c r="I422" s="21">
        <v>0</v>
      </c>
      <c r="J422" s="21">
        <f>CLEAN!$H422+CLEAN!$I422</f>
        <v>0</v>
      </c>
      <c r="K422" s="23">
        <v>41374</v>
      </c>
      <c r="L422" s="21">
        <f ca="1">YEAR(TODAY())-YEAR(CLEAN!$K422)</f>
        <v>12</v>
      </c>
      <c r="M422" s="21">
        <v>93</v>
      </c>
      <c r="N422" s="21">
        <f>SUM(CLEAN!$AB422:$AE422)</f>
        <v>23</v>
      </c>
      <c r="O422" s="24">
        <f>CLEAN!$U422+CLEAN!$V422+CLEAN!$W422+CLEAN!$X422+CLEAN!$Y422+CLEAN!$Z422</f>
        <v>1573</v>
      </c>
      <c r="P422" s="21">
        <f>IF(CLEAN!$M422&lt;=32,3,IF(CLEAN!$M422&lt;=65,2,1))</f>
        <v>1</v>
      </c>
      <c r="Q422" s="21">
        <f>IF(Table_Market[[#This Row],[F_TOTAL_achat]]&lt;=14,1,IF(Table_Market[[#This Row],[F_TOTAL_achat]]&lt;=21,2,3))</f>
        <v>3</v>
      </c>
      <c r="R422" s="21">
        <f>IF(Table_Market[[#This Row],[M_TOTAL_dépensé]]&lt;=115,1,IF(Table_Market[[#This Row],[M_TOTAL_dépensé]]&lt;=833,2,3))</f>
        <v>3</v>
      </c>
      <c r="S422" s="21" t="str">
        <f>Table_Market[[#This Row],[R_SCORE]]&amp;Table_Market[[#This Row],[F_SCORE]]&amp;Table_Market[[#This Row],[M_SCORE]]</f>
        <v>133</v>
      </c>
      <c r="T4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22" s="24">
        <v>816</v>
      </c>
      <c r="V422" s="24">
        <v>42</v>
      </c>
      <c r="W422" s="24">
        <v>450</v>
      </c>
      <c r="X422" s="24">
        <v>55</v>
      </c>
      <c r="Y422" s="24">
        <v>56</v>
      </c>
      <c r="Z422" s="24">
        <v>154</v>
      </c>
      <c r="AA422" s="21">
        <v>1</v>
      </c>
      <c r="AB422" s="21">
        <v>3</v>
      </c>
      <c r="AC422" s="21">
        <v>10</v>
      </c>
      <c r="AD422" s="21">
        <v>8</v>
      </c>
      <c r="AE422" s="21">
        <v>2</v>
      </c>
      <c r="AF422" s="21">
        <v>0</v>
      </c>
      <c r="AG422" s="21">
        <v>0</v>
      </c>
      <c r="AH422" s="21">
        <v>0</v>
      </c>
      <c r="AI422" s="21">
        <v>0</v>
      </c>
      <c r="AJ422" s="21">
        <v>0</v>
      </c>
      <c r="AK422" s="21">
        <v>0</v>
      </c>
      <c r="AL422" s="21">
        <v>3</v>
      </c>
      <c r="AM422" s="21">
        <v>11</v>
      </c>
      <c r="AN422" s="25">
        <v>0</v>
      </c>
    </row>
    <row r="423" spans="1:40" x14ac:dyDescent="0.35">
      <c r="A423" s="26">
        <v>10936</v>
      </c>
      <c r="B423" s="27">
        <v>1965</v>
      </c>
      <c r="C423" s="21">
        <f ca="1">YEAR(TODAY())-CLEAN!$B423</f>
        <v>60</v>
      </c>
      <c r="D423" s="28" t="s">
        <v>794</v>
      </c>
      <c r="E423" s="27" t="s">
        <v>716</v>
      </c>
      <c r="F423" s="27" t="s">
        <v>710</v>
      </c>
      <c r="G423" s="29">
        <v>72190</v>
      </c>
      <c r="H423" s="28">
        <v>0</v>
      </c>
      <c r="I423" s="28">
        <v>0</v>
      </c>
      <c r="J423" s="28">
        <f>CLEAN!$H423+CLEAN!$I423</f>
        <v>0</v>
      </c>
      <c r="K423" s="30">
        <v>41318</v>
      </c>
      <c r="L423" s="28">
        <f ca="1">YEAR(TODAY())-YEAR(CLEAN!$K423)</f>
        <v>12</v>
      </c>
      <c r="M423" s="28">
        <v>79</v>
      </c>
      <c r="N423" s="28">
        <f>SUM(CLEAN!$AB423:$AE423)</f>
        <v>18</v>
      </c>
      <c r="O423" s="31">
        <f>CLEAN!$U423+CLEAN!$V423+CLEAN!$W423+CLEAN!$X423+CLEAN!$Y423+CLEAN!$Z423</f>
        <v>1947</v>
      </c>
      <c r="P423" s="28">
        <f>IF(CLEAN!$M423&lt;=32,3,IF(CLEAN!$M423&lt;=65,2,1))</f>
        <v>1</v>
      </c>
      <c r="Q423" s="28">
        <f>IF(Table_Market[[#This Row],[F_TOTAL_achat]]&lt;=14,1,IF(Table_Market[[#This Row],[F_TOTAL_achat]]&lt;=21,2,3))</f>
        <v>2</v>
      </c>
      <c r="R423" s="28">
        <f>IF(Table_Market[[#This Row],[M_TOTAL_dépensé]]&lt;=115,1,IF(Table_Market[[#This Row],[M_TOTAL_dépensé]]&lt;=833,2,3))</f>
        <v>3</v>
      </c>
      <c r="S423" s="21" t="str">
        <f>Table_Market[[#This Row],[R_SCORE]]&amp;Table_Market[[#This Row],[F_SCORE]]&amp;Table_Market[[#This Row],[M_SCORE]]</f>
        <v>123</v>
      </c>
      <c r="T4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23" s="31">
        <v>597</v>
      </c>
      <c r="V423" s="31">
        <v>166</v>
      </c>
      <c r="W423" s="31">
        <v>597</v>
      </c>
      <c r="X423" s="31">
        <v>172</v>
      </c>
      <c r="Y423" s="31">
        <v>166</v>
      </c>
      <c r="Z423" s="31">
        <v>249</v>
      </c>
      <c r="AA423" s="28">
        <v>1</v>
      </c>
      <c r="AB423" s="28">
        <v>5</v>
      </c>
      <c r="AC423" s="28">
        <v>6</v>
      </c>
      <c r="AD423" s="28">
        <v>4</v>
      </c>
      <c r="AE423" s="28">
        <v>3</v>
      </c>
      <c r="AF423" s="28">
        <v>0</v>
      </c>
      <c r="AG423" s="28">
        <v>0</v>
      </c>
      <c r="AH423" s="28">
        <v>0</v>
      </c>
      <c r="AI423" s="28">
        <v>0</v>
      </c>
      <c r="AJ423" s="28">
        <v>0</v>
      </c>
      <c r="AK423" s="28">
        <v>0</v>
      </c>
      <c r="AL423" s="28">
        <v>3</v>
      </c>
      <c r="AM423" s="28">
        <v>11</v>
      </c>
      <c r="AN423" s="32">
        <v>0</v>
      </c>
    </row>
    <row r="424" spans="1:40" x14ac:dyDescent="0.35">
      <c r="A424" s="19">
        <v>1168</v>
      </c>
      <c r="B424" s="20">
        <v>1978</v>
      </c>
      <c r="C424" s="21">
        <f ca="1">YEAR(TODAY())-CLEAN!$B424</f>
        <v>47</v>
      </c>
      <c r="D424" s="28" t="s">
        <v>792</v>
      </c>
      <c r="E424" s="20" t="s">
        <v>714</v>
      </c>
      <c r="F424" s="20" t="s">
        <v>710</v>
      </c>
      <c r="G424" s="22">
        <v>72159</v>
      </c>
      <c r="H424" s="21">
        <v>0</v>
      </c>
      <c r="I424" s="21">
        <v>0</v>
      </c>
      <c r="J424" s="21">
        <f>CLEAN!$H424+CLEAN!$I424</f>
        <v>0</v>
      </c>
      <c r="K424" s="23">
        <v>41211</v>
      </c>
      <c r="L424" s="21">
        <f ca="1">YEAR(TODAY())-YEAR(CLEAN!$K424)</f>
        <v>13</v>
      </c>
      <c r="M424" s="21">
        <v>62</v>
      </c>
      <c r="N424" s="21">
        <f>SUM(CLEAN!$AB424:$AE424)</f>
        <v>22</v>
      </c>
      <c r="O424" s="24">
        <f>CLEAN!$U424+CLEAN!$V424+CLEAN!$W424+CLEAN!$X424+CLEAN!$Y424+CLEAN!$Z424</f>
        <v>1401</v>
      </c>
      <c r="P424" s="21">
        <f>IF(CLEAN!$M424&lt;=32,3,IF(CLEAN!$M424&lt;=65,2,1))</f>
        <v>2</v>
      </c>
      <c r="Q424" s="21">
        <f>IF(Table_Market[[#This Row],[F_TOTAL_achat]]&lt;=14,1,IF(Table_Market[[#This Row],[F_TOTAL_achat]]&lt;=21,2,3))</f>
        <v>3</v>
      </c>
      <c r="R424" s="21">
        <f>IF(Table_Market[[#This Row],[M_TOTAL_dépensé]]&lt;=115,1,IF(Table_Market[[#This Row],[M_TOTAL_dépensé]]&lt;=833,2,3))</f>
        <v>3</v>
      </c>
      <c r="S424" s="21" t="str">
        <f>Table_Market[[#This Row],[R_SCORE]]&amp;Table_Market[[#This Row],[F_SCORE]]&amp;Table_Market[[#This Row],[M_SCORE]]</f>
        <v>233</v>
      </c>
      <c r="T4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24" s="24">
        <v>322</v>
      </c>
      <c r="V424" s="24">
        <v>53</v>
      </c>
      <c r="W424" s="24">
        <v>899</v>
      </c>
      <c r="X424" s="24">
        <v>34</v>
      </c>
      <c r="Y424" s="24">
        <v>40</v>
      </c>
      <c r="Z424" s="24">
        <v>53</v>
      </c>
      <c r="AA424" s="21">
        <v>1</v>
      </c>
      <c r="AB424" s="21">
        <v>4</v>
      </c>
      <c r="AC424" s="21">
        <v>6</v>
      </c>
      <c r="AD424" s="21">
        <v>10</v>
      </c>
      <c r="AE424" s="21">
        <v>2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3</v>
      </c>
      <c r="AM424" s="21">
        <v>11</v>
      </c>
      <c r="AN424" s="25">
        <v>0</v>
      </c>
    </row>
    <row r="425" spans="1:40" x14ac:dyDescent="0.35">
      <c r="A425" s="26">
        <v>2797</v>
      </c>
      <c r="B425" s="27">
        <v>1977</v>
      </c>
      <c r="C425" s="21">
        <f ca="1">YEAR(TODAY())-CLEAN!$B425</f>
        <v>48</v>
      </c>
      <c r="D425" s="28" t="s">
        <v>792</v>
      </c>
      <c r="E425" s="27" t="s">
        <v>716</v>
      </c>
      <c r="F425" s="27" t="s">
        <v>710</v>
      </c>
      <c r="G425" s="29">
        <v>72117</v>
      </c>
      <c r="H425" s="28">
        <v>0</v>
      </c>
      <c r="I425" s="28">
        <v>1</v>
      </c>
      <c r="J425" s="28">
        <f>CLEAN!$H425+CLEAN!$I425</f>
        <v>1</v>
      </c>
      <c r="K425" s="30">
        <v>41506</v>
      </c>
      <c r="L425" s="28">
        <f ca="1">YEAR(TODAY())-YEAR(CLEAN!$K425)</f>
        <v>12</v>
      </c>
      <c r="M425" s="28">
        <v>34</v>
      </c>
      <c r="N425" s="28">
        <f>SUM(CLEAN!$AB425:$AE425)</f>
        <v>30</v>
      </c>
      <c r="O425" s="31">
        <f>CLEAN!$U425+CLEAN!$V425+CLEAN!$W425+CLEAN!$X425+CLEAN!$Y425+CLEAN!$Z425</f>
        <v>1073</v>
      </c>
      <c r="P425" s="28">
        <f>IF(CLEAN!$M425&lt;=32,3,IF(CLEAN!$M425&lt;=65,2,1))</f>
        <v>2</v>
      </c>
      <c r="Q425" s="28">
        <f>IF(Table_Market[[#This Row],[F_TOTAL_achat]]&lt;=14,1,IF(Table_Market[[#This Row],[F_TOTAL_achat]]&lt;=21,2,3))</f>
        <v>3</v>
      </c>
      <c r="R425" s="28">
        <f>IF(Table_Market[[#This Row],[M_TOTAL_dépensé]]&lt;=115,1,IF(Table_Market[[#This Row],[M_TOTAL_dépensé]]&lt;=833,2,3))</f>
        <v>3</v>
      </c>
      <c r="S425" s="21" t="str">
        <f>Table_Market[[#This Row],[R_SCORE]]&amp;Table_Market[[#This Row],[F_SCORE]]&amp;Table_Market[[#This Row],[M_SCORE]]</f>
        <v>233</v>
      </c>
      <c r="T4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25" s="31">
        <v>707</v>
      </c>
      <c r="V425" s="31">
        <v>20</v>
      </c>
      <c r="W425" s="31">
        <v>171</v>
      </c>
      <c r="X425" s="31">
        <v>65</v>
      </c>
      <c r="Y425" s="31">
        <v>60</v>
      </c>
      <c r="Z425" s="31">
        <v>50</v>
      </c>
      <c r="AA425" s="28">
        <v>1</v>
      </c>
      <c r="AB425" s="28">
        <v>9</v>
      </c>
      <c r="AC425" s="28">
        <v>7</v>
      </c>
      <c r="AD425" s="28">
        <v>9</v>
      </c>
      <c r="AE425" s="28">
        <v>5</v>
      </c>
      <c r="AF425" s="28">
        <v>0</v>
      </c>
      <c r="AG425" s="28">
        <v>0</v>
      </c>
      <c r="AH425" s="28">
        <v>0</v>
      </c>
      <c r="AI425" s="28">
        <v>0</v>
      </c>
      <c r="AJ425" s="28">
        <v>0</v>
      </c>
      <c r="AK425" s="28">
        <v>0</v>
      </c>
      <c r="AL425" s="28">
        <v>3</v>
      </c>
      <c r="AM425" s="28">
        <v>11</v>
      </c>
      <c r="AN425" s="32">
        <v>0</v>
      </c>
    </row>
    <row r="426" spans="1:40" x14ac:dyDescent="0.35">
      <c r="A426" s="19">
        <v>11056</v>
      </c>
      <c r="B426" s="20">
        <v>1974</v>
      </c>
      <c r="C426" s="21">
        <f ca="1">YEAR(TODAY())-CLEAN!$B426</f>
        <v>51</v>
      </c>
      <c r="D426" s="28" t="s">
        <v>792</v>
      </c>
      <c r="E426" s="20" t="s">
        <v>716</v>
      </c>
      <c r="F426" s="20" t="s">
        <v>710</v>
      </c>
      <c r="G426" s="22">
        <v>72099</v>
      </c>
      <c r="H426" s="21">
        <v>0</v>
      </c>
      <c r="I426" s="21">
        <v>0</v>
      </c>
      <c r="J426" s="21">
        <f>CLEAN!$H426+CLEAN!$I426</f>
        <v>0</v>
      </c>
      <c r="K426" s="23">
        <v>41209</v>
      </c>
      <c r="L426" s="21">
        <f ca="1">YEAR(TODAY())-YEAR(CLEAN!$K426)</f>
        <v>13</v>
      </c>
      <c r="M426" s="21">
        <v>18</v>
      </c>
      <c r="N426" s="21">
        <f>SUM(CLEAN!$AB426:$AE426)</f>
        <v>18</v>
      </c>
      <c r="O426" s="24">
        <f>CLEAN!$U426+CLEAN!$V426+CLEAN!$W426+CLEAN!$X426+CLEAN!$Y426+CLEAN!$Z426</f>
        <v>1188</v>
      </c>
      <c r="P426" s="21">
        <f>IF(CLEAN!$M426&lt;=32,3,IF(CLEAN!$M426&lt;=65,2,1))</f>
        <v>3</v>
      </c>
      <c r="Q426" s="21">
        <f>IF(Table_Market[[#This Row],[F_TOTAL_achat]]&lt;=14,1,IF(Table_Market[[#This Row],[F_TOTAL_achat]]&lt;=21,2,3))</f>
        <v>2</v>
      </c>
      <c r="R426" s="21">
        <f>IF(Table_Market[[#This Row],[M_TOTAL_dépensé]]&lt;=115,1,IF(Table_Market[[#This Row],[M_TOTAL_dépensé]]&lt;=833,2,3))</f>
        <v>3</v>
      </c>
      <c r="S426" s="21" t="str">
        <f>Table_Market[[#This Row],[R_SCORE]]&amp;Table_Market[[#This Row],[F_SCORE]]&amp;Table_Market[[#This Row],[M_SCORE]]</f>
        <v>323</v>
      </c>
      <c r="T4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26" s="24">
        <v>546</v>
      </c>
      <c r="V426" s="24">
        <v>91</v>
      </c>
      <c r="W426" s="24">
        <v>410</v>
      </c>
      <c r="X426" s="24">
        <v>119</v>
      </c>
      <c r="Y426" s="24">
        <v>0</v>
      </c>
      <c r="Z426" s="24">
        <v>22</v>
      </c>
      <c r="AA426" s="21">
        <v>1</v>
      </c>
      <c r="AB426" s="21">
        <v>3</v>
      </c>
      <c r="AC426" s="21">
        <v>4</v>
      </c>
      <c r="AD426" s="21">
        <v>10</v>
      </c>
      <c r="AE426" s="21">
        <v>1</v>
      </c>
      <c r="AF426" s="21">
        <v>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3</v>
      </c>
      <c r="AM426" s="21">
        <v>11</v>
      </c>
      <c r="AN426" s="25">
        <v>0</v>
      </c>
    </row>
    <row r="427" spans="1:40" x14ac:dyDescent="0.35">
      <c r="A427" s="26">
        <v>10177</v>
      </c>
      <c r="B427" s="27">
        <v>1954</v>
      </c>
      <c r="C427" s="21">
        <f ca="1">YEAR(TODAY())-CLEAN!$B427</f>
        <v>71</v>
      </c>
      <c r="D427" s="28" t="s">
        <v>794</v>
      </c>
      <c r="E427" s="27" t="s">
        <v>716</v>
      </c>
      <c r="F427" s="27" t="s">
        <v>711</v>
      </c>
      <c r="G427" s="29">
        <v>72071</v>
      </c>
      <c r="H427" s="28">
        <v>0</v>
      </c>
      <c r="I427" s="28">
        <v>1</v>
      </c>
      <c r="J427" s="28">
        <f>CLEAN!$H427+CLEAN!$I427</f>
        <v>1</v>
      </c>
      <c r="K427" s="30">
        <v>41319</v>
      </c>
      <c r="L427" s="28">
        <f ca="1">YEAR(TODAY())-YEAR(CLEAN!$K427)</f>
        <v>12</v>
      </c>
      <c r="M427" s="28">
        <v>4</v>
      </c>
      <c r="N427" s="28">
        <f>SUM(CLEAN!$AB427:$AE427)</f>
        <v>19</v>
      </c>
      <c r="O427" s="31">
        <f>CLEAN!$U427+CLEAN!$V427+CLEAN!$W427+CLEAN!$X427+CLEAN!$Y427+CLEAN!$Z427</f>
        <v>1338</v>
      </c>
      <c r="P427" s="28">
        <f>IF(CLEAN!$M427&lt;=32,3,IF(CLEAN!$M427&lt;=65,2,1))</f>
        <v>3</v>
      </c>
      <c r="Q427" s="28">
        <f>IF(Table_Market[[#This Row],[F_TOTAL_achat]]&lt;=14,1,IF(Table_Market[[#This Row],[F_TOTAL_achat]]&lt;=21,2,3))</f>
        <v>2</v>
      </c>
      <c r="R427" s="28">
        <f>IF(Table_Market[[#This Row],[M_TOTAL_dépensé]]&lt;=115,1,IF(Table_Market[[#This Row],[M_TOTAL_dépensé]]&lt;=833,2,3))</f>
        <v>3</v>
      </c>
      <c r="S427" s="21" t="str">
        <f>Table_Market[[#This Row],[R_SCORE]]&amp;Table_Market[[#This Row],[F_SCORE]]&amp;Table_Market[[#This Row],[M_SCORE]]</f>
        <v>323</v>
      </c>
      <c r="T4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27" s="31">
        <v>531</v>
      </c>
      <c r="V427" s="31">
        <v>69</v>
      </c>
      <c r="W427" s="31">
        <v>300</v>
      </c>
      <c r="X427" s="31">
        <v>150</v>
      </c>
      <c r="Y427" s="31">
        <v>138</v>
      </c>
      <c r="Z427" s="31">
        <v>150</v>
      </c>
      <c r="AA427" s="28">
        <v>3</v>
      </c>
      <c r="AB427" s="28">
        <v>5</v>
      </c>
      <c r="AC427" s="28">
        <v>4</v>
      </c>
      <c r="AD427" s="28">
        <v>8</v>
      </c>
      <c r="AE427" s="28">
        <v>2</v>
      </c>
      <c r="AF427" s="28">
        <v>0</v>
      </c>
      <c r="AG427" s="28">
        <v>0</v>
      </c>
      <c r="AH427" s="28">
        <v>0</v>
      </c>
      <c r="AI427" s="28">
        <v>0</v>
      </c>
      <c r="AJ427" s="28">
        <v>0</v>
      </c>
      <c r="AK427" s="28">
        <v>0</v>
      </c>
      <c r="AL427" s="28">
        <v>3</v>
      </c>
      <c r="AM427" s="28">
        <v>11</v>
      </c>
      <c r="AN427" s="32">
        <v>0</v>
      </c>
    </row>
    <row r="428" spans="1:40" x14ac:dyDescent="0.35">
      <c r="A428" s="19">
        <v>2429</v>
      </c>
      <c r="B428" s="20">
        <v>1954</v>
      </c>
      <c r="C428" s="21">
        <f ca="1">YEAR(TODAY())-CLEAN!$B428</f>
        <v>71</v>
      </c>
      <c r="D428" s="28" t="s">
        <v>794</v>
      </c>
      <c r="E428" s="20" t="s">
        <v>716</v>
      </c>
      <c r="F428" s="20" t="s">
        <v>711</v>
      </c>
      <c r="G428" s="22">
        <v>72071</v>
      </c>
      <c r="H428" s="21">
        <v>0</v>
      </c>
      <c r="I428" s="21">
        <v>1</v>
      </c>
      <c r="J428" s="21">
        <f>CLEAN!$H428+CLEAN!$I428</f>
        <v>1</v>
      </c>
      <c r="K428" s="23">
        <v>41319</v>
      </c>
      <c r="L428" s="21">
        <f ca="1">YEAR(TODAY())-YEAR(CLEAN!$K428)</f>
        <v>12</v>
      </c>
      <c r="M428" s="21">
        <v>4</v>
      </c>
      <c r="N428" s="21">
        <f>SUM(CLEAN!$AB428:$AE428)</f>
        <v>19</v>
      </c>
      <c r="O428" s="24">
        <f>CLEAN!$U428+CLEAN!$V428+CLEAN!$W428+CLEAN!$X428+CLEAN!$Y428+CLEAN!$Z428</f>
        <v>1338</v>
      </c>
      <c r="P428" s="21">
        <f>IF(CLEAN!$M428&lt;=32,3,IF(CLEAN!$M428&lt;=65,2,1))</f>
        <v>3</v>
      </c>
      <c r="Q428" s="21">
        <f>IF(Table_Market[[#This Row],[F_TOTAL_achat]]&lt;=14,1,IF(Table_Market[[#This Row],[F_TOTAL_achat]]&lt;=21,2,3))</f>
        <v>2</v>
      </c>
      <c r="R428" s="21">
        <f>IF(Table_Market[[#This Row],[M_TOTAL_dépensé]]&lt;=115,1,IF(Table_Market[[#This Row],[M_TOTAL_dépensé]]&lt;=833,2,3))</f>
        <v>3</v>
      </c>
      <c r="S428" s="21" t="str">
        <f>Table_Market[[#This Row],[R_SCORE]]&amp;Table_Market[[#This Row],[F_SCORE]]&amp;Table_Market[[#This Row],[M_SCORE]]</f>
        <v>323</v>
      </c>
      <c r="T4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28" s="24">
        <v>531</v>
      </c>
      <c r="V428" s="24">
        <v>69</v>
      </c>
      <c r="W428" s="24">
        <v>300</v>
      </c>
      <c r="X428" s="24">
        <v>150</v>
      </c>
      <c r="Y428" s="24">
        <v>138</v>
      </c>
      <c r="Z428" s="24">
        <v>150</v>
      </c>
      <c r="AA428" s="21">
        <v>3</v>
      </c>
      <c r="AB428" s="21">
        <v>5</v>
      </c>
      <c r="AC428" s="21">
        <v>4</v>
      </c>
      <c r="AD428" s="21">
        <v>8</v>
      </c>
      <c r="AE428" s="21">
        <v>2</v>
      </c>
      <c r="AF428" s="21">
        <v>0</v>
      </c>
      <c r="AG428" s="21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3</v>
      </c>
      <c r="AM428" s="21">
        <v>11</v>
      </c>
      <c r="AN428" s="25">
        <v>0</v>
      </c>
    </row>
    <row r="429" spans="1:40" x14ac:dyDescent="0.35">
      <c r="A429" s="26">
        <v>2781</v>
      </c>
      <c r="B429" s="27">
        <v>1981</v>
      </c>
      <c r="C429" s="21">
        <f ca="1">YEAR(TODAY())-CLEAN!$B429</f>
        <v>44</v>
      </c>
      <c r="D429" s="28" t="s">
        <v>793</v>
      </c>
      <c r="E429" s="27" t="s">
        <v>716</v>
      </c>
      <c r="F429" s="27" t="s">
        <v>709</v>
      </c>
      <c r="G429" s="29">
        <v>72066</v>
      </c>
      <c r="H429" s="28">
        <v>0</v>
      </c>
      <c r="I429" s="28">
        <v>0</v>
      </c>
      <c r="J429" s="28">
        <f>CLEAN!$H429+CLEAN!$I429</f>
        <v>0</v>
      </c>
      <c r="K429" s="30">
        <v>41813</v>
      </c>
      <c r="L429" s="28">
        <f ca="1">YEAR(TODAY())-YEAR(CLEAN!$K429)</f>
        <v>11</v>
      </c>
      <c r="M429" s="28">
        <v>55</v>
      </c>
      <c r="N429" s="28">
        <f>SUM(CLEAN!$AB429:$AE429)</f>
        <v>18</v>
      </c>
      <c r="O429" s="31">
        <f>CLEAN!$U429+CLEAN!$V429+CLEAN!$W429+CLEAN!$X429+CLEAN!$Y429+CLEAN!$Z429</f>
        <v>1792</v>
      </c>
      <c r="P429" s="28">
        <f>IF(CLEAN!$M429&lt;=32,3,IF(CLEAN!$M429&lt;=65,2,1))</f>
        <v>2</v>
      </c>
      <c r="Q429" s="28">
        <f>IF(Table_Market[[#This Row],[F_TOTAL_achat]]&lt;=14,1,IF(Table_Market[[#This Row],[F_TOTAL_achat]]&lt;=21,2,3))</f>
        <v>2</v>
      </c>
      <c r="R429" s="28">
        <f>IF(Table_Market[[#This Row],[M_TOTAL_dépensé]]&lt;=115,1,IF(Table_Market[[#This Row],[M_TOTAL_dépensé]]&lt;=833,2,3))</f>
        <v>3</v>
      </c>
      <c r="S429" s="21" t="str">
        <f>Table_Market[[#This Row],[R_SCORE]]&amp;Table_Market[[#This Row],[F_SCORE]]&amp;Table_Market[[#This Row],[M_SCORE]]</f>
        <v>223</v>
      </c>
      <c r="T4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29" s="31">
        <v>1003</v>
      </c>
      <c r="V429" s="31">
        <v>34</v>
      </c>
      <c r="W429" s="31">
        <v>536</v>
      </c>
      <c r="X429" s="31">
        <v>134</v>
      </c>
      <c r="Y429" s="31">
        <v>51</v>
      </c>
      <c r="Z429" s="31">
        <v>34</v>
      </c>
      <c r="AA429" s="28">
        <v>1</v>
      </c>
      <c r="AB429" s="28">
        <v>4</v>
      </c>
      <c r="AC429" s="28">
        <v>6</v>
      </c>
      <c r="AD429" s="28">
        <v>6</v>
      </c>
      <c r="AE429" s="28">
        <v>2</v>
      </c>
      <c r="AF429" s="28">
        <v>0</v>
      </c>
      <c r="AG429" s="28">
        <v>0</v>
      </c>
      <c r="AH429" s="28">
        <v>1</v>
      </c>
      <c r="AI429" s="28">
        <v>1</v>
      </c>
      <c r="AJ429" s="28">
        <v>0</v>
      </c>
      <c r="AK429" s="28">
        <v>0</v>
      </c>
      <c r="AL429" s="28">
        <v>3</v>
      </c>
      <c r="AM429" s="28">
        <v>11</v>
      </c>
      <c r="AN429" s="32">
        <v>1</v>
      </c>
    </row>
    <row r="430" spans="1:40" x14ac:dyDescent="0.35">
      <c r="A430" s="19">
        <v>10582</v>
      </c>
      <c r="B430" s="20">
        <v>1979</v>
      </c>
      <c r="C430" s="21">
        <f ca="1">YEAR(TODAY())-CLEAN!$B430</f>
        <v>46</v>
      </c>
      <c r="D430" s="28" t="s">
        <v>792</v>
      </c>
      <c r="E430" s="20" t="s">
        <v>716</v>
      </c>
      <c r="F430" s="20" t="s">
        <v>710</v>
      </c>
      <c r="G430" s="22">
        <v>72063</v>
      </c>
      <c r="H430" s="21">
        <v>0</v>
      </c>
      <c r="I430" s="21">
        <v>1</v>
      </c>
      <c r="J430" s="21">
        <f>CLEAN!$H430+CLEAN!$I430</f>
        <v>1</v>
      </c>
      <c r="K430" s="23">
        <v>41458</v>
      </c>
      <c r="L430" s="21">
        <f ca="1">YEAR(TODAY())-YEAR(CLEAN!$K430)</f>
        <v>12</v>
      </c>
      <c r="M430" s="21">
        <v>3</v>
      </c>
      <c r="N430" s="21">
        <f>SUM(CLEAN!$AB430:$AE430)</f>
        <v>21</v>
      </c>
      <c r="O430" s="24">
        <f>CLEAN!$U430+CLEAN!$V430+CLEAN!$W430+CLEAN!$X430+CLEAN!$Y430+CLEAN!$Z430</f>
        <v>758</v>
      </c>
      <c r="P430" s="21">
        <f>IF(CLEAN!$M430&lt;=32,3,IF(CLEAN!$M430&lt;=65,2,1))</f>
        <v>3</v>
      </c>
      <c r="Q430" s="21">
        <f>IF(Table_Market[[#This Row],[F_TOTAL_achat]]&lt;=14,1,IF(Table_Market[[#This Row],[F_TOTAL_achat]]&lt;=21,2,3))</f>
        <v>2</v>
      </c>
      <c r="R430" s="21">
        <f>IF(Table_Market[[#This Row],[M_TOTAL_dépensé]]&lt;=115,1,IF(Table_Market[[#This Row],[M_TOTAL_dépensé]]&lt;=833,2,3))</f>
        <v>2</v>
      </c>
      <c r="S430" s="21" t="str">
        <f>Table_Market[[#This Row],[R_SCORE]]&amp;Table_Market[[#This Row],[F_SCORE]]&amp;Table_Market[[#This Row],[M_SCORE]]</f>
        <v>322</v>
      </c>
      <c r="T4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30" s="24">
        <v>180</v>
      </c>
      <c r="V430" s="24">
        <v>32</v>
      </c>
      <c r="W430" s="24">
        <v>348</v>
      </c>
      <c r="X430" s="24">
        <v>76</v>
      </c>
      <c r="Y430" s="24">
        <v>32</v>
      </c>
      <c r="Z430" s="24">
        <v>90</v>
      </c>
      <c r="AA430" s="21">
        <v>2</v>
      </c>
      <c r="AB430" s="21">
        <v>5</v>
      </c>
      <c r="AC430" s="21">
        <v>2</v>
      </c>
      <c r="AD430" s="21">
        <v>12</v>
      </c>
      <c r="AE430" s="21">
        <v>2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3</v>
      </c>
      <c r="AM430" s="21">
        <v>11</v>
      </c>
      <c r="AN430" s="25">
        <v>0</v>
      </c>
    </row>
    <row r="431" spans="1:40" x14ac:dyDescent="0.35">
      <c r="A431" s="26">
        <v>7875</v>
      </c>
      <c r="B431" s="27">
        <v>1949</v>
      </c>
      <c r="C431" s="21">
        <f ca="1">YEAR(TODAY())-CLEAN!$B431</f>
        <v>76</v>
      </c>
      <c r="D431" s="28" t="s">
        <v>794</v>
      </c>
      <c r="E431" s="27" t="s">
        <v>716</v>
      </c>
      <c r="F431" s="27" t="s">
        <v>710</v>
      </c>
      <c r="G431" s="29">
        <v>72025</v>
      </c>
      <c r="H431" s="28">
        <v>0</v>
      </c>
      <c r="I431" s="28">
        <v>0</v>
      </c>
      <c r="J431" s="28">
        <f>CLEAN!$H431+CLEAN!$I431</f>
        <v>0</v>
      </c>
      <c r="K431" s="30">
        <v>41758</v>
      </c>
      <c r="L431" s="28">
        <f ca="1">YEAR(TODAY())-YEAR(CLEAN!$K431)</f>
        <v>11</v>
      </c>
      <c r="M431" s="28">
        <v>46</v>
      </c>
      <c r="N431" s="28">
        <f>SUM(CLEAN!$AB431:$AE431)</f>
        <v>27</v>
      </c>
      <c r="O431" s="31">
        <f>CLEAN!$U431+CLEAN!$V431+CLEAN!$W431+CLEAN!$X431+CLEAN!$Y431+CLEAN!$Z431</f>
        <v>1677</v>
      </c>
      <c r="P431" s="28">
        <f>IF(CLEAN!$M431&lt;=32,3,IF(CLEAN!$M431&lt;=65,2,1))</f>
        <v>2</v>
      </c>
      <c r="Q431" s="28">
        <f>IF(Table_Market[[#This Row],[F_TOTAL_achat]]&lt;=14,1,IF(Table_Market[[#This Row],[F_TOTAL_achat]]&lt;=21,2,3))</f>
        <v>3</v>
      </c>
      <c r="R431" s="28">
        <f>IF(Table_Market[[#This Row],[M_TOTAL_dépensé]]&lt;=115,1,IF(Table_Market[[#This Row],[M_TOTAL_dépensé]]&lt;=833,2,3))</f>
        <v>3</v>
      </c>
      <c r="S431" s="21" t="str">
        <f>Table_Market[[#This Row],[R_SCORE]]&amp;Table_Market[[#This Row],[F_SCORE]]&amp;Table_Market[[#This Row],[M_SCORE]]</f>
        <v>233</v>
      </c>
      <c r="T4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31" s="31">
        <v>967</v>
      </c>
      <c r="V431" s="31">
        <v>0</v>
      </c>
      <c r="W431" s="31">
        <v>617</v>
      </c>
      <c r="X431" s="31">
        <v>43</v>
      </c>
      <c r="Y431" s="31">
        <v>50</v>
      </c>
      <c r="Z431" s="31">
        <v>0</v>
      </c>
      <c r="AA431" s="28">
        <v>1</v>
      </c>
      <c r="AB431" s="28">
        <v>4</v>
      </c>
      <c r="AC431" s="28">
        <v>8</v>
      </c>
      <c r="AD431" s="28">
        <v>13</v>
      </c>
      <c r="AE431" s="28">
        <v>2</v>
      </c>
      <c r="AF431" s="28">
        <v>0</v>
      </c>
      <c r="AG431" s="28">
        <v>1</v>
      </c>
      <c r="AH431" s="28">
        <v>1</v>
      </c>
      <c r="AI431" s="28">
        <v>1</v>
      </c>
      <c r="AJ431" s="28">
        <v>0</v>
      </c>
      <c r="AK431" s="28">
        <v>0</v>
      </c>
      <c r="AL431" s="28">
        <v>3</v>
      </c>
      <c r="AM431" s="28">
        <v>11</v>
      </c>
      <c r="AN431" s="32">
        <v>1</v>
      </c>
    </row>
    <row r="432" spans="1:40" x14ac:dyDescent="0.35">
      <c r="A432" s="19">
        <v>5955</v>
      </c>
      <c r="B432" s="20">
        <v>1962</v>
      </c>
      <c r="C432" s="21">
        <f ca="1">YEAR(TODAY())-CLEAN!$B432</f>
        <v>63</v>
      </c>
      <c r="D432" s="28" t="s">
        <v>794</v>
      </c>
      <c r="E432" s="20" t="s">
        <v>716</v>
      </c>
      <c r="F432" s="20" t="s">
        <v>713</v>
      </c>
      <c r="G432" s="22">
        <v>72025</v>
      </c>
      <c r="H432" s="21">
        <v>0</v>
      </c>
      <c r="I432" s="21">
        <v>0</v>
      </c>
      <c r="J432" s="21">
        <f>CLEAN!$H432+CLEAN!$I432</f>
        <v>0</v>
      </c>
      <c r="K432" s="23">
        <v>41230</v>
      </c>
      <c r="L432" s="21">
        <f ca="1">YEAR(TODAY())-YEAR(CLEAN!$K432)</f>
        <v>13</v>
      </c>
      <c r="M432" s="21">
        <v>27</v>
      </c>
      <c r="N432" s="21">
        <f>SUM(CLEAN!$AB432:$AE432)</f>
        <v>18</v>
      </c>
      <c r="O432" s="24">
        <f>CLEAN!$U432+CLEAN!$V432+CLEAN!$W432+CLEAN!$X432+CLEAN!$Y432+CLEAN!$Z432</f>
        <v>1932</v>
      </c>
      <c r="P432" s="21">
        <f>IF(CLEAN!$M432&lt;=32,3,IF(CLEAN!$M432&lt;=65,2,1))</f>
        <v>3</v>
      </c>
      <c r="Q432" s="21">
        <f>IF(Table_Market[[#This Row],[F_TOTAL_achat]]&lt;=14,1,IF(Table_Market[[#This Row],[F_TOTAL_achat]]&lt;=21,2,3))</f>
        <v>2</v>
      </c>
      <c r="R432" s="21">
        <f>IF(Table_Market[[#This Row],[M_TOTAL_dépensé]]&lt;=115,1,IF(Table_Market[[#This Row],[M_TOTAL_dépensé]]&lt;=833,2,3))</f>
        <v>3</v>
      </c>
      <c r="S432" s="21" t="str">
        <f>Table_Market[[#This Row],[R_SCORE]]&amp;Table_Market[[#This Row],[F_SCORE]]&amp;Table_Market[[#This Row],[M_SCORE]]</f>
        <v>323</v>
      </c>
      <c r="T4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32" s="24">
        <v>833</v>
      </c>
      <c r="V432" s="24">
        <v>33</v>
      </c>
      <c r="W432" s="24">
        <v>549</v>
      </c>
      <c r="X432" s="24">
        <v>151</v>
      </c>
      <c r="Y432" s="24">
        <v>133</v>
      </c>
      <c r="Z432" s="24">
        <v>233</v>
      </c>
      <c r="AA432" s="21">
        <v>1</v>
      </c>
      <c r="AB432" s="21">
        <v>4</v>
      </c>
      <c r="AC432" s="21">
        <v>3</v>
      </c>
      <c r="AD432" s="21">
        <v>8</v>
      </c>
      <c r="AE432" s="21">
        <v>3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0</v>
      </c>
      <c r="AL432" s="21">
        <v>3</v>
      </c>
      <c r="AM432" s="21">
        <v>11</v>
      </c>
      <c r="AN432" s="25">
        <v>0</v>
      </c>
    </row>
    <row r="433" spans="1:40" x14ac:dyDescent="0.35">
      <c r="A433" s="26">
        <v>1079</v>
      </c>
      <c r="B433" s="27">
        <v>1971</v>
      </c>
      <c r="C433" s="21">
        <f ca="1">YEAR(TODAY())-CLEAN!$B433</f>
        <v>54</v>
      </c>
      <c r="D433" s="28" t="s">
        <v>792</v>
      </c>
      <c r="E433" s="27" t="s">
        <v>714</v>
      </c>
      <c r="F433" s="27" t="s">
        <v>710</v>
      </c>
      <c r="G433" s="29">
        <v>71969</v>
      </c>
      <c r="H433" s="28">
        <v>0</v>
      </c>
      <c r="I433" s="28">
        <v>1</v>
      </c>
      <c r="J433" s="28">
        <f>CLEAN!$H433+CLEAN!$I433</f>
        <v>1</v>
      </c>
      <c r="K433" s="30">
        <v>41198</v>
      </c>
      <c r="L433" s="28">
        <f ca="1">YEAR(TODAY())-YEAR(CLEAN!$K433)</f>
        <v>13</v>
      </c>
      <c r="M433" s="28">
        <v>59</v>
      </c>
      <c r="N433" s="28">
        <f>SUM(CLEAN!$AB433:$AE433)</f>
        <v>24</v>
      </c>
      <c r="O433" s="31">
        <f>CLEAN!$U433+CLEAN!$V433+CLEAN!$W433+CLEAN!$X433+CLEAN!$Y433+CLEAN!$Z433</f>
        <v>1086</v>
      </c>
      <c r="P433" s="28">
        <f>IF(CLEAN!$M433&lt;=32,3,IF(CLEAN!$M433&lt;=65,2,1))</f>
        <v>2</v>
      </c>
      <c r="Q433" s="28">
        <f>IF(Table_Market[[#This Row],[F_TOTAL_achat]]&lt;=14,1,IF(Table_Market[[#This Row],[F_TOTAL_achat]]&lt;=21,2,3))</f>
        <v>3</v>
      </c>
      <c r="R433" s="28">
        <f>IF(Table_Market[[#This Row],[M_TOTAL_dépensé]]&lt;=115,1,IF(Table_Market[[#This Row],[M_TOTAL_dépensé]]&lt;=833,2,3))</f>
        <v>3</v>
      </c>
      <c r="S433" s="21" t="str">
        <f>Table_Market[[#This Row],[R_SCORE]]&amp;Table_Market[[#This Row],[F_SCORE]]&amp;Table_Market[[#This Row],[M_SCORE]]</f>
        <v>233</v>
      </c>
      <c r="T4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33" s="31">
        <v>1000</v>
      </c>
      <c r="V433" s="31">
        <v>0</v>
      </c>
      <c r="W433" s="31">
        <v>76</v>
      </c>
      <c r="X433" s="31">
        <v>0</v>
      </c>
      <c r="Y433" s="31">
        <v>0</v>
      </c>
      <c r="Z433" s="31">
        <v>10</v>
      </c>
      <c r="AA433" s="28">
        <v>3</v>
      </c>
      <c r="AB433" s="28">
        <v>3</v>
      </c>
      <c r="AC433" s="28">
        <v>4</v>
      </c>
      <c r="AD433" s="28">
        <v>9</v>
      </c>
      <c r="AE433" s="28">
        <v>8</v>
      </c>
      <c r="AF433" s="28">
        <v>0</v>
      </c>
      <c r="AG433" s="28">
        <v>1</v>
      </c>
      <c r="AH433" s="28">
        <v>0</v>
      </c>
      <c r="AI433" s="28">
        <v>0</v>
      </c>
      <c r="AJ433" s="28">
        <v>0</v>
      </c>
      <c r="AK433" s="28">
        <v>0</v>
      </c>
      <c r="AL433" s="28">
        <v>3</v>
      </c>
      <c r="AM433" s="28">
        <v>11</v>
      </c>
      <c r="AN433" s="32">
        <v>0</v>
      </c>
    </row>
    <row r="434" spans="1:40" x14ac:dyDescent="0.35">
      <c r="A434" s="19">
        <v>6721</v>
      </c>
      <c r="B434" s="20">
        <v>1951</v>
      </c>
      <c r="C434" s="21">
        <f ca="1">YEAR(TODAY())-CLEAN!$B434</f>
        <v>74</v>
      </c>
      <c r="D434" s="28" t="s">
        <v>794</v>
      </c>
      <c r="E434" s="20" t="s">
        <v>716</v>
      </c>
      <c r="F434" s="20" t="s">
        <v>710</v>
      </c>
      <c r="G434" s="22">
        <v>71965</v>
      </c>
      <c r="H434" s="21">
        <v>0</v>
      </c>
      <c r="I434" s="21">
        <v>1</v>
      </c>
      <c r="J434" s="21">
        <f>CLEAN!$H434+CLEAN!$I434</f>
        <v>1</v>
      </c>
      <c r="K434" s="23">
        <v>41484</v>
      </c>
      <c r="L434" s="21">
        <f ca="1">YEAR(TODAY())-YEAR(CLEAN!$K434)</f>
        <v>12</v>
      </c>
      <c r="M434" s="21">
        <v>21</v>
      </c>
      <c r="N434" s="21">
        <f>SUM(CLEAN!$AB434:$AE434)</f>
        <v>17</v>
      </c>
      <c r="O434" s="24">
        <f>CLEAN!$U434+CLEAN!$V434+CLEAN!$W434+CLEAN!$X434+CLEAN!$Y434+CLEAN!$Z434</f>
        <v>1213</v>
      </c>
      <c r="P434" s="21">
        <f>IF(CLEAN!$M434&lt;=32,3,IF(CLEAN!$M434&lt;=65,2,1))</f>
        <v>3</v>
      </c>
      <c r="Q434" s="21">
        <f>IF(Table_Market[[#This Row],[F_TOTAL_achat]]&lt;=14,1,IF(Table_Market[[#This Row],[F_TOTAL_achat]]&lt;=21,2,3))</f>
        <v>2</v>
      </c>
      <c r="R434" s="21">
        <f>IF(Table_Market[[#This Row],[M_TOTAL_dépensé]]&lt;=115,1,IF(Table_Market[[#This Row],[M_TOTAL_dépensé]]&lt;=833,2,3))</f>
        <v>3</v>
      </c>
      <c r="S434" s="21" t="str">
        <f>Table_Market[[#This Row],[R_SCORE]]&amp;Table_Market[[#This Row],[F_SCORE]]&amp;Table_Market[[#This Row],[M_SCORE]]</f>
        <v>323</v>
      </c>
      <c r="T4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34" s="24">
        <v>572</v>
      </c>
      <c r="V434" s="24">
        <v>19</v>
      </c>
      <c r="W434" s="24">
        <v>286</v>
      </c>
      <c r="X434" s="24">
        <v>50</v>
      </c>
      <c r="Y434" s="24">
        <v>38</v>
      </c>
      <c r="Z434" s="24">
        <v>248</v>
      </c>
      <c r="AA434" s="21">
        <v>3</v>
      </c>
      <c r="AB434" s="21">
        <v>6</v>
      </c>
      <c r="AC434" s="21">
        <v>3</v>
      </c>
      <c r="AD434" s="21">
        <v>5</v>
      </c>
      <c r="AE434" s="21">
        <v>3</v>
      </c>
      <c r="AF434" s="21">
        <v>0</v>
      </c>
      <c r="AG434" s="21">
        <v>0</v>
      </c>
      <c r="AH434" s="21">
        <v>0</v>
      </c>
      <c r="AI434" s="21">
        <v>0</v>
      </c>
      <c r="AJ434" s="21">
        <v>0</v>
      </c>
      <c r="AK434" s="21">
        <v>0</v>
      </c>
      <c r="AL434" s="21">
        <v>3</v>
      </c>
      <c r="AM434" s="21">
        <v>11</v>
      </c>
      <c r="AN434" s="25">
        <v>0</v>
      </c>
    </row>
    <row r="435" spans="1:40" x14ac:dyDescent="0.35">
      <c r="A435" s="26">
        <v>2002</v>
      </c>
      <c r="B435" s="27">
        <v>1958</v>
      </c>
      <c r="C435" s="21">
        <f ca="1">YEAR(TODAY())-CLEAN!$B435</f>
        <v>67</v>
      </c>
      <c r="D435" s="28" t="s">
        <v>794</v>
      </c>
      <c r="E435" s="27" t="s">
        <v>716</v>
      </c>
      <c r="F435" s="27" t="s">
        <v>711</v>
      </c>
      <c r="G435" s="29">
        <v>71964</v>
      </c>
      <c r="H435" s="28">
        <v>0</v>
      </c>
      <c r="I435" s="28">
        <v>0</v>
      </c>
      <c r="J435" s="28">
        <f>CLEAN!$H435+CLEAN!$I435</f>
        <v>0</v>
      </c>
      <c r="K435" s="30">
        <v>41414</v>
      </c>
      <c r="L435" s="28">
        <f ca="1">YEAR(TODAY())-YEAR(CLEAN!$K435)</f>
        <v>12</v>
      </c>
      <c r="M435" s="28">
        <v>81</v>
      </c>
      <c r="N435" s="28">
        <f>SUM(CLEAN!$AB435:$AE435)</f>
        <v>19</v>
      </c>
      <c r="O435" s="31">
        <f>CLEAN!$U435+CLEAN!$V435+CLEAN!$W435+CLEAN!$X435+CLEAN!$Y435+CLEAN!$Z435</f>
        <v>1870</v>
      </c>
      <c r="P435" s="28">
        <f>IF(CLEAN!$M435&lt;=32,3,IF(CLEAN!$M435&lt;=65,2,1))</f>
        <v>1</v>
      </c>
      <c r="Q435" s="28">
        <f>IF(Table_Market[[#This Row],[F_TOTAL_achat]]&lt;=14,1,IF(Table_Market[[#This Row],[F_TOTAL_achat]]&lt;=21,2,3))</f>
        <v>2</v>
      </c>
      <c r="R435" s="28">
        <f>IF(Table_Market[[#This Row],[M_TOTAL_dépensé]]&lt;=115,1,IF(Table_Market[[#This Row],[M_TOTAL_dépensé]]&lt;=833,2,3))</f>
        <v>3</v>
      </c>
      <c r="S435" s="21" t="str">
        <f>Table_Market[[#This Row],[R_SCORE]]&amp;Table_Market[[#This Row],[F_SCORE]]&amp;Table_Market[[#This Row],[M_SCORE]]</f>
        <v>123</v>
      </c>
      <c r="T4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35" s="31">
        <v>587</v>
      </c>
      <c r="V435" s="31">
        <v>51</v>
      </c>
      <c r="W435" s="31">
        <v>932</v>
      </c>
      <c r="X435" s="31">
        <v>180</v>
      </c>
      <c r="Y435" s="31">
        <v>34</v>
      </c>
      <c r="Z435" s="31">
        <v>86</v>
      </c>
      <c r="AA435" s="28">
        <v>1</v>
      </c>
      <c r="AB435" s="28">
        <v>5</v>
      </c>
      <c r="AC435" s="28">
        <v>6</v>
      </c>
      <c r="AD435" s="28">
        <v>5</v>
      </c>
      <c r="AE435" s="28">
        <v>3</v>
      </c>
      <c r="AF435" s="28">
        <v>0</v>
      </c>
      <c r="AG435" s="28">
        <v>0</v>
      </c>
      <c r="AH435" s="28">
        <v>0</v>
      </c>
      <c r="AI435" s="28">
        <v>0</v>
      </c>
      <c r="AJ435" s="28">
        <v>0</v>
      </c>
      <c r="AK435" s="28">
        <v>0</v>
      </c>
      <c r="AL435" s="28">
        <v>3</v>
      </c>
      <c r="AM435" s="28">
        <v>11</v>
      </c>
      <c r="AN435" s="32">
        <v>0</v>
      </c>
    </row>
    <row r="436" spans="1:40" x14ac:dyDescent="0.35">
      <c r="A436" s="19">
        <v>175</v>
      </c>
      <c r="B436" s="20">
        <v>1986</v>
      </c>
      <c r="C436" s="21">
        <f ca="1">YEAR(TODAY())-CLEAN!$B436</f>
        <v>39</v>
      </c>
      <c r="D436" s="28" t="s">
        <v>793</v>
      </c>
      <c r="E436" s="20" t="s">
        <v>716</v>
      </c>
      <c r="F436" s="20" t="s">
        <v>710</v>
      </c>
      <c r="G436" s="22">
        <v>71952</v>
      </c>
      <c r="H436" s="21">
        <v>1</v>
      </c>
      <c r="I436" s="21">
        <v>0</v>
      </c>
      <c r="J436" s="21">
        <f>CLEAN!$H436+CLEAN!$I436</f>
        <v>1</v>
      </c>
      <c r="K436" s="23">
        <v>41284</v>
      </c>
      <c r="L436" s="21">
        <f ca="1">YEAR(TODAY())-YEAR(CLEAN!$K436)</f>
        <v>12</v>
      </c>
      <c r="M436" s="21">
        <v>93</v>
      </c>
      <c r="N436" s="21">
        <f>SUM(CLEAN!$AB436:$AE436)</f>
        <v>24</v>
      </c>
      <c r="O436" s="24">
        <f>CLEAN!$U436+CLEAN!$V436+CLEAN!$W436+CLEAN!$X436+CLEAN!$Y436+CLEAN!$Z436</f>
        <v>1443</v>
      </c>
      <c r="P436" s="21">
        <f>IF(CLEAN!$M436&lt;=32,3,IF(CLEAN!$M436&lt;=65,2,1))</f>
        <v>1</v>
      </c>
      <c r="Q436" s="21">
        <f>IF(Table_Market[[#This Row],[F_TOTAL_achat]]&lt;=14,1,IF(Table_Market[[#This Row],[F_TOTAL_achat]]&lt;=21,2,3))</f>
        <v>3</v>
      </c>
      <c r="R436" s="21">
        <f>IF(Table_Market[[#This Row],[M_TOTAL_dépensé]]&lt;=115,1,IF(Table_Market[[#This Row],[M_TOTAL_dépensé]]&lt;=833,2,3))</f>
        <v>3</v>
      </c>
      <c r="S436" s="21" t="str">
        <f>Table_Market[[#This Row],[R_SCORE]]&amp;Table_Market[[#This Row],[F_SCORE]]&amp;Table_Market[[#This Row],[M_SCORE]]</f>
        <v>133</v>
      </c>
      <c r="T4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36" s="24">
        <v>656</v>
      </c>
      <c r="V436" s="24">
        <v>80</v>
      </c>
      <c r="W436" s="24">
        <v>455</v>
      </c>
      <c r="X436" s="24">
        <v>52</v>
      </c>
      <c r="Y436" s="24">
        <v>107</v>
      </c>
      <c r="Z436" s="24">
        <v>93</v>
      </c>
      <c r="AA436" s="21">
        <v>2</v>
      </c>
      <c r="AB436" s="21">
        <v>8</v>
      </c>
      <c r="AC436" s="21">
        <v>4</v>
      </c>
      <c r="AD436" s="21">
        <v>8</v>
      </c>
      <c r="AE436" s="21">
        <v>4</v>
      </c>
      <c r="AF436" s="21">
        <v>1</v>
      </c>
      <c r="AG436" s="21">
        <v>0</v>
      </c>
      <c r="AH436" s="21">
        <v>1</v>
      </c>
      <c r="AI436" s="21">
        <v>0</v>
      </c>
      <c r="AJ436" s="21">
        <v>0</v>
      </c>
      <c r="AK436" s="21">
        <v>0</v>
      </c>
      <c r="AL436" s="21">
        <v>3</v>
      </c>
      <c r="AM436" s="21">
        <v>11</v>
      </c>
      <c r="AN436" s="25">
        <v>0</v>
      </c>
    </row>
    <row r="437" spans="1:40" x14ac:dyDescent="0.35">
      <c r="A437" s="26">
        <v>6988</v>
      </c>
      <c r="B437" s="27">
        <v>1986</v>
      </c>
      <c r="C437" s="21">
        <f ca="1">YEAR(TODAY())-CLEAN!$B437</f>
        <v>39</v>
      </c>
      <c r="D437" s="28" t="s">
        <v>793</v>
      </c>
      <c r="E437" s="27" t="s">
        <v>716</v>
      </c>
      <c r="F437" s="27" t="s">
        <v>710</v>
      </c>
      <c r="G437" s="29">
        <v>71952</v>
      </c>
      <c r="H437" s="28">
        <v>1</v>
      </c>
      <c r="I437" s="28">
        <v>0</v>
      </c>
      <c r="J437" s="28">
        <f>CLEAN!$H437+CLEAN!$I437</f>
        <v>1</v>
      </c>
      <c r="K437" s="30">
        <v>41284</v>
      </c>
      <c r="L437" s="28">
        <f ca="1">YEAR(TODAY())-YEAR(CLEAN!$K437)</f>
        <v>12</v>
      </c>
      <c r="M437" s="28">
        <v>93</v>
      </c>
      <c r="N437" s="28">
        <f>SUM(CLEAN!$AB437:$AE437)</f>
        <v>24</v>
      </c>
      <c r="O437" s="31">
        <f>CLEAN!$U437+CLEAN!$V437+CLEAN!$W437+CLEAN!$X437+CLEAN!$Y437+CLEAN!$Z437</f>
        <v>1443</v>
      </c>
      <c r="P437" s="28">
        <f>IF(CLEAN!$M437&lt;=32,3,IF(CLEAN!$M437&lt;=65,2,1))</f>
        <v>1</v>
      </c>
      <c r="Q437" s="28">
        <f>IF(Table_Market[[#This Row],[F_TOTAL_achat]]&lt;=14,1,IF(Table_Market[[#This Row],[F_TOTAL_achat]]&lt;=21,2,3))</f>
        <v>3</v>
      </c>
      <c r="R437" s="28">
        <f>IF(Table_Market[[#This Row],[M_TOTAL_dépensé]]&lt;=115,1,IF(Table_Market[[#This Row],[M_TOTAL_dépensé]]&lt;=833,2,3))</f>
        <v>3</v>
      </c>
      <c r="S437" s="21" t="str">
        <f>Table_Market[[#This Row],[R_SCORE]]&amp;Table_Market[[#This Row],[F_SCORE]]&amp;Table_Market[[#This Row],[M_SCORE]]</f>
        <v>133</v>
      </c>
      <c r="T4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37" s="31">
        <v>656</v>
      </c>
      <c r="V437" s="31">
        <v>80</v>
      </c>
      <c r="W437" s="31">
        <v>455</v>
      </c>
      <c r="X437" s="31">
        <v>52</v>
      </c>
      <c r="Y437" s="31">
        <v>107</v>
      </c>
      <c r="Z437" s="31">
        <v>93</v>
      </c>
      <c r="AA437" s="28">
        <v>2</v>
      </c>
      <c r="AB437" s="28">
        <v>8</v>
      </c>
      <c r="AC437" s="28">
        <v>4</v>
      </c>
      <c r="AD437" s="28">
        <v>8</v>
      </c>
      <c r="AE437" s="28">
        <v>4</v>
      </c>
      <c r="AF437" s="28">
        <v>1</v>
      </c>
      <c r="AG437" s="28">
        <v>0</v>
      </c>
      <c r="AH437" s="28">
        <v>1</v>
      </c>
      <c r="AI437" s="28">
        <v>0</v>
      </c>
      <c r="AJ437" s="28">
        <v>0</v>
      </c>
      <c r="AK437" s="28">
        <v>0</v>
      </c>
      <c r="AL437" s="28">
        <v>3</v>
      </c>
      <c r="AM437" s="28">
        <v>11</v>
      </c>
      <c r="AN437" s="32">
        <v>0</v>
      </c>
    </row>
    <row r="438" spans="1:40" x14ac:dyDescent="0.35">
      <c r="A438" s="19">
        <v>2712</v>
      </c>
      <c r="B438" s="20">
        <v>1956</v>
      </c>
      <c r="C438" s="21">
        <f ca="1">YEAR(TODAY())-CLEAN!$B438</f>
        <v>69</v>
      </c>
      <c r="D438" s="28" t="s">
        <v>794</v>
      </c>
      <c r="E438" s="20" t="s">
        <v>716</v>
      </c>
      <c r="F438" s="20" t="s">
        <v>710</v>
      </c>
      <c r="G438" s="22">
        <v>71866</v>
      </c>
      <c r="H438" s="21">
        <v>0</v>
      </c>
      <c r="I438" s="21">
        <v>1</v>
      </c>
      <c r="J438" s="21">
        <f>CLEAN!$H438+CLEAN!$I438</f>
        <v>1</v>
      </c>
      <c r="K438" s="23">
        <v>41633</v>
      </c>
      <c r="L438" s="21">
        <f ca="1">YEAR(TODAY())-YEAR(CLEAN!$K438)</f>
        <v>12</v>
      </c>
      <c r="M438" s="21">
        <v>85</v>
      </c>
      <c r="N438" s="21">
        <f>SUM(CLEAN!$AB438:$AE438)</f>
        <v>22</v>
      </c>
      <c r="O438" s="24">
        <f>CLEAN!$U438+CLEAN!$V438+CLEAN!$W438+CLEAN!$X438+CLEAN!$Y438+CLEAN!$Z438</f>
        <v>715</v>
      </c>
      <c r="P438" s="21">
        <f>IF(CLEAN!$M438&lt;=32,3,IF(CLEAN!$M438&lt;=65,2,1))</f>
        <v>1</v>
      </c>
      <c r="Q438" s="21">
        <f>IF(Table_Market[[#This Row],[F_TOTAL_achat]]&lt;=14,1,IF(Table_Market[[#This Row],[F_TOTAL_achat]]&lt;=21,2,3))</f>
        <v>3</v>
      </c>
      <c r="R438" s="21">
        <f>IF(Table_Market[[#This Row],[M_TOTAL_dépensé]]&lt;=115,1,IF(Table_Market[[#This Row],[M_TOTAL_dépensé]]&lt;=833,2,3))</f>
        <v>2</v>
      </c>
      <c r="S438" s="21" t="str">
        <f>Table_Market[[#This Row],[R_SCORE]]&amp;Table_Market[[#This Row],[F_SCORE]]&amp;Table_Market[[#This Row],[M_SCORE]]</f>
        <v>132</v>
      </c>
      <c r="T4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38" s="24">
        <v>184</v>
      </c>
      <c r="V438" s="24">
        <v>178</v>
      </c>
      <c r="W438" s="24">
        <v>178</v>
      </c>
      <c r="X438" s="24">
        <v>103</v>
      </c>
      <c r="Y438" s="24">
        <v>39</v>
      </c>
      <c r="Z438" s="24">
        <v>33</v>
      </c>
      <c r="AA438" s="21">
        <v>1</v>
      </c>
      <c r="AB438" s="21">
        <v>6</v>
      </c>
      <c r="AC438" s="21">
        <v>3</v>
      </c>
      <c r="AD438" s="21">
        <v>10</v>
      </c>
      <c r="AE438" s="21">
        <v>3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3</v>
      </c>
      <c r="AM438" s="21">
        <v>11</v>
      </c>
      <c r="AN438" s="25">
        <v>0</v>
      </c>
    </row>
    <row r="439" spans="1:40" x14ac:dyDescent="0.35">
      <c r="A439" s="26">
        <v>8969</v>
      </c>
      <c r="B439" s="27">
        <v>1977</v>
      </c>
      <c r="C439" s="21">
        <f ca="1">YEAR(TODAY())-CLEAN!$B439</f>
        <v>48</v>
      </c>
      <c r="D439" s="28" t="s">
        <v>792</v>
      </c>
      <c r="E439" s="27" t="s">
        <v>716</v>
      </c>
      <c r="F439" s="27" t="s">
        <v>710</v>
      </c>
      <c r="G439" s="29">
        <v>71855</v>
      </c>
      <c r="H439" s="28">
        <v>0</v>
      </c>
      <c r="I439" s="28">
        <v>1</v>
      </c>
      <c r="J439" s="28">
        <f>CLEAN!$H439+CLEAN!$I439</f>
        <v>1</v>
      </c>
      <c r="K439" s="30">
        <v>41290</v>
      </c>
      <c r="L439" s="28">
        <f ca="1">YEAR(TODAY())-YEAR(CLEAN!$K439)</f>
        <v>12</v>
      </c>
      <c r="M439" s="28">
        <v>59</v>
      </c>
      <c r="N439" s="28">
        <f>SUM(CLEAN!$AB439:$AE439)</f>
        <v>24</v>
      </c>
      <c r="O439" s="31">
        <f>CLEAN!$U439+CLEAN!$V439+CLEAN!$W439+CLEAN!$X439+CLEAN!$Y439+CLEAN!$Z439</f>
        <v>1141</v>
      </c>
      <c r="P439" s="28">
        <f>IF(CLEAN!$M439&lt;=32,3,IF(CLEAN!$M439&lt;=65,2,1))</f>
        <v>2</v>
      </c>
      <c r="Q439" s="28">
        <f>IF(Table_Market[[#This Row],[F_TOTAL_achat]]&lt;=14,1,IF(Table_Market[[#This Row],[F_TOTAL_achat]]&lt;=21,2,3))</f>
        <v>3</v>
      </c>
      <c r="R439" s="28">
        <f>IF(Table_Market[[#This Row],[M_TOTAL_dépensé]]&lt;=115,1,IF(Table_Market[[#This Row],[M_TOTAL_dépensé]]&lt;=833,2,3))</f>
        <v>3</v>
      </c>
      <c r="S439" s="21" t="str">
        <f>Table_Market[[#This Row],[R_SCORE]]&amp;Table_Market[[#This Row],[F_SCORE]]&amp;Table_Market[[#This Row],[M_SCORE]]</f>
        <v>233</v>
      </c>
      <c r="T4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39" s="31">
        <v>548</v>
      </c>
      <c r="V439" s="31">
        <v>31</v>
      </c>
      <c r="W439" s="31">
        <v>422</v>
      </c>
      <c r="X439" s="31">
        <v>0</v>
      </c>
      <c r="Y439" s="31">
        <v>112</v>
      </c>
      <c r="Z439" s="31">
        <v>28</v>
      </c>
      <c r="AA439" s="28">
        <v>4</v>
      </c>
      <c r="AB439" s="28">
        <v>5</v>
      </c>
      <c r="AC439" s="28">
        <v>5</v>
      </c>
      <c r="AD439" s="28">
        <v>11</v>
      </c>
      <c r="AE439" s="28">
        <v>3</v>
      </c>
      <c r="AF439" s="28">
        <v>0</v>
      </c>
      <c r="AG439" s="28">
        <v>0</v>
      </c>
      <c r="AH439" s="28">
        <v>0</v>
      </c>
      <c r="AI439" s="28">
        <v>0</v>
      </c>
      <c r="AJ439" s="28">
        <v>0</v>
      </c>
      <c r="AK439" s="28">
        <v>0</v>
      </c>
      <c r="AL439" s="28">
        <v>3</v>
      </c>
      <c r="AM439" s="28">
        <v>11</v>
      </c>
      <c r="AN439" s="32">
        <v>0</v>
      </c>
    </row>
    <row r="440" spans="1:40" x14ac:dyDescent="0.35">
      <c r="A440" s="19">
        <v>9495</v>
      </c>
      <c r="B440" s="20">
        <v>1982</v>
      </c>
      <c r="C440" s="21">
        <f ca="1">YEAR(TODAY())-CLEAN!$B440</f>
        <v>43</v>
      </c>
      <c r="D440" s="28" t="s">
        <v>793</v>
      </c>
      <c r="E440" s="20" t="s">
        <v>716</v>
      </c>
      <c r="F440" s="20" t="s">
        <v>713</v>
      </c>
      <c r="G440" s="22">
        <v>71853</v>
      </c>
      <c r="H440" s="21">
        <v>0</v>
      </c>
      <c r="I440" s="21">
        <v>0</v>
      </c>
      <c r="J440" s="21">
        <f>CLEAN!$H440+CLEAN!$I440</f>
        <v>0</v>
      </c>
      <c r="K440" s="23">
        <v>41402</v>
      </c>
      <c r="L440" s="21">
        <f ca="1">YEAR(TODAY())-YEAR(CLEAN!$K440)</f>
        <v>12</v>
      </c>
      <c r="M440" s="21">
        <v>29</v>
      </c>
      <c r="N440" s="21">
        <f>SUM(CLEAN!$AB440:$AE440)</f>
        <v>17</v>
      </c>
      <c r="O440" s="24">
        <f>CLEAN!$U440+CLEAN!$V440+CLEAN!$W440+CLEAN!$X440+CLEAN!$Y440+CLEAN!$Z440</f>
        <v>1149</v>
      </c>
      <c r="P440" s="21">
        <f>IF(CLEAN!$M440&lt;=32,3,IF(CLEAN!$M440&lt;=65,2,1))</f>
        <v>3</v>
      </c>
      <c r="Q440" s="21">
        <f>IF(Table_Market[[#This Row],[F_TOTAL_achat]]&lt;=14,1,IF(Table_Market[[#This Row],[F_TOTAL_achat]]&lt;=21,2,3))</f>
        <v>2</v>
      </c>
      <c r="R440" s="21">
        <f>IF(Table_Market[[#This Row],[M_TOTAL_dépensé]]&lt;=115,1,IF(Table_Market[[#This Row],[M_TOTAL_dépensé]]&lt;=833,2,3))</f>
        <v>3</v>
      </c>
      <c r="S440" s="21" t="str">
        <f>Table_Market[[#This Row],[R_SCORE]]&amp;Table_Market[[#This Row],[F_SCORE]]&amp;Table_Market[[#This Row],[M_SCORE]]</f>
        <v>323</v>
      </c>
      <c r="T4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40" s="24">
        <v>358</v>
      </c>
      <c r="V440" s="24">
        <v>108</v>
      </c>
      <c r="W440" s="24">
        <v>413</v>
      </c>
      <c r="X440" s="24">
        <v>141</v>
      </c>
      <c r="Y440" s="24">
        <v>97</v>
      </c>
      <c r="Z440" s="24">
        <v>32</v>
      </c>
      <c r="AA440" s="21">
        <v>1</v>
      </c>
      <c r="AB440" s="21">
        <v>2</v>
      </c>
      <c r="AC440" s="21">
        <v>8</v>
      </c>
      <c r="AD440" s="21">
        <v>6</v>
      </c>
      <c r="AE440" s="21">
        <v>1</v>
      </c>
      <c r="AF440" s="21">
        <v>0</v>
      </c>
      <c r="AG440" s="21">
        <v>0</v>
      </c>
      <c r="AH440" s="21">
        <v>0</v>
      </c>
      <c r="AI440" s="21">
        <v>0</v>
      </c>
      <c r="AJ440" s="21">
        <v>0</v>
      </c>
      <c r="AK440" s="21">
        <v>0</v>
      </c>
      <c r="AL440" s="21">
        <v>3</v>
      </c>
      <c r="AM440" s="21">
        <v>11</v>
      </c>
      <c r="AN440" s="25">
        <v>0</v>
      </c>
    </row>
    <row r="441" spans="1:40" x14ac:dyDescent="0.35">
      <c r="A441" s="26">
        <v>2631</v>
      </c>
      <c r="B441" s="27">
        <v>1982</v>
      </c>
      <c r="C441" s="21">
        <f ca="1">YEAR(TODAY())-CLEAN!$B441</f>
        <v>43</v>
      </c>
      <c r="D441" s="28" t="s">
        <v>793</v>
      </c>
      <c r="E441" s="27" t="s">
        <v>716</v>
      </c>
      <c r="F441" s="27" t="s">
        <v>713</v>
      </c>
      <c r="G441" s="29">
        <v>71853</v>
      </c>
      <c r="H441" s="28">
        <v>0</v>
      </c>
      <c r="I441" s="28">
        <v>0</v>
      </c>
      <c r="J441" s="28">
        <f>CLEAN!$H441+CLEAN!$I441</f>
        <v>0</v>
      </c>
      <c r="K441" s="30">
        <v>41402</v>
      </c>
      <c r="L441" s="28">
        <f ca="1">YEAR(TODAY())-YEAR(CLEAN!$K441)</f>
        <v>12</v>
      </c>
      <c r="M441" s="28">
        <v>29</v>
      </c>
      <c r="N441" s="28">
        <f>SUM(CLEAN!$AB441:$AE441)</f>
        <v>17</v>
      </c>
      <c r="O441" s="31">
        <f>CLEAN!$U441+CLEAN!$V441+CLEAN!$W441+CLEAN!$X441+CLEAN!$Y441+CLEAN!$Z441</f>
        <v>1149</v>
      </c>
      <c r="P441" s="28">
        <f>IF(CLEAN!$M441&lt;=32,3,IF(CLEAN!$M441&lt;=65,2,1))</f>
        <v>3</v>
      </c>
      <c r="Q441" s="28">
        <f>IF(Table_Market[[#This Row],[F_TOTAL_achat]]&lt;=14,1,IF(Table_Market[[#This Row],[F_TOTAL_achat]]&lt;=21,2,3))</f>
        <v>2</v>
      </c>
      <c r="R441" s="28">
        <f>IF(Table_Market[[#This Row],[M_TOTAL_dépensé]]&lt;=115,1,IF(Table_Market[[#This Row],[M_TOTAL_dépensé]]&lt;=833,2,3))</f>
        <v>3</v>
      </c>
      <c r="S441" s="21" t="str">
        <f>Table_Market[[#This Row],[R_SCORE]]&amp;Table_Market[[#This Row],[F_SCORE]]&amp;Table_Market[[#This Row],[M_SCORE]]</f>
        <v>323</v>
      </c>
      <c r="T4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41" s="31">
        <v>358</v>
      </c>
      <c r="V441" s="31">
        <v>108</v>
      </c>
      <c r="W441" s="31">
        <v>413</v>
      </c>
      <c r="X441" s="31">
        <v>141</v>
      </c>
      <c r="Y441" s="31">
        <v>97</v>
      </c>
      <c r="Z441" s="31">
        <v>32</v>
      </c>
      <c r="AA441" s="28">
        <v>1</v>
      </c>
      <c r="AB441" s="28">
        <v>2</v>
      </c>
      <c r="AC441" s="28">
        <v>8</v>
      </c>
      <c r="AD441" s="28">
        <v>6</v>
      </c>
      <c r="AE441" s="28">
        <v>1</v>
      </c>
      <c r="AF441" s="28">
        <v>0</v>
      </c>
      <c r="AG441" s="28">
        <v>0</v>
      </c>
      <c r="AH441" s="28">
        <v>0</v>
      </c>
      <c r="AI441" s="28">
        <v>0</v>
      </c>
      <c r="AJ441" s="28">
        <v>0</v>
      </c>
      <c r="AK441" s="28">
        <v>0</v>
      </c>
      <c r="AL441" s="28">
        <v>3</v>
      </c>
      <c r="AM441" s="28">
        <v>11</v>
      </c>
      <c r="AN441" s="32">
        <v>0</v>
      </c>
    </row>
    <row r="442" spans="1:40" x14ac:dyDescent="0.35">
      <c r="A442" s="19">
        <v>2931</v>
      </c>
      <c r="B442" s="20">
        <v>1978</v>
      </c>
      <c r="C442" s="21">
        <f ca="1">YEAR(TODAY())-CLEAN!$B442</f>
        <v>47</v>
      </c>
      <c r="D442" s="28" t="s">
        <v>792</v>
      </c>
      <c r="E442" s="20" t="s">
        <v>716</v>
      </c>
      <c r="F442" s="20" t="s">
        <v>711</v>
      </c>
      <c r="G442" s="22">
        <v>71847</v>
      </c>
      <c r="H442" s="21">
        <v>0</v>
      </c>
      <c r="I442" s="21">
        <v>0</v>
      </c>
      <c r="J442" s="21">
        <f>CLEAN!$H442+CLEAN!$I442</f>
        <v>0</v>
      </c>
      <c r="K442" s="23">
        <v>41173</v>
      </c>
      <c r="L442" s="21">
        <f ca="1">YEAR(TODAY())-YEAR(CLEAN!$K442)</f>
        <v>13</v>
      </c>
      <c r="M442" s="21">
        <v>95</v>
      </c>
      <c r="N442" s="21">
        <f>SUM(CLEAN!$AB442:$AE442)</f>
        <v>25</v>
      </c>
      <c r="O442" s="24">
        <f>CLEAN!$U442+CLEAN!$V442+CLEAN!$W442+CLEAN!$X442+CLEAN!$Y442+CLEAN!$Z442</f>
        <v>1192</v>
      </c>
      <c r="P442" s="21">
        <f>IF(CLEAN!$M442&lt;=32,3,IF(CLEAN!$M442&lt;=65,2,1))</f>
        <v>1</v>
      </c>
      <c r="Q442" s="21">
        <f>IF(Table_Market[[#This Row],[F_TOTAL_achat]]&lt;=14,1,IF(Table_Market[[#This Row],[F_TOTAL_achat]]&lt;=21,2,3))</f>
        <v>3</v>
      </c>
      <c r="R442" s="21">
        <f>IF(Table_Market[[#This Row],[M_TOTAL_dépensé]]&lt;=115,1,IF(Table_Market[[#This Row],[M_TOTAL_dépensé]]&lt;=833,2,3))</f>
        <v>3</v>
      </c>
      <c r="S442" s="21" t="str">
        <f>Table_Market[[#This Row],[R_SCORE]]&amp;Table_Market[[#This Row],[F_SCORE]]&amp;Table_Market[[#This Row],[M_SCORE]]</f>
        <v>133</v>
      </c>
      <c r="T4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42" s="24">
        <v>737</v>
      </c>
      <c r="V442" s="24">
        <v>21</v>
      </c>
      <c r="W442" s="24">
        <v>106</v>
      </c>
      <c r="X442" s="24">
        <v>55</v>
      </c>
      <c r="Y442" s="24">
        <v>63</v>
      </c>
      <c r="Z442" s="24">
        <v>210</v>
      </c>
      <c r="AA442" s="21">
        <v>0</v>
      </c>
      <c r="AB442" s="21">
        <v>6</v>
      </c>
      <c r="AC442" s="21">
        <v>7</v>
      </c>
      <c r="AD442" s="21">
        <v>9</v>
      </c>
      <c r="AE442" s="21">
        <v>3</v>
      </c>
      <c r="AF442" s="21">
        <v>0</v>
      </c>
      <c r="AG442" s="21">
        <v>0</v>
      </c>
      <c r="AH442" s="21">
        <v>0</v>
      </c>
      <c r="AI442" s="21">
        <v>1</v>
      </c>
      <c r="AJ442" s="21">
        <v>0</v>
      </c>
      <c r="AK442" s="21">
        <v>0</v>
      </c>
      <c r="AL442" s="21">
        <v>3</v>
      </c>
      <c r="AM442" s="21">
        <v>11</v>
      </c>
      <c r="AN442" s="25">
        <v>0</v>
      </c>
    </row>
    <row r="443" spans="1:40" x14ac:dyDescent="0.35">
      <c r="A443" s="26">
        <v>4356</v>
      </c>
      <c r="B443" s="27">
        <v>1971</v>
      </c>
      <c r="C443" s="21">
        <f ca="1">YEAR(TODAY())-CLEAN!$B443</f>
        <v>54</v>
      </c>
      <c r="D443" s="28" t="s">
        <v>792</v>
      </c>
      <c r="E443" s="27" t="s">
        <v>716</v>
      </c>
      <c r="F443" s="27" t="s">
        <v>713</v>
      </c>
      <c r="G443" s="29">
        <v>71819</v>
      </c>
      <c r="H443" s="28">
        <v>0</v>
      </c>
      <c r="I443" s="28">
        <v>1</v>
      </c>
      <c r="J443" s="28">
        <f>CLEAN!$H443+CLEAN!$I443</f>
        <v>1</v>
      </c>
      <c r="K443" s="30">
        <v>41514</v>
      </c>
      <c r="L443" s="28">
        <f ca="1">YEAR(TODAY())-YEAR(CLEAN!$K443)</f>
        <v>12</v>
      </c>
      <c r="M443" s="28">
        <v>70</v>
      </c>
      <c r="N443" s="28">
        <f>SUM(CLEAN!$AB443:$AE443)</f>
        <v>17</v>
      </c>
      <c r="O443" s="31">
        <f>CLEAN!$U443+CLEAN!$V443+CLEAN!$W443+CLEAN!$X443+CLEAN!$Y443+CLEAN!$Z443</f>
        <v>1574</v>
      </c>
      <c r="P443" s="28">
        <f>IF(CLEAN!$M443&lt;=32,3,IF(CLEAN!$M443&lt;=65,2,1))</f>
        <v>1</v>
      </c>
      <c r="Q443" s="28">
        <f>IF(Table_Market[[#This Row],[F_TOTAL_achat]]&lt;=14,1,IF(Table_Market[[#This Row],[F_TOTAL_achat]]&lt;=21,2,3))</f>
        <v>2</v>
      </c>
      <c r="R443" s="28">
        <f>IF(Table_Market[[#This Row],[M_TOTAL_dépensé]]&lt;=115,1,IF(Table_Market[[#This Row],[M_TOTAL_dépensé]]&lt;=833,2,3))</f>
        <v>3</v>
      </c>
      <c r="S443" s="21" t="str">
        <f>Table_Market[[#This Row],[R_SCORE]]&amp;Table_Market[[#This Row],[F_SCORE]]&amp;Table_Market[[#This Row],[M_SCORE]]</f>
        <v>123</v>
      </c>
      <c r="T4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43" s="31">
        <v>1224</v>
      </c>
      <c r="V443" s="31">
        <v>28</v>
      </c>
      <c r="W443" s="31">
        <v>140</v>
      </c>
      <c r="X443" s="31">
        <v>0</v>
      </c>
      <c r="Y443" s="31">
        <v>14</v>
      </c>
      <c r="Z443" s="31">
        <v>168</v>
      </c>
      <c r="AA443" s="28">
        <v>3</v>
      </c>
      <c r="AB443" s="28">
        <v>3</v>
      </c>
      <c r="AC443" s="28">
        <v>3</v>
      </c>
      <c r="AD443" s="28">
        <v>5</v>
      </c>
      <c r="AE443" s="28">
        <v>6</v>
      </c>
      <c r="AF443" s="28">
        <v>0</v>
      </c>
      <c r="AG443" s="28">
        <v>1</v>
      </c>
      <c r="AH443" s="28">
        <v>1</v>
      </c>
      <c r="AI443" s="28">
        <v>0</v>
      </c>
      <c r="AJ443" s="28">
        <v>0</v>
      </c>
      <c r="AK443" s="28">
        <v>0</v>
      </c>
      <c r="AL443" s="28">
        <v>3</v>
      </c>
      <c r="AM443" s="28">
        <v>11</v>
      </c>
      <c r="AN443" s="32">
        <v>0</v>
      </c>
    </row>
    <row r="444" spans="1:40" x14ac:dyDescent="0.35">
      <c r="A444" s="19">
        <v>1628</v>
      </c>
      <c r="B444" s="20">
        <v>1971</v>
      </c>
      <c r="C444" s="21">
        <f ca="1">YEAR(TODAY())-CLEAN!$B444</f>
        <v>54</v>
      </c>
      <c r="D444" s="28" t="s">
        <v>792</v>
      </c>
      <c r="E444" s="20" t="s">
        <v>716</v>
      </c>
      <c r="F444" s="20" t="s">
        <v>713</v>
      </c>
      <c r="G444" s="22">
        <v>71796</v>
      </c>
      <c r="H444" s="21">
        <v>0</v>
      </c>
      <c r="I444" s="21">
        <v>0</v>
      </c>
      <c r="J444" s="21">
        <f>CLEAN!$H444+CLEAN!$I444</f>
        <v>0</v>
      </c>
      <c r="K444" s="23">
        <v>41571</v>
      </c>
      <c r="L444" s="21">
        <f ca="1">YEAR(TODAY())-YEAR(CLEAN!$K444)</f>
        <v>12</v>
      </c>
      <c r="M444" s="21">
        <v>54</v>
      </c>
      <c r="N444" s="21">
        <f>SUM(CLEAN!$AB444:$AE444)</f>
        <v>20</v>
      </c>
      <c r="O444" s="24">
        <f>CLEAN!$U444+CLEAN!$V444+CLEAN!$W444+CLEAN!$X444+CLEAN!$Y444+CLEAN!$Z444</f>
        <v>960</v>
      </c>
      <c r="P444" s="21">
        <f>IF(CLEAN!$M444&lt;=32,3,IF(CLEAN!$M444&lt;=65,2,1))</f>
        <v>2</v>
      </c>
      <c r="Q444" s="21">
        <f>IF(Table_Market[[#This Row],[F_TOTAL_achat]]&lt;=14,1,IF(Table_Market[[#This Row],[F_TOTAL_achat]]&lt;=21,2,3))</f>
        <v>2</v>
      </c>
      <c r="R444" s="21">
        <f>IF(Table_Market[[#This Row],[M_TOTAL_dépensé]]&lt;=115,1,IF(Table_Market[[#This Row],[M_TOTAL_dépensé]]&lt;=833,2,3))</f>
        <v>3</v>
      </c>
      <c r="S444" s="21" t="str">
        <f>Table_Market[[#This Row],[R_SCORE]]&amp;Table_Market[[#This Row],[F_SCORE]]&amp;Table_Market[[#This Row],[M_SCORE]]</f>
        <v>223</v>
      </c>
      <c r="T4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44" s="24">
        <v>354</v>
      </c>
      <c r="V444" s="24">
        <v>21</v>
      </c>
      <c r="W444" s="24">
        <v>311</v>
      </c>
      <c r="X444" s="24">
        <v>167</v>
      </c>
      <c r="Y444" s="24">
        <v>75</v>
      </c>
      <c r="Z444" s="24">
        <v>32</v>
      </c>
      <c r="AA444" s="21">
        <v>1</v>
      </c>
      <c r="AB444" s="21">
        <v>9</v>
      </c>
      <c r="AC444" s="21">
        <v>3</v>
      </c>
      <c r="AD444" s="21">
        <v>4</v>
      </c>
      <c r="AE444" s="21">
        <v>4</v>
      </c>
      <c r="AF444" s="21">
        <v>0</v>
      </c>
      <c r="AG444" s="21">
        <v>0</v>
      </c>
      <c r="AH444" s="21">
        <v>0</v>
      </c>
      <c r="AI444" s="21">
        <v>0</v>
      </c>
      <c r="AJ444" s="21">
        <v>0</v>
      </c>
      <c r="AK444" s="21">
        <v>0</v>
      </c>
      <c r="AL444" s="21">
        <v>3</v>
      </c>
      <c r="AM444" s="21">
        <v>11</v>
      </c>
      <c r="AN444" s="25">
        <v>0</v>
      </c>
    </row>
    <row r="445" spans="1:40" x14ac:dyDescent="0.35">
      <c r="A445" s="26">
        <v>9463</v>
      </c>
      <c r="B445" s="27">
        <v>1959</v>
      </c>
      <c r="C445" s="21">
        <f ca="1">YEAR(TODAY())-CLEAN!$B445</f>
        <v>66</v>
      </c>
      <c r="D445" s="28" t="s">
        <v>794</v>
      </c>
      <c r="E445" s="27" t="s">
        <v>716</v>
      </c>
      <c r="F445" s="27" t="s">
        <v>713</v>
      </c>
      <c r="G445" s="29">
        <v>71706</v>
      </c>
      <c r="H445" s="28">
        <v>0</v>
      </c>
      <c r="I445" s="28">
        <v>1</v>
      </c>
      <c r="J445" s="28">
        <f>CLEAN!$H445+CLEAN!$I445</f>
        <v>1</v>
      </c>
      <c r="K445" s="30">
        <v>41226</v>
      </c>
      <c r="L445" s="28">
        <f ca="1">YEAR(TODAY())-YEAR(CLEAN!$K445)</f>
        <v>13</v>
      </c>
      <c r="M445" s="28">
        <v>16</v>
      </c>
      <c r="N445" s="28">
        <f>SUM(CLEAN!$AB445:$AE445)</f>
        <v>26</v>
      </c>
      <c r="O445" s="31">
        <f>CLEAN!$U445+CLEAN!$V445+CLEAN!$W445+CLEAN!$X445+CLEAN!$Y445+CLEAN!$Z445</f>
        <v>1443</v>
      </c>
      <c r="P445" s="28">
        <f>IF(CLEAN!$M445&lt;=32,3,IF(CLEAN!$M445&lt;=65,2,1))</f>
        <v>3</v>
      </c>
      <c r="Q445" s="28">
        <f>IF(Table_Market[[#This Row],[F_TOTAL_achat]]&lt;=14,1,IF(Table_Market[[#This Row],[F_TOTAL_achat]]&lt;=21,2,3))</f>
        <v>3</v>
      </c>
      <c r="R445" s="28">
        <f>IF(Table_Market[[#This Row],[M_TOTAL_dépensé]]&lt;=115,1,IF(Table_Market[[#This Row],[M_TOTAL_dépensé]]&lt;=833,2,3))</f>
        <v>3</v>
      </c>
      <c r="S445" s="21" t="str">
        <f>Table_Market[[#This Row],[R_SCORE]]&amp;Table_Market[[#This Row],[F_SCORE]]&amp;Table_Market[[#This Row],[M_SCORE]]</f>
        <v>333</v>
      </c>
      <c r="T4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45" s="31">
        <v>931</v>
      </c>
      <c r="V445" s="31">
        <v>56</v>
      </c>
      <c r="W445" s="31">
        <v>253</v>
      </c>
      <c r="X445" s="31">
        <v>91</v>
      </c>
      <c r="Y445" s="31">
        <v>98</v>
      </c>
      <c r="Z445" s="31">
        <v>14</v>
      </c>
      <c r="AA445" s="28">
        <v>4</v>
      </c>
      <c r="AB445" s="28">
        <v>9</v>
      </c>
      <c r="AC445" s="28">
        <v>5</v>
      </c>
      <c r="AD445" s="28">
        <v>7</v>
      </c>
      <c r="AE445" s="28">
        <v>5</v>
      </c>
      <c r="AF445" s="28">
        <v>0</v>
      </c>
      <c r="AG445" s="28">
        <v>0</v>
      </c>
      <c r="AH445" s="28">
        <v>0</v>
      </c>
      <c r="AI445" s="28">
        <v>0</v>
      </c>
      <c r="AJ445" s="28">
        <v>0</v>
      </c>
      <c r="AK445" s="28">
        <v>0</v>
      </c>
      <c r="AL445" s="28">
        <v>3</v>
      </c>
      <c r="AM445" s="28">
        <v>11</v>
      </c>
      <c r="AN445" s="32">
        <v>0</v>
      </c>
    </row>
    <row r="446" spans="1:40" x14ac:dyDescent="0.35">
      <c r="A446" s="19">
        <v>7348</v>
      </c>
      <c r="B446" s="20">
        <v>1958</v>
      </c>
      <c r="C446" s="21">
        <f ca="1">YEAR(TODAY())-CLEAN!$B446</f>
        <v>67</v>
      </c>
      <c r="D446" s="28" t="s">
        <v>794</v>
      </c>
      <c r="E446" s="20" t="s">
        <v>714</v>
      </c>
      <c r="F446" s="20" t="s">
        <v>709</v>
      </c>
      <c r="G446" s="22">
        <v>71691</v>
      </c>
      <c r="H446" s="21">
        <v>0</v>
      </c>
      <c r="I446" s="21">
        <v>0</v>
      </c>
      <c r="J446" s="21">
        <f>CLEAN!$H446+CLEAN!$I446</f>
        <v>0</v>
      </c>
      <c r="K446" s="23">
        <v>41715</v>
      </c>
      <c r="L446" s="21">
        <f ca="1">YEAR(TODAY())-YEAR(CLEAN!$K446)</f>
        <v>11</v>
      </c>
      <c r="M446" s="21">
        <v>0</v>
      </c>
      <c r="N446" s="21">
        <f>SUM(CLEAN!$AB446:$AE446)</f>
        <v>18</v>
      </c>
      <c r="O446" s="24">
        <f>CLEAN!$U446+CLEAN!$V446+CLEAN!$W446+CLEAN!$X446+CLEAN!$Y446+CLEAN!$Z446</f>
        <v>1192</v>
      </c>
      <c r="P446" s="21">
        <f>IF(CLEAN!$M446&lt;=32,3,IF(CLEAN!$M446&lt;=65,2,1))</f>
        <v>3</v>
      </c>
      <c r="Q446" s="21">
        <f>IF(Table_Market[[#This Row],[F_TOTAL_achat]]&lt;=14,1,IF(Table_Market[[#This Row],[F_TOTAL_achat]]&lt;=21,2,3))</f>
        <v>2</v>
      </c>
      <c r="R446" s="21">
        <f>IF(Table_Market[[#This Row],[M_TOTAL_dépensé]]&lt;=115,1,IF(Table_Market[[#This Row],[M_TOTAL_dépensé]]&lt;=833,2,3))</f>
        <v>3</v>
      </c>
      <c r="S446" s="21" t="str">
        <f>Table_Market[[#This Row],[R_SCORE]]&amp;Table_Market[[#This Row],[F_SCORE]]&amp;Table_Market[[#This Row],[M_SCORE]]</f>
        <v>323</v>
      </c>
      <c r="T4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46" s="24">
        <v>336</v>
      </c>
      <c r="V446" s="24">
        <v>130</v>
      </c>
      <c r="W446" s="24">
        <v>411</v>
      </c>
      <c r="X446" s="24">
        <v>240</v>
      </c>
      <c r="Y446" s="24">
        <v>32</v>
      </c>
      <c r="Z446" s="24">
        <v>43</v>
      </c>
      <c r="AA446" s="21">
        <v>1</v>
      </c>
      <c r="AB446" s="21">
        <v>4</v>
      </c>
      <c r="AC446" s="21">
        <v>7</v>
      </c>
      <c r="AD446" s="21">
        <v>5</v>
      </c>
      <c r="AE446" s="21">
        <v>2</v>
      </c>
      <c r="AF446" s="21">
        <v>0</v>
      </c>
      <c r="AG446" s="21">
        <v>0</v>
      </c>
      <c r="AH446" s="21">
        <v>0</v>
      </c>
      <c r="AI446" s="21">
        <v>0</v>
      </c>
      <c r="AJ446" s="21">
        <v>0</v>
      </c>
      <c r="AK446" s="21">
        <v>0</v>
      </c>
      <c r="AL446" s="21">
        <v>3</v>
      </c>
      <c r="AM446" s="21">
        <v>11</v>
      </c>
      <c r="AN446" s="25">
        <v>1</v>
      </c>
    </row>
    <row r="447" spans="1:40" x14ac:dyDescent="0.35">
      <c r="A447" s="26">
        <v>3009</v>
      </c>
      <c r="B447" s="27">
        <v>1962</v>
      </c>
      <c r="C447" s="21">
        <f ca="1">YEAR(TODAY())-CLEAN!$B447</f>
        <v>63</v>
      </c>
      <c r="D447" s="28" t="s">
        <v>794</v>
      </c>
      <c r="E447" s="27" t="s">
        <v>714</v>
      </c>
      <c r="F447" s="27" t="s">
        <v>712</v>
      </c>
      <c r="G447" s="29">
        <v>71670</v>
      </c>
      <c r="H447" s="28">
        <v>0</v>
      </c>
      <c r="I447" s="28">
        <v>0</v>
      </c>
      <c r="J447" s="28">
        <f>CLEAN!$H447+CLEAN!$I447</f>
        <v>0</v>
      </c>
      <c r="K447" s="30">
        <v>41464</v>
      </c>
      <c r="L447" s="28">
        <f ca="1">YEAR(TODAY())-YEAR(CLEAN!$K447)</f>
        <v>12</v>
      </c>
      <c r="M447" s="28">
        <v>8</v>
      </c>
      <c r="N447" s="28">
        <f>SUM(CLEAN!$AB447:$AE447)</f>
        <v>20</v>
      </c>
      <c r="O447" s="31">
        <f>CLEAN!$U447+CLEAN!$V447+CLEAN!$W447+CLEAN!$X447+CLEAN!$Y447+CLEAN!$Z447</f>
        <v>1766</v>
      </c>
      <c r="P447" s="28">
        <f>IF(CLEAN!$M447&lt;=32,3,IF(CLEAN!$M447&lt;=65,2,1))</f>
        <v>3</v>
      </c>
      <c r="Q447" s="28">
        <f>IF(Table_Market[[#This Row],[F_TOTAL_achat]]&lt;=14,1,IF(Table_Market[[#This Row],[F_TOTAL_achat]]&lt;=21,2,3))</f>
        <v>2</v>
      </c>
      <c r="R447" s="28">
        <f>IF(Table_Market[[#This Row],[M_TOTAL_dépensé]]&lt;=115,1,IF(Table_Market[[#This Row],[M_TOTAL_dépensé]]&lt;=833,2,3))</f>
        <v>3</v>
      </c>
      <c r="S447" s="21" t="str">
        <f>Table_Market[[#This Row],[R_SCORE]]&amp;Table_Market[[#This Row],[F_SCORE]]&amp;Table_Market[[#This Row],[M_SCORE]]</f>
        <v>323</v>
      </c>
      <c r="T4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47" s="31">
        <v>1462</v>
      </c>
      <c r="V447" s="31">
        <v>16</v>
      </c>
      <c r="W447" s="31">
        <v>128</v>
      </c>
      <c r="X447" s="31">
        <v>0</v>
      </c>
      <c r="Y447" s="31">
        <v>0</v>
      </c>
      <c r="Z447" s="31">
        <v>160</v>
      </c>
      <c r="AA447" s="28">
        <v>1</v>
      </c>
      <c r="AB447" s="28">
        <v>5</v>
      </c>
      <c r="AC447" s="28">
        <v>3</v>
      </c>
      <c r="AD447" s="28">
        <v>6</v>
      </c>
      <c r="AE447" s="28">
        <v>6</v>
      </c>
      <c r="AF447" s="28">
        <v>0</v>
      </c>
      <c r="AG447" s="28">
        <v>1</v>
      </c>
      <c r="AH447" s="28">
        <v>1</v>
      </c>
      <c r="AI447" s="28">
        <v>0</v>
      </c>
      <c r="AJ447" s="28">
        <v>1</v>
      </c>
      <c r="AK447" s="28">
        <v>0</v>
      </c>
      <c r="AL447" s="28">
        <v>3</v>
      </c>
      <c r="AM447" s="28">
        <v>11</v>
      </c>
      <c r="AN447" s="32">
        <v>1</v>
      </c>
    </row>
    <row r="448" spans="1:40" x14ac:dyDescent="0.35">
      <c r="A448" s="19">
        <v>6055</v>
      </c>
      <c r="B448" s="20">
        <v>1979</v>
      </c>
      <c r="C448" s="21">
        <f ca="1">YEAR(TODAY())-CLEAN!$B448</f>
        <v>46</v>
      </c>
      <c r="D448" s="28" t="s">
        <v>792</v>
      </c>
      <c r="E448" s="20" t="s">
        <v>716</v>
      </c>
      <c r="F448" s="20" t="s">
        <v>710</v>
      </c>
      <c r="G448" s="22">
        <v>71626</v>
      </c>
      <c r="H448" s="21">
        <v>0</v>
      </c>
      <c r="I448" s="21">
        <v>0</v>
      </c>
      <c r="J448" s="21">
        <f>CLEAN!$H448+CLEAN!$I448</f>
        <v>0</v>
      </c>
      <c r="K448" s="23">
        <v>41214</v>
      </c>
      <c r="L448" s="21">
        <f ca="1">YEAR(TODAY())-YEAR(CLEAN!$K448)</f>
        <v>13</v>
      </c>
      <c r="M448" s="21">
        <v>94</v>
      </c>
      <c r="N448" s="21">
        <f>SUM(CLEAN!$AB448:$AE448)</f>
        <v>21</v>
      </c>
      <c r="O448" s="24">
        <f>CLEAN!$U448+CLEAN!$V448+CLEAN!$W448+CLEAN!$X448+CLEAN!$Y448+CLEAN!$Z448</f>
        <v>1305</v>
      </c>
      <c r="P448" s="21">
        <f>IF(CLEAN!$M448&lt;=32,3,IF(CLEAN!$M448&lt;=65,2,1))</f>
        <v>1</v>
      </c>
      <c r="Q448" s="21">
        <f>IF(Table_Market[[#This Row],[F_TOTAL_achat]]&lt;=14,1,IF(Table_Market[[#This Row],[F_TOTAL_achat]]&lt;=21,2,3))</f>
        <v>2</v>
      </c>
      <c r="R448" s="21">
        <f>IF(Table_Market[[#This Row],[M_TOTAL_dépensé]]&lt;=115,1,IF(Table_Market[[#This Row],[M_TOTAL_dépensé]]&lt;=833,2,3))</f>
        <v>3</v>
      </c>
      <c r="S448" s="21" t="str">
        <f>Table_Market[[#This Row],[R_SCORE]]&amp;Table_Market[[#This Row],[F_SCORE]]&amp;Table_Market[[#This Row],[M_SCORE]]</f>
        <v>123</v>
      </c>
      <c r="T4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48" s="24">
        <v>546</v>
      </c>
      <c r="V448" s="24">
        <v>72</v>
      </c>
      <c r="W448" s="24">
        <v>376</v>
      </c>
      <c r="X448" s="24">
        <v>94</v>
      </c>
      <c r="Y448" s="24">
        <v>145</v>
      </c>
      <c r="Z448" s="24">
        <v>72</v>
      </c>
      <c r="AA448" s="21">
        <v>1</v>
      </c>
      <c r="AB448" s="21">
        <v>5</v>
      </c>
      <c r="AC448" s="21">
        <v>5</v>
      </c>
      <c r="AD448" s="21">
        <v>8</v>
      </c>
      <c r="AE448" s="21">
        <v>3</v>
      </c>
      <c r="AF448" s="21">
        <v>0</v>
      </c>
      <c r="AG448" s="21">
        <v>1</v>
      </c>
      <c r="AH448" s="21">
        <v>0</v>
      </c>
      <c r="AI448" s="21">
        <v>0</v>
      </c>
      <c r="AJ448" s="21">
        <v>0</v>
      </c>
      <c r="AK448" s="21">
        <v>0</v>
      </c>
      <c r="AL448" s="21">
        <v>3</v>
      </c>
      <c r="AM448" s="21">
        <v>11</v>
      </c>
      <c r="AN448" s="25">
        <v>0</v>
      </c>
    </row>
    <row r="449" spans="1:40" x14ac:dyDescent="0.35">
      <c r="A449" s="26">
        <v>4141</v>
      </c>
      <c r="B449" s="27">
        <v>1965</v>
      </c>
      <c r="C449" s="21">
        <f ca="1">YEAR(TODAY())-CLEAN!$B449</f>
        <v>60</v>
      </c>
      <c r="D449" s="28" t="s">
        <v>794</v>
      </c>
      <c r="E449" s="27" t="s">
        <v>716</v>
      </c>
      <c r="F449" s="27" t="s">
        <v>713</v>
      </c>
      <c r="G449" s="29">
        <v>71613</v>
      </c>
      <c r="H449" s="28">
        <v>0</v>
      </c>
      <c r="I449" s="28">
        <v>0</v>
      </c>
      <c r="J449" s="28">
        <f>CLEAN!$H449+CLEAN!$I449</f>
        <v>0</v>
      </c>
      <c r="K449" s="30">
        <v>41507</v>
      </c>
      <c r="L449" s="28">
        <f ca="1">YEAR(TODAY())-YEAR(CLEAN!$K449)</f>
        <v>12</v>
      </c>
      <c r="M449" s="28">
        <v>26</v>
      </c>
      <c r="N449" s="28">
        <f>SUM(CLEAN!$AB449:$AE449)</f>
        <v>24</v>
      </c>
      <c r="O449" s="31">
        <f>CLEAN!$U449+CLEAN!$V449+CLEAN!$W449+CLEAN!$X449+CLEAN!$Y449+CLEAN!$Z449</f>
        <v>776</v>
      </c>
      <c r="P449" s="28">
        <f>IF(CLEAN!$M449&lt;=32,3,IF(CLEAN!$M449&lt;=65,2,1))</f>
        <v>3</v>
      </c>
      <c r="Q449" s="28">
        <f>IF(Table_Market[[#This Row],[F_TOTAL_achat]]&lt;=14,1,IF(Table_Market[[#This Row],[F_TOTAL_achat]]&lt;=21,2,3))</f>
        <v>3</v>
      </c>
      <c r="R449" s="28">
        <f>IF(Table_Market[[#This Row],[M_TOTAL_dépensé]]&lt;=115,1,IF(Table_Market[[#This Row],[M_TOTAL_dépensé]]&lt;=833,2,3))</f>
        <v>2</v>
      </c>
      <c r="S449" s="21" t="str">
        <f>Table_Market[[#This Row],[R_SCORE]]&amp;Table_Market[[#This Row],[F_SCORE]]&amp;Table_Market[[#This Row],[M_SCORE]]</f>
        <v>332</v>
      </c>
      <c r="T4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49" s="31">
        <v>426</v>
      </c>
      <c r="V449" s="31">
        <v>49</v>
      </c>
      <c r="W449" s="31">
        <v>127</v>
      </c>
      <c r="X449" s="31">
        <v>111</v>
      </c>
      <c r="Y449" s="31">
        <v>21</v>
      </c>
      <c r="Z449" s="31">
        <v>42</v>
      </c>
      <c r="AA449" s="28">
        <v>1</v>
      </c>
      <c r="AB449" s="28">
        <v>8</v>
      </c>
      <c r="AC449" s="28">
        <v>2</v>
      </c>
      <c r="AD449" s="28">
        <v>10</v>
      </c>
      <c r="AE449" s="28">
        <v>4</v>
      </c>
      <c r="AF449" s="28">
        <v>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8">
        <v>3</v>
      </c>
      <c r="AM449" s="28">
        <v>11</v>
      </c>
      <c r="AN449" s="32">
        <v>0</v>
      </c>
    </row>
    <row r="450" spans="1:40" x14ac:dyDescent="0.35">
      <c r="A450" s="19">
        <v>158</v>
      </c>
      <c r="B450" s="20">
        <v>1945</v>
      </c>
      <c r="C450" s="21">
        <f ca="1">YEAR(TODAY())-CLEAN!$B450</f>
        <v>80</v>
      </c>
      <c r="D450" s="28" t="s">
        <v>794</v>
      </c>
      <c r="E450" s="20" t="s">
        <v>714</v>
      </c>
      <c r="F450" s="20" t="s">
        <v>713</v>
      </c>
      <c r="G450" s="22">
        <v>71604</v>
      </c>
      <c r="H450" s="21">
        <v>0</v>
      </c>
      <c r="I450" s="21">
        <v>0</v>
      </c>
      <c r="J450" s="21">
        <f>CLEAN!$H450+CLEAN!$I450</f>
        <v>0</v>
      </c>
      <c r="K450" s="23">
        <v>41595</v>
      </c>
      <c r="L450" s="21">
        <f ca="1">YEAR(TODAY())-YEAR(CLEAN!$K450)</f>
        <v>12</v>
      </c>
      <c r="M450" s="21">
        <v>3</v>
      </c>
      <c r="N450" s="21">
        <f>SUM(CLEAN!$AB450:$AE450)</f>
        <v>20</v>
      </c>
      <c r="O450" s="24">
        <f>CLEAN!$U450+CLEAN!$V450+CLEAN!$W450+CLEAN!$X450+CLEAN!$Y450+CLEAN!$Z450</f>
        <v>1196</v>
      </c>
      <c r="P450" s="21">
        <f>IF(CLEAN!$M450&lt;=32,3,IF(CLEAN!$M450&lt;=65,2,1))</f>
        <v>3</v>
      </c>
      <c r="Q450" s="21">
        <f>IF(Table_Market[[#This Row],[F_TOTAL_achat]]&lt;=14,1,IF(Table_Market[[#This Row],[F_TOTAL_achat]]&lt;=21,2,3))</f>
        <v>2</v>
      </c>
      <c r="R450" s="21">
        <f>IF(Table_Market[[#This Row],[M_TOTAL_dépensé]]&lt;=115,1,IF(Table_Market[[#This Row],[M_TOTAL_dépensé]]&lt;=833,2,3))</f>
        <v>3</v>
      </c>
      <c r="S450" s="21" t="str">
        <f>Table_Market[[#This Row],[R_SCORE]]&amp;Table_Market[[#This Row],[F_SCORE]]&amp;Table_Market[[#This Row],[M_SCORE]]</f>
        <v>323</v>
      </c>
      <c r="T4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50" s="24">
        <v>345</v>
      </c>
      <c r="V450" s="24">
        <v>53</v>
      </c>
      <c r="W450" s="24">
        <v>528</v>
      </c>
      <c r="X450" s="24">
        <v>98</v>
      </c>
      <c r="Y450" s="24">
        <v>75</v>
      </c>
      <c r="Z450" s="24">
        <v>97</v>
      </c>
      <c r="AA450" s="21">
        <v>1</v>
      </c>
      <c r="AB450" s="21">
        <v>8</v>
      </c>
      <c r="AC450" s="21">
        <v>3</v>
      </c>
      <c r="AD450" s="21">
        <v>5</v>
      </c>
      <c r="AE450" s="21">
        <v>4</v>
      </c>
      <c r="AF450" s="21">
        <v>1</v>
      </c>
      <c r="AG450" s="21">
        <v>0</v>
      </c>
      <c r="AH450" s="21">
        <v>0</v>
      </c>
      <c r="AI450" s="21">
        <v>0</v>
      </c>
      <c r="AJ450" s="21">
        <v>0</v>
      </c>
      <c r="AK450" s="21">
        <v>0</v>
      </c>
      <c r="AL450" s="21">
        <v>3</v>
      </c>
      <c r="AM450" s="21">
        <v>11</v>
      </c>
      <c r="AN450" s="25">
        <v>1</v>
      </c>
    </row>
    <row r="451" spans="1:40" x14ac:dyDescent="0.35">
      <c r="A451" s="26">
        <v>9780</v>
      </c>
      <c r="B451" s="27">
        <v>1971</v>
      </c>
      <c r="C451" s="21">
        <f ca="1">YEAR(TODAY())-CLEAN!$B451</f>
        <v>54</v>
      </c>
      <c r="D451" s="28" t="s">
        <v>792</v>
      </c>
      <c r="E451" s="27" t="s">
        <v>717</v>
      </c>
      <c r="F451" s="27" t="s">
        <v>713</v>
      </c>
      <c r="G451" s="29">
        <v>71499</v>
      </c>
      <c r="H451" s="28">
        <v>0</v>
      </c>
      <c r="I451" s="28">
        <v>1</v>
      </c>
      <c r="J451" s="28">
        <f>CLEAN!$H451+CLEAN!$I451</f>
        <v>1</v>
      </c>
      <c r="K451" s="30">
        <v>41450</v>
      </c>
      <c r="L451" s="28">
        <f ca="1">YEAR(TODAY())-YEAR(CLEAN!$K451)</f>
        <v>12</v>
      </c>
      <c r="M451" s="28">
        <v>12</v>
      </c>
      <c r="N451" s="28">
        <f>SUM(CLEAN!$AB451:$AE451)</f>
        <v>28</v>
      </c>
      <c r="O451" s="31">
        <f>CLEAN!$U451+CLEAN!$V451+CLEAN!$W451+CLEAN!$X451+CLEAN!$Y451+CLEAN!$Z451</f>
        <v>795</v>
      </c>
      <c r="P451" s="28">
        <f>IF(CLEAN!$M451&lt;=32,3,IF(CLEAN!$M451&lt;=65,2,1))</f>
        <v>3</v>
      </c>
      <c r="Q451" s="28">
        <f>IF(Table_Market[[#This Row],[F_TOTAL_achat]]&lt;=14,1,IF(Table_Market[[#This Row],[F_TOTAL_achat]]&lt;=21,2,3))</f>
        <v>3</v>
      </c>
      <c r="R451" s="28">
        <f>IF(Table_Market[[#This Row],[M_TOTAL_dépensé]]&lt;=115,1,IF(Table_Market[[#This Row],[M_TOTAL_dépensé]]&lt;=833,2,3))</f>
        <v>2</v>
      </c>
      <c r="S451" s="21" t="str">
        <f>Table_Market[[#This Row],[R_SCORE]]&amp;Table_Market[[#This Row],[F_SCORE]]&amp;Table_Market[[#This Row],[M_SCORE]]</f>
        <v>332</v>
      </c>
      <c r="T4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51" s="31">
        <v>465</v>
      </c>
      <c r="V451" s="31">
        <v>25</v>
      </c>
      <c r="W451" s="31">
        <v>132</v>
      </c>
      <c r="X451" s="31">
        <v>136</v>
      </c>
      <c r="Y451" s="31">
        <v>0</v>
      </c>
      <c r="Z451" s="31">
        <v>37</v>
      </c>
      <c r="AA451" s="28">
        <v>2</v>
      </c>
      <c r="AB451" s="28">
        <v>8</v>
      </c>
      <c r="AC451" s="28">
        <v>3</v>
      </c>
      <c r="AD451" s="28">
        <v>13</v>
      </c>
      <c r="AE451" s="28">
        <v>4</v>
      </c>
      <c r="AF451" s="28">
        <v>0</v>
      </c>
      <c r="AG451" s="28">
        <v>0</v>
      </c>
      <c r="AH451" s="28">
        <v>0</v>
      </c>
      <c r="AI451" s="28">
        <v>0</v>
      </c>
      <c r="AJ451" s="28">
        <v>0</v>
      </c>
      <c r="AK451" s="28">
        <v>0</v>
      </c>
      <c r="AL451" s="28">
        <v>3</v>
      </c>
      <c r="AM451" s="28">
        <v>11</v>
      </c>
      <c r="AN451" s="32">
        <v>0</v>
      </c>
    </row>
    <row r="452" spans="1:40" x14ac:dyDescent="0.35">
      <c r="A452" s="19">
        <v>1491</v>
      </c>
      <c r="B452" s="20">
        <v>1965</v>
      </c>
      <c r="C452" s="21">
        <f ca="1">YEAR(TODAY())-CLEAN!$B452</f>
        <v>60</v>
      </c>
      <c r="D452" s="28" t="s">
        <v>794</v>
      </c>
      <c r="E452" s="20" t="s">
        <v>717</v>
      </c>
      <c r="F452" s="20" t="s">
        <v>713</v>
      </c>
      <c r="G452" s="22">
        <v>71488</v>
      </c>
      <c r="H452" s="21">
        <v>0</v>
      </c>
      <c r="I452" s="21">
        <v>0</v>
      </c>
      <c r="J452" s="21">
        <f>CLEAN!$H452+CLEAN!$I452</f>
        <v>0</v>
      </c>
      <c r="K452" s="23">
        <v>41323</v>
      </c>
      <c r="L452" s="21">
        <f ca="1">YEAR(TODAY())-YEAR(CLEAN!$K452)</f>
        <v>12</v>
      </c>
      <c r="M452" s="21">
        <v>87</v>
      </c>
      <c r="N452" s="21">
        <f>SUM(CLEAN!$AB452:$AE452)</f>
        <v>15</v>
      </c>
      <c r="O452" s="24">
        <f>CLEAN!$U452+CLEAN!$V452+CLEAN!$W452+CLEAN!$X452+CLEAN!$Y452+CLEAN!$Z452</f>
        <v>559</v>
      </c>
      <c r="P452" s="21">
        <f>IF(CLEAN!$M452&lt;=32,3,IF(CLEAN!$M452&lt;=65,2,1))</f>
        <v>1</v>
      </c>
      <c r="Q452" s="21">
        <f>IF(Table_Market[[#This Row],[F_TOTAL_achat]]&lt;=14,1,IF(Table_Market[[#This Row],[F_TOTAL_achat]]&lt;=21,2,3))</f>
        <v>2</v>
      </c>
      <c r="R452" s="21">
        <f>IF(Table_Market[[#This Row],[M_TOTAL_dépensé]]&lt;=115,1,IF(Table_Market[[#This Row],[M_TOTAL_dépensé]]&lt;=833,2,3))</f>
        <v>2</v>
      </c>
      <c r="S452" s="21" t="str">
        <f>Table_Market[[#This Row],[R_SCORE]]&amp;Table_Market[[#This Row],[F_SCORE]]&amp;Table_Market[[#This Row],[M_SCORE]]</f>
        <v>122</v>
      </c>
      <c r="T4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52" s="24">
        <v>162</v>
      </c>
      <c r="V452" s="24">
        <v>33</v>
      </c>
      <c r="W452" s="24">
        <v>124</v>
      </c>
      <c r="X452" s="24">
        <v>40</v>
      </c>
      <c r="Y452" s="24">
        <v>28</v>
      </c>
      <c r="Z452" s="24">
        <v>172</v>
      </c>
      <c r="AA452" s="21">
        <v>2</v>
      </c>
      <c r="AB452" s="21">
        <v>3</v>
      </c>
      <c r="AC452" s="21">
        <v>4</v>
      </c>
      <c r="AD452" s="21">
        <v>7</v>
      </c>
      <c r="AE452" s="21">
        <v>1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0</v>
      </c>
      <c r="AL452" s="21">
        <v>3</v>
      </c>
      <c r="AM452" s="21">
        <v>11</v>
      </c>
      <c r="AN452" s="25">
        <v>0</v>
      </c>
    </row>
    <row r="453" spans="1:40" x14ac:dyDescent="0.35">
      <c r="A453" s="26">
        <v>3194</v>
      </c>
      <c r="B453" s="27">
        <v>1974</v>
      </c>
      <c r="C453" s="21">
        <f ca="1">YEAR(TODAY())-CLEAN!$B453</f>
        <v>51</v>
      </c>
      <c r="D453" s="28" t="s">
        <v>792</v>
      </c>
      <c r="E453" s="27" t="s">
        <v>714</v>
      </c>
      <c r="F453" s="27" t="s">
        <v>709</v>
      </c>
      <c r="G453" s="29">
        <v>71466</v>
      </c>
      <c r="H453" s="28">
        <v>0</v>
      </c>
      <c r="I453" s="28">
        <v>0</v>
      </c>
      <c r="J453" s="28">
        <f>CLEAN!$H453+CLEAN!$I453</f>
        <v>0</v>
      </c>
      <c r="K453" s="30">
        <v>41734</v>
      </c>
      <c r="L453" s="28">
        <f ca="1">YEAR(TODAY())-YEAR(CLEAN!$K453)</f>
        <v>11</v>
      </c>
      <c r="M453" s="28">
        <v>86</v>
      </c>
      <c r="N453" s="28">
        <f>SUM(CLEAN!$AB453:$AE453)</f>
        <v>19</v>
      </c>
      <c r="O453" s="31">
        <f>CLEAN!$U453+CLEAN!$V453+CLEAN!$W453+CLEAN!$X453+CLEAN!$Y453+CLEAN!$Z453</f>
        <v>1230</v>
      </c>
      <c r="P453" s="28">
        <f>IF(CLEAN!$M453&lt;=32,3,IF(CLEAN!$M453&lt;=65,2,1))</f>
        <v>1</v>
      </c>
      <c r="Q453" s="28">
        <f>IF(Table_Market[[#This Row],[F_TOTAL_achat]]&lt;=14,1,IF(Table_Market[[#This Row],[F_TOTAL_achat]]&lt;=21,2,3))</f>
        <v>2</v>
      </c>
      <c r="R453" s="28">
        <f>IF(Table_Market[[#This Row],[M_TOTAL_dépensé]]&lt;=115,1,IF(Table_Market[[#This Row],[M_TOTAL_dépensé]]&lt;=833,2,3))</f>
        <v>3</v>
      </c>
      <c r="S453" s="21" t="str">
        <f>Table_Market[[#This Row],[R_SCORE]]&amp;Table_Market[[#This Row],[F_SCORE]]&amp;Table_Market[[#This Row],[M_SCORE]]</f>
        <v>123</v>
      </c>
      <c r="T4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53" s="31">
        <v>412</v>
      </c>
      <c r="V453" s="31">
        <v>12</v>
      </c>
      <c r="W453" s="31">
        <v>546</v>
      </c>
      <c r="X453" s="31">
        <v>78</v>
      </c>
      <c r="Y453" s="31">
        <v>182</v>
      </c>
      <c r="Z453" s="31">
        <v>0</v>
      </c>
      <c r="AA453" s="28">
        <v>1</v>
      </c>
      <c r="AB453" s="28">
        <v>4</v>
      </c>
      <c r="AC453" s="28">
        <v>4</v>
      </c>
      <c r="AD453" s="28">
        <v>10</v>
      </c>
      <c r="AE453" s="28">
        <v>1</v>
      </c>
      <c r="AF453" s="28">
        <v>0</v>
      </c>
      <c r="AG453" s="28">
        <v>0</v>
      </c>
      <c r="AH453" s="28">
        <v>0</v>
      </c>
      <c r="AI453" s="28">
        <v>0</v>
      </c>
      <c r="AJ453" s="28">
        <v>0</v>
      </c>
      <c r="AK453" s="28">
        <v>0</v>
      </c>
      <c r="AL453" s="28">
        <v>3</v>
      </c>
      <c r="AM453" s="28">
        <v>11</v>
      </c>
      <c r="AN453" s="32">
        <v>0</v>
      </c>
    </row>
    <row r="454" spans="1:40" x14ac:dyDescent="0.35">
      <c r="A454" s="19">
        <v>1945</v>
      </c>
      <c r="B454" s="20">
        <v>1962</v>
      </c>
      <c r="C454" s="21">
        <f ca="1">YEAR(TODAY())-CLEAN!$B454</f>
        <v>63</v>
      </c>
      <c r="D454" s="28" t="s">
        <v>794</v>
      </c>
      <c r="E454" s="20" t="s">
        <v>716</v>
      </c>
      <c r="F454" s="20" t="s">
        <v>710</v>
      </c>
      <c r="G454" s="22">
        <v>71434</v>
      </c>
      <c r="H454" s="21">
        <v>0</v>
      </c>
      <c r="I454" s="21">
        <v>1</v>
      </c>
      <c r="J454" s="21">
        <f>CLEAN!$H454+CLEAN!$I454</f>
        <v>1</v>
      </c>
      <c r="K454" s="23">
        <v>41535</v>
      </c>
      <c r="L454" s="21">
        <f ca="1">YEAR(TODAY())-YEAR(CLEAN!$K454)</f>
        <v>12</v>
      </c>
      <c r="M454" s="21">
        <v>4</v>
      </c>
      <c r="N454" s="21">
        <f>SUM(CLEAN!$AB454:$AE454)</f>
        <v>22</v>
      </c>
      <c r="O454" s="24">
        <f>CLEAN!$U454+CLEAN!$V454+CLEAN!$W454+CLEAN!$X454+CLEAN!$Y454+CLEAN!$Z454</f>
        <v>1400</v>
      </c>
      <c r="P454" s="21">
        <f>IF(CLEAN!$M454&lt;=32,3,IF(CLEAN!$M454&lt;=65,2,1))</f>
        <v>3</v>
      </c>
      <c r="Q454" s="21">
        <f>IF(Table_Market[[#This Row],[F_TOTAL_achat]]&lt;=14,1,IF(Table_Market[[#This Row],[F_TOTAL_achat]]&lt;=21,2,3))</f>
        <v>3</v>
      </c>
      <c r="R454" s="21">
        <f>IF(Table_Market[[#This Row],[M_TOTAL_dépensé]]&lt;=115,1,IF(Table_Market[[#This Row],[M_TOTAL_dépensé]]&lt;=833,2,3))</f>
        <v>3</v>
      </c>
      <c r="S454" s="21" t="str">
        <f>Table_Market[[#This Row],[R_SCORE]]&amp;Table_Market[[#This Row],[F_SCORE]]&amp;Table_Market[[#This Row],[M_SCORE]]</f>
        <v>333</v>
      </c>
      <c r="T4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54" s="24">
        <v>711</v>
      </c>
      <c r="V454" s="24">
        <v>36</v>
      </c>
      <c r="W454" s="24">
        <v>217</v>
      </c>
      <c r="X454" s="24">
        <v>172</v>
      </c>
      <c r="Y454" s="24">
        <v>96</v>
      </c>
      <c r="Z454" s="24">
        <v>168</v>
      </c>
      <c r="AA454" s="21">
        <v>3</v>
      </c>
      <c r="AB454" s="21">
        <v>7</v>
      </c>
      <c r="AC454" s="21">
        <v>4</v>
      </c>
      <c r="AD454" s="21">
        <v>7</v>
      </c>
      <c r="AE454" s="21">
        <v>4</v>
      </c>
      <c r="AF454" s="21">
        <v>0</v>
      </c>
      <c r="AG454" s="21">
        <v>1</v>
      </c>
      <c r="AH454" s="21">
        <v>0</v>
      </c>
      <c r="AI454" s="21">
        <v>1</v>
      </c>
      <c r="AJ454" s="21">
        <v>0</v>
      </c>
      <c r="AK454" s="21">
        <v>0</v>
      </c>
      <c r="AL454" s="21">
        <v>3</v>
      </c>
      <c r="AM454" s="21">
        <v>11</v>
      </c>
      <c r="AN454" s="25">
        <v>0</v>
      </c>
    </row>
    <row r="455" spans="1:40" x14ac:dyDescent="0.35">
      <c r="A455" s="26">
        <v>10196</v>
      </c>
      <c r="B455" s="27">
        <v>1978</v>
      </c>
      <c r="C455" s="21">
        <f ca="1">YEAR(TODAY())-CLEAN!$B455</f>
        <v>47</v>
      </c>
      <c r="D455" s="28" t="s">
        <v>792</v>
      </c>
      <c r="E455" s="27" t="s">
        <v>716</v>
      </c>
      <c r="F455" s="27" t="s">
        <v>710</v>
      </c>
      <c r="G455" s="29">
        <v>71427</v>
      </c>
      <c r="H455" s="28">
        <v>2</v>
      </c>
      <c r="I455" s="28">
        <v>0</v>
      </c>
      <c r="J455" s="28">
        <f>CLEAN!$H455+CLEAN!$I455</f>
        <v>2</v>
      </c>
      <c r="K455" s="30">
        <v>41710</v>
      </c>
      <c r="L455" s="28">
        <f ca="1">YEAR(TODAY())-YEAR(CLEAN!$K455)</f>
        <v>11</v>
      </c>
      <c r="M455" s="28">
        <v>26</v>
      </c>
      <c r="N455" s="28">
        <f>SUM(CLEAN!$AB455:$AE455)</f>
        <v>22</v>
      </c>
      <c r="O455" s="31">
        <f>CLEAN!$U455+CLEAN!$V455+CLEAN!$W455+CLEAN!$X455+CLEAN!$Y455+CLEAN!$Z455</f>
        <v>614</v>
      </c>
      <c r="P455" s="28">
        <f>IF(CLEAN!$M455&lt;=32,3,IF(CLEAN!$M455&lt;=65,2,1))</f>
        <v>3</v>
      </c>
      <c r="Q455" s="28">
        <f>IF(Table_Market[[#This Row],[F_TOTAL_achat]]&lt;=14,1,IF(Table_Market[[#This Row],[F_TOTAL_achat]]&lt;=21,2,3))</f>
        <v>3</v>
      </c>
      <c r="R455" s="28">
        <f>IF(Table_Market[[#This Row],[M_TOTAL_dépensé]]&lt;=115,1,IF(Table_Market[[#This Row],[M_TOTAL_dépensé]]&lt;=833,2,3))</f>
        <v>2</v>
      </c>
      <c r="S455" s="21" t="str">
        <f>Table_Market[[#This Row],[R_SCORE]]&amp;Table_Market[[#This Row],[F_SCORE]]&amp;Table_Market[[#This Row],[M_SCORE]]</f>
        <v>332</v>
      </c>
      <c r="T4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55" s="31">
        <v>212</v>
      </c>
      <c r="V455" s="31">
        <v>123</v>
      </c>
      <c r="W455" s="31">
        <v>177</v>
      </c>
      <c r="X455" s="31">
        <v>15</v>
      </c>
      <c r="Y455" s="31">
        <v>64</v>
      </c>
      <c r="Z455" s="31">
        <v>23</v>
      </c>
      <c r="AA455" s="28">
        <v>2</v>
      </c>
      <c r="AB455" s="28">
        <v>8</v>
      </c>
      <c r="AC455" s="28">
        <v>2</v>
      </c>
      <c r="AD455" s="28">
        <v>8</v>
      </c>
      <c r="AE455" s="28">
        <v>4</v>
      </c>
      <c r="AF455" s="28">
        <v>0</v>
      </c>
      <c r="AG455" s="28">
        <v>0</v>
      </c>
      <c r="AH455" s="28">
        <v>0</v>
      </c>
      <c r="AI455" s="28">
        <v>0</v>
      </c>
      <c r="AJ455" s="28">
        <v>0</v>
      </c>
      <c r="AK455" s="28">
        <v>0</v>
      </c>
      <c r="AL455" s="28">
        <v>3</v>
      </c>
      <c r="AM455" s="28">
        <v>11</v>
      </c>
      <c r="AN455" s="32">
        <v>0</v>
      </c>
    </row>
    <row r="456" spans="1:40" x14ac:dyDescent="0.35">
      <c r="A456" s="19">
        <v>9904</v>
      </c>
      <c r="B456" s="20">
        <v>1956</v>
      </c>
      <c r="C456" s="21">
        <f ca="1">YEAR(TODAY())-CLEAN!$B456</f>
        <v>69</v>
      </c>
      <c r="D456" s="28" t="s">
        <v>794</v>
      </c>
      <c r="E456" s="20" t="s">
        <v>716</v>
      </c>
      <c r="F456" s="20" t="s">
        <v>710</v>
      </c>
      <c r="G456" s="22">
        <v>71391</v>
      </c>
      <c r="H456" s="21">
        <v>0</v>
      </c>
      <c r="I456" s="21">
        <v>1</v>
      </c>
      <c r="J456" s="21">
        <f>CLEAN!$H456+CLEAN!$I456</f>
        <v>1</v>
      </c>
      <c r="K456" s="23">
        <v>41362</v>
      </c>
      <c r="L456" s="21">
        <f ca="1">YEAR(TODAY())-YEAR(CLEAN!$K456)</f>
        <v>12</v>
      </c>
      <c r="M456" s="21">
        <v>50</v>
      </c>
      <c r="N456" s="21">
        <f>SUM(CLEAN!$AB456:$AE456)</f>
        <v>26</v>
      </c>
      <c r="O456" s="24">
        <f>CLEAN!$U456+CLEAN!$V456+CLEAN!$W456+CLEAN!$X456+CLEAN!$Y456+CLEAN!$Z456</f>
        <v>1043</v>
      </c>
      <c r="P456" s="21">
        <f>IF(CLEAN!$M456&lt;=32,3,IF(CLEAN!$M456&lt;=65,2,1))</f>
        <v>2</v>
      </c>
      <c r="Q456" s="21">
        <f>IF(Table_Market[[#This Row],[F_TOTAL_achat]]&lt;=14,1,IF(Table_Market[[#This Row],[F_TOTAL_achat]]&lt;=21,2,3))</f>
        <v>3</v>
      </c>
      <c r="R456" s="21">
        <f>IF(Table_Market[[#This Row],[M_TOTAL_dépensé]]&lt;=115,1,IF(Table_Market[[#This Row],[M_TOTAL_dépensé]]&lt;=833,2,3))</f>
        <v>3</v>
      </c>
      <c r="S456" s="21" t="str">
        <f>Table_Market[[#This Row],[R_SCORE]]&amp;Table_Market[[#This Row],[F_SCORE]]&amp;Table_Market[[#This Row],[M_SCORE]]</f>
        <v>233</v>
      </c>
      <c r="T4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56" s="24">
        <v>336</v>
      </c>
      <c r="V456" s="24">
        <v>123</v>
      </c>
      <c r="W456" s="24">
        <v>274</v>
      </c>
      <c r="X456" s="24">
        <v>46</v>
      </c>
      <c r="Y456" s="24">
        <v>123</v>
      </c>
      <c r="Z456" s="24">
        <v>141</v>
      </c>
      <c r="AA456" s="21">
        <v>5</v>
      </c>
      <c r="AB456" s="21">
        <v>6</v>
      </c>
      <c r="AC456" s="21">
        <v>5</v>
      </c>
      <c r="AD456" s="21">
        <v>12</v>
      </c>
      <c r="AE456" s="21">
        <v>3</v>
      </c>
      <c r="AF456" s="21">
        <v>0</v>
      </c>
      <c r="AG456" s="21">
        <v>0</v>
      </c>
      <c r="AH456" s="21">
        <v>0</v>
      </c>
      <c r="AI456" s="21">
        <v>0</v>
      </c>
      <c r="AJ456" s="21">
        <v>0</v>
      </c>
      <c r="AK456" s="21">
        <v>0</v>
      </c>
      <c r="AL456" s="21">
        <v>3</v>
      </c>
      <c r="AM456" s="21">
        <v>11</v>
      </c>
      <c r="AN456" s="25">
        <v>0</v>
      </c>
    </row>
    <row r="457" spans="1:40" x14ac:dyDescent="0.35">
      <c r="A457" s="26">
        <v>4607</v>
      </c>
      <c r="B457" s="27">
        <v>1959</v>
      </c>
      <c r="C457" s="21">
        <f ca="1">YEAR(TODAY())-CLEAN!$B457</f>
        <v>66</v>
      </c>
      <c r="D457" s="28" t="s">
        <v>794</v>
      </c>
      <c r="E457" s="27" t="s">
        <v>716</v>
      </c>
      <c r="F457" s="27" t="s">
        <v>713</v>
      </c>
      <c r="G457" s="29">
        <v>71367</v>
      </c>
      <c r="H457" s="28">
        <v>0</v>
      </c>
      <c r="I457" s="28">
        <v>0</v>
      </c>
      <c r="J457" s="28">
        <f>CLEAN!$H457+CLEAN!$I457</f>
        <v>0</v>
      </c>
      <c r="K457" s="30">
        <v>41509</v>
      </c>
      <c r="L457" s="28">
        <f ca="1">YEAR(TODAY())-YEAR(CLEAN!$K457)</f>
        <v>12</v>
      </c>
      <c r="M457" s="28">
        <v>24</v>
      </c>
      <c r="N457" s="28">
        <f>SUM(CLEAN!$AB457:$AE457)</f>
        <v>18</v>
      </c>
      <c r="O457" s="31">
        <f>CLEAN!$U457+CLEAN!$V457+CLEAN!$W457+CLEAN!$X457+CLEAN!$Y457+CLEAN!$Z457</f>
        <v>777</v>
      </c>
      <c r="P457" s="28">
        <f>IF(CLEAN!$M457&lt;=32,3,IF(CLEAN!$M457&lt;=65,2,1))</f>
        <v>3</v>
      </c>
      <c r="Q457" s="28">
        <f>IF(Table_Market[[#This Row],[F_TOTAL_achat]]&lt;=14,1,IF(Table_Market[[#This Row],[F_TOTAL_achat]]&lt;=21,2,3))</f>
        <v>2</v>
      </c>
      <c r="R457" s="28">
        <f>IF(Table_Market[[#This Row],[M_TOTAL_dépensé]]&lt;=115,1,IF(Table_Market[[#This Row],[M_TOTAL_dépensé]]&lt;=833,2,3))</f>
        <v>2</v>
      </c>
      <c r="S457" s="21" t="str">
        <f>Table_Market[[#This Row],[R_SCORE]]&amp;Table_Market[[#This Row],[F_SCORE]]&amp;Table_Market[[#This Row],[M_SCORE]]</f>
        <v>322</v>
      </c>
      <c r="T4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57" s="31">
        <v>227</v>
      </c>
      <c r="V457" s="31">
        <v>23</v>
      </c>
      <c r="W457" s="31">
        <v>389</v>
      </c>
      <c r="X457" s="31">
        <v>42</v>
      </c>
      <c r="Y457" s="31">
        <v>21</v>
      </c>
      <c r="Z457" s="31">
        <v>75</v>
      </c>
      <c r="AA457" s="28">
        <v>1</v>
      </c>
      <c r="AB457" s="28">
        <v>4</v>
      </c>
      <c r="AC457" s="28">
        <v>5</v>
      </c>
      <c r="AD457" s="28">
        <v>7</v>
      </c>
      <c r="AE457" s="28">
        <v>2</v>
      </c>
      <c r="AF457" s="28">
        <v>0</v>
      </c>
      <c r="AG457" s="28">
        <v>0</v>
      </c>
      <c r="AH457" s="28">
        <v>0</v>
      </c>
      <c r="AI457" s="28">
        <v>0</v>
      </c>
      <c r="AJ457" s="28">
        <v>0</v>
      </c>
      <c r="AK457" s="28">
        <v>0</v>
      </c>
      <c r="AL457" s="28">
        <v>3</v>
      </c>
      <c r="AM457" s="28">
        <v>11</v>
      </c>
      <c r="AN457" s="32">
        <v>0</v>
      </c>
    </row>
    <row r="458" spans="1:40" x14ac:dyDescent="0.35">
      <c r="A458" s="19">
        <v>4944</v>
      </c>
      <c r="B458" s="20">
        <v>1959</v>
      </c>
      <c r="C458" s="21">
        <f ca="1">YEAR(TODAY())-CLEAN!$B458</f>
        <v>66</v>
      </c>
      <c r="D458" s="28" t="s">
        <v>794</v>
      </c>
      <c r="E458" s="20" t="s">
        <v>716</v>
      </c>
      <c r="F458" s="20" t="s">
        <v>713</v>
      </c>
      <c r="G458" s="22">
        <v>71367</v>
      </c>
      <c r="H458" s="21">
        <v>0</v>
      </c>
      <c r="I458" s="21">
        <v>0</v>
      </c>
      <c r="J458" s="21">
        <f>CLEAN!$H458+CLEAN!$I458</f>
        <v>0</v>
      </c>
      <c r="K458" s="23">
        <v>41509</v>
      </c>
      <c r="L458" s="21">
        <f ca="1">YEAR(TODAY())-YEAR(CLEAN!$K458)</f>
        <v>12</v>
      </c>
      <c r="M458" s="21">
        <v>24</v>
      </c>
      <c r="N458" s="21">
        <f>SUM(CLEAN!$AB458:$AE458)</f>
        <v>18</v>
      </c>
      <c r="O458" s="24">
        <f>CLEAN!$U458+CLEAN!$V458+CLEAN!$W458+CLEAN!$X458+CLEAN!$Y458+CLEAN!$Z458</f>
        <v>777</v>
      </c>
      <c r="P458" s="21">
        <f>IF(CLEAN!$M458&lt;=32,3,IF(CLEAN!$M458&lt;=65,2,1))</f>
        <v>3</v>
      </c>
      <c r="Q458" s="21">
        <f>IF(Table_Market[[#This Row],[F_TOTAL_achat]]&lt;=14,1,IF(Table_Market[[#This Row],[F_TOTAL_achat]]&lt;=21,2,3))</f>
        <v>2</v>
      </c>
      <c r="R458" s="21">
        <f>IF(Table_Market[[#This Row],[M_TOTAL_dépensé]]&lt;=115,1,IF(Table_Market[[#This Row],[M_TOTAL_dépensé]]&lt;=833,2,3))</f>
        <v>2</v>
      </c>
      <c r="S458" s="21" t="str">
        <f>Table_Market[[#This Row],[R_SCORE]]&amp;Table_Market[[#This Row],[F_SCORE]]&amp;Table_Market[[#This Row],[M_SCORE]]</f>
        <v>322</v>
      </c>
      <c r="T4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58" s="24">
        <v>227</v>
      </c>
      <c r="V458" s="24">
        <v>23</v>
      </c>
      <c r="W458" s="24">
        <v>389</v>
      </c>
      <c r="X458" s="24">
        <v>42</v>
      </c>
      <c r="Y458" s="24">
        <v>21</v>
      </c>
      <c r="Z458" s="24">
        <v>75</v>
      </c>
      <c r="AA458" s="21">
        <v>1</v>
      </c>
      <c r="AB458" s="21">
        <v>4</v>
      </c>
      <c r="AC458" s="21">
        <v>5</v>
      </c>
      <c r="AD458" s="21">
        <v>7</v>
      </c>
      <c r="AE458" s="21">
        <v>2</v>
      </c>
      <c r="AF458" s="21">
        <v>0</v>
      </c>
      <c r="AG458" s="21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3</v>
      </c>
      <c r="AM458" s="21">
        <v>11</v>
      </c>
      <c r="AN458" s="25">
        <v>0</v>
      </c>
    </row>
    <row r="459" spans="1:40" x14ac:dyDescent="0.35">
      <c r="A459" s="26">
        <v>4837</v>
      </c>
      <c r="B459" s="27">
        <v>1965</v>
      </c>
      <c r="C459" s="21">
        <f ca="1">YEAR(TODAY())-CLEAN!$B459</f>
        <v>60</v>
      </c>
      <c r="D459" s="28" t="s">
        <v>794</v>
      </c>
      <c r="E459" s="27" t="s">
        <v>714</v>
      </c>
      <c r="F459" s="27" t="s">
        <v>710</v>
      </c>
      <c r="G459" s="29">
        <v>71322</v>
      </c>
      <c r="H459" s="28">
        <v>0</v>
      </c>
      <c r="I459" s="28">
        <v>1</v>
      </c>
      <c r="J459" s="28">
        <f>CLEAN!$H459+CLEAN!$I459</f>
        <v>1</v>
      </c>
      <c r="K459" s="30">
        <v>41321</v>
      </c>
      <c r="L459" s="28">
        <f ca="1">YEAR(TODAY())-YEAR(CLEAN!$K459)</f>
        <v>12</v>
      </c>
      <c r="M459" s="28">
        <v>57</v>
      </c>
      <c r="N459" s="28">
        <f>SUM(CLEAN!$AB459:$AE459)</f>
        <v>30</v>
      </c>
      <c r="O459" s="31">
        <f>CLEAN!$U459+CLEAN!$V459+CLEAN!$W459+CLEAN!$X459+CLEAN!$Y459+CLEAN!$Z459</f>
        <v>1305</v>
      </c>
      <c r="P459" s="28">
        <f>IF(CLEAN!$M459&lt;=32,3,IF(CLEAN!$M459&lt;=65,2,1))</f>
        <v>2</v>
      </c>
      <c r="Q459" s="28">
        <f>IF(Table_Market[[#This Row],[F_TOTAL_achat]]&lt;=14,1,IF(Table_Market[[#This Row],[F_TOTAL_achat]]&lt;=21,2,3))</f>
        <v>3</v>
      </c>
      <c r="R459" s="28">
        <f>IF(Table_Market[[#This Row],[M_TOTAL_dépensé]]&lt;=115,1,IF(Table_Market[[#This Row],[M_TOTAL_dépensé]]&lt;=833,2,3))</f>
        <v>3</v>
      </c>
      <c r="S459" s="21" t="str">
        <f>Table_Market[[#This Row],[R_SCORE]]&amp;Table_Market[[#This Row],[F_SCORE]]&amp;Table_Market[[#This Row],[M_SCORE]]</f>
        <v>233</v>
      </c>
      <c r="T4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59" s="31">
        <v>753</v>
      </c>
      <c r="V459" s="31">
        <v>43</v>
      </c>
      <c r="W459" s="31">
        <v>226</v>
      </c>
      <c r="X459" s="31">
        <v>69</v>
      </c>
      <c r="Y459" s="31">
        <v>10</v>
      </c>
      <c r="Z459" s="31">
        <v>204</v>
      </c>
      <c r="AA459" s="28">
        <v>2</v>
      </c>
      <c r="AB459" s="28">
        <v>8</v>
      </c>
      <c r="AC459" s="28">
        <v>5</v>
      </c>
      <c r="AD459" s="28">
        <v>13</v>
      </c>
      <c r="AE459" s="28">
        <v>4</v>
      </c>
      <c r="AF459" s="28">
        <v>0</v>
      </c>
      <c r="AG459" s="28">
        <v>0</v>
      </c>
      <c r="AH459" s="28">
        <v>0</v>
      </c>
      <c r="AI459" s="28">
        <v>0</v>
      </c>
      <c r="AJ459" s="28">
        <v>0</v>
      </c>
      <c r="AK459" s="28">
        <v>0</v>
      </c>
      <c r="AL459" s="28">
        <v>3</v>
      </c>
      <c r="AM459" s="28">
        <v>11</v>
      </c>
      <c r="AN459" s="32">
        <v>0</v>
      </c>
    </row>
    <row r="460" spans="1:40" x14ac:dyDescent="0.35">
      <c r="A460" s="19">
        <v>3107</v>
      </c>
      <c r="B460" s="20">
        <v>1976</v>
      </c>
      <c r="C460" s="21">
        <f ca="1">YEAR(TODAY())-CLEAN!$B460</f>
        <v>49</v>
      </c>
      <c r="D460" s="28" t="s">
        <v>792</v>
      </c>
      <c r="E460" s="20" t="s">
        <v>716</v>
      </c>
      <c r="F460" s="20" t="s">
        <v>713</v>
      </c>
      <c r="G460" s="22">
        <v>71322</v>
      </c>
      <c r="H460" s="21">
        <v>0</v>
      </c>
      <c r="I460" s="21">
        <v>1</v>
      </c>
      <c r="J460" s="21">
        <f>CLEAN!$H460+CLEAN!$I460</f>
        <v>1</v>
      </c>
      <c r="K460" s="23">
        <v>41761</v>
      </c>
      <c r="L460" s="21">
        <f ca="1">YEAR(TODAY())-YEAR(CLEAN!$K460)</f>
        <v>11</v>
      </c>
      <c r="M460" s="21">
        <v>31</v>
      </c>
      <c r="N460" s="21">
        <f>SUM(CLEAN!$AB460:$AE460)</f>
        <v>14</v>
      </c>
      <c r="O460" s="24">
        <f>CLEAN!$U460+CLEAN!$V460+CLEAN!$W460+CLEAN!$X460+CLEAN!$Y460+CLEAN!$Z460</f>
        <v>350</v>
      </c>
      <c r="P460" s="21">
        <f>IF(CLEAN!$M460&lt;=32,3,IF(CLEAN!$M460&lt;=65,2,1))</f>
        <v>3</v>
      </c>
      <c r="Q460" s="21">
        <f>IF(Table_Market[[#This Row],[F_TOTAL_achat]]&lt;=14,1,IF(Table_Market[[#This Row],[F_TOTAL_achat]]&lt;=21,2,3))</f>
        <v>1</v>
      </c>
      <c r="R460" s="21">
        <f>IF(Table_Market[[#This Row],[M_TOTAL_dépensé]]&lt;=115,1,IF(Table_Market[[#This Row],[M_TOTAL_dépensé]]&lt;=833,2,3))</f>
        <v>2</v>
      </c>
      <c r="S460" s="21" t="str">
        <f>Table_Market[[#This Row],[R_SCORE]]&amp;Table_Market[[#This Row],[F_SCORE]]&amp;Table_Market[[#This Row],[M_SCORE]]</f>
        <v>312</v>
      </c>
      <c r="T4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60" s="24">
        <v>121</v>
      </c>
      <c r="V460" s="24">
        <v>24</v>
      </c>
      <c r="W460" s="24">
        <v>124</v>
      </c>
      <c r="X460" s="24">
        <v>24</v>
      </c>
      <c r="Y460" s="24">
        <v>15</v>
      </c>
      <c r="Z460" s="24">
        <v>42</v>
      </c>
      <c r="AA460" s="21">
        <v>1</v>
      </c>
      <c r="AB460" s="21">
        <v>4</v>
      </c>
      <c r="AC460" s="21">
        <v>1</v>
      </c>
      <c r="AD460" s="21">
        <v>7</v>
      </c>
      <c r="AE460" s="21">
        <v>2</v>
      </c>
      <c r="AF460" s="21">
        <v>0</v>
      </c>
      <c r="AG460" s="21">
        <v>0</v>
      </c>
      <c r="AH460" s="21">
        <v>0</v>
      </c>
      <c r="AI460" s="21">
        <v>0</v>
      </c>
      <c r="AJ460" s="21">
        <v>0</v>
      </c>
      <c r="AK460" s="21">
        <v>0</v>
      </c>
      <c r="AL460" s="21">
        <v>3</v>
      </c>
      <c r="AM460" s="21">
        <v>11</v>
      </c>
      <c r="AN460" s="25">
        <v>0</v>
      </c>
    </row>
    <row r="461" spans="1:40" x14ac:dyDescent="0.35">
      <c r="A461" s="26">
        <v>10678</v>
      </c>
      <c r="B461" s="27">
        <v>1959</v>
      </c>
      <c r="C461" s="21">
        <f ca="1">YEAR(TODAY())-CLEAN!$B461</f>
        <v>66</v>
      </c>
      <c r="D461" s="28" t="s">
        <v>794</v>
      </c>
      <c r="E461" s="27" t="s">
        <v>716</v>
      </c>
      <c r="F461" s="27" t="s">
        <v>713</v>
      </c>
      <c r="G461" s="29">
        <v>71232</v>
      </c>
      <c r="H461" s="28">
        <v>0</v>
      </c>
      <c r="I461" s="28">
        <v>1</v>
      </c>
      <c r="J461" s="28">
        <f>CLEAN!$H461+CLEAN!$I461</f>
        <v>1</v>
      </c>
      <c r="K461" s="30">
        <v>41606</v>
      </c>
      <c r="L461" s="28">
        <f ca="1">YEAR(TODAY())-YEAR(CLEAN!$K461)</f>
        <v>12</v>
      </c>
      <c r="M461" s="28">
        <v>91</v>
      </c>
      <c r="N461" s="28">
        <f>SUM(CLEAN!$AB461:$AE461)</f>
        <v>30</v>
      </c>
      <c r="O461" s="31">
        <f>CLEAN!$U461+CLEAN!$V461+CLEAN!$W461+CLEAN!$X461+CLEAN!$Y461+CLEAN!$Z461</f>
        <v>917</v>
      </c>
      <c r="P461" s="28">
        <f>IF(CLEAN!$M461&lt;=32,3,IF(CLEAN!$M461&lt;=65,2,1))</f>
        <v>1</v>
      </c>
      <c r="Q461" s="28">
        <f>IF(Table_Market[[#This Row],[F_TOTAL_achat]]&lt;=14,1,IF(Table_Market[[#This Row],[F_TOTAL_achat]]&lt;=21,2,3))</f>
        <v>3</v>
      </c>
      <c r="R461" s="28">
        <f>IF(Table_Market[[#This Row],[M_TOTAL_dépensé]]&lt;=115,1,IF(Table_Market[[#This Row],[M_TOTAL_dépensé]]&lt;=833,2,3))</f>
        <v>3</v>
      </c>
      <c r="S461" s="21" t="str">
        <f>Table_Market[[#This Row],[R_SCORE]]&amp;Table_Market[[#This Row],[F_SCORE]]&amp;Table_Market[[#This Row],[M_SCORE]]</f>
        <v>133</v>
      </c>
      <c r="T4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61" s="31">
        <v>653</v>
      </c>
      <c r="V461" s="31">
        <v>17</v>
      </c>
      <c r="W461" s="31">
        <v>170</v>
      </c>
      <c r="X461" s="31">
        <v>34</v>
      </c>
      <c r="Y461" s="31">
        <v>26</v>
      </c>
      <c r="Z461" s="31">
        <v>17</v>
      </c>
      <c r="AA461" s="28">
        <v>2</v>
      </c>
      <c r="AB461" s="28">
        <v>11</v>
      </c>
      <c r="AC461" s="28">
        <v>2</v>
      </c>
      <c r="AD461" s="28">
        <v>10</v>
      </c>
      <c r="AE461" s="28">
        <v>7</v>
      </c>
      <c r="AF461" s="28">
        <v>0</v>
      </c>
      <c r="AG461" s="28">
        <v>0</v>
      </c>
      <c r="AH461" s="28">
        <v>0</v>
      </c>
      <c r="AI461" s="28">
        <v>0</v>
      </c>
      <c r="AJ461" s="28">
        <v>0</v>
      </c>
      <c r="AK461" s="28">
        <v>0</v>
      </c>
      <c r="AL461" s="28">
        <v>3</v>
      </c>
      <c r="AM461" s="28">
        <v>11</v>
      </c>
      <c r="AN461" s="32">
        <v>0</v>
      </c>
    </row>
    <row r="462" spans="1:40" x14ac:dyDescent="0.35">
      <c r="A462" s="19">
        <v>10548</v>
      </c>
      <c r="B462" s="20">
        <v>1995</v>
      </c>
      <c r="C462" s="21">
        <f ca="1">YEAR(TODAY())-CLEAN!$B462</f>
        <v>30</v>
      </c>
      <c r="D462" s="28" t="s">
        <v>793</v>
      </c>
      <c r="E462" s="20" t="s">
        <v>716</v>
      </c>
      <c r="F462" s="20" t="s">
        <v>709</v>
      </c>
      <c r="G462" s="22">
        <v>71163</v>
      </c>
      <c r="H462" s="21">
        <v>0</v>
      </c>
      <c r="I462" s="21">
        <v>0</v>
      </c>
      <c r="J462" s="21">
        <f>CLEAN!$H462+CLEAN!$I462</f>
        <v>0</v>
      </c>
      <c r="K462" s="23">
        <v>41707</v>
      </c>
      <c r="L462" s="21">
        <f ca="1">YEAR(TODAY())-YEAR(CLEAN!$K462)</f>
        <v>11</v>
      </c>
      <c r="M462" s="21">
        <v>30</v>
      </c>
      <c r="N462" s="21">
        <f>SUM(CLEAN!$AB462:$AE462)</f>
        <v>24</v>
      </c>
      <c r="O462" s="24">
        <f>CLEAN!$U462+CLEAN!$V462+CLEAN!$W462+CLEAN!$X462+CLEAN!$Y462+CLEAN!$Z462</f>
        <v>960</v>
      </c>
      <c r="P462" s="21">
        <f>IF(CLEAN!$M462&lt;=32,3,IF(CLEAN!$M462&lt;=65,2,1))</f>
        <v>3</v>
      </c>
      <c r="Q462" s="21">
        <f>IF(Table_Market[[#This Row],[F_TOTAL_achat]]&lt;=14,1,IF(Table_Market[[#This Row],[F_TOTAL_achat]]&lt;=21,2,3))</f>
        <v>3</v>
      </c>
      <c r="R462" s="21">
        <f>IF(Table_Market[[#This Row],[M_TOTAL_dépensé]]&lt;=115,1,IF(Table_Market[[#This Row],[M_TOTAL_dépensé]]&lt;=833,2,3))</f>
        <v>3</v>
      </c>
      <c r="S462" s="21" t="str">
        <f>Table_Market[[#This Row],[R_SCORE]]&amp;Table_Market[[#This Row],[F_SCORE]]&amp;Table_Market[[#This Row],[M_SCORE]]</f>
        <v>333</v>
      </c>
      <c r="T4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62" s="24">
        <v>283</v>
      </c>
      <c r="V462" s="24">
        <v>17</v>
      </c>
      <c r="W462" s="24">
        <v>372</v>
      </c>
      <c r="X462" s="24">
        <v>138</v>
      </c>
      <c r="Y462" s="24">
        <v>106</v>
      </c>
      <c r="Z462" s="24">
        <v>44</v>
      </c>
      <c r="AA462" s="21">
        <v>1</v>
      </c>
      <c r="AB462" s="21">
        <v>3</v>
      </c>
      <c r="AC462" s="21">
        <v>8</v>
      </c>
      <c r="AD462" s="21">
        <v>12</v>
      </c>
      <c r="AE462" s="21">
        <v>1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0</v>
      </c>
      <c r="AL462" s="21">
        <v>3</v>
      </c>
      <c r="AM462" s="21">
        <v>11</v>
      </c>
      <c r="AN462" s="25">
        <v>0</v>
      </c>
    </row>
    <row r="463" spans="1:40" x14ac:dyDescent="0.35">
      <c r="A463" s="26">
        <v>7441</v>
      </c>
      <c r="B463" s="27">
        <v>1973</v>
      </c>
      <c r="C463" s="21">
        <f ca="1">YEAR(TODAY())-CLEAN!$B463</f>
        <v>52</v>
      </c>
      <c r="D463" s="28" t="s">
        <v>792</v>
      </c>
      <c r="E463" s="27" t="s">
        <v>716</v>
      </c>
      <c r="F463" s="27" t="s">
        <v>711</v>
      </c>
      <c r="G463" s="29">
        <v>71128</v>
      </c>
      <c r="H463" s="28">
        <v>1</v>
      </c>
      <c r="I463" s="28">
        <v>0</v>
      </c>
      <c r="J463" s="28">
        <f>CLEAN!$H463+CLEAN!$I463</f>
        <v>1</v>
      </c>
      <c r="K463" s="30">
        <v>41188</v>
      </c>
      <c r="L463" s="28">
        <f ca="1">YEAR(TODAY())-YEAR(CLEAN!$K463)</f>
        <v>13</v>
      </c>
      <c r="M463" s="28">
        <v>80</v>
      </c>
      <c r="N463" s="28">
        <f>SUM(CLEAN!$AB463:$AE463)</f>
        <v>31</v>
      </c>
      <c r="O463" s="31">
        <f>CLEAN!$U463+CLEAN!$V463+CLEAN!$W463+CLEAN!$X463+CLEAN!$Y463+CLEAN!$Z463</f>
        <v>1615</v>
      </c>
      <c r="P463" s="28">
        <f>IF(CLEAN!$M463&lt;=32,3,IF(CLEAN!$M463&lt;=65,2,1))</f>
        <v>1</v>
      </c>
      <c r="Q463" s="28">
        <f>IF(Table_Market[[#This Row],[F_TOTAL_achat]]&lt;=14,1,IF(Table_Market[[#This Row],[F_TOTAL_achat]]&lt;=21,2,3))</f>
        <v>3</v>
      </c>
      <c r="R463" s="28">
        <f>IF(Table_Market[[#This Row],[M_TOTAL_dépensé]]&lt;=115,1,IF(Table_Market[[#This Row],[M_TOTAL_dépensé]]&lt;=833,2,3))</f>
        <v>3</v>
      </c>
      <c r="S463" s="21" t="str">
        <f>Table_Market[[#This Row],[R_SCORE]]&amp;Table_Market[[#This Row],[F_SCORE]]&amp;Table_Market[[#This Row],[M_SCORE]]</f>
        <v>133</v>
      </c>
      <c r="T4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63" s="31">
        <v>958</v>
      </c>
      <c r="V463" s="31">
        <v>159</v>
      </c>
      <c r="W463" s="31">
        <v>447</v>
      </c>
      <c r="X463" s="31">
        <v>20</v>
      </c>
      <c r="Y463" s="31">
        <v>0</v>
      </c>
      <c r="Z463" s="31">
        <v>31</v>
      </c>
      <c r="AA463" s="28">
        <v>3</v>
      </c>
      <c r="AB463" s="28">
        <v>2</v>
      </c>
      <c r="AC463" s="28">
        <v>10</v>
      </c>
      <c r="AD463" s="28">
        <v>12</v>
      </c>
      <c r="AE463" s="28">
        <v>7</v>
      </c>
      <c r="AF463" s="28">
        <v>0</v>
      </c>
      <c r="AG463" s="28">
        <v>0</v>
      </c>
      <c r="AH463" s="28">
        <v>0</v>
      </c>
      <c r="AI463" s="28">
        <v>0</v>
      </c>
      <c r="AJ463" s="28">
        <v>0</v>
      </c>
      <c r="AK463" s="28">
        <v>0</v>
      </c>
      <c r="AL463" s="28">
        <v>3</v>
      </c>
      <c r="AM463" s="28">
        <v>11</v>
      </c>
      <c r="AN463" s="32">
        <v>0</v>
      </c>
    </row>
    <row r="464" spans="1:40" x14ac:dyDescent="0.35">
      <c r="A464" s="19">
        <v>2579</v>
      </c>
      <c r="B464" s="20">
        <v>1957</v>
      </c>
      <c r="C464" s="21">
        <f ca="1">YEAR(TODAY())-CLEAN!$B464</f>
        <v>68</v>
      </c>
      <c r="D464" s="28" t="s">
        <v>794</v>
      </c>
      <c r="E464" s="20" t="s">
        <v>716</v>
      </c>
      <c r="F464" s="20" t="s">
        <v>710</v>
      </c>
      <c r="G464" s="22">
        <v>71113</v>
      </c>
      <c r="H464" s="21">
        <v>0</v>
      </c>
      <c r="I464" s="21">
        <v>1</v>
      </c>
      <c r="J464" s="21">
        <f>CLEAN!$H464+CLEAN!$I464</f>
        <v>1</v>
      </c>
      <c r="K464" s="23">
        <v>41625</v>
      </c>
      <c r="L464" s="21">
        <f ca="1">YEAR(TODAY())-YEAR(CLEAN!$K464)</f>
        <v>12</v>
      </c>
      <c r="M464" s="21">
        <v>95</v>
      </c>
      <c r="N464" s="21">
        <f>SUM(CLEAN!$AB464:$AE464)</f>
        <v>26</v>
      </c>
      <c r="O464" s="24">
        <f>CLEAN!$U464+CLEAN!$V464+CLEAN!$W464+CLEAN!$X464+CLEAN!$Y464+CLEAN!$Z464</f>
        <v>835</v>
      </c>
      <c r="P464" s="21">
        <f>IF(CLEAN!$M464&lt;=32,3,IF(CLEAN!$M464&lt;=65,2,1))</f>
        <v>1</v>
      </c>
      <c r="Q464" s="21">
        <f>IF(Table_Market[[#This Row],[F_TOTAL_achat]]&lt;=14,1,IF(Table_Market[[#This Row],[F_TOTAL_achat]]&lt;=21,2,3))</f>
        <v>3</v>
      </c>
      <c r="R464" s="21">
        <f>IF(Table_Market[[#This Row],[M_TOTAL_dépensé]]&lt;=115,1,IF(Table_Market[[#This Row],[M_TOTAL_dépensé]]&lt;=833,2,3))</f>
        <v>3</v>
      </c>
      <c r="S464" s="21" t="str">
        <f>Table_Market[[#This Row],[R_SCORE]]&amp;Table_Market[[#This Row],[F_SCORE]]&amp;Table_Market[[#This Row],[M_SCORE]]</f>
        <v>133</v>
      </c>
      <c r="T4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64" s="24">
        <v>495</v>
      </c>
      <c r="V464" s="24">
        <v>33</v>
      </c>
      <c r="W464" s="24">
        <v>255</v>
      </c>
      <c r="X464" s="24">
        <v>11</v>
      </c>
      <c r="Y464" s="24">
        <v>33</v>
      </c>
      <c r="Z464" s="24">
        <v>8</v>
      </c>
      <c r="AA464" s="21">
        <v>4</v>
      </c>
      <c r="AB464" s="21">
        <v>6</v>
      </c>
      <c r="AC464" s="21">
        <v>7</v>
      </c>
      <c r="AD464" s="21">
        <v>9</v>
      </c>
      <c r="AE464" s="21">
        <v>4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3</v>
      </c>
      <c r="AM464" s="21">
        <v>11</v>
      </c>
      <c r="AN464" s="25">
        <v>0</v>
      </c>
    </row>
    <row r="465" spans="1:40" x14ac:dyDescent="0.35">
      <c r="A465" s="26">
        <v>3828</v>
      </c>
      <c r="B465" s="27">
        <v>1951</v>
      </c>
      <c r="C465" s="21">
        <f ca="1">YEAR(TODAY())-CLEAN!$B465</f>
        <v>74</v>
      </c>
      <c r="D465" s="28" t="s">
        <v>794</v>
      </c>
      <c r="E465" s="27" t="s">
        <v>716</v>
      </c>
      <c r="F465" s="27" t="s">
        <v>710</v>
      </c>
      <c r="G465" s="29">
        <v>71107</v>
      </c>
      <c r="H465" s="28">
        <v>0</v>
      </c>
      <c r="I465" s="28">
        <v>1</v>
      </c>
      <c r="J465" s="28">
        <f>CLEAN!$H465+CLEAN!$I465</f>
        <v>1</v>
      </c>
      <c r="K465" s="30">
        <v>41322</v>
      </c>
      <c r="L465" s="28">
        <f ca="1">YEAR(TODAY())-YEAR(CLEAN!$K465)</f>
        <v>12</v>
      </c>
      <c r="M465" s="28">
        <v>61</v>
      </c>
      <c r="N465" s="28">
        <f>SUM(CLEAN!$AB465:$AE465)</f>
        <v>30</v>
      </c>
      <c r="O465" s="31">
        <f>CLEAN!$U465+CLEAN!$V465+CLEAN!$W465+CLEAN!$X465+CLEAN!$Y465+CLEAN!$Z465</f>
        <v>1327</v>
      </c>
      <c r="P465" s="28">
        <f>IF(CLEAN!$M465&lt;=32,3,IF(CLEAN!$M465&lt;=65,2,1))</f>
        <v>2</v>
      </c>
      <c r="Q465" s="28">
        <f>IF(Table_Market[[#This Row],[F_TOTAL_achat]]&lt;=14,1,IF(Table_Market[[#This Row],[F_TOTAL_achat]]&lt;=21,2,3))</f>
        <v>3</v>
      </c>
      <c r="R465" s="28">
        <f>IF(Table_Market[[#This Row],[M_TOTAL_dépensé]]&lt;=115,1,IF(Table_Market[[#This Row],[M_TOTAL_dépensé]]&lt;=833,2,3))</f>
        <v>3</v>
      </c>
      <c r="S465" s="21" t="str">
        <f>Table_Market[[#This Row],[R_SCORE]]&amp;Table_Market[[#This Row],[F_SCORE]]&amp;Table_Market[[#This Row],[M_SCORE]]</f>
        <v>233</v>
      </c>
      <c r="T4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65" s="31">
        <v>533</v>
      </c>
      <c r="V465" s="31">
        <v>10</v>
      </c>
      <c r="W465" s="31">
        <v>217</v>
      </c>
      <c r="X465" s="31">
        <v>198</v>
      </c>
      <c r="Y465" s="31">
        <v>174</v>
      </c>
      <c r="Z465" s="31">
        <v>195</v>
      </c>
      <c r="AA465" s="28">
        <v>2</v>
      </c>
      <c r="AB465" s="28">
        <v>7</v>
      </c>
      <c r="AC465" s="28">
        <v>6</v>
      </c>
      <c r="AD465" s="28">
        <v>13</v>
      </c>
      <c r="AE465" s="28">
        <v>4</v>
      </c>
      <c r="AF465" s="28">
        <v>0</v>
      </c>
      <c r="AG465" s="28">
        <v>0</v>
      </c>
      <c r="AH465" s="28">
        <v>0</v>
      </c>
      <c r="AI465" s="28">
        <v>0</v>
      </c>
      <c r="AJ465" s="28">
        <v>0</v>
      </c>
      <c r="AK465" s="28">
        <v>0</v>
      </c>
      <c r="AL465" s="28">
        <v>3</v>
      </c>
      <c r="AM465" s="28">
        <v>11</v>
      </c>
      <c r="AN465" s="32">
        <v>0</v>
      </c>
    </row>
    <row r="466" spans="1:40" x14ac:dyDescent="0.35">
      <c r="A466" s="19">
        <v>6384</v>
      </c>
      <c r="B466" s="20">
        <v>1978</v>
      </c>
      <c r="C466" s="21">
        <f ca="1">YEAR(TODAY())-CLEAN!$B466</f>
        <v>47</v>
      </c>
      <c r="D466" s="28" t="s">
        <v>792</v>
      </c>
      <c r="E466" s="20" t="s">
        <v>716</v>
      </c>
      <c r="F466" s="20" t="s">
        <v>711</v>
      </c>
      <c r="G466" s="22">
        <v>71022</v>
      </c>
      <c r="H466" s="21">
        <v>0</v>
      </c>
      <c r="I466" s="21">
        <v>1</v>
      </c>
      <c r="J466" s="21">
        <f>CLEAN!$H466+CLEAN!$I466</f>
        <v>1</v>
      </c>
      <c r="K466" s="23">
        <v>41681</v>
      </c>
      <c r="L466" s="21">
        <f ca="1">YEAR(TODAY())-YEAR(CLEAN!$K466)</f>
        <v>11</v>
      </c>
      <c r="M466" s="21">
        <v>30</v>
      </c>
      <c r="N466" s="21">
        <f>SUM(CLEAN!$AB466:$AE466)</f>
        <v>26</v>
      </c>
      <c r="O466" s="24">
        <f>CLEAN!$U466+CLEAN!$V466+CLEAN!$W466+CLEAN!$X466+CLEAN!$Y466+CLEAN!$Z466</f>
        <v>1453</v>
      </c>
      <c r="P466" s="21">
        <f>IF(CLEAN!$M466&lt;=32,3,IF(CLEAN!$M466&lt;=65,2,1))</f>
        <v>3</v>
      </c>
      <c r="Q466" s="21">
        <f>IF(Table_Market[[#This Row],[F_TOTAL_achat]]&lt;=14,1,IF(Table_Market[[#This Row],[F_TOTAL_achat]]&lt;=21,2,3))</f>
        <v>3</v>
      </c>
      <c r="R466" s="21">
        <f>IF(Table_Market[[#This Row],[M_TOTAL_dépensé]]&lt;=115,1,IF(Table_Market[[#This Row],[M_TOTAL_dépensé]]&lt;=833,2,3))</f>
        <v>3</v>
      </c>
      <c r="S466" s="21" t="str">
        <f>Table_Market[[#This Row],[R_SCORE]]&amp;Table_Market[[#This Row],[F_SCORE]]&amp;Table_Market[[#This Row],[M_SCORE]]</f>
        <v>333</v>
      </c>
      <c r="T4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66" s="24">
        <v>909</v>
      </c>
      <c r="V466" s="24">
        <v>12</v>
      </c>
      <c r="W466" s="24">
        <v>278</v>
      </c>
      <c r="X466" s="24">
        <v>0</v>
      </c>
      <c r="Y466" s="24">
        <v>12</v>
      </c>
      <c r="Z466" s="24">
        <v>242</v>
      </c>
      <c r="AA466" s="21">
        <v>3</v>
      </c>
      <c r="AB466" s="21">
        <v>5</v>
      </c>
      <c r="AC466" s="21">
        <v>2</v>
      </c>
      <c r="AD466" s="21">
        <v>11</v>
      </c>
      <c r="AE466" s="21">
        <v>8</v>
      </c>
      <c r="AF466" s="21">
        <v>1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3</v>
      </c>
      <c r="AM466" s="21">
        <v>11</v>
      </c>
      <c r="AN466" s="25">
        <v>0</v>
      </c>
    </row>
    <row r="467" spans="1:40" x14ac:dyDescent="0.35">
      <c r="A467" s="26">
        <v>4299</v>
      </c>
      <c r="B467" s="27">
        <v>1960</v>
      </c>
      <c r="C467" s="21">
        <f ca="1">YEAR(TODAY())-CLEAN!$B467</f>
        <v>65</v>
      </c>
      <c r="D467" s="28" t="s">
        <v>794</v>
      </c>
      <c r="E467" s="27" t="s">
        <v>716</v>
      </c>
      <c r="F467" s="27" t="s">
        <v>713</v>
      </c>
      <c r="G467" s="29">
        <v>70971</v>
      </c>
      <c r="H467" s="28">
        <v>0</v>
      </c>
      <c r="I467" s="28">
        <v>1</v>
      </c>
      <c r="J467" s="28">
        <f>CLEAN!$H467+CLEAN!$I467</f>
        <v>1</v>
      </c>
      <c r="K467" s="30">
        <v>41173</v>
      </c>
      <c r="L467" s="28">
        <f ca="1">YEAR(TODAY())-YEAR(CLEAN!$K467)</f>
        <v>13</v>
      </c>
      <c r="M467" s="28">
        <v>28</v>
      </c>
      <c r="N467" s="28">
        <f>SUM(CLEAN!$AB467:$AE467)</f>
        <v>34</v>
      </c>
      <c r="O467" s="31">
        <f>CLEAN!$U467+CLEAN!$V467+CLEAN!$W467+CLEAN!$X467+CLEAN!$Y467+CLEAN!$Z467</f>
        <v>1825</v>
      </c>
      <c r="P467" s="28">
        <f>IF(CLEAN!$M467&lt;=32,3,IF(CLEAN!$M467&lt;=65,2,1))</f>
        <v>3</v>
      </c>
      <c r="Q467" s="28">
        <f>IF(Table_Market[[#This Row],[F_TOTAL_achat]]&lt;=14,1,IF(Table_Market[[#This Row],[F_TOTAL_achat]]&lt;=21,2,3))</f>
        <v>3</v>
      </c>
      <c r="R467" s="28">
        <f>IF(Table_Market[[#This Row],[M_TOTAL_dépensé]]&lt;=115,1,IF(Table_Market[[#This Row],[M_TOTAL_dépensé]]&lt;=833,2,3))</f>
        <v>3</v>
      </c>
      <c r="S467" s="21" t="str">
        <f>Table_Market[[#This Row],[R_SCORE]]&amp;Table_Market[[#This Row],[F_SCORE]]&amp;Table_Market[[#This Row],[M_SCORE]]</f>
        <v>333</v>
      </c>
      <c r="T4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67" s="31">
        <v>1001</v>
      </c>
      <c r="V467" s="31">
        <v>17</v>
      </c>
      <c r="W467" s="31">
        <v>572</v>
      </c>
      <c r="X467" s="31">
        <v>93</v>
      </c>
      <c r="Y467" s="31">
        <v>125</v>
      </c>
      <c r="Z467" s="31">
        <v>17</v>
      </c>
      <c r="AA467" s="28">
        <v>7</v>
      </c>
      <c r="AB467" s="28">
        <v>11</v>
      </c>
      <c r="AC467" s="28">
        <v>11</v>
      </c>
      <c r="AD467" s="28">
        <v>5</v>
      </c>
      <c r="AE467" s="28">
        <v>7</v>
      </c>
      <c r="AF467" s="28">
        <v>0</v>
      </c>
      <c r="AG467" s="28">
        <v>0</v>
      </c>
      <c r="AH467" s="28">
        <v>0</v>
      </c>
      <c r="AI467" s="28">
        <v>0</v>
      </c>
      <c r="AJ467" s="28">
        <v>0</v>
      </c>
      <c r="AK467" s="28">
        <v>0</v>
      </c>
      <c r="AL467" s="28">
        <v>3</v>
      </c>
      <c r="AM467" s="28">
        <v>11</v>
      </c>
      <c r="AN467" s="32">
        <v>1</v>
      </c>
    </row>
    <row r="468" spans="1:40" x14ac:dyDescent="0.35">
      <c r="A468" s="19">
        <v>0</v>
      </c>
      <c r="B468" s="20">
        <v>1985</v>
      </c>
      <c r="C468" s="21">
        <f ca="1">YEAR(TODAY())-CLEAN!$B468</f>
        <v>40</v>
      </c>
      <c r="D468" s="28" t="s">
        <v>793</v>
      </c>
      <c r="E468" s="20" t="s">
        <v>716</v>
      </c>
      <c r="F468" s="20" t="s">
        <v>710</v>
      </c>
      <c r="G468" s="22">
        <v>70951</v>
      </c>
      <c r="H468" s="21">
        <v>0</v>
      </c>
      <c r="I468" s="21">
        <v>0</v>
      </c>
      <c r="J468" s="21">
        <f>CLEAN!$H468+CLEAN!$I468</f>
        <v>0</v>
      </c>
      <c r="K468" s="23">
        <v>41398</v>
      </c>
      <c r="L468" s="21">
        <f ca="1">YEAR(TODAY())-YEAR(CLEAN!$K468)</f>
        <v>12</v>
      </c>
      <c r="M468" s="21">
        <v>66</v>
      </c>
      <c r="N468" s="21">
        <f>SUM(CLEAN!$AB468:$AE468)</f>
        <v>17</v>
      </c>
      <c r="O468" s="24">
        <f>CLEAN!$U468+CLEAN!$V468+CLEAN!$W468+CLEAN!$X468+CLEAN!$Y468+CLEAN!$Z468</f>
        <v>1198</v>
      </c>
      <c r="P468" s="21">
        <f>IF(CLEAN!$M468&lt;=32,3,IF(CLEAN!$M468&lt;=65,2,1))</f>
        <v>1</v>
      </c>
      <c r="Q468" s="21">
        <f>IF(Table_Market[[#This Row],[F_TOTAL_achat]]&lt;=14,1,IF(Table_Market[[#This Row],[F_TOTAL_achat]]&lt;=21,2,3))</f>
        <v>2</v>
      </c>
      <c r="R468" s="21">
        <f>IF(Table_Market[[#This Row],[M_TOTAL_dépensé]]&lt;=115,1,IF(Table_Market[[#This Row],[M_TOTAL_dépensé]]&lt;=833,2,3))</f>
        <v>3</v>
      </c>
      <c r="S468" s="21" t="str">
        <f>Table_Market[[#This Row],[R_SCORE]]&amp;Table_Market[[#This Row],[F_SCORE]]&amp;Table_Market[[#This Row],[M_SCORE]]</f>
        <v>123</v>
      </c>
      <c r="T4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68" s="24">
        <v>239</v>
      </c>
      <c r="V468" s="24">
        <v>10</v>
      </c>
      <c r="W468" s="24">
        <v>554</v>
      </c>
      <c r="X468" s="24">
        <v>254</v>
      </c>
      <c r="Y468" s="24">
        <v>87</v>
      </c>
      <c r="Z468" s="24">
        <v>54</v>
      </c>
      <c r="AA468" s="21">
        <v>1</v>
      </c>
      <c r="AB468" s="21">
        <v>3</v>
      </c>
      <c r="AC468" s="21">
        <v>4</v>
      </c>
      <c r="AD468" s="21">
        <v>9</v>
      </c>
      <c r="AE468" s="21">
        <v>1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0</v>
      </c>
      <c r="AL468" s="21">
        <v>3</v>
      </c>
      <c r="AM468" s="21">
        <v>11</v>
      </c>
      <c r="AN468" s="25">
        <v>0</v>
      </c>
    </row>
    <row r="469" spans="1:40" x14ac:dyDescent="0.35">
      <c r="A469" s="26">
        <v>3283</v>
      </c>
      <c r="B469" s="27">
        <v>1972</v>
      </c>
      <c r="C469" s="21">
        <f ca="1">YEAR(TODAY())-CLEAN!$B469</f>
        <v>53</v>
      </c>
      <c r="D469" s="28" t="s">
        <v>792</v>
      </c>
      <c r="E469" s="27" t="s">
        <v>717</v>
      </c>
      <c r="F469" s="27" t="s">
        <v>710</v>
      </c>
      <c r="G469" s="29">
        <v>70932</v>
      </c>
      <c r="H469" s="28">
        <v>0</v>
      </c>
      <c r="I469" s="28">
        <v>1</v>
      </c>
      <c r="J469" s="28">
        <f>CLEAN!$H469+CLEAN!$I469</f>
        <v>1</v>
      </c>
      <c r="K469" s="30">
        <v>41658</v>
      </c>
      <c r="L469" s="28">
        <f ca="1">YEAR(TODAY())-YEAR(CLEAN!$K469)</f>
        <v>11</v>
      </c>
      <c r="M469" s="28">
        <v>57</v>
      </c>
      <c r="N469" s="28">
        <f>SUM(CLEAN!$AB469:$AE469)</f>
        <v>23</v>
      </c>
      <c r="O469" s="31">
        <f>CLEAN!$U469+CLEAN!$V469+CLEAN!$W469+CLEAN!$X469+CLEAN!$Y469+CLEAN!$Z469</f>
        <v>909</v>
      </c>
      <c r="P469" s="28">
        <f>IF(CLEAN!$M469&lt;=32,3,IF(CLEAN!$M469&lt;=65,2,1))</f>
        <v>2</v>
      </c>
      <c r="Q469" s="28">
        <f>IF(Table_Market[[#This Row],[F_TOTAL_achat]]&lt;=14,1,IF(Table_Market[[#This Row],[F_TOTAL_achat]]&lt;=21,2,3))</f>
        <v>3</v>
      </c>
      <c r="R469" s="28">
        <f>IF(Table_Market[[#This Row],[M_TOTAL_dépensé]]&lt;=115,1,IF(Table_Market[[#This Row],[M_TOTAL_dépensé]]&lt;=833,2,3))</f>
        <v>3</v>
      </c>
      <c r="S469" s="21" t="str">
        <f>Table_Market[[#This Row],[R_SCORE]]&amp;Table_Market[[#This Row],[F_SCORE]]&amp;Table_Market[[#This Row],[M_SCORE]]</f>
        <v>233</v>
      </c>
      <c r="T4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69" s="31">
        <v>200</v>
      </c>
      <c r="V469" s="31">
        <v>193</v>
      </c>
      <c r="W469" s="31">
        <v>100</v>
      </c>
      <c r="X469" s="31">
        <v>46</v>
      </c>
      <c r="Y469" s="31">
        <v>185</v>
      </c>
      <c r="Z469" s="31">
        <v>185</v>
      </c>
      <c r="AA469" s="28">
        <v>2</v>
      </c>
      <c r="AB469" s="28">
        <v>6</v>
      </c>
      <c r="AC469" s="28">
        <v>2</v>
      </c>
      <c r="AD469" s="28">
        <v>12</v>
      </c>
      <c r="AE469" s="28">
        <v>3</v>
      </c>
      <c r="AF469" s="28">
        <v>0</v>
      </c>
      <c r="AG469" s="28">
        <v>0</v>
      </c>
      <c r="AH469" s="28">
        <v>0</v>
      </c>
      <c r="AI469" s="28">
        <v>0</v>
      </c>
      <c r="AJ469" s="28">
        <v>0</v>
      </c>
      <c r="AK469" s="28">
        <v>0</v>
      </c>
      <c r="AL469" s="28">
        <v>3</v>
      </c>
      <c r="AM469" s="28">
        <v>11</v>
      </c>
      <c r="AN469" s="32">
        <v>0</v>
      </c>
    </row>
    <row r="470" spans="1:40" x14ac:dyDescent="0.35">
      <c r="A470" s="19">
        <v>7010</v>
      </c>
      <c r="B470" s="20">
        <v>1965</v>
      </c>
      <c r="C470" s="21">
        <f ca="1">YEAR(TODAY())-CLEAN!$B470</f>
        <v>60</v>
      </c>
      <c r="D470" s="28" t="s">
        <v>794</v>
      </c>
      <c r="E470" s="20" t="s">
        <v>717</v>
      </c>
      <c r="F470" s="20" t="s">
        <v>710</v>
      </c>
      <c r="G470" s="22">
        <v>70924</v>
      </c>
      <c r="H470" s="21">
        <v>0</v>
      </c>
      <c r="I470" s="21">
        <v>0</v>
      </c>
      <c r="J470" s="21">
        <f>CLEAN!$H470+CLEAN!$I470</f>
        <v>0</v>
      </c>
      <c r="K470" s="23">
        <v>41736</v>
      </c>
      <c r="L470" s="21">
        <f ca="1">YEAR(TODAY())-YEAR(CLEAN!$K470)</f>
        <v>11</v>
      </c>
      <c r="M470" s="21">
        <v>41</v>
      </c>
      <c r="N470" s="21">
        <f>SUM(CLEAN!$AB470:$AE470)</f>
        <v>22</v>
      </c>
      <c r="O470" s="24">
        <f>CLEAN!$U470+CLEAN!$V470+CLEAN!$W470+CLEAN!$X470+CLEAN!$Y470+CLEAN!$Z470</f>
        <v>1363</v>
      </c>
      <c r="P470" s="21">
        <f>IF(CLEAN!$M470&lt;=32,3,IF(CLEAN!$M470&lt;=65,2,1))</f>
        <v>2</v>
      </c>
      <c r="Q470" s="21">
        <f>IF(Table_Market[[#This Row],[F_TOTAL_achat]]&lt;=14,1,IF(Table_Market[[#This Row],[F_TOTAL_achat]]&lt;=21,2,3))</f>
        <v>3</v>
      </c>
      <c r="R470" s="21">
        <f>IF(Table_Market[[#This Row],[M_TOTAL_dépensé]]&lt;=115,1,IF(Table_Market[[#This Row],[M_TOTAL_dépensé]]&lt;=833,2,3))</f>
        <v>3</v>
      </c>
      <c r="S470" s="21" t="str">
        <f>Table_Market[[#This Row],[R_SCORE]]&amp;Table_Market[[#This Row],[F_SCORE]]&amp;Table_Market[[#This Row],[M_SCORE]]</f>
        <v>233</v>
      </c>
      <c r="T4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70" s="24">
        <v>635</v>
      </c>
      <c r="V470" s="24">
        <v>114</v>
      </c>
      <c r="W470" s="24">
        <v>254</v>
      </c>
      <c r="X470" s="24">
        <v>132</v>
      </c>
      <c r="Y470" s="24">
        <v>152</v>
      </c>
      <c r="Z470" s="24">
        <v>76</v>
      </c>
      <c r="AA470" s="21">
        <v>1</v>
      </c>
      <c r="AB470" s="21">
        <v>6</v>
      </c>
      <c r="AC470" s="21">
        <v>6</v>
      </c>
      <c r="AD470" s="21">
        <v>7</v>
      </c>
      <c r="AE470" s="21">
        <v>3</v>
      </c>
      <c r="AF470" s="21">
        <v>0</v>
      </c>
      <c r="AG470" s="21">
        <v>0</v>
      </c>
      <c r="AH470" s="21">
        <v>1</v>
      </c>
      <c r="AI470" s="21">
        <v>0</v>
      </c>
      <c r="AJ470" s="21">
        <v>0</v>
      </c>
      <c r="AK470" s="21">
        <v>0</v>
      </c>
      <c r="AL470" s="21">
        <v>3</v>
      </c>
      <c r="AM470" s="21">
        <v>11</v>
      </c>
      <c r="AN470" s="25">
        <v>0</v>
      </c>
    </row>
    <row r="471" spans="1:40" x14ac:dyDescent="0.35">
      <c r="A471" s="26">
        <v>4767</v>
      </c>
      <c r="B471" s="27">
        <v>1965</v>
      </c>
      <c r="C471" s="21">
        <f ca="1">YEAR(TODAY())-CLEAN!$B471</f>
        <v>60</v>
      </c>
      <c r="D471" s="28" t="s">
        <v>794</v>
      </c>
      <c r="E471" s="27" t="s">
        <v>717</v>
      </c>
      <c r="F471" s="27" t="s">
        <v>710</v>
      </c>
      <c r="G471" s="29">
        <v>70924</v>
      </c>
      <c r="H471" s="28">
        <v>0</v>
      </c>
      <c r="I471" s="28">
        <v>0</v>
      </c>
      <c r="J471" s="28">
        <f>CLEAN!$H471+CLEAN!$I471</f>
        <v>0</v>
      </c>
      <c r="K471" s="30">
        <v>41736</v>
      </c>
      <c r="L471" s="28">
        <f ca="1">YEAR(TODAY())-YEAR(CLEAN!$K471)</f>
        <v>11</v>
      </c>
      <c r="M471" s="28">
        <v>41</v>
      </c>
      <c r="N471" s="28">
        <f>SUM(CLEAN!$AB471:$AE471)</f>
        <v>22</v>
      </c>
      <c r="O471" s="31">
        <f>CLEAN!$U471+CLEAN!$V471+CLEAN!$W471+CLEAN!$X471+CLEAN!$Y471+CLEAN!$Z471</f>
        <v>1363</v>
      </c>
      <c r="P471" s="28">
        <f>IF(CLEAN!$M471&lt;=32,3,IF(CLEAN!$M471&lt;=65,2,1))</f>
        <v>2</v>
      </c>
      <c r="Q471" s="28">
        <f>IF(Table_Market[[#This Row],[F_TOTAL_achat]]&lt;=14,1,IF(Table_Market[[#This Row],[F_TOTAL_achat]]&lt;=21,2,3))</f>
        <v>3</v>
      </c>
      <c r="R471" s="28">
        <f>IF(Table_Market[[#This Row],[M_TOTAL_dépensé]]&lt;=115,1,IF(Table_Market[[#This Row],[M_TOTAL_dépensé]]&lt;=833,2,3))</f>
        <v>3</v>
      </c>
      <c r="S471" s="21" t="str">
        <f>Table_Market[[#This Row],[R_SCORE]]&amp;Table_Market[[#This Row],[F_SCORE]]&amp;Table_Market[[#This Row],[M_SCORE]]</f>
        <v>233</v>
      </c>
      <c r="T4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71" s="31">
        <v>635</v>
      </c>
      <c r="V471" s="31">
        <v>114</v>
      </c>
      <c r="W471" s="31">
        <v>254</v>
      </c>
      <c r="X471" s="31">
        <v>132</v>
      </c>
      <c r="Y471" s="31">
        <v>152</v>
      </c>
      <c r="Z471" s="31">
        <v>76</v>
      </c>
      <c r="AA471" s="28">
        <v>1</v>
      </c>
      <c r="AB471" s="28">
        <v>6</v>
      </c>
      <c r="AC471" s="28">
        <v>6</v>
      </c>
      <c r="AD471" s="28">
        <v>7</v>
      </c>
      <c r="AE471" s="28">
        <v>3</v>
      </c>
      <c r="AF471" s="28">
        <v>0</v>
      </c>
      <c r="AG471" s="28">
        <v>0</v>
      </c>
      <c r="AH471" s="28">
        <v>1</v>
      </c>
      <c r="AI471" s="28">
        <v>0</v>
      </c>
      <c r="AJ471" s="28">
        <v>0</v>
      </c>
      <c r="AK471" s="28">
        <v>0</v>
      </c>
      <c r="AL471" s="28">
        <v>3</v>
      </c>
      <c r="AM471" s="28">
        <v>11</v>
      </c>
      <c r="AN471" s="32">
        <v>0</v>
      </c>
    </row>
    <row r="472" spans="1:40" x14ac:dyDescent="0.35">
      <c r="A472" s="19">
        <v>6320</v>
      </c>
      <c r="B472" s="20">
        <v>1976</v>
      </c>
      <c r="C472" s="21">
        <f ca="1">YEAR(TODAY())-CLEAN!$B472</f>
        <v>49</v>
      </c>
      <c r="D472" s="28" t="s">
        <v>792</v>
      </c>
      <c r="E472" s="20" t="s">
        <v>717</v>
      </c>
      <c r="F472" s="20" t="s">
        <v>709</v>
      </c>
      <c r="G472" s="22">
        <v>70893</v>
      </c>
      <c r="H472" s="21">
        <v>0</v>
      </c>
      <c r="I472" s="21">
        <v>0</v>
      </c>
      <c r="J472" s="21">
        <f>CLEAN!$H472+CLEAN!$I472</f>
        <v>0</v>
      </c>
      <c r="K472" s="23">
        <v>41311</v>
      </c>
      <c r="L472" s="21">
        <f ca="1">YEAR(TODAY())-YEAR(CLEAN!$K472)</f>
        <v>12</v>
      </c>
      <c r="M472" s="21">
        <v>42</v>
      </c>
      <c r="N472" s="21">
        <f>SUM(CLEAN!$AB472:$AE472)</f>
        <v>25</v>
      </c>
      <c r="O472" s="24">
        <f>CLEAN!$U472+CLEAN!$V472+CLEAN!$W472+CLEAN!$X472+CLEAN!$Y472+CLEAN!$Z472</f>
        <v>1508</v>
      </c>
      <c r="P472" s="21">
        <f>IF(CLEAN!$M472&lt;=32,3,IF(CLEAN!$M472&lt;=65,2,1))</f>
        <v>2</v>
      </c>
      <c r="Q472" s="21">
        <f>IF(Table_Market[[#This Row],[F_TOTAL_achat]]&lt;=14,1,IF(Table_Market[[#This Row],[F_TOTAL_achat]]&lt;=21,2,3))</f>
        <v>3</v>
      </c>
      <c r="R472" s="21">
        <f>IF(Table_Market[[#This Row],[M_TOTAL_dépensé]]&lt;=115,1,IF(Table_Market[[#This Row],[M_TOTAL_dépensé]]&lt;=833,2,3))</f>
        <v>3</v>
      </c>
      <c r="S472" s="21" t="str">
        <f>Table_Market[[#This Row],[R_SCORE]]&amp;Table_Market[[#This Row],[F_SCORE]]&amp;Table_Market[[#This Row],[M_SCORE]]</f>
        <v>233</v>
      </c>
      <c r="T4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72" s="24">
        <v>768</v>
      </c>
      <c r="V472" s="24">
        <v>44</v>
      </c>
      <c r="W472" s="24">
        <v>561</v>
      </c>
      <c r="X472" s="24">
        <v>77</v>
      </c>
      <c r="Y472" s="24">
        <v>44</v>
      </c>
      <c r="Z472" s="24">
        <v>14</v>
      </c>
      <c r="AA472" s="21">
        <v>1</v>
      </c>
      <c r="AB472" s="21">
        <v>6</v>
      </c>
      <c r="AC472" s="21">
        <v>6</v>
      </c>
      <c r="AD472" s="21">
        <v>10</v>
      </c>
      <c r="AE472" s="21">
        <v>3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0</v>
      </c>
      <c r="AL472" s="21">
        <v>3</v>
      </c>
      <c r="AM472" s="21">
        <v>11</v>
      </c>
      <c r="AN472" s="25">
        <v>0</v>
      </c>
    </row>
    <row r="473" spans="1:40" x14ac:dyDescent="0.35">
      <c r="A473" s="26">
        <v>3254</v>
      </c>
      <c r="B473" s="27">
        <v>1971</v>
      </c>
      <c r="C473" s="21">
        <f ca="1">YEAR(TODAY())-CLEAN!$B473</f>
        <v>54</v>
      </c>
      <c r="D473" s="28" t="s">
        <v>792</v>
      </c>
      <c r="E473" s="27" t="s">
        <v>716</v>
      </c>
      <c r="F473" s="27" t="s">
        <v>710</v>
      </c>
      <c r="G473" s="29">
        <v>70886</v>
      </c>
      <c r="H473" s="28">
        <v>1</v>
      </c>
      <c r="I473" s="28">
        <v>0</v>
      </c>
      <c r="J473" s="28">
        <f>CLEAN!$H473+CLEAN!$I473</f>
        <v>1</v>
      </c>
      <c r="K473" s="30">
        <v>41561</v>
      </c>
      <c r="L473" s="28">
        <f ca="1">YEAR(TODAY())-YEAR(CLEAN!$K473)</f>
        <v>12</v>
      </c>
      <c r="M473" s="28">
        <v>65</v>
      </c>
      <c r="N473" s="28">
        <f>SUM(CLEAN!$AB473:$AE473)</f>
        <v>15</v>
      </c>
      <c r="O473" s="31">
        <f>CLEAN!$U473+CLEAN!$V473+CLEAN!$W473+CLEAN!$X473+CLEAN!$Y473+CLEAN!$Z473</f>
        <v>960</v>
      </c>
      <c r="P473" s="28">
        <f>IF(CLEAN!$M473&lt;=32,3,IF(CLEAN!$M473&lt;=65,2,1))</f>
        <v>2</v>
      </c>
      <c r="Q473" s="28">
        <f>IF(Table_Market[[#This Row],[F_TOTAL_achat]]&lt;=14,1,IF(Table_Market[[#This Row],[F_TOTAL_achat]]&lt;=21,2,3))</f>
        <v>2</v>
      </c>
      <c r="R473" s="28">
        <f>IF(Table_Market[[#This Row],[M_TOTAL_dépensé]]&lt;=115,1,IF(Table_Market[[#This Row],[M_TOTAL_dépensé]]&lt;=833,2,3))</f>
        <v>3</v>
      </c>
      <c r="S473" s="21" t="str">
        <f>Table_Market[[#This Row],[R_SCORE]]&amp;Table_Market[[#This Row],[F_SCORE]]&amp;Table_Market[[#This Row],[M_SCORE]]</f>
        <v>223</v>
      </c>
      <c r="T4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73" s="31">
        <v>407</v>
      </c>
      <c r="V473" s="31">
        <v>70</v>
      </c>
      <c r="W473" s="31">
        <v>239</v>
      </c>
      <c r="X473" s="31">
        <v>103</v>
      </c>
      <c r="Y473" s="31">
        <v>88</v>
      </c>
      <c r="Z473" s="31">
        <v>53</v>
      </c>
      <c r="AA473" s="28">
        <v>1</v>
      </c>
      <c r="AB473" s="28">
        <v>5</v>
      </c>
      <c r="AC473" s="28">
        <v>4</v>
      </c>
      <c r="AD473" s="28">
        <v>4</v>
      </c>
      <c r="AE473" s="28">
        <v>2</v>
      </c>
      <c r="AF473" s="28">
        <v>0</v>
      </c>
      <c r="AG473" s="28">
        <v>0</v>
      </c>
      <c r="AH473" s="28">
        <v>0</v>
      </c>
      <c r="AI473" s="28">
        <v>0</v>
      </c>
      <c r="AJ473" s="28">
        <v>0</v>
      </c>
      <c r="AK473" s="28">
        <v>0</v>
      </c>
      <c r="AL473" s="28">
        <v>3</v>
      </c>
      <c r="AM473" s="28">
        <v>11</v>
      </c>
      <c r="AN473" s="32">
        <v>0</v>
      </c>
    </row>
    <row r="474" spans="1:40" x14ac:dyDescent="0.35">
      <c r="A474" s="19">
        <v>3388</v>
      </c>
      <c r="B474" s="20">
        <v>1967</v>
      </c>
      <c r="C474" s="21">
        <f ca="1">YEAR(TODAY())-CLEAN!$B474</f>
        <v>58</v>
      </c>
      <c r="D474" s="28" t="s">
        <v>792</v>
      </c>
      <c r="E474" s="20" t="s">
        <v>716</v>
      </c>
      <c r="F474" s="20" t="s">
        <v>711</v>
      </c>
      <c r="G474" s="22">
        <v>70844</v>
      </c>
      <c r="H474" s="21">
        <v>1</v>
      </c>
      <c r="I474" s="21">
        <v>1</v>
      </c>
      <c r="J474" s="21">
        <f>CLEAN!$H474+CLEAN!$I474</f>
        <v>2</v>
      </c>
      <c r="K474" s="23">
        <v>41577</v>
      </c>
      <c r="L474" s="21">
        <f ca="1">YEAR(TODAY())-YEAR(CLEAN!$K474)</f>
        <v>12</v>
      </c>
      <c r="M474" s="21">
        <v>16</v>
      </c>
      <c r="N474" s="21">
        <f>SUM(CLEAN!$AB474:$AE474)</f>
        <v>19</v>
      </c>
      <c r="O474" s="24">
        <f>CLEAN!$U474+CLEAN!$V474+CLEAN!$W474+CLEAN!$X474+CLEAN!$Y474+CLEAN!$Z474</f>
        <v>294</v>
      </c>
      <c r="P474" s="21">
        <f>IF(CLEAN!$M474&lt;=32,3,IF(CLEAN!$M474&lt;=65,2,1))</f>
        <v>3</v>
      </c>
      <c r="Q474" s="21">
        <f>IF(Table_Market[[#This Row],[F_TOTAL_achat]]&lt;=14,1,IF(Table_Market[[#This Row],[F_TOTAL_achat]]&lt;=21,2,3))</f>
        <v>2</v>
      </c>
      <c r="R474" s="21">
        <f>IF(Table_Market[[#This Row],[M_TOTAL_dépensé]]&lt;=115,1,IF(Table_Market[[#This Row],[M_TOTAL_dépensé]]&lt;=833,2,3))</f>
        <v>2</v>
      </c>
      <c r="S474" s="21" t="str">
        <f>Table_Market[[#This Row],[R_SCORE]]&amp;Table_Market[[#This Row],[F_SCORE]]&amp;Table_Market[[#This Row],[M_SCORE]]</f>
        <v>322</v>
      </c>
      <c r="T4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74" s="24">
        <v>129</v>
      </c>
      <c r="V474" s="24">
        <v>26</v>
      </c>
      <c r="W474" s="24">
        <v>67</v>
      </c>
      <c r="X474" s="24">
        <v>3</v>
      </c>
      <c r="Y474" s="24">
        <v>67</v>
      </c>
      <c r="Z474" s="24">
        <v>2</v>
      </c>
      <c r="AA474" s="21">
        <v>5</v>
      </c>
      <c r="AB474" s="21">
        <v>6</v>
      </c>
      <c r="AC474" s="21">
        <v>1</v>
      </c>
      <c r="AD474" s="21">
        <v>5</v>
      </c>
      <c r="AE474" s="21">
        <v>7</v>
      </c>
      <c r="AF474" s="21">
        <v>0</v>
      </c>
      <c r="AG474" s="21">
        <v>0</v>
      </c>
      <c r="AH474" s="21">
        <v>0</v>
      </c>
      <c r="AI474" s="21">
        <v>0</v>
      </c>
      <c r="AJ474" s="21">
        <v>0</v>
      </c>
      <c r="AK474" s="21">
        <v>0</v>
      </c>
      <c r="AL474" s="21">
        <v>3</v>
      </c>
      <c r="AM474" s="21">
        <v>11</v>
      </c>
      <c r="AN474" s="25">
        <v>0</v>
      </c>
    </row>
    <row r="475" spans="1:40" x14ac:dyDescent="0.35">
      <c r="A475" s="26">
        <v>6131</v>
      </c>
      <c r="B475" s="27">
        <v>1980</v>
      </c>
      <c r="C475" s="21">
        <f ca="1">YEAR(TODAY())-CLEAN!$B475</f>
        <v>45</v>
      </c>
      <c r="D475" s="28" t="s">
        <v>792</v>
      </c>
      <c r="E475" s="27" t="s">
        <v>717</v>
      </c>
      <c r="F475" s="27" t="s">
        <v>710</v>
      </c>
      <c r="G475" s="29">
        <v>70829</v>
      </c>
      <c r="H475" s="28">
        <v>1</v>
      </c>
      <c r="I475" s="28">
        <v>1</v>
      </c>
      <c r="J475" s="28">
        <f>CLEAN!$H475+CLEAN!$I475</f>
        <v>2</v>
      </c>
      <c r="K475" s="30">
        <v>41609</v>
      </c>
      <c r="L475" s="28">
        <f ca="1">YEAR(TODAY())-YEAR(CLEAN!$K475)</f>
        <v>12</v>
      </c>
      <c r="M475" s="28">
        <v>87</v>
      </c>
      <c r="N475" s="28">
        <f>SUM(CLEAN!$AB475:$AE475)</f>
        <v>17</v>
      </c>
      <c r="O475" s="31">
        <f>CLEAN!$U475+CLEAN!$V475+CLEAN!$W475+CLEAN!$X475+CLEAN!$Y475+CLEAN!$Z475</f>
        <v>431</v>
      </c>
      <c r="P475" s="28">
        <f>IF(CLEAN!$M475&lt;=32,3,IF(CLEAN!$M475&lt;=65,2,1))</f>
        <v>1</v>
      </c>
      <c r="Q475" s="28">
        <f>IF(Table_Market[[#This Row],[F_TOTAL_achat]]&lt;=14,1,IF(Table_Market[[#This Row],[F_TOTAL_achat]]&lt;=21,2,3))</f>
        <v>2</v>
      </c>
      <c r="R475" s="28">
        <f>IF(Table_Market[[#This Row],[M_TOTAL_dépensé]]&lt;=115,1,IF(Table_Market[[#This Row],[M_TOTAL_dépensé]]&lt;=833,2,3))</f>
        <v>2</v>
      </c>
      <c r="S475" s="21" t="str">
        <f>Table_Market[[#This Row],[R_SCORE]]&amp;Table_Market[[#This Row],[F_SCORE]]&amp;Table_Market[[#This Row],[M_SCORE]]</f>
        <v>122</v>
      </c>
      <c r="T4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75" s="31">
        <v>141</v>
      </c>
      <c r="V475" s="31">
        <v>70</v>
      </c>
      <c r="W475" s="31">
        <v>106</v>
      </c>
      <c r="X475" s="31">
        <v>72</v>
      </c>
      <c r="Y475" s="31">
        <v>19</v>
      </c>
      <c r="Z475" s="31">
        <v>23</v>
      </c>
      <c r="AA475" s="28">
        <v>2</v>
      </c>
      <c r="AB475" s="28">
        <v>4</v>
      </c>
      <c r="AC475" s="28">
        <v>2</v>
      </c>
      <c r="AD475" s="28">
        <v>8</v>
      </c>
      <c r="AE475" s="28">
        <v>3</v>
      </c>
      <c r="AF475" s="28">
        <v>0</v>
      </c>
      <c r="AG475" s="28">
        <v>0</v>
      </c>
      <c r="AH475" s="28">
        <v>0</v>
      </c>
      <c r="AI475" s="28">
        <v>0</v>
      </c>
      <c r="AJ475" s="28">
        <v>0</v>
      </c>
      <c r="AK475" s="28">
        <v>0</v>
      </c>
      <c r="AL475" s="28">
        <v>3</v>
      </c>
      <c r="AM475" s="28">
        <v>11</v>
      </c>
      <c r="AN475" s="32">
        <v>0</v>
      </c>
    </row>
    <row r="476" spans="1:40" x14ac:dyDescent="0.35">
      <c r="A476" s="19">
        <v>10868</v>
      </c>
      <c r="B476" s="20">
        <v>1951</v>
      </c>
      <c r="C476" s="21">
        <f ca="1">YEAR(TODAY())-CLEAN!$B476</f>
        <v>74</v>
      </c>
      <c r="D476" s="28" t="s">
        <v>794</v>
      </c>
      <c r="E476" s="20" t="s">
        <v>716</v>
      </c>
      <c r="F476" s="20" t="s">
        <v>712</v>
      </c>
      <c r="G476" s="22">
        <v>70792</v>
      </c>
      <c r="H476" s="21">
        <v>0</v>
      </c>
      <c r="I476" s="21">
        <v>0</v>
      </c>
      <c r="J476" s="21">
        <f>CLEAN!$H476+CLEAN!$I476</f>
        <v>0</v>
      </c>
      <c r="K476" s="23">
        <v>41311</v>
      </c>
      <c r="L476" s="21">
        <f ca="1">YEAR(TODAY())-YEAR(CLEAN!$K476)</f>
        <v>12</v>
      </c>
      <c r="M476" s="21">
        <v>82</v>
      </c>
      <c r="N476" s="21">
        <f>SUM(CLEAN!$AB476:$AE476)</f>
        <v>20</v>
      </c>
      <c r="O476" s="24">
        <f>CLEAN!$U476+CLEAN!$V476+CLEAN!$W476+CLEAN!$X476+CLEAN!$Y476+CLEAN!$Z476</f>
        <v>1272</v>
      </c>
      <c r="P476" s="21">
        <f>IF(CLEAN!$M476&lt;=32,3,IF(CLEAN!$M476&lt;=65,2,1))</f>
        <v>1</v>
      </c>
      <c r="Q476" s="21">
        <f>IF(Table_Market[[#This Row],[F_TOTAL_achat]]&lt;=14,1,IF(Table_Market[[#This Row],[F_TOTAL_achat]]&lt;=21,2,3))</f>
        <v>2</v>
      </c>
      <c r="R476" s="21">
        <f>IF(Table_Market[[#This Row],[M_TOTAL_dépensé]]&lt;=115,1,IF(Table_Market[[#This Row],[M_TOTAL_dépensé]]&lt;=833,2,3))</f>
        <v>3</v>
      </c>
      <c r="S476" s="21" t="str">
        <f>Table_Market[[#This Row],[R_SCORE]]&amp;Table_Market[[#This Row],[F_SCORE]]&amp;Table_Market[[#This Row],[M_SCORE]]</f>
        <v>123</v>
      </c>
      <c r="T4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76" s="24">
        <v>344</v>
      </c>
      <c r="V476" s="24">
        <v>45</v>
      </c>
      <c r="W476" s="24">
        <v>654</v>
      </c>
      <c r="X476" s="24">
        <v>104</v>
      </c>
      <c r="Y476" s="24">
        <v>11</v>
      </c>
      <c r="Z476" s="24">
        <v>114</v>
      </c>
      <c r="AA476" s="21">
        <v>2</v>
      </c>
      <c r="AB476" s="21">
        <v>3</v>
      </c>
      <c r="AC476" s="21">
        <v>4</v>
      </c>
      <c r="AD476" s="21">
        <v>10</v>
      </c>
      <c r="AE476" s="21">
        <v>3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0</v>
      </c>
      <c r="AL476" s="21">
        <v>3</v>
      </c>
      <c r="AM476" s="21">
        <v>11</v>
      </c>
      <c r="AN476" s="25">
        <v>0</v>
      </c>
    </row>
    <row r="477" spans="1:40" x14ac:dyDescent="0.35">
      <c r="A477" s="26">
        <v>7683</v>
      </c>
      <c r="B477" s="27">
        <v>1968</v>
      </c>
      <c r="C477" s="21">
        <f ca="1">YEAR(TODAY())-CLEAN!$B477</f>
        <v>57</v>
      </c>
      <c r="D477" s="28" t="s">
        <v>792</v>
      </c>
      <c r="E477" s="27" t="s">
        <v>717</v>
      </c>
      <c r="F477" s="27" t="s">
        <v>710</v>
      </c>
      <c r="G477" s="29">
        <v>70777</v>
      </c>
      <c r="H477" s="28">
        <v>0</v>
      </c>
      <c r="I477" s="28">
        <v>1</v>
      </c>
      <c r="J477" s="28">
        <f>CLEAN!$H477+CLEAN!$I477</f>
        <v>1</v>
      </c>
      <c r="K477" s="30">
        <v>41695</v>
      </c>
      <c r="L477" s="28">
        <f ca="1">YEAR(TODAY())-YEAR(CLEAN!$K477)</f>
        <v>11</v>
      </c>
      <c r="M477" s="28">
        <v>80</v>
      </c>
      <c r="N477" s="28">
        <f>SUM(CLEAN!$AB477:$AE477)</f>
        <v>23</v>
      </c>
      <c r="O477" s="31">
        <f>CLEAN!$U477+CLEAN!$V477+CLEAN!$W477+CLEAN!$X477+CLEAN!$Y477+CLEAN!$Z477</f>
        <v>787</v>
      </c>
      <c r="P477" s="28">
        <f>IF(CLEAN!$M477&lt;=32,3,IF(CLEAN!$M477&lt;=65,2,1))</f>
        <v>1</v>
      </c>
      <c r="Q477" s="28">
        <f>IF(Table_Market[[#This Row],[F_TOTAL_achat]]&lt;=14,1,IF(Table_Market[[#This Row],[F_TOTAL_achat]]&lt;=21,2,3))</f>
        <v>3</v>
      </c>
      <c r="R477" s="28">
        <f>IF(Table_Market[[#This Row],[M_TOTAL_dépensé]]&lt;=115,1,IF(Table_Market[[#This Row],[M_TOTAL_dépensé]]&lt;=833,2,3))</f>
        <v>2</v>
      </c>
      <c r="S477" s="21" t="str">
        <f>Table_Market[[#This Row],[R_SCORE]]&amp;Table_Market[[#This Row],[F_SCORE]]&amp;Table_Market[[#This Row],[M_SCORE]]</f>
        <v>132</v>
      </c>
      <c r="T4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77" s="31">
        <v>554</v>
      </c>
      <c r="V477" s="31">
        <v>35</v>
      </c>
      <c r="W477" s="31">
        <v>113</v>
      </c>
      <c r="X477" s="31">
        <v>0</v>
      </c>
      <c r="Y477" s="31">
        <v>7</v>
      </c>
      <c r="Z477" s="31">
        <v>78</v>
      </c>
      <c r="AA477" s="28">
        <v>3</v>
      </c>
      <c r="AB477" s="28">
        <v>5</v>
      </c>
      <c r="AC477" s="28">
        <v>3</v>
      </c>
      <c r="AD477" s="28">
        <v>12</v>
      </c>
      <c r="AE477" s="28">
        <v>3</v>
      </c>
      <c r="AF477" s="28">
        <v>0</v>
      </c>
      <c r="AG477" s="28">
        <v>0</v>
      </c>
      <c r="AH477" s="28">
        <v>0</v>
      </c>
      <c r="AI477" s="28">
        <v>0</v>
      </c>
      <c r="AJ477" s="28">
        <v>0</v>
      </c>
      <c r="AK477" s="28">
        <v>0</v>
      </c>
      <c r="AL477" s="28">
        <v>3</v>
      </c>
      <c r="AM477" s="28">
        <v>11</v>
      </c>
      <c r="AN477" s="32">
        <v>0</v>
      </c>
    </row>
    <row r="478" spans="1:40" x14ac:dyDescent="0.35">
      <c r="A478" s="19">
        <v>11112</v>
      </c>
      <c r="B478" s="20">
        <v>1966</v>
      </c>
      <c r="C478" s="21">
        <f ca="1">YEAR(TODAY())-CLEAN!$B478</f>
        <v>59</v>
      </c>
      <c r="D478" s="28" t="s">
        <v>792</v>
      </c>
      <c r="E478" s="20" t="s">
        <v>716</v>
      </c>
      <c r="F478" s="20" t="s">
        <v>713</v>
      </c>
      <c r="G478" s="22">
        <v>70713</v>
      </c>
      <c r="H478" s="21">
        <v>0</v>
      </c>
      <c r="I478" s="21">
        <v>1</v>
      </c>
      <c r="J478" s="21">
        <f>CLEAN!$H478+CLEAN!$I478</f>
        <v>1</v>
      </c>
      <c r="K478" s="23">
        <v>41246</v>
      </c>
      <c r="L478" s="21">
        <f ca="1">YEAR(TODAY())-YEAR(CLEAN!$K478)</f>
        <v>13</v>
      </c>
      <c r="M478" s="21">
        <v>23</v>
      </c>
      <c r="N478" s="21">
        <f>SUM(CLEAN!$AB478:$AE478)</f>
        <v>22</v>
      </c>
      <c r="O478" s="24">
        <f>CLEAN!$U478+CLEAN!$V478+CLEAN!$W478+CLEAN!$X478+CLEAN!$Y478+CLEAN!$Z478</f>
        <v>1477</v>
      </c>
      <c r="P478" s="21">
        <f>IF(CLEAN!$M478&lt;=32,3,IF(CLEAN!$M478&lt;=65,2,1))</f>
        <v>3</v>
      </c>
      <c r="Q478" s="21">
        <f>IF(Table_Market[[#This Row],[F_TOTAL_achat]]&lt;=14,1,IF(Table_Market[[#This Row],[F_TOTAL_achat]]&lt;=21,2,3))</f>
        <v>3</v>
      </c>
      <c r="R478" s="21">
        <f>IF(Table_Market[[#This Row],[M_TOTAL_dépensé]]&lt;=115,1,IF(Table_Market[[#This Row],[M_TOTAL_dépensé]]&lt;=833,2,3))</f>
        <v>3</v>
      </c>
      <c r="S478" s="21" t="str">
        <f>Table_Market[[#This Row],[R_SCORE]]&amp;Table_Market[[#This Row],[F_SCORE]]&amp;Table_Market[[#This Row],[M_SCORE]]</f>
        <v>333</v>
      </c>
      <c r="T4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78" s="24">
        <v>736</v>
      </c>
      <c r="V478" s="24">
        <v>114</v>
      </c>
      <c r="W478" s="24">
        <v>279</v>
      </c>
      <c r="X478" s="24">
        <v>82</v>
      </c>
      <c r="Y478" s="24">
        <v>76</v>
      </c>
      <c r="Z478" s="24">
        <v>190</v>
      </c>
      <c r="AA478" s="21">
        <v>6</v>
      </c>
      <c r="AB478" s="21">
        <v>5</v>
      </c>
      <c r="AC478" s="21">
        <v>6</v>
      </c>
      <c r="AD478" s="21">
        <v>8</v>
      </c>
      <c r="AE478" s="21">
        <v>3</v>
      </c>
      <c r="AF478" s="21">
        <v>0</v>
      </c>
      <c r="AG478" s="21">
        <v>0</v>
      </c>
      <c r="AH478" s="21">
        <v>0</v>
      </c>
      <c r="AI478" s="21">
        <v>0</v>
      </c>
      <c r="AJ478" s="21">
        <v>0</v>
      </c>
      <c r="AK478" s="21">
        <v>0</v>
      </c>
      <c r="AL478" s="21">
        <v>3</v>
      </c>
      <c r="AM478" s="21">
        <v>11</v>
      </c>
      <c r="AN478" s="25">
        <v>0</v>
      </c>
    </row>
    <row r="479" spans="1:40" x14ac:dyDescent="0.35">
      <c r="A479" s="26">
        <v>4137</v>
      </c>
      <c r="B479" s="27">
        <v>1948</v>
      </c>
      <c r="C479" s="21">
        <f ca="1">YEAR(TODAY())-CLEAN!$B479</f>
        <v>77</v>
      </c>
      <c r="D479" s="28" t="s">
        <v>794</v>
      </c>
      <c r="E479" s="27" t="s">
        <v>716</v>
      </c>
      <c r="F479" s="27" t="s">
        <v>713</v>
      </c>
      <c r="G479" s="29">
        <v>70666</v>
      </c>
      <c r="H479" s="28">
        <v>0</v>
      </c>
      <c r="I479" s="28">
        <v>0</v>
      </c>
      <c r="J479" s="28">
        <f>CLEAN!$H479+CLEAN!$I479</f>
        <v>0</v>
      </c>
      <c r="K479" s="30">
        <v>41614</v>
      </c>
      <c r="L479" s="28">
        <f ca="1">YEAR(TODAY())-YEAR(CLEAN!$K479)</f>
        <v>12</v>
      </c>
      <c r="M479" s="28">
        <v>29</v>
      </c>
      <c r="N479" s="28">
        <f>SUM(CLEAN!$AB479:$AE479)</f>
        <v>19</v>
      </c>
      <c r="O479" s="31">
        <f>CLEAN!$U479+CLEAN!$V479+CLEAN!$W479+CLEAN!$X479+CLEAN!$Y479+CLEAN!$Z479</f>
        <v>1076</v>
      </c>
      <c r="P479" s="28">
        <f>IF(CLEAN!$M479&lt;=32,3,IF(CLEAN!$M479&lt;=65,2,1))</f>
        <v>3</v>
      </c>
      <c r="Q479" s="28">
        <f>IF(Table_Market[[#This Row],[F_TOTAL_achat]]&lt;=14,1,IF(Table_Market[[#This Row],[F_TOTAL_achat]]&lt;=21,2,3))</f>
        <v>2</v>
      </c>
      <c r="R479" s="28">
        <f>IF(Table_Market[[#This Row],[M_TOTAL_dépensé]]&lt;=115,1,IF(Table_Market[[#This Row],[M_TOTAL_dépensé]]&lt;=833,2,3))</f>
        <v>3</v>
      </c>
      <c r="S479" s="21" t="str">
        <f>Table_Market[[#This Row],[R_SCORE]]&amp;Table_Market[[#This Row],[F_SCORE]]&amp;Table_Market[[#This Row],[M_SCORE]]</f>
        <v>323</v>
      </c>
      <c r="T4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79" s="31">
        <v>398</v>
      </c>
      <c r="V479" s="31">
        <v>40</v>
      </c>
      <c r="W479" s="31">
        <v>367</v>
      </c>
      <c r="X479" s="31">
        <v>119</v>
      </c>
      <c r="Y479" s="31">
        <v>122</v>
      </c>
      <c r="Z479" s="31">
        <v>30</v>
      </c>
      <c r="AA479" s="28">
        <v>1</v>
      </c>
      <c r="AB479" s="28">
        <v>7</v>
      </c>
      <c r="AC479" s="28">
        <v>4</v>
      </c>
      <c r="AD479" s="28">
        <v>4</v>
      </c>
      <c r="AE479" s="28">
        <v>4</v>
      </c>
      <c r="AF479" s="28">
        <v>0</v>
      </c>
      <c r="AG479" s="28">
        <v>0</v>
      </c>
      <c r="AH479" s="28">
        <v>0</v>
      </c>
      <c r="AI479" s="28">
        <v>0</v>
      </c>
      <c r="AJ479" s="28">
        <v>0</v>
      </c>
      <c r="AK479" s="28">
        <v>0</v>
      </c>
      <c r="AL479" s="28">
        <v>3</v>
      </c>
      <c r="AM479" s="28">
        <v>11</v>
      </c>
      <c r="AN479" s="32">
        <v>0</v>
      </c>
    </row>
    <row r="480" spans="1:40" x14ac:dyDescent="0.35">
      <c r="A480" s="19">
        <v>4640</v>
      </c>
      <c r="B480" s="20">
        <v>1967</v>
      </c>
      <c r="C480" s="21">
        <f ca="1">YEAR(TODAY())-CLEAN!$B480</f>
        <v>58</v>
      </c>
      <c r="D480" s="28" t="s">
        <v>792</v>
      </c>
      <c r="E480" s="20" t="s">
        <v>716</v>
      </c>
      <c r="F480" s="20" t="s">
        <v>711</v>
      </c>
      <c r="G480" s="22">
        <v>70647</v>
      </c>
      <c r="H480" s="21">
        <v>0</v>
      </c>
      <c r="I480" s="21">
        <v>1</v>
      </c>
      <c r="J480" s="21">
        <f>CLEAN!$H480+CLEAN!$I480</f>
        <v>1</v>
      </c>
      <c r="K480" s="23">
        <v>41173</v>
      </c>
      <c r="L480" s="21">
        <f ca="1">YEAR(TODAY())-YEAR(CLEAN!$K480)</f>
        <v>13</v>
      </c>
      <c r="M480" s="21">
        <v>65</v>
      </c>
      <c r="N480" s="21">
        <f>SUM(CLEAN!$AB480:$AE480)</f>
        <v>26</v>
      </c>
      <c r="O480" s="24">
        <f>CLEAN!$U480+CLEAN!$V480+CLEAN!$W480+CLEAN!$X480+CLEAN!$Y480+CLEAN!$Z480</f>
        <v>1079</v>
      </c>
      <c r="P480" s="21">
        <f>IF(CLEAN!$M480&lt;=32,3,IF(CLEAN!$M480&lt;=65,2,1))</f>
        <v>2</v>
      </c>
      <c r="Q480" s="21">
        <f>IF(Table_Market[[#This Row],[F_TOTAL_achat]]&lt;=14,1,IF(Table_Market[[#This Row],[F_TOTAL_achat]]&lt;=21,2,3))</f>
        <v>3</v>
      </c>
      <c r="R480" s="21">
        <f>IF(Table_Market[[#This Row],[M_TOTAL_dépensé]]&lt;=115,1,IF(Table_Market[[#This Row],[M_TOTAL_dépensé]]&lt;=833,2,3))</f>
        <v>3</v>
      </c>
      <c r="S480" s="21" t="str">
        <f>Table_Market[[#This Row],[R_SCORE]]&amp;Table_Market[[#This Row],[F_SCORE]]&amp;Table_Market[[#This Row],[M_SCORE]]</f>
        <v>233</v>
      </c>
      <c r="T4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80" s="24">
        <v>561</v>
      </c>
      <c r="V480" s="24">
        <v>85</v>
      </c>
      <c r="W480" s="24">
        <v>171</v>
      </c>
      <c r="X480" s="24">
        <v>25</v>
      </c>
      <c r="Y480" s="24">
        <v>123</v>
      </c>
      <c r="Z480" s="24">
        <v>114</v>
      </c>
      <c r="AA480" s="21">
        <v>2</v>
      </c>
      <c r="AB480" s="21">
        <v>4</v>
      </c>
      <c r="AC480" s="21">
        <v>7</v>
      </c>
      <c r="AD480" s="21">
        <v>13</v>
      </c>
      <c r="AE480" s="21">
        <v>2</v>
      </c>
      <c r="AF480" s="21">
        <v>0</v>
      </c>
      <c r="AG480" s="21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3</v>
      </c>
      <c r="AM480" s="21">
        <v>11</v>
      </c>
      <c r="AN480" s="25">
        <v>0</v>
      </c>
    </row>
    <row r="481" spans="1:40" x14ac:dyDescent="0.35">
      <c r="A481" s="26">
        <v>3074</v>
      </c>
      <c r="B481" s="27">
        <v>1984</v>
      </c>
      <c r="C481" s="21">
        <f ca="1">YEAR(TODAY())-CLEAN!$B481</f>
        <v>41</v>
      </c>
      <c r="D481" s="28" t="s">
        <v>793</v>
      </c>
      <c r="E481" s="27" t="s">
        <v>714</v>
      </c>
      <c r="F481" s="27" t="s">
        <v>710</v>
      </c>
      <c r="G481" s="29">
        <v>70643</v>
      </c>
      <c r="H481" s="28">
        <v>0</v>
      </c>
      <c r="I481" s="28">
        <v>0</v>
      </c>
      <c r="J481" s="28">
        <f>CLEAN!$H481+CLEAN!$I481</f>
        <v>0</v>
      </c>
      <c r="K481" s="30">
        <v>41197</v>
      </c>
      <c r="L481" s="28">
        <f ca="1">YEAR(TODAY())-YEAR(CLEAN!$K481)</f>
        <v>13</v>
      </c>
      <c r="M481" s="28">
        <v>66</v>
      </c>
      <c r="N481" s="28">
        <f>SUM(CLEAN!$AB481:$AE481)</f>
        <v>23</v>
      </c>
      <c r="O481" s="31">
        <f>CLEAN!$U481+CLEAN!$V481+CLEAN!$W481+CLEAN!$X481+CLEAN!$Y481+CLEAN!$Z481</f>
        <v>1828</v>
      </c>
      <c r="P481" s="28">
        <f>IF(CLEAN!$M481&lt;=32,3,IF(CLEAN!$M481&lt;=65,2,1))</f>
        <v>1</v>
      </c>
      <c r="Q481" s="28">
        <f>IF(Table_Market[[#This Row],[F_TOTAL_achat]]&lt;=14,1,IF(Table_Market[[#This Row],[F_TOTAL_achat]]&lt;=21,2,3))</f>
        <v>3</v>
      </c>
      <c r="R481" s="28">
        <f>IF(Table_Market[[#This Row],[M_TOTAL_dépensé]]&lt;=115,1,IF(Table_Market[[#This Row],[M_TOTAL_dépensé]]&lt;=833,2,3))</f>
        <v>3</v>
      </c>
      <c r="S481" s="21" t="str">
        <f>Table_Market[[#This Row],[R_SCORE]]&amp;Table_Market[[#This Row],[F_SCORE]]&amp;Table_Market[[#This Row],[M_SCORE]]</f>
        <v>133</v>
      </c>
      <c r="T4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81" s="31">
        <v>1218</v>
      </c>
      <c r="V481" s="31">
        <v>107</v>
      </c>
      <c r="W481" s="31">
        <v>304</v>
      </c>
      <c r="X481" s="31">
        <v>23</v>
      </c>
      <c r="Y481" s="31">
        <v>143</v>
      </c>
      <c r="Z481" s="31">
        <v>33</v>
      </c>
      <c r="AA481" s="28">
        <v>1</v>
      </c>
      <c r="AB481" s="28">
        <v>5</v>
      </c>
      <c r="AC481" s="28">
        <v>8</v>
      </c>
      <c r="AD481" s="28">
        <v>4</v>
      </c>
      <c r="AE481" s="28">
        <v>6</v>
      </c>
      <c r="AF481" s="28">
        <v>0</v>
      </c>
      <c r="AG481" s="28">
        <v>0</v>
      </c>
      <c r="AH481" s="28">
        <v>0</v>
      </c>
      <c r="AI481" s="28">
        <v>0</v>
      </c>
      <c r="AJ481" s="28">
        <v>0</v>
      </c>
      <c r="AK481" s="28">
        <v>0</v>
      </c>
      <c r="AL481" s="28">
        <v>3</v>
      </c>
      <c r="AM481" s="28">
        <v>11</v>
      </c>
      <c r="AN481" s="32">
        <v>1</v>
      </c>
    </row>
    <row r="482" spans="1:40" x14ac:dyDescent="0.35">
      <c r="A482" s="19">
        <v>2565</v>
      </c>
      <c r="B482" s="20">
        <v>1955</v>
      </c>
      <c r="C482" s="21">
        <f ca="1">YEAR(TODAY())-CLEAN!$B482</f>
        <v>70</v>
      </c>
      <c r="D482" s="28" t="s">
        <v>794</v>
      </c>
      <c r="E482" s="20" t="s">
        <v>717</v>
      </c>
      <c r="F482" s="20" t="s">
        <v>711</v>
      </c>
      <c r="G482" s="22">
        <v>70638</v>
      </c>
      <c r="H482" s="21">
        <v>0</v>
      </c>
      <c r="I482" s="21">
        <v>0</v>
      </c>
      <c r="J482" s="21">
        <f>CLEAN!$H482+CLEAN!$I482</f>
        <v>0</v>
      </c>
      <c r="K482" s="23">
        <v>41426</v>
      </c>
      <c r="L482" s="21">
        <f ca="1">YEAR(TODAY())-YEAR(CLEAN!$K482)</f>
        <v>12</v>
      </c>
      <c r="M482" s="21">
        <v>69</v>
      </c>
      <c r="N482" s="21">
        <f>SUM(CLEAN!$AB482:$AE482)</f>
        <v>22</v>
      </c>
      <c r="O482" s="24">
        <f>CLEAN!$U482+CLEAN!$V482+CLEAN!$W482+CLEAN!$X482+CLEAN!$Y482+CLEAN!$Z482</f>
        <v>1334</v>
      </c>
      <c r="P482" s="21">
        <f>IF(CLEAN!$M482&lt;=32,3,IF(CLEAN!$M482&lt;=65,2,1))</f>
        <v>1</v>
      </c>
      <c r="Q482" s="21">
        <f>IF(Table_Market[[#This Row],[F_TOTAL_achat]]&lt;=14,1,IF(Table_Market[[#This Row],[F_TOTAL_achat]]&lt;=21,2,3))</f>
        <v>3</v>
      </c>
      <c r="R482" s="21">
        <f>IF(Table_Market[[#This Row],[M_TOTAL_dépensé]]&lt;=115,1,IF(Table_Market[[#This Row],[M_TOTAL_dépensé]]&lt;=833,2,3))</f>
        <v>3</v>
      </c>
      <c r="S482" s="21" t="str">
        <f>Table_Market[[#This Row],[R_SCORE]]&amp;Table_Market[[#This Row],[F_SCORE]]&amp;Table_Market[[#This Row],[M_SCORE]]</f>
        <v>133</v>
      </c>
      <c r="T4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82" s="24">
        <v>1016</v>
      </c>
      <c r="V482" s="24">
        <v>12</v>
      </c>
      <c r="W482" s="24">
        <v>215</v>
      </c>
      <c r="X482" s="24">
        <v>16</v>
      </c>
      <c r="Y482" s="24">
        <v>12</v>
      </c>
      <c r="Z482" s="24">
        <v>63</v>
      </c>
      <c r="AA482" s="21">
        <v>1</v>
      </c>
      <c r="AB482" s="21">
        <v>4</v>
      </c>
      <c r="AC482" s="21">
        <v>5</v>
      </c>
      <c r="AD482" s="21">
        <v>10</v>
      </c>
      <c r="AE482" s="21">
        <v>3</v>
      </c>
      <c r="AF482" s="21">
        <v>0</v>
      </c>
      <c r="AG482" s="21">
        <v>1</v>
      </c>
      <c r="AH482" s="21">
        <v>0</v>
      </c>
      <c r="AI482" s="21">
        <v>0</v>
      </c>
      <c r="AJ482" s="21">
        <v>0</v>
      </c>
      <c r="AK482" s="21">
        <v>0</v>
      </c>
      <c r="AL482" s="21">
        <v>3</v>
      </c>
      <c r="AM482" s="21">
        <v>11</v>
      </c>
      <c r="AN482" s="25">
        <v>0</v>
      </c>
    </row>
    <row r="483" spans="1:40" x14ac:dyDescent="0.35">
      <c r="A483" s="26">
        <v>2181</v>
      </c>
      <c r="B483" s="27">
        <v>1970</v>
      </c>
      <c r="C483" s="21">
        <f ca="1">YEAR(TODAY())-CLEAN!$B483</f>
        <v>55</v>
      </c>
      <c r="D483" s="28" t="s">
        <v>792</v>
      </c>
      <c r="E483" s="27" t="s">
        <v>716</v>
      </c>
      <c r="F483" s="27" t="s">
        <v>710</v>
      </c>
      <c r="G483" s="29">
        <v>70617</v>
      </c>
      <c r="H483" s="28">
        <v>0</v>
      </c>
      <c r="I483" s="28">
        <v>0</v>
      </c>
      <c r="J483" s="28">
        <f>CLEAN!$H483+CLEAN!$I483</f>
        <v>0</v>
      </c>
      <c r="K483" s="30">
        <v>41448</v>
      </c>
      <c r="L483" s="28">
        <f ca="1">YEAR(TODAY())-YEAR(CLEAN!$K483)</f>
        <v>12</v>
      </c>
      <c r="M483" s="28">
        <v>45</v>
      </c>
      <c r="N483" s="28">
        <f>SUM(CLEAN!$AB483:$AE483)</f>
        <v>15</v>
      </c>
      <c r="O483" s="31">
        <f>CLEAN!$U483+CLEAN!$V483+CLEAN!$W483+CLEAN!$X483+CLEAN!$Y483+CLEAN!$Z483</f>
        <v>1280</v>
      </c>
      <c r="P483" s="28">
        <f>IF(CLEAN!$M483&lt;=32,3,IF(CLEAN!$M483&lt;=65,2,1))</f>
        <v>2</v>
      </c>
      <c r="Q483" s="28">
        <f>IF(Table_Market[[#This Row],[F_TOTAL_achat]]&lt;=14,1,IF(Table_Market[[#This Row],[F_TOTAL_achat]]&lt;=21,2,3))</f>
        <v>2</v>
      </c>
      <c r="R483" s="28">
        <f>IF(Table_Market[[#This Row],[M_TOTAL_dépensé]]&lt;=115,1,IF(Table_Market[[#This Row],[M_TOTAL_dépensé]]&lt;=833,2,3))</f>
        <v>3</v>
      </c>
      <c r="S483" s="21" t="str">
        <f>Table_Market[[#This Row],[R_SCORE]]&amp;Table_Market[[#This Row],[F_SCORE]]&amp;Table_Market[[#This Row],[M_SCORE]]</f>
        <v>223</v>
      </c>
      <c r="T4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83" s="31">
        <v>353</v>
      </c>
      <c r="V483" s="31">
        <v>61</v>
      </c>
      <c r="W483" s="31">
        <v>753</v>
      </c>
      <c r="X483" s="31">
        <v>40</v>
      </c>
      <c r="Y483" s="31">
        <v>46</v>
      </c>
      <c r="Z483" s="31">
        <v>27</v>
      </c>
      <c r="AA483" s="28">
        <v>1</v>
      </c>
      <c r="AB483" s="28">
        <v>3</v>
      </c>
      <c r="AC483" s="28">
        <v>3</v>
      </c>
      <c r="AD483" s="28">
        <v>7</v>
      </c>
      <c r="AE483" s="28">
        <v>2</v>
      </c>
      <c r="AF483" s="28">
        <v>0</v>
      </c>
      <c r="AG483" s="28">
        <v>0</v>
      </c>
      <c r="AH483" s="28">
        <v>0</v>
      </c>
      <c r="AI483" s="28">
        <v>0</v>
      </c>
      <c r="AJ483" s="28">
        <v>0</v>
      </c>
      <c r="AK483" s="28">
        <v>0</v>
      </c>
      <c r="AL483" s="28">
        <v>3</v>
      </c>
      <c r="AM483" s="28">
        <v>11</v>
      </c>
      <c r="AN483" s="32">
        <v>0</v>
      </c>
    </row>
    <row r="484" spans="1:40" x14ac:dyDescent="0.35">
      <c r="A484" s="19">
        <v>7290</v>
      </c>
      <c r="B484" s="20">
        <v>1985</v>
      </c>
      <c r="C484" s="21">
        <f ca="1">YEAR(TODAY())-CLEAN!$B484</f>
        <v>40</v>
      </c>
      <c r="D484" s="28" t="s">
        <v>793</v>
      </c>
      <c r="E484" s="20" t="s">
        <v>716</v>
      </c>
      <c r="F484" s="20" t="s">
        <v>709</v>
      </c>
      <c r="G484" s="22">
        <v>70596</v>
      </c>
      <c r="H484" s="21">
        <v>0</v>
      </c>
      <c r="I484" s="21">
        <v>0</v>
      </c>
      <c r="J484" s="21">
        <f>CLEAN!$H484+CLEAN!$I484</f>
        <v>0</v>
      </c>
      <c r="K484" s="23">
        <v>41187</v>
      </c>
      <c r="L484" s="21">
        <f ca="1">YEAR(TODAY())-YEAR(CLEAN!$K484)</f>
        <v>13</v>
      </c>
      <c r="M484" s="21">
        <v>68</v>
      </c>
      <c r="N484" s="21">
        <f>SUM(CLEAN!$AB484:$AE484)</f>
        <v>22</v>
      </c>
      <c r="O484" s="24">
        <f>CLEAN!$U484+CLEAN!$V484+CLEAN!$W484+CLEAN!$X484+CLEAN!$Y484+CLEAN!$Z484</f>
        <v>968</v>
      </c>
      <c r="P484" s="21">
        <f>IF(CLEAN!$M484&lt;=32,3,IF(CLEAN!$M484&lt;=65,2,1))</f>
        <v>1</v>
      </c>
      <c r="Q484" s="21">
        <f>IF(Table_Market[[#This Row],[F_TOTAL_achat]]&lt;=14,1,IF(Table_Market[[#This Row],[F_TOTAL_achat]]&lt;=21,2,3))</f>
        <v>3</v>
      </c>
      <c r="R484" s="21">
        <f>IF(Table_Market[[#This Row],[M_TOTAL_dépensé]]&lt;=115,1,IF(Table_Market[[#This Row],[M_TOTAL_dépensé]]&lt;=833,2,3))</f>
        <v>3</v>
      </c>
      <c r="S484" s="21" t="str">
        <f>Table_Market[[#This Row],[R_SCORE]]&amp;Table_Market[[#This Row],[F_SCORE]]&amp;Table_Market[[#This Row],[M_SCORE]]</f>
        <v>133</v>
      </c>
      <c r="T4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84" s="24">
        <v>347</v>
      </c>
      <c r="V484" s="24">
        <v>44</v>
      </c>
      <c r="W484" s="24">
        <v>534</v>
      </c>
      <c r="X484" s="24">
        <v>17</v>
      </c>
      <c r="Y484" s="24">
        <v>0</v>
      </c>
      <c r="Z484" s="24">
        <v>26</v>
      </c>
      <c r="AA484" s="21">
        <v>1</v>
      </c>
      <c r="AB484" s="21">
        <v>3</v>
      </c>
      <c r="AC484" s="21">
        <v>5</v>
      </c>
      <c r="AD484" s="21">
        <v>12</v>
      </c>
      <c r="AE484" s="21">
        <v>2</v>
      </c>
      <c r="AF484" s="21">
        <v>0</v>
      </c>
      <c r="AG484" s="21">
        <v>0</v>
      </c>
      <c r="AH484" s="21">
        <v>0</v>
      </c>
      <c r="AI484" s="21">
        <v>0</v>
      </c>
      <c r="AJ484" s="21">
        <v>0</v>
      </c>
      <c r="AK484" s="21">
        <v>0</v>
      </c>
      <c r="AL484" s="21">
        <v>3</v>
      </c>
      <c r="AM484" s="21">
        <v>11</v>
      </c>
      <c r="AN484" s="25">
        <v>0</v>
      </c>
    </row>
    <row r="485" spans="1:40" x14ac:dyDescent="0.35">
      <c r="A485" s="26">
        <v>8895</v>
      </c>
      <c r="B485" s="27">
        <v>1985</v>
      </c>
      <c r="C485" s="21">
        <f ca="1">YEAR(TODAY())-CLEAN!$B485</f>
        <v>40</v>
      </c>
      <c r="D485" s="28" t="s">
        <v>793</v>
      </c>
      <c r="E485" s="27" t="s">
        <v>716</v>
      </c>
      <c r="F485" s="27" t="s">
        <v>709</v>
      </c>
      <c r="G485" s="29">
        <v>70596</v>
      </c>
      <c r="H485" s="28">
        <v>0</v>
      </c>
      <c r="I485" s="28">
        <v>0</v>
      </c>
      <c r="J485" s="28">
        <f>CLEAN!$H485+CLEAN!$I485</f>
        <v>0</v>
      </c>
      <c r="K485" s="30">
        <v>41187</v>
      </c>
      <c r="L485" s="28">
        <f ca="1">YEAR(TODAY())-YEAR(CLEAN!$K485)</f>
        <v>13</v>
      </c>
      <c r="M485" s="28">
        <v>68</v>
      </c>
      <c r="N485" s="28">
        <f>SUM(CLEAN!$AB485:$AE485)</f>
        <v>22</v>
      </c>
      <c r="O485" s="31">
        <f>CLEAN!$U485+CLEAN!$V485+CLEAN!$W485+CLEAN!$X485+CLEAN!$Y485+CLEAN!$Z485</f>
        <v>968</v>
      </c>
      <c r="P485" s="28">
        <f>IF(CLEAN!$M485&lt;=32,3,IF(CLEAN!$M485&lt;=65,2,1))</f>
        <v>1</v>
      </c>
      <c r="Q485" s="28">
        <f>IF(Table_Market[[#This Row],[F_TOTAL_achat]]&lt;=14,1,IF(Table_Market[[#This Row],[F_TOTAL_achat]]&lt;=21,2,3))</f>
        <v>3</v>
      </c>
      <c r="R485" s="28">
        <f>IF(Table_Market[[#This Row],[M_TOTAL_dépensé]]&lt;=115,1,IF(Table_Market[[#This Row],[M_TOTAL_dépensé]]&lt;=833,2,3))</f>
        <v>3</v>
      </c>
      <c r="S485" s="21" t="str">
        <f>Table_Market[[#This Row],[R_SCORE]]&amp;Table_Market[[#This Row],[F_SCORE]]&amp;Table_Market[[#This Row],[M_SCORE]]</f>
        <v>133</v>
      </c>
      <c r="T4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85" s="31">
        <v>347</v>
      </c>
      <c r="V485" s="31">
        <v>44</v>
      </c>
      <c r="W485" s="31">
        <v>534</v>
      </c>
      <c r="X485" s="31">
        <v>17</v>
      </c>
      <c r="Y485" s="31">
        <v>0</v>
      </c>
      <c r="Z485" s="31">
        <v>26</v>
      </c>
      <c r="AA485" s="28">
        <v>1</v>
      </c>
      <c r="AB485" s="28">
        <v>3</v>
      </c>
      <c r="AC485" s="28">
        <v>5</v>
      </c>
      <c r="AD485" s="28">
        <v>12</v>
      </c>
      <c r="AE485" s="28">
        <v>2</v>
      </c>
      <c r="AF485" s="28">
        <v>0</v>
      </c>
      <c r="AG485" s="28">
        <v>0</v>
      </c>
      <c r="AH485" s="28">
        <v>0</v>
      </c>
      <c r="AI485" s="28">
        <v>0</v>
      </c>
      <c r="AJ485" s="28">
        <v>0</v>
      </c>
      <c r="AK485" s="28">
        <v>0</v>
      </c>
      <c r="AL485" s="28">
        <v>3</v>
      </c>
      <c r="AM485" s="28">
        <v>11</v>
      </c>
      <c r="AN485" s="32">
        <v>0</v>
      </c>
    </row>
    <row r="486" spans="1:40" x14ac:dyDescent="0.35">
      <c r="A486" s="19">
        <v>850</v>
      </c>
      <c r="B486" s="20">
        <v>1968</v>
      </c>
      <c r="C486" s="21">
        <f ca="1">YEAR(TODAY())-CLEAN!$B486</f>
        <v>57</v>
      </c>
      <c r="D486" s="28" t="s">
        <v>792</v>
      </c>
      <c r="E486" s="20" t="s">
        <v>716</v>
      </c>
      <c r="F486" s="20" t="s">
        <v>709</v>
      </c>
      <c r="G486" s="22">
        <v>70566</v>
      </c>
      <c r="H486" s="21">
        <v>0</v>
      </c>
      <c r="I486" s="21">
        <v>1</v>
      </c>
      <c r="J486" s="21">
        <f>CLEAN!$H486+CLEAN!$I486</f>
        <v>1</v>
      </c>
      <c r="K486" s="23">
        <v>41553</v>
      </c>
      <c r="L486" s="21">
        <f ca="1">YEAR(TODAY())-YEAR(CLEAN!$K486)</f>
        <v>12</v>
      </c>
      <c r="M486" s="21">
        <v>4</v>
      </c>
      <c r="N486" s="21">
        <f>SUM(CLEAN!$AB486:$AE486)</f>
        <v>23</v>
      </c>
      <c r="O486" s="24">
        <f>CLEAN!$U486+CLEAN!$V486+CLEAN!$W486+CLEAN!$X486+CLEAN!$Y486+CLEAN!$Z486</f>
        <v>757</v>
      </c>
      <c r="P486" s="21">
        <f>IF(CLEAN!$M486&lt;=32,3,IF(CLEAN!$M486&lt;=65,2,1))</f>
        <v>3</v>
      </c>
      <c r="Q486" s="21">
        <f>IF(Table_Market[[#This Row],[F_TOTAL_achat]]&lt;=14,1,IF(Table_Market[[#This Row],[F_TOTAL_achat]]&lt;=21,2,3))</f>
        <v>3</v>
      </c>
      <c r="R486" s="21">
        <f>IF(Table_Market[[#This Row],[M_TOTAL_dépensé]]&lt;=115,1,IF(Table_Market[[#This Row],[M_TOTAL_dépensé]]&lt;=833,2,3))</f>
        <v>2</v>
      </c>
      <c r="S486" s="21" t="str">
        <f>Table_Market[[#This Row],[R_SCORE]]&amp;Table_Market[[#This Row],[F_SCORE]]&amp;Table_Market[[#This Row],[M_SCORE]]</f>
        <v>332</v>
      </c>
      <c r="T4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86" s="24">
        <v>381</v>
      </c>
      <c r="V486" s="24">
        <v>28</v>
      </c>
      <c r="W486" s="24">
        <v>215</v>
      </c>
      <c r="X486" s="24">
        <v>84</v>
      </c>
      <c r="Y486" s="24">
        <v>28</v>
      </c>
      <c r="Z486" s="24">
        <v>21</v>
      </c>
      <c r="AA486" s="21">
        <v>2</v>
      </c>
      <c r="AB486" s="21">
        <v>6</v>
      </c>
      <c r="AC486" s="21">
        <v>5</v>
      </c>
      <c r="AD486" s="21">
        <v>9</v>
      </c>
      <c r="AE486" s="21">
        <v>3</v>
      </c>
      <c r="AF486" s="21">
        <v>0</v>
      </c>
      <c r="AG486" s="21">
        <v>0</v>
      </c>
      <c r="AH486" s="21">
        <v>0</v>
      </c>
      <c r="AI486" s="21">
        <v>0</v>
      </c>
      <c r="AJ486" s="21">
        <v>0</v>
      </c>
      <c r="AK486" s="21">
        <v>0</v>
      </c>
      <c r="AL486" s="21">
        <v>3</v>
      </c>
      <c r="AM486" s="21">
        <v>11</v>
      </c>
      <c r="AN486" s="25">
        <v>0</v>
      </c>
    </row>
    <row r="487" spans="1:40" x14ac:dyDescent="0.35">
      <c r="A487" s="26">
        <v>6255</v>
      </c>
      <c r="B487" s="27">
        <v>1952</v>
      </c>
      <c r="C487" s="21">
        <f ca="1">YEAR(TODAY())-CLEAN!$B487</f>
        <v>73</v>
      </c>
      <c r="D487" s="28" t="s">
        <v>794</v>
      </c>
      <c r="E487" s="27" t="s">
        <v>717</v>
      </c>
      <c r="F487" s="27" t="s">
        <v>713</v>
      </c>
      <c r="G487" s="29">
        <v>70545</v>
      </c>
      <c r="H487" s="28">
        <v>0</v>
      </c>
      <c r="I487" s="28">
        <v>1</v>
      </c>
      <c r="J487" s="28">
        <f>CLEAN!$H487+CLEAN!$I487</f>
        <v>1</v>
      </c>
      <c r="K487" s="30">
        <v>41793</v>
      </c>
      <c r="L487" s="28">
        <f ca="1">YEAR(TODAY())-YEAR(CLEAN!$K487)</f>
        <v>11</v>
      </c>
      <c r="M487" s="28">
        <v>29</v>
      </c>
      <c r="N487" s="28">
        <f>SUM(CLEAN!$AB487:$AE487)</f>
        <v>14</v>
      </c>
      <c r="O487" s="31">
        <f>CLEAN!$U487+CLEAN!$V487+CLEAN!$W487+CLEAN!$X487+CLEAN!$Y487+CLEAN!$Z487</f>
        <v>334</v>
      </c>
      <c r="P487" s="28">
        <f>IF(CLEAN!$M487&lt;=32,3,IF(CLEAN!$M487&lt;=65,2,1))</f>
        <v>3</v>
      </c>
      <c r="Q487" s="28">
        <f>IF(Table_Market[[#This Row],[F_TOTAL_achat]]&lt;=14,1,IF(Table_Market[[#This Row],[F_TOTAL_achat]]&lt;=21,2,3))</f>
        <v>1</v>
      </c>
      <c r="R487" s="28">
        <f>IF(Table_Market[[#This Row],[M_TOTAL_dépensé]]&lt;=115,1,IF(Table_Market[[#This Row],[M_TOTAL_dépensé]]&lt;=833,2,3))</f>
        <v>2</v>
      </c>
      <c r="S487" s="21" t="str">
        <f>Table_Market[[#This Row],[R_SCORE]]&amp;Table_Market[[#This Row],[F_SCORE]]&amp;Table_Market[[#This Row],[M_SCORE]]</f>
        <v>312</v>
      </c>
      <c r="T4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87" s="31">
        <v>138</v>
      </c>
      <c r="V487" s="31">
        <v>39</v>
      </c>
      <c r="W487" s="31">
        <v>63</v>
      </c>
      <c r="X487" s="31">
        <v>55</v>
      </c>
      <c r="Y487" s="31">
        <v>18</v>
      </c>
      <c r="Z487" s="31">
        <v>21</v>
      </c>
      <c r="AA487" s="28">
        <v>1</v>
      </c>
      <c r="AB487" s="28">
        <v>4</v>
      </c>
      <c r="AC487" s="28">
        <v>1</v>
      </c>
      <c r="AD487" s="28">
        <v>7</v>
      </c>
      <c r="AE487" s="28">
        <v>2</v>
      </c>
      <c r="AF487" s="28">
        <v>0</v>
      </c>
      <c r="AG487" s="28">
        <v>0</v>
      </c>
      <c r="AH487" s="28">
        <v>0</v>
      </c>
      <c r="AI487" s="28">
        <v>0</v>
      </c>
      <c r="AJ487" s="28">
        <v>0</v>
      </c>
      <c r="AK487" s="28">
        <v>0</v>
      </c>
      <c r="AL487" s="28">
        <v>3</v>
      </c>
      <c r="AM487" s="28">
        <v>11</v>
      </c>
      <c r="AN487" s="32">
        <v>0</v>
      </c>
    </row>
    <row r="488" spans="1:40" x14ac:dyDescent="0.35">
      <c r="A488" s="19">
        <v>5080</v>
      </c>
      <c r="B488" s="20">
        <v>1993</v>
      </c>
      <c r="C488" s="21">
        <f ca="1">YEAR(TODAY())-CLEAN!$B488</f>
        <v>32</v>
      </c>
      <c r="D488" s="28" t="s">
        <v>793</v>
      </c>
      <c r="E488" s="20" t="s">
        <v>716</v>
      </c>
      <c r="F488" s="20" t="s">
        <v>709</v>
      </c>
      <c r="G488" s="22">
        <v>70515</v>
      </c>
      <c r="H488" s="21">
        <v>0</v>
      </c>
      <c r="I488" s="21">
        <v>0</v>
      </c>
      <c r="J488" s="21">
        <f>CLEAN!$H488+CLEAN!$I488</f>
        <v>0</v>
      </c>
      <c r="K488" s="23">
        <v>41568</v>
      </c>
      <c r="L488" s="21">
        <f ca="1">YEAR(TODAY())-YEAR(CLEAN!$K488)</f>
        <v>12</v>
      </c>
      <c r="M488" s="21">
        <v>12</v>
      </c>
      <c r="N488" s="21">
        <f>SUM(CLEAN!$AB488:$AE488)</f>
        <v>18</v>
      </c>
      <c r="O488" s="24">
        <f>CLEAN!$U488+CLEAN!$V488+CLEAN!$W488+CLEAN!$X488+CLEAN!$Y488+CLEAN!$Z488</f>
        <v>1258</v>
      </c>
      <c r="P488" s="21">
        <f>IF(CLEAN!$M488&lt;=32,3,IF(CLEAN!$M488&lt;=65,2,1))</f>
        <v>3</v>
      </c>
      <c r="Q488" s="21">
        <f>IF(Table_Market[[#This Row],[F_TOTAL_achat]]&lt;=14,1,IF(Table_Market[[#This Row],[F_TOTAL_achat]]&lt;=21,2,3))</f>
        <v>2</v>
      </c>
      <c r="R488" s="21">
        <f>IF(Table_Market[[#This Row],[M_TOTAL_dépensé]]&lt;=115,1,IF(Table_Market[[#This Row],[M_TOTAL_dépensé]]&lt;=833,2,3))</f>
        <v>3</v>
      </c>
      <c r="S488" s="21" t="str">
        <f>Table_Market[[#This Row],[R_SCORE]]&amp;Table_Market[[#This Row],[F_SCORE]]&amp;Table_Market[[#This Row],[M_SCORE]]</f>
        <v>323</v>
      </c>
      <c r="T4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488" s="24">
        <v>420</v>
      </c>
      <c r="V488" s="24">
        <v>0</v>
      </c>
      <c r="W488" s="24">
        <v>452</v>
      </c>
      <c r="X488" s="24">
        <v>182</v>
      </c>
      <c r="Y488" s="24">
        <v>64</v>
      </c>
      <c r="Z488" s="24">
        <v>140</v>
      </c>
      <c r="AA488" s="21">
        <v>1</v>
      </c>
      <c r="AB488" s="21">
        <v>6</v>
      </c>
      <c r="AC488" s="21">
        <v>6</v>
      </c>
      <c r="AD488" s="21">
        <v>4</v>
      </c>
      <c r="AE488" s="21">
        <v>2</v>
      </c>
      <c r="AF488" s="21">
        <v>0</v>
      </c>
      <c r="AG488" s="21">
        <v>0</v>
      </c>
      <c r="AH488" s="21">
        <v>0</v>
      </c>
      <c r="AI488" s="21">
        <v>0</v>
      </c>
      <c r="AJ488" s="21">
        <v>0</v>
      </c>
      <c r="AK488" s="21">
        <v>0</v>
      </c>
      <c r="AL488" s="21">
        <v>3</v>
      </c>
      <c r="AM488" s="21">
        <v>11</v>
      </c>
      <c r="AN488" s="25">
        <v>1</v>
      </c>
    </row>
    <row r="489" spans="1:40" x14ac:dyDescent="0.35">
      <c r="A489" s="26">
        <v>4943</v>
      </c>
      <c r="B489" s="27">
        <v>1953</v>
      </c>
      <c r="C489" s="21">
        <f ca="1">YEAR(TODAY())-CLEAN!$B489</f>
        <v>72</v>
      </c>
      <c r="D489" s="28" t="s">
        <v>794</v>
      </c>
      <c r="E489" s="27" t="s">
        <v>716</v>
      </c>
      <c r="F489" s="27" t="s">
        <v>710</v>
      </c>
      <c r="G489" s="29">
        <v>70503</v>
      </c>
      <c r="H489" s="28">
        <v>0</v>
      </c>
      <c r="I489" s="28">
        <v>0</v>
      </c>
      <c r="J489" s="28">
        <f>CLEAN!$H489+CLEAN!$I489</f>
        <v>0</v>
      </c>
      <c r="K489" s="30">
        <v>41182</v>
      </c>
      <c r="L489" s="28">
        <f ca="1">YEAR(TODAY())-YEAR(CLEAN!$K489)</f>
        <v>13</v>
      </c>
      <c r="M489" s="28">
        <v>73</v>
      </c>
      <c r="N489" s="28">
        <f>SUM(CLEAN!$AB489:$AE489)</f>
        <v>21</v>
      </c>
      <c r="O489" s="31">
        <f>CLEAN!$U489+CLEAN!$V489+CLEAN!$W489+CLEAN!$X489+CLEAN!$Y489+CLEAN!$Z489</f>
        <v>1727</v>
      </c>
      <c r="P489" s="28">
        <f>IF(CLEAN!$M489&lt;=32,3,IF(CLEAN!$M489&lt;=65,2,1))</f>
        <v>1</v>
      </c>
      <c r="Q489" s="28">
        <f>IF(Table_Market[[#This Row],[F_TOTAL_achat]]&lt;=14,1,IF(Table_Market[[#This Row],[F_TOTAL_achat]]&lt;=21,2,3))</f>
        <v>2</v>
      </c>
      <c r="R489" s="28">
        <f>IF(Table_Market[[#This Row],[M_TOTAL_dépensé]]&lt;=115,1,IF(Table_Market[[#This Row],[M_TOTAL_dépensé]]&lt;=833,2,3))</f>
        <v>3</v>
      </c>
      <c r="S489" s="21" t="str">
        <f>Table_Market[[#This Row],[R_SCORE]]&amp;Table_Market[[#This Row],[F_SCORE]]&amp;Table_Market[[#This Row],[M_SCORE]]</f>
        <v>123</v>
      </c>
      <c r="T4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89" s="31">
        <v>1379</v>
      </c>
      <c r="V489" s="31">
        <v>33</v>
      </c>
      <c r="W489" s="31">
        <v>216</v>
      </c>
      <c r="X489" s="31">
        <v>0</v>
      </c>
      <c r="Y489" s="31">
        <v>33</v>
      </c>
      <c r="Z489" s="31">
        <v>66</v>
      </c>
      <c r="AA489" s="28">
        <v>1</v>
      </c>
      <c r="AB489" s="28">
        <v>2</v>
      </c>
      <c r="AC489" s="28">
        <v>4</v>
      </c>
      <c r="AD489" s="28">
        <v>9</v>
      </c>
      <c r="AE489" s="28">
        <v>6</v>
      </c>
      <c r="AF489" s="28">
        <v>0</v>
      </c>
      <c r="AG489" s="28">
        <v>1</v>
      </c>
      <c r="AH489" s="28">
        <v>1</v>
      </c>
      <c r="AI489" s="28">
        <v>0</v>
      </c>
      <c r="AJ489" s="28">
        <v>0</v>
      </c>
      <c r="AK489" s="28">
        <v>0</v>
      </c>
      <c r="AL489" s="28">
        <v>3</v>
      </c>
      <c r="AM489" s="28">
        <v>11</v>
      </c>
      <c r="AN489" s="32">
        <v>0</v>
      </c>
    </row>
    <row r="490" spans="1:40" x14ac:dyDescent="0.35">
      <c r="A490" s="19">
        <v>1215</v>
      </c>
      <c r="B490" s="20">
        <v>1978</v>
      </c>
      <c r="C490" s="21">
        <f ca="1">YEAR(TODAY())-CLEAN!$B490</f>
        <v>47</v>
      </c>
      <c r="D490" s="28" t="s">
        <v>792</v>
      </c>
      <c r="E490" s="20" t="s">
        <v>716</v>
      </c>
      <c r="F490" s="20" t="s">
        <v>713</v>
      </c>
      <c r="G490" s="22">
        <v>70440</v>
      </c>
      <c r="H490" s="21">
        <v>0</v>
      </c>
      <c r="I490" s="21">
        <v>0</v>
      </c>
      <c r="J490" s="21">
        <f>CLEAN!$H490+CLEAN!$I490</f>
        <v>0</v>
      </c>
      <c r="K490" s="23">
        <v>41555</v>
      </c>
      <c r="L490" s="21">
        <f ca="1">YEAR(TODAY())-YEAR(CLEAN!$K490)</f>
        <v>12</v>
      </c>
      <c r="M490" s="21">
        <v>49</v>
      </c>
      <c r="N490" s="21">
        <f>SUM(CLEAN!$AB490:$AE490)</f>
        <v>25</v>
      </c>
      <c r="O490" s="24">
        <f>CLEAN!$U490+CLEAN!$V490+CLEAN!$W490+CLEAN!$X490+CLEAN!$Y490+CLEAN!$Z490</f>
        <v>1572</v>
      </c>
      <c r="P490" s="21">
        <f>IF(CLEAN!$M490&lt;=32,3,IF(CLEAN!$M490&lt;=65,2,1))</f>
        <v>2</v>
      </c>
      <c r="Q490" s="21">
        <f>IF(Table_Market[[#This Row],[F_TOTAL_achat]]&lt;=14,1,IF(Table_Market[[#This Row],[F_TOTAL_achat]]&lt;=21,2,3))</f>
        <v>3</v>
      </c>
      <c r="R490" s="21">
        <f>IF(Table_Market[[#This Row],[M_TOTAL_dépensé]]&lt;=115,1,IF(Table_Market[[#This Row],[M_TOTAL_dépensé]]&lt;=833,2,3))</f>
        <v>3</v>
      </c>
      <c r="S490" s="21" t="str">
        <f>Table_Market[[#This Row],[R_SCORE]]&amp;Table_Market[[#This Row],[F_SCORE]]&amp;Table_Market[[#This Row],[M_SCORE]]</f>
        <v>233</v>
      </c>
      <c r="T4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490" s="24">
        <v>690</v>
      </c>
      <c r="V490" s="24">
        <v>117</v>
      </c>
      <c r="W490" s="24">
        <v>499</v>
      </c>
      <c r="X490" s="24">
        <v>76</v>
      </c>
      <c r="Y490" s="24">
        <v>102</v>
      </c>
      <c r="Z490" s="24">
        <v>88</v>
      </c>
      <c r="AA490" s="21">
        <v>1</v>
      </c>
      <c r="AB490" s="21">
        <v>5</v>
      </c>
      <c r="AC490" s="21">
        <v>10</v>
      </c>
      <c r="AD490" s="21">
        <v>7</v>
      </c>
      <c r="AE490" s="21">
        <v>3</v>
      </c>
      <c r="AF490" s="21">
        <v>0</v>
      </c>
      <c r="AG490" s="21">
        <v>0</v>
      </c>
      <c r="AH490" s="21">
        <v>0</v>
      </c>
      <c r="AI490" s="21">
        <v>1</v>
      </c>
      <c r="AJ490" s="21">
        <v>0</v>
      </c>
      <c r="AK490" s="21">
        <v>0</v>
      </c>
      <c r="AL490" s="21">
        <v>3</v>
      </c>
      <c r="AM490" s="21">
        <v>11</v>
      </c>
      <c r="AN490" s="25">
        <v>0</v>
      </c>
    </row>
    <row r="491" spans="1:40" x14ac:dyDescent="0.35">
      <c r="A491" s="26">
        <v>6722</v>
      </c>
      <c r="B491" s="27">
        <v>1954</v>
      </c>
      <c r="C491" s="21">
        <f ca="1">YEAR(TODAY())-CLEAN!$B491</f>
        <v>71</v>
      </c>
      <c r="D491" s="28" t="s">
        <v>794</v>
      </c>
      <c r="E491" s="27" t="s">
        <v>714</v>
      </c>
      <c r="F491" s="27" t="s">
        <v>710</v>
      </c>
      <c r="G491" s="29">
        <v>70421</v>
      </c>
      <c r="H491" s="28">
        <v>0</v>
      </c>
      <c r="I491" s="28">
        <v>1</v>
      </c>
      <c r="J491" s="28">
        <f>CLEAN!$H491+CLEAN!$I491</f>
        <v>1</v>
      </c>
      <c r="K491" s="30">
        <v>41818</v>
      </c>
      <c r="L491" s="28">
        <f ca="1">YEAR(TODAY())-YEAR(CLEAN!$K491)</f>
        <v>11</v>
      </c>
      <c r="M491" s="28">
        <v>98</v>
      </c>
      <c r="N491" s="28">
        <f>SUM(CLEAN!$AB491:$AE491)</f>
        <v>26</v>
      </c>
      <c r="O491" s="31">
        <f>CLEAN!$U491+CLEAN!$V491+CLEAN!$W491+CLEAN!$X491+CLEAN!$Y491+CLEAN!$Z491</f>
        <v>767</v>
      </c>
      <c r="P491" s="28">
        <f>IF(CLEAN!$M491&lt;=32,3,IF(CLEAN!$M491&lt;=65,2,1))</f>
        <v>1</v>
      </c>
      <c r="Q491" s="28">
        <f>IF(Table_Market[[#This Row],[F_TOTAL_achat]]&lt;=14,1,IF(Table_Market[[#This Row],[F_TOTAL_achat]]&lt;=21,2,3))</f>
        <v>3</v>
      </c>
      <c r="R491" s="28">
        <f>IF(Table_Market[[#This Row],[M_TOTAL_dépensé]]&lt;=115,1,IF(Table_Market[[#This Row],[M_TOTAL_dépensé]]&lt;=833,2,3))</f>
        <v>2</v>
      </c>
      <c r="S491" s="21" t="str">
        <f>Table_Market[[#This Row],[R_SCORE]]&amp;Table_Market[[#This Row],[F_SCORE]]&amp;Table_Market[[#This Row],[M_SCORE]]</f>
        <v>132</v>
      </c>
      <c r="T4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91" s="31">
        <v>479</v>
      </c>
      <c r="V491" s="31">
        <v>28</v>
      </c>
      <c r="W491" s="31">
        <v>136</v>
      </c>
      <c r="X491" s="31">
        <v>75</v>
      </c>
      <c r="Y491" s="31">
        <v>14</v>
      </c>
      <c r="Z491" s="31">
        <v>35</v>
      </c>
      <c r="AA491" s="28">
        <v>3</v>
      </c>
      <c r="AB491" s="28">
        <v>10</v>
      </c>
      <c r="AC491" s="28">
        <v>3</v>
      </c>
      <c r="AD491" s="28">
        <v>7</v>
      </c>
      <c r="AE491" s="28">
        <v>6</v>
      </c>
      <c r="AF491" s="28">
        <v>0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8">
        <v>3</v>
      </c>
      <c r="AM491" s="28">
        <v>11</v>
      </c>
      <c r="AN491" s="32">
        <v>0</v>
      </c>
    </row>
    <row r="492" spans="1:40" x14ac:dyDescent="0.35">
      <c r="A492" s="19">
        <v>9988</v>
      </c>
      <c r="B492" s="20">
        <v>1976</v>
      </c>
      <c r="C492" s="21">
        <f ca="1">YEAR(TODAY())-CLEAN!$B492</f>
        <v>49</v>
      </c>
      <c r="D492" s="28" t="s">
        <v>792</v>
      </c>
      <c r="E492" s="20" t="s">
        <v>717</v>
      </c>
      <c r="F492" s="20" t="s">
        <v>709</v>
      </c>
      <c r="G492" s="22">
        <v>70379</v>
      </c>
      <c r="H492" s="21">
        <v>0</v>
      </c>
      <c r="I492" s="21">
        <v>1</v>
      </c>
      <c r="J492" s="21">
        <f>CLEAN!$H492+CLEAN!$I492</f>
        <v>1</v>
      </c>
      <c r="K492" s="23">
        <v>41336</v>
      </c>
      <c r="L492" s="21">
        <f ca="1">YEAR(TODAY())-YEAR(CLEAN!$K492)</f>
        <v>12</v>
      </c>
      <c r="M492" s="21">
        <v>84</v>
      </c>
      <c r="N492" s="21">
        <f>SUM(CLEAN!$AB492:$AE492)</f>
        <v>26</v>
      </c>
      <c r="O492" s="24">
        <f>CLEAN!$U492+CLEAN!$V492+CLEAN!$W492+CLEAN!$X492+CLEAN!$Y492+CLEAN!$Z492</f>
        <v>860</v>
      </c>
      <c r="P492" s="21">
        <f>IF(CLEAN!$M492&lt;=32,3,IF(CLEAN!$M492&lt;=65,2,1))</f>
        <v>1</v>
      </c>
      <c r="Q492" s="21">
        <f>IF(Table_Market[[#This Row],[F_TOTAL_achat]]&lt;=14,1,IF(Table_Market[[#This Row],[F_TOTAL_achat]]&lt;=21,2,3))</f>
        <v>3</v>
      </c>
      <c r="R492" s="21">
        <f>IF(Table_Market[[#This Row],[M_TOTAL_dépensé]]&lt;=115,1,IF(Table_Market[[#This Row],[M_TOTAL_dépensé]]&lt;=833,2,3))</f>
        <v>3</v>
      </c>
      <c r="S492" s="21" t="str">
        <f>Table_Market[[#This Row],[R_SCORE]]&amp;Table_Market[[#This Row],[F_SCORE]]&amp;Table_Market[[#This Row],[M_SCORE]]</f>
        <v>133</v>
      </c>
      <c r="T4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92" s="24">
        <v>553</v>
      </c>
      <c r="V492" s="24">
        <v>25</v>
      </c>
      <c r="W492" s="24">
        <v>142</v>
      </c>
      <c r="X492" s="24">
        <v>65</v>
      </c>
      <c r="Y492" s="24">
        <v>67</v>
      </c>
      <c r="Z492" s="24">
        <v>8</v>
      </c>
      <c r="AA492" s="21">
        <v>3</v>
      </c>
      <c r="AB492" s="21">
        <v>6</v>
      </c>
      <c r="AC492" s="21">
        <v>3</v>
      </c>
      <c r="AD492" s="21">
        <v>13</v>
      </c>
      <c r="AE492" s="21">
        <v>4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3</v>
      </c>
      <c r="AM492" s="21">
        <v>11</v>
      </c>
      <c r="AN492" s="25">
        <v>0</v>
      </c>
    </row>
    <row r="493" spans="1:40" x14ac:dyDescent="0.35">
      <c r="A493" s="26">
        <v>9260</v>
      </c>
      <c r="B493" s="27">
        <v>1945</v>
      </c>
      <c r="C493" s="21">
        <f ca="1">YEAR(TODAY())-CLEAN!$B493</f>
        <v>80</v>
      </c>
      <c r="D493" s="28" t="s">
        <v>794</v>
      </c>
      <c r="E493" s="27" t="s">
        <v>714</v>
      </c>
      <c r="F493" s="27" t="s">
        <v>710</v>
      </c>
      <c r="G493" s="29">
        <v>70356</v>
      </c>
      <c r="H493" s="28">
        <v>0</v>
      </c>
      <c r="I493" s="28">
        <v>0</v>
      </c>
      <c r="J493" s="28">
        <f>CLEAN!$H493+CLEAN!$I493</f>
        <v>0</v>
      </c>
      <c r="K493" s="30">
        <v>41218</v>
      </c>
      <c r="L493" s="28">
        <f ca="1">YEAR(TODAY())-YEAR(CLEAN!$K493)</f>
        <v>13</v>
      </c>
      <c r="M493" s="28">
        <v>20</v>
      </c>
      <c r="N493" s="28">
        <f>SUM(CLEAN!$AB493:$AE493)</f>
        <v>31</v>
      </c>
      <c r="O493" s="31">
        <f>CLEAN!$U493+CLEAN!$V493+CLEAN!$W493+CLEAN!$X493+CLEAN!$Y493+CLEAN!$Z493</f>
        <v>1706</v>
      </c>
      <c r="P493" s="28">
        <f>IF(CLEAN!$M493&lt;=32,3,IF(CLEAN!$M493&lt;=65,2,1))</f>
        <v>3</v>
      </c>
      <c r="Q493" s="28">
        <f>IF(Table_Market[[#This Row],[F_TOTAL_achat]]&lt;=14,1,IF(Table_Market[[#This Row],[F_TOTAL_achat]]&lt;=21,2,3))</f>
        <v>3</v>
      </c>
      <c r="R493" s="28">
        <f>IF(Table_Market[[#This Row],[M_TOTAL_dépensé]]&lt;=115,1,IF(Table_Market[[#This Row],[M_TOTAL_dépensé]]&lt;=833,2,3))</f>
        <v>3</v>
      </c>
      <c r="S493" s="21" t="str">
        <f>Table_Market[[#This Row],[R_SCORE]]&amp;Table_Market[[#This Row],[F_SCORE]]&amp;Table_Market[[#This Row],[M_SCORE]]</f>
        <v>333</v>
      </c>
      <c r="T4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93" s="31">
        <v>1349</v>
      </c>
      <c r="V493" s="31">
        <v>16</v>
      </c>
      <c r="W493" s="31">
        <v>249</v>
      </c>
      <c r="X493" s="31">
        <v>43</v>
      </c>
      <c r="Y493" s="31">
        <v>16</v>
      </c>
      <c r="Z493" s="31">
        <v>33</v>
      </c>
      <c r="AA493" s="28">
        <v>2</v>
      </c>
      <c r="AB493" s="28">
        <v>10</v>
      </c>
      <c r="AC493" s="28">
        <v>6</v>
      </c>
      <c r="AD493" s="28">
        <v>9</v>
      </c>
      <c r="AE493" s="28">
        <v>6</v>
      </c>
      <c r="AF493" s="28">
        <v>0</v>
      </c>
      <c r="AG493" s="28">
        <v>0</v>
      </c>
      <c r="AH493" s="28">
        <v>0</v>
      </c>
      <c r="AI493" s="28">
        <v>0</v>
      </c>
      <c r="AJ493" s="28">
        <v>0</v>
      </c>
      <c r="AK493" s="28">
        <v>0</v>
      </c>
      <c r="AL493" s="28">
        <v>3</v>
      </c>
      <c r="AM493" s="28">
        <v>11</v>
      </c>
      <c r="AN493" s="32">
        <v>0</v>
      </c>
    </row>
    <row r="494" spans="1:40" x14ac:dyDescent="0.35">
      <c r="A494" s="19">
        <v>9937</v>
      </c>
      <c r="B494" s="20">
        <v>1979</v>
      </c>
      <c r="C494" s="21">
        <f ca="1">YEAR(TODAY())-CLEAN!$B494</f>
        <v>46</v>
      </c>
      <c r="D494" s="28" t="s">
        <v>792</v>
      </c>
      <c r="E494" s="20" t="s">
        <v>716</v>
      </c>
      <c r="F494" s="20" t="s">
        <v>709</v>
      </c>
      <c r="G494" s="22">
        <v>70337</v>
      </c>
      <c r="H494" s="21">
        <v>0</v>
      </c>
      <c r="I494" s="21">
        <v>0</v>
      </c>
      <c r="J494" s="21">
        <f>CLEAN!$H494+CLEAN!$I494</f>
        <v>0</v>
      </c>
      <c r="K494" s="23">
        <v>41641</v>
      </c>
      <c r="L494" s="21">
        <f ca="1">YEAR(TODAY())-YEAR(CLEAN!$K494)</f>
        <v>11</v>
      </c>
      <c r="M494" s="21">
        <v>75</v>
      </c>
      <c r="N494" s="21">
        <f>SUM(CLEAN!$AB494:$AE494)</f>
        <v>17</v>
      </c>
      <c r="O494" s="24">
        <f>CLEAN!$U494+CLEAN!$V494+CLEAN!$W494+CLEAN!$X494+CLEAN!$Y494+CLEAN!$Z494</f>
        <v>576</v>
      </c>
      <c r="P494" s="21">
        <f>IF(CLEAN!$M494&lt;=32,3,IF(CLEAN!$M494&lt;=65,2,1))</f>
        <v>1</v>
      </c>
      <c r="Q494" s="21">
        <f>IF(Table_Market[[#This Row],[F_TOTAL_achat]]&lt;=14,1,IF(Table_Market[[#This Row],[F_TOTAL_achat]]&lt;=21,2,3))</f>
        <v>2</v>
      </c>
      <c r="R494" s="21">
        <f>IF(Table_Market[[#This Row],[M_TOTAL_dépensé]]&lt;=115,1,IF(Table_Market[[#This Row],[M_TOTAL_dépensé]]&lt;=833,2,3))</f>
        <v>2</v>
      </c>
      <c r="S494" s="21" t="str">
        <f>Table_Market[[#This Row],[R_SCORE]]&amp;Table_Market[[#This Row],[F_SCORE]]&amp;Table_Market[[#This Row],[M_SCORE]]</f>
        <v>122</v>
      </c>
      <c r="T4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94" s="24">
        <v>187</v>
      </c>
      <c r="V494" s="24">
        <v>81</v>
      </c>
      <c r="W494" s="24">
        <v>149</v>
      </c>
      <c r="X494" s="24">
        <v>25</v>
      </c>
      <c r="Y494" s="24">
        <v>43</v>
      </c>
      <c r="Z494" s="24">
        <v>91</v>
      </c>
      <c r="AA494" s="21">
        <v>1</v>
      </c>
      <c r="AB494" s="21">
        <v>2</v>
      </c>
      <c r="AC494" s="21">
        <v>2</v>
      </c>
      <c r="AD494" s="21">
        <v>12</v>
      </c>
      <c r="AE494" s="21">
        <v>1</v>
      </c>
      <c r="AF494" s="21">
        <v>0</v>
      </c>
      <c r="AG494" s="21">
        <v>0</v>
      </c>
      <c r="AH494" s="21">
        <v>0</v>
      </c>
      <c r="AI494" s="21">
        <v>0</v>
      </c>
      <c r="AJ494" s="21">
        <v>0</v>
      </c>
      <c r="AK494" s="21">
        <v>0</v>
      </c>
      <c r="AL494" s="21">
        <v>3</v>
      </c>
      <c r="AM494" s="21">
        <v>11</v>
      </c>
      <c r="AN494" s="25">
        <v>0</v>
      </c>
    </row>
    <row r="495" spans="1:40" x14ac:dyDescent="0.35">
      <c r="A495" s="26">
        <v>10814</v>
      </c>
      <c r="B495" s="27">
        <v>1947</v>
      </c>
      <c r="C495" s="21">
        <f ca="1">YEAR(TODAY())-CLEAN!$B495</f>
        <v>78</v>
      </c>
      <c r="D495" s="28" t="s">
        <v>794</v>
      </c>
      <c r="E495" s="27" t="s">
        <v>716</v>
      </c>
      <c r="F495" s="27" t="s">
        <v>713</v>
      </c>
      <c r="G495" s="29">
        <v>70321</v>
      </c>
      <c r="H495" s="28">
        <v>0</v>
      </c>
      <c r="I495" s="28">
        <v>0</v>
      </c>
      <c r="J495" s="28">
        <f>CLEAN!$H495+CLEAN!$I495</f>
        <v>0</v>
      </c>
      <c r="K495" s="30">
        <v>41290</v>
      </c>
      <c r="L495" s="28">
        <f ca="1">YEAR(TODAY())-YEAR(CLEAN!$K495)</f>
        <v>12</v>
      </c>
      <c r="M495" s="28">
        <v>6</v>
      </c>
      <c r="N495" s="28">
        <f>SUM(CLEAN!$AB495:$AE495)</f>
        <v>28</v>
      </c>
      <c r="O495" s="31">
        <f>CLEAN!$U495+CLEAN!$V495+CLEAN!$W495+CLEAN!$X495+CLEAN!$Y495+CLEAN!$Z495</f>
        <v>1376</v>
      </c>
      <c r="P495" s="28">
        <f>IF(CLEAN!$M495&lt;=32,3,IF(CLEAN!$M495&lt;=65,2,1))</f>
        <v>3</v>
      </c>
      <c r="Q495" s="28">
        <f>IF(Table_Market[[#This Row],[F_TOTAL_achat]]&lt;=14,1,IF(Table_Market[[#This Row],[F_TOTAL_achat]]&lt;=21,2,3))</f>
        <v>3</v>
      </c>
      <c r="R495" s="28">
        <f>IF(Table_Market[[#This Row],[M_TOTAL_dépensé]]&lt;=115,1,IF(Table_Market[[#This Row],[M_TOTAL_dépensé]]&lt;=833,2,3))</f>
        <v>3</v>
      </c>
      <c r="S495" s="21" t="str">
        <f>Table_Market[[#This Row],[R_SCORE]]&amp;Table_Market[[#This Row],[F_SCORE]]&amp;Table_Market[[#This Row],[M_SCORE]]</f>
        <v>333</v>
      </c>
      <c r="T4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95" s="31">
        <v>303</v>
      </c>
      <c r="V495" s="31">
        <v>23</v>
      </c>
      <c r="W495" s="31">
        <v>751</v>
      </c>
      <c r="X495" s="31">
        <v>82</v>
      </c>
      <c r="Y495" s="31">
        <v>26</v>
      </c>
      <c r="Z495" s="31">
        <v>191</v>
      </c>
      <c r="AA495" s="28">
        <v>1</v>
      </c>
      <c r="AB495" s="28">
        <v>6</v>
      </c>
      <c r="AC495" s="28">
        <v>5</v>
      </c>
      <c r="AD495" s="28">
        <v>13</v>
      </c>
      <c r="AE495" s="28">
        <v>4</v>
      </c>
      <c r="AF495" s="28">
        <v>0</v>
      </c>
      <c r="AG495" s="28">
        <v>0</v>
      </c>
      <c r="AH495" s="28">
        <v>0</v>
      </c>
      <c r="AI495" s="28">
        <v>0</v>
      </c>
      <c r="AJ495" s="28">
        <v>0</v>
      </c>
      <c r="AK495" s="28">
        <v>0</v>
      </c>
      <c r="AL495" s="28">
        <v>3</v>
      </c>
      <c r="AM495" s="28">
        <v>11</v>
      </c>
      <c r="AN495" s="32">
        <v>1</v>
      </c>
    </row>
    <row r="496" spans="1:40" x14ac:dyDescent="0.35">
      <c r="A496" s="19">
        <v>3426</v>
      </c>
      <c r="B496" s="20">
        <v>1975</v>
      </c>
      <c r="C496" s="21">
        <f ca="1">YEAR(TODAY())-CLEAN!$B496</f>
        <v>50</v>
      </c>
      <c r="D496" s="28" t="s">
        <v>792</v>
      </c>
      <c r="E496" s="20" t="s">
        <v>716</v>
      </c>
      <c r="F496" s="20" t="s">
        <v>711</v>
      </c>
      <c r="G496" s="22">
        <v>70300</v>
      </c>
      <c r="H496" s="21">
        <v>1</v>
      </c>
      <c r="I496" s="21">
        <v>0</v>
      </c>
      <c r="J496" s="21">
        <f>CLEAN!$H496+CLEAN!$I496</f>
        <v>1</v>
      </c>
      <c r="K496" s="23">
        <v>41470</v>
      </c>
      <c r="L496" s="21">
        <f ca="1">YEAR(TODAY())-YEAR(CLEAN!$K496)</f>
        <v>12</v>
      </c>
      <c r="M496" s="21">
        <v>89</v>
      </c>
      <c r="N496" s="21">
        <f>SUM(CLEAN!$AB496:$AE496)</f>
        <v>31</v>
      </c>
      <c r="O496" s="24">
        <f>CLEAN!$U496+CLEAN!$V496+CLEAN!$W496+CLEAN!$X496+CLEAN!$Y496+CLEAN!$Z496</f>
        <v>1596</v>
      </c>
      <c r="P496" s="21">
        <f>IF(CLEAN!$M496&lt;=32,3,IF(CLEAN!$M496&lt;=65,2,1))</f>
        <v>1</v>
      </c>
      <c r="Q496" s="21">
        <f>IF(Table_Market[[#This Row],[F_TOTAL_achat]]&lt;=14,1,IF(Table_Market[[#This Row],[F_TOTAL_achat]]&lt;=21,2,3))</f>
        <v>3</v>
      </c>
      <c r="R496" s="21">
        <f>IF(Table_Market[[#This Row],[M_TOTAL_dépensé]]&lt;=115,1,IF(Table_Market[[#This Row],[M_TOTAL_dépensé]]&lt;=833,2,3))</f>
        <v>3</v>
      </c>
      <c r="S496" s="21" t="str">
        <f>Table_Market[[#This Row],[R_SCORE]]&amp;Table_Market[[#This Row],[F_SCORE]]&amp;Table_Market[[#This Row],[M_SCORE]]</f>
        <v>133</v>
      </c>
      <c r="T4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496" s="24">
        <v>1045</v>
      </c>
      <c r="V496" s="24">
        <v>61</v>
      </c>
      <c r="W496" s="24">
        <v>338</v>
      </c>
      <c r="X496" s="24">
        <v>60</v>
      </c>
      <c r="Y496" s="24">
        <v>46</v>
      </c>
      <c r="Z496" s="24">
        <v>46</v>
      </c>
      <c r="AA496" s="21">
        <v>3</v>
      </c>
      <c r="AB496" s="21">
        <v>5</v>
      </c>
      <c r="AC496" s="21">
        <v>5</v>
      </c>
      <c r="AD496" s="21">
        <v>13</v>
      </c>
      <c r="AE496" s="21">
        <v>8</v>
      </c>
      <c r="AF496" s="21">
        <v>0</v>
      </c>
      <c r="AG496" s="21">
        <v>0</v>
      </c>
      <c r="AH496" s="21">
        <v>0</v>
      </c>
      <c r="AI496" s="21">
        <v>0</v>
      </c>
      <c r="AJ496" s="21">
        <v>0</v>
      </c>
      <c r="AK496" s="21">
        <v>0</v>
      </c>
      <c r="AL496" s="21">
        <v>3</v>
      </c>
      <c r="AM496" s="21">
        <v>11</v>
      </c>
      <c r="AN496" s="25">
        <v>0</v>
      </c>
    </row>
    <row r="497" spans="1:40" x14ac:dyDescent="0.35">
      <c r="A497" s="26">
        <v>10383</v>
      </c>
      <c r="B497" s="27">
        <v>1966</v>
      </c>
      <c r="C497" s="21">
        <f ca="1">YEAR(TODAY())-CLEAN!$B497</f>
        <v>59</v>
      </c>
      <c r="D497" s="28" t="s">
        <v>792</v>
      </c>
      <c r="E497" s="27" t="s">
        <v>716</v>
      </c>
      <c r="F497" s="27" t="s">
        <v>711</v>
      </c>
      <c r="G497" s="29">
        <v>70287</v>
      </c>
      <c r="H497" s="28">
        <v>0</v>
      </c>
      <c r="I497" s="28">
        <v>0</v>
      </c>
      <c r="J497" s="28">
        <f>CLEAN!$H497+CLEAN!$I497</f>
        <v>0</v>
      </c>
      <c r="K497" s="30">
        <v>41366</v>
      </c>
      <c r="L497" s="28">
        <f ca="1">YEAR(TODAY())-YEAR(CLEAN!$K497)</f>
        <v>12</v>
      </c>
      <c r="M497" s="28">
        <v>30</v>
      </c>
      <c r="N497" s="28">
        <f>SUM(CLEAN!$AB497:$AE497)</f>
        <v>23</v>
      </c>
      <c r="O497" s="31">
        <f>CLEAN!$U497+CLEAN!$V497+CLEAN!$W497+CLEAN!$X497+CLEAN!$Y497+CLEAN!$Z497</f>
        <v>1093</v>
      </c>
      <c r="P497" s="28">
        <f>IF(CLEAN!$M497&lt;=32,3,IF(CLEAN!$M497&lt;=65,2,1))</f>
        <v>3</v>
      </c>
      <c r="Q497" s="28">
        <f>IF(Table_Market[[#This Row],[F_TOTAL_achat]]&lt;=14,1,IF(Table_Market[[#This Row],[F_TOTAL_achat]]&lt;=21,2,3))</f>
        <v>3</v>
      </c>
      <c r="R497" s="28">
        <f>IF(Table_Market[[#This Row],[M_TOTAL_dépensé]]&lt;=115,1,IF(Table_Market[[#This Row],[M_TOTAL_dépensé]]&lt;=833,2,3))</f>
        <v>3</v>
      </c>
      <c r="S497" s="21" t="str">
        <f>Table_Market[[#This Row],[R_SCORE]]&amp;Table_Market[[#This Row],[F_SCORE]]&amp;Table_Market[[#This Row],[M_SCORE]]</f>
        <v>333</v>
      </c>
      <c r="T4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97" s="31">
        <v>295</v>
      </c>
      <c r="V497" s="31">
        <v>35</v>
      </c>
      <c r="W497" s="31">
        <v>482</v>
      </c>
      <c r="X497" s="31">
        <v>121</v>
      </c>
      <c r="Y497" s="31">
        <v>120</v>
      </c>
      <c r="Z497" s="31">
        <v>40</v>
      </c>
      <c r="AA497" s="28">
        <v>1</v>
      </c>
      <c r="AB497" s="28">
        <v>5</v>
      </c>
      <c r="AC497" s="28">
        <v>5</v>
      </c>
      <c r="AD497" s="28">
        <v>10</v>
      </c>
      <c r="AE497" s="28">
        <v>3</v>
      </c>
      <c r="AF497" s="28">
        <v>0</v>
      </c>
      <c r="AG497" s="28">
        <v>0</v>
      </c>
      <c r="AH497" s="28">
        <v>0</v>
      </c>
      <c r="AI497" s="28">
        <v>0</v>
      </c>
      <c r="AJ497" s="28">
        <v>0</v>
      </c>
      <c r="AK497" s="28">
        <v>0</v>
      </c>
      <c r="AL497" s="28">
        <v>3</v>
      </c>
      <c r="AM497" s="28">
        <v>11</v>
      </c>
      <c r="AN497" s="32">
        <v>1</v>
      </c>
    </row>
    <row r="498" spans="1:40" x14ac:dyDescent="0.35">
      <c r="A498" s="19">
        <v>2793</v>
      </c>
      <c r="B498" s="20">
        <v>1976</v>
      </c>
      <c r="C498" s="21">
        <f ca="1">YEAR(TODAY())-CLEAN!$B498</f>
        <v>49</v>
      </c>
      <c r="D498" s="28" t="s">
        <v>792</v>
      </c>
      <c r="E498" s="20" t="s">
        <v>714</v>
      </c>
      <c r="F498" s="20" t="s">
        <v>711</v>
      </c>
      <c r="G498" s="22">
        <v>70179</v>
      </c>
      <c r="H498" s="21">
        <v>0</v>
      </c>
      <c r="I498" s="21">
        <v>1</v>
      </c>
      <c r="J498" s="21">
        <f>CLEAN!$H498+CLEAN!$I498</f>
        <v>1</v>
      </c>
      <c r="K498" s="23">
        <v>41476</v>
      </c>
      <c r="L498" s="21">
        <f ca="1">YEAR(TODAY())-YEAR(CLEAN!$K498)</f>
        <v>12</v>
      </c>
      <c r="M498" s="21">
        <v>10</v>
      </c>
      <c r="N498" s="21">
        <f>SUM(CLEAN!$AB498:$AE498)</f>
        <v>28</v>
      </c>
      <c r="O498" s="24">
        <f>CLEAN!$U498+CLEAN!$V498+CLEAN!$W498+CLEAN!$X498+CLEAN!$Y498+CLEAN!$Z498</f>
        <v>1034</v>
      </c>
      <c r="P498" s="21">
        <f>IF(CLEAN!$M498&lt;=32,3,IF(CLEAN!$M498&lt;=65,2,1))</f>
        <v>3</v>
      </c>
      <c r="Q498" s="21">
        <f>IF(Table_Market[[#This Row],[F_TOTAL_achat]]&lt;=14,1,IF(Table_Market[[#This Row],[F_TOTAL_achat]]&lt;=21,2,3))</f>
        <v>3</v>
      </c>
      <c r="R498" s="21">
        <f>IF(Table_Market[[#This Row],[M_TOTAL_dépensé]]&lt;=115,1,IF(Table_Market[[#This Row],[M_TOTAL_dépensé]]&lt;=833,2,3))</f>
        <v>3</v>
      </c>
      <c r="S498" s="21" t="str">
        <f>Table_Market[[#This Row],[R_SCORE]]&amp;Table_Market[[#This Row],[F_SCORE]]&amp;Table_Market[[#This Row],[M_SCORE]]</f>
        <v>333</v>
      </c>
      <c r="T4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98" s="24">
        <v>532</v>
      </c>
      <c r="V498" s="24">
        <v>88</v>
      </c>
      <c r="W498" s="24">
        <v>168</v>
      </c>
      <c r="X498" s="24">
        <v>69</v>
      </c>
      <c r="Y498" s="24">
        <v>44</v>
      </c>
      <c r="Z498" s="24">
        <v>133</v>
      </c>
      <c r="AA498" s="21">
        <v>3</v>
      </c>
      <c r="AB498" s="21">
        <v>7</v>
      </c>
      <c r="AC498" s="21">
        <v>3</v>
      </c>
      <c r="AD498" s="21">
        <v>13</v>
      </c>
      <c r="AE498" s="21">
        <v>5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3</v>
      </c>
      <c r="AM498" s="21">
        <v>11</v>
      </c>
      <c r="AN498" s="25">
        <v>0</v>
      </c>
    </row>
    <row r="499" spans="1:40" x14ac:dyDescent="0.35">
      <c r="A499" s="26">
        <v>1071</v>
      </c>
      <c r="B499" s="27">
        <v>1976</v>
      </c>
      <c r="C499" s="21">
        <f ca="1">YEAR(TODAY())-CLEAN!$B499</f>
        <v>49</v>
      </c>
      <c r="D499" s="28" t="s">
        <v>792</v>
      </c>
      <c r="E499" s="27" t="s">
        <v>714</v>
      </c>
      <c r="F499" s="27" t="s">
        <v>711</v>
      </c>
      <c r="G499" s="29">
        <v>70179</v>
      </c>
      <c r="H499" s="28">
        <v>0</v>
      </c>
      <c r="I499" s="28">
        <v>1</v>
      </c>
      <c r="J499" s="28">
        <f>CLEAN!$H499+CLEAN!$I499</f>
        <v>1</v>
      </c>
      <c r="K499" s="30">
        <v>41476</v>
      </c>
      <c r="L499" s="28">
        <f ca="1">YEAR(TODAY())-YEAR(CLEAN!$K499)</f>
        <v>12</v>
      </c>
      <c r="M499" s="28">
        <v>10</v>
      </c>
      <c r="N499" s="28">
        <f>SUM(CLEAN!$AB499:$AE499)</f>
        <v>28</v>
      </c>
      <c r="O499" s="31">
        <f>CLEAN!$U499+CLEAN!$V499+CLEAN!$W499+CLEAN!$X499+CLEAN!$Y499+CLEAN!$Z499</f>
        <v>1034</v>
      </c>
      <c r="P499" s="28">
        <f>IF(CLEAN!$M499&lt;=32,3,IF(CLEAN!$M499&lt;=65,2,1))</f>
        <v>3</v>
      </c>
      <c r="Q499" s="28">
        <f>IF(Table_Market[[#This Row],[F_TOTAL_achat]]&lt;=14,1,IF(Table_Market[[#This Row],[F_TOTAL_achat]]&lt;=21,2,3))</f>
        <v>3</v>
      </c>
      <c r="R499" s="28">
        <f>IF(Table_Market[[#This Row],[M_TOTAL_dépensé]]&lt;=115,1,IF(Table_Market[[#This Row],[M_TOTAL_dépensé]]&lt;=833,2,3))</f>
        <v>3</v>
      </c>
      <c r="S499" s="21" t="str">
        <f>Table_Market[[#This Row],[R_SCORE]]&amp;Table_Market[[#This Row],[F_SCORE]]&amp;Table_Market[[#This Row],[M_SCORE]]</f>
        <v>333</v>
      </c>
      <c r="T4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499" s="31">
        <v>532</v>
      </c>
      <c r="V499" s="31">
        <v>88</v>
      </c>
      <c r="W499" s="31">
        <v>168</v>
      </c>
      <c r="X499" s="31">
        <v>69</v>
      </c>
      <c r="Y499" s="31">
        <v>44</v>
      </c>
      <c r="Z499" s="31">
        <v>133</v>
      </c>
      <c r="AA499" s="28">
        <v>3</v>
      </c>
      <c r="AB499" s="28">
        <v>7</v>
      </c>
      <c r="AC499" s="28">
        <v>3</v>
      </c>
      <c r="AD499" s="28">
        <v>13</v>
      </c>
      <c r="AE499" s="28">
        <v>5</v>
      </c>
      <c r="AF499" s="28">
        <v>0</v>
      </c>
      <c r="AG499" s="28">
        <v>0</v>
      </c>
      <c r="AH499" s="28">
        <v>0</v>
      </c>
      <c r="AI499" s="28">
        <v>0</v>
      </c>
      <c r="AJ499" s="28">
        <v>0</v>
      </c>
      <c r="AK499" s="28">
        <v>0</v>
      </c>
      <c r="AL499" s="28">
        <v>3</v>
      </c>
      <c r="AM499" s="28">
        <v>11</v>
      </c>
      <c r="AN499" s="32">
        <v>0</v>
      </c>
    </row>
    <row r="500" spans="1:40" x14ac:dyDescent="0.35">
      <c r="A500" s="19">
        <v>7851</v>
      </c>
      <c r="B500" s="20">
        <v>1949</v>
      </c>
      <c r="C500" s="21">
        <f ca="1">YEAR(TODAY())-CLEAN!$B500</f>
        <v>76</v>
      </c>
      <c r="D500" s="28" t="s">
        <v>794</v>
      </c>
      <c r="E500" s="20" t="s">
        <v>716</v>
      </c>
      <c r="F500" s="20" t="s">
        <v>712</v>
      </c>
      <c r="G500" s="22">
        <v>70165</v>
      </c>
      <c r="H500" s="21">
        <v>0</v>
      </c>
      <c r="I500" s="21">
        <v>0</v>
      </c>
      <c r="J500" s="21">
        <f>CLEAN!$H500+CLEAN!$I500</f>
        <v>0</v>
      </c>
      <c r="K500" s="23">
        <v>41539</v>
      </c>
      <c r="L500" s="21">
        <f ca="1">YEAR(TODAY())-YEAR(CLEAN!$K500)</f>
        <v>12</v>
      </c>
      <c r="M500" s="21">
        <v>60</v>
      </c>
      <c r="N500" s="21">
        <f>SUM(CLEAN!$AB500:$AE500)</f>
        <v>22</v>
      </c>
      <c r="O500" s="24">
        <f>CLEAN!$U500+CLEAN!$V500+CLEAN!$W500+CLEAN!$X500+CLEAN!$Y500+CLEAN!$Z500</f>
        <v>926</v>
      </c>
      <c r="P500" s="21">
        <f>IF(CLEAN!$M500&lt;=32,3,IF(CLEAN!$M500&lt;=65,2,1))</f>
        <v>2</v>
      </c>
      <c r="Q500" s="21">
        <f>IF(Table_Market[[#This Row],[F_TOTAL_achat]]&lt;=14,1,IF(Table_Market[[#This Row],[F_TOTAL_achat]]&lt;=21,2,3))</f>
        <v>3</v>
      </c>
      <c r="R500" s="21">
        <f>IF(Table_Market[[#This Row],[M_TOTAL_dépensé]]&lt;=115,1,IF(Table_Market[[#This Row],[M_TOTAL_dépensé]]&lt;=833,2,3))</f>
        <v>3</v>
      </c>
      <c r="S500" s="21" t="str">
        <f>Table_Market[[#This Row],[R_SCORE]]&amp;Table_Market[[#This Row],[F_SCORE]]&amp;Table_Market[[#This Row],[M_SCORE]]</f>
        <v>233</v>
      </c>
      <c r="T5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00" s="24">
        <v>161</v>
      </c>
      <c r="V500" s="24">
        <v>0</v>
      </c>
      <c r="W500" s="24">
        <v>253</v>
      </c>
      <c r="X500" s="24">
        <v>199</v>
      </c>
      <c r="Y500" s="24">
        <v>191</v>
      </c>
      <c r="Z500" s="24">
        <v>122</v>
      </c>
      <c r="AA500" s="21">
        <v>1</v>
      </c>
      <c r="AB500" s="21">
        <v>3</v>
      </c>
      <c r="AC500" s="21">
        <v>7</v>
      </c>
      <c r="AD500" s="21">
        <v>11</v>
      </c>
      <c r="AE500" s="21">
        <v>1</v>
      </c>
      <c r="AF500" s="21">
        <v>0</v>
      </c>
      <c r="AG500" s="21">
        <v>0</v>
      </c>
      <c r="AH500" s="21">
        <v>0</v>
      </c>
      <c r="AI500" s="21">
        <v>0</v>
      </c>
      <c r="AJ500" s="21">
        <v>0</v>
      </c>
      <c r="AK500" s="21">
        <v>0</v>
      </c>
      <c r="AL500" s="21">
        <v>3</v>
      </c>
      <c r="AM500" s="21">
        <v>11</v>
      </c>
      <c r="AN500" s="25">
        <v>0</v>
      </c>
    </row>
    <row r="501" spans="1:40" x14ac:dyDescent="0.35">
      <c r="A501" s="26">
        <v>10140</v>
      </c>
      <c r="B501" s="27">
        <v>1983</v>
      </c>
      <c r="C501" s="21">
        <f ca="1">YEAR(TODAY())-CLEAN!$B501</f>
        <v>42</v>
      </c>
      <c r="D501" s="28" t="s">
        <v>793</v>
      </c>
      <c r="E501" s="27" t="s">
        <v>714</v>
      </c>
      <c r="F501" s="27" t="s">
        <v>713</v>
      </c>
      <c r="G501" s="29">
        <v>70123</v>
      </c>
      <c r="H501" s="28">
        <v>0</v>
      </c>
      <c r="I501" s="28">
        <v>0</v>
      </c>
      <c r="J501" s="28">
        <f>CLEAN!$H501+CLEAN!$I501</f>
        <v>0</v>
      </c>
      <c r="K501" s="30">
        <v>41545</v>
      </c>
      <c r="L501" s="28">
        <f ca="1">YEAR(TODAY())-YEAR(CLEAN!$K501)</f>
        <v>12</v>
      </c>
      <c r="M501" s="28">
        <v>27</v>
      </c>
      <c r="N501" s="28">
        <f>SUM(CLEAN!$AB501:$AE501)</f>
        <v>19</v>
      </c>
      <c r="O501" s="31">
        <f>CLEAN!$U501+CLEAN!$V501+CLEAN!$W501+CLEAN!$X501+CLEAN!$Y501+CLEAN!$Z501</f>
        <v>1727</v>
      </c>
      <c r="P501" s="28">
        <f>IF(CLEAN!$M501&lt;=32,3,IF(CLEAN!$M501&lt;=65,2,1))</f>
        <v>3</v>
      </c>
      <c r="Q501" s="28">
        <f>IF(Table_Market[[#This Row],[F_TOTAL_achat]]&lt;=14,1,IF(Table_Market[[#This Row],[F_TOTAL_achat]]&lt;=21,2,3))</f>
        <v>2</v>
      </c>
      <c r="R501" s="28">
        <f>IF(Table_Market[[#This Row],[M_TOTAL_dépensé]]&lt;=115,1,IF(Table_Market[[#This Row],[M_TOTAL_dépensé]]&lt;=833,2,3))</f>
        <v>3</v>
      </c>
      <c r="S501" s="21" t="str">
        <f>Table_Market[[#This Row],[R_SCORE]]&amp;Table_Market[[#This Row],[F_SCORE]]&amp;Table_Market[[#This Row],[M_SCORE]]</f>
        <v>323</v>
      </c>
      <c r="T5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01" s="31">
        <v>1308</v>
      </c>
      <c r="V501" s="31">
        <v>0</v>
      </c>
      <c r="W501" s="31">
        <v>396</v>
      </c>
      <c r="X501" s="31">
        <v>23</v>
      </c>
      <c r="Y501" s="31">
        <v>0</v>
      </c>
      <c r="Z501" s="31">
        <v>0</v>
      </c>
      <c r="AA501" s="28">
        <v>1</v>
      </c>
      <c r="AB501" s="28">
        <v>5</v>
      </c>
      <c r="AC501" s="28">
        <v>7</v>
      </c>
      <c r="AD501" s="28">
        <v>4</v>
      </c>
      <c r="AE501" s="28">
        <v>3</v>
      </c>
      <c r="AF501" s="28">
        <v>0</v>
      </c>
      <c r="AG501" s="28">
        <v>1</v>
      </c>
      <c r="AH501" s="28">
        <v>0</v>
      </c>
      <c r="AI501" s="28">
        <v>0</v>
      </c>
      <c r="AJ501" s="28">
        <v>1</v>
      </c>
      <c r="AK501" s="28">
        <v>0</v>
      </c>
      <c r="AL501" s="28">
        <v>3</v>
      </c>
      <c r="AM501" s="28">
        <v>11</v>
      </c>
      <c r="AN501" s="32">
        <v>0</v>
      </c>
    </row>
    <row r="502" spans="1:40" x14ac:dyDescent="0.35">
      <c r="A502" s="19">
        <v>9029</v>
      </c>
      <c r="B502" s="20">
        <v>1972</v>
      </c>
      <c r="C502" s="21">
        <f ca="1">YEAR(TODAY())-CLEAN!$B502</f>
        <v>53</v>
      </c>
      <c r="D502" s="28" t="s">
        <v>792</v>
      </c>
      <c r="E502" s="20" t="s">
        <v>714</v>
      </c>
      <c r="F502" s="20" t="s">
        <v>710</v>
      </c>
      <c r="G502" s="22">
        <v>70116</v>
      </c>
      <c r="H502" s="21">
        <v>0</v>
      </c>
      <c r="I502" s="21">
        <v>0</v>
      </c>
      <c r="J502" s="21">
        <f>CLEAN!$H502+CLEAN!$I502</f>
        <v>0</v>
      </c>
      <c r="K502" s="23">
        <v>41300</v>
      </c>
      <c r="L502" s="21">
        <f ca="1">YEAR(TODAY())-YEAR(CLEAN!$K502)</f>
        <v>12</v>
      </c>
      <c r="M502" s="21">
        <v>73</v>
      </c>
      <c r="N502" s="21">
        <f>SUM(CLEAN!$AB502:$AE502)</f>
        <v>23</v>
      </c>
      <c r="O502" s="24">
        <f>CLEAN!$U502+CLEAN!$V502+CLEAN!$W502+CLEAN!$X502+CLEAN!$Y502+CLEAN!$Z502</f>
        <v>1536</v>
      </c>
      <c r="P502" s="21">
        <f>IF(CLEAN!$M502&lt;=32,3,IF(CLEAN!$M502&lt;=65,2,1))</f>
        <v>1</v>
      </c>
      <c r="Q502" s="21">
        <f>IF(Table_Market[[#This Row],[F_TOTAL_achat]]&lt;=14,1,IF(Table_Market[[#This Row],[F_TOTAL_achat]]&lt;=21,2,3))</f>
        <v>3</v>
      </c>
      <c r="R502" s="21">
        <f>IF(Table_Market[[#This Row],[M_TOTAL_dépensé]]&lt;=115,1,IF(Table_Market[[#This Row],[M_TOTAL_dépensé]]&lt;=833,2,3))</f>
        <v>3</v>
      </c>
      <c r="S502" s="21" t="str">
        <f>Table_Market[[#This Row],[R_SCORE]]&amp;Table_Market[[#This Row],[F_SCORE]]&amp;Table_Market[[#This Row],[M_SCORE]]</f>
        <v>133</v>
      </c>
      <c r="T5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02" s="24">
        <v>707</v>
      </c>
      <c r="V502" s="24">
        <v>44</v>
      </c>
      <c r="W502" s="24">
        <v>603</v>
      </c>
      <c r="X502" s="24">
        <v>95</v>
      </c>
      <c r="Y502" s="24">
        <v>58</v>
      </c>
      <c r="Z502" s="24">
        <v>29</v>
      </c>
      <c r="AA502" s="21">
        <v>1</v>
      </c>
      <c r="AB502" s="21">
        <v>2</v>
      </c>
      <c r="AC502" s="21">
        <v>8</v>
      </c>
      <c r="AD502" s="21">
        <v>12</v>
      </c>
      <c r="AE502" s="21">
        <v>1</v>
      </c>
      <c r="AF502" s="21">
        <v>0</v>
      </c>
      <c r="AG502" s="21">
        <v>0</v>
      </c>
      <c r="AH502" s="21">
        <v>0</v>
      </c>
      <c r="AI502" s="21">
        <v>0</v>
      </c>
      <c r="AJ502" s="21">
        <v>0</v>
      </c>
      <c r="AK502" s="21">
        <v>0</v>
      </c>
      <c r="AL502" s="21">
        <v>3</v>
      </c>
      <c r="AM502" s="21">
        <v>11</v>
      </c>
      <c r="AN502" s="25">
        <v>0</v>
      </c>
    </row>
    <row r="503" spans="1:40" x14ac:dyDescent="0.35">
      <c r="A503" s="26">
        <v>6606</v>
      </c>
      <c r="B503" s="27">
        <v>1969</v>
      </c>
      <c r="C503" s="21">
        <f ca="1">YEAR(TODAY())-CLEAN!$B503</f>
        <v>56</v>
      </c>
      <c r="D503" s="28" t="s">
        <v>792</v>
      </c>
      <c r="E503" s="27" t="s">
        <v>717</v>
      </c>
      <c r="F503" s="27" t="s">
        <v>710</v>
      </c>
      <c r="G503" s="29">
        <v>70091</v>
      </c>
      <c r="H503" s="28">
        <v>1</v>
      </c>
      <c r="I503" s="28">
        <v>0</v>
      </c>
      <c r="J503" s="28">
        <f>CLEAN!$H503+CLEAN!$I503</f>
        <v>1</v>
      </c>
      <c r="K503" s="30">
        <v>41364</v>
      </c>
      <c r="L503" s="28">
        <f ca="1">YEAR(TODAY())-YEAR(CLEAN!$K503)</f>
        <v>12</v>
      </c>
      <c r="M503" s="28">
        <v>11</v>
      </c>
      <c r="N503" s="28">
        <f>SUM(CLEAN!$AB503:$AE503)</f>
        <v>25</v>
      </c>
      <c r="O503" s="31">
        <f>CLEAN!$U503+CLEAN!$V503+CLEAN!$W503+CLEAN!$X503+CLEAN!$Y503+CLEAN!$Z503</f>
        <v>1161</v>
      </c>
      <c r="P503" s="28">
        <f>IF(CLEAN!$M503&lt;=32,3,IF(CLEAN!$M503&lt;=65,2,1))</f>
        <v>3</v>
      </c>
      <c r="Q503" s="28">
        <f>IF(Table_Market[[#This Row],[F_TOTAL_achat]]&lt;=14,1,IF(Table_Market[[#This Row],[F_TOTAL_achat]]&lt;=21,2,3))</f>
        <v>3</v>
      </c>
      <c r="R503" s="28">
        <f>IF(Table_Market[[#This Row],[M_TOTAL_dépensé]]&lt;=115,1,IF(Table_Market[[#This Row],[M_TOTAL_dépensé]]&lt;=833,2,3))</f>
        <v>3</v>
      </c>
      <c r="S503" s="21" t="str">
        <f>Table_Market[[#This Row],[R_SCORE]]&amp;Table_Market[[#This Row],[F_SCORE]]&amp;Table_Market[[#This Row],[M_SCORE]]</f>
        <v>333</v>
      </c>
      <c r="T5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03" s="31">
        <v>964</v>
      </c>
      <c r="V503" s="31">
        <v>34</v>
      </c>
      <c r="W503" s="31">
        <v>137</v>
      </c>
      <c r="X503" s="31">
        <v>15</v>
      </c>
      <c r="Y503" s="31">
        <v>0</v>
      </c>
      <c r="Z503" s="31">
        <v>11</v>
      </c>
      <c r="AA503" s="28">
        <v>2</v>
      </c>
      <c r="AB503" s="28">
        <v>5</v>
      </c>
      <c r="AC503" s="28">
        <v>2</v>
      </c>
      <c r="AD503" s="28">
        <v>10</v>
      </c>
      <c r="AE503" s="28">
        <v>8</v>
      </c>
      <c r="AF503" s="28">
        <v>0</v>
      </c>
      <c r="AG503" s="28">
        <v>1</v>
      </c>
      <c r="AH503" s="28">
        <v>0</v>
      </c>
      <c r="AI503" s="28">
        <v>0</v>
      </c>
      <c r="AJ503" s="28">
        <v>0</v>
      </c>
      <c r="AK503" s="28">
        <v>0</v>
      </c>
      <c r="AL503" s="28">
        <v>3</v>
      </c>
      <c r="AM503" s="28">
        <v>11</v>
      </c>
      <c r="AN503" s="32">
        <v>0</v>
      </c>
    </row>
    <row r="504" spans="1:40" x14ac:dyDescent="0.35">
      <c r="A504" s="19">
        <v>8925</v>
      </c>
      <c r="B504" s="20">
        <v>1965</v>
      </c>
      <c r="C504" s="21">
        <f ca="1">YEAR(TODAY())-CLEAN!$B504</f>
        <v>60</v>
      </c>
      <c r="D504" s="28" t="s">
        <v>794</v>
      </c>
      <c r="E504" s="20" t="s">
        <v>717</v>
      </c>
      <c r="F504" s="20" t="s">
        <v>710</v>
      </c>
      <c r="G504" s="22">
        <v>70053</v>
      </c>
      <c r="H504" s="21">
        <v>0</v>
      </c>
      <c r="I504" s="21">
        <v>1</v>
      </c>
      <c r="J504" s="21">
        <f>CLEAN!$H504+CLEAN!$I504</f>
        <v>1</v>
      </c>
      <c r="K504" s="23">
        <v>41458</v>
      </c>
      <c r="L504" s="21">
        <f ca="1">YEAR(TODAY())-YEAR(CLEAN!$K504)</f>
        <v>12</v>
      </c>
      <c r="M504" s="21">
        <v>38</v>
      </c>
      <c r="N504" s="21">
        <f>SUM(CLEAN!$AB504:$AE504)</f>
        <v>28</v>
      </c>
      <c r="O504" s="24">
        <f>CLEAN!$U504+CLEAN!$V504+CLEAN!$W504+CLEAN!$X504+CLEAN!$Y504+CLEAN!$Z504</f>
        <v>1012</v>
      </c>
      <c r="P504" s="21">
        <f>IF(CLEAN!$M504&lt;=32,3,IF(CLEAN!$M504&lt;=65,2,1))</f>
        <v>2</v>
      </c>
      <c r="Q504" s="21">
        <f>IF(Table_Market[[#This Row],[F_TOTAL_achat]]&lt;=14,1,IF(Table_Market[[#This Row],[F_TOTAL_achat]]&lt;=21,2,3))</f>
        <v>3</v>
      </c>
      <c r="R504" s="21">
        <f>IF(Table_Market[[#This Row],[M_TOTAL_dépensé]]&lt;=115,1,IF(Table_Market[[#This Row],[M_TOTAL_dépensé]]&lt;=833,2,3))</f>
        <v>3</v>
      </c>
      <c r="S504" s="21" t="str">
        <f>Table_Market[[#This Row],[R_SCORE]]&amp;Table_Market[[#This Row],[F_SCORE]]&amp;Table_Market[[#This Row],[M_SCORE]]</f>
        <v>233</v>
      </c>
      <c r="T5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04" s="24">
        <v>512</v>
      </c>
      <c r="V504" s="24">
        <v>53</v>
      </c>
      <c r="W504" s="24">
        <v>98</v>
      </c>
      <c r="X504" s="24">
        <v>81</v>
      </c>
      <c r="Y504" s="24">
        <v>179</v>
      </c>
      <c r="Z504" s="24">
        <v>89</v>
      </c>
      <c r="AA504" s="21">
        <v>3</v>
      </c>
      <c r="AB504" s="21">
        <v>8</v>
      </c>
      <c r="AC504" s="21">
        <v>5</v>
      </c>
      <c r="AD504" s="21">
        <v>10</v>
      </c>
      <c r="AE504" s="21">
        <v>5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3</v>
      </c>
      <c r="AM504" s="21">
        <v>11</v>
      </c>
      <c r="AN504" s="25">
        <v>0</v>
      </c>
    </row>
    <row r="505" spans="1:40" x14ac:dyDescent="0.35">
      <c r="A505" s="26">
        <v>10092</v>
      </c>
      <c r="B505" s="27">
        <v>1954</v>
      </c>
      <c r="C505" s="21">
        <f ca="1">YEAR(TODAY())-CLEAN!$B505</f>
        <v>71</v>
      </c>
      <c r="D505" s="28" t="s">
        <v>794</v>
      </c>
      <c r="E505" s="27" t="s">
        <v>716</v>
      </c>
      <c r="F505" s="27" t="s">
        <v>711</v>
      </c>
      <c r="G505" s="29">
        <v>70044</v>
      </c>
      <c r="H505" s="28">
        <v>0</v>
      </c>
      <c r="I505" s="28">
        <v>1</v>
      </c>
      <c r="J505" s="28">
        <f>CLEAN!$H505+CLEAN!$I505</f>
        <v>1</v>
      </c>
      <c r="K505" s="30">
        <v>41323</v>
      </c>
      <c r="L505" s="28">
        <f ca="1">YEAR(TODAY())-YEAR(CLEAN!$K505)</f>
        <v>12</v>
      </c>
      <c r="M505" s="28">
        <v>46</v>
      </c>
      <c r="N505" s="28">
        <f>SUM(CLEAN!$AB505:$AE505)</f>
        <v>27</v>
      </c>
      <c r="O505" s="31">
        <f>CLEAN!$U505+CLEAN!$V505+CLEAN!$W505+CLEAN!$X505+CLEAN!$Y505+CLEAN!$Z505</f>
        <v>1504</v>
      </c>
      <c r="P505" s="28">
        <f>IF(CLEAN!$M505&lt;=32,3,IF(CLEAN!$M505&lt;=65,2,1))</f>
        <v>2</v>
      </c>
      <c r="Q505" s="28">
        <f>IF(Table_Market[[#This Row],[F_TOTAL_achat]]&lt;=14,1,IF(Table_Market[[#This Row],[F_TOTAL_achat]]&lt;=21,2,3))</f>
        <v>3</v>
      </c>
      <c r="R505" s="28">
        <f>IF(Table_Market[[#This Row],[M_TOTAL_dépensé]]&lt;=115,1,IF(Table_Market[[#This Row],[M_TOTAL_dépensé]]&lt;=833,2,3))</f>
        <v>3</v>
      </c>
      <c r="S505" s="21" t="str">
        <f>Table_Market[[#This Row],[R_SCORE]]&amp;Table_Market[[#This Row],[F_SCORE]]&amp;Table_Market[[#This Row],[M_SCORE]]</f>
        <v>233</v>
      </c>
      <c r="T5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05" s="31">
        <v>1073</v>
      </c>
      <c r="V505" s="31">
        <v>0</v>
      </c>
      <c r="W505" s="31">
        <v>250</v>
      </c>
      <c r="X505" s="31">
        <v>153</v>
      </c>
      <c r="Y505" s="31">
        <v>14</v>
      </c>
      <c r="Z505" s="31">
        <v>14</v>
      </c>
      <c r="AA505" s="28">
        <v>4</v>
      </c>
      <c r="AB505" s="28">
        <v>7</v>
      </c>
      <c r="AC505" s="28">
        <v>10</v>
      </c>
      <c r="AD505" s="28">
        <v>5</v>
      </c>
      <c r="AE505" s="28">
        <v>5</v>
      </c>
      <c r="AF505" s="28">
        <v>0</v>
      </c>
      <c r="AG505" s="28">
        <v>0</v>
      </c>
      <c r="AH505" s="28">
        <v>0</v>
      </c>
      <c r="AI505" s="28">
        <v>0</v>
      </c>
      <c r="AJ505" s="28">
        <v>0</v>
      </c>
      <c r="AK505" s="28">
        <v>0</v>
      </c>
      <c r="AL505" s="28">
        <v>3</v>
      </c>
      <c r="AM505" s="28">
        <v>11</v>
      </c>
      <c r="AN505" s="32">
        <v>0</v>
      </c>
    </row>
    <row r="506" spans="1:40" x14ac:dyDescent="0.35">
      <c r="A506" s="19">
        <v>1232</v>
      </c>
      <c r="B506" s="20">
        <v>1982</v>
      </c>
      <c r="C506" s="21">
        <f ca="1">YEAR(TODAY())-CLEAN!$B506</f>
        <v>43</v>
      </c>
      <c r="D506" s="28" t="s">
        <v>793</v>
      </c>
      <c r="E506" s="20" t="s">
        <v>714</v>
      </c>
      <c r="F506" s="20" t="s">
        <v>713</v>
      </c>
      <c r="G506" s="22">
        <v>70038</v>
      </c>
      <c r="H506" s="21">
        <v>0</v>
      </c>
      <c r="I506" s="21">
        <v>0</v>
      </c>
      <c r="J506" s="21">
        <f>CLEAN!$H506+CLEAN!$I506</f>
        <v>0</v>
      </c>
      <c r="K506" s="23">
        <v>41572</v>
      </c>
      <c r="L506" s="21">
        <f ca="1">YEAR(TODAY())-YEAR(CLEAN!$K506)</f>
        <v>12</v>
      </c>
      <c r="M506" s="21">
        <v>54</v>
      </c>
      <c r="N506" s="21">
        <f>SUM(CLEAN!$AB506:$AE506)</f>
        <v>18</v>
      </c>
      <c r="O506" s="24">
        <f>CLEAN!$U506+CLEAN!$V506+CLEAN!$W506+CLEAN!$X506+CLEAN!$Y506+CLEAN!$Z506</f>
        <v>1244</v>
      </c>
      <c r="P506" s="21">
        <f>IF(CLEAN!$M506&lt;=32,3,IF(CLEAN!$M506&lt;=65,2,1))</f>
        <v>2</v>
      </c>
      <c r="Q506" s="21">
        <f>IF(Table_Market[[#This Row],[F_TOTAL_achat]]&lt;=14,1,IF(Table_Market[[#This Row],[F_TOTAL_achat]]&lt;=21,2,3))</f>
        <v>2</v>
      </c>
      <c r="R506" s="21">
        <f>IF(Table_Market[[#This Row],[M_TOTAL_dépensé]]&lt;=115,1,IF(Table_Market[[#This Row],[M_TOTAL_dépensé]]&lt;=833,2,3))</f>
        <v>3</v>
      </c>
      <c r="S506" s="21" t="str">
        <f>Table_Market[[#This Row],[R_SCORE]]&amp;Table_Market[[#This Row],[F_SCORE]]&amp;Table_Market[[#This Row],[M_SCORE]]</f>
        <v>223</v>
      </c>
      <c r="T5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06" s="24">
        <v>587</v>
      </c>
      <c r="V506" s="24">
        <v>54</v>
      </c>
      <c r="W506" s="24">
        <v>348</v>
      </c>
      <c r="X506" s="24">
        <v>71</v>
      </c>
      <c r="Y506" s="24">
        <v>54</v>
      </c>
      <c r="Z506" s="24">
        <v>130</v>
      </c>
      <c r="AA506" s="21">
        <v>1</v>
      </c>
      <c r="AB506" s="21">
        <v>4</v>
      </c>
      <c r="AC506" s="21">
        <v>4</v>
      </c>
      <c r="AD506" s="21">
        <v>8</v>
      </c>
      <c r="AE506" s="21">
        <v>2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0</v>
      </c>
      <c r="AL506" s="21">
        <v>3</v>
      </c>
      <c r="AM506" s="21">
        <v>11</v>
      </c>
      <c r="AN506" s="25">
        <v>0</v>
      </c>
    </row>
    <row r="507" spans="1:40" x14ac:dyDescent="0.35">
      <c r="A507" s="26">
        <v>2345</v>
      </c>
      <c r="B507" s="27">
        <v>1982</v>
      </c>
      <c r="C507" s="21">
        <f ca="1">YEAR(TODAY())-CLEAN!$B507</f>
        <v>43</v>
      </c>
      <c r="D507" s="28" t="s">
        <v>793</v>
      </c>
      <c r="E507" s="27" t="s">
        <v>714</v>
      </c>
      <c r="F507" s="27" t="s">
        <v>713</v>
      </c>
      <c r="G507" s="29">
        <v>70038</v>
      </c>
      <c r="H507" s="28">
        <v>0</v>
      </c>
      <c r="I507" s="28">
        <v>0</v>
      </c>
      <c r="J507" s="28">
        <f>CLEAN!$H507+CLEAN!$I507</f>
        <v>0</v>
      </c>
      <c r="K507" s="30">
        <v>41572</v>
      </c>
      <c r="L507" s="28">
        <f ca="1">YEAR(TODAY())-YEAR(CLEAN!$K507)</f>
        <v>12</v>
      </c>
      <c r="M507" s="28">
        <v>54</v>
      </c>
      <c r="N507" s="28">
        <f>SUM(CLEAN!$AB507:$AE507)</f>
        <v>18</v>
      </c>
      <c r="O507" s="31">
        <f>CLEAN!$U507+CLEAN!$V507+CLEAN!$W507+CLEAN!$X507+CLEAN!$Y507+CLEAN!$Z507</f>
        <v>1244</v>
      </c>
      <c r="P507" s="28">
        <f>IF(CLEAN!$M507&lt;=32,3,IF(CLEAN!$M507&lt;=65,2,1))</f>
        <v>2</v>
      </c>
      <c r="Q507" s="28">
        <f>IF(Table_Market[[#This Row],[F_TOTAL_achat]]&lt;=14,1,IF(Table_Market[[#This Row],[F_TOTAL_achat]]&lt;=21,2,3))</f>
        <v>2</v>
      </c>
      <c r="R507" s="28">
        <f>IF(Table_Market[[#This Row],[M_TOTAL_dépensé]]&lt;=115,1,IF(Table_Market[[#This Row],[M_TOTAL_dépensé]]&lt;=833,2,3))</f>
        <v>3</v>
      </c>
      <c r="S507" s="21" t="str">
        <f>Table_Market[[#This Row],[R_SCORE]]&amp;Table_Market[[#This Row],[F_SCORE]]&amp;Table_Market[[#This Row],[M_SCORE]]</f>
        <v>223</v>
      </c>
      <c r="T5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07" s="31">
        <v>587</v>
      </c>
      <c r="V507" s="31">
        <v>54</v>
      </c>
      <c r="W507" s="31">
        <v>348</v>
      </c>
      <c r="X507" s="31">
        <v>71</v>
      </c>
      <c r="Y507" s="31">
        <v>54</v>
      </c>
      <c r="Z507" s="31">
        <v>130</v>
      </c>
      <c r="AA507" s="28">
        <v>1</v>
      </c>
      <c r="AB507" s="28">
        <v>4</v>
      </c>
      <c r="AC507" s="28">
        <v>4</v>
      </c>
      <c r="AD507" s="28">
        <v>8</v>
      </c>
      <c r="AE507" s="28">
        <v>2</v>
      </c>
      <c r="AF507" s="28">
        <v>0</v>
      </c>
      <c r="AG507" s="28">
        <v>0</v>
      </c>
      <c r="AH507" s="28">
        <v>0</v>
      </c>
      <c r="AI507" s="28">
        <v>0</v>
      </c>
      <c r="AJ507" s="28">
        <v>0</v>
      </c>
      <c r="AK507" s="28">
        <v>0</v>
      </c>
      <c r="AL507" s="28">
        <v>3</v>
      </c>
      <c r="AM507" s="28">
        <v>11</v>
      </c>
      <c r="AN507" s="32">
        <v>0</v>
      </c>
    </row>
    <row r="508" spans="1:40" x14ac:dyDescent="0.35">
      <c r="A508" s="19">
        <v>9606</v>
      </c>
      <c r="B508" s="20">
        <v>1965</v>
      </c>
      <c r="C508" s="21">
        <f ca="1">YEAR(TODAY())-CLEAN!$B508</f>
        <v>60</v>
      </c>
      <c r="D508" s="28" t="s">
        <v>794</v>
      </c>
      <c r="E508" s="20" t="s">
        <v>714</v>
      </c>
      <c r="F508" s="20" t="s">
        <v>710</v>
      </c>
      <c r="G508" s="22">
        <v>69969</v>
      </c>
      <c r="H508" s="21">
        <v>0</v>
      </c>
      <c r="I508" s="21">
        <v>0</v>
      </c>
      <c r="J508" s="21">
        <f>CLEAN!$H508+CLEAN!$I508</f>
        <v>0</v>
      </c>
      <c r="K508" s="23">
        <v>41513</v>
      </c>
      <c r="L508" s="21">
        <f ca="1">YEAR(TODAY())-YEAR(CLEAN!$K508)</f>
        <v>12</v>
      </c>
      <c r="M508" s="21">
        <v>64</v>
      </c>
      <c r="N508" s="21">
        <f>SUM(CLEAN!$AB508:$AE508)</f>
        <v>15</v>
      </c>
      <c r="O508" s="24">
        <f>CLEAN!$U508+CLEAN!$V508+CLEAN!$W508+CLEAN!$X508+CLEAN!$Y508+CLEAN!$Z508</f>
        <v>1536</v>
      </c>
      <c r="P508" s="21">
        <f>IF(CLEAN!$M508&lt;=32,3,IF(CLEAN!$M508&lt;=65,2,1))</f>
        <v>2</v>
      </c>
      <c r="Q508" s="21">
        <f>IF(Table_Market[[#This Row],[F_TOTAL_achat]]&lt;=14,1,IF(Table_Market[[#This Row],[F_TOTAL_achat]]&lt;=21,2,3))</f>
        <v>2</v>
      </c>
      <c r="R508" s="21">
        <f>IF(Table_Market[[#This Row],[M_TOTAL_dépensé]]&lt;=115,1,IF(Table_Market[[#This Row],[M_TOTAL_dépensé]]&lt;=833,2,3))</f>
        <v>3</v>
      </c>
      <c r="S508" s="21" t="str">
        <f>Table_Market[[#This Row],[R_SCORE]]&amp;Table_Market[[#This Row],[F_SCORE]]&amp;Table_Market[[#This Row],[M_SCORE]]</f>
        <v>223</v>
      </c>
      <c r="T5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08" s="24">
        <v>882</v>
      </c>
      <c r="V508" s="24">
        <v>29</v>
      </c>
      <c r="W508" s="24">
        <v>514</v>
      </c>
      <c r="X508" s="24">
        <v>38</v>
      </c>
      <c r="Y508" s="24">
        <v>29</v>
      </c>
      <c r="Z508" s="24">
        <v>44</v>
      </c>
      <c r="AA508" s="21">
        <v>1</v>
      </c>
      <c r="AB508" s="21">
        <v>4</v>
      </c>
      <c r="AC508" s="21">
        <v>2</v>
      </c>
      <c r="AD508" s="21">
        <v>6</v>
      </c>
      <c r="AE508" s="21">
        <v>3</v>
      </c>
      <c r="AF508" s="21">
        <v>0</v>
      </c>
      <c r="AG508" s="21">
        <v>0</v>
      </c>
      <c r="AH508" s="21">
        <v>1</v>
      </c>
      <c r="AI508" s="21">
        <v>1</v>
      </c>
      <c r="AJ508" s="21">
        <v>0</v>
      </c>
      <c r="AK508" s="21">
        <v>0</v>
      </c>
      <c r="AL508" s="21">
        <v>3</v>
      </c>
      <c r="AM508" s="21">
        <v>11</v>
      </c>
      <c r="AN508" s="25">
        <v>1</v>
      </c>
    </row>
    <row r="509" spans="1:40" x14ac:dyDescent="0.35">
      <c r="A509" s="26">
        <v>8602</v>
      </c>
      <c r="B509" s="27">
        <v>1964</v>
      </c>
      <c r="C509" s="21">
        <f ca="1">YEAR(TODAY())-CLEAN!$B509</f>
        <v>61</v>
      </c>
      <c r="D509" s="28" t="s">
        <v>794</v>
      </c>
      <c r="E509" s="27" t="s">
        <v>716</v>
      </c>
      <c r="F509" s="27" t="s">
        <v>711</v>
      </c>
      <c r="G509" s="29">
        <v>69932</v>
      </c>
      <c r="H509" s="28">
        <v>0</v>
      </c>
      <c r="I509" s="28">
        <v>1</v>
      </c>
      <c r="J509" s="28">
        <f>CLEAN!$H509+CLEAN!$I509</f>
        <v>1</v>
      </c>
      <c r="K509" s="30">
        <v>41437</v>
      </c>
      <c r="L509" s="28">
        <f ca="1">YEAR(TODAY())-YEAR(CLEAN!$K509)</f>
        <v>12</v>
      </c>
      <c r="M509" s="28">
        <v>97</v>
      </c>
      <c r="N509" s="28">
        <f>SUM(CLEAN!$AB509:$AE509)</f>
        <v>28</v>
      </c>
      <c r="O509" s="31">
        <f>CLEAN!$U509+CLEAN!$V509+CLEAN!$W509+CLEAN!$X509+CLEAN!$Y509+CLEAN!$Z509</f>
        <v>1049</v>
      </c>
      <c r="P509" s="28">
        <f>IF(CLEAN!$M509&lt;=32,3,IF(CLEAN!$M509&lt;=65,2,1))</f>
        <v>1</v>
      </c>
      <c r="Q509" s="28">
        <f>IF(Table_Market[[#This Row],[F_TOTAL_achat]]&lt;=14,1,IF(Table_Market[[#This Row],[F_TOTAL_achat]]&lt;=21,2,3))</f>
        <v>3</v>
      </c>
      <c r="R509" s="28">
        <f>IF(Table_Market[[#This Row],[M_TOTAL_dépensé]]&lt;=115,1,IF(Table_Market[[#This Row],[M_TOTAL_dépensé]]&lt;=833,2,3))</f>
        <v>3</v>
      </c>
      <c r="S509" s="21" t="str">
        <f>Table_Market[[#This Row],[R_SCORE]]&amp;Table_Market[[#This Row],[F_SCORE]]&amp;Table_Market[[#This Row],[M_SCORE]]</f>
        <v>133</v>
      </c>
      <c r="T5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09" s="31">
        <v>412</v>
      </c>
      <c r="V509" s="31">
        <v>172</v>
      </c>
      <c r="W509" s="31">
        <v>153</v>
      </c>
      <c r="X509" s="31">
        <v>150</v>
      </c>
      <c r="Y509" s="31">
        <v>105</v>
      </c>
      <c r="Z509" s="31">
        <v>57</v>
      </c>
      <c r="AA509" s="28">
        <v>2</v>
      </c>
      <c r="AB509" s="28">
        <v>7</v>
      </c>
      <c r="AC509" s="28">
        <v>6</v>
      </c>
      <c r="AD509" s="28">
        <v>11</v>
      </c>
      <c r="AE509" s="28">
        <v>4</v>
      </c>
      <c r="AF509" s="28">
        <v>0</v>
      </c>
      <c r="AG509" s="28">
        <v>0</v>
      </c>
      <c r="AH509" s="28">
        <v>0</v>
      </c>
      <c r="AI509" s="28">
        <v>0</v>
      </c>
      <c r="AJ509" s="28">
        <v>0</v>
      </c>
      <c r="AK509" s="28">
        <v>0</v>
      </c>
      <c r="AL509" s="28">
        <v>3</v>
      </c>
      <c r="AM509" s="28">
        <v>11</v>
      </c>
      <c r="AN509" s="32">
        <v>0</v>
      </c>
    </row>
    <row r="510" spans="1:40" x14ac:dyDescent="0.35">
      <c r="A510" s="19">
        <v>8643</v>
      </c>
      <c r="B510" s="20">
        <v>1971</v>
      </c>
      <c r="C510" s="21">
        <f ca="1">YEAR(TODAY())-CLEAN!$B510</f>
        <v>54</v>
      </c>
      <c r="D510" s="28" t="s">
        <v>792</v>
      </c>
      <c r="E510" s="20" t="s">
        <v>716</v>
      </c>
      <c r="F510" s="20" t="s">
        <v>713</v>
      </c>
      <c r="G510" s="22">
        <v>69930</v>
      </c>
      <c r="H510" s="21">
        <v>0</v>
      </c>
      <c r="I510" s="21">
        <v>0</v>
      </c>
      <c r="J510" s="21">
        <f>CLEAN!$H510+CLEAN!$I510</f>
        <v>0</v>
      </c>
      <c r="K510" s="23">
        <v>41420</v>
      </c>
      <c r="L510" s="21">
        <f ca="1">YEAR(TODAY())-YEAR(CLEAN!$K510)</f>
        <v>12</v>
      </c>
      <c r="M510" s="21">
        <v>21</v>
      </c>
      <c r="N510" s="21">
        <f>SUM(CLEAN!$AB510:$AE510)</f>
        <v>24</v>
      </c>
      <c r="O510" s="24">
        <f>CLEAN!$U510+CLEAN!$V510+CLEAN!$W510+CLEAN!$X510+CLEAN!$Y510+CLEAN!$Z510</f>
        <v>1662</v>
      </c>
      <c r="P510" s="21">
        <f>IF(CLEAN!$M510&lt;=32,3,IF(CLEAN!$M510&lt;=65,2,1))</f>
        <v>3</v>
      </c>
      <c r="Q510" s="21">
        <f>IF(Table_Market[[#This Row],[F_TOTAL_achat]]&lt;=14,1,IF(Table_Market[[#This Row],[F_TOTAL_achat]]&lt;=21,2,3))</f>
        <v>3</v>
      </c>
      <c r="R510" s="21">
        <f>IF(Table_Market[[#This Row],[M_TOTAL_dépensé]]&lt;=115,1,IF(Table_Market[[#This Row],[M_TOTAL_dépensé]]&lt;=833,2,3))</f>
        <v>3</v>
      </c>
      <c r="S510" s="21" t="str">
        <f>Table_Market[[#This Row],[R_SCORE]]&amp;Table_Market[[#This Row],[F_SCORE]]&amp;Table_Market[[#This Row],[M_SCORE]]</f>
        <v>333</v>
      </c>
      <c r="T5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10" s="24">
        <v>252</v>
      </c>
      <c r="V510" s="24">
        <v>98</v>
      </c>
      <c r="W510" s="24">
        <v>827</v>
      </c>
      <c r="X510" s="24">
        <v>219</v>
      </c>
      <c r="Y510" s="24">
        <v>70</v>
      </c>
      <c r="Z510" s="24">
        <v>196</v>
      </c>
      <c r="AA510" s="21">
        <v>1</v>
      </c>
      <c r="AB510" s="21">
        <v>4</v>
      </c>
      <c r="AC510" s="21">
        <v>5</v>
      </c>
      <c r="AD510" s="21">
        <v>12</v>
      </c>
      <c r="AE510" s="21">
        <v>3</v>
      </c>
      <c r="AF510" s="21">
        <v>0</v>
      </c>
      <c r="AG510" s="21">
        <v>0</v>
      </c>
      <c r="AH510" s="21">
        <v>0</v>
      </c>
      <c r="AI510" s="21">
        <v>0</v>
      </c>
      <c r="AJ510" s="21">
        <v>0</v>
      </c>
      <c r="AK510" s="21">
        <v>0</v>
      </c>
      <c r="AL510" s="21">
        <v>3</v>
      </c>
      <c r="AM510" s="21">
        <v>11</v>
      </c>
      <c r="AN510" s="25">
        <v>0</v>
      </c>
    </row>
    <row r="511" spans="1:40" x14ac:dyDescent="0.35">
      <c r="A511" s="26">
        <v>5847</v>
      </c>
      <c r="B511" s="27">
        <v>1969</v>
      </c>
      <c r="C511" s="21">
        <f ca="1">YEAR(TODAY())-CLEAN!$B511</f>
        <v>56</v>
      </c>
      <c r="D511" s="28" t="s">
        <v>792</v>
      </c>
      <c r="E511" s="27" t="s">
        <v>716</v>
      </c>
      <c r="F511" s="27" t="s">
        <v>711</v>
      </c>
      <c r="G511" s="29">
        <v>69901</v>
      </c>
      <c r="H511" s="28">
        <v>0</v>
      </c>
      <c r="I511" s="28">
        <v>1</v>
      </c>
      <c r="J511" s="28">
        <f>CLEAN!$H511+CLEAN!$I511</f>
        <v>1</v>
      </c>
      <c r="K511" s="30">
        <v>41423</v>
      </c>
      <c r="L511" s="28">
        <f ca="1">YEAR(TODAY())-YEAR(CLEAN!$K511)</f>
        <v>12</v>
      </c>
      <c r="M511" s="28">
        <v>95</v>
      </c>
      <c r="N511" s="28">
        <f>SUM(CLEAN!$AB511:$AE511)</f>
        <v>25</v>
      </c>
      <c r="O511" s="31">
        <f>CLEAN!$U511+CLEAN!$V511+CLEAN!$W511+CLEAN!$X511+CLEAN!$Y511+CLEAN!$Z511</f>
        <v>882</v>
      </c>
      <c r="P511" s="28">
        <f>IF(CLEAN!$M511&lt;=32,3,IF(CLEAN!$M511&lt;=65,2,1))</f>
        <v>1</v>
      </c>
      <c r="Q511" s="28">
        <f>IF(Table_Market[[#This Row],[F_TOTAL_achat]]&lt;=14,1,IF(Table_Market[[#This Row],[F_TOTAL_achat]]&lt;=21,2,3))</f>
        <v>3</v>
      </c>
      <c r="R511" s="28">
        <f>IF(Table_Market[[#This Row],[M_TOTAL_dépensé]]&lt;=115,1,IF(Table_Market[[#This Row],[M_TOTAL_dépensé]]&lt;=833,2,3))</f>
        <v>3</v>
      </c>
      <c r="S511" s="21" t="str">
        <f>Table_Market[[#This Row],[R_SCORE]]&amp;Table_Market[[#This Row],[F_SCORE]]&amp;Table_Market[[#This Row],[M_SCORE]]</f>
        <v>133</v>
      </c>
      <c r="T5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11" s="31">
        <v>312</v>
      </c>
      <c r="V511" s="31">
        <v>21</v>
      </c>
      <c r="W511" s="31">
        <v>206</v>
      </c>
      <c r="X511" s="31">
        <v>102</v>
      </c>
      <c r="Y511" s="31">
        <v>92</v>
      </c>
      <c r="Z511" s="31">
        <v>149</v>
      </c>
      <c r="AA511" s="28">
        <v>3</v>
      </c>
      <c r="AB511" s="28">
        <v>7</v>
      </c>
      <c r="AC511" s="28">
        <v>3</v>
      </c>
      <c r="AD511" s="28">
        <v>10</v>
      </c>
      <c r="AE511" s="28">
        <v>5</v>
      </c>
      <c r="AF511" s="28">
        <v>0</v>
      </c>
      <c r="AG511" s="28">
        <v>0</v>
      </c>
      <c r="AH511" s="28">
        <v>0</v>
      </c>
      <c r="AI511" s="28">
        <v>0</v>
      </c>
      <c r="AJ511" s="28">
        <v>0</v>
      </c>
      <c r="AK511" s="28">
        <v>0</v>
      </c>
      <c r="AL511" s="28">
        <v>3</v>
      </c>
      <c r="AM511" s="28">
        <v>11</v>
      </c>
      <c r="AN511" s="32">
        <v>0</v>
      </c>
    </row>
    <row r="512" spans="1:40" x14ac:dyDescent="0.35">
      <c r="A512" s="19">
        <v>4501</v>
      </c>
      <c r="B512" s="20">
        <v>1965</v>
      </c>
      <c r="C512" s="21">
        <f ca="1">YEAR(TODAY())-CLEAN!$B512</f>
        <v>60</v>
      </c>
      <c r="D512" s="28" t="s">
        <v>794</v>
      </c>
      <c r="E512" s="20" t="s">
        <v>717</v>
      </c>
      <c r="F512" s="20" t="s">
        <v>709</v>
      </c>
      <c r="G512" s="22">
        <v>69882</v>
      </c>
      <c r="H512" s="21">
        <v>0</v>
      </c>
      <c r="I512" s="21">
        <v>0</v>
      </c>
      <c r="J512" s="21">
        <f>CLEAN!$H512+CLEAN!$I512</f>
        <v>0</v>
      </c>
      <c r="K512" s="23">
        <v>41588</v>
      </c>
      <c r="L512" s="21">
        <f ca="1">YEAR(TODAY())-YEAR(CLEAN!$K512)</f>
        <v>12</v>
      </c>
      <c r="M512" s="21">
        <v>94</v>
      </c>
      <c r="N512" s="21">
        <f>SUM(CLEAN!$AB512:$AE512)</f>
        <v>20</v>
      </c>
      <c r="O512" s="24">
        <f>CLEAN!$U512+CLEAN!$V512+CLEAN!$W512+CLEAN!$X512+CLEAN!$Y512+CLEAN!$Z512</f>
        <v>1478</v>
      </c>
      <c r="P512" s="21">
        <f>IF(CLEAN!$M512&lt;=32,3,IF(CLEAN!$M512&lt;=65,2,1))</f>
        <v>1</v>
      </c>
      <c r="Q512" s="21">
        <f>IF(Table_Market[[#This Row],[F_TOTAL_achat]]&lt;=14,1,IF(Table_Market[[#This Row],[F_TOTAL_achat]]&lt;=21,2,3))</f>
        <v>2</v>
      </c>
      <c r="R512" s="21">
        <f>IF(Table_Market[[#This Row],[M_TOTAL_dépensé]]&lt;=115,1,IF(Table_Market[[#This Row],[M_TOTAL_dépensé]]&lt;=833,2,3))</f>
        <v>3</v>
      </c>
      <c r="S512" s="21" t="str">
        <f>Table_Market[[#This Row],[R_SCORE]]&amp;Table_Market[[#This Row],[F_SCORE]]&amp;Table_Market[[#This Row],[M_SCORE]]</f>
        <v>123</v>
      </c>
      <c r="T5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12" s="24">
        <v>292</v>
      </c>
      <c r="V512" s="24">
        <v>127</v>
      </c>
      <c r="W512" s="24">
        <v>635</v>
      </c>
      <c r="X512" s="24">
        <v>132</v>
      </c>
      <c r="Y512" s="24">
        <v>127</v>
      </c>
      <c r="Z512" s="24">
        <v>165</v>
      </c>
      <c r="AA512" s="21">
        <v>1</v>
      </c>
      <c r="AB512" s="21">
        <v>3</v>
      </c>
      <c r="AC512" s="21">
        <v>7</v>
      </c>
      <c r="AD512" s="21">
        <v>9</v>
      </c>
      <c r="AE512" s="21">
        <v>1</v>
      </c>
      <c r="AF512" s="21">
        <v>0</v>
      </c>
      <c r="AG512" s="21">
        <v>0</v>
      </c>
      <c r="AH512" s="21">
        <v>0</v>
      </c>
      <c r="AI512" s="21">
        <v>0</v>
      </c>
      <c r="AJ512" s="21">
        <v>0</v>
      </c>
      <c r="AK512" s="21">
        <v>0</v>
      </c>
      <c r="AL512" s="21">
        <v>3</v>
      </c>
      <c r="AM512" s="21">
        <v>11</v>
      </c>
      <c r="AN512" s="25">
        <v>0</v>
      </c>
    </row>
    <row r="513" spans="1:40" x14ac:dyDescent="0.35">
      <c r="A513" s="26">
        <v>3762</v>
      </c>
      <c r="B513" s="27">
        <v>1986</v>
      </c>
      <c r="C513" s="21">
        <f ca="1">YEAR(TODAY())-CLEAN!$B513</f>
        <v>39</v>
      </c>
      <c r="D513" s="28" t="s">
        <v>793</v>
      </c>
      <c r="E513" s="27" t="s">
        <v>714</v>
      </c>
      <c r="F513" s="27" t="s">
        <v>709</v>
      </c>
      <c r="G513" s="29">
        <v>69867</v>
      </c>
      <c r="H513" s="28">
        <v>0</v>
      </c>
      <c r="I513" s="28">
        <v>0</v>
      </c>
      <c r="J513" s="28">
        <f>CLEAN!$H513+CLEAN!$I513</f>
        <v>0</v>
      </c>
      <c r="K513" s="30">
        <v>41366</v>
      </c>
      <c r="L513" s="28">
        <f ca="1">YEAR(TODAY())-YEAR(CLEAN!$K513)</f>
        <v>12</v>
      </c>
      <c r="M513" s="28">
        <v>30</v>
      </c>
      <c r="N513" s="28">
        <f>SUM(CLEAN!$AB513:$AE513)</f>
        <v>17</v>
      </c>
      <c r="O513" s="31">
        <f>CLEAN!$U513+CLEAN!$V513+CLEAN!$W513+CLEAN!$X513+CLEAN!$Y513+CLEAN!$Z513</f>
        <v>925</v>
      </c>
      <c r="P513" s="28">
        <f>IF(CLEAN!$M513&lt;=32,3,IF(CLEAN!$M513&lt;=65,2,1))</f>
        <v>3</v>
      </c>
      <c r="Q513" s="28">
        <f>IF(Table_Market[[#This Row],[F_TOTAL_achat]]&lt;=14,1,IF(Table_Market[[#This Row],[F_TOTAL_achat]]&lt;=21,2,3))</f>
        <v>2</v>
      </c>
      <c r="R513" s="28">
        <f>IF(Table_Market[[#This Row],[M_TOTAL_dépensé]]&lt;=115,1,IF(Table_Market[[#This Row],[M_TOTAL_dépensé]]&lt;=833,2,3))</f>
        <v>3</v>
      </c>
      <c r="S513" s="21" t="str">
        <f>Table_Market[[#This Row],[R_SCORE]]&amp;Table_Market[[#This Row],[F_SCORE]]&amp;Table_Market[[#This Row],[M_SCORE]]</f>
        <v>323</v>
      </c>
      <c r="T5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13" s="31">
        <v>196</v>
      </c>
      <c r="V513" s="31">
        <v>0</v>
      </c>
      <c r="W513" s="31">
        <v>512</v>
      </c>
      <c r="X513" s="31">
        <v>33</v>
      </c>
      <c r="Y513" s="31">
        <v>130</v>
      </c>
      <c r="Z513" s="31">
        <v>54</v>
      </c>
      <c r="AA513" s="28">
        <v>1</v>
      </c>
      <c r="AB513" s="28">
        <v>3</v>
      </c>
      <c r="AC513" s="28">
        <v>5</v>
      </c>
      <c r="AD513" s="28">
        <v>8</v>
      </c>
      <c r="AE513" s="28">
        <v>1</v>
      </c>
      <c r="AF513" s="28">
        <v>0</v>
      </c>
      <c r="AG513" s="28">
        <v>0</v>
      </c>
      <c r="AH513" s="28">
        <v>0</v>
      </c>
      <c r="AI513" s="28">
        <v>1</v>
      </c>
      <c r="AJ513" s="28">
        <v>0</v>
      </c>
      <c r="AK513" s="28">
        <v>0</v>
      </c>
      <c r="AL513" s="28">
        <v>3</v>
      </c>
      <c r="AM513" s="28">
        <v>11</v>
      </c>
      <c r="AN513" s="32">
        <v>1</v>
      </c>
    </row>
    <row r="514" spans="1:40" x14ac:dyDescent="0.35">
      <c r="A514" s="19">
        <v>8659</v>
      </c>
      <c r="B514" s="20">
        <v>1952</v>
      </c>
      <c r="C514" s="21">
        <f ca="1">YEAR(TODAY())-CLEAN!$B514</f>
        <v>73</v>
      </c>
      <c r="D514" s="28" t="s">
        <v>794</v>
      </c>
      <c r="E514" s="20" t="s">
        <v>714</v>
      </c>
      <c r="F514" s="20" t="s">
        <v>713</v>
      </c>
      <c r="G514" s="22">
        <v>69805</v>
      </c>
      <c r="H514" s="21">
        <v>0</v>
      </c>
      <c r="I514" s="21">
        <v>1</v>
      </c>
      <c r="J514" s="21">
        <f>CLEAN!$H514+CLEAN!$I514</f>
        <v>1</v>
      </c>
      <c r="K514" s="23">
        <v>41660</v>
      </c>
      <c r="L514" s="21">
        <f ca="1">YEAR(TODAY())-YEAR(CLEAN!$K514)</f>
        <v>11</v>
      </c>
      <c r="M514" s="21">
        <v>50</v>
      </c>
      <c r="N514" s="21">
        <f>SUM(CLEAN!$AB514:$AE514)</f>
        <v>27</v>
      </c>
      <c r="O514" s="24">
        <f>CLEAN!$U514+CLEAN!$V514+CLEAN!$W514+CLEAN!$X514+CLEAN!$Y514+CLEAN!$Z514</f>
        <v>1038</v>
      </c>
      <c r="P514" s="21">
        <f>IF(CLEAN!$M514&lt;=32,3,IF(CLEAN!$M514&lt;=65,2,1))</f>
        <v>2</v>
      </c>
      <c r="Q514" s="21">
        <f>IF(Table_Market[[#This Row],[F_TOTAL_achat]]&lt;=14,1,IF(Table_Market[[#This Row],[F_TOTAL_achat]]&lt;=21,2,3))</f>
        <v>3</v>
      </c>
      <c r="R514" s="21">
        <f>IF(Table_Market[[#This Row],[M_TOTAL_dépensé]]&lt;=115,1,IF(Table_Market[[#This Row],[M_TOTAL_dépensé]]&lt;=833,2,3))</f>
        <v>3</v>
      </c>
      <c r="S514" s="21" t="str">
        <f>Table_Market[[#This Row],[R_SCORE]]&amp;Table_Market[[#This Row],[F_SCORE]]&amp;Table_Market[[#This Row],[M_SCORE]]</f>
        <v>233</v>
      </c>
      <c r="T5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14" s="24">
        <v>750</v>
      </c>
      <c r="V514" s="24">
        <v>71</v>
      </c>
      <c r="W514" s="24">
        <v>174</v>
      </c>
      <c r="X514" s="24">
        <v>13</v>
      </c>
      <c r="Y514" s="24">
        <v>10</v>
      </c>
      <c r="Z514" s="24">
        <v>20</v>
      </c>
      <c r="AA514" s="21">
        <v>2</v>
      </c>
      <c r="AB514" s="21">
        <v>6</v>
      </c>
      <c r="AC514" s="21">
        <v>8</v>
      </c>
      <c r="AD514" s="21">
        <v>11</v>
      </c>
      <c r="AE514" s="21">
        <v>2</v>
      </c>
      <c r="AF514" s="21">
        <v>0</v>
      </c>
      <c r="AG514" s="21">
        <v>0</v>
      </c>
      <c r="AH514" s="21">
        <v>0</v>
      </c>
      <c r="AI514" s="21">
        <v>0</v>
      </c>
      <c r="AJ514" s="21">
        <v>0</v>
      </c>
      <c r="AK514" s="21">
        <v>0</v>
      </c>
      <c r="AL514" s="21">
        <v>3</v>
      </c>
      <c r="AM514" s="21">
        <v>11</v>
      </c>
      <c r="AN514" s="25">
        <v>0</v>
      </c>
    </row>
    <row r="515" spans="1:40" x14ac:dyDescent="0.35">
      <c r="A515" s="26">
        <v>9185</v>
      </c>
      <c r="B515" s="27">
        <v>1966</v>
      </c>
      <c r="C515" s="21">
        <f ca="1">YEAR(TODAY())-CLEAN!$B515</f>
        <v>59</v>
      </c>
      <c r="D515" s="28" t="s">
        <v>792</v>
      </c>
      <c r="E515" s="27" t="s">
        <v>714</v>
      </c>
      <c r="F515" s="27" t="s">
        <v>709</v>
      </c>
      <c r="G515" s="29">
        <v>69759</v>
      </c>
      <c r="H515" s="28">
        <v>0</v>
      </c>
      <c r="I515" s="28">
        <v>0</v>
      </c>
      <c r="J515" s="28">
        <f>CLEAN!$H515+CLEAN!$I515</f>
        <v>0</v>
      </c>
      <c r="K515" s="30">
        <v>41575</v>
      </c>
      <c r="L515" s="28">
        <f ca="1">YEAR(TODAY())-YEAR(CLEAN!$K515)</f>
        <v>12</v>
      </c>
      <c r="M515" s="28">
        <v>38</v>
      </c>
      <c r="N515" s="28">
        <f>SUM(CLEAN!$AB515:$AE515)</f>
        <v>18</v>
      </c>
      <c r="O515" s="31">
        <f>CLEAN!$U515+CLEAN!$V515+CLEAN!$W515+CLEAN!$X515+CLEAN!$Y515+CLEAN!$Z515</f>
        <v>1029</v>
      </c>
      <c r="P515" s="28">
        <f>IF(CLEAN!$M515&lt;=32,3,IF(CLEAN!$M515&lt;=65,2,1))</f>
        <v>2</v>
      </c>
      <c r="Q515" s="28">
        <f>IF(Table_Market[[#This Row],[F_TOTAL_achat]]&lt;=14,1,IF(Table_Market[[#This Row],[F_TOTAL_achat]]&lt;=21,2,3))</f>
        <v>2</v>
      </c>
      <c r="R515" s="28">
        <f>IF(Table_Market[[#This Row],[M_TOTAL_dépensé]]&lt;=115,1,IF(Table_Market[[#This Row],[M_TOTAL_dépensé]]&lt;=833,2,3))</f>
        <v>3</v>
      </c>
      <c r="S515" s="21" t="str">
        <f>Table_Market[[#This Row],[R_SCORE]]&amp;Table_Market[[#This Row],[F_SCORE]]&amp;Table_Market[[#This Row],[M_SCORE]]</f>
        <v>223</v>
      </c>
      <c r="T5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15" s="31">
        <v>452</v>
      </c>
      <c r="V515" s="31">
        <v>20</v>
      </c>
      <c r="W515" s="31">
        <v>514</v>
      </c>
      <c r="X515" s="31">
        <v>13</v>
      </c>
      <c r="Y515" s="31">
        <v>30</v>
      </c>
      <c r="Z515" s="31">
        <v>0</v>
      </c>
      <c r="AA515" s="28">
        <v>3</v>
      </c>
      <c r="AB515" s="28">
        <v>4</v>
      </c>
      <c r="AC515" s="28">
        <v>6</v>
      </c>
      <c r="AD515" s="28">
        <v>5</v>
      </c>
      <c r="AE515" s="28">
        <v>3</v>
      </c>
      <c r="AF515" s="28">
        <v>0</v>
      </c>
      <c r="AG515" s="28">
        <v>0</v>
      </c>
      <c r="AH515" s="28">
        <v>0</v>
      </c>
      <c r="AI515" s="28">
        <v>0</v>
      </c>
      <c r="AJ515" s="28">
        <v>0</v>
      </c>
      <c r="AK515" s="28">
        <v>0</v>
      </c>
      <c r="AL515" s="28">
        <v>3</v>
      </c>
      <c r="AM515" s="28">
        <v>11</v>
      </c>
      <c r="AN515" s="32">
        <v>1</v>
      </c>
    </row>
    <row r="516" spans="1:40" x14ac:dyDescent="0.35">
      <c r="A516" s="19">
        <v>10711</v>
      </c>
      <c r="B516" s="20">
        <v>1945</v>
      </c>
      <c r="C516" s="21">
        <f ca="1">YEAR(TODAY())-CLEAN!$B516</f>
        <v>80</v>
      </c>
      <c r="D516" s="28" t="s">
        <v>794</v>
      </c>
      <c r="E516" s="20" t="s">
        <v>716</v>
      </c>
      <c r="F516" s="20" t="s">
        <v>710</v>
      </c>
      <c r="G516" s="22">
        <v>69755</v>
      </c>
      <c r="H516" s="21">
        <v>0</v>
      </c>
      <c r="I516" s="21">
        <v>0</v>
      </c>
      <c r="J516" s="21">
        <f>CLEAN!$H516+CLEAN!$I516</f>
        <v>0</v>
      </c>
      <c r="K516" s="23">
        <v>41549</v>
      </c>
      <c r="L516" s="21">
        <f ca="1">YEAR(TODAY())-YEAR(CLEAN!$K516)</f>
        <v>12</v>
      </c>
      <c r="M516" s="21">
        <v>23</v>
      </c>
      <c r="N516" s="21">
        <f>SUM(CLEAN!$AB516:$AE516)</f>
        <v>22</v>
      </c>
      <c r="O516" s="24">
        <f>CLEAN!$U516+CLEAN!$V516+CLEAN!$W516+CLEAN!$X516+CLEAN!$Y516+CLEAN!$Z516</f>
        <v>894</v>
      </c>
      <c r="P516" s="21">
        <f>IF(CLEAN!$M516&lt;=32,3,IF(CLEAN!$M516&lt;=65,2,1))</f>
        <v>3</v>
      </c>
      <c r="Q516" s="21">
        <f>IF(Table_Market[[#This Row],[F_TOTAL_achat]]&lt;=14,1,IF(Table_Market[[#This Row],[F_TOTAL_achat]]&lt;=21,2,3))</f>
        <v>3</v>
      </c>
      <c r="R516" s="21">
        <f>IF(Table_Market[[#This Row],[M_TOTAL_dépensé]]&lt;=115,1,IF(Table_Market[[#This Row],[M_TOTAL_dépensé]]&lt;=833,2,3))</f>
        <v>3</v>
      </c>
      <c r="S516" s="21" t="str">
        <f>Table_Market[[#This Row],[R_SCORE]]&amp;Table_Market[[#This Row],[F_SCORE]]&amp;Table_Market[[#This Row],[M_SCORE]]</f>
        <v>333</v>
      </c>
      <c r="T5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16" s="24">
        <v>217</v>
      </c>
      <c r="V516" s="24">
        <v>77</v>
      </c>
      <c r="W516" s="24">
        <v>373</v>
      </c>
      <c r="X516" s="24">
        <v>111</v>
      </c>
      <c r="Y516" s="24">
        <v>23</v>
      </c>
      <c r="Z516" s="24">
        <v>93</v>
      </c>
      <c r="AA516" s="21">
        <v>1</v>
      </c>
      <c r="AB516" s="21">
        <v>3</v>
      </c>
      <c r="AC516" s="21">
        <v>6</v>
      </c>
      <c r="AD516" s="21">
        <v>12</v>
      </c>
      <c r="AE516" s="21">
        <v>1</v>
      </c>
      <c r="AF516" s="21">
        <v>0</v>
      </c>
      <c r="AG516" s="21">
        <v>0</v>
      </c>
      <c r="AH516" s="21">
        <v>0</v>
      </c>
      <c r="AI516" s="21">
        <v>0</v>
      </c>
      <c r="AJ516" s="21">
        <v>0</v>
      </c>
      <c r="AK516" s="21">
        <v>0</v>
      </c>
      <c r="AL516" s="21">
        <v>3</v>
      </c>
      <c r="AM516" s="21">
        <v>11</v>
      </c>
      <c r="AN516" s="25">
        <v>0</v>
      </c>
    </row>
    <row r="517" spans="1:40" x14ac:dyDescent="0.35">
      <c r="A517" s="26">
        <v>1743</v>
      </c>
      <c r="B517" s="27">
        <v>1974</v>
      </c>
      <c r="C517" s="21">
        <f ca="1">YEAR(TODAY())-CLEAN!$B517</f>
        <v>51</v>
      </c>
      <c r="D517" s="28" t="s">
        <v>792</v>
      </c>
      <c r="E517" s="27" t="s">
        <v>716</v>
      </c>
      <c r="F517" s="27" t="s">
        <v>709</v>
      </c>
      <c r="G517" s="29">
        <v>69719</v>
      </c>
      <c r="H517" s="28">
        <v>0</v>
      </c>
      <c r="I517" s="28">
        <v>0</v>
      </c>
      <c r="J517" s="28">
        <f>CLEAN!$H517+CLEAN!$I517</f>
        <v>0</v>
      </c>
      <c r="K517" s="30">
        <v>41785</v>
      </c>
      <c r="L517" s="28">
        <f ca="1">YEAR(TODAY())-YEAR(CLEAN!$K517)</f>
        <v>11</v>
      </c>
      <c r="M517" s="28">
        <v>99</v>
      </c>
      <c r="N517" s="28">
        <f>SUM(CLEAN!$AB517:$AE517)</f>
        <v>11</v>
      </c>
      <c r="O517" s="31">
        <f>CLEAN!$U517+CLEAN!$V517+CLEAN!$W517+CLEAN!$X517+CLEAN!$Y517+CLEAN!$Z517</f>
        <v>801</v>
      </c>
      <c r="P517" s="28">
        <f>IF(CLEAN!$M517&lt;=32,3,IF(CLEAN!$M517&lt;=65,2,1))</f>
        <v>1</v>
      </c>
      <c r="Q517" s="28">
        <f>IF(Table_Market[[#This Row],[F_TOTAL_achat]]&lt;=14,1,IF(Table_Market[[#This Row],[F_TOTAL_achat]]&lt;=21,2,3))</f>
        <v>1</v>
      </c>
      <c r="R517" s="28">
        <f>IF(Table_Market[[#This Row],[M_TOTAL_dépensé]]&lt;=115,1,IF(Table_Market[[#This Row],[M_TOTAL_dépensé]]&lt;=833,2,3))</f>
        <v>2</v>
      </c>
      <c r="S517" s="21" t="str">
        <f>Table_Market[[#This Row],[R_SCORE]]&amp;Table_Market[[#This Row],[F_SCORE]]&amp;Table_Market[[#This Row],[M_SCORE]]</f>
        <v>112</v>
      </c>
      <c r="T5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17" s="31">
        <v>273</v>
      </c>
      <c r="V517" s="31">
        <v>86</v>
      </c>
      <c r="W517" s="31">
        <v>208</v>
      </c>
      <c r="X517" s="31">
        <v>177</v>
      </c>
      <c r="Y517" s="31">
        <v>14</v>
      </c>
      <c r="Z517" s="31">
        <v>43</v>
      </c>
      <c r="AA517" s="28">
        <v>1</v>
      </c>
      <c r="AB517" s="28">
        <v>2</v>
      </c>
      <c r="AC517" s="28">
        <v>3</v>
      </c>
      <c r="AD517" s="28">
        <v>5</v>
      </c>
      <c r="AE517" s="28">
        <v>1</v>
      </c>
      <c r="AF517" s="28">
        <v>0</v>
      </c>
      <c r="AG517" s="28">
        <v>0</v>
      </c>
      <c r="AH517" s="28">
        <v>0</v>
      </c>
      <c r="AI517" s="28">
        <v>0</v>
      </c>
      <c r="AJ517" s="28">
        <v>0</v>
      </c>
      <c r="AK517" s="28">
        <v>0</v>
      </c>
      <c r="AL517" s="28">
        <v>3</v>
      </c>
      <c r="AM517" s="28">
        <v>11</v>
      </c>
      <c r="AN517" s="32">
        <v>0</v>
      </c>
    </row>
    <row r="518" spans="1:40" x14ac:dyDescent="0.35">
      <c r="A518" s="19">
        <v>1570</v>
      </c>
      <c r="B518" s="20">
        <v>1951</v>
      </c>
      <c r="C518" s="21">
        <f ca="1">YEAR(TODAY())-CLEAN!$B518</f>
        <v>74</v>
      </c>
      <c r="D518" s="28" t="s">
        <v>794</v>
      </c>
      <c r="E518" s="20" t="s">
        <v>714</v>
      </c>
      <c r="F518" s="20" t="s">
        <v>713</v>
      </c>
      <c r="G518" s="22">
        <v>69702</v>
      </c>
      <c r="H518" s="21">
        <v>0</v>
      </c>
      <c r="I518" s="21">
        <v>1</v>
      </c>
      <c r="J518" s="21">
        <f>CLEAN!$H518+CLEAN!$I518</f>
        <v>1</v>
      </c>
      <c r="K518" s="23">
        <v>41324</v>
      </c>
      <c r="L518" s="21">
        <f ca="1">YEAR(TODAY())-YEAR(CLEAN!$K518)</f>
        <v>12</v>
      </c>
      <c r="M518" s="21">
        <v>8</v>
      </c>
      <c r="N518" s="21">
        <f>SUM(CLEAN!$AB518:$AE518)</f>
        <v>28</v>
      </c>
      <c r="O518" s="24">
        <f>CLEAN!$U518+CLEAN!$V518+CLEAN!$W518+CLEAN!$X518+CLEAN!$Y518+CLEAN!$Z518</f>
        <v>1039</v>
      </c>
      <c r="P518" s="21">
        <f>IF(CLEAN!$M518&lt;=32,3,IF(CLEAN!$M518&lt;=65,2,1))</f>
        <v>3</v>
      </c>
      <c r="Q518" s="21">
        <f>IF(Table_Market[[#This Row],[F_TOTAL_achat]]&lt;=14,1,IF(Table_Market[[#This Row],[F_TOTAL_achat]]&lt;=21,2,3))</f>
        <v>3</v>
      </c>
      <c r="R518" s="21">
        <f>IF(Table_Market[[#This Row],[M_TOTAL_dépensé]]&lt;=115,1,IF(Table_Market[[#This Row],[M_TOTAL_dépensé]]&lt;=833,2,3))</f>
        <v>3</v>
      </c>
      <c r="S518" s="21" t="str">
        <f>Table_Market[[#This Row],[R_SCORE]]&amp;Table_Market[[#This Row],[F_SCORE]]&amp;Table_Market[[#This Row],[M_SCORE]]</f>
        <v>333</v>
      </c>
      <c r="T5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18" s="24">
        <v>664</v>
      </c>
      <c r="V518" s="24">
        <v>9</v>
      </c>
      <c r="W518" s="24">
        <v>240</v>
      </c>
      <c r="X518" s="24">
        <v>50</v>
      </c>
      <c r="Y518" s="24">
        <v>19</v>
      </c>
      <c r="Z518" s="24">
        <v>57</v>
      </c>
      <c r="AA518" s="21">
        <v>2</v>
      </c>
      <c r="AB518" s="21">
        <v>7</v>
      </c>
      <c r="AC518" s="21">
        <v>7</v>
      </c>
      <c r="AD518" s="21">
        <v>10</v>
      </c>
      <c r="AE518" s="21">
        <v>4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0</v>
      </c>
      <c r="AL518" s="21">
        <v>3</v>
      </c>
      <c r="AM518" s="21">
        <v>11</v>
      </c>
      <c r="AN518" s="25">
        <v>0</v>
      </c>
    </row>
    <row r="519" spans="1:40" x14ac:dyDescent="0.35">
      <c r="A519" s="26">
        <v>1184</v>
      </c>
      <c r="B519" s="27">
        <v>1968</v>
      </c>
      <c r="C519" s="21">
        <f ca="1">YEAR(TODAY())-CLEAN!$B519</f>
        <v>57</v>
      </c>
      <c r="D519" s="28" t="s">
        <v>792</v>
      </c>
      <c r="E519" s="27" t="s">
        <v>714</v>
      </c>
      <c r="F519" s="27" t="s">
        <v>711</v>
      </c>
      <c r="G519" s="29">
        <v>69674</v>
      </c>
      <c r="H519" s="28">
        <v>0</v>
      </c>
      <c r="I519" s="28">
        <v>2</v>
      </c>
      <c r="J519" s="28">
        <f>CLEAN!$H519+CLEAN!$I519</f>
        <v>2</v>
      </c>
      <c r="K519" s="30">
        <v>41416</v>
      </c>
      <c r="L519" s="28">
        <f ca="1">YEAR(TODAY())-YEAR(CLEAN!$K519)</f>
        <v>12</v>
      </c>
      <c r="M519" s="28">
        <v>46</v>
      </c>
      <c r="N519" s="28">
        <f>SUM(CLEAN!$AB519:$AE519)</f>
        <v>27</v>
      </c>
      <c r="O519" s="31">
        <f>CLEAN!$U519+CLEAN!$V519+CLEAN!$W519+CLEAN!$X519+CLEAN!$Y519+CLEAN!$Z519</f>
        <v>845</v>
      </c>
      <c r="P519" s="28">
        <f>IF(CLEAN!$M519&lt;=32,3,IF(CLEAN!$M519&lt;=65,2,1))</f>
        <v>2</v>
      </c>
      <c r="Q519" s="28">
        <f>IF(Table_Market[[#This Row],[F_TOTAL_achat]]&lt;=14,1,IF(Table_Market[[#This Row],[F_TOTAL_achat]]&lt;=21,2,3))</f>
        <v>3</v>
      </c>
      <c r="R519" s="28">
        <f>IF(Table_Market[[#This Row],[M_TOTAL_dépensé]]&lt;=115,1,IF(Table_Market[[#This Row],[M_TOTAL_dépensé]]&lt;=833,2,3))</f>
        <v>3</v>
      </c>
      <c r="S519" s="21" t="str">
        <f>Table_Market[[#This Row],[R_SCORE]]&amp;Table_Market[[#This Row],[F_SCORE]]&amp;Table_Market[[#This Row],[M_SCORE]]</f>
        <v>233</v>
      </c>
      <c r="T5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19" s="31">
        <v>554</v>
      </c>
      <c r="V519" s="31">
        <v>41</v>
      </c>
      <c r="W519" s="31">
        <v>215</v>
      </c>
      <c r="X519" s="31">
        <v>11</v>
      </c>
      <c r="Y519" s="31">
        <v>0</v>
      </c>
      <c r="Z519" s="31">
        <v>24</v>
      </c>
      <c r="AA519" s="28">
        <v>3</v>
      </c>
      <c r="AB519" s="28">
        <v>10</v>
      </c>
      <c r="AC519" s="28">
        <v>2</v>
      </c>
      <c r="AD519" s="28">
        <v>10</v>
      </c>
      <c r="AE519" s="28">
        <v>5</v>
      </c>
      <c r="AF519" s="28">
        <v>0</v>
      </c>
      <c r="AG519" s="28">
        <v>0</v>
      </c>
      <c r="AH519" s="28">
        <v>0</v>
      </c>
      <c r="AI519" s="28">
        <v>0</v>
      </c>
      <c r="AJ519" s="28">
        <v>0</v>
      </c>
      <c r="AK519" s="28">
        <v>0</v>
      </c>
      <c r="AL519" s="28">
        <v>3</v>
      </c>
      <c r="AM519" s="28">
        <v>11</v>
      </c>
      <c r="AN519" s="32">
        <v>0</v>
      </c>
    </row>
    <row r="520" spans="1:40" x14ac:dyDescent="0.35">
      <c r="A520" s="19">
        <v>6999</v>
      </c>
      <c r="B520" s="20">
        <v>1980</v>
      </c>
      <c r="C520" s="21">
        <f ca="1">YEAR(TODAY())-CLEAN!$B520</f>
        <v>45</v>
      </c>
      <c r="D520" s="28" t="s">
        <v>792</v>
      </c>
      <c r="E520" s="20" t="s">
        <v>717</v>
      </c>
      <c r="F520" s="20" t="s">
        <v>710</v>
      </c>
      <c r="G520" s="22">
        <v>69661</v>
      </c>
      <c r="H520" s="21">
        <v>0</v>
      </c>
      <c r="I520" s="21">
        <v>0</v>
      </c>
      <c r="J520" s="21">
        <f>CLEAN!$H520+CLEAN!$I520</f>
        <v>0</v>
      </c>
      <c r="K520" s="23">
        <v>41772</v>
      </c>
      <c r="L520" s="21">
        <f ca="1">YEAR(TODAY())-YEAR(CLEAN!$K520)</f>
        <v>11</v>
      </c>
      <c r="M520" s="21">
        <v>80</v>
      </c>
      <c r="N520" s="21">
        <f>SUM(CLEAN!$AB520:$AE520)</f>
        <v>25</v>
      </c>
      <c r="O520" s="24">
        <f>CLEAN!$U520+CLEAN!$V520+CLEAN!$W520+CLEAN!$X520+CLEAN!$Y520+CLEAN!$Z520</f>
        <v>834</v>
      </c>
      <c r="P520" s="21">
        <f>IF(CLEAN!$M520&lt;=32,3,IF(CLEAN!$M520&lt;=65,2,1))</f>
        <v>1</v>
      </c>
      <c r="Q520" s="21">
        <f>IF(Table_Market[[#This Row],[F_TOTAL_achat]]&lt;=14,1,IF(Table_Market[[#This Row],[F_TOTAL_achat]]&lt;=21,2,3))</f>
        <v>3</v>
      </c>
      <c r="R520" s="21">
        <f>IF(Table_Market[[#This Row],[M_TOTAL_dépensé]]&lt;=115,1,IF(Table_Market[[#This Row],[M_TOTAL_dépensé]]&lt;=833,2,3))</f>
        <v>3</v>
      </c>
      <c r="S520" s="21" t="str">
        <f>Table_Market[[#This Row],[R_SCORE]]&amp;Table_Market[[#This Row],[F_SCORE]]&amp;Table_Market[[#This Row],[M_SCORE]]</f>
        <v>133</v>
      </c>
      <c r="T5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20" s="24">
        <v>656</v>
      </c>
      <c r="V520" s="24">
        <v>16</v>
      </c>
      <c r="W520" s="24">
        <v>106</v>
      </c>
      <c r="X520" s="24">
        <v>32</v>
      </c>
      <c r="Y520" s="24">
        <v>16</v>
      </c>
      <c r="Z520" s="24">
        <v>8</v>
      </c>
      <c r="AA520" s="21">
        <v>1</v>
      </c>
      <c r="AB520" s="21">
        <v>7</v>
      </c>
      <c r="AC520" s="21">
        <v>3</v>
      </c>
      <c r="AD520" s="21">
        <v>12</v>
      </c>
      <c r="AE520" s="21">
        <v>3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3</v>
      </c>
      <c r="AM520" s="21">
        <v>11</v>
      </c>
      <c r="AN520" s="25">
        <v>0</v>
      </c>
    </row>
    <row r="521" spans="1:40" x14ac:dyDescent="0.35">
      <c r="A521" s="26">
        <v>3834</v>
      </c>
      <c r="B521" s="27">
        <v>1962</v>
      </c>
      <c r="C521" s="21">
        <f ca="1">YEAR(TODAY())-CLEAN!$B521</f>
        <v>63</v>
      </c>
      <c r="D521" s="28" t="s">
        <v>794</v>
      </c>
      <c r="E521" s="27" t="s">
        <v>716</v>
      </c>
      <c r="F521" s="27" t="s">
        <v>709</v>
      </c>
      <c r="G521" s="29">
        <v>69627</v>
      </c>
      <c r="H521" s="28">
        <v>0</v>
      </c>
      <c r="I521" s="28">
        <v>1</v>
      </c>
      <c r="J521" s="28">
        <f>CLEAN!$H521+CLEAN!$I521</f>
        <v>1</v>
      </c>
      <c r="K521" s="30">
        <v>41350</v>
      </c>
      <c r="L521" s="28">
        <f ca="1">YEAR(TODAY())-YEAR(CLEAN!$K521)</f>
        <v>12</v>
      </c>
      <c r="M521" s="28">
        <v>35</v>
      </c>
      <c r="N521" s="28">
        <f>SUM(CLEAN!$AB521:$AE521)</f>
        <v>26</v>
      </c>
      <c r="O521" s="31">
        <f>CLEAN!$U521+CLEAN!$V521+CLEAN!$W521+CLEAN!$X521+CLEAN!$Y521+CLEAN!$Z521</f>
        <v>861</v>
      </c>
      <c r="P521" s="28">
        <f>IF(CLEAN!$M521&lt;=32,3,IF(CLEAN!$M521&lt;=65,2,1))</f>
        <v>2</v>
      </c>
      <c r="Q521" s="28">
        <f>IF(Table_Market[[#This Row],[F_TOTAL_achat]]&lt;=14,1,IF(Table_Market[[#This Row],[F_TOTAL_achat]]&lt;=21,2,3))</f>
        <v>3</v>
      </c>
      <c r="R521" s="28">
        <f>IF(Table_Market[[#This Row],[M_TOTAL_dépensé]]&lt;=115,1,IF(Table_Market[[#This Row],[M_TOTAL_dépensé]]&lt;=833,2,3))</f>
        <v>3</v>
      </c>
      <c r="S521" s="21" t="str">
        <f>Table_Market[[#This Row],[R_SCORE]]&amp;Table_Market[[#This Row],[F_SCORE]]&amp;Table_Market[[#This Row],[M_SCORE]]</f>
        <v>233</v>
      </c>
      <c r="T5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21" s="31">
        <v>231</v>
      </c>
      <c r="V521" s="31">
        <v>161</v>
      </c>
      <c r="W521" s="31">
        <v>215</v>
      </c>
      <c r="X521" s="31">
        <v>171</v>
      </c>
      <c r="Y521" s="31">
        <v>30</v>
      </c>
      <c r="Z521" s="31">
        <v>53</v>
      </c>
      <c r="AA521" s="28">
        <v>2</v>
      </c>
      <c r="AB521" s="28">
        <v>8</v>
      </c>
      <c r="AC521" s="28">
        <v>2</v>
      </c>
      <c r="AD521" s="28">
        <v>11</v>
      </c>
      <c r="AE521" s="28">
        <v>5</v>
      </c>
      <c r="AF521" s="28">
        <v>0</v>
      </c>
      <c r="AG521" s="28">
        <v>0</v>
      </c>
      <c r="AH521" s="28">
        <v>0</v>
      </c>
      <c r="AI521" s="28">
        <v>0</v>
      </c>
      <c r="AJ521" s="28">
        <v>0</v>
      </c>
      <c r="AK521" s="28">
        <v>0</v>
      </c>
      <c r="AL521" s="28">
        <v>3</v>
      </c>
      <c r="AM521" s="28">
        <v>11</v>
      </c>
      <c r="AN521" s="32">
        <v>0</v>
      </c>
    </row>
    <row r="522" spans="1:40" x14ac:dyDescent="0.35">
      <c r="A522" s="19">
        <v>2254</v>
      </c>
      <c r="B522" s="20">
        <v>1983</v>
      </c>
      <c r="C522" s="21">
        <f ca="1">YEAR(TODAY())-CLEAN!$B522</f>
        <v>42</v>
      </c>
      <c r="D522" s="28" t="s">
        <v>793</v>
      </c>
      <c r="E522" s="20" t="s">
        <v>716</v>
      </c>
      <c r="F522" s="20" t="s">
        <v>710</v>
      </c>
      <c r="G522" s="22">
        <v>69520</v>
      </c>
      <c r="H522" s="21">
        <v>0</v>
      </c>
      <c r="I522" s="21">
        <v>0</v>
      </c>
      <c r="J522" s="21">
        <f>CLEAN!$H522+CLEAN!$I522</f>
        <v>0</v>
      </c>
      <c r="K522" s="23">
        <v>41462</v>
      </c>
      <c r="L522" s="21">
        <f ca="1">YEAR(TODAY())-YEAR(CLEAN!$K522)</f>
        <v>12</v>
      </c>
      <c r="M522" s="21">
        <v>95</v>
      </c>
      <c r="N522" s="21">
        <f>SUM(CLEAN!$AB522:$AE522)</f>
        <v>25</v>
      </c>
      <c r="O522" s="24">
        <f>CLEAN!$U522+CLEAN!$V522+CLEAN!$W522+CLEAN!$X522+CLEAN!$Y522+CLEAN!$Z522</f>
        <v>1455</v>
      </c>
      <c r="P522" s="21">
        <f>IF(CLEAN!$M522&lt;=32,3,IF(CLEAN!$M522&lt;=65,2,1))</f>
        <v>1</v>
      </c>
      <c r="Q522" s="21">
        <f>IF(Table_Market[[#This Row],[F_TOTAL_achat]]&lt;=14,1,IF(Table_Market[[#This Row],[F_TOTAL_achat]]&lt;=21,2,3))</f>
        <v>3</v>
      </c>
      <c r="R522" s="21">
        <f>IF(Table_Market[[#This Row],[M_TOTAL_dépensé]]&lt;=115,1,IF(Table_Market[[#This Row],[M_TOTAL_dépensé]]&lt;=833,2,3))</f>
        <v>3</v>
      </c>
      <c r="S522" s="21" t="str">
        <f>Table_Market[[#This Row],[R_SCORE]]&amp;Table_Market[[#This Row],[F_SCORE]]&amp;Table_Market[[#This Row],[M_SCORE]]</f>
        <v>133</v>
      </c>
      <c r="T5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22" s="24">
        <v>627</v>
      </c>
      <c r="V522" s="24">
        <v>120</v>
      </c>
      <c r="W522" s="24">
        <v>414</v>
      </c>
      <c r="X522" s="24">
        <v>121</v>
      </c>
      <c r="Y522" s="24">
        <v>80</v>
      </c>
      <c r="Z522" s="24">
        <v>93</v>
      </c>
      <c r="AA522" s="21">
        <v>1</v>
      </c>
      <c r="AB522" s="21">
        <v>9</v>
      </c>
      <c r="AC522" s="21">
        <v>6</v>
      </c>
      <c r="AD522" s="21">
        <v>5</v>
      </c>
      <c r="AE522" s="21">
        <v>5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0</v>
      </c>
      <c r="AL522" s="21">
        <v>3</v>
      </c>
      <c r="AM522" s="21">
        <v>11</v>
      </c>
      <c r="AN522" s="25">
        <v>0</v>
      </c>
    </row>
    <row r="523" spans="1:40" x14ac:dyDescent="0.35">
      <c r="A523" s="26">
        <v>454</v>
      </c>
      <c r="B523" s="27">
        <v>1980</v>
      </c>
      <c r="C523" s="21">
        <f ca="1">YEAR(TODAY())-CLEAN!$B523</f>
        <v>45</v>
      </c>
      <c r="D523" s="28" t="s">
        <v>792</v>
      </c>
      <c r="E523" s="27" t="s">
        <v>716</v>
      </c>
      <c r="F523" s="27" t="s">
        <v>713</v>
      </c>
      <c r="G523" s="29">
        <v>69508</v>
      </c>
      <c r="H523" s="28">
        <v>1</v>
      </c>
      <c r="I523" s="28">
        <v>0</v>
      </c>
      <c r="J523" s="28">
        <f>CLEAN!$H523+CLEAN!$I523</f>
        <v>1</v>
      </c>
      <c r="K523" s="30">
        <v>41227</v>
      </c>
      <c r="L523" s="28">
        <f ca="1">YEAR(TODAY())-YEAR(CLEAN!$K523)</f>
        <v>13</v>
      </c>
      <c r="M523" s="28">
        <v>48</v>
      </c>
      <c r="N523" s="28">
        <f>SUM(CLEAN!$AB523:$AE523)</f>
        <v>32</v>
      </c>
      <c r="O523" s="31">
        <f>CLEAN!$U523+CLEAN!$V523+CLEAN!$W523+CLEAN!$X523+CLEAN!$Y523+CLEAN!$Z523</f>
        <v>1135</v>
      </c>
      <c r="P523" s="28">
        <f>IF(CLEAN!$M523&lt;=32,3,IF(CLEAN!$M523&lt;=65,2,1))</f>
        <v>2</v>
      </c>
      <c r="Q523" s="28">
        <f>IF(Table_Market[[#This Row],[F_TOTAL_achat]]&lt;=14,1,IF(Table_Market[[#This Row],[F_TOTAL_achat]]&lt;=21,2,3))</f>
        <v>3</v>
      </c>
      <c r="R523" s="28">
        <f>IF(Table_Market[[#This Row],[M_TOTAL_dépensé]]&lt;=115,1,IF(Table_Market[[#This Row],[M_TOTAL_dépensé]]&lt;=833,2,3))</f>
        <v>3</v>
      </c>
      <c r="S523" s="21" t="str">
        <f>Table_Market[[#This Row],[R_SCORE]]&amp;Table_Market[[#This Row],[F_SCORE]]&amp;Table_Market[[#This Row],[M_SCORE]]</f>
        <v>233</v>
      </c>
      <c r="T5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23" s="31">
        <v>824</v>
      </c>
      <c r="V523" s="31">
        <v>32</v>
      </c>
      <c r="W523" s="31">
        <v>162</v>
      </c>
      <c r="X523" s="31">
        <v>42</v>
      </c>
      <c r="Y523" s="31">
        <v>32</v>
      </c>
      <c r="Z523" s="31">
        <v>43</v>
      </c>
      <c r="AA523" s="28">
        <v>2</v>
      </c>
      <c r="AB523" s="28">
        <v>11</v>
      </c>
      <c r="AC523" s="28">
        <v>4</v>
      </c>
      <c r="AD523" s="28">
        <v>11</v>
      </c>
      <c r="AE523" s="28">
        <v>6</v>
      </c>
      <c r="AF523" s="28">
        <v>0</v>
      </c>
      <c r="AG523" s="28">
        <v>0</v>
      </c>
      <c r="AH523" s="28">
        <v>0</v>
      </c>
      <c r="AI523" s="28">
        <v>0</v>
      </c>
      <c r="AJ523" s="28">
        <v>0</v>
      </c>
      <c r="AK523" s="28">
        <v>0</v>
      </c>
      <c r="AL523" s="28">
        <v>3</v>
      </c>
      <c r="AM523" s="28">
        <v>11</v>
      </c>
      <c r="AN523" s="32">
        <v>0</v>
      </c>
    </row>
    <row r="524" spans="1:40" x14ac:dyDescent="0.35">
      <c r="A524" s="19">
        <v>7279</v>
      </c>
      <c r="B524" s="20">
        <v>1969</v>
      </c>
      <c r="C524" s="21">
        <f ca="1">YEAR(TODAY())-CLEAN!$B524</f>
        <v>56</v>
      </c>
      <c r="D524" s="28" t="s">
        <v>792</v>
      </c>
      <c r="E524" s="20" t="s">
        <v>714</v>
      </c>
      <c r="F524" s="20" t="s">
        <v>713</v>
      </c>
      <c r="G524" s="22">
        <v>69476</v>
      </c>
      <c r="H524" s="21">
        <v>0</v>
      </c>
      <c r="I524" s="21">
        <v>0</v>
      </c>
      <c r="J524" s="21">
        <f>CLEAN!$H524+CLEAN!$I524</f>
        <v>0</v>
      </c>
      <c r="K524" s="23">
        <v>41547</v>
      </c>
      <c r="L524" s="21">
        <f ca="1">YEAR(TODAY())-YEAR(CLEAN!$K524)</f>
        <v>12</v>
      </c>
      <c r="M524" s="21">
        <v>3</v>
      </c>
      <c r="N524" s="21">
        <f>SUM(CLEAN!$AB524:$AE524)</f>
        <v>16</v>
      </c>
      <c r="O524" s="24">
        <f>CLEAN!$U524+CLEAN!$V524+CLEAN!$W524+CLEAN!$X524+CLEAN!$Y524+CLEAN!$Z524</f>
        <v>1044</v>
      </c>
      <c r="P524" s="21">
        <f>IF(CLEAN!$M524&lt;=32,3,IF(CLEAN!$M524&lt;=65,2,1))</f>
        <v>3</v>
      </c>
      <c r="Q524" s="21">
        <f>IF(Table_Market[[#This Row],[F_TOTAL_achat]]&lt;=14,1,IF(Table_Market[[#This Row],[F_TOTAL_achat]]&lt;=21,2,3))</f>
        <v>2</v>
      </c>
      <c r="R524" s="21">
        <f>IF(Table_Market[[#This Row],[M_TOTAL_dépensé]]&lt;=115,1,IF(Table_Market[[#This Row],[M_TOTAL_dépensé]]&lt;=833,2,3))</f>
        <v>3</v>
      </c>
      <c r="S524" s="21" t="str">
        <f>Table_Market[[#This Row],[R_SCORE]]&amp;Table_Market[[#This Row],[F_SCORE]]&amp;Table_Market[[#This Row],[M_SCORE]]</f>
        <v>323</v>
      </c>
      <c r="T5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24" s="24">
        <v>260</v>
      </c>
      <c r="V524" s="24">
        <v>86</v>
      </c>
      <c r="W524" s="24">
        <v>559</v>
      </c>
      <c r="X524" s="24">
        <v>63</v>
      </c>
      <c r="Y524" s="24">
        <v>9</v>
      </c>
      <c r="Z524" s="24">
        <v>67</v>
      </c>
      <c r="AA524" s="21">
        <v>1</v>
      </c>
      <c r="AB524" s="21">
        <v>4</v>
      </c>
      <c r="AC524" s="21">
        <v>6</v>
      </c>
      <c r="AD524" s="21">
        <v>4</v>
      </c>
      <c r="AE524" s="21">
        <v>2</v>
      </c>
      <c r="AF524" s="21">
        <v>0</v>
      </c>
      <c r="AG524" s="21">
        <v>0</v>
      </c>
      <c r="AH524" s="21">
        <v>0</v>
      </c>
      <c r="AI524" s="21">
        <v>0</v>
      </c>
      <c r="AJ524" s="21">
        <v>0</v>
      </c>
      <c r="AK524" s="21">
        <v>0</v>
      </c>
      <c r="AL524" s="21">
        <v>3</v>
      </c>
      <c r="AM524" s="21">
        <v>11</v>
      </c>
      <c r="AN524" s="25">
        <v>0</v>
      </c>
    </row>
    <row r="525" spans="1:40" x14ac:dyDescent="0.35">
      <c r="A525" s="26">
        <v>1927</v>
      </c>
      <c r="B525" s="27">
        <v>1973</v>
      </c>
      <c r="C525" s="21">
        <f ca="1">YEAR(TODAY())-CLEAN!$B525</f>
        <v>52</v>
      </c>
      <c r="D525" s="28" t="s">
        <v>792</v>
      </c>
      <c r="E525" s="27" t="s">
        <v>717</v>
      </c>
      <c r="F525" s="27" t="s">
        <v>713</v>
      </c>
      <c r="G525" s="29">
        <v>69401</v>
      </c>
      <c r="H525" s="28">
        <v>0</v>
      </c>
      <c r="I525" s="28">
        <v>1</v>
      </c>
      <c r="J525" s="28">
        <f>CLEAN!$H525+CLEAN!$I525</f>
        <v>1</v>
      </c>
      <c r="K525" s="30">
        <v>41721</v>
      </c>
      <c r="L525" s="28">
        <f ca="1">YEAR(TODAY())-YEAR(CLEAN!$K525)</f>
        <v>11</v>
      </c>
      <c r="M525" s="28">
        <v>41</v>
      </c>
      <c r="N525" s="28">
        <f>SUM(CLEAN!$AB525:$AE525)</f>
        <v>15</v>
      </c>
      <c r="O525" s="31">
        <f>CLEAN!$U525+CLEAN!$V525+CLEAN!$W525+CLEAN!$X525+CLEAN!$Y525+CLEAN!$Z525</f>
        <v>690</v>
      </c>
      <c r="P525" s="28">
        <f>IF(CLEAN!$M525&lt;=32,3,IF(CLEAN!$M525&lt;=65,2,1))</f>
        <v>2</v>
      </c>
      <c r="Q525" s="28">
        <f>IF(Table_Market[[#This Row],[F_TOTAL_achat]]&lt;=14,1,IF(Table_Market[[#This Row],[F_TOTAL_achat]]&lt;=21,2,3))</f>
        <v>2</v>
      </c>
      <c r="R525" s="28">
        <f>IF(Table_Market[[#This Row],[M_TOTAL_dépensé]]&lt;=115,1,IF(Table_Market[[#This Row],[M_TOTAL_dépensé]]&lt;=833,2,3))</f>
        <v>2</v>
      </c>
      <c r="S525" s="21" t="str">
        <f>Table_Market[[#This Row],[R_SCORE]]&amp;Table_Market[[#This Row],[F_SCORE]]&amp;Table_Market[[#This Row],[M_SCORE]]</f>
        <v>222</v>
      </c>
      <c r="T5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25" s="31">
        <v>399</v>
      </c>
      <c r="V525" s="31">
        <v>27</v>
      </c>
      <c r="W525" s="31">
        <v>159</v>
      </c>
      <c r="X525" s="31">
        <v>58</v>
      </c>
      <c r="Y525" s="31">
        <v>8</v>
      </c>
      <c r="Z525" s="31">
        <v>39</v>
      </c>
      <c r="AA525" s="28">
        <v>4</v>
      </c>
      <c r="AB525" s="28">
        <v>4</v>
      </c>
      <c r="AC525" s="28">
        <v>4</v>
      </c>
      <c r="AD525" s="28">
        <v>5</v>
      </c>
      <c r="AE525" s="28">
        <v>2</v>
      </c>
      <c r="AF525" s="28">
        <v>0</v>
      </c>
      <c r="AG525" s="28">
        <v>0</v>
      </c>
      <c r="AH525" s="28">
        <v>0</v>
      </c>
      <c r="AI525" s="28">
        <v>0</v>
      </c>
      <c r="AJ525" s="28">
        <v>0</v>
      </c>
      <c r="AK525" s="28">
        <v>0</v>
      </c>
      <c r="AL525" s="28">
        <v>3</v>
      </c>
      <c r="AM525" s="28">
        <v>11</v>
      </c>
      <c r="AN525" s="32">
        <v>0</v>
      </c>
    </row>
    <row r="526" spans="1:40" x14ac:dyDescent="0.35">
      <c r="A526" s="19">
        <v>618</v>
      </c>
      <c r="B526" s="20">
        <v>1977</v>
      </c>
      <c r="C526" s="21">
        <f ca="1">YEAR(TODAY())-CLEAN!$B526</f>
        <v>48</v>
      </c>
      <c r="D526" s="28" t="s">
        <v>792</v>
      </c>
      <c r="E526" s="20" t="s">
        <v>714</v>
      </c>
      <c r="F526" s="20" t="s">
        <v>710</v>
      </c>
      <c r="G526" s="22">
        <v>69389</v>
      </c>
      <c r="H526" s="21">
        <v>0</v>
      </c>
      <c r="I526" s="21">
        <v>1</v>
      </c>
      <c r="J526" s="21">
        <f>CLEAN!$H526+CLEAN!$I526</f>
        <v>1</v>
      </c>
      <c r="K526" s="23">
        <v>41180</v>
      </c>
      <c r="L526" s="21">
        <f ca="1">YEAR(TODAY())-YEAR(CLEAN!$K526)</f>
        <v>13</v>
      </c>
      <c r="M526" s="21">
        <v>17</v>
      </c>
      <c r="N526" s="21">
        <f>SUM(CLEAN!$AB526:$AE526)</f>
        <v>25</v>
      </c>
      <c r="O526" s="24">
        <f>CLEAN!$U526+CLEAN!$V526+CLEAN!$W526+CLEAN!$X526+CLEAN!$Y526+CLEAN!$Z526</f>
        <v>797</v>
      </c>
      <c r="P526" s="21">
        <f>IF(CLEAN!$M526&lt;=32,3,IF(CLEAN!$M526&lt;=65,2,1))</f>
        <v>3</v>
      </c>
      <c r="Q526" s="21">
        <f>IF(Table_Market[[#This Row],[F_TOTAL_achat]]&lt;=14,1,IF(Table_Market[[#This Row],[F_TOTAL_achat]]&lt;=21,2,3))</f>
        <v>3</v>
      </c>
      <c r="R526" s="21">
        <f>IF(Table_Market[[#This Row],[M_TOTAL_dépensé]]&lt;=115,1,IF(Table_Market[[#This Row],[M_TOTAL_dépensé]]&lt;=833,2,3))</f>
        <v>2</v>
      </c>
      <c r="S526" s="21" t="str">
        <f>Table_Market[[#This Row],[R_SCORE]]&amp;Table_Market[[#This Row],[F_SCORE]]&amp;Table_Market[[#This Row],[M_SCORE]]</f>
        <v>332</v>
      </c>
      <c r="T5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26" s="24">
        <v>422</v>
      </c>
      <c r="V526" s="24">
        <v>7</v>
      </c>
      <c r="W526" s="24">
        <v>238</v>
      </c>
      <c r="X526" s="24">
        <v>69</v>
      </c>
      <c r="Y526" s="24">
        <v>46</v>
      </c>
      <c r="Z526" s="24">
        <v>15</v>
      </c>
      <c r="AA526" s="21">
        <v>1</v>
      </c>
      <c r="AB526" s="21">
        <v>7</v>
      </c>
      <c r="AC526" s="21">
        <v>2</v>
      </c>
      <c r="AD526" s="21">
        <v>12</v>
      </c>
      <c r="AE526" s="21">
        <v>4</v>
      </c>
      <c r="AF526" s="21">
        <v>0</v>
      </c>
      <c r="AG526" s="21">
        <v>0</v>
      </c>
      <c r="AH526" s="21">
        <v>0</v>
      </c>
      <c r="AI526" s="21">
        <v>0</v>
      </c>
      <c r="AJ526" s="21">
        <v>0</v>
      </c>
      <c r="AK526" s="21">
        <v>0</v>
      </c>
      <c r="AL526" s="21">
        <v>3</v>
      </c>
      <c r="AM526" s="21">
        <v>11</v>
      </c>
      <c r="AN526" s="25">
        <v>0</v>
      </c>
    </row>
    <row r="527" spans="1:40" x14ac:dyDescent="0.35">
      <c r="A527" s="26">
        <v>10240</v>
      </c>
      <c r="B527" s="27">
        <v>1949</v>
      </c>
      <c r="C527" s="21">
        <f ca="1">YEAR(TODAY())-CLEAN!$B527</f>
        <v>76</v>
      </c>
      <c r="D527" s="28" t="s">
        <v>794</v>
      </c>
      <c r="E527" s="27" t="s">
        <v>716</v>
      </c>
      <c r="F527" s="27" t="s">
        <v>713</v>
      </c>
      <c r="G527" s="29">
        <v>69372</v>
      </c>
      <c r="H527" s="28">
        <v>0</v>
      </c>
      <c r="I527" s="28">
        <v>0</v>
      </c>
      <c r="J527" s="28">
        <f>CLEAN!$H527+CLEAN!$I527</f>
        <v>0</v>
      </c>
      <c r="K527" s="30">
        <v>41324</v>
      </c>
      <c r="L527" s="28">
        <f ca="1">YEAR(TODAY())-YEAR(CLEAN!$K527)</f>
        <v>12</v>
      </c>
      <c r="M527" s="28">
        <v>10</v>
      </c>
      <c r="N527" s="28">
        <f>SUM(CLEAN!$AB527:$AE527)</f>
        <v>24</v>
      </c>
      <c r="O527" s="31">
        <f>CLEAN!$U527+CLEAN!$V527+CLEAN!$W527+CLEAN!$X527+CLEAN!$Y527+CLEAN!$Z527</f>
        <v>1381</v>
      </c>
      <c r="P527" s="28">
        <f>IF(CLEAN!$M527&lt;=32,3,IF(CLEAN!$M527&lt;=65,2,1))</f>
        <v>3</v>
      </c>
      <c r="Q527" s="28">
        <f>IF(Table_Market[[#This Row],[F_TOTAL_achat]]&lt;=14,1,IF(Table_Market[[#This Row],[F_TOTAL_achat]]&lt;=21,2,3))</f>
        <v>3</v>
      </c>
      <c r="R527" s="28">
        <f>IF(Table_Market[[#This Row],[M_TOTAL_dépensé]]&lt;=115,1,IF(Table_Market[[#This Row],[M_TOTAL_dépensé]]&lt;=833,2,3))</f>
        <v>3</v>
      </c>
      <c r="S527" s="21" t="str">
        <f>Table_Market[[#This Row],[R_SCORE]]&amp;Table_Market[[#This Row],[F_SCORE]]&amp;Table_Market[[#This Row],[M_SCORE]]</f>
        <v>333</v>
      </c>
      <c r="T5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27" s="31">
        <v>997</v>
      </c>
      <c r="V527" s="31">
        <v>26</v>
      </c>
      <c r="W527" s="31">
        <v>269</v>
      </c>
      <c r="X527" s="31">
        <v>34</v>
      </c>
      <c r="Y527" s="31">
        <v>13</v>
      </c>
      <c r="Z527" s="31">
        <v>42</v>
      </c>
      <c r="AA527" s="28">
        <v>1</v>
      </c>
      <c r="AB527" s="28">
        <v>10</v>
      </c>
      <c r="AC527" s="28">
        <v>4</v>
      </c>
      <c r="AD527" s="28">
        <v>6</v>
      </c>
      <c r="AE527" s="28">
        <v>4</v>
      </c>
      <c r="AF527" s="28">
        <v>0</v>
      </c>
      <c r="AG527" s="28">
        <v>1</v>
      </c>
      <c r="AH527" s="28">
        <v>1</v>
      </c>
      <c r="AI527" s="28">
        <v>0</v>
      </c>
      <c r="AJ527" s="28">
        <v>0</v>
      </c>
      <c r="AK527" s="28">
        <v>0</v>
      </c>
      <c r="AL527" s="28">
        <v>3</v>
      </c>
      <c r="AM527" s="28">
        <v>11</v>
      </c>
      <c r="AN527" s="32">
        <v>1</v>
      </c>
    </row>
    <row r="528" spans="1:40" x14ac:dyDescent="0.35">
      <c r="A528" s="19">
        <v>3463</v>
      </c>
      <c r="B528" s="20">
        <v>1975</v>
      </c>
      <c r="C528" s="21">
        <f ca="1">YEAR(TODAY())-CLEAN!$B528</f>
        <v>50</v>
      </c>
      <c r="D528" s="28" t="s">
        <v>792</v>
      </c>
      <c r="E528" s="20" t="s">
        <v>714</v>
      </c>
      <c r="F528" s="20" t="s">
        <v>710</v>
      </c>
      <c r="G528" s="22">
        <v>69283</v>
      </c>
      <c r="H528" s="21">
        <v>0</v>
      </c>
      <c r="I528" s="21">
        <v>1</v>
      </c>
      <c r="J528" s="21">
        <f>CLEAN!$H528+CLEAN!$I528</f>
        <v>1</v>
      </c>
      <c r="K528" s="23">
        <v>41804</v>
      </c>
      <c r="L528" s="21">
        <f ca="1">YEAR(TODAY())-YEAR(CLEAN!$K528)</f>
        <v>11</v>
      </c>
      <c r="M528" s="21">
        <v>41</v>
      </c>
      <c r="N528" s="21">
        <f>SUM(CLEAN!$AB528:$AE528)</f>
        <v>28</v>
      </c>
      <c r="O528" s="24">
        <f>CLEAN!$U528+CLEAN!$V528+CLEAN!$W528+CLEAN!$X528+CLEAN!$Y528+CLEAN!$Z528</f>
        <v>904</v>
      </c>
      <c r="P528" s="21">
        <f>IF(CLEAN!$M528&lt;=32,3,IF(CLEAN!$M528&lt;=65,2,1))</f>
        <v>2</v>
      </c>
      <c r="Q528" s="21">
        <f>IF(Table_Market[[#This Row],[F_TOTAL_achat]]&lt;=14,1,IF(Table_Market[[#This Row],[F_TOTAL_achat]]&lt;=21,2,3))</f>
        <v>3</v>
      </c>
      <c r="R528" s="21">
        <f>IF(Table_Market[[#This Row],[M_TOTAL_dépensé]]&lt;=115,1,IF(Table_Market[[#This Row],[M_TOTAL_dépensé]]&lt;=833,2,3))</f>
        <v>3</v>
      </c>
      <c r="S528" s="21" t="str">
        <f>Table_Market[[#This Row],[R_SCORE]]&amp;Table_Market[[#This Row],[F_SCORE]]&amp;Table_Market[[#This Row],[M_SCORE]]</f>
        <v>233</v>
      </c>
      <c r="T5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28" s="24">
        <v>674</v>
      </c>
      <c r="V528" s="24">
        <v>62</v>
      </c>
      <c r="W528" s="24">
        <v>134</v>
      </c>
      <c r="X528" s="24">
        <v>0</v>
      </c>
      <c r="Y528" s="24">
        <v>26</v>
      </c>
      <c r="Z528" s="24">
        <v>8</v>
      </c>
      <c r="AA528" s="21">
        <v>4</v>
      </c>
      <c r="AB528" s="21">
        <v>7</v>
      </c>
      <c r="AC528" s="21">
        <v>3</v>
      </c>
      <c r="AD528" s="21">
        <v>13</v>
      </c>
      <c r="AE528" s="21">
        <v>5</v>
      </c>
      <c r="AF528" s="21">
        <v>0</v>
      </c>
      <c r="AG528" s="21">
        <v>0</v>
      </c>
      <c r="AH528" s="21">
        <v>0</v>
      </c>
      <c r="AI528" s="21">
        <v>0</v>
      </c>
      <c r="AJ528" s="21">
        <v>0</v>
      </c>
      <c r="AK528" s="21">
        <v>0</v>
      </c>
      <c r="AL528" s="21">
        <v>3</v>
      </c>
      <c r="AM528" s="21">
        <v>11</v>
      </c>
      <c r="AN528" s="25">
        <v>0</v>
      </c>
    </row>
    <row r="529" spans="1:40" x14ac:dyDescent="0.35">
      <c r="A529" s="26">
        <v>2379</v>
      </c>
      <c r="B529" s="27">
        <v>1953</v>
      </c>
      <c r="C529" s="21">
        <f ca="1">YEAR(TODAY())-CLEAN!$B529</f>
        <v>72</v>
      </c>
      <c r="D529" s="28" t="s">
        <v>794</v>
      </c>
      <c r="E529" s="27" t="s">
        <v>716</v>
      </c>
      <c r="F529" s="27" t="s">
        <v>709</v>
      </c>
      <c r="G529" s="29">
        <v>69267</v>
      </c>
      <c r="H529" s="28">
        <v>0</v>
      </c>
      <c r="I529" s="28">
        <v>0</v>
      </c>
      <c r="J529" s="28">
        <f>CLEAN!$H529+CLEAN!$I529</f>
        <v>0</v>
      </c>
      <c r="K529" s="30">
        <v>41174</v>
      </c>
      <c r="L529" s="28">
        <f ca="1">YEAR(TODAY())-YEAR(CLEAN!$K529)</f>
        <v>13</v>
      </c>
      <c r="M529" s="28">
        <v>31</v>
      </c>
      <c r="N529" s="28">
        <f>SUM(CLEAN!$AB529:$AE529)</f>
        <v>19</v>
      </c>
      <c r="O529" s="31">
        <f>CLEAN!$U529+CLEAN!$V529+CLEAN!$W529+CLEAN!$X529+CLEAN!$Y529+CLEAN!$Z529</f>
        <v>1635</v>
      </c>
      <c r="P529" s="28">
        <f>IF(CLEAN!$M529&lt;=32,3,IF(CLEAN!$M529&lt;=65,2,1))</f>
        <v>3</v>
      </c>
      <c r="Q529" s="28">
        <f>IF(Table_Market[[#This Row],[F_TOTAL_achat]]&lt;=14,1,IF(Table_Market[[#This Row],[F_TOTAL_achat]]&lt;=21,2,3))</f>
        <v>2</v>
      </c>
      <c r="R529" s="28">
        <f>IF(Table_Market[[#This Row],[M_TOTAL_dépensé]]&lt;=115,1,IF(Table_Market[[#This Row],[M_TOTAL_dépensé]]&lt;=833,2,3))</f>
        <v>3</v>
      </c>
      <c r="S529" s="21" t="str">
        <f>Table_Market[[#This Row],[R_SCORE]]&amp;Table_Market[[#This Row],[F_SCORE]]&amp;Table_Market[[#This Row],[M_SCORE]]</f>
        <v>323</v>
      </c>
      <c r="T5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29" s="31">
        <v>778</v>
      </c>
      <c r="V529" s="31">
        <v>44</v>
      </c>
      <c r="W529" s="31">
        <v>499</v>
      </c>
      <c r="X529" s="31">
        <v>95</v>
      </c>
      <c r="Y529" s="31">
        <v>73</v>
      </c>
      <c r="Z529" s="31">
        <v>146</v>
      </c>
      <c r="AA529" s="28">
        <v>2</v>
      </c>
      <c r="AB529" s="28">
        <v>3</v>
      </c>
      <c r="AC529" s="28">
        <v>4</v>
      </c>
      <c r="AD529" s="28">
        <v>5</v>
      </c>
      <c r="AE529" s="28">
        <v>7</v>
      </c>
      <c r="AF529" s="28">
        <v>0</v>
      </c>
      <c r="AG529" s="28">
        <v>0</v>
      </c>
      <c r="AH529" s="28">
        <v>0</v>
      </c>
      <c r="AI529" s="28">
        <v>0</v>
      </c>
      <c r="AJ529" s="28">
        <v>0</v>
      </c>
      <c r="AK529" s="28">
        <v>0</v>
      </c>
      <c r="AL529" s="28">
        <v>3</v>
      </c>
      <c r="AM529" s="28">
        <v>11</v>
      </c>
      <c r="AN529" s="32">
        <v>1</v>
      </c>
    </row>
    <row r="530" spans="1:40" x14ac:dyDescent="0.35">
      <c r="A530" s="19">
        <v>9362</v>
      </c>
      <c r="B530" s="20">
        <v>1965</v>
      </c>
      <c r="C530" s="21">
        <f ca="1">YEAR(TODAY())-CLEAN!$B530</f>
        <v>60</v>
      </c>
      <c r="D530" s="28" t="s">
        <v>794</v>
      </c>
      <c r="E530" s="20" t="s">
        <v>716</v>
      </c>
      <c r="F530" s="20" t="s">
        <v>709</v>
      </c>
      <c r="G530" s="22">
        <v>69263</v>
      </c>
      <c r="H530" s="21">
        <v>0</v>
      </c>
      <c r="I530" s="21">
        <v>1</v>
      </c>
      <c r="J530" s="21">
        <f>CLEAN!$H530+CLEAN!$I530</f>
        <v>1</v>
      </c>
      <c r="K530" s="23">
        <v>41703</v>
      </c>
      <c r="L530" s="21">
        <f ca="1">YEAR(TODAY())-YEAR(CLEAN!$K530)</f>
        <v>11</v>
      </c>
      <c r="M530" s="21">
        <v>14</v>
      </c>
      <c r="N530" s="21">
        <f>SUM(CLEAN!$AB530:$AE530)</f>
        <v>23</v>
      </c>
      <c r="O530" s="24">
        <f>CLEAN!$U530+CLEAN!$V530+CLEAN!$W530+CLEAN!$X530+CLEAN!$Y530+CLEAN!$Z530</f>
        <v>568</v>
      </c>
      <c r="P530" s="21">
        <f>IF(CLEAN!$M530&lt;=32,3,IF(CLEAN!$M530&lt;=65,2,1))</f>
        <v>3</v>
      </c>
      <c r="Q530" s="21">
        <f>IF(Table_Market[[#This Row],[F_TOTAL_achat]]&lt;=14,1,IF(Table_Market[[#This Row],[F_TOTAL_achat]]&lt;=21,2,3))</f>
        <v>3</v>
      </c>
      <c r="R530" s="21">
        <f>IF(Table_Market[[#This Row],[M_TOTAL_dépensé]]&lt;=115,1,IF(Table_Market[[#This Row],[M_TOTAL_dépensé]]&lt;=833,2,3))</f>
        <v>2</v>
      </c>
      <c r="S530" s="21" t="str">
        <f>Table_Market[[#This Row],[R_SCORE]]&amp;Table_Market[[#This Row],[F_SCORE]]&amp;Table_Market[[#This Row],[M_SCORE]]</f>
        <v>332</v>
      </c>
      <c r="T5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30" s="24">
        <v>492</v>
      </c>
      <c r="V530" s="24">
        <v>5</v>
      </c>
      <c r="W530" s="24">
        <v>32</v>
      </c>
      <c r="X530" s="24">
        <v>13</v>
      </c>
      <c r="Y530" s="24">
        <v>5</v>
      </c>
      <c r="Z530" s="24">
        <v>21</v>
      </c>
      <c r="AA530" s="21">
        <v>1</v>
      </c>
      <c r="AB530" s="21">
        <v>9</v>
      </c>
      <c r="AC530" s="21">
        <v>1</v>
      </c>
      <c r="AD530" s="21">
        <v>7</v>
      </c>
      <c r="AE530" s="21">
        <v>6</v>
      </c>
      <c r="AF530" s="21">
        <v>0</v>
      </c>
      <c r="AG530" s="21">
        <v>1</v>
      </c>
      <c r="AH530" s="21">
        <v>0</v>
      </c>
      <c r="AI530" s="21">
        <v>0</v>
      </c>
      <c r="AJ530" s="21">
        <v>0</v>
      </c>
      <c r="AK530" s="21">
        <v>0</v>
      </c>
      <c r="AL530" s="21">
        <v>3</v>
      </c>
      <c r="AM530" s="21">
        <v>11</v>
      </c>
      <c r="AN530" s="25">
        <v>0</v>
      </c>
    </row>
    <row r="531" spans="1:40" x14ac:dyDescent="0.35">
      <c r="A531" s="26">
        <v>8235</v>
      </c>
      <c r="B531" s="27">
        <v>1956</v>
      </c>
      <c r="C531" s="21">
        <f ca="1">YEAR(TODAY())-CLEAN!$B531</f>
        <v>69</v>
      </c>
      <c r="D531" s="28" t="s">
        <v>794</v>
      </c>
      <c r="E531" s="27" t="s">
        <v>717</v>
      </c>
      <c r="F531" s="27" t="s">
        <v>713</v>
      </c>
      <c r="G531" s="29">
        <v>69245</v>
      </c>
      <c r="H531" s="28">
        <v>0</v>
      </c>
      <c r="I531" s="28">
        <v>1</v>
      </c>
      <c r="J531" s="28">
        <f>CLEAN!$H531+CLEAN!$I531</f>
        <v>1</v>
      </c>
      <c r="K531" s="30">
        <v>41663</v>
      </c>
      <c r="L531" s="28">
        <f ca="1">YEAR(TODAY())-YEAR(CLEAN!$K531)</f>
        <v>11</v>
      </c>
      <c r="M531" s="28">
        <v>8</v>
      </c>
      <c r="N531" s="28">
        <f>SUM(CLEAN!$AB531:$AE531)</f>
        <v>24</v>
      </c>
      <c r="O531" s="31">
        <f>CLEAN!$U531+CLEAN!$V531+CLEAN!$W531+CLEAN!$X531+CLEAN!$Y531+CLEAN!$Z531</f>
        <v>843</v>
      </c>
      <c r="P531" s="28">
        <f>IF(CLEAN!$M531&lt;=32,3,IF(CLEAN!$M531&lt;=65,2,1))</f>
        <v>3</v>
      </c>
      <c r="Q531" s="28">
        <f>IF(Table_Market[[#This Row],[F_TOTAL_achat]]&lt;=14,1,IF(Table_Market[[#This Row],[F_TOTAL_achat]]&lt;=21,2,3))</f>
        <v>3</v>
      </c>
      <c r="R531" s="28">
        <f>IF(Table_Market[[#This Row],[M_TOTAL_dépensé]]&lt;=115,1,IF(Table_Market[[#This Row],[M_TOTAL_dépensé]]&lt;=833,2,3))</f>
        <v>3</v>
      </c>
      <c r="S531" s="21" t="str">
        <f>Table_Market[[#This Row],[R_SCORE]]&amp;Table_Market[[#This Row],[F_SCORE]]&amp;Table_Market[[#This Row],[M_SCORE]]</f>
        <v>333</v>
      </c>
      <c r="T5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31" s="31">
        <v>428</v>
      </c>
      <c r="V531" s="31">
        <v>30</v>
      </c>
      <c r="W531" s="31">
        <v>214</v>
      </c>
      <c r="X531" s="31">
        <v>80</v>
      </c>
      <c r="Y531" s="31">
        <v>30</v>
      </c>
      <c r="Z531" s="31">
        <v>61</v>
      </c>
      <c r="AA531" s="28">
        <v>2</v>
      </c>
      <c r="AB531" s="28">
        <v>6</v>
      </c>
      <c r="AC531" s="28">
        <v>5</v>
      </c>
      <c r="AD531" s="28">
        <v>10</v>
      </c>
      <c r="AE531" s="28">
        <v>3</v>
      </c>
      <c r="AF531" s="28">
        <v>0</v>
      </c>
      <c r="AG531" s="28">
        <v>0</v>
      </c>
      <c r="AH531" s="28">
        <v>0</v>
      </c>
      <c r="AI531" s="28">
        <v>0</v>
      </c>
      <c r="AJ531" s="28">
        <v>0</v>
      </c>
      <c r="AK531" s="28">
        <v>0</v>
      </c>
      <c r="AL531" s="28">
        <v>3</v>
      </c>
      <c r="AM531" s="28">
        <v>11</v>
      </c>
      <c r="AN531" s="32">
        <v>0</v>
      </c>
    </row>
    <row r="532" spans="1:40" x14ac:dyDescent="0.35">
      <c r="A532" s="19">
        <v>7233</v>
      </c>
      <c r="B532" s="20">
        <v>1972</v>
      </c>
      <c r="C532" s="21">
        <f ca="1">YEAR(TODAY())-CLEAN!$B532</f>
        <v>53</v>
      </c>
      <c r="D532" s="28" t="s">
        <v>792</v>
      </c>
      <c r="E532" s="20" t="s">
        <v>716</v>
      </c>
      <c r="F532" s="20" t="s">
        <v>710</v>
      </c>
      <c r="G532" s="22">
        <v>69209</v>
      </c>
      <c r="H532" s="21">
        <v>0</v>
      </c>
      <c r="I532" s="21">
        <v>0</v>
      </c>
      <c r="J532" s="21">
        <f>CLEAN!$H532+CLEAN!$I532</f>
        <v>0</v>
      </c>
      <c r="K532" s="23">
        <v>41169</v>
      </c>
      <c r="L532" s="21">
        <f ca="1">YEAR(TODAY())-YEAR(CLEAN!$K532)</f>
        <v>13</v>
      </c>
      <c r="M532" s="21">
        <v>4</v>
      </c>
      <c r="N532" s="21">
        <f>SUM(CLEAN!$AB532:$AE532)</f>
        <v>18</v>
      </c>
      <c r="O532" s="24">
        <f>CLEAN!$U532+CLEAN!$V532+CLEAN!$W532+CLEAN!$X532+CLEAN!$Y532+CLEAN!$Z532</f>
        <v>1782</v>
      </c>
      <c r="P532" s="21">
        <f>IF(CLEAN!$M532&lt;=32,3,IF(CLEAN!$M532&lt;=65,2,1))</f>
        <v>3</v>
      </c>
      <c r="Q532" s="21">
        <f>IF(Table_Market[[#This Row],[F_TOTAL_achat]]&lt;=14,1,IF(Table_Market[[#This Row],[F_TOTAL_achat]]&lt;=21,2,3))</f>
        <v>2</v>
      </c>
      <c r="R532" s="21">
        <f>IF(Table_Market[[#This Row],[M_TOTAL_dépensé]]&lt;=115,1,IF(Table_Market[[#This Row],[M_TOTAL_dépensé]]&lt;=833,2,3))</f>
        <v>3</v>
      </c>
      <c r="S532" s="21" t="str">
        <f>Table_Market[[#This Row],[R_SCORE]]&amp;Table_Market[[#This Row],[F_SCORE]]&amp;Table_Market[[#This Row],[M_SCORE]]</f>
        <v>323</v>
      </c>
      <c r="T5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32" s="24">
        <v>496</v>
      </c>
      <c r="V532" s="24">
        <v>32</v>
      </c>
      <c r="W532" s="24">
        <v>849</v>
      </c>
      <c r="X532" s="24">
        <v>229</v>
      </c>
      <c r="Y532" s="24">
        <v>48</v>
      </c>
      <c r="Z532" s="24">
        <v>128</v>
      </c>
      <c r="AA532" s="21">
        <v>2</v>
      </c>
      <c r="AB532" s="21">
        <v>5</v>
      </c>
      <c r="AC532" s="21">
        <v>3</v>
      </c>
      <c r="AD532" s="21">
        <v>6</v>
      </c>
      <c r="AE532" s="21">
        <v>4</v>
      </c>
      <c r="AF532" s="21">
        <v>0</v>
      </c>
      <c r="AG532" s="21">
        <v>0</v>
      </c>
      <c r="AH532" s="21">
        <v>0</v>
      </c>
      <c r="AI532" s="21">
        <v>1</v>
      </c>
      <c r="AJ532" s="21">
        <v>0</v>
      </c>
      <c r="AK532" s="21">
        <v>0</v>
      </c>
      <c r="AL532" s="21">
        <v>3</v>
      </c>
      <c r="AM532" s="21">
        <v>11</v>
      </c>
      <c r="AN532" s="25">
        <v>0</v>
      </c>
    </row>
    <row r="533" spans="1:40" x14ac:dyDescent="0.35">
      <c r="A533" s="26">
        <v>7300</v>
      </c>
      <c r="B533" s="27">
        <v>1952</v>
      </c>
      <c r="C533" s="21">
        <f ca="1">YEAR(TODAY())-CLEAN!$B533</f>
        <v>73</v>
      </c>
      <c r="D533" s="28" t="s">
        <v>794</v>
      </c>
      <c r="E533" s="27" t="s">
        <v>716</v>
      </c>
      <c r="F533" s="27" t="s">
        <v>711</v>
      </c>
      <c r="G533" s="29">
        <v>69142</v>
      </c>
      <c r="H533" s="28">
        <v>0</v>
      </c>
      <c r="I533" s="28">
        <v>1</v>
      </c>
      <c r="J533" s="28">
        <f>CLEAN!$H533+CLEAN!$I533</f>
        <v>1</v>
      </c>
      <c r="K533" s="30">
        <v>41819</v>
      </c>
      <c r="L533" s="28"/>
      <c r="M533" s="28">
        <v>50</v>
      </c>
      <c r="N533" s="28">
        <f>SUM(CLEAN!$AB533:$AE533)</f>
        <v>21</v>
      </c>
      <c r="O533" s="31">
        <f>CLEAN!$U533+CLEAN!$V533+CLEAN!$W533+CLEAN!$X533+CLEAN!$Y533+CLEAN!$Z533</f>
        <v>535</v>
      </c>
      <c r="P533" s="28">
        <f>IF(CLEAN!$M533&lt;=32,3,IF(CLEAN!$M533&lt;=65,2,1))</f>
        <v>2</v>
      </c>
      <c r="Q533" s="28">
        <f>IF(Table_Market[[#This Row],[F_TOTAL_achat]]&lt;=14,1,IF(Table_Market[[#This Row],[F_TOTAL_achat]]&lt;=21,2,3))</f>
        <v>2</v>
      </c>
      <c r="R533" s="28">
        <f>IF(Table_Market[[#This Row],[M_TOTAL_dépensé]]&lt;=115,1,IF(Table_Market[[#This Row],[M_TOTAL_dépensé]]&lt;=833,2,3))</f>
        <v>2</v>
      </c>
      <c r="S533" s="21" t="str">
        <f>Table_Market[[#This Row],[R_SCORE]]&amp;Table_Market[[#This Row],[F_SCORE]]&amp;Table_Market[[#This Row],[M_SCORE]]</f>
        <v>222</v>
      </c>
      <c r="T5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33" s="31">
        <v>448</v>
      </c>
      <c r="V533" s="31">
        <v>4</v>
      </c>
      <c r="W533" s="31">
        <v>34</v>
      </c>
      <c r="X533" s="31">
        <v>6</v>
      </c>
      <c r="Y533" s="31">
        <v>4</v>
      </c>
      <c r="Z533" s="31">
        <v>39</v>
      </c>
      <c r="AA533" s="28">
        <v>3</v>
      </c>
      <c r="AB533" s="28">
        <v>8</v>
      </c>
      <c r="AC533" s="28">
        <v>1</v>
      </c>
      <c r="AD533" s="28">
        <v>7</v>
      </c>
      <c r="AE533" s="28">
        <v>5</v>
      </c>
      <c r="AF533" s="28">
        <v>0</v>
      </c>
      <c r="AG533" s="28">
        <v>1</v>
      </c>
      <c r="AH533" s="28">
        <v>0</v>
      </c>
      <c r="AI533" s="28">
        <v>0</v>
      </c>
      <c r="AJ533" s="28">
        <v>0</v>
      </c>
      <c r="AK533" s="28">
        <v>0</v>
      </c>
      <c r="AL533" s="28">
        <v>3</v>
      </c>
      <c r="AM533" s="28">
        <v>11</v>
      </c>
      <c r="AN533" s="32">
        <v>0</v>
      </c>
    </row>
    <row r="534" spans="1:40" x14ac:dyDescent="0.35">
      <c r="A534" s="19">
        <v>5232</v>
      </c>
      <c r="B534" s="20">
        <v>1965</v>
      </c>
      <c r="C534" s="21">
        <f ca="1">YEAR(TODAY())-CLEAN!$B534</f>
        <v>60</v>
      </c>
      <c r="D534" s="28" t="s">
        <v>794</v>
      </c>
      <c r="E534" s="20" t="s">
        <v>716</v>
      </c>
      <c r="F534" s="20" t="s">
        <v>710</v>
      </c>
      <c r="G534" s="22">
        <v>69139</v>
      </c>
      <c r="H534" s="21">
        <v>0</v>
      </c>
      <c r="I534" s="21">
        <v>1</v>
      </c>
      <c r="J534" s="21">
        <f>CLEAN!$H534+CLEAN!$I534</f>
        <v>1</v>
      </c>
      <c r="K534" s="23">
        <v>41666</v>
      </c>
      <c r="L534" s="21">
        <f ca="1">YEAR(TODAY())-YEAR(CLEAN!$K534)</f>
        <v>11</v>
      </c>
      <c r="M534" s="21">
        <v>23</v>
      </c>
      <c r="N534" s="21">
        <f>SUM(CLEAN!$AB534:$AE534)</f>
        <v>14</v>
      </c>
      <c r="O534" s="24">
        <f>CLEAN!$U534+CLEAN!$V534+CLEAN!$W534+CLEAN!$X534+CLEAN!$Y534+CLEAN!$Z534</f>
        <v>227</v>
      </c>
      <c r="P534" s="21">
        <f>IF(CLEAN!$M534&lt;=32,3,IF(CLEAN!$M534&lt;=65,2,1))</f>
        <v>3</v>
      </c>
      <c r="Q534" s="21">
        <f>IF(Table_Market[[#This Row],[F_TOTAL_achat]]&lt;=14,1,IF(Table_Market[[#This Row],[F_TOTAL_achat]]&lt;=21,2,3))</f>
        <v>1</v>
      </c>
      <c r="R534" s="21">
        <f>IF(Table_Market[[#This Row],[M_TOTAL_dépensé]]&lt;=115,1,IF(Table_Market[[#This Row],[M_TOTAL_dépensé]]&lt;=833,2,3))</f>
        <v>2</v>
      </c>
      <c r="S534" s="21" t="str">
        <f>Table_Market[[#This Row],[R_SCORE]]&amp;Table_Market[[#This Row],[F_SCORE]]&amp;Table_Market[[#This Row],[M_SCORE]]</f>
        <v>312</v>
      </c>
      <c r="T5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34" s="24">
        <v>86</v>
      </c>
      <c r="V534" s="24">
        <v>12</v>
      </c>
      <c r="W534" s="24">
        <v>75</v>
      </c>
      <c r="X534" s="24">
        <v>33</v>
      </c>
      <c r="Y534" s="24">
        <v>15</v>
      </c>
      <c r="Z534" s="24">
        <v>6</v>
      </c>
      <c r="AA534" s="21">
        <v>1</v>
      </c>
      <c r="AB534" s="21">
        <v>4</v>
      </c>
      <c r="AC534" s="21">
        <v>1</v>
      </c>
      <c r="AD534" s="21">
        <v>5</v>
      </c>
      <c r="AE534" s="21">
        <v>4</v>
      </c>
      <c r="AF534" s="21">
        <v>0</v>
      </c>
      <c r="AG534" s="21">
        <v>0</v>
      </c>
      <c r="AH534" s="21">
        <v>0</v>
      </c>
      <c r="AI534" s="21">
        <v>0</v>
      </c>
      <c r="AJ534" s="21">
        <v>0</v>
      </c>
      <c r="AK534" s="21">
        <v>0</v>
      </c>
      <c r="AL534" s="21">
        <v>3</v>
      </c>
      <c r="AM534" s="21">
        <v>11</v>
      </c>
      <c r="AN534" s="25">
        <v>0</v>
      </c>
    </row>
    <row r="535" spans="1:40" x14ac:dyDescent="0.35">
      <c r="A535" s="26">
        <v>3011</v>
      </c>
      <c r="B535" s="27">
        <v>1965</v>
      </c>
      <c r="C535" s="21">
        <f ca="1">YEAR(TODAY())-CLEAN!$B535</f>
        <v>60</v>
      </c>
      <c r="D535" s="28" t="s">
        <v>794</v>
      </c>
      <c r="E535" s="27" t="s">
        <v>716</v>
      </c>
      <c r="F535" s="27" t="s">
        <v>710</v>
      </c>
      <c r="G535" s="29">
        <v>69139</v>
      </c>
      <c r="H535" s="28">
        <v>0</v>
      </c>
      <c r="I535" s="28">
        <v>1</v>
      </c>
      <c r="J535" s="28">
        <f>CLEAN!$H535+CLEAN!$I535</f>
        <v>1</v>
      </c>
      <c r="K535" s="30">
        <v>41666</v>
      </c>
      <c r="L535" s="28">
        <f ca="1">YEAR(TODAY())-YEAR(CLEAN!$K535)</f>
        <v>11</v>
      </c>
      <c r="M535" s="28">
        <v>23</v>
      </c>
      <c r="N535" s="28">
        <f>SUM(CLEAN!$AB535:$AE535)</f>
        <v>14</v>
      </c>
      <c r="O535" s="31">
        <f>CLEAN!$U535+CLEAN!$V535+CLEAN!$W535+CLEAN!$X535+CLEAN!$Y535+CLEAN!$Z535</f>
        <v>227</v>
      </c>
      <c r="P535" s="28">
        <f>IF(CLEAN!$M535&lt;=32,3,IF(CLEAN!$M535&lt;=65,2,1))</f>
        <v>3</v>
      </c>
      <c r="Q535" s="28">
        <f>IF(Table_Market[[#This Row],[F_TOTAL_achat]]&lt;=14,1,IF(Table_Market[[#This Row],[F_TOTAL_achat]]&lt;=21,2,3))</f>
        <v>1</v>
      </c>
      <c r="R535" s="28">
        <f>IF(Table_Market[[#This Row],[M_TOTAL_dépensé]]&lt;=115,1,IF(Table_Market[[#This Row],[M_TOTAL_dépensé]]&lt;=833,2,3))</f>
        <v>2</v>
      </c>
      <c r="S535" s="21" t="str">
        <f>Table_Market[[#This Row],[R_SCORE]]&amp;Table_Market[[#This Row],[F_SCORE]]&amp;Table_Market[[#This Row],[M_SCORE]]</f>
        <v>312</v>
      </c>
      <c r="T5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35" s="31">
        <v>86</v>
      </c>
      <c r="V535" s="31">
        <v>12</v>
      </c>
      <c r="W535" s="31">
        <v>75</v>
      </c>
      <c r="X535" s="31">
        <v>33</v>
      </c>
      <c r="Y535" s="31">
        <v>15</v>
      </c>
      <c r="Z535" s="31">
        <v>6</v>
      </c>
      <c r="AA535" s="28">
        <v>1</v>
      </c>
      <c r="AB535" s="28">
        <v>4</v>
      </c>
      <c r="AC535" s="28">
        <v>1</v>
      </c>
      <c r="AD535" s="28">
        <v>5</v>
      </c>
      <c r="AE535" s="28">
        <v>4</v>
      </c>
      <c r="AF535" s="28">
        <v>0</v>
      </c>
      <c r="AG535" s="28">
        <v>0</v>
      </c>
      <c r="AH535" s="28">
        <v>0</v>
      </c>
      <c r="AI535" s="28">
        <v>0</v>
      </c>
      <c r="AJ535" s="28">
        <v>0</v>
      </c>
      <c r="AK535" s="28">
        <v>0</v>
      </c>
      <c r="AL535" s="28">
        <v>3</v>
      </c>
      <c r="AM535" s="28">
        <v>11</v>
      </c>
      <c r="AN535" s="32">
        <v>0</v>
      </c>
    </row>
    <row r="536" spans="1:40" x14ac:dyDescent="0.35">
      <c r="A536" s="19">
        <v>2407</v>
      </c>
      <c r="B536" s="20">
        <v>1982</v>
      </c>
      <c r="C536" s="21">
        <f ca="1">YEAR(TODAY())-CLEAN!$B536</f>
        <v>43</v>
      </c>
      <c r="D536" s="28" t="s">
        <v>793</v>
      </c>
      <c r="E536" s="20" t="s">
        <v>716</v>
      </c>
      <c r="F536" s="20" t="s">
        <v>710</v>
      </c>
      <c r="G536" s="22">
        <v>69109</v>
      </c>
      <c r="H536" s="21">
        <v>0</v>
      </c>
      <c r="I536" s="21">
        <v>0</v>
      </c>
      <c r="J536" s="21">
        <f>CLEAN!$H536+CLEAN!$I536</f>
        <v>0</v>
      </c>
      <c r="K536" s="23">
        <v>41222</v>
      </c>
      <c r="L536" s="21">
        <f ca="1">YEAR(TODAY())-YEAR(CLEAN!$K536)</f>
        <v>13</v>
      </c>
      <c r="M536" s="21">
        <v>10</v>
      </c>
      <c r="N536" s="21">
        <f>SUM(CLEAN!$AB536:$AE536)</f>
        <v>23</v>
      </c>
      <c r="O536" s="24">
        <f>CLEAN!$U536+CLEAN!$V536+CLEAN!$W536+CLEAN!$X536+CLEAN!$Y536+CLEAN!$Z536</f>
        <v>1555</v>
      </c>
      <c r="P536" s="21">
        <f>IF(CLEAN!$M536&lt;=32,3,IF(CLEAN!$M536&lt;=65,2,1))</f>
        <v>3</v>
      </c>
      <c r="Q536" s="21">
        <f>IF(Table_Market[[#This Row],[F_TOTAL_achat]]&lt;=14,1,IF(Table_Market[[#This Row],[F_TOTAL_achat]]&lt;=21,2,3))</f>
        <v>3</v>
      </c>
      <c r="R536" s="21">
        <f>IF(Table_Market[[#This Row],[M_TOTAL_dépensé]]&lt;=115,1,IF(Table_Market[[#This Row],[M_TOTAL_dépensé]]&lt;=833,2,3))</f>
        <v>3</v>
      </c>
      <c r="S536" s="21" t="str">
        <f>Table_Market[[#This Row],[R_SCORE]]&amp;Table_Market[[#This Row],[F_SCORE]]&amp;Table_Market[[#This Row],[M_SCORE]]</f>
        <v>333</v>
      </c>
      <c r="T5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36" s="24">
        <v>823</v>
      </c>
      <c r="V536" s="24">
        <v>25</v>
      </c>
      <c r="W536" s="24">
        <v>459</v>
      </c>
      <c r="X536" s="24">
        <v>124</v>
      </c>
      <c r="Y536" s="24">
        <v>29</v>
      </c>
      <c r="Z536" s="24">
        <v>95</v>
      </c>
      <c r="AA536" s="21">
        <v>1</v>
      </c>
      <c r="AB536" s="21">
        <v>6</v>
      </c>
      <c r="AC536" s="21">
        <v>6</v>
      </c>
      <c r="AD536" s="21">
        <v>7</v>
      </c>
      <c r="AE536" s="21">
        <v>4</v>
      </c>
      <c r="AF536" s="21">
        <v>0</v>
      </c>
      <c r="AG536" s="21">
        <v>0</v>
      </c>
      <c r="AH536" s="21">
        <v>1</v>
      </c>
      <c r="AI536" s="21">
        <v>0</v>
      </c>
      <c r="AJ536" s="21">
        <v>0</v>
      </c>
      <c r="AK536" s="21">
        <v>0</v>
      </c>
      <c r="AL536" s="21">
        <v>3</v>
      </c>
      <c r="AM536" s="21">
        <v>11</v>
      </c>
      <c r="AN536" s="25">
        <v>1</v>
      </c>
    </row>
    <row r="537" spans="1:40" x14ac:dyDescent="0.35">
      <c r="A537" s="26">
        <v>9064</v>
      </c>
      <c r="B537" s="27">
        <v>1982</v>
      </c>
      <c r="C537" s="21">
        <f ca="1">YEAR(TODAY())-CLEAN!$B537</f>
        <v>43</v>
      </c>
      <c r="D537" s="28" t="s">
        <v>793</v>
      </c>
      <c r="E537" s="27" t="s">
        <v>716</v>
      </c>
      <c r="F537" s="27" t="s">
        <v>710</v>
      </c>
      <c r="G537" s="29">
        <v>69109</v>
      </c>
      <c r="H537" s="28">
        <v>0</v>
      </c>
      <c r="I537" s="28">
        <v>0</v>
      </c>
      <c r="J537" s="28">
        <f>CLEAN!$H537+CLEAN!$I537</f>
        <v>0</v>
      </c>
      <c r="K537" s="30">
        <v>41222</v>
      </c>
      <c r="L537" s="28">
        <f ca="1">YEAR(TODAY())-YEAR(CLEAN!$K537)</f>
        <v>13</v>
      </c>
      <c r="M537" s="28">
        <v>10</v>
      </c>
      <c r="N537" s="28">
        <f>SUM(CLEAN!$AB537:$AE537)</f>
        <v>23</v>
      </c>
      <c r="O537" s="31">
        <f>CLEAN!$U537+CLEAN!$V537+CLEAN!$W537+CLEAN!$X537+CLEAN!$Y537+CLEAN!$Z537</f>
        <v>1555</v>
      </c>
      <c r="P537" s="28">
        <f>IF(CLEAN!$M537&lt;=32,3,IF(CLEAN!$M537&lt;=65,2,1))</f>
        <v>3</v>
      </c>
      <c r="Q537" s="28">
        <f>IF(Table_Market[[#This Row],[F_TOTAL_achat]]&lt;=14,1,IF(Table_Market[[#This Row],[F_TOTAL_achat]]&lt;=21,2,3))</f>
        <v>3</v>
      </c>
      <c r="R537" s="28">
        <f>IF(Table_Market[[#This Row],[M_TOTAL_dépensé]]&lt;=115,1,IF(Table_Market[[#This Row],[M_TOTAL_dépensé]]&lt;=833,2,3))</f>
        <v>3</v>
      </c>
      <c r="S537" s="21" t="str">
        <f>Table_Market[[#This Row],[R_SCORE]]&amp;Table_Market[[#This Row],[F_SCORE]]&amp;Table_Market[[#This Row],[M_SCORE]]</f>
        <v>333</v>
      </c>
      <c r="T5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37" s="31">
        <v>823</v>
      </c>
      <c r="V537" s="31">
        <v>25</v>
      </c>
      <c r="W537" s="31">
        <v>459</v>
      </c>
      <c r="X537" s="31">
        <v>124</v>
      </c>
      <c r="Y537" s="31">
        <v>29</v>
      </c>
      <c r="Z537" s="31">
        <v>95</v>
      </c>
      <c r="AA537" s="28">
        <v>1</v>
      </c>
      <c r="AB537" s="28">
        <v>6</v>
      </c>
      <c r="AC537" s="28">
        <v>6</v>
      </c>
      <c r="AD537" s="28">
        <v>7</v>
      </c>
      <c r="AE537" s="28">
        <v>4</v>
      </c>
      <c r="AF537" s="28">
        <v>0</v>
      </c>
      <c r="AG537" s="28">
        <v>0</v>
      </c>
      <c r="AH537" s="28">
        <v>1</v>
      </c>
      <c r="AI537" s="28">
        <v>0</v>
      </c>
      <c r="AJ537" s="28">
        <v>0</v>
      </c>
      <c r="AK537" s="28">
        <v>0</v>
      </c>
      <c r="AL537" s="28">
        <v>3</v>
      </c>
      <c r="AM537" s="28">
        <v>11</v>
      </c>
      <c r="AN537" s="32">
        <v>1</v>
      </c>
    </row>
    <row r="538" spans="1:40" x14ac:dyDescent="0.35">
      <c r="A538" s="19">
        <v>4475</v>
      </c>
      <c r="B538" s="20">
        <v>1949</v>
      </c>
      <c r="C538" s="21">
        <f ca="1">YEAR(TODAY())-CLEAN!$B538</f>
        <v>76</v>
      </c>
      <c r="D538" s="28" t="s">
        <v>794</v>
      </c>
      <c r="E538" s="20" t="s">
        <v>714</v>
      </c>
      <c r="F538" s="20" t="s">
        <v>710</v>
      </c>
      <c r="G538" s="22">
        <v>69098</v>
      </c>
      <c r="H538" s="21">
        <v>0</v>
      </c>
      <c r="I538" s="21">
        <v>0</v>
      </c>
      <c r="J538" s="21">
        <f>CLEAN!$H538+CLEAN!$I538</f>
        <v>0</v>
      </c>
      <c r="K538" s="23">
        <v>41321</v>
      </c>
      <c r="L538" s="21">
        <f ca="1">YEAR(TODAY())-YEAR(CLEAN!$K538)</f>
        <v>12</v>
      </c>
      <c r="M538" s="21">
        <v>82</v>
      </c>
      <c r="N538" s="21">
        <f>SUM(CLEAN!$AB538:$AE538)</f>
        <v>29</v>
      </c>
      <c r="O538" s="24">
        <f>CLEAN!$U538+CLEAN!$V538+CLEAN!$W538+CLEAN!$X538+CLEAN!$Y538+CLEAN!$Z538</f>
        <v>2440</v>
      </c>
      <c r="P538" s="21">
        <f>IF(CLEAN!$M538&lt;=32,3,IF(CLEAN!$M538&lt;=65,2,1))</f>
        <v>1</v>
      </c>
      <c r="Q538" s="21">
        <f>IF(Table_Market[[#This Row],[F_TOTAL_achat]]&lt;=14,1,IF(Table_Market[[#This Row],[F_TOTAL_achat]]&lt;=21,2,3))</f>
        <v>3</v>
      </c>
      <c r="R538" s="21">
        <f>IF(Table_Market[[#This Row],[M_TOTAL_dépensé]]&lt;=115,1,IF(Table_Market[[#This Row],[M_TOTAL_dépensé]]&lt;=833,2,3))</f>
        <v>3</v>
      </c>
      <c r="S538" s="21" t="str">
        <f>Table_Market[[#This Row],[R_SCORE]]&amp;Table_Market[[#This Row],[F_SCORE]]&amp;Table_Market[[#This Row],[M_SCORE]]</f>
        <v>133</v>
      </c>
      <c r="T5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38" s="24">
        <v>1315</v>
      </c>
      <c r="V538" s="24">
        <v>22</v>
      </c>
      <c r="W538" s="24">
        <v>780</v>
      </c>
      <c r="X538" s="24">
        <v>145</v>
      </c>
      <c r="Y538" s="24">
        <v>0</v>
      </c>
      <c r="Z538" s="24">
        <v>178</v>
      </c>
      <c r="AA538" s="21">
        <v>1</v>
      </c>
      <c r="AB538" s="21">
        <v>7</v>
      </c>
      <c r="AC538" s="21">
        <v>8</v>
      </c>
      <c r="AD538" s="21">
        <v>9</v>
      </c>
      <c r="AE538" s="21">
        <v>5</v>
      </c>
      <c r="AF538" s="21">
        <v>0</v>
      </c>
      <c r="AG538" s="21">
        <v>0</v>
      </c>
      <c r="AH538" s="21">
        <v>0</v>
      </c>
      <c r="AI538" s="21">
        <v>0</v>
      </c>
      <c r="AJ538" s="21">
        <v>0</v>
      </c>
      <c r="AK538" s="21">
        <v>0</v>
      </c>
      <c r="AL538" s="21">
        <v>3</v>
      </c>
      <c r="AM538" s="21">
        <v>11</v>
      </c>
      <c r="AN538" s="25">
        <v>0</v>
      </c>
    </row>
    <row r="539" spans="1:40" x14ac:dyDescent="0.35">
      <c r="A539" s="26">
        <v>4477</v>
      </c>
      <c r="B539" s="27">
        <v>1958</v>
      </c>
      <c r="C539" s="21">
        <f ca="1">YEAR(TODAY())-CLEAN!$B539</f>
        <v>67</v>
      </c>
      <c r="D539" s="28" t="s">
        <v>794</v>
      </c>
      <c r="E539" s="27" t="s">
        <v>716</v>
      </c>
      <c r="F539" s="27" t="s">
        <v>713</v>
      </c>
      <c r="G539" s="29">
        <v>69096</v>
      </c>
      <c r="H539" s="28">
        <v>0</v>
      </c>
      <c r="I539" s="28">
        <v>1</v>
      </c>
      <c r="J539" s="28">
        <f>CLEAN!$H539+CLEAN!$I539</f>
        <v>1</v>
      </c>
      <c r="K539" s="30">
        <v>41544</v>
      </c>
      <c r="L539" s="28">
        <f ca="1">YEAR(TODAY())-YEAR(CLEAN!$K539)</f>
        <v>12</v>
      </c>
      <c r="M539" s="28">
        <v>4</v>
      </c>
      <c r="N539" s="28">
        <f>SUM(CLEAN!$AB539:$AE539)</f>
        <v>21</v>
      </c>
      <c r="O539" s="31">
        <f>CLEAN!$U539+CLEAN!$V539+CLEAN!$W539+CLEAN!$X539+CLEAN!$Y539+CLEAN!$Z539</f>
        <v>653</v>
      </c>
      <c r="P539" s="28">
        <f>IF(CLEAN!$M539&lt;=32,3,IF(CLEAN!$M539&lt;=65,2,1))</f>
        <v>3</v>
      </c>
      <c r="Q539" s="28">
        <f>IF(Table_Market[[#This Row],[F_TOTAL_achat]]&lt;=14,1,IF(Table_Market[[#This Row],[F_TOTAL_achat]]&lt;=21,2,3))</f>
        <v>2</v>
      </c>
      <c r="R539" s="28">
        <f>IF(Table_Market[[#This Row],[M_TOTAL_dépensé]]&lt;=115,1,IF(Table_Market[[#This Row],[M_TOTAL_dépensé]]&lt;=833,2,3))</f>
        <v>2</v>
      </c>
      <c r="S539" s="21" t="str">
        <f>Table_Market[[#This Row],[R_SCORE]]&amp;Table_Market[[#This Row],[F_SCORE]]&amp;Table_Market[[#This Row],[M_SCORE]]</f>
        <v>322</v>
      </c>
      <c r="T5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39" s="31">
        <v>247</v>
      </c>
      <c r="V539" s="31">
        <v>49</v>
      </c>
      <c r="W539" s="31">
        <v>159</v>
      </c>
      <c r="X539" s="31">
        <v>7</v>
      </c>
      <c r="Y539" s="31">
        <v>82</v>
      </c>
      <c r="Z539" s="31">
        <v>109</v>
      </c>
      <c r="AA539" s="28">
        <v>1</v>
      </c>
      <c r="AB539" s="28">
        <v>5</v>
      </c>
      <c r="AC539" s="28">
        <v>2</v>
      </c>
      <c r="AD539" s="28">
        <v>10</v>
      </c>
      <c r="AE539" s="28">
        <v>4</v>
      </c>
      <c r="AF539" s="28">
        <v>0</v>
      </c>
      <c r="AG539" s="28">
        <v>0</v>
      </c>
      <c r="AH539" s="28">
        <v>0</v>
      </c>
      <c r="AI539" s="28">
        <v>0</v>
      </c>
      <c r="AJ539" s="28">
        <v>0</v>
      </c>
      <c r="AK539" s="28">
        <v>0</v>
      </c>
      <c r="AL539" s="28">
        <v>3</v>
      </c>
      <c r="AM539" s="28">
        <v>11</v>
      </c>
      <c r="AN539" s="32">
        <v>0</v>
      </c>
    </row>
    <row r="540" spans="1:40" x14ac:dyDescent="0.35">
      <c r="A540" s="19">
        <v>10727</v>
      </c>
      <c r="B540" s="20">
        <v>1970</v>
      </c>
      <c r="C540" s="21">
        <f ca="1">YEAR(TODAY())-CLEAN!$B540</f>
        <v>55</v>
      </c>
      <c r="D540" s="28" t="s">
        <v>792</v>
      </c>
      <c r="E540" s="20" t="s">
        <v>714</v>
      </c>
      <c r="F540" s="20" t="s">
        <v>710</v>
      </c>
      <c r="G540" s="22">
        <v>69084</v>
      </c>
      <c r="H540" s="21">
        <v>1</v>
      </c>
      <c r="I540" s="21">
        <v>0</v>
      </c>
      <c r="J540" s="21">
        <f>CLEAN!$H540+CLEAN!$I540</f>
        <v>1</v>
      </c>
      <c r="K540" s="23">
        <v>41597</v>
      </c>
      <c r="L540" s="21">
        <f ca="1">YEAR(TODAY())-YEAR(CLEAN!$K540)</f>
        <v>12</v>
      </c>
      <c r="M540" s="21">
        <v>43</v>
      </c>
      <c r="N540" s="21">
        <f>SUM(CLEAN!$AB540:$AE540)</f>
        <v>31</v>
      </c>
      <c r="O540" s="24">
        <f>CLEAN!$U540+CLEAN!$V540+CLEAN!$W540+CLEAN!$X540+CLEAN!$Y540+CLEAN!$Z540</f>
        <v>1586</v>
      </c>
      <c r="P540" s="21">
        <f>IF(CLEAN!$M540&lt;=32,3,IF(CLEAN!$M540&lt;=65,2,1))</f>
        <v>2</v>
      </c>
      <c r="Q540" s="21">
        <f>IF(Table_Market[[#This Row],[F_TOTAL_achat]]&lt;=14,1,IF(Table_Market[[#This Row],[F_TOTAL_achat]]&lt;=21,2,3))</f>
        <v>3</v>
      </c>
      <c r="R540" s="21">
        <f>IF(Table_Market[[#This Row],[M_TOTAL_dépensé]]&lt;=115,1,IF(Table_Market[[#This Row],[M_TOTAL_dépensé]]&lt;=833,2,3))</f>
        <v>3</v>
      </c>
      <c r="S540" s="21" t="str">
        <f>Table_Market[[#This Row],[R_SCORE]]&amp;Table_Market[[#This Row],[F_SCORE]]&amp;Table_Market[[#This Row],[M_SCORE]]</f>
        <v>233</v>
      </c>
      <c r="T5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40" s="24">
        <v>1181</v>
      </c>
      <c r="V540" s="24">
        <v>107</v>
      </c>
      <c r="W540" s="24">
        <v>199</v>
      </c>
      <c r="X540" s="24">
        <v>39</v>
      </c>
      <c r="Y540" s="24">
        <v>30</v>
      </c>
      <c r="Z540" s="24">
        <v>30</v>
      </c>
      <c r="AA540" s="21">
        <v>2</v>
      </c>
      <c r="AB540" s="21">
        <v>7</v>
      </c>
      <c r="AC540" s="21">
        <v>3</v>
      </c>
      <c r="AD540" s="21">
        <v>13</v>
      </c>
      <c r="AE540" s="21">
        <v>8</v>
      </c>
      <c r="AF540" s="21">
        <v>0</v>
      </c>
      <c r="AG540" s="21">
        <v>0</v>
      </c>
      <c r="AH540" s="21">
        <v>0</v>
      </c>
      <c r="AI540" s="21">
        <v>0</v>
      </c>
      <c r="AJ540" s="21">
        <v>0</v>
      </c>
      <c r="AK540" s="21">
        <v>0</v>
      </c>
      <c r="AL540" s="21">
        <v>3</v>
      </c>
      <c r="AM540" s="21">
        <v>11</v>
      </c>
      <c r="AN540" s="25">
        <v>0</v>
      </c>
    </row>
    <row r="541" spans="1:40" x14ac:dyDescent="0.35">
      <c r="A541" s="26">
        <v>5299</v>
      </c>
      <c r="B541" s="27">
        <v>1970</v>
      </c>
      <c r="C541" s="21">
        <f ca="1">YEAR(TODAY())-CLEAN!$B541</f>
        <v>55</v>
      </c>
      <c r="D541" s="28" t="s">
        <v>792</v>
      </c>
      <c r="E541" s="27" t="s">
        <v>714</v>
      </c>
      <c r="F541" s="27" t="s">
        <v>710</v>
      </c>
      <c r="G541" s="29">
        <v>69084</v>
      </c>
      <c r="H541" s="28">
        <v>1</v>
      </c>
      <c r="I541" s="28">
        <v>0</v>
      </c>
      <c r="J541" s="28">
        <f>CLEAN!$H541+CLEAN!$I541</f>
        <v>1</v>
      </c>
      <c r="K541" s="30">
        <v>41597</v>
      </c>
      <c r="L541" s="28">
        <f ca="1">YEAR(TODAY())-YEAR(CLEAN!$K541)</f>
        <v>12</v>
      </c>
      <c r="M541" s="28">
        <v>43</v>
      </c>
      <c r="N541" s="28">
        <f>SUM(CLEAN!$AB541:$AE541)</f>
        <v>31</v>
      </c>
      <c r="O541" s="31">
        <f>CLEAN!$U541+CLEAN!$V541+CLEAN!$W541+CLEAN!$X541+CLEAN!$Y541+CLEAN!$Z541</f>
        <v>1586</v>
      </c>
      <c r="P541" s="28">
        <f>IF(CLEAN!$M541&lt;=32,3,IF(CLEAN!$M541&lt;=65,2,1))</f>
        <v>2</v>
      </c>
      <c r="Q541" s="28">
        <f>IF(Table_Market[[#This Row],[F_TOTAL_achat]]&lt;=14,1,IF(Table_Market[[#This Row],[F_TOTAL_achat]]&lt;=21,2,3))</f>
        <v>3</v>
      </c>
      <c r="R541" s="28">
        <f>IF(Table_Market[[#This Row],[M_TOTAL_dépensé]]&lt;=115,1,IF(Table_Market[[#This Row],[M_TOTAL_dépensé]]&lt;=833,2,3))</f>
        <v>3</v>
      </c>
      <c r="S541" s="21" t="str">
        <f>Table_Market[[#This Row],[R_SCORE]]&amp;Table_Market[[#This Row],[F_SCORE]]&amp;Table_Market[[#This Row],[M_SCORE]]</f>
        <v>233</v>
      </c>
      <c r="T5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41" s="31">
        <v>1181</v>
      </c>
      <c r="V541" s="31">
        <v>107</v>
      </c>
      <c r="W541" s="31">
        <v>199</v>
      </c>
      <c r="X541" s="31">
        <v>39</v>
      </c>
      <c r="Y541" s="31">
        <v>30</v>
      </c>
      <c r="Z541" s="31">
        <v>30</v>
      </c>
      <c r="AA541" s="28">
        <v>2</v>
      </c>
      <c r="AB541" s="28">
        <v>7</v>
      </c>
      <c r="AC541" s="28">
        <v>3</v>
      </c>
      <c r="AD541" s="28">
        <v>13</v>
      </c>
      <c r="AE541" s="28">
        <v>8</v>
      </c>
      <c r="AF541" s="28">
        <v>0</v>
      </c>
      <c r="AG541" s="28">
        <v>0</v>
      </c>
      <c r="AH541" s="28">
        <v>0</v>
      </c>
      <c r="AI541" s="28">
        <v>0</v>
      </c>
      <c r="AJ541" s="28">
        <v>0</v>
      </c>
      <c r="AK541" s="28">
        <v>0</v>
      </c>
      <c r="AL541" s="28">
        <v>3</v>
      </c>
      <c r="AM541" s="28">
        <v>11</v>
      </c>
      <c r="AN541" s="32">
        <v>0</v>
      </c>
    </row>
    <row r="542" spans="1:40" x14ac:dyDescent="0.35">
      <c r="A542" s="19">
        <v>1459</v>
      </c>
      <c r="B542" s="20">
        <v>1966</v>
      </c>
      <c r="C542" s="21">
        <f ca="1">YEAR(TODAY())-CLEAN!$B542</f>
        <v>59</v>
      </c>
      <c r="D542" s="28" t="s">
        <v>792</v>
      </c>
      <c r="E542" s="20" t="s">
        <v>714</v>
      </c>
      <c r="F542" s="20" t="s">
        <v>710</v>
      </c>
      <c r="G542" s="22">
        <v>69063</v>
      </c>
      <c r="H542" s="21">
        <v>0</v>
      </c>
      <c r="I542" s="21">
        <v>1</v>
      </c>
      <c r="J542" s="21">
        <f>CLEAN!$H542+CLEAN!$I542</f>
        <v>1</v>
      </c>
      <c r="K542" s="23">
        <v>41220</v>
      </c>
      <c r="L542" s="21">
        <f ca="1">YEAR(TODAY())-YEAR(CLEAN!$K542)</f>
        <v>13</v>
      </c>
      <c r="M542" s="21">
        <v>16</v>
      </c>
      <c r="N542" s="21">
        <f>SUM(CLEAN!$AB542:$AE542)</f>
        <v>16</v>
      </c>
      <c r="O542" s="24">
        <f>CLEAN!$U542+CLEAN!$V542+CLEAN!$W542+CLEAN!$X542+CLEAN!$Y542+CLEAN!$Z542</f>
        <v>928</v>
      </c>
      <c r="P542" s="21">
        <f>IF(CLEAN!$M542&lt;=32,3,IF(CLEAN!$M542&lt;=65,2,1))</f>
        <v>3</v>
      </c>
      <c r="Q542" s="21">
        <f>IF(Table_Market[[#This Row],[F_TOTAL_achat]]&lt;=14,1,IF(Table_Market[[#This Row],[F_TOTAL_achat]]&lt;=21,2,3))</f>
        <v>2</v>
      </c>
      <c r="R542" s="21">
        <f>IF(Table_Market[[#This Row],[M_TOTAL_dépensé]]&lt;=115,1,IF(Table_Market[[#This Row],[M_TOTAL_dépensé]]&lt;=833,2,3))</f>
        <v>3</v>
      </c>
      <c r="S542" s="21" t="str">
        <f>Table_Market[[#This Row],[R_SCORE]]&amp;Table_Market[[#This Row],[F_SCORE]]&amp;Table_Market[[#This Row],[M_SCORE]]</f>
        <v>323</v>
      </c>
      <c r="T5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42" s="24">
        <v>666</v>
      </c>
      <c r="V542" s="24">
        <v>35</v>
      </c>
      <c r="W542" s="24">
        <v>124</v>
      </c>
      <c r="X542" s="24">
        <v>69</v>
      </c>
      <c r="Y542" s="24">
        <v>8</v>
      </c>
      <c r="Z542" s="24">
        <v>26</v>
      </c>
      <c r="AA542" s="21">
        <v>1</v>
      </c>
      <c r="AB542" s="21">
        <v>5</v>
      </c>
      <c r="AC542" s="21">
        <v>3</v>
      </c>
      <c r="AD542" s="21">
        <v>5</v>
      </c>
      <c r="AE542" s="21">
        <v>3</v>
      </c>
      <c r="AF542" s="21">
        <v>0</v>
      </c>
      <c r="AG542" s="21">
        <v>0</v>
      </c>
      <c r="AH542" s="21">
        <v>0</v>
      </c>
      <c r="AI542" s="21">
        <v>0</v>
      </c>
      <c r="AJ542" s="21">
        <v>0</v>
      </c>
      <c r="AK542" s="21">
        <v>0</v>
      </c>
      <c r="AL542" s="21">
        <v>3</v>
      </c>
      <c r="AM542" s="21">
        <v>11</v>
      </c>
      <c r="AN542" s="25">
        <v>0</v>
      </c>
    </row>
    <row r="543" spans="1:40" x14ac:dyDescent="0.35">
      <c r="A543" s="26">
        <v>3389</v>
      </c>
      <c r="B543" s="27">
        <v>1970</v>
      </c>
      <c r="C543" s="21">
        <f ca="1">YEAR(TODAY())-CLEAN!$B543</f>
        <v>55</v>
      </c>
      <c r="D543" s="28" t="s">
        <v>792</v>
      </c>
      <c r="E543" s="27" t="s">
        <v>716</v>
      </c>
      <c r="F543" s="27" t="s">
        <v>710</v>
      </c>
      <c r="G543" s="29">
        <v>69016</v>
      </c>
      <c r="H543" s="28">
        <v>0</v>
      </c>
      <c r="I543" s="28">
        <v>1</v>
      </c>
      <c r="J543" s="28">
        <f>CLEAN!$H543+CLEAN!$I543</f>
        <v>1</v>
      </c>
      <c r="K543" s="30">
        <v>41235</v>
      </c>
      <c r="L543" s="28">
        <f ca="1">YEAR(TODAY())-YEAR(CLEAN!$K543)</f>
        <v>13</v>
      </c>
      <c r="M543" s="28">
        <v>61</v>
      </c>
      <c r="N543" s="28">
        <f>SUM(CLEAN!$AB543:$AE543)</f>
        <v>35</v>
      </c>
      <c r="O543" s="31">
        <f>CLEAN!$U543+CLEAN!$V543+CLEAN!$W543+CLEAN!$X543+CLEAN!$Y543+CLEAN!$Z543</f>
        <v>1533</v>
      </c>
      <c r="P543" s="28">
        <f>IF(CLEAN!$M543&lt;=32,3,IF(CLEAN!$M543&lt;=65,2,1))</f>
        <v>2</v>
      </c>
      <c r="Q543" s="28">
        <f>IF(Table_Market[[#This Row],[F_TOTAL_achat]]&lt;=14,1,IF(Table_Market[[#This Row],[F_TOTAL_achat]]&lt;=21,2,3))</f>
        <v>3</v>
      </c>
      <c r="R543" s="28">
        <f>IF(Table_Market[[#This Row],[M_TOTAL_dépensé]]&lt;=115,1,IF(Table_Market[[#This Row],[M_TOTAL_dépensé]]&lt;=833,2,3))</f>
        <v>3</v>
      </c>
      <c r="S543" s="21" t="str">
        <f>Table_Market[[#This Row],[R_SCORE]]&amp;Table_Market[[#This Row],[F_SCORE]]&amp;Table_Market[[#This Row],[M_SCORE]]</f>
        <v>233</v>
      </c>
      <c r="T5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43" s="31">
        <v>726</v>
      </c>
      <c r="V543" s="31">
        <v>53</v>
      </c>
      <c r="W543" s="31">
        <v>363</v>
      </c>
      <c r="X543" s="31">
        <v>123</v>
      </c>
      <c r="Y543" s="31">
        <v>107</v>
      </c>
      <c r="Z543" s="31">
        <v>161</v>
      </c>
      <c r="AA543" s="28">
        <v>4</v>
      </c>
      <c r="AB543" s="28">
        <v>8</v>
      </c>
      <c r="AC543" s="28">
        <v>9</v>
      </c>
      <c r="AD543" s="28">
        <v>13</v>
      </c>
      <c r="AE543" s="28">
        <v>5</v>
      </c>
      <c r="AF543" s="28">
        <v>0</v>
      </c>
      <c r="AG543" s="28">
        <v>0</v>
      </c>
      <c r="AH543" s="28">
        <v>0</v>
      </c>
      <c r="AI543" s="28">
        <v>0</v>
      </c>
      <c r="AJ543" s="28">
        <v>0</v>
      </c>
      <c r="AK543" s="28">
        <v>0</v>
      </c>
      <c r="AL543" s="28">
        <v>3</v>
      </c>
      <c r="AM543" s="28">
        <v>11</v>
      </c>
      <c r="AN543" s="32">
        <v>0</v>
      </c>
    </row>
    <row r="544" spans="1:40" x14ac:dyDescent="0.35">
      <c r="A544" s="19">
        <v>6870</v>
      </c>
      <c r="B544" s="20">
        <v>1959</v>
      </c>
      <c r="C544" s="21">
        <f ca="1">YEAR(TODAY())-CLEAN!$B544</f>
        <v>66</v>
      </c>
      <c r="D544" s="28" t="s">
        <v>794</v>
      </c>
      <c r="E544" s="20" t="s">
        <v>714</v>
      </c>
      <c r="F544" s="20" t="s">
        <v>711</v>
      </c>
      <c r="G544" s="22">
        <v>68805</v>
      </c>
      <c r="H544" s="21">
        <v>0</v>
      </c>
      <c r="I544" s="21">
        <v>1</v>
      </c>
      <c r="J544" s="21">
        <f>CLEAN!$H544+CLEAN!$I544</f>
        <v>1</v>
      </c>
      <c r="K544" s="23">
        <v>41534</v>
      </c>
      <c r="L544" s="21">
        <f ca="1">YEAR(TODAY())-YEAR(CLEAN!$K544)</f>
        <v>12</v>
      </c>
      <c r="M544" s="21">
        <v>73</v>
      </c>
      <c r="N544" s="21">
        <f>SUM(CLEAN!$AB544:$AE544)</f>
        <v>13</v>
      </c>
      <c r="O544" s="24">
        <f>CLEAN!$U544+CLEAN!$V544+CLEAN!$W544+CLEAN!$X544+CLEAN!$Y544+CLEAN!$Z544</f>
        <v>283</v>
      </c>
      <c r="P544" s="21">
        <f>IF(CLEAN!$M544&lt;=32,3,IF(CLEAN!$M544&lt;=65,2,1))</f>
        <v>1</v>
      </c>
      <c r="Q544" s="21">
        <f>IF(Table_Market[[#This Row],[F_TOTAL_achat]]&lt;=14,1,IF(Table_Market[[#This Row],[F_TOTAL_achat]]&lt;=21,2,3))</f>
        <v>1</v>
      </c>
      <c r="R544" s="21">
        <f>IF(Table_Market[[#This Row],[M_TOTAL_dépensé]]&lt;=115,1,IF(Table_Market[[#This Row],[M_TOTAL_dépensé]]&lt;=833,2,3))</f>
        <v>2</v>
      </c>
      <c r="S544" s="21" t="str">
        <f>Table_Market[[#This Row],[R_SCORE]]&amp;Table_Market[[#This Row],[F_SCORE]]&amp;Table_Market[[#This Row],[M_SCORE]]</f>
        <v>112</v>
      </c>
      <c r="T5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44" s="24">
        <v>182</v>
      </c>
      <c r="V544" s="24">
        <v>2</v>
      </c>
      <c r="W544" s="24">
        <v>49</v>
      </c>
      <c r="X544" s="24">
        <v>17</v>
      </c>
      <c r="Y544" s="24">
        <v>13</v>
      </c>
      <c r="Z544" s="24">
        <v>20</v>
      </c>
      <c r="AA544" s="21">
        <v>1</v>
      </c>
      <c r="AB544" s="21">
        <v>3</v>
      </c>
      <c r="AC544" s="21">
        <v>1</v>
      </c>
      <c r="AD544" s="21">
        <v>7</v>
      </c>
      <c r="AE544" s="21">
        <v>2</v>
      </c>
      <c r="AF544" s="21">
        <v>0</v>
      </c>
      <c r="AG544" s="21">
        <v>0</v>
      </c>
      <c r="AH544" s="21">
        <v>0</v>
      </c>
      <c r="AI544" s="21">
        <v>0</v>
      </c>
      <c r="AJ544" s="21">
        <v>0</v>
      </c>
      <c r="AK544" s="21">
        <v>0</v>
      </c>
      <c r="AL544" s="21">
        <v>3</v>
      </c>
      <c r="AM544" s="21">
        <v>11</v>
      </c>
      <c r="AN544" s="25">
        <v>0</v>
      </c>
    </row>
    <row r="545" spans="1:40" x14ac:dyDescent="0.35">
      <c r="A545" s="26">
        <v>4910</v>
      </c>
      <c r="B545" s="27">
        <v>1967</v>
      </c>
      <c r="C545" s="21">
        <f ca="1">YEAR(TODAY())-CLEAN!$B545</f>
        <v>58</v>
      </c>
      <c r="D545" s="28" t="s">
        <v>792</v>
      </c>
      <c r="E545" s="27" t="s">
        <v>716</v>
      </c>
      <c r="F545" s="27" t="s">
        <v>711</v>
      </c>
      <c r="G545" s="29">
        <v>68743</v>
      </c>
      <c r="H545" s="28">
        <v>0</v>
      </c>
      <c r="I545" s="28">
        <v>0</v>
      </c>
      <c r="J545" s="28">
        <f>CLEAN!$H545+CLEAN!$I545</f>
        <v>0</v>
      </c>
      <c r="K545" s="30">
        <v>41151</v>
      </c>
      <c r="L545" s="28">
        <f ca="1">YEAR(TODAY())-YEAR(CLEAN!$K545)</f>
        <v>13</v>
      </c>
      <c r="M545" s="28">
        <v>81</v>
      </c>
      <c r="N545" s="28">
        <f>SUM(CLEAN!$AB545:$AE545)</f>
        <v>36</v>
      </c>
      <c r="O545" s="31">
        <f>CLEAN!$U545+CLEAN!$V545+CLEAN!$W545+CLEAN!$X545+CLEAN!$Y545+CLEAN!$Z545</f>
        <v>2074</v>
      </c>
      <c r="P545" s="28">
        <f>IF(CLEAN!$M545&lt;=32,3,IF(CLEAN!$M545&lt;=65,2,1))</f>
        <v>1</v>
      </c>
      <c r="Q545" s="28">
        <f>IF(Table_Market[[#This Row],[F_TOTAL_achat]]&lt;=14,1,IF(Table_Market[[#This Row],[F_TOTAL_achat]]&lt;=21,2,3))</f>
        <v>3</v>
      </c>
      <c r="R545" s="28">
        <f>IF(Table_Market[[#This Row],[M_TOTAL_dépensé]]&lt;=115,1,IF(Table_Market[[#This Row],[M_TOTAL_dépensé]]&lt;=833,2,3))</f>
        <v>3</v>
      </c>
      <c r="S545" s="21" t="str">
        <f>Table_Market[[#This Row],[R_SCORE]]&amp;Table_Market[[#This Row],[F_SCORE]]&amp;Table_Market[[#This Row],[M_SCORE]]</f>
        <v>133</v>
      </c>
      <c r="T5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45" s="31">
        <v>1132</v>
      </c>
      <c r="V545" s="31">
        <v>134</v>
      </c>
      <c r="W545" s="31">
        <v>384</v>
      </c>
      <c r="X545" s="31">
        <v>175</v>
      </c>
      <c r="Y545" s="31">
        <v>134</v>
      </c>
      <c r="Z545" s="31">
        <v>115</v>
      </c>
      <c r="AA545" s="28">
        <v>1</v>
      </c>
      <c r="AB545" s="28">
        <v>11</v>
      </c>
      <c r="AC545" s="28">
        <v>5</v>
      </c>
      <c r="AD545" s="28">
        <v>13</v>
      </c>
      <c r="AE545" s="28">
        <v>7</v>
      </c>
      <c r="AF545" s="28">
        <v>0</v>
      </c>
      <c r="AG545" s="28">
        <v>0</v>
      </c>
      <c r="AH545" s="28">
        <v>0</v>
      </c>
      <c r="AI545" s="28">
        <v>0</v>
      </c>
      <c r="AJ545" s="28">
        <v>0</v>
      </c>
      <c r="AK545" s="28">
        <v>0</v>
      </c>
      <c r="AL545" s="28">
        <v>3</v>
      </c>
      <c r="AM545" s="28">
        <v>11</v>
      </c>
      <c r="AN545" s="32">
        <v>0</v>
      </c>
    </row>
    <row r="546" spans="1:40" x14ac:dyDescent="0.35">
      <c r="A546" s="19">
        <v>9888</v>
      </c>
      <c r="B546" s="20">
        <v>1969</v>
      </c>
      <c r="C546" s="21">
        <f ca="1">YEAR(TODAY())-CLEAN!$B546</f>
        <v>56</v>
      </c>
      <c r="D546" s="28" t="s">
        <v>792</v>
      </c>
      <c r="E546" s="20" t="s">
        <v>716</v>
      </c>
      <c r="F546" s="20" t="s">
        <v>713</v>
      </c>
      <c r="G546" s="22">
        <v>68695</v>
      </c>
      <c r="H546" s="21">
        <v>0</v>
      </c>
      <c r="I546" s="21">
        <v>0</v>
      </c>
      <c r="J546" s="21">
        <f>CLEAN!$H546+CLEAN!$I546</f>
        <v>0</v>
      </c>
      <c r="K546" s="23">
        <v>41815</v>
      </c>
      <c r="L546" s="21">
        <f ca="1">YEAR(TODAY())-YEAR(CLEAN!$K546)</f>
        <v>11</v>
      </c>
      <c r="M546" s="21">
        <v>3</v>
      </c>
      <c r="N546" s="21">
        <f>SUM(CLEAN!$AB546:$AE546)</f>
        <v>17</v>
      </c>
      <c r="O546" s="24">
        <f>CLEAN!$U546+CLEAN!$V546+CLEAN!$W546+CLEAN!$X546+CLEAN!$Y546+CLEAN!$Z546</f>
        <v>1091</v>
      </c>
      <c r="P546" s="21">
        <f>IF(CLEAN!$M546&lt;=32,3,IF(CLEAN!$M546&lt;=65,2,1))</f>
        <v>3</v>
      </c>
      <c r="Q546" s="21">
        <f>IF(Table_Market[[#This Row],[F_TOTAL_achat]]&lt;=14,1,IF(Table_Market[[#This Row],[F_TOTAL_achat]]&lt;=21,2,3))</f>
        <v>2</v>
      </c>
      <c r="R546" s="21">
        <f>IF(Table_Market[[#This Row],[M_TOTAL_dépensé]]&lt;=115,1,IF(Table_Market[[#This Row],[M_TOTAL_dépensé]]&lt;=833,2,3))</f>
        <v>3</v>
      </c>
      <c r="S546" s="21" t="str">
        <f>Table_Market[[#This Row],[R_SCORE]]&amp;Table_Market[[#This Row],[F_SCORE]]&amp;Table_Market[[#This Row],[M_SCORE]]</f>
        <v>323</v>
      </c>
      <c r="T5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46" s="24">
        <v>458</v>
      </c>
      <c r="V546" s="24">
        <v>81</v>
      </c>
      <c r="W546" s="24">
        <v>356</v>
      </c>
      <c r="X546" s="24">
        <v>106</v>
      </c>
      <c r="Y546" s="24">
        <v>50</v>
      </c>
      <c r="Z546" s="24">
        <v>40</v>
      </c>
      <c r="AA546" s="21">
        <v>1</v>
      </c>
      <c r="AB546" s="21">
        <v>4</v>
      </c>
      <c r="AC546" s="21">
        <v>4</v>
      </c>
      <c r="AD546" s="21">
        <v>7</v>
      </c>
      <c r="AE546" s="21">
        <v>2</v>
      </c>
      <c r="AF546" s="21">
        <v>0</v>
      </c>
      <c r="AG546" s="21">
        <v>0</v>
      </c>
      <c r="AH546" s="21">
        <v>0</v>
      </c>
      <c r="AI546" s="21">
        <v>0</v>
      </c>
      <c r="AJ546" s="21">
        <v>0</v>
      </c>
      <c r="AK546" s="21">
        <v>0</v>
      </c>
      <c r="AL546" s="21">
        <v>3</v>
      </c>
      <c r="AM546" s="21">
        <v>11</v>
      </c>
      <c r="AN546" s="25">
        <v>0</v>
      </c>
    </row>
    <row r="547" spans="1:40" x14ac:dyDescent="0.35">
      <c r="A547" s="26">
        <v>4399</v>
      </c>
      <c r="B547" s="27">
        <v>1969</v>
      </c>
      <c r="C547" s="21">
        <f ca="1">YEAR(TODAY())-CLEAN!$B547</f>
        <v>56</v>
      </c>
      <c r="D547" s="28" t="s">
        <v>792</v>
      </c>
      <c r="E547" s="27" t="s">
        <v>716</v>
      </c>
      <c r="F547" s="27" t="s">
        <v>713</v>
      </c>
      <c r="G547" s="29">
        <v>68695</v>
      </c>
      <c r="H547" s="28">
        <v>0</v>
      </c>
      <c r="I547" s="28">
        <v>0</v>
      </c>
      <c r="J547" s="28">
        <f>CLEAN!$H547+CLEAN!$I547</f>
        <v>0</v>
      </c>
      <c r="K547" s="30">
        <v>41815</v>
      </c>
      <c r="L547" s="28">
        <f ca="1">YEAR(TODAY())-YEAR(CLEAN!$K547)</f>
        <v>11</v>
      </c>
      <c r="M547" s="28">
        <v>3</v>
      </c>
      <c r="N547" s="28">
        <f>SUM(CLEAN!$AB547:$AE547)</f>
        <v>17</v>
      </c>
      <c r="O547" s="31">
        <f>CLEAN!$U547+CLEAN!$V547+CLEAN!$W547+CLEAN!$X547+CLEAN!$Y547+CLEAN!$Z547</f>
        <v>1091</v>
      </c>
      <c r="P547" s="28">
        <f>IF(CLEAN!$M547&lt;=32,3,IF(CLEAN!$M547&lt;=65,2,1))</f>
        <v>3</v>
      </c>
      <c r="Q547" s="28">
        <f>IF(Table_Market[[#This Row],[F_TOTAL_achat]]&lt;=14,1,IF(Table_Market[[#This Row],[F_TOTAL_achat]]&lt;=21,2,3))</f>
        <v>2</v>
      </c>
      <c r="R547" s="28">
        <f>IF(Table_Market[[#This Row],[M_TOTAL_dépensé]]&lt;=115,1,IF(Table_Market[[#This Row],[M_TOTAL_dépensé]]&lt;=833,2,3))</f>
        <v>3</v>
      </c>
      <c r="S547" s="21" t="str">
        <f>Table_Market[[#This Row],[R_SCORE]]&amp;Table_Market[[#This Row],[F_SCORE]]&amp;Table_Market[[#This Row],[M_SCORE]]</f>
        <v>323</v>
      </c>
      <c r="T5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47" s="31">
        <v>458</v>
      </c>
      <c r="V547" s="31">
        <v>81</v>
      </c>
      <c r="W547" s="31">
        <v>356</v>
      </c>
      <c r="X547" s="31">
        <v>106</v>
      </c>
      <c r="Y547" s="31">
        <v>50</v>
      </c>
      <c r="Z547" s="31">
        <v>40</v>
      </c>
      <c r="AA547" s="28">
        <v>1</v>
      </c>
      <c r="AB547" s="28">
        <v>4</v>
      </c>
      <c r="AC547" s="28">
        <v>4</v>
      </c>
      <c r="AD547" s="28">
        <v>7</v>
      </c>
      <c r="AE547" s="28">
        <v>2</v>
      </c>
      <c r="AF547" s="28">
        <v>0</v>
      </c>
      <c r="AG547" s="28">
        <v>0</v>
      </c>
      <c r="AH547" s="28">
        <v>0</v>
      </c>
      <c r="AI547" s="28">
        <v>0</v>
      </c>
      <c r="AJ547" s="28">
        <v>0</v>
      </c>
      <c r="AK547" s="28">
        <v>0</v>
      </c>
      <c r="AL547" s="28">
        <v>3</v>
      </c>
      <c r="AM547" s="28">
        <v>11</v>
      </c>
      <c r="AN547" s="32">
        <v>0</v>
      </c>
    </row>
    <row r="548" spans="1:40" x14ac:dyDescent="0.35">
      <c r="A548" s="19">
        <v>3428</v>
      </c>
      <c r="B548" s="20">
        <v>1991</v>
      </c>
      <c r="C548" s="21">
        <f ca="1">YEAR(TODAY())-CLEAN!$B548</f>
        <v>34</v>
      </c>
      <c r="D548" s="28" t="s">
        <v>793</v>
      </c>
      <c r="E548" s="20" t="s">
        <v>714</v>
      </c>
      <c r="F548" s="20" t="s">
        <v>713</v>
      </c>
      <c r="G548" s="22">
        <v>68682</v>
      </c>
      <c r="H548" s="21">
        <v>0</v>
      </c>
      <c r="I548" s="21">
        <v>0</v>
      </c>
      <c r="J548" s="21">
        <f>CLEAN!$H548+CLEAN!$I548</f>
        <v>0</v>
      </c>
      <c r="K548" s="23">
        <v>41553</v>
      </c>
      <c r="L548" s="21">
        <f ca="1">YEAR(TODAY())-YEAR(CLEAN!$K548)</f>
        <v>12</v>
      </c>
      <c r="M548" s="21">
        <v>56</v>
      </c>
      <c r="N548" s="21">
        <f>SUM(CLEAN!$AB548:$AE548)</f>
        <v>25</v>
      </c>
      <c r="O548" s="24">
        <f>CLEAN!$U548+CLEAN!$V548+CLEAN!$W548+CLEAN!$X548+CLEAN!$Y548+CLEAN!$Z548</f>
        <v>1598</v>
      </c>
      <c r="P548" s="21">
        <f>IF(CLEAN!$M548&lt;=32,3,IF(CLEAN!$M548&lt;=65,2,1))</f>
        <v>2</v>
      </c>
      <c r="Q548" s="21">
        <f>IF(Table_Market[[#This Row],[F_TOTAL_achat]]&lt;=14,1,IF(Table_Market[[#This Row],[F_TOTAL_achat]]&lt;=21,2,3))</f>
        <v>3</v>
      </c>
      <c r="R548" s="21">
        <f>IF(Table_Market[[#This Row],[M_TOTAL_dépensé]]&lt;=115,1,IF(Table_Market[[#This Row],[M_TOTAL_dépensé]]&lt;=833,2,3))</f>
        <v>3</v>
      </c>
      <c r="S548" s="21" t="str">
        <f>Table_Market[[#This Row],[R_SCORE]]&amp;Table_Market[[#This Row],[F_SCORE]]&amp;Table_Market[[#This Row],[M_SCORE]]</f>
        <v>233</v>
      </c>
      <c r="T5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48" s="24">
        <v>919</v>
      </c>
      <c r="V548" s="24">
        <v>0</v>
      </c>
      <c r="W548" s="24">
        <v>505</v>
      </c>
      <c r="X548" s="24">
        <v>99</v>
      </c>
      <c r="Y548" s="24">
        <v>30</v>
      </c>
      <c r="Z548" s="24">
        <v>45</v>
      </c>
      <c r="AA548" s="21">
        <v>1</v>
      </c>
      <c r="AB548" s="21">
        <v>4</v>
      </c>
      <c r="AC548" s="21">
        <v>9</v>
      </c>
      <c r="AD548" s="21">
        <v>10</v>
      </c>
      <c r="AE548" s="21">
        <v>2</v>
      </c>
      <c r="AF548" s="21">
        <v>0</v>
      </c>
      <c r="AG548" s="21">
        <v>0</v>
      </c>
      <c r="AH548" s="21">
        <v>0</v>
      </c>
      <c r="AI548" s="21">
        <v>0</v>
      </c>
      <c r="AJ548" s="21">
        <v>0</v>
      </c>
      <c r="AK548" s="21">
        <v>0</v>
      </c>
      <c r="AL548" s="21">
        <v>3</v>
      </c>
      <c r="AM548" s="21">
        <v>11</v>
      </c>
      <c r="AN548" s="25">
        <v>0</v>
      </c>
    </row>
    <row r="549" spans="1:40" x14ac:dyDescent="0.35">
      <c r="A549" s="26">
        <v>4500</v>
      </c>
      <c r="B549" s="27">
        <v>1991</v>
      </c>
      <c r="C549" s="21">
        <f ca="1">YEAR(TODAY())-CLEAN!$B549</f>
        <v>34</v>
      </c>
      <c r="D549" s="28" t="s">
        <v>793</v>
      </c>
      <c r="E549" s="27" t="s">
        <v>714</v>
      </c>
      <c r="F549" s="27" t="s">
        <v>713</v>
      </c>
      <c r="G549" s="29">
        <v>68682</v>
      </c>
      <c r="H549" s="28">
        <v>0</v>
      </c>
      <c r="I549" s="28">
        <v>0</v>
      </c>
      <c r="J549" s="28">
        <f>CLEAN!$H549+CLEAN!$I549</f>
        <v>0</v>
      </c>
      <c r="K549" s="30">
        <v>41553</v>
      </c>
      <c r="L549" s="28">
        <f ca="1">YEAR(TODAY())-YEAR(CLEAN!$K549)</f>
        <v>12</v>
      </c>
      <c r="M549" s="28">
        <v>56</v>
      </c>
      <c r="N549" s="28">
        <f>SUM(CLEAN!$AB549:$AE549)</f>
        <v>25</v>
      </c>
      <c r="O549" s="31">
        <f>CLEAN!$U549+CLEAN!$V549+CLEAN!$W549+CLEAN!$X549+CLEAN!$Y549+CLEAN!$Z549</f>
        <v>1598</v>
      </c>
      <c r="P549" s="28">
        <f>IF(CLEAN!$M549&lt;=32,3,IF(CLEAN!$M549&lt;=65,2,1))</f>
        <v>2</v>
      </c>
      <c r="Q549" s="28">
        <f>IF(Table_Market[[#This Row],[F_TOTAL_achat]]&lt;=14,1,IF(Table_Market[[#This Row],[F_TOTAL_achat]]&lt;=21,2,3))</f>
        <v>3</v>
      </c>
      <c r="R549" s="28">
        <f>IF(Table_Market[[#This Row],[M_TOTAL_dépensé]]&lt;=115,1,IF(Table_Market[[#This Row],[M_TOTAL_dépensé]]&lt;=833,2,3))</f>
        <v>3</v>
      </c>
      <c r="S549" s="21" t="str">
        <f>Table_Market[[#This Row],[R_SCORE]]&amp;Table_Market[[#This Row],[F_SCORE]]&amp;Table_Market[[#This Row],[M_SCORE]]</f>
        <v>233</v>
      </c>
      <c r="T5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49" s="31">
        <v>919</v>
      </c>
      <c r="V549" s="31">
        <v>0</v>
      </c>
      <c r="W549" s="31">
        <v>505</v>
      </c>
      <c r="X549" s="31">
        <v>99</v>
      </c>
      <c r="Y549" s="31">
        <v>30</v>
      </c>
      <c r="Z549" s="31">
        <v>45</v>
      </c>
      <c r="AA549" s="28">
        <v>1</v>
      </c>
      <c r="AB549" s="28">
        <v>4</v>
      </c>
      <c r="AC549" s="28">
        <v>9</v>
      </c>
      <c r="AD549" s="28">
        <v>10</v>
      </c>
      <c r="AE549" s="28">
        <v>2</v>
      </c>
      <c r="AF549" s="28">
        <v>0</v>
      </c>
      <c r="AG549" s="28">
        <v>0</v>
      </c>
      <c r="AH549" s="28">
        <v>0</v>
      </c>
      <c r="AI549" s="28">
        <v>0</v>
      </c>
      <c r="AJ549" s="28">
        <v>0</v>
      </c>
      <c r="AK549" s="28">
        <v>0</v>
      </c>
      <c r="AL549" s="28">
        <v>3</v>
      </c>
      <c r="AM549" s="28">
        <v>11</v>
      </c>
      <c r="AN549" s="32">
        <v>0</v>
      </c>
    </row>
    <row r="550" spans="1:40" x14ac:dyDescent="0.35">
      <c r="A550" s="19">
        <v>8755</v>
      </c>
      <c r="B550" s="20">
        <v>1946</v>
      </c>
      <c r="C550" s="21">
        <f ca="1">YEAR(TODAY())-CLEAN!$B550</f>
        <v>79</v>
      </c>
      <c r="D550" s="28" t="s">
        <v>794</v>
      </c>
      <c r="E550" s="20" t="s">
        <v>717</v>
      </c>
      <c r="F550" s="20" t="s">
        <v>710</v>
      </c>
      <c r="G550" s="22">
        <v>68657</v>
      </c>
      <c r="H550" s="21">
        <v>0</v>
      </c>
      <c r="I550" s="21">
        <v>0</v>
      </c>
      <c r="J550" s="21">
        <f>CLEAN!$H550+CLEAN!$I550</f>
        <v>0</v>
      </c>
      <c r="K550" s="23">
        <v>41325</v>
      </c>
      <c r="L550" s="21">
        <f ca="1">YEAR(TODAY())-YEAR(CLEAN!$K550)</f>
        <v>12</v>
      </c>
      <c r="M550" s="21">
        <v>4</v>
      </c>
      <c r="N550" s="21">
        <f>SUM(CLEAN!$AB550:$AE550)</f>
        <v>24</v>
      </c>
      <c r="O550" s="24">
        <f>CLEAN!$U550+CLEAN!$V550+CLEAN!$W550+CLEAN!$X550+CLEAN!$Y550+CLEAN!$Z550</f>
        <v>1196</v>
      </c>
      <c r="P550" s="21">
        <f>IF(CLEAN!$M550&lt;=32,3,IF(CLEAN!$M550&lt;=65,2,1))</f>
        <v>3</v>
      </c>
      <c r="Q550" s="21">
        <f>IF(Table_Market[[#This Row],[F_TOTAL_achat]]&lt;=14,1,IF(Table_Market[[#This Row],[F_TOTAL_achat]]&lt;=21,2,3))</f>
        <v>3</v>
      </c>
      <c r="R550" s="21">
        <f>IF(Table_Market[[#This Row],[M_TOTAL_dépensé]]&lt;=115,1,IF(Table_Market[[#This Row],[M_TOTAL_dépensé]]&lt;=833,2,3))</f>
        <v>3</v>
      </c>
      <c r="S550" s="21" t="str">
        <f>Table_Market[[#This Row],[R_SCORE]]&amp;Table_Market[[#This Row],[F_SCORE]]&amp;Table_Market[[#This Row],[M_SCORE]]</f>
        <v>333</v>
      </c>
      <c r="T5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50" s="24">
        <v>482</v>
      </c>
      <c r="V550" s="24">
        <v>34</v>
      </c>
      <c r="W550" s="24">
        <v>471</v>
      </c>
      <c r="X550" s="24">
        <v>119</v>
      </c>
      <c r="Y550" s="24">
        <v>68</v>
      </c>
      <c r="Z550" s="24">
        <v>22</v>
      </c>
      <c r="AA550" s="21">
        <v>1</v>
      </c>
      <c r="AB550" s="21">
        <v>3</v>
      </c>
      <c r="AC550" s="21">
        <v>5</v>
      </c>
      <c r="AD550" s="21">
        <v>9</v>
      </c>
      <c r="AE550" s="21">
        <v>7</v>
      </c>
      <c r="AF550" s="21">
        <v>0</v>
      </c>
      <c r="AG550" s="21">
        <v>0</v>
      </c>
      <c r="AH550" s="21">
        <v>0</v>
      </c>
      <c r="AI550" s="21">
        <v>0</v>
      </c>
      <c r="AJ550" s="21">
        <v>0</v>
      </c>
      <c r="AK550" s="21">
        <v>0</v>
      </c>
      <c r="AL550" s="21">
        <v>3</v>
      </c>
      <c r="AM550" s="21">
        <v>11</v>
      </c>
      <c r="AN550" s="25">
        <v>0</v>
      </c>
    </row>
    <row r="551" spans="1:40" x14ac:dyDescent="0.35">
      <c r="A551" s="26">
        <v>10172</v>
      </c>
      <c r="B551" s="27">
        <v>1988</v>
      </c>
      <c r="C551" s="21">
        <f ca="1">YEAR(TODAY())-CLEAN!$B551</f>
        <v>37</v>
      </c>
      <c r="D551" s="28" t="s">
        <v>793</v>
      </c>
      <c r="E551" s="27" t="s">
        <v>716</v>
      </c>
      <c r="F551" s="27" t="s">
        <v>709</v>
      </c>
      <c r="G551" s="29">
        <v>68655</v>
      </c>
      <c r="H551" s="28">
        <v>0</v>
      </c>
      <c r="I551" s="28">
        <v>0</v>
      </c>
      <c r="J551" s="28">
        <f>CLEAN!$H551+CLEAN!$I551</f>
        <v>0</v>
      </c>
      <c r="K551" s="30">
        <v>41131</v>
      </c>
      <c r="L551" s="28">
        <f ca="1">YEAR(TODAY())-YEAR(CLEAN!$K551)</f>
        <v>13</v>
      </c>
      <c r="M551" s="28">
        <v>95</v>
      </c>
      <c r="N551" s="28">
        <f>SUM(CLEAN!$AB551:$AE551)</f>
        <v>23</v>
      </c>
      <c r="O551" s="31">
        <f>CLEAN!$U551+CLEAN!$V551+CLEAN!$W551+CLEAN!$X551+CLEAN!$Y551+CLEAN!$Z551</f>
        <v>1538</v>
      </c>
      <c r="P551" s="28">
        <f>IF(CLEAN!$M551&lt;=32,3,IF(CLEAN!$M551&lt;=65,2,1))</f>
        <v>1</v>
      </c>
      <c r="Q551" s="28">
        <f>IF(Table_Market[[#This Row],[F_TOTAL_achat]]&lt;=14,1,IF(Table_Market[[#This Row],[F_TOTAL_achat]]&lt;=21,2,3))</f>
        <v>3</v>
      </c>
      <c r="R551" s="28">
        <f>IF(Table_Market[[#This Row],[M_TOTAL_dépensé]]&lt;=115,1,IF(Table_Market[[#This Row],[M_TOTAL_dépensé]]&lt;=833,2,3))</f>
        <v>3</v>
      </c>
      <c r="S551" s="21" t="str">
        <f>Table_Market[[#This Row],[R_SCORE]]&amp;Table_Market[[#This Row],[F_SCORE]]&amp;Table_Market[[#This Row],[M_SCORE]]</f>
        <v>133</v>
      </c>
      <c r="T5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51" s="31">
        <v>456</v>
      </c>
      <c r="V551" s="31">
        <v>19</v>
      </c>
      <c r="W551" s="31">
        <v>832</v>
      </c>
      <c r="X551" s="31">
        <v>75</v>
      </c>
      <c r="Y551" s="31">
        <v>118</v>
      </c>
      <c r="Z551" s="31">
        <v>38</v>
      </c>
      <c r="AA551" s="28">
        <v>1</v>
      </c>
      <c r="AB551" s="28">
        <v>4</v>
      </c>
      <c r="AC551" s="28">
        <v>5</v>
      </c>
      <c r="AD551" s="28">
        <v>11</v>
      </c>
      <c r="AE551" s="28">
        <v>3</v>
      </c>
      <c r="AF551" s="28">
        <v>0</v>
      </c>
      <c r="AG551" s="28">
        <v>0</v>
      </c>
      <c r="AH551" s="28">
        <v>0</v>
      </c>
      <c r="AI551" s="28">
        <v>0</v>
      </c>
      <c r="AJ551" s="28">
        <v>0</v>
      </c>
      <c r="AK551" s="28">
        <v>0</v>
      </c>
      <c r="AL551" s="28">
        <v>3</v>
      </c>
      <c r="AM551" s="28">
        <v>11</v>
      </c>
      <c r="AN551" s="32">
        <v>0</v>
      </c>
    </row>
    <row r="552" spans="1:40" x14ac:dyDescent="0.35">
      <c r="A552" s="19">
        <v>6729</v>
      </c>
      <c r="B552" s="20">
        <v>1988</v>
      </c>
      <c r="C552" s="21">
        <f ca="1">YEAR(TODAY())-CLEAN!$B552</f>
        <v>37</v>
      </c>
      <c r="D552" s="28" t="s">
        <v>793</v>
      </c>
      <c r="E552" s="20" t="s">
        <v>716</v>
      </c>
      <c r="F552" s="20" t="s">
        <v>709</v>
      </c>
      <c r="G552" s="22">
        <v>68655</v>
      </c>
      <c r="H552" s="21">
        <v>0</v>
      </c>
      <c r="I552" s="21">
        <v>0</v>
      </c>
      <c r="J552" s="21">
        <f>CLEAN!$H552+CLEAN!$I552</f>
        <v>0</v>
      </c>
      <c r="K552" s="23">
        <v>41131</v>
      </c>
      <c r="L552" s="21">
        <f ca="1">YEAR(TODAY())-YEAR(CLEAN!$K552)</f>
        <v>13</v>
      </c>
      <c r="M552" s="21">
        <v>95</v>
      </c>
      <c r="N552" s="21">
        <f>SUM(CLEAN!$AB552:$AE552)</f>
        <v>23</v>
      </c>
      <c r="O552" s="24">
        <f>CLEAN!$U552+CLEAN!$V552+CLEAN!$W552+CLEAN!$X552+CLEAN!$Y552+CLEAN!$Z552</f>
        <v>1538</v>
      </c>
      <c r="P552" s="21">
        <f>IF(CLEAN!$M552&lt;=32,3,IF(CLEAN!$M552&lt;=65,2,1))</f>
        <v>1</v>
      </c>
      <c r="Q552" s="21">
        <f>IF(Table_Market[[#This Row],[F_TOTAL_achat]]&lt;=14,1,IF(Table_Market[[#This Row],[F_TOTAL_achat]]&lt;=21,2,3))</f>
        <v>3</v>
      </c>
      <c r="R552" s="21">
        <f>IF(Table_Market[[#This Row],[M_TOTAL_dépensé]]&lt;=115,1,IF(Table_Market[[#This Row],[M_TOTAL_dépensé]]&lt;=833,2,3))</f>
        <v>3</v>
      </c>
      <c r="S552" s="21" t="str">
        <f>Table_Market[[#This Row],[R_SCORE]]&amp;Table_Market[[#This Row],[F_SCORE]]&amp;Table_Market[[#This Row],[M_SCORE]]</f>
        <v>133</v>
      </c>
      <c r="T5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52" s="24">
        <v>456</v>
      </c>
      <c r="V552" s="24">
        <v>19</v>
      </c>
      <c r="W552" s="24">
        <v>832</v>
      </c>
      <c r="X552" s="24">
        <v>75</v>
      </c>
      <c r="Y552" s="24">
        <v>118</v>
      </c>
      <c r="Z552" s="24">
        <v>38</v>
      </c>
      <c r="AA552" s="21">
        <v>1</v>
      </c>
      <c r="AB552" s="21">
        <v>4</v>
      </c>
      <c r="AC552" s="21">
        <v>5</v>
      </c>
      <c r="AD552" s="21">
        <v>11</v>
      </c>
      <c r="AE552" s="21">
        <v>3</v>
      </c>
      <c r="AF552" s="21">
        <v>0</v>
      </c>
      <c r="AG552" s="21">
        <v>0</v>
      </c>
      <c r="AH552" s="21">
        <v>0</v>
      </c>
      <c r="AI552" s="21">
        <v>0</v>
      </c>
      <c r="AJ552" s="21">
        <v>0</v>
      </c>
      <c r="AK552" s="21">
        <v>0</v>
      </c>
      <c r="AL552" s="21">
        <v>3</v>
      </c>
      <c r="AM552" s="21">
        <v>11</v>
      </c>
      <c r="AN552" s="25">
        <v>0</v>
      </c>
    </row>
    <row r="553" spans="1:40" x14ac:dyDescent="0.35">
      <c r="A553" s="26">
        <v>7119</v>
      </c>
      <c r="B553" s="27">
        <v>1982</v>
      </c>
      <c r="C553" s="21">
        <f ca="1">YEAR(TODAY())-CLEAN!$B553</f>
        <v>43</v>
      </c>
      <c r="D553" s="28" t="s">
        <v>793</v>
      </c>
      <c r="E553" s="27" t="s">
        <v>716</v>
      </c>
      <c r="F553" s="27" t="s">
        <v>709</v>
      </c>
      <c r="G553" s="29">
        <v>68627</v>
      </c>
      <c r="H553" s="28">
        <v>0</v>
      </c>
      <c r="I553" s="28">
        <v>0</v>
      </c>
      <c r="J553" s="28">
        <f>CLEAN!$H553+CLEAN!$I553</f>
        <v>0</v>
      </c>
      <c r="K553" s="30">
        <v>41286</v>
      </c>
      <c r="L553" s="28">
        <f ca="1">YEAR(TODAY())-YEAR(CLEAN!$K553)</f>
        <v>12</v>
      </c>
      <c r="M553" s="28">
        <v>45</v>
      </c>
      <c r="N553" s="28">
        <f>SUM(CLEAN!$AB553:$AE553)</f>
        <v>12</v>
      </c>
      <c r="O553" s="31">
        <f>CLEAN!$U553+CLEAN!$V553+CLEAN!$W553+CLEAN!$X553+CLEAN!$Y553+CLEAN!$Z553</f>
        <v>825</v>
      </c>
      <c r="P553" s="28">
        <f>IF(CLEAN!$M553&lt;=32,3,IF(CLEAN!$M553&lt;=65,2,1))</f>
        <v>2</v>
      </c>
      <c r="Q553" s="28">
        <f>IF(Table_Market[[#This Row],[F_TOTAL_achat]]&lt;=14,1,IF(Table_Market[[#This Row],[F_TOTAL_achat]]&lt;=21,2,3))</f>
        <v>1</v>
      </c>
      <c r="R553" s="28">
        <f>IF(Table_Market[[#This Row],[M_TOTAL_dépensé]]&lt;=115,1,IF(Table_Market[[#This Row],[M_TOTAL_dépensé]]&lt;=833,2,3))</f>
        <v>2</v>
      </c>
      <c r="S553" s="21" t="str">
        <f>Table_Market[[#This Row],[R_SCORE]]&amp;Table_Market[[#This Row],[F_SCORE]]&amp;Table_Market[[#This Row],[M_SCORE]]</f>
        <v>212</v>
      </c>
      <c r="T5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553" s="31">
        <v>395</v>
      </c>
      <c r="V553" s="31">
        <v>15</v>
      </c>
      <c r="W553" s="31">
        <v>263</v>
      </c>
      <c r="X553" s="31">
        <v>60</v>
      </c>
      <c r="Y553" s="31">
        <v>54</v>
      </c>
      <c r="Z553" s="31">
        <v>38</v>
      </c>
      <c r="AA553" s="28">
        <v>1</v>
      </c>
      <c r="AB553" s="28">
        <v>2</v>
      </c>
      <c r="AC553" s="28">
        <v>3</v>
      </c>
      <c r="AD553" s="28">
        <v>6</v>
      </c>
      <c r="AE553" s="28">
        <v>1</v>
      </c>
      <c r="AF553" s="28">
        <v>0</v>
      </c>
      <c r="AG553" s="28">
        <v>0</v>
      </c>
      <c r="AH553" s="28">
        <v>0</v>
      </c>
      <c r="AI553" s="28">
        <v>0</v>
      </c>
      <c r="AJ553" s="28">
        <v>0</v>
      </c>
      <c r="AK553" s="28">
        <v>0</v>
      </c>
      <c r="AL553" s="28">
        <v>3</v>
      </c>
      <c r="AM553" s="28">
        <v>11</v>
      </c>
      <c r="AN553" s="32">
        <v>0</v>
      </c>
    </row>
    <row r="554" spans="1:40" x14ac:dyDescent="0.35">
      <c r="A554" s="19">
        <v>6318</v>
      </c>
      <c r="B554" s="20">
        <v>1988</v>
      </c>
      <c r="C554" s="21">
        <f ca="1">YEAR(TODAY())-CLEAN!$B554</f>
        <v>37</v>
      </c>
      <c r="D554" s="28" t="s">
        <v>793</v>
      </c>
      <c r="E554" s="20" t="s">
        <v>716</v>
      </c>
      <c r="F554" s="20" t="s">
        <v>710</v>
      </c>
      <c r="G554" s="22">
        <v>68487</v>
      </c>
      <c r="H554" s="21">
        <v>0</v>
      </c>
      <c r="I554" s="21">
        <v>0</v>
      </c>
      <c r="J554" s="21">
        <f>CLEAN!$H554+CLEAN!$I554</f>
        <v>0</v>
      </c>
      <c r="K554" s="23">
        <v>41287</v>
      </c>
      <c r="L554" s="21">
        <f ca="1">YEAR(TODAY())-YEAR(CLEAN!$K554)</f>
        <v>12</v>
      </c>
      <c r="M554" s="21">
        <v>48</v>
      </c>
      <c r="N554" s="21">
        <f>SUM(CLEAN!$AB554:$AE554)</f>
        <v>33</v>
      </c>
      <c r="O554" s="24">
        <f>CLEAN!$U554+CLEAN!$V554+CLEAN!$W554+CLEAN!$X554+CLEAN!$Y554+CLEAN!$Z554</f>
        <v>1366</v>
      </c>
      <c r="P554" s="21">
        <f>IF(CLEAN!$M554&lt;=32,3,IF(CLEAN!$M554&lt;=65,2,1))</f>
        <v>2</v>
      </c>
      <c r="Q554" s="21">
        <f>IF(Table_Market[[#This Row],[F_TOTAL_achat]]&lt;=14,1,IF(Table_Market[[#This Row],[F_TOTAL_achat]]&lt;=21,2,3))</f>
        <v>3</v>
      </c>
      <c r="R554" s="21">
        <f>IF(Table_Market[[#This Row],[M_TOTAL_dépensé]]&lt;=115,1,IF(Table_Market[[#This Row],[M_TOTAL_dépensé]]&lt;=833,2,3))</f>
        <v>3</v>
      </c>
      <c r="S554" s="21" t="str">
        <f>Table_Market[[#This Row],[R_SCORE]]&amp;Table_Market[[#This Row],[F_SCORE]]&amp;Table_Market[[#This Row],[M_SCORE]]</f>
        <v>233</v>
      </c>
      <c r="T5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54" s="24">
        <v>758</v>
      </c>
      <c r="V554" s="24">
        <v>12</v>
      </c>
      <c r="W554" s="24">
        <v>385</v>
      </c>
      <c r="X554" s="24">
        <v>33</v>
      </c>
      <c r="Y554" s="24">
        <v>89</v>
      </c>
      <c r="Z554" s="24">
        <v>89</v>
      </c>
      <c r="AA554" s="21">
        <v>1</v>
      </c>
      <c r="AB554" s="21">
        <v>9</v>
      </c>
      <c r="AC554" s="21">
        <v>7</v>
      </c>
      <c r="AD554" s="21">
        <v>13</v>
      </c>
      <c r="AE554" s="21">
        <v>4</v>
      </c>
      <c r="AF554" s="21">
        <v>0</v>
      </c>
      <c r="AG554" s="21">
        <v>0</v>
      </c>
      <c r="AH554" s="21">
        <v>0</v>
      </c>
      <c r="AI554" s="21">
        <v>0</v>
      </c>
      <c r="AJ554" s="21">
        <v>0</v>
      </c>
      <c r="AK554" s="21">
        <v>0</v>
      </c>
      <c r="AL554" s="21">
        <v>3</v>
      </c>
      <c r="AM554" s="21">
        <v>11</v>
      </c>
      <c r="AN554" s="25">
        <v>0</v>
      </c>
    </row>
    <row r="555" spans="1:40" x14ac:dyDescent="0.35">
      <c r="A555" s="26">
        <v>5396</v>
      </c>
      <c r="B555" s="27">
        <v>1988</v>
      </c>
      <c r="C555" s="21">
        <f ca="1">YEAR(TODAY())-CLEAN!$B555</f>
        <v>37</v>
      </c>
      <c r="D555" s="28" t="s">
        <v>793</v>
      </c>
      <c r="E555" s="27" t="s">
        <v>716</v>
      </c>
      <c r="F555" s="27" t="s">
        <v>710</v>
      </c>
      <c r="G555" s="29">
        <v>68487</v>
      </c>
      <c r="H555" s="28">
        <v>0</v>
      </c>
      <c r="I555" s="28">
        <v>0</v>
      </c>
      <c r="J555" s="28">
        <f>CLEAN!$H555+CLEAN!$I555</f>
        <v>0</v>
      </c>
      <c r="K555" s="30">
        <v>41287</v>
      </c>
      <c r="L555" s="28">
        <f ca="1">YEAR(TODAY())-YEAR(CLEAN!$K555)</f>
        <v>12</v>
      </c>
      <c r="M555" s="28">
        <v>48</v>
      </c>
      <c r="N555" s="28">
        <f>SUM(CLEAN!$AB555:$AE555)</f>
        <v>33</v>
      </c>
      <c r="O555" s="31">
        <f>CLEAN!$U555+CLEAN!$V555+CLEAN!$W555+CLEAN!$X555+CLEAN!$Y555+CLEAN!$Z555</f>
        <v>1366</v>
      </c>
      <c r="P555" s="28">
        <f>IF(CLEAN!$M555&lt;=32,3,IF(CLEAN!$M555&lt;=65,2,1))</f>
        <v>2</v>
      </c>
      <c r="Q555" s="28">
        <f>IF(Table_Market[[#This Row],[F_TOTAL_achat]]&lt;=14,1,IF(Table_Market[[#This Row],[F_TOTAL_achat]]&lt;=21,2,3))</f>
        <v>3</v>
      </c>
      <c r="R555" s="28">
        <f>IF(Table_Market[[#This Row],[M_TOTAL_dépensé]]&lt;=115,1,IF(Table_Market[[#This Row],[M_TOTAL_dépensé]]&lt;=833,2,3))</f>
        <v>3</v>
      </c>
      <c r="S555" s="21" t="str">
        <f>Table_Market[[#This Row],[R_SCORE]]&amp;Table_Market[[#This Row],[F_SCORE]]&amp;Table_Market[[#This Row],[M_SCORE]]</f>
        <v>233</v>
      </c>
      <c r="T5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55" s="31">
        <v>758</v>
      </c>
      <c r="V555" s="31">
        <v>12</v>
      </c>
      <c r="W555" s="31">
        <v>385</v>
      </c>
      <c r="X555" s="31">
        <v>33</v>
      </c>
      <c r="Y555" s="31">
        <v>89</v>
      </c>
      <c r="Z555" s="31">
        <v>89</v>
      </c>
      <c r="AA555" s="28">
        <v>1</v>
      </c>
      <c r="AB555" s="28">
        <v>9</v>
      </c>
      <c r="AC555" s="28">
        <v>7</v>
      </c>
      <c r="AD555" s="28">
        <v>13</v>
      </c>
      <c r="AE555" s="28">
        <v>4</v>
      </c>
      <c r="AF555" s="28">
        <v>0</v>
      </c>
      <c r="AG555" s="28">
        <v>0</v>
      </c>
      <c r="AH555" s="28">
        <v>0</v>
      </c>
      <c r="AI555" s="28">
        <v>0</v>
      </c>
      <c r="AJ555" s="28">
        <v>0</v>
      </c>
      <c r="AK555" s="28">
        <v>0</v>
      </c>
      <c r="AL555" s="28">
        <v>3</v>
      </c>
      <c r="AM555" s="28">
        <v>11</v>
      </c>
      <c r="AN555" s="32">
        <v>0</v>
      </c>
    </row>
    <row r="556" spans="1:40" x14ac:dyDescent="0.35">
      <c r="A556" s="19">
        <v>6184</v>
      </c>
      <c r="B556" s="20">
        <v>1969</v>
      </c>
      <c r="C556" s="21">
        <f ca="1">YEAR(TODAY())-CLEAN!$B556</f>
        <v>56</v>
      </c>
      <c r="D556" s="28" t="s">
        <v>792</v>
      </c>
      <c r="E556" s="20" t="s">
        <v>714</v>
      </c>
      <c r="F556" s="20" t="s">
        <v>710</v>
      </c>
      <c r="G556" s="22">
        <v>68462</v>
      </c>
      <c r="H556" s="21">
        <v>0</v>
      </c>
      <c r="I556" s="21">
        <v>0</v>
      </c>
      <c r="J556" s="21">
        <f>CLEAN!$H556+CLEAN!$I556</f>
        <v>0</v>
      </c>
      <c r="K556" s="23">
        <v>41255</v>
      </c>
      <c r="L556" s="21">
        <f ca="1">YEAR(TODAY())-YEAR(CLEAN!$K556)</f>
        <v>13</v>
      </c>
      <c r="M556" s="21">
        <v>6</v>
      </c>
      <c r="N556" s="21">
        <f>SUM(CLEAN!$AB556:$AE556)</f>
        <v>15</v>
      </c>
      <c r="O556" s="24">
        <f>CLEAN!$U556+CLEAN!$V556+CLEAN!$W556+CLEAN!$X556+CLEAN!$Y556+CLEAN!$Z556</f>
        <v>1670</v>
      </c>
      <c r="P556" s="21">
        <f>IF(CLEAN!$M556&lt;=32,3,IF(CLEAN!$M556&lt;=65,2,1))</f>
        <v>3</v>
      </c>
      <c r="Q556" s="21">
        <f>IF(Table_Market[[#This Row],[F_TOTAL_achat]]&lt;=14,1,IF(Table_Market[[#This Row],[F_TOTAL_achat]]&lt;=21,2,3))</f>
        <v>2</v>
      </c>
      <c r="R556" s="21">
        <f>IF(Table_Market[[#This Row],[M_TOTAL_dépensé]]&lt;=115,1,IF(Table_Market[[#This Row],[M_TOTAL_dépensé]]&lt;=833,2,3))</f>
        <v>3</v>
      </c>
      <c r="S556" s="21" t="str">
        <f>Table_Market[[#This Row],[R_SCORE]]&amp;Table_Market[[#This Row],[F_SCORE]]&amp;Table_Market[[#This Row],[M_SCORE]]</f>
        <v>323</v>
      </c>
      <c r="T5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56" s="24">
        <v>561</v>
      </c>
      <c r="V556" s="24">
        <v>64</v>
      </c>
      <c r="W556" s="24">
        <v>785</v>
      </c>
      <c r="X556" s="24">
        <v>84</v>
      </c>
      <c r="Y556" s="24">
        <v>128</v>
      </c>
      <c r="Z556" s="24">
        <v>48</v>
      </c>
      <c r="AA556" s="21">
        <v>1</v>
      </c>
      <c r="AB556" s="21">
        <v>3</v>
      </c>
      <c r="AC556" s="21">
        <v>3</v>
      </c>
      <c r="AD556" s="21">
        <v>8</v>
      </c>
      <c r="AE556" s="21">
        <v>1</v>
      </c>
      <c r="AF556" s="21">
        <v>0</v>
      </c>
      <c r="AG556" s="21">
        <v>0</v>
      </c>
      <c r="AH556" s="21">
        <v>0</v>
      </c>
      <c r="AI556" s="21">
        <v>0</v>
      </c>
      <c r="AJ556" s="21">
        <v>0</v>
      </c>
      <c r="AK556" s="21">
        <v>0</v>
      </c>
      <c r="AL556" s="21">
        <v>3</v>
      </c>
      <c r="AM556" s="21">
        <v>11</v>
      </c>
      <c r="AN556" s="25">
        <v>0</v>
      </c>
    </row>
    <row r="557" spans="1:40" x14ac:dyDescent="0.35">
      <c r="A557" s="26">
        <v>10673</v>
      </c>
      <c r="B557" s="27">
        <v>1976</v>
      </c>
      <c r="C557" s="21">
        <f ca="1">YEAR(TODAY())-CLEAN!$B557</f>
        <v>49</v>
      </c>
      <c r="D557" s="28" t="s">
        <v>792</v>
      </c>
      <c r="E557" s="27" t="s">
        <v>714</v>
      </c>
      <c r="F557" s="27" t="s">
        <v>710</v>
      </c>
      <c r="G557" s="29">
        <v>68397</v>
      </c>
      <c r="H557" s="28">
        <v>0</v>
      </c>
      <c r="I557" s="28">
        <v>1</v>
      </c>
      <c r="J557" s="28">
        <f>CLEAN!$H557+CLEAN!$I557</f>
        <v>1</v>
      </c>
      <c r="K557" s="30">
        <v>41595</v>
      </c>
      <c r="L557" s="28">
        <f ca="1">YEAR(TODAY())-YEAR(CLEAN!$K557)</f>
        <v>12</v>
      </c>
      <c r="M557" s="28">
        <v>6</v>
      </c>
      <c r="N557" s="28">
        <f>SUM(CLEAN!$AB557:$AE557)</f>
        <v>23</v>
      </c>
      <c r="O557" s="31">
        <f>CLEAN!$U557+CLEAN!$V557+CLEAN!$W557+CLEAN!$X557+CLEAN!$Y557+CLEAN!$Z557</f>
        <v>1416</v>
      </c>
      <c r="P557" s="28">
        <f>IF(CLEAN!$M557&lt;=32,3,IF(CLEAN!$M557&lt;=65,2,1))</f>
        <v>3</v>
      </c>
      <c r="Q557" s="28">
        <f>IF(Table_Market[[#This Row],[F_TOTAL_achat]]&lt;=14,1,IF(Table_Market[[#This Row],[F_TOTAL_achat]]&lt;=21,2,3))</f>
        <v>3</v>
      </c>
      <c r="R557" s="28">
        <f>IF(Table_Market[[#This Row],[M_TOTAL_dépensé]]&lt;=115,1,IF(Table_Market[[#This Row],[M_TOTAL_dépensé]]&lt;=833,2,3))</f>
        <v>3</v>
      </c>
      <c r="S557" s="21" t="str">
        <f>Table_Market[[#This Row],[R_SCORE]]&amp;Table_Market[[#This Row],[F_SCORE]]&amp;Table_Market[[#This Row],[M_SCORE]]</f>
        <v>333</v>
      </c>
      <c r="T5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57" s="31">
        <v>760</v>
      </c>
      <c r="V557" s="31">
        <v>80</v>
      </c>
      <c r="W557" s="31">
        <v>466</v>
      </c>
      <c r="X557" s="31">
        <v>17</v>
      </c>
      <c r="Y557" s="31">
        <v>13</v>
      </c>
      <c r="Z557" s="31">
        <v>80</v>
      </c>
      <c r="AA557" s="28">
        <v>1</v>
      </c>
      <c r="AB557" s="28">
        <v>6</v>
      </c>
      <c r="AC557" s="28">
        <v>9</v>
      </c>
      <c r="AD557" s="28">
        <v>5</v>
      </c>
      <c r="AE557" s="28">
        <v>3</v>
      </c>
      <c r="AF557" s="28">
        <v>0</v>
      </c>
      <c r="AG557" s="28">
        <v>0</v>
      </c>
      <c r="AH557" s="28">
        <v>0</v>
      </c>
      <c r="AI557" s="28">
        <v>0</v>
      </c>
      <c r="AJ557" s="28">
        <v>0</v>
      </c>
      <c r="AK557" s="28">
        <v>0</v>
      </c>
      <c r="AL557" s="28">
        <v>3</v>
      </c>
      <c r="AM557" s="28">
        <v>11</v>
      </c>
      <c r="AN557" s="32">
        <v>0</v>
      </c>
    </row>
    <row r="558" spans="1:40" x14ac:dyDescent="0.35">
      <c r="A558" s="19">
        <v>2937</v>
      </c>
      <c r="B558" s="20">
        <v>1974</v>
      </c>
      <c r="C558" s="21">
        <f ca="1">YEAR(TODAY())-CLEAN!$B558</f>
        <v>51</v>
      </c>
      <c r="D558" s="28" t="s">
        <v>792</v>
      </c>
      <c r="E558" s="20" t="s">
        <v>714</v>
      </c>
      <c r="F558" s="20" t="s">
        <v>709</v>
      </c>
      <c r="G558" s="22">
        <v>68352</v>
      </c>
      <c r="H558" s="21">
        <v>0</v>
      </c>
      <c r="I558" s="21">
        <v>1</v>
      </c>
      <c r="J558" s="21">
        <f>CLEAN!$H558+CLEAN!$I558</f>
        <v>1</v>
      </c>
      <c r="K558" s="23">
        <v>41514</v>
      </c>
      <c r="L558" s="21">
        <f ca="1">YEAR(TODAY())-YEAR(CLEAN!$K558)</f>
        <v>12</v>
      </c>
      <c r="M558" s="21">
        <v>47</v>
      </c>
      <c r="N558" s="21">
        <f>SUM(CLEAN!$AB558:$AE558)</f>
        <v>28</v>
      </c>
      <c r="O558" s="24">
        <f>CLEAN!$U558+CLEAN!$V558+CLEAN!$W558+CLEAN!$X558+CLEAN!$Y558+CLEAN!$Z558</f>
        <v>871</v>
      </c>
      <c r="P558" s="21">
        <f>IF(CLEAN!$M558&lt;=32,3,IF(CLEAN!$M558&lt;=65,2,1))</f>
        <v>2</v>
      </c>
      <c r="Q558" s="21">
        <f>IF(Table_Market[[#This Row],[F_TOTAL_achat]]&lt;=14,1,IF(Table_Market[[#This Row],[F_TOTAL_achat]]&lt;=21,2,3))</f>
        <v>3</v>
      </c>
      <c r="R558" s="21">
        <f>IF(Table_Market[[#This Row],[M_TOTAL_dépensé]]&lt;=115,1,IF(Table_Market[[#This Row],[M_TOTAL_dépensé]]&lt;=833,2,3))</f>
        <v>3</v>
      </c>
      <c r="S558" s="21" t="str">
        <f>Table_Market[[#This Row],[R_SCORE]]&amp;Table_Market[[#This Row],[F_SCORE]]&amp;Table_Market[[#This Row],[M_SCORE]]</f>
        <v>233</v>
      </c>
      <c r="T5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58" s="24">
        <v>614</v>
      </c>
      <c r="V558" s="24">
        <v>16</v>
      </c>
      <c r="W558" s="24">
        <v>132</v>
      </c>
      <c r="X558" s="24">
        <v>43</v>
      </c>
      <c r="Y558" s="24">
        <v>33</v>
      </c>
      <c r="Z558" s="24">
        <v>33</v>
      </c>
      <c r="AA558" s="21">
        <v>3</v>
      </c>
      <c r="AB558" s="21">
        <v>8</v>
      </c>
      <c r="AC558" s="21">
        <v>5</v>
      </c>
      <c r="AD558" s="21">
        <v>9</v>
      </c>
      <c r="AE558" s="21">
        <v>6</v>
      </c>
      <c r="AF558" s="21">
        <v>0</v>
      </c>
      <c r="AG558" s="21">
        <v>0</v>
      </c>
      <c r="AH558" s="21">
        <v>0</v>
      </c>
      <c r="AI558" s="21">
        <v>0</v>
      </c>
      <c r="AJ558" s="21">
        <v>0</v>
      </c>
      <c r="AK558" s="21">
        <v>0</v>
      </c>
      <c r="AL558" s="21">
        <v>3</v>
      </c>
      <c r="AM558" s="21">
        <v>11</v>
      </c>
      <c r="AN558" s="25">
        <v>0</v>
      </c>
    </row>
    <row r="559" spans="1:40" x14ac:dyDescent="0.35">
      <c r="A559" s="26">
        <v>8985</v>
      </c>
      <c r="B559" s="27">
        <v>1964</v>
      </c>
      <c r="C559" s="21">
        <f ca="1">YEAR(TODAY())-CLEAN!$B559</f>
        <v>61</v>
      </c>
      <c r="D559" s="28" t="s">
        <v>794</v>
      </c>
      <c r="E559" s="27" t="s">
        <v>717</v>
      </c>
      <c r="F559" s="27" t="s">
        <v>713</v>
      </c>
      <c r="G559" s="29">
        <v>68316</v>
      </c>
      <c r="H559" s="28">
        <v>0</v>
      </c>
      <c r="I559" s="28">
        <v>1</v>
      </c>
      <c r="J559" s="28">
        <f>CLEAN!$H559+CLEAN!$I559</f>
        <v>1</v>
      </c>
      <c r="K559" s="30">
        <v>41217</v>
      </c>
      <c r="L559" s="28">
        <f ca="1">YEAR(TODAY())-YEAR(CLEAN!$K559)</f>
        <v>13</v>
      </c>
      <c r="M559" s="28">
        <v>54</v>
      </c>
      <c r="N559" s="28">
        <f>SUM(CLEAN!$AB559:$AE559)</f>
        <v>33</v>
      </c>
      <c r="O559" s="31">
        <f>CLEAN!$U559+CLEAN!$V559+CLEAN!$W559+CLEAN!$X559+CLEAN!$Y559+CLEAN!$Z559</f>
        <v>1211</v>
      </c>
      <c r="P559" s="28">
        <f>IF(CLEAN!$M559&lt;=32,3,IF(CLEAN!$M559&lt;=65,2,1))</f>
        <v>2</v>
      </c>
      <c r="Q559" s="28">
        <f>IF(Table_Market[[#This Row],[F_TOTAL_achat]]&lt;=14,1,IF(Table_Market[[#This Row],[F_TOTAL_achat]]&lt;=21,2,3))</f>
        <v>3</v>
      </c>
      <c r="R559" s="28">
        <f>IF(Table_Market[[#This Row],[M_TOTAL_dépensé]]&lt;=115,1,IF(Table_Market[[#This Row],[M_TOTAL_dépensé]]&lt;=833,2,3))</f>
        <v>3</v>
      </c>
      <c r="S559" s="21" t="str">
        <f>Table_Market[[#This Row],[R_SCORE]]&amp;Table_Market[[#This Row],[F_SCORE]]&amp;Table_Market[[#This Row],[M_SCORE]]</f>
        <v>233</v>
      </c>
      <c r="T5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59" s="31">
        <v>806</v>
      </c>
      <c r="V559" s="31">
        <v>80</v>
      </c>
      <c r="W559" s="31">
        <v>161</v>
      </c>
      <c r="X559" s="31">
        <v>120</v>
      </c>
      <c r="Y559" s="31">
        <v>11</v>
      </c>
      <c r="Z559" s="31">
        <v>33</v>
      </c>
      <c r="AA559" s="28">
        <v>5</v>
      </c>
      <c r="AB559" s="28">
        <v>10</v>
      </c>
      <c r="AC559" s="28">
        <v>7</v>
      </c>
      <c r="AD559" s="28">
        <v>10</v>
      </c>
      <c r="AE559" s="28">
        <v>6</v>
      </c>
      <c r="AF559" s="28">
        <v>0</v>
      </c>
      <c r="AG559" s="28">
        <v>0</v>
      </c>
      <c r="AH559" s="28">
        <v>0</v>
      </c>
      <c r="AI559" s="28">
        <v>0</v>
      </c>
      <c r="AJ559" s="28">
        <v>0</v>
      </c>
      <c r="AK559" s="28">
        <v>0</v>
      </c>
      <c r="AL559" s="28">
        <v>3</v>
      </c>
      <c r="AM559" s="28">
        <v>11</v>
      </c>
      <c r="AN559" s="32">
        <v>0</v>
      </c>
    </row>
    <row r="560" spans="1:40" x14ac:dyDescent="0.35">
      <c r="A560" s="19">
        <v>3262</v>
      </c>
      <c r="B560" s="20">
        <v>1958</v>
      </c>
      <c r="C560" s="21">
        <f ca="1">YEAR(TODAY())-CLEAN!$B560</f>
        <v>67</v>
      </c>
      <c r="D560" s="28" t="s">
        <v>794</v>
      </c>
      <c r="E560" s="20" t="s">
        <v>716</v>
      </c>
      <c r="F560" s="20" t="s">
        <v>709</v>
      </c>
      <c r="G560" s="22">
        <v>68281</v>
      </c>
      <c r="H560" s="21">
        <v>0</v>
      </c>
      <c r="I560" s="21">
        <v>0</v>
      </c>
      <c r="J560" s="21">
        <f>CLEAN!$H560+CLEAN!$I560</f>
        <v>0</v>
      </c>
      <c r="K560" s="23">
        <v>41128</v>
      </c>
      <c r="L560" s="21">
        <f ca="1">YEAR(TODAY())-YEAR(CLEAN!$K560)</f>
        <v>13</v>
      </c>
      <c r="M560" s="21">
        <v>31</v>
      </c>
      <c r="N560" s="21">
        <f>SUM(CLEAN!$AB560:$AE560)</f>
        <v>29</v>
      </c>
      <c r="O560" s="24">
        <f>CLEAN!$U560+CLEAN!$V560+CLEAN!$W560+CLEAN!$X560+CLEAN!$Y560+CLEAN!$Z560</f>
        <v>1655</v>
      </c>
      <c r="P560" s="21">
        <f>IF(CLEAN!$M560&lt;=32,3,IF(CLEAN!$M560&lt;=65,2,1))</f>
        <v>3</v>
      </c>
      <c r="Q560" s="21">
        <f>IF(Table_Market[[#This Row],[F_TOTAL_achat]]&lt;=14,1,IF(Table_Market[[#This Row],[F_TOTAL_achat]]&lt;=21,2,3))</f>
        <v>3</v>
      </c>
      <c r="R560" s="21">
        <f>IF(Table_Market[[#This Row],[M_TOTAL_dépensé]]&lt;=115,1,IF(Table_Market[[#This Row],[M_TOTAL_dépensé]]&lt;=833,2,3))</f>
        <v>3</v>
      </c>
      <c r="S560" s="21" t="str">
        <f>Table_Market[[#This Row],[R_SCORE]]&amp;Table_Market[[#This Row],[F_SCORE]]&amp;Table_Market[[#This Row],[M_SCORE]]</f>
        <v>333</v>
      </c>
      <c r="T5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60" s="24">
        <v>995</v>
      </c>
      <c r="V560" s="24">
        <v>112</v>
      </c>
      <c r="W560" s="24">
        <v>417</v>
      </c>
      <c r="X560" s="24">
        <v>42</v>
      </c>
      <c r="Y560" s="24">
        <v>48</v>
      </c>
      <c r="Z560" s="24">
        <v>41</v>
      </c>
      <c r="AA560" s="21">
        <v>1</v>
      </c>
      <c r="AB560" s="21">
        <v>2</v>
      </c>
      <c r="AC560" s="21">
        <v>9</v>
      </c>
      <c r="AD560" s="21">
        <v>13</v>
      </c>
      <c r="AE560" s="21">
        <v>5</v>
      </c>
      <c r="AF560" s="21">
        <v>0</v>
      </c>
      <c r="AG560" s="21">
        <v>0</v>
      </c>
      <c r="AH560" s="21">
        <v>0</v>
      </c>
      <c r="AI560" s="21">
        <v>0</v>
      </c>
      <c r="AJ560" s="21">
        <v>0</v>
      </c>
      <c r="AK560" s="21">
        <v>0</v>
      </c>
      <c r="AL560" s="21">
        <v>3</v>
      </c>
      <c r="AM560" s="21">
        <v>11</v>
      </c>
      <c r="AN560" s="25">
        <v>1</v>
      </c>
    </row>
    <row r="561" spans="1:40" x14ac:dyDescent="0.35">
      <c r="A561" s="26">
        <v>8405</v>
      </c>
      <c r="B561" s="27">
        <v>1979</v>
      </c>
      <c r="C561" s="21">
        <f ca="1">YEAR(TODAY())-CLEAN!$B561</f>
        <v>46</v>
      </c>
      <c r="D561" s="28" t="s">
        <v>792</v>
      </c>
      <c r="E561" s="27" t="s">
        <v>716</v>
      </c>
      <c r="F561" s="27" t="s">
        <v>711</v>
      </c>
      <c r="G561" s="29">
        <v>68274</v>
      </c>
      <c r="H561" s="28">
        <v>1</v>
      </c>
      <c r="I561" s="28">
        <v>1</v>
      </c>
      <c r="J561" s="28">
        <f>CLEAN!$H561+CLEAN!$I561</f>
        <v>2</v>
      </c>
      <c r="K561" s="30">
        <v>41547</v>
      </c>
      <c r="L561" s="28">
        <f ca="1">YEAR(TODAY())-YEAR(CLEAN!$K561)</f>
        <v>12</v>
      </c>
      <c r="M561" s="28">
        <v>83</v>
      </c>
      <c r="N561" s="28">
        <f>SUM(CLEAN!$AB561:$AE561)</f>
        <v>14</v>
      </c>
      <c r="O561" s="31">
        <f>CLEAN!$U561+CLEAN!$V561+CLEAN!$W561+CLEAN!$X561+CLEAN!$Y561+CLEAN!$Z561</f>
        <v>305</v>
      </c>
      <c r="P561" s="28">
        <f>IF(CLEAN!$M561&lt;=32,3,IF(CLEAN!$M561&lt;=65,2,1))</f>
        <v>1</v>
      </c>
      <c r="Q561" s="28">
        <f>IF(Table_Market[[#This Row],[F_TOTAL_achat]]&lt;=14,1,IF(Table_Market[[#This Row],[F_TOTAL_achat]]&lt;=21,2,3))</f>
        <v>1</v>
      </c>
      <c r="R561" s="28">
        <f>IF(Table_Market[[#This Row],[M_TOTAL_dépensé]]&lt;=115,1,IF(Table_Market[[#This Row],[M_TOTAL_dépensé]]&lt;=833,2,3))</f>
        <v>2</v>
      </c>
      <c r="S561" s="21" t="str">
        <f>Table_Market[[#This Row],[R_SCORE]]&amp;Table_Market[[#This Row],[F_SCORE]]&amp;Table_Market[[#This Row],[M_SCORE]]</f>
        <v>112</v>
      </c>
      <c r="T5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61" s="31">
        <v>135</v>
      </c>
      <c r="V561" s="31">
        <v>25</v>
      </c>
      <c r="W561" s="31">
        <v>51</v>
      </c>
      <c r="X561" s="31">
        <v>23</v>
      </c>
      <c r="Y561" s="31">
        <v>25</v>
      </c>
      <c r="Z561" s="31">
        <v>46</v>
      </c>
      <c r="AA561" s="28">
        <v>2</v>
      </c>
      <c r="AB561" s="28">
        <v>4</v>
      </c>
      <c r="AC561" s="28">
        <v>2</v>
      </c>
      <c r="AD561" s="28">
        <v>5</v>
      </c>
      <c r="AE561" s="28">
        <v>3</v>
      </c>
      <c r="AF561" s="28">
        <v>0</v>
      </c>
      <c r="AG561" s="28">
        <v>0</v>
      </c>
      <c r="AH561" s="28">
        <v>0</v>
      </c>
      <c r="AI561" s="28">
        <v>0</v>
      </c>
      <c r="AJ561" s="28">
        <v>0</v>
      </c>
      <c r="AK561" s="28">
        <v>0</v>
      </c>
      <c r="AL561" s="28">
        <v>3</v>
      </c>
      <c r="AM561" s="28">
        <v>11</v>
      </c>
      <c r="AN561" s="32">
        <v>0</v>
      </c>
    </row>
    <row r="562" spans="1:40" x14ac:dyDescent="0.35">
      <c r="A562" s="19">
        <v>3170</v>
      </c>
      <c r="B562" s="20">
        <v>1957</v>
      </c>
      <c r="C562" s="21">
        <f ca="1">YEAR(TODAY())-CLEAN!$B562</f>
        <v>68</v>
      </c>
      <c r="D562" s="28" t="s">
        <v>794</v>
      </c>
      <c r="E562" s="20" t="s">
        <v>717</v>
      </c>
      <c r="F562" s="20" t="s">
        <v>713</v>
      </c>
      <c r="G562" s="22">
        <v>68148</v>
      </c>
      <c r="H562" s="21">
        <v>0</v>
      </c>
      <c r="I562" s="21">
        <v>0</v>
      </c>
      <c r="J562" s="21">
        <f>CLEAN!$H562+CLEAN!$I562</f>
        <v>0</v>
      </c>
      <c r="K562" s="23">
        <v>41517</v>
      </c>
      <c r="L562" s="21">
        <f ca="1">YEAR(TODAY())-YEAR(CLEAN!$K562)</f>
        <v>12</v>
      </c>
      <c r="M562" s="21">
        <v>86</v>
      </c>
      <c r="N562" s="21">
        <f>SUM(CLEAN!$AB562:$AE562)</f>
        <v>16</v>
      </c>
      <c r="O562" s="24">
        <f>CLEAN!$U562+CLEAN!$V562+CLEAN!$W562+CLEAN!$X562+CLEAN!$Y562+CLEAN!$Z562</f>
        <v>1042</v>
      </c>
      <c r="P562" s="21">
        <f>IF(CLEAN!$M562&lt;=32,3,IF(CLEAN!$M562&lt;=65,2,1))</f>
        <v>1</v>
      </c>
      <c r="Q562" s="21">
        <f>IF(Table_Market[[#This Row],[F_TOTAL_achat]]&lt;=14,1,IF(Table_Market[[#This Row],[F_TOTAL_achat]]&lt;=21,2,3))</f>
        <v>2</v>
      </c>
      <c r="R562" s="21">
        <f>IF(Table_Market[[#This Row],[M_TOTAL_dépensé]]&lt;=115,1,IF(Table_Market[[#This Row],[M_TOTAL_dépensé]]&lt;=833,2,3))</f>
        <v>3</v>
      </c>
      <c r="S562" s="21" t="str">
        <f>Table_Market[[#This Row],[R_SCORE]]&amp;Table_Market[[#This Row],[F_SCORE]]&amp;Table_Market[[#This Row],[M_SCORE]]</f>
        <v>123</v>
      </c>
      <c r="T5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62" s="24">
        <v>389</v>
      </c>
      <c r="V562" s="24">
        <v>66</v>
      </c>
      <c r="W562" s="24">
        <v>408</v>
      </c>
      <c r="X562" s="24">
        <v>37</v>
      </c>
      <c r="Y562" s="24">
        <v>57</v>
      </c>
      <c r="Z562" s="24">
        <v>85</v>
      </c>
      <c r="AA562" s="21">
        <v>1</v>
      </c>
      <c r="AB562" s="21">
        <v>4</v>
      </c>
      <c r="AC562" s="21">
        <v>4</v>
      </c>
      <c r="AD562" s="21">
        <v>6</v>
      </c>
      <c r="AE562" s="21">
        <v>2</v>
      </c>
      <c r="AF562" s="21">
        <v>0</v>
      </c>
      <c r="AG562" s="21">
        <v>0</v>
      </c>
      <c r="AH562" s="21">
        <v>0</v>
      </c>
      <c r="AI562" s="21">
        <v>0</v>
      </c>
      <c r="AJ562" s="21">
        <v>0</v>
      </c>
      <c r="AK562" s="21">
        <v>0</v>
      </c>
      <c r="AL562" s="21">
        <v>3</v>
      </c>
      <c r="AM562" s="21">
        <v>11</v>
      </c>
      <c r="AN562" s="25">
        <v>0</v>
      </c>
    </row>
    <row r="563" spans="1:40" x14ac:dyDescent="0.35">
      <c r="A563" s="26">
        <v>8310</v>
      </c>
      <c r="B563" s="27">
        <v>1964</v>
      </c>
      <c r="C563" s="21">
        <f ca="1">YEAR(TODAY())-CLEAN!$B563</f>
        <v>61</v>
      </c>
      <c r="D563" s="28" t="s">
        <v>794</v>
      </c>
      <c r="E563" s="27" t="s">
        <v>716</v>
      </c>
      <c r="F563" s="27" t="s">
        <v>713</v>
      </c>
      <c r="G563" s="29">
        <v>68142</v>
      </c>
      <c r="H563" s="28">
        <v>0</v>
      </c>
      <c r="I563" s="28">
        <v>1</v>
      </c>
      <c r="J563" s="28">
        <f>CLEAN!$H563+CLEAN!$I563</f>
        <v>1</v>
      </c>
      <c r="K563" s="30">
        <v>41150</v>
      </c>
      <c r="L563" s="28">
        <f ca="1">YEAR(TODAY())-YEAR(CLEAN!$K563)</f>
        <v>13</v>
      </c>
      <c r="M563" s="28">
        <v>96</v>
      </c>
      <c r="N563" s="28">
        <f>SUM(CLEAN!$AB563:$AE563)</f>
        <v>27</v>
      </c>
      <c r="O563" s="31">
        <f>CLEAN!$U563+CLEAN!$V563+CLEAN!$W563+CLEAN!$X563+CLEAN!$Y563+CLEAN!$Z563</f>
        <v>1459</v>
      </c>
      <c r="P563" s="28">
        <f>IF(CLEAN!$M563&lt;=32,3,IF(CLEAN!$M563&lt;=65,2,1))</f>
        <v>1</v>
      </c>
      <c r="Q563" s="28">
        <f>IF(Table_Market[[#This Row],[F_TOTAL_achat]]&lt;=14,1,IF(Table_Market[[#This Row],[F_TOTAL_achat]]&lt;=21,2,3))</f>
        <v>3</v>
      </c>
      <c r="R563" s="28">
        <f>IF(Table_Market[[#This Row],[M_TOTAL_dépensé]]&lt;=115,1,IF(Table_Market[[#This Row],[M_TOTAL_dépensé]]&lt;=833,2,3))</f>
        <v>3</v>
      </c>
      <c r="S563" s="21" t="str">
        <f>Table_Market[[#This Row],[R_SCORE]]&amp;Table_Market[[#This Row],[F_SCORE]]&amp;Table_Market[[#This Row],[M_SCORE]]</f>
        <v>133</v>
      </c>
      <c r="T5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63" s="31">
        <v>897</v>
      </c>
      <c r="V563" s="31">
        <v>126</v>
      </c>
      <c r="W563" s="31">
        <v>196</v>
      </c>
      <c r="X563" s="31">
        <v>91</v>
      </c>
      <c r="Y563" s="31">
        <v>112</v>
      </c>
      <c r="Z563" s="31">
        <v>37</v>
      </c>
      <c r="AA563" s="28">
        <v>3</v>
      </c>
      <c r="AB563" s="28">
        <v>10</v>
      </c>
      <c r="AC563" s="28">
        <v>4</v>
      </c>
      <c r="AD563" s="28">
        <v>7</v>
      </c>
      <c r="AE563" s="28">
        <v>6</v>
      </c>
      <c r="AF563" s="28">
        <v>0</v>
      </c>
      <c r="AG563" s="28">
        <v>0</v>
      </c>
      <c r="AH563" s="28">
        <v>0</v>
      </c>
      <c r="AI563" s="28">
        <v>0</v>
      </c>
      <c r="AJ563" s="28">
        <v>0</v>
      </c>
      <c r="AK563" s="28">
        <v>0</v>
      </c>
      <c r="AL563" s="28">
        <v>3</v>
      </c>
      <c r="AM563" s="28">
        <v>11</v>
      </c>
      <c r="AN563" s="32">
        <v>0</v>
      </c>
    </row>
    <row r="564" spans="1:40" x14ac:dyDescent="0.35">
      <c r="A564" s="19">
        <v>7431</v>
      </c>
      <c r="B564" s="20">
        <v>1991</v>
      </c>
      <c r="C564" s="21">
        <f ca="1">YEAR(TODAY())-CLEAN!$B564</f>
        <v>34</v>
      </c>
      <c r="D564" s="28" t="s">
        <v>793</v>
      </c>
      <c r="E564" s="20" t="s">
        <v>714</v>
      </c>
      <c r="F564" s="20" t="s">
        <v>709</v>
      </c>
      <c r="G564" s="22">
        <v>68126</v>
      </c>
      <c r="H564" s="21">
        <v>0</v>
      </c>
      <c r="I564" s="21">
        <v>0</v>
      </c>
      <c r="J564" s="21">
        <f>CLEAN!$H564+CLEAN!$I564</f>
        <v>0</v>
      </c>
      <c r="K564" s="23">
        <v>41223</v>
      </c>
      <c r="L564" s="21">
        <f ca="1">YEAR(TODAY())-YEAR(CLEAN!$K564)</f>
        <v>13</v>
      </c>
      <c r="M564" s="21">
        <v>40</v>
      </c>
      <c r="N564" s="21">
        <f>SUM(CLEAN!$AB564:$AE564)</f>
        <v>25</v>
      </c>
      <c r="O564" s="24">
        <f>CLEAN!$U564+CLEAN!$V564+CLEAN!$W564+CLEAN!$X564+CLEAN!$Y564+CLEAN!$Z564</f>
        <v>1820</v>
      </c>
      <c r="P564" s="21">
        <f>IF(CLEAN!$M564&lt;=32,3,IF(CLEAN!$M564&lt;=65,2,1))</f>
        <v>2</v>
      </c>
      <c r="Q564" s="21">
        <f>IF(Table_Market[[#This Row],[F_TOTAL_achat]]&lt;=14,1,IF(Table_Market[[#This Row],[F_TOTAL_achat]]&lt;=21,2,3))</f>
        <v>3</v>
      </c>
      <c r="R564" s="21">
        <f>IF(Table_Market[[#This Row],[M_TOTAL_dépensé]]&lt;=115,1,IF(Table_Market[[#This Row],[M_TOTAL_dépensé]]&lt;=833,2,3))</f>
        <v>3</v>
      </c>
      <c r="S564" s="21" t="str">
        <f>Table_Market[[#This Row],[R_SCORE]]&amp;Table_Market[[#This Row],[F_SCORE]]&amp;Table_Market[[#This Row],[M_SCORE]]</f>
        <v>233</v>
      </c>
      <c r="T5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64" s="24">
        <v>1332</v>
      </c>
      <c r="V564" s="24">
        <v>17</v>
      </c>
      <c r="W564" s="24">
        <v>311</v>
      </c>
      <c r="X564" s="24">
        <v>23</v>
      </c>
      <c r="Y564" s="24">
        <v>51</v>
      </c>
      <c r="Z564" s="24">
        <v>86</v>
      </c>
      <c r="AA564" s="21">
        <v>1</v>
      </c>
      <c r="AB564" s="21">
        <v>7</v>
      </c>
      <c r="AC564" s="21">
        <v>4</v>
      </c>
      <c r="AD564" s="21">
        <v>5</v>
      </c>
      <c r="AE564" s="21">
        <v>9</v>
      </c>
      <c r="AF564" s="21">
        <v>0</v>
      </c>
      <c r="AG564" s="21">
        <v>1</v>
      </c>
      <c r="AH564" s="21">
        <v>0</v>
      </c>
      <c r="AI564" s="21">
        <v>0</v>
      </c>
      <c r="AJ564" s="21">
        <v>0</v>
      </c>
      <c r="AK564" s="21">
        <v>0</v>
      </c>
      <c r="AL564" s="21">
        <v>3</v>
      </c>
      <c r="AM564" s="21">
        <v>11</v>
      </c>
      <c r="AN564" s="25">
        <v>1</v>
      </c>
    </row>
    <row r="565" spans="1:40" x14ac:dyDescent="0.35">
      <c r="A565" s="26">
        <v>2891</v>
      </c>
      <c r="B565" s="27">
        <v>1963</v>
      </c>
      <c r="C565" s="21">
        <f ca="1">YEAR(TODAY())-CLEAN!$B565</f>
        <v>62</v>
      </c>
      <c r="D565" s="28" t="s">
        <v>794</v>
      </c>
      <c r="E565" s="27" t="s">
        <v>716</v>
      </c>
      <c r="F565" s="27" t="s">
        <v>711</v>
      </c>
      <c r="G565" s="29">
        <v>68118</v>
      </c>
      <c r="H565" s="28">
        <v>0</v>
      </c>
      <c r="I565" s="28">
        <v>1</v>
      </c>
      <c r="J565" s="28">
        <f>CLEAN!$H565+CLEAN!$I565</f>
        <v>1</v>
      </c>
      <c r="K565" s="30">
        <v>41565</v>
      </c>
      <c r="L565" s="28">
        <f ca="1">YEAR(TODAY())-YEAR(CLEAN!$K565)</f>
        <v>12</v>
      </c>
      <c r="M565" s="28">
        <v>51</v>
      </c>
      <c r="N565" s="28">
        <f>SUM(CLEAN!$AB565:$AE565)</f>
        <v>27</v>
      </c>
      <c r="O565" s="31">
        <f>CLEAN!$U565+CLEAN!$V565+CLEAN!$W565+CLEAN!$X565+CLEAN!$Y565+CLEAN!$Z565</f>
        <v>928</v>
      </c>
      <c r="P565" s="28">
        <f>IF(CLEAN!$M565&lt;=32,3,IF(CLEAN!$M565&lt;=65,2,1))</f>
        <v>2</v>
      </c>
      <c r="Q565" s="28">
        <f>IF(Table_Market[[#This Row],[F_TOTAL_achat]]&lt;=14,1,IF(Table_Market[[#This Row],[F_TOTAL_achat]]&lt;=21,2,3))</f>
        <v>3</v>
      </c>
      <c r="R565" s="28">
        <f>IF(Table_Market[[#This Row],[M_TOTAL_dépensé]]&lt;=115,1,IF(Table_Market[[#This Row],[M_TOTAL_dépensé]]&lt;=833,2,3))</f>
        <v>3</v>
      </c>
      <c r="S565" s="21" t="str">
        <f>Table_Market[[#This Row],[R_SCORE]]&amp;Table_Market[[#This Row],[F_SCORE]]&amp;Table_Market[[#This Row],[M_SCORE]]</f>
        <v>233</v>
      </c>
      <c r="T5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65" s="31">
        <v>595</v>
      </c>
      <c r="V565" s="31">
        <v>23</v>
      </c>
      <c r="W565" s="31">
        <v>123</v>
      </c>
      <c r="X565" s="31">
        <v>10</v>
      </c>
      <c r="Y565" s="31">
        <v>23</v>
      </c>
      <c r="Z565" s="31">
        <v>154</v>
      </c>
      <c r="AA565" s="28">
        <v>2</v>
      </c>
      <c r="AB565" s="28">
        <v>8</v>
      </c>
      <c r="AC565" s="28">
        <v>9</v>
      </c>
      <c r="AD565" s="28">
        <v>4</v>
      </c>
      <c r="AE565" s="28">
        <v>6</v>
      </c>
      <c r="AF565" s="28">
        <v>0</v>
      </c>
      <c r="AG565" s="28">
        <v>0</v>
      </c>
      <c r="AH565" s="28">
        <v>0</v>
      </c>
      <c r="AI565" s="28">
        <v>0</v>
      </c>
      <c r="AJ565" s="28">
        <v>0</v>
      </c>
      <c r="AK565" s="28">
        <v>0</v>
      </c>
      <c r="AL565" s="28">
        <v>3</v>
      </c>
      <c r="AM565" s="28">
        <v>11</v>
      </c>
      <c r="AN565" s="32">
        <v>0</v>
      </c>
    </row>
    <row r="566" spans="1:40" x14ac:dyDescent="0.35">
      <c r="A566" s="19">
        <v>5011</v>
      </c>
      <c r="B566" s="20">
        <v>1963</v>
      </c>
      <c r="C566" s="21">
        <f ca="1">YEAR(TODAY())-CLEAN!$B566</f>
        <v>62</v>
      </c>
      <c r="D566" s="28" t="s">
        <v>794</v>
      </c>
      <c r="E566" s="20" t="s">
        <v>716</v>
      </c>
      <c r="F566" s="20" t="s">
        <v>711</v>
      </c>
      <c r="G566" s="22">
        <v>68118</v>
      </c>
      <c r="H566" s="21">
        <v>0</v>
      </c>
      <c r="I566" s="21">
        <v>1</v>
      </c>
      <c r="J566" s="21">
        <f>CLEAN!$H566+CLEAN!$I566</f>
        <v>1</v>
      </c>
      <c r="K566" s="23">
        <v>41565</v>
      </c>
      <c r="L566" s="21">
        <f ca="1">YEAR(TODAY())-YEAR(CLEAN!$K566)</f>
        <v>12</v>
      </c>
      <c r="M566" s="21">
        <v>51</v>
      </c>
      <c r="N566" s="21">
        <f>SUM(CLEAN!$AB566:$AE566)</f>
        <v>27</v>
      </c>
      <c r="O566" s="24">
        <f>CLEAN!$U566+CLEAN!$V566+CLEAN!$W566+CLEAN!$X566+CLEAN!$Y566+CLEAN!$Z566</f>
        <v>928</v>
      </c>
      <c r="P566" s="21">
        <f>IF(CLEAN!$M566&lt;=32,3,IF(CLEAN!$M566&lt;=65,2,1))</f>
        <v>2</v>
      </c>
      <c r="Q566" s="21">
        <f>IF(Table_Market[[#This Row],[F_TOTAL_achat]]&lt;=14,1,IF(Table_Market[[#This Row],[F_TOTAL_achat]]&lt;=21,2,3))</f>
        <v>3</v>
      </c>
      <c r="R566" s="21">
        <f>IF(Table_Market[[#This Row],[M_TOTAL_dépensé]]&lt;=115,1,IF(Table_Market[[#This Row],[M_TOTAL_dépensé]]&lt;=833,2,3))</f>
        <v>3</v>
      </c>
      <c r="S566" s="21" t="str">
        <f>Table_Market[[#This Row],[R_SCORE]]&amp;Table_Market[[#This Row],[F_SCORE]]&amp;Table_Market[[#This Row],[M_SCORE]]</f>
        <v>233</v>
      </c>
      <c r="T5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66" s="24">
        <v>595</v>
      </c>
      <c r="V566" s="24">
        <v>23</v>
      </c>
      <c r="W566" s="24">
        <v>123</v>
      </c>
      <c r="X566" s="24">
        <v>10</v>
      </c>
      <c r="Y566" s="24">
        <v>23</v>
      </c>
      <c r="Z566" s="24">
        <v>154</v>
      </c>
      <c r="AA566" s="21">
        <v>2</v>
      </c>
      <c r="AB566" s="21">
        <v>8</v>
      </c>
      <c r="AC566" s="21">
        <v>9</v>
      </c>
      <c r="AD566" s="21">
        <v>4</v>
      </c>
      <c r="AE566" s="21">
        <v>6</v>
      </c>
      <c r="AF566" s="21">
        <v>0</v>
      </c>
      <c r="AG566" s="21">
        <v>0</v>
      </c>
      <c r="AH566" s="21">
        <v>0</v>
      </c>
      <c r="AI566" s="21">
        <v>0</v>
      </c>
      <c r="AJ566" s="21">
        <v>0</v>
      </c>
      <c r="AK566" s="21">
        <v>0</v>
      </c>
      <c r="AL566" s="21">
        <v>3</v>
      </c>
      <c r="AM566" s="21">
        <v>11</v>
      </c>
      <c r="AN566" s="25">
        <v>0</v>
      </c>
    </row>
    <row r="567" spans="1:40" x14ac:dyDescent="0.35">
      <c r="A567" s="26">
        <v>3945</v>
      </c>
      <c r="B567" s="27">
        <v>1947</v>
      </c>
      <c r="C567" s="21">
        <f ca="1">YEAR(TODAY())-CLEAN!$B567</f>
        <v>78</v>
      </c>
      <c r="D567" s="28" t="s">
        <v>794</v>
      </c>
      <c r="E567" s="27" t="s">
        <v>714</v>
      </c>
      <c r="F567" s="27" t="s">
        <v>712</v>
      </c>
      <c r="G567" s="29">
        <v>68117</v>
      </c>
      <c r="H567" s="28">
        <v>0</v>
      </c>
      <c r="I567" s="28">
        <v>1</v>
      </c>
      <c r="J567" s="28">
        <f>CLEAN!$H567+CLEAN!$I567</f>
        <v>1</v>
      </c>
      <c r="K567" s="30">
        <v>41343</v>
      </c>
      <c r="L567" s="28">
        <f ca="1">YEAR(TODAY())-YEAR(CLEAN!$K567)</f>
        <v>12</v>
      </c>
      <c r="M567" s="28">
        <v>80</v>
      </c>
      <c r="N567" s="28">
        <f>SUM(CLEAN!$AB567:$AE567)</f>
        <v>29</v>
      </c>
      <c r="O567" s="31">
        <f>CLEAN!$U567+CLEAN!$V567+CLEAN!$W567+CLEAN!$X567+CLEAN!$Y567+CLEAN!$Z567</f>
        <v>930</v>
      </c>
      <c r="P567" s="28">
        <f>IF(CLEAN!$M567&lt;=32,3,IF(CLEAN!$M567&lt;=65,2,1))</f>
        <v>1</v>
      </c>
      <c r="Q567" s="28">
        <f>IF(Table_Market[[#This Row],[F_TOTAL_achat]]&lt;=14,1,IF(Table_Market[[#This Row],[F_TOTAL_achat]]&lt;=21,2,3))</f>
        <v>3</v>
      </c>
      <c r="R567" s="28">
        <f>IF(Table_Market[[#This Row],[M_TOTAL_dépensé]]&lt;=115,1,IF(Table_Market[[#This Row],[M_TOTAL_dépensé]]&lt;=833,2,3))</f>
        <v>3</v>
      </c>
      <c r="S567" s="21" t="str">
        <f>Table_Market[[#This Row],[R_SCORE]]&amp;Table_Market[[#This Row],[F_SCORE]]&amp;Table_Market[[#This Row],[M_SCORE]]</f>
        <v>133</v>
      </c>
      <c r="T5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67" s="31">
        <v>618</v>
      </c>
      <c r="V567" s="31">
        <v>44</v>
      </c>
      <c r="W567" s="31">
        <v>215</v>
      </c>
      <c r="X567" s="31">
        <v>0</v>
      </c>
      <c r="Y567" s="31">
        <v>17</v>
      </c>
      <c r="Z567" s="31">
        <v>36</v>
      </c>
      <c r="AA567" s="28">
        <v>2</v>
      </c>
      <c r="AB567" s="28">
        <v>11</v>
      </c>
      <c r="AC567" s="28">
        <v>8</v>
      </c>
      <c r="AD567" s="28">
        <v>4</v>
      </c>
      <c r="AE567" s="28">
        <v>6</v>
      </c>
      <c r="AF567" s="28">
        <v>1</v>
      </c>
      <c r="AG567" s="28">
        <v>0</v>
      </c>
      <c r="AH567" s="28">
        <v>0</v>
      </c>
      <c r="AI567" s="28">
        <v>0</v>
      </c>
      <c r="AJ567" s="28">
        <v>0</v>
      </c>
      <c r="AK567" s="28">
        <v>0</v>
      </c>
      <c r="AL567" s="28">
        <v>3</v>
      </c>
      <c r="AM567" s="28">
        <v>11</v>
      </c>
      <c r="AN567" s="32">
        <v>1</v>
      </c>
    </row>
    <row r="568" spans="1:40" x14ac:dyDescent="0.35">
      <c r="A568" s="19">
        <v>2930</v>
      </c>
      <c r="B568" s="20">
        <v>1978</v>
      </c>
      <c r="C568" s="21">
        <f ca="1">YEAR(TODAY())-CLEAN!$B568</f>
        <v>47</v>
      </c>
      <c r="D568" s="28" t="s">
        <v>792</v>
      </c>
      <c r="E568" s="20" t="s">
        <v>717</v>
      </c>
      <c r="F568" s="20" t="s">
        <v>709</v>
      </c>
      <c r="G568" s="22">
        <v>68092</v>
      </c>
      <c r="H568" s="21">
        <v>0</v>
      </c>
      <c r="I568" s="21">
        <v>0</v>
      </c>
      <c r="J568" s="21">
        <f>CLEAN!$H568+CLEAN!$I568</f>
        <v>0</v>
      </c>
      <c r="K568" s="23">
        <v>41624</v>
      </c>
      <c r="L568" s="21">
        <f ca="1">YEAR(TODAY())-YEAR(CLEAN!$K568)</f>
        <v>12</v>
      </c>
      <c r="M568" s="21">
        <v>7</v>
      </c>
      <c r="N568" s="21">
        <f>SUM(CLEAN!$AB568:$AE568)</f>
        <v>23</v>
      </c>
      <c r="O568" s="24">
        <f>CLEAN!$U568+CLEAN!$V568+CLEAN!$W568+CLEAN!$X568+CLEAN!$Y568+CLEAN!$Z568</f>
        <v>1281</v>
      </c>
      <c r="P568" s="21">
        <f>IF(CLEAN!$M568&lt;=32,3,IF(CLEAN!$M568&lt;=65,2,1))</f>
        <v>3</v>
      </c>
      <c r="Q568" s="21">
        <f>IF(Table_Market[[#This Row],[F_TOTAL_achat]]&lt;=14,1,IF(Table_Market[[#This Row],[F_TOTAL_achat]]&lt;=21,2,3))</f>
        <v>3</v>
      </c>
      <c r="R568" s="21">
        <f>IF(Table_Market[[#This Row],[M_TOTAL_dépensé]]&lt;=115,1,IF(Table_Market[[#This Row],[M_TOTAL_dépensé]]&lt;=833,2,3))</f>
        <v>3</v>
      </c>
      <c r="S568" s="21" t="str">
        <f>Table_Market[[#This Row],[R_SCORE]]&amp;Table_Market[[#This Row],[F_SCORE]]&amp;Table_Market[[#This Row],[M_SCORE]]</f>
        <v>333</v>
      </c>
      <c r="T5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68" s="24">
        <v>852</v>
      </c>
      <c r="V568" s="24">
        <v>60</v>
      </c>
      <c r="W568" s="24">
        <v>207</v>
      </c>
      <c r="X568" s="24">
        <v>78</v>
      </c>
      <c r="Y568" s="24">
        <v>36</v>
      </c>
      <c r="Z568" s="24">
        <v>48</v>
      </c>
      <c r="AA568" s="21">
        <v>2</v>
      </c>
      <c r="AB568" s="21">
        <v>2</v>
      </c>
      <c r="AC568" s="21">
        <v>6</v>
      </c>
      <c r="AD568" s="21">
        <v>10</v>
      </c>
      <c r="AE568" s="21">
        <v>5</v>
      </c>
      <c r="AF568" s="21">
        <v>0</v>
      </c>
      <c r="AG568" s="21">
        <v>0</v>
      </c>
      <c r="AH568" s="21">
        <v>0</v>
      </c>
      <c r="AI568" s="21">
        <v>0</v>
      </c>
      <c r="AJ568" s="21">
        <v>0</v>
      </c>
      <c r="AK568" s="21">
        <v>0</v>
      </c>
      <c r="AL568" s="21">
        <v>3</v>
      </c>
      <c r="AM568" s="21">
        <v>11</v>
      </c>
      <c r="AN568" s="25">
        <v>0</v>
      </c>
    </row>
    <row r="569" spans="1:40" x14ac:dyDescent="0.35">
      <c r="A569" s="26">
        <v>716</v>
      </c>
      <c r="B569" s="27">
        <v>1949</v>
      </c>
      <c r="C569" s="21">
        <f ca="1">YEAR(TODAY())-CLEAN!$B569</f>
        <v>76</v>
      </c>
      <c r="D569" s="28" t="s">
        <v>794</v>
      </c>
      <c r="E569" s="27" t="s">
        <v>714</v>
      </c>
      <c r="F569" s="27" t="s">
        <v>713</v>
      </c>
      <c r="G569" s="29">
        <v>67911</v>
      </c>
      <c r="H569" s="28">
        <v>0</v>
      </c>
      <c r="I569" s="28">
        <v>1</v>
      </c>
      <c r="J569" s="28">
        <f>CLEAN!$H569+CLEAN!$I569</f>
        <v>1</v>
      </c>
      <c r="K569" s="30">
        <v>41781</v>
      </c>
      <c r="L569" s="28">
        <f ca="1">YEAR(TODAY())-YEAR(CLEAN!$K569)</f>
        <v>11</v>
      </c>
      <c r="M569" s="28">
        <v>63</v>
      </c>
      <c r="N569" s="28">
        <f>SUM(CLEAN!$AB569:$AE569)</f>
        <v>27</v>
      </c>
      <c r="O569" s="31">
        <f>CLEAN!$U569+CLEAN!$V569+CLEAN!$W569+CLEAN!$X569+CLEAN!$Y569+CLEAN!$Z569</f>
        <v>976</v>
      </c>
      <c r="P569" s="28">
        <f>IF(CLEAN!$M569&lt;=32,3,IF(CLEAN!$M569&lt;=65,2,1))</f>
        <v>2</v>
      </c>
      <c r="Q569" s="28">
        <f>IF(Table_Market[[#This Row],[F_TOTAL_achat]]&lt;=14,1,IF(Table_Market[[#This Row],[F_TOTAL_achat]]&lt;=21,2,3))</f>
        <v>3</v>
      </c>
      <c r="R569" s="28">
        <f>IF(Table_Market[[#This Row],[M_TOTAL_dépensé]]&lt;=115,1,IF(Table_Market[[#This Row],[M_TOTAL_dépensé]]&lt;=833,2,3))</f>
        <v>3</v>
      </c>
      <c r="S569" s="21" t="str">
        <f>Table_Market[[#This Row],[R_SCORE]]&amp;Table_Market[[#This Row],[F_SCORE]]&amp;Table_Market[[#This Row],[M_SCORE]]</f>
        <v>233</v>
      </c>
      <c r="T5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69" s="31">
        <v>529</v>
      </c>
      <c r="V569" s="31">
        <v>0</v>
      </c>
      <c r="W569" s="31">
        <v>356</v>
      </c>
      <c r="X569" s="31">
        <v>63</v>
      </c>
      <c r="Y569" s="31">
        <v>28</v>
      </c>
      <c r="Z569" s="31">
        <v>0</v>
      </c>
      <c r="AA569" s="28">
        <v>3</v>
      </c>
      <c r="AB569" s="28">
        <v>6</v>
      </c>
      <c r="AC569" s="28">
        <v>7</v>
      </c>
      <c r="AD569" s="28">
        <v>11</v>
      </c>
      <c r="AE569" s="28">
        <v>3</v>
      </c>
      <c r="AF569" s="28">
        <v>0</v>
      </c>
      <c r="AG569" s="28">
        <v>0</v>
      </c>
      <c r="AH569" s="28">
        <v>0</v>
      </c>
      <c r="AI569" s="28">
        <v>0</v>
      </c>
      <c r="AJ569" s="28">
        <v>0</v>
      </c>
      <c r="AK569" s="28">
        <v>0</v>
      </c>
      <c r="AL569" s="28">
        <v>3</v>
      </c>
      <c r="AM569" s="28">
        <v>11</v>
      </c>
      <c r="AN569" s="32">
        <v>0</v>
      </c>
    </row>
    <row r="570" spans="1:40" x14ac:dyDescent="0.35">
      <c r="A570" s="19">
        <v>6544</v>
      </c>
      <c r="B570" s="20">
        <v>1949</v>
      </c>
      <c r="C570" s="21">
        <f ca="1">YEAR(TODAY())-CLEAN!$B570</f>
        <v>76</v>
      </c>
      <c r="D570" s="28" t="s">
        <v>794</v>
      </c>
      <c r="E570" s="20" t="s">
        <v>714</v>
      </c>
      <c r="F570" s="20" t="s">
        <v>713</v>
      </c>
      <c r="G570" s="22">
        <v>67911</v>
      </c>
      <c r="H570" s="21">
        <v>0</v>
      </c>
      <c r="I570" s="21">
        <v>1</v>
      </c>
      <c r="J570" s="21">
        <f>CLEAN!$H570+CLEAN!$I570</f>
        <v>1</v>
      </c>
      <c r="K570" s="23">
        <v>41781</v>
      </c>
      <c r="L570" s="21">
        <f ca="1">YEAR(TODAY())-YEAR(CLEAN!$K570)</f>
        <v>11</v>
      </c>
      <c r="M570" s="21">
        <v>63</v>
      </c>
      <c r="N570" s="21">
        <f>SUM(CLEAN!$AB570:$AE570)</f>
        <v>27</v>
      </c>
      <c r="O570" s="24">
        <f>CLEAN!$U570+CLEAN!$V570+CLEAN!$W570+CLEAN!$X570+CLEAN!$Y570+CLEAN!$Z570</f>
        <v>976</v>
      </c>
      <c r="P570" s="21">
        <f>IF(CLEAN!$M570&lt;=32,3,IF(CLEAN!$M570&lt;=65,2,1))</f>
        <v>2</v>
      </c>
      <c r="Q570" s="21">
        <f>IF(Table_Market[[#This Row],[F_TOTAL_achat]]&lt;=14,1,IF(Table_Market[[#This Row],[F_TOTAL_achat]]&lt;=21,2,3))</f>
        <v>3</v>
      </c>
      <c r="R570" s="21">
        <f>IF(Table_Market[[#This Row],[M_TOTAL_dépensé]]&lt;=115,1,IF(Table_Market[[#This Row],[M_TOTAL_dépensé]]&lt;=833,2,3))</f>
        <v>3</v>
      </c>
      <c r="S570" s="21" t="str">
        <f>Table_Market[[#This Row],[R_SCORE]]&amp;Table_Market[[#This Row],[F_SCORE]]&amp;Table_Market[[#This Row],[M_SCORE]]</f>
        <v>233</v>
      </c>
      <c r="T5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70" s="24">
        <v>529</v>
      </c>
      <c r="V570" s="24">
        <v>0</v>
      </c>
      <c r="W570" s="24">
        <v>356</v>
      </c>
      <c r="X570" s="24">
        <v>63</v>
      </c>
      <c r="Y570" s="24">
        <v>28</v>
      </c>
      <c r="Z570" s="24">
        <v>0</v>
      </c>
      <c r="AA570" s="21">
        <v>3</v>
      </c>
      <c r="AB570" s="21">
        <v>6</v>
      </c>
      <c r="AC570" s="21">
        <v>7</v>
      </c>
      <c r="AD570" s="21">
        <v>11</v>
      </c>
      <c r="AE570" s="21">
        <v>3</v>
      </c>
      <c r="AF570" s="21">
        <v>0</v>
      </c>
      <c r="AG570" s="21">
        <v>0</v>
      </c>
      <c r="AH570" s="21">
        <v>0</v>
      </c>
      <c r="AI570" s="21">
        <v>0</v>
      </c>
      <c r="AJ570" s="21">
        <v>0</v>
      </c>
      <c r="AK570" s="21">
        <v>0</v>
      </c>
      <c r="AL570" s="21">
        <v>3</v>
      </c>
      <c r="AM570" s="21">
        <v>11</v>
      </c>
      <c r="AN570" s="25">
        <v>0</v>
      </c>
    </row>
    <row r="571" spans="1:40" x14ac:dyDescent="0.35">
      <c r="A571" s="26">
        <v>2882</v>
      </c>
      <c r="B571" s="27">
        <v>1975</v>
      </c>
      <c r="C571" s="21">
        <f ca="1">YEAR(TODAY())-CLEAN!$B571</f>
        <v>50</v>
      </c>
      <c r="D571" s="28" t="s">
        <v>792</v>
      </c>
      <c r="E571" s="27" t="s">
        <v>717</v>
      </c>
      <c r="F571" s="27" t="s">
        <v>711</v>
      </c>
      <c r="G571" s="29">
        <v>67893</v>
      </c>
      <c r="H571" s="28">
        <v>0</v>
      </c>
      <c r="I571" s="28">
        <v>1</v>
      </c>
      <c r="J571" s="28">
        <f>CLEAN!$H571+CLEAN!$I571</f>
        <v>1</v>
      </c>
      <c r="K571" s="30">
        <v>41183</v>
      </c>
      <c r="L571" s="28">
        <f ca="1">YEAR(TODAY())-YEAR(CLEAN!$K571)</f>
        <v>13</v>
      </c>
      <c r="M571" s="28">
        <v>31</v>
      </c>
      <c r="N571" s="28">
        <f>SUM(CLEAN!$AB571:$AE571)</f>
        <v>22</v>
      </c>
      <c r="O571" s="31">
        <f>CLEAN!$U571+CLEAN!$V571+CLEAN!$W571+CLEAN!$X571+CLEAN!$Y571+CLEAN!$Z571</f>
        <v>995</v>
      </c>
      <c r="P571" s="28">
        <f>IF(CLEAN!$M571&lt;=32,3,IF(CLEAN!$M571&lt;=65,2,1))</f>
        <v>3</v>
      </c>
      <c r="Q571" s="28">
        <f>IF(Table_Market[[#This Row],[F_TOTAL_achat]]&lt;=14,1,IF(Table_Market[[#This Row],[F_TOTAL_achat]]&lt;=21,2,3))</f>
        <v>3</v>
      </c>
      <c r="R571" s="28">
        <f>IF(Table_Market[[#This Row],[M_TOTAL_dépensé]]&lt;=115,1,IF(Table_Market[[#This Row],[M_TOTAL_dépensé]]&lt;=833,2,3))</f>
        <v>3</v>
      </c>
      <c r="S571" s="21" t="str">
        <f>Table_Market[[#This Row],[R_SCORE]]&amp;Table_Market[[#This Row],[F_SCORE]]&amp;Table_Market[[#This Row],[M_SCORE]]</f>
        <v>333</v>
      </c>
      <c r="T5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71" s="31">
        <v>711</v>
      </c>
      <c r="V571" s="31">
        <v>28</v>
      </c>
      <c r="W571" s="31">
        <v>142</v>
      </c>
      <c r="X571" s="31">
        <v>49</v>
      </c>
      <c r="Y571" s="31">
        <v>18</v>
      </c>
      <c r="Z571" s="31">
        <v>47</v>
      </c>
      <c r="AA571" s="28">
        <v>2</v>
      </c>
      <c r="AB571" s="28">
        <v>3</v>
      </c>
      <c r="AC571" s="28">
        <v>2</v>
      </c>
      <c r="AD571" s="28">
        <v>9</v>
      </c>
      <c r="AE571" s="28">
        <v>8</v>
      </c>
      <c r="AF571" s="28">
        <v>0</v>
      </c>
      <c r="AG571" s="28">
        <v>0</v>
      </c>
      <c r="AH571" s="28">
        <v>0</v>
      </c>
      <c r="AI571" s="28">
        <v>0</v>
      </c>
      <c r="AJ571" s="28">
        <v>0</v>
      </c>
      <c r="AK571" s="28">
        <v>0</v>
      </c>
      <c r="AL571" s="28">
        <v>3</v>
      </c>
      <c r="AM571" s="28">
        <v>11</v>
      </c>
      <c r="AN571" s="32">
        <v>0</v>
      </c>
    </row>
    <row r="572" spans="1:40" x14ac:dyDescent="0.35">
      <c r="A572" s="19">
        <v>10530</v>
      </c>
      <c r="B572" s="20">
        <v>1959</v>
      </c>
      <c r="C572" s="21">
        <f ca="1">YEAR(TODAY())-CLEAN!$B572</f>
        <v>66</v>
      </c>
      <c r="D572" s="28" t="s">
        <v>794</v>
      </c>
      <c r="E572" s="20" t="s">
        <v>714</v>
      </c>
      <c r="F572" s="20" t="s">
        <v>712</v>
      </c>
      <c r="G572" s="22">
        <v>67786</v>
      </c>
      <c r="H572" s="21">
        <v>0</v>
      </c>
      <c r="I572" s="21">
        <v>0</v>
      </c>
      <c r="J572" s="21">
        <f>CLEAN!$H572+CLEAN!$I572</f>
        <v>0</v>
      </c>
      <c r="K572" s="23">
        <v>41615</v>
      </c>
      <c r="L572" s="21">
        <f ca="1">YEAR(TODAY())-YEAR(CLEAN!$K572)</f>
        <v>12</v>
      </c>
      <c r="M572" s="21">
        <v>0</v>
      </c>
      <c r="N572" s="21">
        <f>SUM(CLEAN!$AB572:$AE572)</f>
        <v>16</v>
      </c>
      <c r="O572" s="24">
        <f>CLEAN!$U572+CLEAN!$V572+CLEAN!$W572+CLEAN!$X572+CLEAN!$Y572+CLEAN!$Z572</f>
        <v>1156</v>
      </c>
      <c r="P572" s="21">
        <f>IF(CLEAN!$M572&lt;=32,3,IF(CLEAN!$M572&lt;=65,2,1))</f>
        <v>3</v>
      </c>
      <c r="Q572" s="21">
        <f>IF(Table_Market[[#This Row],[F_TOTAL_achat]]&lt;=14,1,IF(Table_Market[[#This Row],[F_TOTAL_achat]]&lt;=21,2,3))</f>
        <v>2</v>
      </c>
      <c r="R572" s="21">
        <f>IF(Table_Market[[#This Row],[M_TOTAL_dépensé]]&lt;=115,1,IF(Table_Market[[#This Row],[M_TOTAL_dépensé]]&lt;=833,2,3))</f>
        <v>3</v>
      </c>
      <c r="S572" s="21" t="str">
        <f>Table_Market[[#This Row],[R_SCORE]]&amp;Table_Market[[#This Row],[F_SCORE]]&amp;Table_Market[[#This Row],[M_SCORE]]</f>
        <v>323</v>
      </c>
      <c r="T5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72" s="24">
        <v>431</v>
      </c>
      <c r="V572" s="24">
        <v>82</v>
      </c>
      <c r="W572" s="24">
        <v>441</v>
      </c>
      <c r="X572" s="24">
        <v>80</v>
      </c>
      <c r="Y572" s="24">
        <v>20</v>
      </c>
      <c r="Z572" s="24">
        <v>102</v>
      </c>
      <c r="AA572" s="21">
        <v>1</v>
      </c>
      <c r="AB572" s="21">
        <v>3</v>
      </c>
      <c r="AC572" s="21">
        <v>6</v>
      </c>
      <c r="AD572" s="21">
        <v>6</v>
      </c>
      <c r="AE572" s="21">
        <v>1</v>
      </c>
      <c r="AF572" s="21">
        <v>0</v>
      </c>
      <c r="AG572" s="21">
        <v>0</v>
      </c>
      <c r="AH572" s="21">
        <v>0</v>
      </c>
      <c r="AI572" s="21">
        <v>0</v>
      </c>
      <c r="AJ572" s="21">
        <v>0</v>
      </c>
      <c r="AK572" s="21">
        <v>0</v>
      </c>
      <c r="AL572" s="21">
        <v>3</v>
      </c>
      <c r="AM572" s="21">
        <v>11</v>
      </c>
      <c r="AN572" s="25">
        <v>1</v>
      </c>
    </row>
    <row r="573" spans="1:40" x14ac:dyDescent="0.35">
      <c r="A573" s="26">
        <v>9723</v>
      </c>
      <c r="B573" s="27">
        <v>1960</v>
      </c>
      <c r="C573" s="21">
        <f ca="1">YEAR(TODAY())-CLEAN!$B573</f>
        <v>65</v>
      </c>
      <c r="D573" s="28" t="s">
        <v>794</v>
      </c>
      <c r="E573" s="27" t="s">
        <v>716</v>
      </c>
      <c r="F573" s="27" t="s">
        <v>710</v>
      </c>
      <c r="G573" s="29">
        <v>67716</v>
      </c>
      <c r="H573" s="28">
        <v>0</v>
      </c>
      <c r="I573" s="28">
        <v>1</v>
      </c>
      <c r="J573" s="28">
        <f>CLEAN!$H573+CLEAN!$I573</f>
        <v>1</v>
      </c>
      <c r="K573" s="30">
        <v>41284</v>
      </c>
      <c r="L573" s="28">
        <f ca="1">YEAR(TODAY())-YEAR(CLEAN!$K573)</f>
        <v>12</v>
      </c>
      <c r="M573" s="28">
        <v>8</v>
      </c>
      <c r="N573" s="28">
        <f>SUM(CLEAN!$AB573:$AE573)</f>
        <v>29</v>
      </c>
      <c r="O573" s="31">
        <f>CLEAN!$U573+CLEAN!$V573+CLEAN!$W573+CLEAN!$X573+CLEAN!$Y573+CLEAN!$Z573</f>
        <v>1016</v>
      </c>
      <c r="P573" s="28">
        <f>IF(CLEAN!$M573&lt;=32,3,IF(CLEAN!$M573&lt;=65,2,1))</f>
        <v>3</v>
      </c>
      <c r="Q573" s="28">
        <f>IF(Table_Market[[#This Row],[F_TOTAL_achat]]&lt;=14,1,IF(Table_Market[[#This Row],[F_TOTAL_achat]]&lt;=21,2,3))</f>
        <v>3</v>
      </c>
      <c r="R573" s="28">
        <f>IF(Table_Market[[#This Row],[M_TOTAL_dépensé]]&lt;=115,1,IF(Table_Market[[#This Row],[M_TOTAL_dépensé]]&lt;=833,2,3))</f>
        <v>3</v>
      </c>
      <c r="S573" s="21" t="str">
        <f>Table_Market[[#This Row],[R_SCORE]]&amp;Table_Market[[#This Row],[F_SCORE]]&amp;Table_Market[[#This Row],[M_SCORE]]</f>
        <v>333</v>
      </c>
      <c r="T5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73" s="31">
        <v>530</v>
      </c>
      <c r="V573" s="31">
        <v>142</v>
      </c>
      <c r="W573" s="31">
        <v>217</v>
      </c>
      <c r="X573" s="31">
        <v>62</v>
      </c>
      <c r="Y573" s="31">
        <v>9</v>
      </c>
      <c r="Z573" s="31">
        <v>56</v>
      </c>
      <c r="AA573" s="28">
        <v>4</v>
      </c>
      <c r="AB573" s="28">
        <v>7</v>
      </c>
      <c r="AC573" s="28">
        <v>4</v>
      </c>
      <c r="AD573" s="28">
        <v>13</v>
      </c>
      <c r="AE573" s="28">
        <v>5</v>
      </c>
      <c r="AF573" s="28">
        <v>0</v>
      </c>
      <c r="AG573" s="28">
        <v>1</v>
      </c>
      <c r="AH573" s="28">
        <v>0</v>
      </c>
      <c r="AI573" s="28">
        <v>0</v>
      </c>
      <c r="AJ573" s="28">
        <v>0</v>
      </c>
      <c r="AK573" s="28">
        <v>0</v>
      </c>
      <c r="AL573" s="28">
        <v>3</v>
      </c>
      <c r="AM573" s="28">
        <v>11</v>
      </c>
      <c r="AN573" s="32">
        <v>0</v>
      </c>
    </row>
    <row r="574" spans="1:40" x14ac:dyDescent="0.35">
      <c r="A574" s="19">
        <v>6518</v>
      </c>
      <c r="B574" s="20">
        <v>1951</v>
      </c>
      <c r="C574" s="21">
        <f ca="1">YEAR(TODAY())-CLEAN!$B574</f>
        <v>74</v>
      </c>
      <c r="D574" s="28" t="s">
        <v>794</v>
      </c>
      <c r="E574" s="20" t="s">
        <v>714</v>
      </c>
      <c r="F574" s="20" t="s">
        <v>712</v>
      </c>
      <c r="G574" s="22">
        <v>67680</v>
      </c>
      <c r="H574" s="21">
        <v>0</v>
      </c>
      <c r="I574" s="21">
        <v>1</v>
      </c>
      <c r="J574" s="21">
        <f>CLEAN!$H574+CLEAN!$I574</f>
        <v>1</v>
      </c>
      <c r="K574" s="23">
        <v>41436</v>
      </c>
      <c r="L574" s="21">
        <f ca="1">YEAR(TODAY())-YEAR(CLEAN!$K574)</f>
        <v>12</v>
      </c>
      <c r="M574" s="21">
        <v>8</v>
      </c>
      <c r="N574" s="21">
        <f>SUM(CLEAN!$AB574:$AE574)</f>
        <v>23</v>
      </c>
      <c r="O574" s="24">
        <f>CLEAN!$U574+CLEAN!$V574+CLEAN!$W574+CLEAN!$X574+CLEAN!$Y574+CLEAN!$Z574</f>
        <v>606</v>
      </c>
      <c r="P574" s="21">
        <f>IF(CLEAN!$M574&lt;=32,3,IF(CLEAN!$M574&lt;=65,2,1))</f>
        <v>3</v>
      </c>
      <c r="Q574" s="21">
        <f>IF(Table_Market[[#This Row],[F_TOTAL_achat]]&lt;=14,1,IF(Table_Market[[#This Row],[F_TOTAL_achat]]&lt;=21,2,3))</f>
        <v>3</v>
      </c>
      <c r="R574" s="21">
        <f>IF(Table_Market[[#This Row],[M_TOTAL_dépensé]]&lt;=115,1,IF(Table_Market[[#This Row],[M_TOTAL_dépensé]]&lt;=833,2,3))</f>
        <v>2</v>
      </c>
      <c r="S574" s="21" t="str">
        <f>Table_Market[[#This Row],[R_SCORE]]&amp;Table_Market[[#This Row],[F_SCORE]]&amp;Table_Market[[#This Row],[M_SCORE]]</f>
        <v>332</v>
      </c>
      <c r="T5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74" s="24">
        <v>546</v>
      </c>
      <c r="V574" s="24">
        <v>0</v>
      </c>
      <c r="W574" s="24">
        <v>48</v>
      </c>
      <c r="X574" s="24">
        <v>0</v>
      </c>
      <c r="Y574" s="24">
        <v>6</v>
      </c>
      <c r="Z574" s="24">
        <v>6</v>
      </c>
      <c r="AA574" s="21">
        <v>1</v>
      </c>
      <c r="AB574" s="21">
        <v>7</v>
      </c>
      <c r="AC574" s="21">
        <v>3</v>
      </c>
      <c r="AD574" s="21">
        <v>8</v>
      </c>
      <c r="AE574" s="21">
        <v>5</v>
      </c>
      <c r="AF574" s="21">
        <v>0</v>
      </c>
      <c r="AG574" s="21">
        <v>0</v>
      </c>
      <c r="AH574" s="21">
        <v>0</v>
      </c>
      <c r="AI574" s="21">
        <v>0</v>
      </c>
      <c r="AJ574" s="21">
        <v>0</v>
      </c>
      <c r="AK574" s="21">
        <v>0</v>
      </c>
      <c r="AL574" s="21">
        <v>3</v>
      </c>
      <c r="AM574" s="21">
        <v>11</v>
      </c>
      <c r="AN574" s="25">
        <v>0</v>
      </c>
    </row>
    <row r="575" spans="1:40" x14ac:dyDescent="0.35">
      <c r="A575" s="26">
        <v>11013</v>
      </c>
      <c r="B575" s="27">
        <v>1987</v>
      </c>
      <c r="C575" s="21">
        <f ca="1">YEAR(TODAY())-CLEAN!$B575</f>
        <v>38</v>
      </c>
      <c r="D575" s="28" t="s">
        <v>793</v>
      </c>
      <c r="E575" s="27" t="s">
        <v>716</v>
      </c>
      <c r="F575" s="27" t="s">
        <v>713</v>
      </c>
      <c r="G575" s="29">
        <v>67605</v>
      </c>
      <c r="H575" s="28">
        <v>0</v>
      </c>
      <c r="I575" s="28">
        <v>0</v>
      </c>
      <c r="J575" s="28">
        <f>CLEAN!$H575+CLEAN!$I575</f>
        <v>0</v>
      </c>
      <c r="K575" s="30">
        <v>41364</v>
      </c>
      <c r="L575" s="28">
        <f ca="1">YEAR(TODAY())-YEAR(CLEAN!$K575)</f>
        <v>12</v>
      </c>
      <c r="M575" s="28">
        <v>84</v>
      </c>
      <c r="N575" s="28">
        <f>SUM(CLEAN!$AB575:$AE575)</f>
        <v>17</v>
      </c>
      <c r="O575" s="31">
        <f>CLEAN!$U575+CLEAN!$V575+CLEAN!$W575+CLEAN!$X575+CLEAN!$Y575+CLEAN!$Z575</f>
        <v>938</v>
      </c>
      <c r="P575" s="28">
        <f>IF(CLEAN!$M575&lt;=32,3,IF(CLEAN!$M575&lt;=65,2,1))</f>
        <v>1</v>
      </c>
      <c r="Q575" s="28">
        <f>IF(Table_Market[[#This Row],[F_TOTAL_achat]]&lt;=14,1,IF(Table_Market[[#This Row],[F_TOTAL_achat]]&lt;=21,2,3))</f>
        <v>2</v>
      </c>
      <c r="R575" s="28">
        <f>IF(Table_Market[[#This Row],[M_TOTAL_dépensé]]&lt;=115,1,IF(Table_Market[[#This Row],[M_TOTAL_dépensé]]&lt;=833,2,3))</f>
        <v>3</v>
      </c>
      <c r="S575" s="21" t="str">
        <f>Table_Market[[#This Row],[R_SCORE]]&amp;Table_Market[[#This Row],[F_SCORE]]&amp;Table_Market[[#This Row],[M_SCORE]]</f>
        <v>123</v>
      </c>
      <c r="T5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75" s="31">
        <v>336</v>
      </c>
      <c r="V575" s="31">
        <v>28</v>
      </c>
      <c r="W575" s="31">
        <v>282</v>
      </c>
      <c r="X575" s="31">
        <v>184</v>
      </c>
      <c r="Y575" s="31">
        <v>54</v>
      </c>
      <c r="Z575" s="31">
        <v>54</v>
      </c>
      <c r="AA575" s="28">
        <v>1</v>
      </c>
      <c r="AB575" s="28">
        <v>2</v>
      </c>
      <c r="AC575" s="28">
        <v>8</v>
      </c>
      <c r="AD575" s="28">
        <v>6</v>
      </c>
      <c r="AE575" s="28">
        <v>1</v>
      </c>
      <c r="AF575" s="28">
        <v>0</v>
      </c>
      <c r="AG575" s="28">
        <v>0</v>
      </c>
      <c r="AH575" s="28">
        <v>0</v>
      </c>
      <c r="AI575" s="28">
        <v>0</v>
      </c>
      <c r="AJ575" s="28">
        <v>0</v>
      </c>
      <c r="AK575" s="28">
        <v>0</v>
      </c>
      <c r="AL575" s="28">
        <v>3</v>
      </c>
      <c r="AM575" s="28">
        <v>11</v>
      </c>
      <c r="AN575" s="32">
        <v>0</v>
      </c>
    </row>
    <row r="576" spans="1:40" x14ac:dyDescent="0.35">
      <c r="A576" s="19">
        <v>8867</v>
      </c>
      <c r="B576" s="20">
        <v>1988</v>
      </c>
      <c r="C576" s="21">
        <f ca="1">YEAR(TODAY())-CLEAN!$B576</f>
        <v>37</v>
      </c>
      <c r="D576" s="28" t="s">
        <v>793</v>
      </c>
      <c r="E576" s="20" t="s">
        <v>714</v>
      </c>
      <c r="F576" s="20" t="s">
        <v>710</v>
      </c>
      <c r="G576" s="22">
        <v>67546</v>
      </c>
      <c r="H576" s="21">
        <v>0</v>
      </c>
      <c r="I576" s="21">
        <v>0</v>
      </c>
      <c r="J576" s="21">
        <f>CLEAN!$H576+CLEAN!$I576</f>
        <v>0</v>
      </c>
      <c r="K576" s="23">
        <v>41152</v>
      </c>
      <c r="L576" s="21">
        <f ca="1">YEAR(TODAY())-YEAR(CLEAN!$K576)</f>
        <v>13</v>
      </c>
      <c r="M576" s="21">
        <v>90</v>
      </c>
      <c r="N576" s="21">
        <f>SUM(CLEAN!$AB576:$AE576)</f>
        <v>22</v>
      </c>
      <c r="O576" s="24">
        <f>CLEAN!$U576+CLEAN!$V576+CLEAN!$W576+CLEAN!$X576+CLEAN!$Y576+CLEAN!$Z576</f>
        <v>2126</v>
      </c>
      <c r="P576" s="21">
        <f>IF(CLEAN!$M576&lt;=32,3,IF(CLEAN!$M576&lt;=65,2,1))</f>
        <v>1</v>
      </c>
      <c r="Q576" s="21">
        <f>IF(Table_Market[[#This Row],[F_TOTAL_achat]]&lt;=14,1,IF(Table_Market[[#This Row],[F_TOTAL_achat]]&lt;=21,2,3))</f>
        <v>3</v>
      </c>
      <c r="R576" s="21">
        <f>IF(Table_Market[[#This Row],[M_TOTAL_dépensé]]&lt;=115,1,IF(Table_Market[[#This Row],[M_TOTAL_dépensé]]&lt;=833,2,3))</f>
        <v>3</v>
      </c>
      <c r="S576" s="21" t="str">
        <f>Table_Market[[#This Row],[R_SCORE]]&amp;Table_Market[[#This Row],[F_SCORE]]&amp;Table_Market[[#This Row],[M_SCORE]]</f>
        <v>133</v>
      </c>
      <c r="T5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76" s="24">
        <v>864</v>
      </c>
      <c r="V576" s="24">
        <v>134</v>
      </c>
      <c r="W576" s="24">
        <v>768</v>
      </c>
      <c r="X576" s="24">
        <v>150</v>
      </c>
      <c r="Y576" s="24">
        <v>38</v>
      </c>
      <c r="Z576" s="24">
        <v>172</v>
      </c>
      <c r="AA576" s="21">
        <v>1</v>
      </c>
      <c r="AB576" s="21">
        <v>4</v>
      </c>
      <c r="AC576" s="21">
        <v>10</v>
      </c>
      <c r="AD576" s="21">
        <v>5</v>
      </c>
      <c r="AE576" s="21">
        <v>3</v>
      </c>
      <c r="AF576" s="21">
        <v>0</v>
      </c>
      <c r="AG576" s="21">
        <v>0</v>
      </c>
      <c r="AH576" s="21">
        <v>0</v>
      </c>
      <c r="AI576" s="21">
        <v>0</v>
      </c>
      <c r="AJ576" s="21">
        <v>0</v>
      </c>
      <c r="AK576" s="21">
        <v>0</v>
      </c>
      <c r="AL576" s="21">
        <v>3</v>
      </c>
      <c r="AM576" s="21">
        <v>11</v>
      </c>
      <c r="AN576" s="25">
        <v>0</v>
      </c>
    </row>
    <row r="577" spans="1:40" x14ac:dyDescent="0.35">
      <c r="A577" s="26">
        <v>2747</v>
      </c>
      <c r="B577" s="27">
        <v>1988</v>
      </c>
      <c r="C577" s="21">
        <f ca="1">YEAR(TODAY())-CLEAN!$B577</f>
        <v>37</v>
      </c>
      <c r="D577" s="28" t="s">
        <v>793</v>
      </c>
      <c r="E577" s="27" t="s">
        <v>714</v>
      </c>
      <c r="F577" s="27" t="s">
        <v>710</v>
      </c>
      <c r="G577" s="29">
        <v>67546</v>
      </c>
      <c r="H577" s="28">
        <v>0</v>
      </c>
      <c r="I577" s="28">
        <v>0</v>
      </c>
      <c r="J577" s="28">
        <f>CLEAN!$H577+CLEAN!$I577</f>
        <v>0</v>
      </c>
      <c r="K577" s="30">
        <v>41152</v>
      </c>
      <c r="L577" s="28">
        <f ca="1">YEAR(TODAY())-YEAR(CLEAN!$K577)</f>
        <v>13</v>
      </c>
      <c r="M577" s="28">
        <v>90</v>
      </c>
      <c r="N577" s="28">
        <f>SUM(CLEAN!$AB577:$AE577)</f>
        <v>22</v>
      </c>
      <c r="O577" s="31">
        <f>CLEAN!$U577+CLEAN!$V577+CLEAN!$W577+CLEAN!$X577+CLEAN!$Y577+CLEAN!$Z577</f>
        <v>2126</v>
      </c>
      <c r="P577" s="28">
        <f>IF(CLEAN!$M577&lt;=32,3,IF(CLEAN!$M577&lt;=65,2,1))</f>
        <v>1</v>
      </c>
      <c r="Q577" s="28">
        <f>IF(Table_Market[[#This Row],[F_TOTAL_achat]]&lt;=14,1,IF(Table_Market[[#This Row],[F_TOTAL_achat]]&lt;=21,2,3))</f>
        <v>3</v>
      </c>
      <c r="R577" s="28">
        <f>IF(Table_Market[[#This Row],[M_TOTAL_dépensé]]&lt;=115,1,IF(Table_Market[[#This Row],[M_TOTAL_dépensé]]&lt;=833,2,3))</f>
        <v>3</v>
      </c>
      <c r="S577" s="21" t="str">
        <f>Table_Market[[#This Row],[R_SCORE]]&amp;Table_Market[[#This Row],[F_SCORE]]&amp;Table_Market[[#This Row],[M_SCORE]]</f>
        <v>133</v>
      </c>
      <c r="T5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77" s="31">
        <v>864</v>
      </c>
      <c r="V577" s="31">
        <v>134</v>
      </c>
      <c r="W577" s="31">
        <v>768</v>
      </c>
      <c r="X577" s="31">
        <v>150</v>
      </c>
      <c r="Y577" s="31">
        <v>38</v>
      </c>
      <c r="Z577" s="31">
        <v>172</v>
      </c>
      <c r="AA577" s="28">
        <v>1</v>
      </c>
      <c r="AB577" s="28">
        <v>4</v>
      </c>
      <c r="AC577" s="28">
        <v>10</v>
      </c>
      <c r="AD577" s="28">
        <v>5</v>
      </c>
      <c r="AE577" s="28">
        <v>3</v>
      </c>
      <c r="AF577" s="28">
        <v>0</v>
      </c>
      <c r="AG577" s="28">
        <v>0</v>
      </c>
      <c r="AH577" s="28">
        <v>0</v>
      </c>
      <c r="AI577" s="28">
        <v>0</v>
      </c>
      <c r="AJ577" s="28">
        <v>0</v>
      </c>
      <c r="AK577" s="28">
        <v>0</v>
      </c>
      <c r="AL577" s="28">
        <v>3</v>
      </c>
      <c r="AM577" s="28">
        <v>11</v>
      </c>
      <c r="AN577" s="32">
        <v>0</v>
      </c>
    </row>
    <row r="578" spans="1:40" x14ac:dyDescent="0.35">
      <c r="A578" s="19">
        <v>1204</v>
      </c>
      <c r="B578" s="20">
        <v>1970</v>
      </c>
      <c r="C578" s="21">
        <f ca="1">YEAR(TODAY())-CLEAN!$B578</f>
        <v>55</v>
      </c>
      <c r="D578" s="28" t="s">
        <v>792</v>
      </c>
      <c r="E578" s="20" t="s">
        <v>714</v>
      </c>
      <c r="F578" s="20" t="s">
        <v>710</v>
      </c>
      <c r="G578" s="22">
        <v>67536</v>
      </c>
      <c r="H578" s="21">
        <v>0</v>
      </c>
      <c r="I578" s="21">
        <v>1</v>
      </c>
      <c r="J578" s="21">
        <f>CLEAN!$H578+CLEAN!$I578</f>
        <v>1</v>
      </c>
      <c r="K578" s="23">
        <v>41416</v>
      </c>
      <c r="L578" s="21">
        <f ca="1">YEAR(TODAY())-YEAR(CLEAN!$K578)</f>
        <v>12</v>
      </c>
      <c r="M578" s="21">
        <v>45</v>
      </c>
      <c r="N578" s="21">
        <f>SUM(CLEAN!$AB578:$AE578)</f>
        <v>35</v>
      </c>
      <c r="O578" s="24">
        <f>CLEAN!$U578+CLEAN!$V578+CLEAN!$W578+CLEAN!$X578+CLEAN!$Y578+CLEAN!$Z578</f>
        <v>1829</v>
      </c>
      <c r="P578" s="21">
        <f>IF(CLEAN!$M578&lt;=32,3,IF(CLEAN!$M578&lt;=65,2,1))</f>
        <v>2</v>
      </c>
      <c r="Q578" s="21">
        <f>IF(Table_Market[[#This Row],[F_TOTAL_achat]]&lt;=14,1,IF(Table_Market[[#This Row],[F_TOTAL_achat]]&lt;=21,2,3))</f>
        <v>3</v>
      </c>
      <c r="R578" s="21">
        <f>IF(Table_Market[[#This Row],[M_TOTAL_dépensé]]&lt;=115,1,IF(Table_Market[[#This Row],[M_TOTAL_dépensé]]&lt;=833,2,3))</f>
        <v>3</v>
      </c>
      <c r="S578" s="21" t="str">
        <f>Table_Market[[#This Row],[R_SCORE]]&amp;Table_Market[[#This Row],[F_SCORE]]&amp;Table_Market[[#This Row],[M_SCORE]]</f>
        <v>233</v>
      </c>
      <c r="T5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78" s="24">
        <v>1253</v>
      </c>
      <c r="V578" s="24">
        <v>0</v>
      </c>
      <c r="W578" s="24">
        <v>447</v>
      </c>
      <c r="X578" s="24">
        <v>23</v>
      </c>
      <c r="Y578" s="24">
        <v>71</v>
      </c>
      <c r="Z578" s="24">
        <v>35</v>
      </c>
      <c r="AA578" s="21">
        <v>3</v>
      </c>
      <c r="AB578" s="21">
        <v>11</v>
      </c>
      <c r="AC578" s="21">
        <v>5</v>
      </c>
      <c r="AD578" s="21">
        <v>11</v>
      </c>
      <c r="AE578" s="21">
        <v>8</v>
      </c>
      <c r="AF578" s="21">
        <v>0</v>
      </c>
      <c r="AG578" s="21">
        <v>0</v>
      </c>
      <c r="AH578" s="21">
        <v>0</v>
      </c>
      <c r="AI578" s="21">
        <v>1</v>
      </c>
      <c r="AJ578" s="21">
        <v>0</v>
      </c>
      <c r="AK578" s="21">
        <v>0</v>
      </c>
      <c r="AL578" s="21">
        <v>3</v>
      </c>
      <c r="AM578" s="21">
        <v>11</v>
      </c>
      <c r="AN578" s="25">
        <v>0</v>
      </c>
    </row>
    <row r="579" spans="1:40" x14ac:dyDescent="0.35">
      <c r="A579" s="26">
        <v>176</v>
      </c>
      <c r="B579" s="27">
        <v>1980</v>
      </c>
      <c r="C579" s="21">
        <f ca="1">YEAR(TODAY())-CLEAN!$B579</f>
        <v>45</v>
      </c>
      <c r="D579" s="28" t="s">
        <v>792</v>
      </c>
      <c r="E579" s="27" t="s">
        <v>717</v>
      </c>
      <c r="F579" s="27" t="s">
        <v>709</v>
      </c>
      <c r="G579" s="29">
        <v>67506</v>
      </c>
      <c r="H579" s="28">
        <v>0</v>
      </c>
      <c r="I579" s="28">
        <v>1</v>
      </c>
      <c r="J579" s="28">
        <f>CLEAN!$H579+CLEAN!$I579</f>
        <v>1</v>
      </c>
      <c r="K579" s="30">
        <v>41641</v>
      </c>
      <c r="L579" s="28">
        <f ca="1">YEAR(TODAY())-YEAR(CLEAN!$K579)</f>
        <v>11</v>
      </c>
      <c r="M579" s="28">
        <v>73</v>
      </c>
      <c r="N579" s="28">
        <f>SUM(CLEAN!$AB579:$AE579)</f>
        <v>14</v>
      </c>
      <c r="O579" s="31">
        <f>CLEAN!$U579+CLEAN!$V579+CLEAN!$W579+CLEAN!$X579+CLEAN!$Y579+CLEAN!$Z579</f>
        <v>331</v>
      </c>
      <c r="P579" s="28">
        <f>IF(CLEAN!$M579&lt;=32,3,IF(CLEAN!$M579&lt;=65,2,1))</f>
        <v>1</v>
      </c>
      <c r="Q579" s="28">
        <f>IF(Table_Market[[#This Row],[F_TOTAL_achat]]&lt;=14,1,IF(Table_Market[[#This Row],[F_TOTAL_achat]]&lt;=21,2,3))</f>
        <v>1</v>
      </c>
      <c r="R579" s="28">
        <f>IF(Table_Market[[#This Row],[M_TOTAL_dépensé]]&lt;=115,1,IF(Table_Market[[#This Row],[M_TOTAL_dépensé]]&lt;=833,2,3))</f>
        <v>2</v>
      </c>
      <c r="S579" s="21" t="str">
        <f>Table_Market[[#This Row],[R_SCORE]]&amp;Table_Market[[#This Row],[F_SCORE]]&amp;Table_Market[[#This Row],[M_SCORE]]</f>
        <v>112</v>
      </c>
      <c r="T5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79" s="31">
        <v>90</v>
      </c>
      <c r="V579" s="31">
        <v>38</v>
      </c>
      <c r="W579" s="31">
        <v>67</v>
      </c>
      <c r="X579" s="31">
        <v>33</v>
      </c>
      <c r="Y579" s="31">
        <v>36</v>
      </c>
      <c r="Z579" s="31">
        <v>67</v>
      </c>
      <c r="AA579" s="28">
        <v>1</v>
      </c>
      <c r="AB579" s="28">
        <v>4</v>
      </c>
      <c r="AC579" s="28">
        <v>1</v>
      </c>
      <c r="AD579" s="28">
        <v>6</v>
      </c>
      <c r="AE579" s="28">
        <v>3</v>
      </c>
      <c r="AF579" s="28">
        <v>0</v>
      </c>
      <c r="AG579" s="28">
        <v>0</v>
      </c>
      <c r="AH579" s="28">
        <v>0</v>
      </c>
      <c r="AI579" s="28">
        <v>0</v>
      </c>
      <c r="AJ579" s="28">
        <v>0</v>
      </c>
      <c r="AK579" s="28">
        <v>0</v>
      </c>
      <c r="AL579" s="28">
        <v>3</v>
      </c>
      <c r="AM579" s="28">
        <v>11</v>
      </c>
      <c r="AN579" s="32">
        <v>0</v>
      </c>
    </row>
    <row r="580" spans="1:40" x14ac:dyDescent="0.35">
      <c r="A580" s="19">
        <v>2878</v>
      </c>
      <c r="B580" s="20">
        <v>1947</v>
      </c>
      <c r="C580" s="21">
        <f ca="1">YEAR(TODAY())-CLEAN!$B580</f>
        <v>78</v>
      </c>
      <c r="D580" s="28" t="s">
        <v>794</v>
      </c>
      <c r="E580" s="20" t="s">
        <v>714</v>
      </c>
      <c r="F580" s="20" t="s">
        <v>710</v>
      </c>
      <c r="G580" s="22">
        <v>67472</v>
      </c>
      <c r="H580" s="21">
        <v>0</v>
      </c>
      <c r="I580" s="21">
        <v>1</v>
      </c>
      <c r="J580" s="21">
        <f>CLEAN!$H580+CLEAN!$I580</f>
        <v>1</v>
      </c>
      <c r="K580" s="23">
        <v>41545</v>
      </c>
      <c r="L580" s="21">
        <f ca="1">YEAR(TODAY())-YEAR(CLEAN!$K580)</f>
        <v>12</v>
      </c>
      <c r="M580" s="21">
        <v>93</v>
      </c>
      <c r="N580" s="21">
        <f>SUM(CLEAN!$AB580:$AE580)</f>
        <v>16</v>
      </c>
      <c r="O580" s="24">
        <f>CLEAN!$U580+CLEAN!$V580+CLEAN!$W580+CLEAN!$X580+CLEAN!$Y580+CLEAN!$Z580</f>
        <v>414</v>
      </c>
      <c r="P580" s="21">
        <f>IF(CLEAN!$M580&lt;=32,3,IF(CLEAN!$M580&lt;=65,2,1))</f>
        <v>1</v>
      </c>
      <c r="Q580" s="21">
        <f>IF(Table_Market[[#This Row],[F_TOTAL_achat]]&lt;=14,1,IF(Table_Market[[#This Row],[F_TOTAL_achat]]&lt;=21,2,3))</f>
        <v>2</v>
      </c>
      <c r="R580" s="21">
        <f>IF(Table_Market[[#This Row],[M_TOTAL_dépensé]]&lt;=115,1,IF(Table_Market[[#This Row],[M_TOTAL_dépensé]]&lt;=833,2,3))</f>
        <v>2</v>
      </c>
      <c r="S580" s="21" t="str">
        <f>Table_Market[[#This Row],[R_SCORE]]&amp;Table_Market[[#This Row],[F_SCORE]]&amp;Table_Market[[#This Row],[M_SCORE]]</f>
        <v>122</v>
      </c>
      <c r="T5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80" s="24">
        <v>162</v>
      </c>
      <c r="V580" s="24">
        <v>31</v>
      </c>
      <c r="W580" s="24">
        <v>127</v>
      </c>
      <c r="X580" s="24">
        <v>8</v>
      </c>
      <c r="Y580" s="24">
        <v>17</v>
      </c>
      <c r="Z580" s="24">
        <v>69</v>
      </c>
      <c r="AA580" s="21">
        <v>2</v>
      </c>
      <c r="AB580" s="21">
        <v>4</v>
      </c>
      <c r="AC580" s="21">
        <v>2</v>
      </c>
      <c r="AD580" s="21">
        <v>7</v>
      </c>
      <c r="AE580" s="21">
        <v>3</v>
      </c>
      <c r="AF580" s="21">
        <v>0</v>
      </c>
      <c r="AG580" s="21">
        <v>0</v>
      </c>
      <c r="AH580" s="21">
        <v>0</v>
      </c>
      <c r="AI580" s="21">
        <v>0</v>
      </c>
      <c r="AJ580" s="21">
        <v>0</v>
      </c>
      <c r="AK580" s="21">
        <v>0</v>
      </c>
      <c r="AL580" s="21">
        <v>3</v>
      </c>
      <c r="AM580" s="21">
        <v>11</v>
      </c>
      <c r="AN580" s="25">
        <v>0</v>
      </c>
    </row>
    <row r="581" spans="1:40" x14ac:dyDescent="0.35">
      <c r="A581" s="26">
        <v>6661</v>
      </c>
      <c r="B581" s="27">
        <v>1974</v>
      </c>
      <c r="C581" s="21">
        <f ca="1">YEAR(TODAY())-CLEAN!$B581</f>
        <v>51</v>
      </c>
      <c r="D581" s="28" t="s">
        <v>792</v>
      </c>
      <c r="E581" s="27" t="s">
        <v>716</v>
      </c>
      <c r="F581" s="27" t="s">
        <v>710</v>
      </c>
      <c r="G581" s="29">
        <v>67445</v>
      </c>
      <c r="H581" s="28">
        <v>0</v>
      </c>
      <c r="I581" s="28">
        <v>1</v>
      </c>
      <c r="J581" s="28">
        <f>CLEAN!$H581+CLEAN!$I581</f>
        <v>1</v>
      </c>
      <c r="K581" s="30">
        <v>41133</v>
      </c>
      <c r="L581" s="28">
        <f ca="1">YEAR(TODAY())-YEAR(CLEAN!$K581)</f>
        <v>13</v>
      </c>
      <c r="M581" s="28">
        <v>63</v>
      </c>
      <c r="N581" s="28">
        <f>SUM(CLEAN!$AB581:$AE581)</f>
        <v>33</v>
      </c>
      <c r="O581" s="31">
        <f>CLEAN!$U581+CLEAN!$V581+CLEAN!$W581+CLEAN!$X581+CLEAN!$Y581+CLEAN!$Z581</f>
        <v>1174</v>
      </c>
      <c r="P581" s="28">
        <f>IF(CLEAN!$M581&lt;=32,3,IF(CLEAN!$M581&lt;=65,2,1))</f>
        <v>2</v>
      </c>
      <c r="Q581" s="28">
        <f>IF(Table_Market[[#This Row],[F_TOTAL_achat]]&lt;=14,1,IF(Table_Market[[#This Row],[F_TOTAL_achat]]&lt;=21,2,3))</f>
        <v>3</v>
      </c>
      <c r="R581" s="28">
        <f>IF(Table_Market[[#This Row],[M_TOTAL_dépensé]]&lt;=115,1,IF(Table_Market[[#This Row],[M_TOTAL_dépensé]]&lt;=833,2,3))</f>
        <v>3</v>
      </c>
      <c r="S581" s="21" t="str">
        <f>Table_Market[[#This Row],[R_SCORE]]&amp;Table_Market[[#This Row],[F_SCORE]]&amp;Table_Market[[#This Row],[M_SCORE]]</f>
        <v>233</v>
      </c>
      <c r="T5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81" s="31">
        <v>757</v>
      </c>
      <c r="V581" s="31">
        <v>80</v>
      </c>
      <c r="W581" s="31">
        <v>217</v>
      </c>
      <c r="X581" s="31">
        <v>29</v>
      </c>
      <c r="Y581" s="31">
        <v>80</v>
      </c>
      <c r="Z581" s="31">
        <v>11</v>
      </c>
      <c r="AA581" s="28">
        <v>5</v>
      </c>
      <c r="AB581" s="28">
        <v>9</v>
      </c>
      <c r="AC581" s="28">
        <v>6</v>
      </c>
      <c r="AD581" s="28">
        <v>12</v>
      </c>
      <c r="AE581" s="28">
        <v>6</v>
      </c>
      <c r="AF581" s="28">
        <v>0</v>
      </c>
      <c r="AG581" s="28">
        <v>0</v>
      </c>
      <c r="AH581" s="28">
        <v>0</v>
      </c>
      <c r="AI581" s="28">
        <v>0</v>
      </c>
      <c r="AJ581" s="28">
        <v>0</v>
      </c>
      <c r="AK581" s="28">
        <v>0</v>
      </c>
      <c r="AL581" s="28">
        <v>3</v>
      </c>
      <c r="AM581" s="28">
        <v>11</v>
      </c>
      <c r="AN581" s="32">
        <v>0</v>
      </c>
    </row>
    <row r="582" spans="1:40" x14ac:dyDescent="0.35">
      <c r="A582" s="19">
        <v>5462</v>
      </c>
      <c r="B582" s="20">
        <v>1974</v>
      </c>
      <c r="C582" s="21">
        <f ca="1">YEAR(TODAY())-CLEAN!$B582</f>
        <v>51</v>
      </c>
      <c r="D582" s="28" t="s">
        <v>792</v>
      </c>
      <c r="E582" s="20" t="s">
        <v>716</v>
      </c>
      <c r="F582" s="20" t="s">
        <v>710</v>
      </c>
      <c r="G582" s="22">
        <v>67445</v>
      </c>
      <c r="H582" s="21">
        <v>0</v>
      </c>
      <c r="I582" s="21">
        <v>1</v>
      </c>
      <c r="J582" s="21">
        <f>CLEAN!$H582+CLEAN!$I582</f>
        <v>1</v>
      </c>
      <c r="K582" s="23">
        <v>41133</v>
      </c>
      <c r="L582" s="21">
        <f ca="1">YEAR(TODAY())-YEAR(CLEAN!$K582)</f>
        <v>13</v>
      </c>
      <c r="M582" s="21">
        <v>63</v>
      </c>
      <c r="N582" s="21">
        <f>SUM(CLEAN!$AB582:$AE582)</f>
        <v>33</v>
      </c>
      <c r="O582" s="24">
        <f>CLEAN!$U582+CLEAN!$V582+CLEAN!$W582+CLEAN!$X582+CLEAN!$Y582+CLEAN!$Z582</f>
        <v>1174</v>
      </c>
      <c r="P582" s="21">
        <f>IF(CLEAN!$M582&lt;=32,3,IF(CLEAN!$M582&lt;=65,2,1))</f>
        <v>2</v>
      </c>
      <c r="Q582" s="21">
        <f>IF(Table_Market[[#This Row],[F_TOTAL_achat]]&lt;=14,1,IF(Table_Market[[#This Row],[F_TOTAL_achat]]&lt;=21,2,3))</f>
        <v>3</v>
      </c>
      <c r="R582" s="21">
        <f>IF(Table_Market[[#This Row],[M_TOTAL_dépensé]]&lt;=115,1,IF(Table_Market[[#This Row],[M_TOTAL_dépensé]]&lt;=833,2,3))</f>
        <v>3</v>
      </c>
      <c r="S582" s="21" t="str">
        <f>Table_Market[[#This Row],[R_SCORE]]&amp;Table_Market[[#This Row],[F_SCORE]]&amp;Table_Market[[#This Row],[M_SCORE]]</f>
        <v>233</v>
      </c>
      <c r="T5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82" s="24">
        <v>757</v>
      </c>
      <c r="V582" s="24">
        <v>80</v>
      </c>
      <c r="W582" s="24">
        <v>217</v>
      </c>
      <c r="X582" s="24">
        <v>29</v>
      </c>
      <c r="Y582" s="24">
        <v>80</v>
      </c>
      <c r="Z582" s="24">
        <v>11</v>
      </c>
      <c r="AA582" s="21">
        <v>5</v>
      </c>
      <c r="AB582" s="21">
        <v>9</v>
      </c>
      <c r="AC582" s="21">
        <v>6</v>
      </c>
      <c r="AD582" s="21">
        <v>12</v>
      </c>
      <c r="AE582" s="21">
        <v>6</v>
      </c>
      <c r="AF582" s="21">
        <v>0</v>
      </c>
      <c r="AG582" s="21">
        <v>0</v>
      </c>
      <c r="AH582" s="21">
        <v>0</v>
      </c>
      <c r="AI582" s="21">
        <v>0</v>
      </c>
      <c r="AJ582" s="21">
        <v>0</v>
      </c>
      <c r="AK582" s="21">
        <v>0</v>
      </c>
      <c r="AL582" s="21">
        <v>3</v>
      </c>
      <c r="AM582" s="21">
        <v>11</v>
      </c>
      <c r="AN582" s="25">
        <v>0</v>
      </c>
    </row>
    <row r="583" spans="1:40" x14ac:dyDescent="0.35">
      <c r="A583" s="26">
        <v>10897</v>
      </c>
      <c r="B583" s="27">
        <v>1974</v>
      </c>
      <c r="C583" s="21">
        <f ca="1">YEAR(TODAY())-CLEAN!$B583</f>
        <v>51</v>
      </c>
      <c r="D583" s="28" t="s">
        <v>792</v>
      </c>
      <c r="E583" s="27" t="s">
        <v>716</v>
      </c>
      <c r="F583" s="27" t="s">
        <v>710</v>
      </c>
      <c r="G583" s="29">
        <v>67445</v>
      </c>
      <c r="H583" s="28">
        <v>0</v>
      </c>
      <c r="I583" s="28">
        <v>1</v>
      </c>
      <c r="J583" s="28">
        <f>CLEAN!$H583+CLEAN!$I583</f>
        <v>1</v>
      </c>
      <c r="K583" s="30">
        <v>41133</v>
      </c>
      <c r="L583" s="28">
        <f ca="1">YEAR(TODAY())-YEAR(CLEAN!$K583)</f>
        <v>13</v>
      </c>
      <c r="M583" s="28">
        <v>63</v>
      </c>
      <c r="N583" s="28">
        <f>SUM(CLEAN!$AB583:$AE583)</f>
        <v>33</v>
      </c>
      <c r="O583" s="31">
        <f>CLEAN!$U583+CLEAN!$V583+CLEAN!$W583+CLEAN!$X583+CLEAN!$Y583+CLEAN!$Z583</f>
        <v>1174</v>
      </c>
      <c r="P583" s="28">
        <f>IF(CLEAN!$M583&lt;=32,3,IF(CLEAN!$M583&lt;=65,2,1))</f>
        <v>2</v>
      </c>
      <c r="Q583" s="28">
        <f>IF(Table_Market[[#This Row],[F_TOTAL_achat]]&lt;=14,1,IF(Table_Market[[#This Row],[F_TOTAL_achat]]&lt;=21,2,3))</f>
        <v>3</v>
      </c>
      <c r="R583" s="28">
        <f>IF(Table_Market[[#This Row],[M_TOTAL_dépensé]]&lt;=115,1,IF(Table_Market[[#This Row],[M_TOTAL_dépensé]]&lt;=833,2,3))</f>
        <v>3</v>
      </c>
      <c r="S583" s="21" t="str">
        <f>Table_Market[[#This Row],[R_SCORE]]&amp;Table_Market[[#This Row],[F_SCORE]]&amp;Table_Market[[#This Row],[M_SCORE]]</f>
        <v>233</v>
      </c>
      <c r="T5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83" s="31">
        <v>757</v>
      </c>
      <c r="V583" s="31">
        <v>80</v>
      </c>
      <c r="W583" s="31">
        <v>217</v>
      </c>
      <c r="X583" s="31">
        <v>29</v>
      </c>
      <c r="Y583" s="31">
        <v>80</v>
      </c>
      <c r="Z583" s="31">
        <v>11</v>
      </c>
      <c r="AA583" s="28">
        <v>5</v>
      </c>
      <c r="AB583" s="28">
        <v>9</v>
      </c>
      <c r="AC583" s="28">
        <v>6</v>
      </c>
      <c r="AD583" s="28">
        <v>12</v>
      </c>
      <c r="AE583" s="28">
        <v>6</v>
      </c>
      <c r="AF583" s="28">
        <v>0</v>
      </c>
      <c r="AG583" s="28">
        <v>0</v>
      </c>
      <c r="AH583" s="28">
        <v>0</v>
      </c>
      <c r="AI583" s="28">
        <v>0</v>
      </c>
      <c r="AJ583" s="28">
        <v>0</v>
      </c>
      <c r="AK583" s="28">
        <v>0</v>
      </c>
      <c r="AL583" s="28">
        <v>3</v>
      </c>
      <c r="AM583" s="28">
        <v>11</v>
      </c>
      <c r="AN583" s="32">
        <v>0</v>
      </c>
    </row>
    <row r="584" spans="1:40" x14ac:dyDescent="0.35">
      <c r="A584" s="19">
        <v>8534</v>
      </c>
      <c r="B584" s="20">
        <v>1952</v>
      </c>
      <c r="C584" s="21">
        <f ca="1">YEAR(TODAY())-CLEAN!$B584</f>
        <v>73</v>
      </c>
      <c r="D584" s="28" t="s">
        <v>794</v>
      </c>
      <c r="E584" s="20" t="s">
        <v>716</v>
      </c>
      <c r="F584" s="20" t="s">
        <v>710</v>
      </c>
      <c r="G584" s="22">
        <v>67433</v>
      </c>
      <c r="H584" s="21">
        <v>0</v>
      </c>
      <c r="I584" s="21">
        <v>2</v>
      </c>
      <c r="J584" s="21">
        <f>CLEAN!$H584+CLEAN!$I584</f>
        <v>2</v>
      </c>
      <c r="K584" s="23">
        <v>41471</v>
      </c>
      <c r="L584" s="21">
        <f ca="1">YEAR(TODAY())-YEAR(CLEAN!$K584)</f>
        <v>12</v>
      </c>
      <c r="M584" s="21">
        <v>51</v>
      </c>
      <c r="N584" s="21">
        <f>SUM(CLEAN!$AB584:$AE584)</f>
        <v>28</v>
      </c>
      <c r="O584" s="24">
        <f>CLEAN!$U584+CLEAN!$V584+CLEAN!$W584+CLEAN!$X584+CLEAN!$Y584+CLEAN!$Z584</f>
        <v>992</v>
      </c>
      <c r="P584" s="21">
        <f>IF(CLEAN!$M584&lt;=32,3,IF(CLEAN!$M584&lt;=65,2,1))</f>
        <v>2</v>
      </c>
      <c r="Q584" s="21">
        <f>IF(Table_Market[[#This Row],[F_TOTAL_achat]]&lt;=14,1,IF(Table_Market[[#This Row],[F_TOTAL_achat]]&lt;=21,2,3))</f>
        <v>3</v>
      </c>
      <c r="R584" s="21">
        <f>IF(Table_Market[[#This Row],[M_TOTAL_dépensé]]&lt;=115,1,IF(Table_Market[[#This Row],[M_TOTAL_dépensé]]&lt;=833,2,3))</f>
        <v>3</v>
      </c>
      <c r="S584" s="21" t="str">
        <f>Table_Market[[#This Row],[R_SCORE]]&amp;Table_Market[[#This Row],[F_SCORE]]&amp;Table_Market[[#This Row],[M_SCORE]]</f>
        <v>233</v>
      </c>
      <c r="T5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84" s="24">
        <v>615</v>
      </c>
      <c r="V584" s="24">
        <v>28</v>
      </c>
      <c r="W584" s="24">
        <v>259</v>
      </c>
      <c r="X584" s="24">
        <v>12</v>
      </c>
      <c r="Y584" s="24">
        <v>48</v>
      </c>
      <c r="Z584" s="24">
        <v>30</v>
      </c>
      <c r="AA584" s="21">
        <v>4</v>
      </c>
      <c r="AB584" s="21">
        <v>6</v>
      </c>
      <c r="AC584" s="21">
        <v>5</v>
      </c>
      <c r="AD584" s="21">
        <v>13</v>
      </c>
      <c r="AE584" s="21">
        <v>4</v>
      </c>
      <c r="AF584" s="21">
        <v>0</v>
      </c>
      <c r="AG584" s="21">
        <v>1</v>
      </c>
      <c r="AH584" s="21">
        <v>0</v>
      </c>
      <c r="AI584" s="21">
        <v>0</v>
      </c>
      <c r="AJ584" s="21">
        <v>0</v>
      </c>
      <c r="AK584" s="21">
        <v>0</v>
      </c>
      <c r="AL584" s="21">
        <v>3</v>
      </c>
      <c r="AM584" s="21">
        <v>11</v>
      </c>
      <c r="AN584" s="25">
        <v>0</v>
      </c>
    </row>
    <row r="585" spans="1:40" x14ac:dyDescent="0.35">
      <c r="A585" s="26">
        <v>7072</v>
      </c>
      <c r="B585" s="27">
        <v>1973</v>
      </c>
      <c r="C585" s="21">
        <f ca="1">YEAR(TODAY())-CLEAN!$B585</f>
        <v>52</v>
      </c>
      <c r="D585" s="28" t="s">
        <v>792</v>
      </c>
      <c r="E585" s="27" t="s">
        <v>716</v>
      </c>
      <c r="F585" s="27" t="s">
        <v>710</v>
      </c>
      <c r="G585" s="29">
        <v>67432</v>
      </c>
      <c r="H585" s="28">
        <v>0</v>
      </c>
      <c r="I585" s="28">
        <v>1</v>
      </c>
      <c r="J585" s="28">
        <f>CLEAN!$H585+CLEAN!$I585</f>
        <v>1</v>
      </c>
      <c r="K585" s="30">
        <v>41362</v>
      </c>
      <c r="L585" s="28">
        <f ca="1">YEAR(TODAY())-YEAR(CLEAN!$K585)</f>
        <v>12</v>
      </c>
      <c r="M585" s="28">
        <v>69</v>
      </c>
      <c r="N585" s="28">
        <f>SUM(CLEAN!$AB585:$AE585)</f>
        <v>21</v>
      </c>
      <c r="O585" s="31">
        <f>CLEAN!$U585+CLEAN!$V585+CLEAN!$W585+CLEAN!$X585+CLEAN!$Y585+CLEAN!$Z585</f>
        <v>1335</v>
      </c>
      <c r="P585" s="28">
        <f>IF(CLEAN!$M585&lt;=32,3,IF(CLEAN!$M585&lt;=65,2,1))</f>
        <v>1</v>
      </c>
      <c r="Q585" s="28">
        <f>IF(Table_Market[[#This Row],[F_TOTAL_achat]]&lt;=14,1,IF(Table_Market[[#This Row],[F_TOTAL_achat]]&lt;=21,2,3))</f>
        <v>2</v>
      </c>
      <c r="R585" s="28">
        <f>IF(Table_Market[[#This Row],[M_TOTAL_dépensé]]&lt;=115,1,IF(Table_Market[[#This Row],[M_TOTAL_dépensé]]&lt;=833,2,3))</f>
        <v>3</v>
      </c>
      <c r="S585" s="21" t="str">
        <f>Table_Market[[#This Row],[R_SCORE]]&amp;Table_Market[[#This Row],[F_SCORE]]&amp;Table_Market[[#This Row],[M_SCORE]]</f>
        <v>123</v>
      </c>
      <c r="T5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85" s="31">
        <v>432</v>
      </c>
      <c r="V585" s="31">
        <v>79</v>
      </c>
      <c r="W585" s="31">
        <v>341</v>
      </c>
      <c r="X585" s="31">
        <v>177</v>
      </c>
      <c r="Y585" s="31">
        <v>136</v>
      </c>
      <c r="Z585" s="31">
        <v>170</v>
      </c>
      <c r="AA585" s="28">
        <v>2</v>
      </c>
      <c r="AB585" s="28">
        <v>8</v>
      </c>
      <c r="AC585" s="28">
        <v>5</v>
      </c>
      <c r="AD585" s="28">
        <v>4</v>
      </c>
      <c r="AE585" s="28">
        <v>4</v>
      </c>
      <c r="AF585" s="28">
        <v>0</v>
      </c>
      <c r="AG585" s="28">
        <v>0</v>
      </c>
      <c r="AH585" s="28">
        <v>0</v>
      </c>
      <c r="AI585" s="28">
        <v>0</v>
      </c>
      <c r="AJ585" s="28">
        <v>0</v>
      </c>
      <c r="AK585" s="28">
        <v>0</v>
      </c>
      <c r="AL585" s="28">
        <v>3</v>
      </c>
      <c r="AM585" s="28">
        <v>11</v>
      </c>
      <c r="AN585" s="32">
        <v>0</v>
      </c>
    </row>
    <row r="586" spans="1:40" x14ac:dyDescent="0.35">
      <c r="A586" s="19">
        <v>1911</v>
      </c>
      <c r="B586" s="20">
        <v>1987</v>
      </c>
      <c r="C586" s="21">
        <f ca="1">YEAR(TODAY())-CLEAN!$B586</f>
        <v>38</v>
      </c>
      <c r="D586" s="28" t="s">
        <v>793</v>
      </c>
      <c r="E586" s="20" t="s">
        <v>716</v>
      </c>
      <c r="F586" s="20" t="s">
        <v>713</v>
      </c>
      <c r="G586" s="22">
        <v>67430</v>
      </c>
      <c r="H586" s="21">
        <v>0</v>
      </c>
      <c r="I586" s="21">
        <v>0</v>
      </c>
      <c r="J586" s="21">
        <f>CLEAN!$H586+CLEAN!$I586</f>
        <v>0</v>
      </c>
      <c r="K586" s="23">
        <v>41157</v>
      </c>
      <c r="L586" s="21">
        <f ca="1">YEAR(TODAY())-YEAR(CLEAN!$K586)</f>
        <v>13</v>
      </c>
      <c r="M586" s="21">
        <v>6</v>
      </c>
      <c r="N586" s="21">
        <f>SUM(CLEAN!$AB586:$AE586)</f>
        <v>34</v>
      </c>
      <c r="O586" s="24">
        <f>CLEAN!$U586+CLEAN!$V586+CLEAN!$W586+CLEAN!$X586+CLEAN!$Y586+CLEAN!$Z586</f>
        <v>1364</v>
      </c>
      <c r="P586" s="21">
        <f>IF(CLEAN!$M586&lt;=32,3,IF(CLEAN!$M586&lt;=65,2,1))</f>
        <v>3</v>
      </c>
      <c r="Q586" s="21">
        <f>IF(Table_Market[[#This Row],[F_TOTAL_achat]]&lt;=14,1,IF(Table_Market[[#This Row],[F_TOTAL_achat]]&lt;=21,2,3))</f>
        <v>3</v>
      </c>
      <c r="R586" s="21">
        <f>IF(Table_Market[[#This Row],[M_TOTAL_dépensé]]&lt;=115,1,IF(Table_Market[[#This Row],[M_TOTAL_dépensé]]&lt;=833,2,3))</f>
        <v>3</v>
      </c>
      <c r="S586" s="21" t="str">
        <f>Table_Market[[#This Row],[R_SCORE]]&amp;Table_Market[[#This Row],[F_SCORE]]&amp;Table_Market[[#This Row],[M_SCORE]]</f>
        <v>333</v>
      </c>
      <c r="T5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86" s="24">
        <v>595</v>
      </c>
      <c r="V586" s="24">
        <v>97</v>
      </c>
      <c r="W586" s="24">
        <v>291</v>
      </c>
      <c r="X586" s="24">
        <v>127</v>
      </c>
      <c r="Y586" s="24">
        <v>133</v>
      </c>
      <c r="Z586" s="24">
        <v>121</v>
      </c>
      <c r="AA586" s="21">
        <v>1</v>
      </c>
      <c r="AB586" s="21">
        <v>11</v>
      </c>
      <c r="AC586" s="21">
        <v>5</v>
      </c>
      <c r="AD586" s="21">
        <v>12</v>
      </c>
      <c r="AE586" s="21">
        <v>6</v>
      </c>
      <c r="AF586" s="21">
        <v>0</v>
      </c>
      <c r="AG586" s="21">
        <v>0</v>
      </c>
      <c r="AH586" s="21">
        <v>0</v>
      </c>
      <c r="AI586" s="21">
        <v>0</v>
      </c>
      <c r="AJ586" s="21">
        <v>0</v>
      </c>
      <c r="AK586" s="21">
        <v>0</v>
      </c>
      <c r="AL586" s="21">
        <v>3</v>
      </c>
      <c r="AM586" s="21">
        <v>11</v>
      </c>
      <c r="AN586" s="25">
        <v>0</v>
      </c>
    </row>
    <row r="587" spans="1:40" x14ac:dyDescent="0.35">
      <c r="A587" s="26">
        <v>4406</v>
      </c>
      <c r="B587" s="27">
        <v>1970</v>
      </c>
      <c r="C587" s="21">
        <f ca="1">YEAR(TODAY())-CLEAN!$B587</f>
        <v>55</v>
      </c>
      <c r="D587" s="28" t="s">
        <v>792</v>
      </c>
      <c r="E587" s="27" t="s">
        <v>716</v>
      </c>
      <c r="F587" s="27" t="s">
        <v>713</v>
      </c>
      <c r="G587" s="29">
        <v>67419</v>
      </c>
      <c r="H587" s="28">
        <v>0</v>
      </c>
      <c r="I587" s="28">
        <v>1</v>
      </c>
      <c r="J587" s="28">
        <f>CLEAN!$H587+CLEAN!$I587</f>
        <v>1</v>
      </c>
      <c r="K587" s="30">
        <v>41290</v>
      </c>
      <c r="L587" s="28">
        <f ca="1">YEAR(TODAY())-YEAR(CLEAN!$K587)</f>
        <v>12</v>
      </c>
      <c r="M587" s="28">
        <v>29</v>
      </c>
      <c r="N587" s="28">
        <f>SUM(CLEAN!$AB587:$AE587)</f>
        <v>26</v>
      </c>
      <c r="O587" s="31">
        <f>CLEAN!$U587+CLEAN!$V587+CLEAN!$W587+CLEAN!$X587+CLEAN!$Y587+CLEAN!$Z587</f>
        <v>1471</v>
      </c>
      <c r="P587" s="28">
        <f>IF(CLEAN!$M587&lt;=32,3,IF(CLEAN!$M587&lt;=65,2,1))</f>
        <v>3</v>
      </c>
      <c r="Q587" s="28">
        <f>IF(Table_Market[[#This Row],[F_TOTAL_achat]]&lt;=14,1,IF(Table_Market[[#This Row],[F_TOTAL_achat]]&lt;=21,2,3))</f>
        <v>3</v>
      </c>
      <c r="R587" s="28">
        <f>IF(Table_Market[[#This Row],[M_TOTAL_dépensé]]&lt;=115,1,IF(Table_Market[[#This Row],[M_TOTAL_dépensé]]&lt;=833,2,3))</f>
        <v>3</v>
      </c>
      <c r="S587" s="21" t="str">
        <f>Table_Market[[#This Row],[R_SCORE]]&amp;Table_Market[[#This Row],[F_SCORE]]&amp;Table_Market[[#This Row],[M_SCORE]]</f>
        <v>333</v>
      </c>
      <c r="T5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87" s="31">
        <v>846</v>
      </c>
      <c r="V587" s="31">
        <v>84</v>
      </c>
      <c r="W587" s="31">
        <v>352</v>
      </c>
      <c r="X587" s="31">
        <v>91</v>
      </c>
      <c r="Y587" s="31">
        <v>56</v>
      </c>
      <c r="Z587" s="31">
        <v>42</v>
      </c>
      <c r="AA587" s="28">
        <v>4</v>
      </c>
      <c r="AB587" s="28">
        <v>9</v>
      </c>
      <c r="AC587" s="28">
        <v>4</v>
      </c>
      <c r="AD587" s="28">
        <v>8</v>
      </c>
      <c r="AE587" s="28">
        <v>5</v>
      </c>
      <c r="AF587" s="28">
        <v>0</v>
      </c>
      <c r="AG587" s="28">
        <v>0</v>
      </c>
      <c r="AH587" s="28">
        <v>0</v>
      </c>
      <c r="AI587" s="28">
        <v>0</v>
      </c>
      <c r="AJ587" s="28">
        <v>0</v>
      </c>
      <c r="AK587" s="28">
        <v>0</v>
      </c>
      <c r="AL587" s="28">
        <v>3</v>
      </c>
      <c r="AM587" s="28">
        <v>11</v>
      </c>
      <c r="AN587" s="32">
        <v>0</v>
      </c>
    </row>
    <row r="588" spans="1:40" x14ac:dyDescent="0.35">
      <c r="A588" s="19">
        <v>5544</v>
      </c>
      <c r="B588" s="20">
        <v>1970</v>
      </c>
      <c r="C588" s="21">
        <f ca="1">YEAR(TODAY())-CLEAN!$B588</f>
        <v>55</v>
      </c>
      <c r="D588" s="28" t="s">
        <v>792</v>
      </c>
      <c r="E588" s="20" t="s">
        <v>716</v>
      </c>
      <c r="F588" s="20" t="s">
        <v>709</v>
      </c>
      <c r="G588" s="22">
        <v>67384</v>
      </c>
      <c r="H588" s="21">
        <v>0</v>
      </c>
      <c r="I588" s="21">
        <v>1</v>
      </c>
      <c r="J588" s="21">
        <f>CLEAN!$H588+CLEAN!$I588</f>
        <v>1</v>
      </c>
      <c r="K588" s="23">
        <v>41223</v>
      </c>
      <c r="L588" s="21">
        <f ca="1">YEAR(TODAY())-YEAR(CLEAN!$K588)</f>
        <v>13</v>
      </c>
      <c r="M588" s="21">
        <v>32</v>
      </c>
      <c r="N588" s="21">
        <f>SUM(CLEAN!$AB588:$AE588)</f>
        <v>25</v>
      </c>
      <c r="O588" s="24">
        <f>CLEAN!$U588+CLEAN!$V588+CLEAN!$W588+CLEAN!$X588+CLEAN!$Y588+CLEAN!$Z588</f>
        <v>1490</v>
      </c>
      <c r="P588" s="21">
        <f>IF(CLEAN!$M588&lt;=32,3,IF(CLEAN!$M588&lt;=65,2,1))</f>
        <v>3</v>
      </c>
      <c r="Q588" s="21">
        <f>IF(Table_Market[[#This Row],[F_TOTAL_achat]]&lt;=14,1,IF(Table_Market[[#This Row],[F_TOTAL_achat]]&lt;=21,2,3))</f>
        <v>3</v>
      </c>
      <c r="R588" s="21">
        <f>IF(Table_Market[[#This Row],[M_TOTAL_dépensé]]&lt;=115,1,IF(Table_Market[[#This Row],[M_TOTAL_dépensé]]&lt;=833,2,3))</f>
        <v>3</v>
      </c>
      <c r="S588" s="21" t="str">
        <f>Table_Market[[#This Row],[R_SCORE]]&amp;Table_Market[[#This Row],[F_SCORE]]&amp;Table_Market[[#This Row],[M_SCORE]]</f>
        <v>333</v>
      </c>
      <c r="T5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88" s="24">
        <v>957</v>
      </c>
      <c r="V588" s="24">
        <v>40</v>
      </c>
      <c r="W588" s="24">
        <v>175</v>
      </c>
      <c r="X588" s="24">
        <v>158</v>
      </c>
      <c r="Y588" s="24">
        <v>53</v>
      </c>
      <c r="Z588" s="24">
        <v>107</v>
      </c>
      <c r="AA588" s="21">
        <v>2</v>
      </c>
      <c r="AB588" s="21">
        <v>7</v>
      </c>
      <c r="AC588" s="21">
        <v>8</v>
      </c>
      <c r="AD588" s="21">
        <v>5</v>
      </c>
      <c r="AE588" s="21">
        <v>5</v>
      </c>
      <c r="AF588" s="21">
        <v>0</v>
      </c>
      <c r="AG588" s="21">
        <v>1</v>
      </c>
      <c r="AH588" s="21">
        <v>0</v>
      </c>
      <c r="AI588" s="21">
        <v>0</v>
      </c>
      <c r="AJ588" s="21">
        <v>0</v>
      </c>
      <c r="AK588" s="21">
        <v>0</v>
      </c>
      <c r="AL588" s="21">
        <v>3</v>
      </c>
      <c r="AM588" s="21">
        <v>11</v>
      </c>
      <c r="AN588" s="25">
        <v>0</v>
      </c>
    </row>
    <row r="589" spans="1:40" x14ac:dyDescent="0.35">
      <c r="A589" s="26">
        <v>3412</v>
      </c>
      <c r="B589" s="27">
        <v>1951</v>
      </c>
      <c r="C589" s="21">
        <f ca="1">YEAR(TODAY())-CLEAN!$B589</f>
        <v>74</v>
      </c>
      <c r="D589" s="28" t="s">
        <v>794</v>
      </c>
      <c r="E589" s="27" t="s">
        <v>717</v>
      </c>
      <c r="F589" s="27" t="s">
        <v>710</v>
      </c>
      <c r="G589" s="29">
        <v>67381</v>
      </c>
      <c r="H589" s="28">
        <v>0</v>
      </c>
      <c r="I589" s="28">
        <v>1</v>
      </c>
      <c r="J589" s="28">
        <f>CLEAN!$H589+CLEAN!$I589</f>
        <v>1</v>
      </c>
      <c r="K589" s="30">
        <v>41289</v>
      </c>
      <c r="L589" s="28">
        <f ca="1">YEAR(TODAY())-YEAR(CLEAN!$K589)</f>
        <v>12</v>
      </c>
      <c r="M589" s="28">
        <v>67</v>
      </c>
      <c r="N589" s="28">
        <f>SUM(CLEAN!$AB589:$AE589)</f>
        <v>20</v>
      </c>
      <c r="O589" s="31">
        <f>CLEAN!$U589+CLEAN!$V589+CLEAN!$W589+CLEAN!$X589+CLEAN!$Y589+CLEAN!$Z589</f>
        <v>957</v>
      </c>
      <c r="P589" s="28">
        <f>IF(CLEAN!$M589&lt;=32,3,IF(CLEAN!$M589&lt;=65,2,1))</f>
        <v>1</v>
      </c>
      <c r="Q589" s="28">
        <f>IF(Table_Market[[#This Row],[F_TOTAL_achat]]&lt;=14,1,IF(Table_Market[[#This Row],[F_TOTAL_achat]]&lt;=21,2,3))</f>
        <v>2</v>
      </c>
      <c r="R589" s="28">
        <f>IF(Table_Market[[#This Row],[M_TOTAL_dépensé]]&lt;=115,1,IF(Table_Market[[#This Row],[M_TOTAL_dépensé]]&lt;=833,2,3))</f>
        <v>3</v>
      </c>
      <c r="S589" s="21" t="str">
        <f>Table_Market[[#This Row],[R_SCORE]]&amp;Table_Market[[#This Row],[F_SCORE]]&amp;Table_Market[[#This Row],[M_SCORE]]</f>
        <v>123</v>
      </c>
      <c r="T5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89" s="31">
        <v>815</v>
      </c>
      <c r="V589" s="31">
        <v>8</v>
      </c>
      <c r="W589" s="31">
        <v>53</v>
      </c>
      <c r="X589" s="31">
        <v>11</v>
      </c>
      <c r="Y589" s="31">
        <v>0</v>
      </c>
      <c r="Z589" s="31">
        <v>70</v>
      </c>
      <c r="AA589" s="28">
        <v>4</v>
      </c>
      <c r="AB589" s="28">
        <v>2</v>
      </c>
      <c r="AC589" s="28">
        <v>2</v>
      </c>
      <c r="AD589" s="28">
        <v>9</v>
      </c>
      <c r="AE589" s="28">
        <v>7</v>
      </c>
      <c r="AF589" s="28">
        <v>0</v>
      </c>
      <c r="AG589" s="28">
        <v>1</v>
      </c>
      <c r="AH589" s="28">
        <v>0</v>
      </c>
      <c r="AI589" s="28">
        <v>0</v>
      </c>
      <c r="AJ589" s="28">
        <v>0</v>
      </c>
      <c r="AK589" s="28">
        <v>0</v>
      </c>
      <c r="AL589" s="28">
        <v>3</v>
      </c>
      <c r="AM589" s="28">
        <v>11</v>
      </c>
      <c r="AN589" s="32">
        <v>0</v>
      </c>
    </row>
    <row r="590" spans="1:40" x14ac:dyDescent="0.35">
      <c r="A590" s="19">
        <v>8732</v>
      </c>
      <c r="B590" s="20">
        <v>1969</v>
      </c>
      <c r="C590" s="21">
        <f ca="1">YEAR(TODAY())-CLEAN!$B590</f>
        <v>56</v>
      </c>
      <c r="D590" s="28" t="s">
        <v>792</v>
      </c>
      <c r="E590" s="20" t="s">
        <v>717</v>
      </c>
      <c r="F590" s="20" t="s">
        <v>712</v>
      </c>
      <c r="G590" s="22">
        <v>67369</v>
      </c>
      <c r="H590" s="21">
        <v>0</v>
      </c>
      <c r="I590" s="21">
        <v>1</v>
      </c>
      <c r="J590" s="21">
        <f>CLEAN!$H590+CLEAN!$I590</f>
        <v>1</v>
      </c>
      <c r="K590" s="23">
        <v>41230</v>
      </c>
      <c r="L590" s="21">
        <f ca="1">YEAR(TODAY())-YEAR(CLEAN!$K590)</f>
        <v>13</v>
      </c>
      <c r="M590" s="21">
        <v>81</v>
      </c>
      <c r="N590" s="21">
        <f>SUM(CLEAN!$AB590:$AE590)</f>
        <v>25</v>
      </c>
      <c r="O590" s="24">
        <f>CLEAN!$U590+CLEAN!$V590+CLEAN!$W590+CLEAN!$X590+CLEAN!$Y590+CLEAN!$Z590</f>
        <v>1461</v>
      </c>
      <c r="P590" s="21">
        <f>IF(CLEAN!$M590&lt;=32,3,IF(CLEAN!$M590&lt;=65,2,1))</f>
        <v>1</v>
      </c>
      <c r="Q590" s="21">
        <f>IF(Table_Market[[#This Row],[F_TOTAL_achat]]&lt;=14,1,IF(Table_Market[[#This Row],[F_TOTAL_achat]]&lt;=21,2,3))</f>
        <v>3</v>
      </c>
      <c r="R590" s="21">
        <f>IF(Table_Market[[#This Row],[M_TOTAL_dépensé]]&lt;=115,1,IF(Table_Market[[#This Row],[M_TOTAL_dépensé]]&lt;=833,2,3))</f>
        <v>3</v>
      </c>
      <c r="S590" s="21" t="str">
        <f>Table_Market[[#This Row],[R_SCORE]]&amp;Table_Market[[#This Row],[F_SCORE]]&amp;Table_Market[[#This Row],[M_SCORE]]</f>
        <v>133</v>
      </c>
      <c r="T5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90" s="24">
        <v>1298</v>
      </c>
      <c r="V590" s="24">
        <v>0</v>
      </c>
      <c r="W590" s="24">
        <v>70</v>
      </c>
      <c r="X590" s="24">
        <v>37</v>
      </c>
      <c r="Y590" s="24">
        <v>14</v>
      </c>
      <c r="Z590" s="24">
        <v>42</v>
      </c>
      <c r="AA590" s="21">
        <v>4</v>
      </c>
      <c r="AB590" s="21">
        <v>7</v>
      </c>
      <c r="AC590" s="21">
        <v>4</v>
      </c>
      <c r="AD590" s="21">
        <v>10</v>
      </c>
      <c r="AE590" s="21">
        <v>4</v>
      </c>
      <c r="AF590" s="21">
        <v>0</v>
      </c>
      <c r="AG590" s="21">
        <v>1</v>
      </c>
      <c r="AH590" s="21">
        <v>1</v>
      </c>
      <c r="AI590" s="21">
        <v>0</v>
      </c>
      <c r="AJ590" s="21">
        <v>0</v>
      </c>
      <c r="AK590" s="21">
        <v>0</v>
      </c>
      <c r="AL590" s="21">
        <v>3</v>
      </c>
      <c r="AM590" s="21">
        <v>11</v>
      </c>
      <c r="AN590" s="25">
        <v>1</v>
      </c>
    </row>
    <row r="591" spans="1:40" x14ac:dyDescent="0.35">
      <c r="A591" s="26">
        <v>4339</v>
      </c>
      <c r="B591" s="27">
        <v>1970</v>
      </c>
      <c r="C591" s="21">
        <f ca="1">YEAR(TODAY())-CLEAN!$B591</f>
        <v>55</v>
      </c>
      <c r="D591" s="28" t="s">
        <v>792</v>
      </c>
      <c r="E591" s="27" t="s">
        <v>714</v>
      </c>
      <c r="F591" s="27" t="s">
        <v>710</v>
      </c>
      <c r="G591" s="29">
        <v>67353</v>
      </c>
      <c r="H591" s="28">
        <v>0</v>
      </c>
      <c r="I591" s="28">
        <v>1</v>
      </c>
      <c r="J591" s="28">
        <f>CLEAN!$H591+CLEAN!$I591</f>
        <v>1</v>
      </c>
      <c r="K591" s="30">
        <v>41639</v>
      </c>
      <c r="L591" s="28">
        <f ca="1">YEAR(TODAY())-YEAR(CLEAN!$K591)</f>
        <v>12</v>
      </c>
      <c r="M591" s="28">
        <v>37</v>
      </c>
      <c r="N591" s="28">
        <f>SUM(CLEAN!$AB591:$AE591)</f>
        <v>25</v>
      </c>
      <c r="O591" s="31">
        <f>CLEAN!$U591+CLEAN!$V591+CLEAN!$W591+CLEAN!$X591+CLEAN!$Y591+CLEAN!$Z591</f>
        <v>913</v>
      </c>
      <c r="P591" s="28">
        <f>IF(CLEAN!$M591&lt;=32,3,IF(CLEAN!$M591&lt;=65,2,1))</f>
        <v>2</v>
      </c>
      <c r="Q591" s="28">
        <f>IF(Table_Market[[#This Row],[F_TOTAL_achat]]&lt;=14,1,IF(Table_Market[[#This Row],[F_TOTAL_achat]]&lt;=21,2,3))</f>
        <v>3</v>
      </c>
      <c r="R591" s="28">
        <f>IF(Table_Market[[#This Row],[M_TOTAL_dépensé]]&lt;=115,1,IF(Table_Market[[#This Row],[M_TOTAL_dépensé]]&lt;=833,2,3))</f>
        <v>3</v>
      </c>
      <c r="S591" s="21" t="str">
        <f>Table_Market[[#This Row],[R_SCORE]]&amp;Table_Market[[#This Row],[F_SCORE]]&amp;Table_Market[[#This Row],[M_SCORE]]</f>
        <v>233</v>
      </c>
      <c r="T5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91" s="31">
        <v>702</v>
      </c>
      <c r="V591" s="31">
        <v>17</v>
      </c>
      <c r="W591" s="31">
        <v>151</v>
      </c>
      <c r="X591" s="31">
        <v>0</v>
      </c>
      <c r="Y591" s="31">
        <v>8</v>
      </c>
      <c r="Z591" s="31">
        <v>35</v>
      </c>
      <c r="AA591" s="28">
        <v>5</v>
      </c>
      <c r="AB591" s="28">
        <v>5</v>
      </c>
      <c r="AC591" s="28">
        <v>6</v>
      </c>
      <c r="AD591" s="28">
        <v>12</v>
      </c>
      <c r="AE591" s="28">
        <v>2</v>
      </c>
      <c r="AF591" s="28">
        <v>0</v>
      </c>
      <c r="AG591" s="28">
        <v>0</v>
      </c>
      <c r="AH591" s="28">
        <v>0</v>
      </c>
      <c r="AI591" s="28">
        <v>0</v>
      </c>
      <c r="AJ591" s="28">
        <v>0</v>
      </c>
      <c r="AK591" s="28">
        <v>0</v>
      </c>
      <c r="AL591" s="28">
        <v>3</v>
      </c>
      <c r="AM591" s="28">
        <v>11</v>
      </c>
      <c r="AN591" s="32">
        <v>0</v>
      </c>
    </row>
    <row r="592" spans="1:40" x14ac:dyDescent="0.35">
      <c r="A592" s="19">
        <v>238</v>
      </c>
      <c r="B592" s="20">
        <v>1967</v>
      </c>
      <c r="C592" s="21">
        <f ca="1">YEAR(TODAY())-CLEAN!$B592</f>
        <v>58</v>
      </c>
      <c r="D592" s="28" t="s">
        <v>792</v>
      </c>
      <c r="E592" s="20" t="s">
        <v>717</v>
      </c>
      <c r="F592" s="20" t="s">
        <v>713</v>
      </c>
      <c r="G592" s="22">
        <v>67309</v>
      </c>
      <c r="H592" s="21">
        <v>1</v>
      </c>
      <c r="I592" s="21">
        <v>1</v>
      </c>
      <c r="J592" s="21">
        <f>CLEAN!$H592+CLEAN!$I592</f>
        <v>2</v>
      </c>
      <c r="K592" s="23">
        <v>41297</v>
      </c>
      <c r="L592" s="21">
        <f ca="1">YEAR(TODAY())-YEAR(CLEAN!$K592)</f>
        <v>12</v>
      </c>
      <c r="M592" s="21">
        <v>76</v>
      </c>
      <c r="N592" s="21">
        <f>SUM(CLEAN!$AB592:$AE592)</f>
        <v>31</v>
      </c>
      <c r="O592" s="24">
        <f>CLEAN!$U592+CLEAN!$V592+CLEAN!$W592+CLEAN!$X592+CLEAN!$Y592+CLEAN!$Z592</f>
        <v>1082</v>
      </c>
      <c r="P592" s="21">
        <f>IF(CLEAN!$M592&lt;=32,3,IF(CLEAN!$M592&lt;=65,2,1))</f>
        <v>1</v>
      </c>
      <c r="Q592" s="21">
        <f>IF(Table_Market[[#This Row],[F_TOTAL_achat]]&lt;=14,1,IF(Table_Market[[#This Row],[F_TOTAL_achat]]&lt;=21,2,3))</f>
        <v>3</v>
      </c>
      <c r="R592" s="21">
        <f>IF(Table_Market[[#This Row],[M_TOTAL_dépensé]]&lt;=115,1,IF(Table_Market[[#This Row],[M_TOTAL_dépensé]]&lt;=833,2,3))</f>
        <v>3</v>
      </c>
      <c r="S592" s="21" t="str">
        <f>Table_Market[[#This Row],[R_SCORE]]&amp;Table_Market[[#This Row],[F_SCORE]]&amp;Table_Market[[#This Row],[M_SCORE]]</f>
        <v>133</v>
      </c>
      <c r="T5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92" s="24">
        <v>515</v>
      </c>
      <c r="V592" s="24">
        <v>47</v>
      </c>
      <c r="W592" s="24">
        <v>181</v>
      </c>
      <c r="X592" s="24">
        <v>149</v>
      </c>
      <c r="Y592" s="24">
        <v>95</v>
      </c>
      <c r="Z592" s="24">
        <v>95</v>
      </c>
      <c r="AA592" s="21">
        <v>15</v>
      </c>
      <c r="AB592" s="21">
        <v>9</v>
      </c>
      <c r="AC592" s="21">
        <v>6</v>
      </c>
      <c r="AD592" s="21">
        <v>9</v>
      </c>
      <c r="AE592" s="21">
        <v>7</v>
      </c>
      <c r="AF592" s="21">
        <v>0</v>
      </c>
      <c r="AG592" s="21">
        <v>0</v>
      </c>
      <c r="AH592" s="21">
        <v>0</v>
      </c>
      <c r="AI592" s="21">
        <v>0</v>
      </c>
      <c r="AJ592" s="21">
        <v>0</v>
      </c>
      <c r="AK592" s="21">
        <v>0</v>
      </c>
      <c r="AL592" s="21">
        <v>3</v>
      </c>
      <c r="AM592" s="21">
        <v>11</v>
      </c>
      <c r="AN592" s="25">
        <v>0</v>
      </c>
    </row>
    <row r="593" spans="1:40" x14ac:dyDescent="0.35">
      <c r="A593" s="26">
        <v>9699</v>
      </c>
      <c r="B593" s="27">
        <v>1966</v>
      </c>
      <c r="C593" s="21">
        <f ca="1">YEAR(TODAY())-CLEAN!$B593</f>
        <v>59</v>
      </c>
      <c r="D593" s="28" t="s">
        <v>792</v>
      </c>
      <c r="E593" s="27" t="s">
        <v>716</v>
      </c>
      <c r="F593" s="27" t="s">
        <v>711</v>
      </c>
      <c r="G593" s="29">
        <v>67272</v>
      </c>
      <c r="H593" s="28">
        <v>0</v>
      </c>
      <c r="I593" s="28">
        <v>1</v>
      </c>
      <c r="J593" s="28">
        <f>CLEAN!$H593+CLEAN!$I593</f>
        <v>1</v>
      </c>
      <c r="K593" s="30">
        <v>41629</v>
      </c>
      <c r="L593" s="28">
        <f ca="1">YEAR(TODAY())-YEAR(CLEAN!$K593)</f>
        <v>12</v>
      </c>
      <c r="M593" s="28">
        <v>12</v>
      </c>
      <c r="N593" s="28">
        <f>SUM(CLEAN!$AB593:$AE593)</f>
        <v>25</v>
      </c>
      <c r="O593" s="31">
        <f>CLEAN!$U593+CLEAN!$V593+CLEAN!$W593+CLEAN!$X593+CLEAN!$Y593+CLEAN!$Z593</f>
        <v>733</v>
      </c>
      <c r="P593" s="28">
        <f>IF(CLEAN!$M593&lt;=32,3,IF(CLEAN!$M593&lt;=65,2,1))</f>
        <v>3</v>
      </c>
      <c r="Q593" s="28">
        <f>IF(Table_Market[[#This Row],[F_TOTAL_achat]]&lt;=14,1,IF(Table_Market[[#This Row],[F_TOTAL_achat]]&lt;=21,2,3))</f>
        <v>3</v>
      </c>
      <c r="R593" s="28">
        <f>IF(Table_Market[[#This Row],[M_TOTAL_dépensé]]&lt;=115,1,IF(Table_Market[[#This Row],[M_TOTAL_dépensé]]&lt;=833,2,3))</f>
        <v>2</v>
      </c>
      <c r="S593" s="21" t="str">
        <f>Table_Market[[#This Row],[R_SCORE]]&amp;Table_Market[[#This Row],[F_SCORE]]&amp;Table_Market[[#This Row],[M_SCORE]]</f>
        <v>332</v>
      </c>
      <c r="T5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93" s="31">
        <v>357</v>
      </c>
      <c r="V593" s="31">
        <v>35</v>
      </c>
      <c r="W593" s="31">
        <v>271</v>
      </c>
      <c r="X593" s="31">
        <v>28</v>
      </c>
      <c r="Y593" s="31">
        <v>28</v>
      </c>
      <c r="Z593" s="31">
        <v>14</v>
      </c>
      <c r="AA593" s="28">
        <v>3</v>
      </c>
      <c r="AB593" s="28">
        <v>6</v>
      </c>
      <c r="AC593" s="28">
        <v>2</v>
      </c>
      <c r="AD593" s="28">
        <v>12</v>
      </c>
      <c r="AE593" s="28">
        <v>5</v>
      </c>
      <c r="AF593" s="28">
        <v>0</v>
      </c>
      <c r="AG593" s="28">
        <v>0</v>
      </c>
      <c r="AH593" s="28">
        <v>0</v>
      </c>
      <c r="AI593" s="28">
        <v>0</v>
      </c>
      <c r="AJ593" s="28">
        <v>0</v>
      </c>
      <c r="AK593" s="28">
        <v>0</v>
      </c>
      <c r="AL593" s="28">
        <v>3</v>
      </c>
      <c r="AM593" s="28">
        <v>11</v>
      </c>
      <c r="AN593" s="32">
        <v>0</v>
      </c>
    </row>
    <row r="594" spans="1:40" x14ac:dyDescent="0.35">
      <c r="A594" s="19">
        <v>10476</v>
      </c>
      <c r="B594" s="20">
        <v>1958</v>
      </c>
      <c r="C594" s="21">
        <f ca="1">YEAR(TODAY())-CLEAN!$B594</f>
        <v>67</v>
      </c>
      <c r="D594" s="28" t="s">
        <v>794</v>
      </c>
      <c r="E594" s="20" t="s">
        <v>716</v>
      </c>
      <c r="F594" s="20" t="s">
        <v>710</v>
      </c>
      <c r="G594" s="22">
        <v>67267</v>
      </c>
      <c r="H594" s="21">
        <v>0</v>
      </c>
      <c r="I594" s="21">
        <v>1</v>
      </c>
      <c r="J594" s="21">
        <f>CLEAN!$H594+CLEAN!$I594</f>
        <v>1</v>
      </c>
      <c r="K594" s="23">
        <v>41772</v>
      </c>
      <c r="L594" s="21">
        <f ca="1">YEAR(TODAY())-YEAR(CLEAN!$K594)</f>
        <v>11</v>
      </c>
      <c r="M594" s="21">
        <v>0</v>
      </c>
      <c r="N594" s="21">
        <f>SUM(CLEAN!$AB594:$AE594)</f>
        <v>12</v>
      </c>
      <c r="O594" s="24">
        <f>CLEAN!$U594+CLEAN!$V594+CLEAN!$W594+CLEAN!$X594+CLEAN!$Y594+CLEAN!$Z594</f>
        <v>251</v>
      </c>
      <c r="P594" s="21">
        <f>IF(CLEAN!$M594&lt;=32,3,IF(CLEAN!$M594&lt;=65,2,1))</f>
        <v>3</v>
      </c>
      <c r="Q594" s="21">
        <f>IF(Table_Market[[#This Row],[F_TOTAL_achat]]&lt;=14,1,IF(Table_Market[[#This Row],[F_TOTAL_achat]]&lt;=21,2,3))</f>
        <v>1</v>
      </c>
      <c r="R594" s="21">
        <f>IF(Table_Market[[#This Row],[M_TOTAL_dépensé]]&lt;=115,1,IF(Table_Market[[#This Row],[M_TOTAL_dépensé]]&lt;=833,2,3))</f>
        <v>2</v>
      </c>
      <c r="S594" s="21" t="str">
        <f>Table_Market[[#This Row],[R_SCORE]]&amp;Table_Market[[#This Row],[F_SCORE]]&amp;Table_Market[[#This Row],[M_SCORE]]</f>
        <v>312</v>
      </c>
      <c r="T5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594" s="24">
        <v>134</v>
      </c>
      <c r="V594" s="24">
        <v>11</v>
      </c>
      <c r="W594" s="24">
        <v>59</v>
      </c>
      <c r="X594" s="24">
        <v>15</v>
      </c>
      <c r="Y594" s="24">
        <v>2</v>
      </c>
      <c r="Z594" s="24">
        <v>30</v>
      </c>
      <c r="AA594" s="21">
        <v>1</v>
      </c>
      <c r="AB594" s="21">
        <v>3</v>
      </c>
      <c r="AC594" s="21">
        <v>2</v>
      </c>
      <c r="AD594" s="21">
        <v>5</v>
      </c>
      <c r="AE594" s="21">
        <v>2</v>
      </c>
      <c r="AF594" s="21">
        <v>0</v>
      </c>
      <c r="AG594" s="21">
        <v>0</v>
      </c>
      <c r="AH594" s="21">
        <v>0</v>
      </c>
      <c r="AI594" s="21">
        <v>0</v>
      </c>
      <c r="AJ594" s="21">
        <v>0</v>
      </c>
      <c r="AK594" s="21">
        <v>0</v>
      </c>
      <c r="AL594" s="21">
        <v>3</v>
      </c>
      <c r="AM594" s="21">
        <v>11</v>
      </c>
      <c r="AN594" s="25">
        <v>0</v>
      </c>
    </row>
    <row r="595" spans="1:40" x14ac:dyDescent="0.35">
      <c r="A595" s="26">
        <v>3799</v>
      </c>
      <c r="B595" s="27">
        <v>1955</v>
      </c>
      <c r="C595" s="21">
        <f ca="1">YEAR(TODAY())-CLEAN!$B595</f>
        <v>70</v>
      </c>
      <c r="D595" s="28" t="s">
        <v>794</v>
      </c>
      <c r="E595" s="27" t="s">
        <v>716</v>
      </c>
      <c r="F595" s="27" t="s">
        <v>710</v>
      </c>
      <c r="G595" s="29">
        <v>67225</v>
      </c>
      <c r="H595" s="28">
        <v>0</v>
      </c>
      <c r="I595" s="28">
        <v>1</v>
      </c>
      <c r="J595" s="28">
        <f>CLEAN!$H595+CLEAN!$I595</f>
        <v>1</v>
      </c>
      <c r="K595" s="30">
        <v>41604</v>
      </c>
      <c r="L595" s="28">
        <f ca="1">YEAR(TODAY())-YEAR(CLEAN!$K595)</f>
        <v>12</v>
      </c>
      <c r="M595" s="28">
        <v>4</v>
      </c>
      <c r="N595" s="28">
        <f>SUM(CLEAN!$AB595:$AE595)</f>
        <v>25</v>
      </c>
      <c r="O595" s="31">
        <f>CLEAN!$U595+CLEAN!$V595+CLEAN!$W595+CLEAN!$X595+CLEAN!$Y595+CLEAN!$Z595</f>
        <v>868</v>
      </c>
      <c r="P595" s="28">
        <f>IF(CLEAN!$M595&lt;=32,3,IF(CLEAN!$M595&lt;=65,2,1))</f>
        <v>3</v>
      </c>
      <c r="Q595" s="28">
        <f>IF(Table_Market[[#This Row],[F_TOTAL_achat]]&lt;=14,1,IF(Table_Market[[#This Row],[F_TOTAL_achat]]&lt;=21,2,3))</f>
        <v>3</v>
      </c>
      <c r="R595" s="28">
        <f>IF(Table_Market[[#This Row],[M_TOTAL_dépensé]]&lt;=115,1,IF(Table_Market[[#This Row],[M_TOTAL_dépensé]]&lt;=833,2,3))</f>
        <v>3</v>
      </c>
      <c r="S595" s="21" t="str">
        <f>Table_Market[[#This Row],[R_SCORE]]&amp;Table_Market[[#This Row],[F_SCORE]]&amp;Table_Market[[#This Row],[M_SCORE]]</f>
        <v>333</v>
      </c>
      <c r="T5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595" s="31">
        <v>315</v>
      </c>
      <c r="V595" s="31">
        <v>35</v>
      </c>
      <c r="W595" s="31">
        <v>322</v>
      </c>
      <c r="X595" s="31">
        <v>46</v>
      </c>
      <c r="Y595" s="31">
        <v>7</v>
      </c>
      <c r="Z595" s="31">
        <v>143</v>
      </c>
      <c r="AA595" s="28">
        <v>3</v>
      </c>
      <c r="AB595" s="28">
        <v>7</v>
      </c>
      <c r="AC595" s="28">
        <v>2</v>
      </c>
      <c r="AD595" s="28">
        <v>11</v>
      </c>
      <c r="AE595" s="28">
        <v>5</v>
      </c>
      <c r="AF595" s="28">
        <v>0</v>
      </c>
      <c r="AG595" s="28">
        <v>0</v>
      </c>
      <c r="AH595" s="28">
        <v>0</v>
      </c>
      <c r="AI595" s="28">
        <v>0</v>
      </c>
      <c r="AJ595" s="28">
        <v>0</v>
      </c>
      <c r="AK595" s="28">
        <v>0</v>
      </c>
      <c r="AL595" s="28">
        <v>3</v>
      </c>
      <c r="AM595" s="28">
        <v>11</v>
      </c>
      <c r="AN595" s="32">
        <v>0</v>
      </c>
    </row>
    <row r="596" spans="1:40" x14ac:dyDescent="0.35">
      <c r="A596" s="19">
        <v>9167</v>
      </c>
      <c r="B596" s="20">
        <v>1956</v>
      </c>
      <c r="C596" s="21">
        <f ca="1">YEAR(TODAY())-CLEAN!$B596</f>
        <v>69</v>
      </c>
      <c r="D596" s="28" t="s">
        <v>794</v>
      </c>
      <c r="E596" s="20" t="s">
        <v>716</v>
      </c>
      <c r="F596" s="20" t="s">
        <v>710</v>
      </c>
      <c r="G596" s="22">
        <v>67131</v>
      </c>
      <c r="H596" s="21">
        <v>0</v>
      </c>
      <c r="I596" s="21">
        <v>1</v>
      </c>
      <c r="J596" s="21">
        <f>CLEAN!$H596+CLEAN!$I596</f>
        <v>1</v>
      </c>
      <c r="K596" s="23">
        <v>41359</v>
      </c>
      <c r="L596" s="21">
        <f ca="1">YEAR(TODAY())-YEAR(CLEAN!$K596)</f>
        <v>12</v>
      </c>
      <c r="M596" s="21">
        <v>72</v>
      </c>
      <c r="N596" s="21">
        <f>SUM(CLEAN!$AB596:$AE596)</f>
        <v>29</v>
      </c>
      <c r="O596" s="24">
        <f>CLEAN!$U596+CLEAN!$V596+CLEAN!$W596+CLEAN!$X596+CLEAN!$Y596+CLEAN!$Z596</f>
        <v>976</v>
      </c>
      <c r="P596" s="21">
        <f>IF(CLEAN!$M596&lt;=32,3,IF(CLEAN!$M596&lt;=65,2,1))</f>
        <v>1</v>
      </c>
      <c r="Q596" s="21">
        <f>IF(Table_Market[[#This Row],[F_TOTAL_achat]]&lt;=14,1,IF(Table_Market[[#This Row],[F_TOTAL_achat]]&lt;=21,2,3))</f>
        <v>3</v>
      </c>
      <c r="R596" s="21">
        <f>IF(Table_Market[[#This Row],[M_TOTAL_dépensé]]&lt;=115,1,IF(Table_Market[[#This Row],[M_TOTAL_dépensé]]&lt;=833,2,3))</f>
        <v>3</v>
      </c>
      <c r="S596" s="21" t="str">
        <f>Table_Market[[#This Row],[R_SCORE]]&amp;Table_Market[[#This Row],[F_SCORE]]&amp;Table_Market[[#This Row],[M_SCORE]]</f>
        <v>133</v>
      </c>
      <c r="T5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96" s="24">
        <v>465</v>
      </c>
      <c r="V596" s="24">
        <v>71</v>
      </c>
      <c r="W596" s="24">
        <v>250</v>
      </c>
      <c r="X596" s="24">
        <v>93</v>
      </c>
      <c r="Y596" s="24">
        <v>35</v>
      </c>
      <c r="Z596" s="24">
        <v>62</v>
      </c>
      <c r="AA596" s="21">
        <v>3</v>
      </c>
      <c r="AB596" s="21">
        <v>9</v>
      </c>
      <c r="AC596" s="21">
        <v>2</v>
      </c>
      <c r="AD596" s="21">
        <v>12</v>
      </c>
      <c r="AE596" s="21">
        <v>6</v>
      </c>
      <c r="AF596" s="21">
        <v>0</v>
      </c>
      <c r="AG596" s="21">
        <v>0</v>
      </c>
      <c r="AH596" s="21">
        <v>0</v>
      </c>
      <c r="AI596" s="21">
        <v>0</v>
      </c>
      <c r="AJ596" s="21">
        <v>0</v>
      </c>
      <c r="AK596" s="21">
        <v>0</v>
      </c>
      <c r="AL596" s="21">
        <v>3</v>
      </c>
      <c r="AM596" s="21">
        <v>11</v>
      </c>
      <c r="AN596" s="25">
        <v>0</v>
      </c>
    </row>
    <row r="597" spans="1:40" x14ac:dyDescent="0.35">
      <c r="A597" s="26">
        <v>8402</v>
      </c>
      <c r="B597" s="27">
        <v>1953</v>
      </c>
      <c r="C597" s="21">
        <f ca="1">YEAR(TODAY())-CLEAN!$B597</f>
        <v>72</v>
      </c>
      <c r="D597" s="28" t="s">
        <v>794</v>
      </c>
      <c r="E597" s="27" t="s">
        <v>717</v>
      </c>
      <c r="F597" s="27" t="s">
        <v>710</v>
      </c>
      <c r="G597" s="29">
        <v>67087</v>
      </c>
      <c r="H597" s="28">
        <v>0</v>
      </c>
      <c r="I597" s="28">
        <v>1</v>
      </c>
      <c r="J597" s="28">
        <f>CLEAN!$H597+CLEAN!$I597</f>
        <v>1</v>
      </c>
      <c r="K597" s="30">
        <v>41625</v>
      </c>
      <c r="L597" s="28">
        <f ca="1">YEAR(TODAY())-YEAR(CLEAN!$K597)</f>
        <v>12</v>
      </c>
      <c r="M597" s="28">
        <v>40</v>
      </c>
      <c r="N597" s="28">
        <f>SUM(CLEAN!$AB597:$AE597)</f>
        <v>24</v>
      </c>
      <c r="O597" s="31">
        <f>CLEAN!$U597+CLEAN!$V597+CLEAN!$W597+CLEAN!$X597+CLEAN!$Y597+CLEAN!$Z597</f>
        <v>794</v>
      </c>
      <c r="P597" s="28">
        <f>IF(CLEAN!$M597&lt;=32,3,IF(CLEAN!$M597&lt;=65,2,1))</f>
        <v>2</v>
      </c>
      <c r="Q597" s="28">
        <f>IF(Table_Market[[#This Row],[F_TOTAL_achat]]&lt;=14,1,IF(Table_Market[[#This Row],[F_TOTAL_achat]]&lt;=21,2,3))</f>
        <v>3</v>
      </c>
      <c r="R597" s="28">
        <f>IF(Table_Market[[#This Row],[M_TOTAL_dépensé]]&lt;=115,1,IF(Table_Market[[#This Row],[M_TOTAL_dépensé]]&lt;=833,2,3))</f>
        <v>2</v>
      </c>
      <c r="S597" s="21" t="str">
        <f>Table_Market[[#This Row],[R_SCORE]]&amp;Table_Market[[#This Row],[F_SCORE]]&amp;Table_Market[[#This Row],[M_SCORE]]</f>
        <v>232</v>
      </c>
      <c r="T5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597" s="31">
        <v>329</v>
      </c>
      <c r="V597" s="31">
        <v>35</v>
      </c>
      <c r="W597" s="31">
        <v>222</v>
      </c>
      <c r="X597" s="31">
        <v>130</v>
      </c>
      <c r="Y597" s="31">
        <v>35</v>
      </c>
      <c r="Z597" s="31">
        <v>43</v>
      </c>
      <c r="AA597" s="28">
        <v>2</v>
      </c>
      <c r="AB597" s="28">
        <v>7</v>
      </c>
      <c r="AC597" s="28">
        <v>5</v>
      </c>
      <c r="AD597" s="28">
        <v>8</v>
      </c>
      <c r="AE597" s="28">
        <v>4</v>
      </c>
      <c r="AF597" s="28">
        <v>0</v>
      </c>
      <c r="AG597" s="28">
        <v>0</v>
      </c>
      <c r="AH597" s="28">
        <v>0</v>
      </c>
      <c r="AI597" s="28">
        <v>0</v>
      </c>
      <c r="AJ597" s="28">
        <v>0</v>
      </c>
      <c r="AK597" s="28">
        <v>0</v>
      </c>
      <c r="AL597" s="28">
        <v>3</v>
      </c>
      <c r="AM597" s="28">
        <v>11</v>
      </c>
      <c r="AN597" s="32">
        <v>0</v>
      </c>
    </row>
    <row r="598" spans="1:40" x14ac:dyDescent="0.35">
      <c r="A598" s="19">
        <v>123</v>
      </c>
      <c r="B598" s="20">
        <v>1951</v>
      </c>
      <c r="C598" s="21">
        <f ca="1">YEAR(TODAY())-CLEAN!$B598</f>
        <v>74</v>
      </c>
      <c r="D598" s="28" t="s">
        <v>794</v>
      </c>
      <c r="E598" s="20" t="s">
        <v>716</v>
      </c>
      <c r="F598" s="20" t="s">
        <v>712</v>
      </c>
      <c r="G598" s="22">
        <v>67046</v>
      </c>
      <c r="H598" s="21">
        <v>0</v>
      </c>
      <c r="I598" s="21">
        <v>1</v>
      </c>
      <c r="J598" s="21">
        <f>CLEAN!$H598+CLEAN!$I598</f>
        <v>1</v>
      </c>
      <c r="K598" s="23">
        <v>41280</v>
      </c>
      <c r="L598" s="21">
        <f ca="1">YEAR(TODAY())-YEAR(CLEAN!$K598)</f>
        <v>12</v>
      </c>
      <c r="M598" s="21">
        <v>92</v>
      </c>
      <c r="N598" s="21">
        <f>SUM(CLEAN!$AB598:$AE598)</f>
        <v>15</v>
      </c>
      <c r="O598" s="24">
        <f>CLEAN!$U598+CLEAN!$V598+CLEAN!$W598+CLEAN!$X598+CLEAN!$Y598+CLEAN!$Z598</f>
        <v>993</v>
      </c>
      <c r="P598" s="21">
        <f>IF(CLEAN!$M598&lt;=32,3,IF(CLEAN!$M598&lt;=65,2,1))</f>
        <v>1</v>
      </c>
      <c r="Q598" s="21">
        <f>IF(Table_Market[[#This Row],[F_TOTAL_achat]]&lt;=14,1,IF(Table_Market[[#This Row],[F_TOTAL_achat]]&lt;=21,2,3))</f>
        <v>2</v>
      </c>
      <c r="R598" s="21">
        <f>IF(Table_Market[[#This Row],[M_TOTAL_dépensé]]&lt;=115,1,IF(Table_Market[[#This Row],[M_TOTAL_dépensé]]&lt;=833,2,3))</f>
        <v>3</v>
      </c>
      <c r="S598" s="21" t="str">
        <f>Table_Market[[#This Row],[R_SCORE]]&amp;Table_Market[[#This Row],[F_SCORE]]&amp;Table_Market[[#This Row],[M_SCORE]]</f>
        <v>123</v>
      </c>
      <c r="T5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98" s="24">
        <v>544</v>
      </c>
      <c r="V598" s="24">
        <v>35</v>
      </c>
      <c r="W598" s="24">
        <v>133</v>
      </c>
      <c r="X598" s="24">
        <v>23</v>
      </c>
      <c r="Y598" s="24">
        <v>151</v>
      </c>
      <c r="Z598" s="24">
        <v>107</v>
      </c>
      <c r="AA598" s="21">
        <v>2</v>
      </c>
      <c r="AB598" s="21">
        <v>4</v>
      </c>
      <c r="AC598" s="21">
        <v>5</v>
      </c>
      <c r="AD598" s="21">
        <v>4</v>
      </c>
      <c r="AE598" s="21">
        <v>2</v>
      </c>
      <c r="AF598" s="21">
        <v>0</v>
      </c>
      <c r="AG598" s="21">
        <v>0</v>
      </c>
      <c r="AH598" s="21">
        <v>0</v>
      </c>
      <c r="AI598" s="21">
        <v>0</v>
      </c>
      <c r="AJ598" s="21">
        <v>0</v>
      </c>
      <c r="AK598" s="21">
        <v>0</v>
      </c>
      <c r="AL598" s="21">
        <v>3</v>
      </c>
      <c r="AM598" s="21">
        <v>11</v>
      </c>
      <c r="AN598" s="25">
        <v>0</v>
      </c>
    </row>
    <row r="599" spans="1:40" x14ac:dyDescent="0.35">
      <c r="A599" s="26">
        <v>2875</v>
      </c>
      <c r="B599" s="27">
        <v>1978</v>
      </c>
      <c r="C599" s="21">
        <f ca="1">YEAR(TODAY())-CLEAN!$B599</f>
        <v>47</v>
      </c>
      <c r="D599" s="28" t="s">
        <v>792</v>
      </c>
      <c r="E599" s="27" t="s">
        <v>716</v>
      </c>
      <c r="F599" s="27" t="s">
        <v>710</v>
      </c>
      <c r="G599" s="29">
        <v>67023</v>
      </c>
      <c r="H599" s="28">
        <v>0</v>
      </c>
      <c r="I599" s="28">
        <v>0</v>
      </c>
      <c r="J599" s="28">
        <f>CLEAN!$H599+CLEAN!$I599</f>
        <v>0</v>
      </c>
      <c r="K599" s="30">
        <v>41702</v>
      </c>
      <c r="L599" s="28">
        <f ca="1">YEAR(TODAY())-YEAR(CLEAN!$K599)</f>
        <v>11</v>
      </c>
      <c r="M599" s="28">
        <v>93</v>
      </c>
      <c r="N599" s="28">
        <f>SUM(CLEAN!$AB599:$AE599)</f>
        <v>25</v>
      </c>
      <c r="O599" s="31">
        <f>CLEAN!$U599+CLEAN!$V599+CLEAN!$W599+CLEAN!$X599+CLEAN!$Y599+CLEAN!$Z599</f>
        <v>906</v>
      </c>
      <c r="P599" s="28">
        <f>IF(CLEAN!$M599&lt;=32,3,IF(CLEAN!$M599&lt;=65,2,1))</f>
        <v>1</v>
      </c>
      <c r="Q599" s="28">
        <f>IF(Table_Market[[#This Row],[F_TOTAL_achat]]&lt;=14,1,IF(Table_Market[[#This Row],[F_TOTAL_achat]]&lt;=21,2,3))</f>
        <v>3</v>
      </c>
      <c r="R599" s="28">
        <f>IF(Table_Market[[#This Row],[M_TOTAL_dépensé]]&lt;=115,1,IF(Table_Market[[#This Row],[M_TOTAL_dépensé]]&lt;=833,2,3))</f>
        <v>3</v>
      </c>
      <c r="S599" s="21" t="str">
        <f>Table_Market[[#This Row],[R_SCORE]]&amp;Table_Market[[#This Row],[F_SCORE]]&amp;Table_Market[[#This Row],[M_SCORE]]</f>
        <v>133</v>
      </c>
      <c r="T5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599" s="31">
        <v>444</v>
      </c>
      <c r="V599" s="31">
        <v>44</v>
      </c>
      <c r="W599" s="31">
        <v>382</v>
      </c>
      <c r="X599" s="31">
        <v>11</v>
      </c>
      <c r="Y599" s="31">
        <v>8</v>
      </c>
      <c r="Z599" s="31">
        <v>17</v>
      </c>
      <c r="AA599" s="28">
        <v>1</v>
      </c>
      <c r="AB599" s="28">
        <v>3</v>
      </c>
      <c r="AC599" s="28">
        <v>7</v>
      </c>
      <c r="AD599" s="28">
        <v>13</v>
      </c>
      <c r="AE599" s="28">
        <v>2</v>
      </c>
      <c r="AF599" s="28">
        <v>0</v>
      </c>
      <c r="AG599" s="28">
        <v>0</v>
      </c>
      <c r="AH599" s="28">
        <v>0</v>
      </c>
      <c r="AI599" s="28">
        <v>0</v>
      </c>
      <c r="AJ599" s="28">
        <v>0</v>
      </c>
      <c r="AK599" s="28">
        <v>1</v>
      </c>
      <c r="AL599" s="28">
        <v>3</v>
      </c>
      <c r="AM599" s="28">
        <v>11</v>
      </c>
      <c r="AN599" s="32">
        <v>0</v>
      </c>
    </row>
    <row r="600" spans="1:40" x14ac:dyDescent="0.35">
      <c r="A600" s="19">
        <v>1402</v>
      </c>
      <c r="B600" s="20">
        <v>1954</v>
      </c>
      <c r="C600" s="21">
        <f ca="1">YEAR(TODAY())-CLEAN!$B600</f>
        <v>71</v>
      </c>
      <c r="D600" s="28" t="s">
        <v>794</v>
      </c>
      <c r="E600" s="20" t="s">
        <v>717</v>
      </c>
      <c r="F600" s="20" t="s">
        <v>710</v>
      </c>
      <c r="G600" s="22">
        <v>66991</v>
      </c>
      <c r="H600" s="21">
        <v>0</v>
      </c>
      <c r="I600" s="21">
        <v>0</v>
      </c>
      <c r="J600" s="21">
        <f>CLEAN!$H600+CLEAN!$I600</f>
        <v>0</v>
      </c>
      <c r="K600" s="23">
        <v>41163</v>
      </c>
      <c r="L600" s="21">
        <f ca="1">YEAR(TODAY())-YEAR(CLEAN!$K600)</f>
        <v>13</v>
      </c>
      <c r="M600" s="21">
        <v>1</v>
      </c>
      <c r="N600" s="21">
        <f>SUM(CLEAN!$AB600:$AE600)</f>
        <v>21</v>
      </c>
      <c r="O600" s="24">
        <f>CLEAN!$U600+CLEAN!$V600+CLEAN!$W600+CLEAN!$X600+CLEAN!$Y600+CLEAN!$Z600</f>
        <v>1253</v>
      </c>
      <c r="P600" s="21">
        <f>IF(CLEAN!$M600&lt;=32,3,IF(CLEAN!$M600&lt;=65,2,1))</f>
        <v>3</v>
      </c>
      <c r="Q600" s="21">
        <f>IF(Table_Market[[#This Row],[F_TOTAL_achat]]&lt;=14,1,IF(Table_Market[[#This Row],[F_TOTAL_achat]]&lt;=21,2,3))</f>
        <v>2</v>
      </c>
      <c r="R600" s="21">
        <f>IF(Table_Market[[#This Row],[M_TOTAL_dépensé]]&lt;=115,1,IF(Table_Market[[#This Row],[M_TOTAL_dépensé]]&lt;=833,2,3))</f>
        <v>3</v>
      </c>
      <c r="S600" s="21" t="str">
        <f>Table_Market[[#This Row],[R_SCORE]]&amp;Table_Market[[#This Row],[F_SCORE]]&amp;Table_Market[[#This Row],[M_SCORE]]</f>
        <v>323</v>
      </c>
      <c r="T6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00" s="24">
        <v>496</v>
      </c>
      <c r="V600" s="24">
        <v>36</v>
      </c>
      <c r="W600" s="24">
        <v>460</v>
      </c>
      <c r="X600" s="24">
        <v>189</v>
      </c>
      <c r="Y600" s="24">
        <v>60</v>
      </c>
      <c r="Z600" s="24">
        <v>12</v>
      </c>
      <c r="AA600" s="21">
        <v>3</v>
      </c>
      <c r="AB600" s="21">
        <v>4</v>
      </c>
      <c r="AC600" s="21">
        <v>8</v>
      </c>
      <c r="AD600" s="21">
        <v>6</v>
      </c>
      <c r="AE600" s="21">
        <v>3</v>
      </c>
      <c r="AF600" s="21">
        <v>0</v>
      </c>
      <c r="AG600" s="21">
        <v>0</v>
      </c>
      <c r="AH600" s="21">
        <v>0</v>
      </c>
      <c r="AI600" s="21">
        <v>0</v>
      </c>
      <c r="AJ600" s="21">
        <v>0</v>
      </c>
      <c r="AK600" s="21">
        <v>0</v>
      </c>
      <c r="AL600" s="21">
        <v>3</v>
      </c>
      <c r="AM600" s="21">
        <v>11</v>
      </c>
      <c r="AN600" s="25">
        <v>0</v>
      </c>
    </row>
    <row r="601" spans="1:40" x14ac:dyDescent="0.35">
      <c r="A601" s="26">
        <v>5602</v>
      </c>
      <c r="B601" s="27">
        <v>1989</v>
      </c>
      <c r="C601" s="21">
        <f ca="1">YEAR(TODAY())-CLEAN!$B601</f>
        <v>36</v>
      </c>
      <c r="D601" s="28" t="s">
        <v>793</v>
      </c>
      <c r="E601" s="27" t="s">
        <v>714</v>
      </c>
      <c r="F601" s="27" t="s">
        <v>713</v>
      </c>
      <c r="G601" s="29">
        <v>66973</v>
      </c>
      <c r="H601" s="28">
        <v>0</v>
      </c>
      <c r="I601" s="28">
        <v>0</v>
      </c>
      <c r="J601" s="28">
        <f>CLEAN!$H601+CLEAN!$I601</f>
        <v>0</v>
      </c>
      <c r="K601" s="30">
        <v>41411</v>
      </c>
      <c r="L601" s="28">
        <f ca="1">YEAR(TODAY())-YEAR(CLEAN!$K601)</f>
        <v>12</v>
      </c>
      <c r="M601" s="28">
        <v>98</v>
      </c>
      <c r="N601" s="28">
        <f>SUM(CLEAN!$AB601:$AE601)</f>
        <v>30</v>
      </c>
      <c r="O601" s="31">
        <f>CLEAN!$U601+CLEAN!$V601+CLEAN!$W601+CLEAN!$X601+CLEAN!$Y601+CLEAN!$Z601</f>
        <v>1282</v>
      </c>
      <c r="P601" s="28">
        <f>IF(CLEAN!$M601&lt;=32,3,IF(CLEAN!$M601&lt;=65,2,1))</f>
        <v>1</v>
      </c>
      <c r="Q601" s="28">
        <f>IF(Table_Market[[#This Row],[F_TOTAL_achat]]&lt;=14,1,IF(Table_Market[[#This Row],[F_TOTAL_achat]]&lt;=21,2,3))</f>
        <v>3</v>
      </c>
      <c r="R601" s="28">
        <f>IF(Table_Market[[#This Row],[M_TOTAL_dépensé]]&lt;=115,1,IF(Table_Market[[#This Row],[M_TOTAL_dépensé]]&lt;=833,2,3))</f>
        <v>3</v>
      </c>
      <c r="S601" s="21" t="str">
        <f>Table_Market[[#This Row],[R_SCORE]]&amp;Table_Market[[#This Row],[F_SCORE]]&amp;Table_Market[[#This Row],[M_SCORE]]</f>
        <v>133</v>
      </c>
      <c r="T6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01" s="31">
        <v>466</v>
      </c>
      <c r="V601" s="31">
        <v>22</v>
      </c>
      <c r="W601" s="31">
        <v>432</v>
      </c>
      <c r="X601" s="31">
        <v>147</v>
      </c>
      <c r="Y601" s="31">
        <v>113</v>
      </c>
      <c r="Z601" s="31">
        <v>102</v>
      </c>
      <c r="AA601" s="28">
        <v>1</v>
      </c>
      <c r="AB601" s="28">
        <v>8</v>
      </c>
      <c r="AC601" s="28">
        <v>7</v>
      </c>
      <c r="AD601" s="28">
        <v>12</v>
      </c>
      <c r="AE601" s="28">
        <v>3</v>
      </c>
      <c r="AF601" s="28">
        <v>0</v>
      </c>
      <c r="AG601" s="28">
        <v>0</v>
      </c>
      <c r="AH601" s="28">
        <v>0</v>
      </c>
      <c r="AI601" s="28">
        <v>0</v>
      </c>
      <c r="AJ601" s="28">
        <v>0</v>
      </c>
      <c r="AK601" s="28">
        <v>0</v>
      </c>
      <c r="AL601" s="28">
        <v>3</v>
      </c>
      <c r="AM601" s="28">
        <v>11</v>
      </c>
      <c r="AN601" s="32">
        <v>0</v>
      </c>
    </row>
    <row r="602" spans="1:40" x14ac:dyDescent="0.35">
      <c r="A602" s="19">
        <v>6637</v>
      </c>
      <c r="B602" s="20">
        <v>1988</v>
      </c>
      <c r="C602" s="21">
        <f ca="1">YEAR(TODAY())-CLEAN!$B602</f>
        <v>37</v>
      </c>
      <c r="D602" s="28" t="s">
        <v>793</v>
      </c>
      <c r="E602" s="20" t="s">
        <v>716</v>
      </c>
      <c r="F602" s="20" t="s">
        <v>709</v>
      </c>
      <c r="G602" s="22">
        <v>66951</v>
      </c>
      <c r="H602" s="21">
        <v>0</v>
      </c>
      <c r="I602" s="21">
        <v>0</v>
      </c>
      <c r="J602" s="21">
        <f>CLEAN!$H602+CLEAN!$I602</f>
        <v>0</v>
      </c>
      <c r="K602" s="23">
        <v>41580</v>
      </c>
      <c r="L602" s="21">
        <f ca="1">YEAR(TODAY())-YEAR(CLEAN!$K602)</f>
        <v>12</v>
      </c>
      <c r="M602" s="21">
        <v>46</v>
      </c>
      <c r="N602" s="21">
        <f>SUM(CLEAN!$AB602:$AE602)</f>
        <v>15</v>
      </c>
      <c r="O602" s="24">
        <f>CLEAN!$U602+CLEAN!$V602+CLEAN!$W602+CLEAN!$X602+CLEAN!$Y602+CLEAN!$Z602</f>
        <v>1117</v>
      </c>
      <c r="P602" s="21">
        <f>IF(CLEAN!$M602&lt;=32,3,IF(CLEAN!$M602&lt;=65,2,1))</f>
        <v>2</v>
      </c>
      <c r="Q602" s="21">
        <f>IF(Table_Market[[#This Row],[F_TOTAL_achat]]&lt;=14,1,IF(Table_Market[[#This Row],[F_TOTAL_achat]]&lt;=21,2,3))</f>
        <v>2</v>
      </c>
      <c r="R602" s="21">
        <f>IF(Table_Market[[#This Row],[M_TOTAL_dépensé]]&lt;=115,1,IF(Table_Market[[#This Row],[M_TOTAL_dépensé]]&lt;=833,2,3))</f>
        <v>3</v>
      </c>
      <c r="S602" s="21" t="str">
        <f>Table_Market[[#This Row],[R_SCORE]]&amp;Table_Market[[#This Row],[F_SCORE]]&amp;Table_Market[[#This Row],[M_SCORE]]</f>
        <v>223</v>
      </c>
      <c r="T6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02" s="24">
        <v>277</v>
      </c>
      <c r="V602" s="24">
        <v>162</v>
      </c>
      <c r="W602" s="24">
        <v>305</v>
      </c>
      <c r="X602" s="24">
        <v>173</v>
      </c>
      <c r="Y602" s="24">
        <v>76</v>
      </c>
      <c r="Z602" s="24">
        <v>124</v>
      </c>
      <c r="AA602" s="21">
        <v>1</v>
      </c>
      <c r="AB602" s="21">
        <v>3</v>
      </c>
      <c r="AC602" s="21">
        <v>4</v>
      </c>
      <c r="AD602" s="21">
        <v>7</v>
      </c>
      <c r="AE602" s="21">
        <v>1</v>
      </c>
      <c r="AF602" s="21">
        <v>0</v>
      </c>
      <c r="AG602" s="21">
        <v>0</v>
      </c>
      <c r="AH602" s="21">
        <v>0</v>
      </c>
      <c r="AI602" s="21">
        <v>0</v>
      </c>
      <c r="AJ602" s="21">
        <v>0</v>
      </c>
      <c r="AK602" s="21">
        <v>0</v>
      </c>
      <c r="AL602" s="21">
        <v>3</v>
      </c>
      <c r="AM602" s="21">
        <v>11</v>
      </c>
      <c r="AN602" s="25">
        <v>0</v>
      </c>
    </row>
    <row r="603" spans="1:40" x14ac:dyDescent="0.35">
      <c r="A603" s="26">
        <v>10928</v>
      </c>
      <c r="B603" s="27">
        <v>1958</v>
      </c>
      <c r="C603" s="21">
        <f ca="1">YEAR(TODAY())-CLEAN!$B603</f>
        <v>67</v>
      </c>
      <c r="D603" s="28" t="s">
        <v>794</v>
      </c>
      <c r="E603" s="27" t="s">
        <v>716</v>
      </c>
      <c r="F603" s="27" t="s">
        <v>713</v>
      </c>
      <c r="G603" s="29">
        <v>66886</v>
      </c>
      <c r="H603" s="28">
        <v>0</v>
      </c>
      <c r="I603" s="28">
        <v>1</v>
      </c>
      <c r="J603" s="28">
        <f>CLEAN!$H603+CLEAN!$I603</f>
        <v>1</v>
      </c>
      <c r="K603" s="30">
        <v>41533</v>
      </c>
      <c r="L603" s="28">
        <f ca="1">YEAR(TODAY())-YEAR(CLEAN!$K603)</f>
        <v>12</v>
      </c>
      <c r="M603" s="28">
        <v>28</v>
      </c>
      <c r="N603" s="28">
        <f>SUM(CLEAN!$AB603:$AE603)</f>
        <v>20</v>
      </c>
      <c r="O603" s="31">
        <f>CLEAN!$U603+CLEAN!$V603+CLEAN!$W603+CLEAN!$X603+CLEAN!$Y603+CLEAN!$Z603</f>
        <v>599</v>
      </c>
      <c r="P603" s="28">
        <f>IF(CLEAN!$M603&lt;=32,3,IF(CLEAN!$M603&lt;=65,2,1))</f>
        <v>3</v>
      </c>
      <c r="Q603" s="28">
        <f>IF(Table_Market[[#This Row],[F_TOTAL_achat]]&lt;=14,1,IF(Table_Market[[#This Row],[F_TOTAL_achat]]&lt;=21,2,3))</f>
        <v>2</v>
      </c>
      <c r="R603" s="28">
        <f>IF(Table_Market[[#This Row],[M_TOTAL_dépensé]]&lt;=115,1,IF(Table_Market[[#This Row],[M_TOTAL_dépensé]]&lt;=833,2,3))</f>
        <v>2</v>
      </c>
      <c r="S603" s="21" t="str">
        <f>Table_Market[[#This Row],[R_SCORE]]&amp;Table_Market[[#This Row],[F_SCORE]]&amp;Table_Market[[#This Row],[M_SCORE]]</f>
        <v>322</v>
      </c>
      <c r="T6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03" s="31">
        <v>315</v>
      </c>
      <c r="V603" s="31">
        <v>4</v>
      </c>
      <c r="W603" s="31">
        <v>62</v>
      </c>
      <c r="X603" s="31">
        <v>41</v>
      </c>
      <c r="Y603" s="31">
        <v>31</v>
      </c>
      <c r="Z603" s="31">
        <v>146</v>
      </c>
      <c r="AA603" s="28">
        <v>2</v>
      </c>
      <c r="AB603" s="28">
        <v>7</v>
      </c>
      <c r="AC603" s="28">
        <v>1</v>
      </c>
      <c r="AD603" s="28">
        <v>7</v>
      </c>
      <c r="AE603" s="28">
        <v>5</v>
      </c>
      <c r="AF603" s="28">
        <v>0</v>
      </c>
      <c r="AG603" s="28">
        <v>0</v>
      </c>
      <c r="AH603" s="28">
        <v>0</v>
      </c>
      <c r="AI603" s="28">
        <v>0</v>
      </c>
      <c r="AJ603" s="28">
        <v>0</v>
      </c>
      <c r="AK603" s="28">
        <v>0</v>
      </c>
      <c r="AL603" s="28">
        <v>3</v>
      </c>
      <c r="AM603" s="28">
        <v>11</v>
      </c>
      <c r="AN603" s="32">
        <v>0</v>
      </c>
    </row>
    <row r="604" spans="1:40" x14ac:dyDescent="0.35">
      <c r="A604" s="19">
        <v>10562</v>
      </c>
      <c r="B604" s="20">
        <v>1946</v>
      </c>
      <c r="C604" s="21">
        <f ca="1">YEAR(TODAY())-CLEAN!$B604</f>
        <v>79</v>
      </c>
      <c r="D604" s="28" t="s">
        <v>794</v>
      </c>
      <c r="E604" s="20" t="s">
        <v>717</v>
      </c>
      <c r="F604" s="20" t="s">
        <v>710</v>
      </c>
      <c r="G604" s="22">
        <v>66835</v>
      </c>
      <c r="H604" s="21">
        <v>0</v>
      </c>
      <c r="I604" s="21">
        <v>0</v>
      </c>
      <c r="J604" s="21">
        <f>CLEAN!$H604+CLEAN!$I604</f>
        <v>0</v>
      </c>
      <c r="K604" s="23">
        <v>41545</v>
      </c>
      <c r="L604" s="21">
        <f ca="1">YEAR(TODAY())-YEAR(CLEAN!$K604)</f>
        <v>12</v>
      </c>
      <c r="M604" s="21">
        <v>21</v>
      </c>
      <c r="N604" s="21">
        <f>SUM(CLEAN!$AB604:$AE604)</f>
        <v>25</v>
      </c>
      <c r="O604" s="24">
        <f>CLEAN!$U604+CLEAN!$V604+CLEAN!$W604+CLEAN!$X604+CLEAN!$Y604+CLEAN!$Z604</f>
        <v>1033</v>
      </c>
      <c r="P604" s="21">
        <f>IF(CLEAN!$M604&lt;=32,3,IF(CLEAN!$M604&lt;=65,2,1))</f>
        <v>3</v>
      </c>
      <c r="Q604" s="21">
        <f>IF(Table_Market[[#This Row],[F_TOTAL_achat]]&lt;=14,1,IF(Table_Market[[#This Row],[F_TOTAL_achat]]&lt;=21,2,3))</f>
        <v>3</v>
      </c>
      <c r="R604" s="21">
        <f>IF(Table_Market[[#This Row],[M_TOTAL_dépensé]]&lt;=115,1,IF(Table_Market[[#This Row],[M_TOTAL_dépensé]]&lt;=833,2,3))</f>
        <v>3</v>
      </c>
      <c r="S604" s="21" t="str">
        <f>Table_Market[[#This Row],[R_SCORE]]&amp;Table_Market[[#This Row],[F_SCORE]]&amp;Table_Market[[#This Row],[M_SCORE]]</f>
        <v>333</v>
      </c>
      <c r="T6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04" s="24">
        <v>620</v>
      </c>
      <c r="V604" s="24">
        <v>26</v>
      </c>
      <c r="W604" s="24">
        <v>195</v>
      </c>
      <c r="X604" s="24">
        <v>34</v>
      </c>
      <c r="Y604" s="24">
        <v>17</v>
      </c>
      <c r="Z604" s="24">
        <v>141</v>
      </c>
      <c r="AA604" s="21">
        <v>1</v>
      </c>
      <c r="AB604" s="21">
        <v>6</v>
      </c>
      <c r="AC604" s="21">
        <v>4</v>
      </c>
      <c r="AD604" s="21">
        <v>13</v>
      </c>
      <c r="AE604" s="21">
        <v>2</v>
      </c>
      <c r="AF604" s="21">
        <v>0</v>
      </c>
      <c r="AG604" s="21">
        <v>0</v>
      </c>
      <c r="AH604" s="21">
        <v>0</v>
      </c>
      <c r="AI604" s="21">
        <v>0</v>
      </c>
      <c r="AJ604" s="21">
        <v>0</v>
      </c>
      <c r="AK604" s="21">
        <v>0</v>
      </c>
      <c r="AL604" s="21">
        <v>3</v>
      </c>
      <c r="AM604" s="21">
        <v>11</v>
      </c>
      <c r="AN604" s="25">
        <v>0</v>
      </c>
    </row>
    <row r="605" spans="1:40" x14ac:dyDescent="0.35">
      <c r="A605" s="26">
        <v>7881</v>
      </c>
      <c r="B605" s="27">
        <v>1946</v>
      </c>
      <c r="C605" s="21">
        <f ca="1">YEAR(TODAY())-CLEAN!$B605</f>
        <v>79</v>
      </c>
      <c r="D605" s="28" t="s">
        <v>794</v>
      </c>
      <c r="E605" s="27" t="s">
        <v>717</v>
      </c>
      <c r="F605" s="27" t="s">
        <v>710</v>
      </c>
      <c r="G605" s="29">
        <v>66835</v>
      </c>
      <c r="H605" s="28">
        <v>0</v>
      </c>
      <c r="I605" s="28">
        <v>0</v>
      </c>
      <c r="J605" s="28">
        <f>CLEAN!$H605+CLEAN!$I605</f>
        <v>0</v>
      </c>
      <c r="K605" s="30">
        <v>41545</v>
      </c>
      <c r="L605" s="28">
        <f ca="1">YEAR(TODAY())-YEAR(CLEAN!$K605)</f>
        <v>12</v>
      </c>
      <c r="M605" s="28">
        <v>21</v>
      </c>
      <c r="N605" s="28">
        <f>SUM(CLEAN!$AB605:$AE605)</f>
        <v>25</v>
      </c>
      <c r="O605" s="31">
        <f>CLEAN!$U605+CLEAN!$V605+CLEAN!$W605+CLEAN!$X605+CLEAN!$Y605+CLEAN!$Z605</f>
        <v>1033</v>
      </c>
      <c r="P605" s="28">
        <f>IF(CLEAN!$M605&lt;=32,3,IF(CLEAN!$M605&lt;=65,2,1))</f>
        <v>3</v>
      </c>
      <c r="Q605" s="28">
        <f>IF(Table_Market[[#This Row],[F_TOTAL_achat]]&lt;=14,1,IF(Table_Market[[#This Row],[F_TOTAL_achat]]&lt;=21,2,3))</f>
        <v>3</v>
      </c>
      <c r="R605" s="28">
        <f>IF(Table_Market[[#This Row],[M_TOTAL_dépensé]]&lt;=115,1,IF(Table_Market[[#This Row],[M_TOTAL_dépensé]]&lt;=833,2,3))</f>
        <v>3</v>
      </c>
      <c r="S605" s="21" t="str">
        <f>Table_Market[[#This Row],[R_SCORE]]&amp;Table_Market[[#This Row],[F_SCORE]]&amp;Table_Market[[#This Row],[M_SCORE]]</f>
        <v>333</v>
      </c>
      <c r="T6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05" s="31">
        <v>620</v>
      </c>
      <c r="V605" s="31">
        <v>26</v>
      </c>
      <c r="W605" s="31">
        <v>195</v>
      </c>
      <c r="X605" s="31">
        <v>34</v>
      </c>
      <c r="Y605" s="31">
        <v>17</v>
      </c>
      <c r="Z605" s="31">
        <v>141</v>
      </c>
      <c r="AA605" s="28">
        <v>1</v>
      </c>
      <c r="AB605" s="28">
        <v>6</v>
      </c>
      <c r="AC605" s="28">
        <v>4</v>
      </c>
      <c r="AD605" s="28">
        <v>13</v>
      </c>
      <c r="AE605" s="28">
        <v>2</v>
      </c>
      <c r="AF605" s="28">
        <v>0</v>
      </c>
      <c r="AG605" s="28">
        <v>0</v>
      </c>
      <c r="AH605" s="28">
        <v>0</v>
      </c>
      <c r="AI605" s="28">
        <v>0</v>
      </c>
      <c r="AJ605" s="28">
        <v>0</v>
      </c>
      <c r="AK605" s="28">
        <v>0</v>
      </c>
      <c r="AL605" s="28">
        <v>3</v>
      </c>
      <c r="AM605" s="28">
        <v>11</v>
      </c>
      <c r="AN605" s="32">
        <v>0</v>
      </c>
    </row>
    <row r="606" spans="1:40" x14ac:dyDescent="0.35">
      <c r="A606" s="19">
        <v>6445</v>
      </c>
      <c r="B606" s="20">
        <v>1967</v>
      </c>
      <c r="C606" s="21">
        <f ca="1">YEAR(TODAY())-CLEAN!$B606</f>
        <v>58</v>
      </c>
      <c r="D606" s="28" t="s">
        <v>792</v>
      </c>
      <c r="E606" s="20" t="s">
        <v>716</v>
      </c>
      <c r="F606" s="20" t="s">
        <v>713</v>
      </c>
      <c r="G606" s="22">
        <v>66825</v>
      </c>
      <c r="H606" s="21">
        <v>0</v>
      </c>
      <c r="I606" s="21">
        <v>0</v>
      </c>
      <c r="J606" s="21">
        <f>CLEAN!$H606+CLEAN!$I606</f>
        <v>0</v>
      </c>
      <c r="K606" s="23">
        <v>41469</v>
      </c>
      <c r="L606" s="21">
        <f ca="1">YEAR(TODAY())-YEAR(CLEAN!$K606)</f>
        <v>12</v>
      </c>
      <c r="M606" s="21">
        <v>73</v>
      </c>
      <c r="N606" s="21">
        <f>SUM(CLEAN!$AB606:$AE606)</f>
        <v>17</v>
      </c>
      <c r="O606" s="24">
        <f>CLEAN!$U606+CLEAN!$V606+CLEAN!$W606+CLEAN!$X606+CLEAN!$Y606+CLEAN!$Z606</f>
        <v>858</v>
      </c>
      <c r="P606" s="21">
        <f>IF(CLEAN!$M606&lt;=32,3,IF(CLEAN!$M606&lt;=65,2,1))</f>
        <v>1</v>
      </c>
      <c r="Q606" s="21">
        <f>IF(Table_Market[[#This Row],[F_TOTAL_achat]]&lt;=14,1,IF(Table_Market[[#This Row],[F_TOTAL_achat]]&lt;=21,2,3))</f>
        <v>2</v>
      </c>
      <c r="R606" s="21">
        <f>IF(Table_Market[[#This Row],[M_TOTAL_dépensé]]&lt;=115,1,IF(Table_Market[[#This Row],[M_TOTAL_dépensé]]&lt;=833,2,3))</f>
        <v>3</v>
      </c>
      <c r="S606" s="21" t="str">
        <f>Table_Market[[#This Row],[R_SCORE]]&amp;Table_Market[[#This Row],[F_SCORE]]&amp;Table_Market[[#This Row],[M_SCORE]]</f>
        <v>123</v>
      </c>
      <c r="T6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06" s="24">
        <v>243</v>
      </c>
      <c r="V606" s="24">
        <v>101</v>
      </c>
      <c r="W606" s="24">
        <v>405</v>
      </c>
      <c r="X606" s="24">
        <v>29</v>
      </c>
      <c r="Y606" s="24">
        <v>40</v>
      </c>
      <c r="Z606" s="24">
        <v>40</v>
      </c>
      <c r="AA606" s="21">
        <v>1</v>
      </c>
      <c r="AB606" s="21">
        <v>4</v>
      </c>
      <c r="AC606" s="21">
        <v>5</v>
      </c>
      <c r="AD606" s="21">
        <v>6</v>
      </c>
      <c r="AE606" s="21">
        <v>2</v>
      </c>
      <c r="AF606" s="21">
        <v>0</v>
      </c>
      <c r="AG606" s="21">
        <v>0</v>
      </c>
      <c r="AH606" s="21">
        <v>0</v>
      </c>
      <c r="AI606" s="21">
        <v>0</v>
      </c>
      <c r="AJ606" s="21">
        <v>0</v>
      </c>
      <c r="AK606" s="21">
        <v>0</v>
      </c>
      <c r="AL606" s="21">
        <v>3</v>
      </c>
      <c r="AM606" s="21">
        <v>11</v>
      </c>
      <c r="AN606" s="25">
        <v>0</v>
      </c>
    </row>
    <row r="607" spans="1:40" x14ac:dyDescent="0.35">
      <c r="A607" s="26">
        <v>9204</v>
      </c>
      <c r="B607" s="27">
        <v>1970</v>
      </c>
      <c r="C607" s="21">
        <f ca="1">YEAR(TODAY())-CLEAN!$B607</f>
        <v>55</v>
      </c>
      <c r="D607" s="28" t="s">
        <v>792</v>
      </c>
      <c r="E607" s="27" t="s">
        <v>716</v>
      </c>
      <c r="F607" s="27" t="s">
        <v>712</v>
      </c>
      <c r="G607" s="29">
        <v>66731</v>
      </c>
      <c r="H607" s="28">
        <v>0</v>
      </c>
      <c r="I607" s="28">
        <v>1</v>
      </c>
      <c r="J607" s="28">
        <f>CLEAN!$H607+CLEAN!$I607</f>
        <v>1</v>
      </c>
      <c r="K607" s="30">
        <v>41164</v>
      </c>
      <c r="L607" s="28">
        <f ca="1">YEAR(TODAY())-YEAR(CLEAN!$K607)</f>
        <v>13</v>
      </c>
      <c r="M607" s="28">
        <v>33</v>
      </c>
      <c r="N607" s="28">
        <f>SUM(CLEAN!$AB607:$AE607)</f>
        <v>16</v>
      </c>
      <c r="O607" s="31">
        <f>CLEAN!$U607+CLEAN!$V607+CLEAN!$W607+CLEAN!$X607+CLEAN!$Y607+CLEAN!$Z607</f>
        <v>1029</v>
      </c>
      <c r="P607" s="28">
        <f>IF(CLEAN!$M607&lt;=32,3,IF(CLEAN!$M607&lt;=65,2,1))</f>
        <v>2</v>
      </c>
      <c r="Q607" s="28">
        <f>IF(Table_Market[[#This Row],[F_TOTAL_achat]]&lt;=14,1,IF(Table_Market[[#This Row],[F_TOTAL_achat]]&lt;=21,2,3))</f>
        <v>2</v>
      </c>
      <c r="R607" s="28">
        <f>IF(Table_Market[[#This Row],[M_TOTAL_dépensé]]&lt;=115,1,IF(Table_Market[[#This Row],[M_TOTAL_dépensé]]&lt;=833,2,3))</f>
        <v>3</v>
      </c>
      <c r="S607" s="21" t="str">
        <f>Table_Market[[#This Row],[R_SCORE]]&amp;Table_Market[[#This Row],[F_SCORE]]&amp;Table_Market[[#This Row],[M_SCORE]]</f>
        <v>223</v>
      </c>
      <c r="T6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07" s="31">
        <v>371</v>
      </c>
      <c r="V607" s="31">
        <v>159</v>
      </c>
      <c r="W607" s="31">
        <v>194</v>
      </c>
      <c r="X607" s="31">
        <v>58</v>
      </c>
      <c r="Y607" s="31">
        <v>106</v>
      </c>
      <c r="Z607" s="31">
        <v>141</v>
      </c>
      <c r="AA607" s="28">
        <v>4</v>
      </c>
      <c r="AB607" s="28">
        <v>4</v>
      </c>
      <c r="AC607" s="28">
        <v>3</v>
      </c>
      <c r="AD607" s="28">
        <v>6</v>
      </c>
      <c r="AE607" s="28">
        <v>3</v>
      </c>
      <c r="AF607" s="28">
        <v>0</v>
      </c>
      <c r="AG607" s="28">
        <v>0</v>
      </c>
      <c r="AH607" s="28">
        <v>0</v>
      </c>
      <c r="AI607" s="28">
        <v>0</v>
      </c>
      <c r="AJ607" s="28">
        <v>0</v>
      </c>
      <c r="AK607" s="28">
        <v>0</v>
      </c>
      <c r="AL607" s="28">
        <v>3</v>
      </c>
      <c r="AM607" s="28">
        <v>11</v>
      </c>
      <c r="AN607" s="32">
        <v>0</v>
      </c>
    </row>
    <row r="608" spans="1:40" x14ac:dyDescent="0.35">
      <c r="A608" s="19">
        <v>10660</v>
      </c>
      <c r="B608" s="20">
        <v>1957</v>
      </c>
      <c r="C608" s="21">
        <f ca="1">YEAR(TODAY())-CLEAN!$B608</f>
        <v>68</v>
      </c>
      <c r="D608" s="28" t="s">
        <v>794</v>
      </c>
      <c r="E608" s="20" t="s">
        <v>717</v>
      </c>
      <c r="F608" s="20" t="s">
        <v>710</v>
      </c>
      <c r="G608" s="22">
        <v>66726</v>
      </c>
      <c r="H608" s="21">
        <v>1</v>
      </c>
      <c r="I608" s="21">
        <v>1</v>
      </c>
      <c r="J608" s="21">
        <f>CLEAN!$H608+CLEAN!$I608</f>
        <v>2</v>
      </c>
      <c r="K608" s="23">
        <v>41651</v>
      </c>
      <c r="L608" s="21">
        <f ca="1">YEAR(TODAY())-YEAR(CLEAN!$K608)</f>
        <v>11</v>
      </c>
      <c r="M608" s="21">
        <v>61</v>
      </c>
      <c r="N608" s="21">
        <f>SUM(CLEAN!$AB608:$AE608)</f>
        <v>21</v>
      </c>
      <c r="O608" s="24">
        <f>CLEAN!$U608+CLEAN!$V608+CLEAN!$W608+CLEAN!$X608+CLEAN!$Y608+CLEAN!$Z608</f>
        <v>438</v>
      </c>
      <c r="P608" s="21">
        <f>IF(CLEAN!$M608&lt;=32,3,IF(CLEAN!$M608&lt;=65,2,1))</f>
        <v>2</v>
      </c>
      <c r="Q608" s="21">
        <f>IF(Table_Market[[#This Row],[F_TOTAL_achat]]&lt;=14,1,IF(Table_Market[[#This Row],[F_TOTAL_achat]]&lt;=21,2,3))</f>
        <v>2</v>
      </c>
      <c r="R608" s="21">
        <f>IF(Table_Market[[#This Row],[M_TOTAL_dépensé]]&lt;=115,1,IF(Table_Market[[#This Row],[M_TOTAL_dépensé]]&lt;=833,2,3))</f>
        <v>2</v>
      </c>
      <c r="S608" s="21" t="str">
        <f>Table_Market[[#This Row],[R_SCORE]]&amp;Table_Market[[#This Row],[F_SCORE]]&amp;Table_Market[[#This Row],[M_SCORE]]</f>
        <v>222</v>
      </c>
      <c r="T6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08" s="24">
        <v>349</v>
      </c>
      <c r="V608" s="24">
        <v>7</v>
      </c>
      <c r="W608" s="24">
        <v>35</v>
      </c>
      <c r="X608" s="24">
        <v>0</v>
      </c>
      <c r="Y608" s="24">
        <v>0</v>
      </c>
      <c r="Z608" s="24">
        <v>47</v>
      </c>
      <c r="AA608" s="21">
        <v>3</v>
      </c>
      <c r="AB608" s="21">
        <v>8</v>
      </c>
      <c r="AC608" s="21">
        <v>2</v>
      </c>
      <c r="AD608" s="21">
        <v>4</v>
      </c>
      <c r="AE608" s="21">
        <v>7</v>
      </c>
      <c r="AF608" s="21">
        <v>0</v>
      </c>
      <c r="AG608" s="21">
        <v>1</v>
      </c>
      <c r="AH608" s="21">
        <v>0</v>
      </c>
      <c r="AI608" s="21">
        <v>0</v>
      </c>
      <c r="AJ608" s="21">
        <v>0</v>
      </c>
      <c r="AK608" s="21">
        <v>0</v>
      </c>
      <c r="AL608" s="21">
        <v>3</v>
      </c>
      <c r="AM608" s="21">
        <v>11</v>
      </c>
      <c r="AN608" s="25">
        <v>0</v>
      </c>
    </row>
    <row r="609" spans="1:40" x14ac:dyDescent="0.35">
      <c r="A609" s="26">
        <v>10648</v>
      </c>
      <c r="B609" s="27">
        <v>1982</v>
      </c>
      <c r="C609" s="21">
        <f ca="1">YEAR(TODAY())-CLEAN!$B609</f>
        <v>43</v>
      </c>
      <c r="D609" s="28" t="s">
        <v>793</v>
      </c>
      <c r="E609" s="27" t="s">
        <v>717</v>
      </c>
      <c r="F609" s="27" t="s">
        <v>713</v>
      </c>
      <c r="G609" s="29">
        <v>66664</v>
      </c>
      <c r="H609" s="28">
        <v>0</v>
      </c>
      <c r="I609" s="28">
        <v>0</v>
      </c>
      <c r="J609" s="28">
        <f>CLEAN!$H609+CLEAN!$I609</f>
        <v>0</v>
      </c>
      <c r="K609" s="30">
        <v>41177</v>
      </c>
      <c r="L609" s="28">
        <f ca="1">YEAR(TODAY())-YEAR(CLEAN!$K609)</f>
        <v>13</v>
      </c>
      <c r="M609" s="28">
        <v>78</v>
      </c>
      <c r="N609" s="28">
        <f>SUM(CLEAN!$AB609:$AE609)</f>
        <v>21</v>
      </c>
      <c r="O609" s="31">
        <f>CLEAN!$U609+CLEAN!$V609+CLEAN!$W609+CLEAN!$X609+CLEAN!$Y609+CLEAN!$Z609</f>
        <v>1289</v>
      </c>
      <c r="P609" s="28">
        <f>IF(CLEAN!$M609&lt;=32,3,IF(CLEAN!$M609&lt;=65,2,1))</f>
        <v>1</v>
      </c>
      <c r="Q609" s="28">
        <f>IF(Table_Market[[#This Row],[F_TOTAL_achat]]&lt;=14,1,IF(Table_Market[[#This Row],[F_TOTAL_achat]]&lt;=21,2,3))</f>
        <v>2</v>
      </c>
      <c r="R609" s="28">
        <f>IF(Table_Market[[#This Row],[M_TOTAL_dépensé]]&lt;=115,1,IF(Table_Market[[#This Row],[M_TOTAL_dépensé]]&lt;=833,2,3))</f>
        <v>3</v>
      </c>
      <c r="S609" s="21" t="str">
        <f>Table_Market[[#This Row],[R_SCORE]]&amp;Table_Market[[#This Row],[F_SCORE]]&amp;Table_Market[[#This Row],[M_SCORE]]</f>
        <v>123</v>
      </c>
      <c r="T6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09" s="31">
        <v>398</v>
      </c>
      <c r="V609" s="31">
        <v>96</v>
      </c>
      <c r="W609" s="31">
        <v>447</v>
      </c>
      <c r="X609" s="31">
        <v>220</v>
      </c>
      <c r="Y609" s="31">
        <v>96</v>
      </c>
      <c r="Z609" s="31">
        <v>32</v>
      </c>
      <c r="AA609" s="28">
        <v>1</v>
      </c>
      <c r="AB609" s="28">
        <v>5</v>
      </c>
      <c r="AC609" s="28">
        <v>7</v>
      </c>
      <c r="AD609" s="28">
        <v>6</v>
      </c>
      <c r="AE609" s="28">
        <v>3</v>
      </c>
      <c r="AF609" s="28">
        <v>0</v>
      </c>
      <c r="AG609" s="28">
        <v>0</v>
      </c>
      <c r="AH609" s="28">
        <v>0</v>
      </c>
      <c r="AI609" s="28">
        <v>0</v>
      </c>
      <c r="AJ609" s="28">
        <v>0</v>
      </c>
      <c r="AK609" s="28">
        <v>0</v>
      </c>
      <c r="AL609" s="28">
        <v>3</v>
      </c>
      <c r="AM609" s="28">
        <v>11</v>
      </c>
      <c r="AN609" s="32">
        <v>0</v>
      </c>
    </row>
    <row r="610" spans="1:40" x14ac:dyDescent="0.35">
      <c r="A610" s="19">
        <v>5120</v>
      </c>
      <c r="B610" s="20">
        <v>1982</v>
      </c>
      <c r="C610" s="21">
        <f ca="1">YEAR(TODAY())-CLEAN!$B610</f>
        <v>43</v>
      </c>
      <c r="D610" s="28" t="s">
        <v>793</v>
      </c>
      <c r="E610" s="20" t="s">
        <v>717</v>
      </c>
      <c r="F610" s="20" t="s">
        <v>713</v>
      </c>
      <c r="G610" s="22">
        <v>66664</v>
      </c>
      <c r="H610" s="21">
        <v>0</v>
      </c>
      <c r="I610" s="21">
        <v>0</v>
      </c>
      <c r="J610" s="21">
        <f>CLEAN!$H610+CLEAN!$I610</f>
        <v>0</v>
      </c>
      <c r="K610" s="23">
        <v>41177</v>
      </c>
      <c r="L610" s="21">
        <f ca="1">YEAR(TODAY())-YEAR(CLEAN!$K610)</f>
        <v>13</v>
      </c>
      <c r="M610" s="21">
        <v>78</v>
      </c>
      <c r="N610" s="21">
        <f>SUM(CLEAN!$AB610:$AE610)</f>
        <v>21</v>
      </c>
      <c r="O610" s="24">
        <f>CLEAN!$U610+CLEAN!$V610+CLEAN!$W610+CLEAN!$X610+CLEAN!$Y610+CLEAN!$Z610</f>
        <v>1289</v>
      </c>
      <c r="P610" s="21">
        <f>IF(CLEAN!$M610&lt;=32,3,IF(CLEAN!$M610&lt;=65,2,1))</f>
        <v>1</v>
      </c>
      <c r="Q610" s="21">
        <f>IF(Table_Market[[#This Row],[F_TOTAL_achat]]&lt;=14,1,IF(Table_Market[[#This Row],[F_TOTAL_achat]]&lt;=21,2,3))</f>
        <v>2</v>
      </c>
      <c r="R610" s="21">
        <f>IF(Table_Market[[#This Row],[M_TOTAL_dépensé]]&lt;=115,1,IF(Table_Market[[#This Row],[M_TOTAL_dépensé]]&lt;=833,2,3))</f>
        <v>3</v>
      </c>
      <c r="S610" s="21" t="str">
        <f>Table_Market[[#This Row],[R_SCORE]]&amp;Table_Market[[#This Row],[F_SCORE]]&amp;Table_Market[[#This Row],[M_SCORE]]</f>
        <v>123</v>
      </c>
      <c r="T6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10" s="24">
        <v>398</v>
      </c>
      <c r="V610" s="24">
        <v>96</v>
      </c>
      <c r="W610" s="24">
        <v>447</v>
      </c>
      <c r="X610" s="24">
        <v>220</v>
      </c>
      <c r="Y610" s="24">
        <v>96</v>
      </c>
      <c r="Z610" s="24">
        <v>32</v>
      </c>
      <c r="AA610" s="21">
        <v>1</v>
      </c>
      <c r="AB610" s="21">
        <v>5</v>
      </c>
      <c r="AC610" s="21">
        <v>7</v>
      </c>
      <c r="AD610" s="21">
        <v>6</v>
      </c>
      <c r="AE610" s="21">
        <v>3</v>
      </c>
      <c r="AF610" s="21">
        <v>0</v>
      </c>
      <c r="AG610" s="21">
        <v>0</v>
      </c>
      <c r="AH610" s="21">
        <v>0</v>
      </c>
      <c r="AI610" s="21">
        <v>0</v>
      </c>
      <c r="AJ610" s="21">
        <v>0</v>
      </c>
      <c r="AK610" s="21">
        <v>0</v>
      </c>
      <c r="AL610" s="21">
        <v>3</v>
      </c>
      <c r="AM610" s="21">
        <v>11</v>
      </c>
      <c r="AN610" s="25">
        <v>0</v>
      </c>
    </row>
    <row r="611" spans="1:40" x14ac:dyDescent="0.35">
      <c r="A611" s="26">
        <v>3076</v>
      </c>
      <c r="B611" s="27">
        <v>1975</v>
      </c>
      <c r="C611" s="21">
        <f ca="1">YEAR(TODAY())-CLEAN!$B611</f>
        <v>50</v>
      </c>
      <c r="D611" s="28" t="s">
        <v>792</v>
      </c>
      <c r="E611" s="27" t="s">
        <v>716</v>
      </c>
      <c r="F611" s="27" t="s">
        <v>713</v>
      </c>
      <c r="G611" s="29">
        <v>66653</v>
      </c>
      <c r="H611" s="28">
        <v>1</v>
      </c>
      <c r="I611" s="28">
        <v>1</v>
      </c>
      <c r="J611" s="28">
        <f>CLEAN!$H611+CLEAN!$I611</f>
        <v>2</v>
      </c>
      <c r="K611" s="30">
        <v>41159</v>
      </c>
      <c r="L611" s="28">
        <f ca="1">YEAR(TODAY())-YEAR(CLEAN!$K611)</f>
        <v>13</v>
      </c>
      <c r="M611" s="28">
        <v>18</v>
      </c>
      <c r="N611" s="28">
        <f>SUM(CLEAN!$AB611:$AE611)</f>
        <v>21</v>
      </c>
      <c r="O611" s="31">
        <f>CLEAN!$U611+CLEAN!$V611+CLEAN!$W611+CLEAN!$X611+CLEAN!$Y611+CLEAN!$Z611</f>
        <v>612</v>
      </c>
      <c r="P611" s="28">
        <f>IF(CLEAN!$M611&lt;=32,3,IF(CLEAN!$M611&lt;=65,2,1))</f>
        <v>3</v>
      </c>
      <c r="Q611" s="28">
        <f>IF(Table_Market[[#This Row],[F_TOTAL_achat]]&lt;=14,1,IF(Table_Market[[#This Row],[F_TOTAL_achat]]&lt;=21,2,3))</f>
        <v>2</v>
      </c>
      <c r="R611" s="28">
        <f>IF(Table_Market[[#This Row],[M_TOTAL_dépensé]]&lt;=115,1,IF(Table_Market[[#This Row],[M_TOTAL_dépensé]]&lt;=833,2,3))</f>
        <v>2</v>
      </c>
      <c r="S611" s="21" t="str">
        <f>Table_Market[[#This Row],[R_SCORE]]&amp;Table_Market[[#This Row],[F_SCORE]]&amp;Table_Market[[#This Row],[M_SCORE]]</f>
        <v>322</v>
      </c>
      <c r="T6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11" s="31">
        <v>452</v>
      </c>
      <c r="V611" s="31">
        <v>18</v>
      </c>
      <c r="W611" s="31">
        <v>102</v>
      </c>
      <c r="X611" s="31">
        <v>16</v>
      </c>
      <c r="Y611" s="31">
        <v>18</v>
      </c>
      <c r="Z611" s="31">
        <v>6</v>
      </c>
      <c r="AA611" s="28">
        <v>4</v>
      </c>
      <c r="AB611" s="28">
        <v>4</v>
      </c>
      <c r="AC611" s="28">
        <v>2</v>
      </c>
      <c r="AD611" s="28">
        <v>12</v>
      </c>
      <c r="AE611" s="28">
        <v>3</v>
      </c>
      <c r="AF611" s="28">
        <v>0</v>
      </c>
      <c r="AG611" s="28">
        <v>0</v>
      </c>
      <c r="AH611" s="28">
        <v>0</v>
      </c>
      <c r="AI611" s="28">
        <v>0</v>
      </c>
      <c r="AJ611" s="28">
        <v>0</v>
      </c>
      <c r="AK611" s="28">
        <v>0</v>
      </c>
      <c r="AL611" s="28">
        <v>3</v>
      </c>
      <c r="AM611" s="28">
        <v>11</v>
      </c>
      <c r="AN611" s="32">
        <v>0</v>
      </c>
    </row>
    <row r="612" spans="1:40" x14ac:dyDescent="0.35">
      <c r="A612" s="19">
        <v>2995</v>
      </c>
      <c r="B612" s="20">
        <v>1957</v>
      </c>
      <c r="C612" s="21">
        <f ca="1">YEAR(TODAY())-CLEAN!$B612</f>
        <v>68</v>
      </c>
      <c r="D612" s="28" t="s">
        <v>794</v>
      </c>
      <c r="E612" s="20" t="s">
        <v>717</v>
      </c>
      <c r="F612" s="20" t="s">
        <v>713</v>
      </c>
      <c r="G612" s="22">
        <v>66636</v>
      </c>
      <c r="H612" s="21">
        <v>0</v>
      </c>
      <c r="I612" s="21">
        <v>0</v>
      </c>
      <c r="J612" s="21">
        <f>CLEAN!$H612+CLEAN!$I612</f>
        <v>0</v>
      </c>
      <c r="K612" s="23">
        <v>41503</v>
      </c>
      <c r="L612" s="21">
        <f ca="1">YEAR(TODAY())-YEAR(CLEAN!$K612)</f>
        <v>12</v>
      </c>
      <c r="M612" s="21">
        <v>64</v>
      </c>
      <c r="N612" s="21">
        <f>SUM(CLEAN!$AB612:$AE612)</f>
        <v>17</v>
      </c>
      <c r="O612" s="24">
        <f>CLEAN!$U612+CLEAN!$V612+CLEAN!$W612+CLEAN!$X612+CLEAN!$Y612+CLEAN!$Z612</f>
        <v>1084</v>
      </c>
      <c r="P612" s="21">
        <f>IF(CLEAN!$M612&lt;=32,3,IF(CLEAN!$M612&lt;=65,2,1))</f>
        <v>2</v>
      </c>
      <c r="Q612" s="21">
        <f>IF(Table_Market[[#This Row],[F_TOTAL_achat]]&lt;=14,1,IF(Table_Market[[#This Row],[F_TOTAL_achat]]&lt;=21,2,3))</f>
        <v>2</v>
      </c>
      <c r="R612" s="21">
        <f>IF(Table_Market[[#This Row],[M_TOTAL_dépensé]]&lt;=115,1,IF(Table_Market[[#This Row],[M_TOTAL_dépensé]]&lt;=833,2,3))</f>
        <v>3</v>
      </c>
      <c r="S612" s="21" t="str">
        <f>Table_Market[[#This Row],[R_SCORE]]&amp;Table_Market[[#This Row],[F_SCORE]]&amp;Table_Market[[#This Row],[M_SCORE]]</f>
        <v>223</v>
      </c>
      <c r="T6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12" s="24">
        <v>291</v>
      </c>
      <c r="V612" s="24">
        <v>10</v>
      </c>
      <c r="W612" s="24">
        <v>689</v>
      </c>
      <c r="X612" s="24">
        <v>84</v>
      </c>
      <c r="Y612" s="24">
        <v>10</v>
      </c>
      <c r="Z612" s="24">
        <v>0</v>
      </c>
      <c r="AA612" s="21">
        <v>1</v>
      </c>
      <c r="AB612" s="21">
        <v>3</v>
      </c>
      <c r="AC612" s="21">
        <v>4</v>
      </c>
      <c r="AD612" s="21">
        <v>9</v>
      </c>
      <c r="AE612" s="21">
        <v>1</v>
      </c>
      <c r="AF612" s="21">
        <v>0</v>
      </c>
      <c r="AG612" s="21">
        <v>0</v>
      </c>
      <c r="AH612" s="21">
        <v>0</v>
      </c>
      <c r="AI612" s="21">
        <v>0</v>
      </c>
      <c r="AJ612" s="21">
        <v>0</v>
      </c>
      <c r="AK612" s="21">
        <v>0</v>
      </c>
      <c r="AL612" s="21">
        <v>3</v>
      </c>
      <c r="AM612" s="21">
        <v>11</v>
      </c>
      <c r="AN612" s="25">
        <v>0</v>
      </c>
    </row>
    <row r="613" spans="1:40" x14ac:dyDescent="0.35">
      <c r="A613" s="26">
        <v>2416</v>
      </c>
      <c r="B613" s="27">
        <v>1969</v>
      </c>
      <c r="C613" s="21">
        <f ca="1">YEAR(TODAY())-CLEAN!$B613</f>
        <v>56</v>
      </c>
      <c r="D613" s="28" t="s">
        <v>792</v>
      </c>
      <c r="E613" s="27" t="s">
        <v>714</v>
      </c>
      <c r="F613" s="27" t="s">
        <v>709</v>
      </c>
      <c r="G613" s="29">
        <v>66582</v>
      </c>
      <c r="H613" s="28">
        <v>0</v>
      </c>
      <c r="I613" s="28">
        <v>0</v>
      </c>
      <c r="J613" s="28">
        <f>CLEAN!$H613+CLEAN!$I613</f>
        <v>0</v>
      </c>
      <c r="K613" s="30">
        <v>41701</v>
      </c>
      <c r="L613" s="28">
        <f ca="1">YEAR(TODAY())-YEAR(CLEAN!$K613)</f>
        <v>11</v>
      </c>
      <c r="M613" s="28">
        <v>83</v>
      </c>
      <c r="N613" s="28">
        <f>SUM(CLEAN!$AB613:$AE613)</f>
        <v>20</v>
      </c>
      <c r="O613" s="31">
        <f>CLEAN!$U613+CLEAN!$V613+CLEAN!$W613+CLEAN!$X613+CLEAN!$Y613+CLEAN!$Z613</f>
        <v>1288</v>
      </c>
      <c r="P613" s="28">
        <f>IF(CLEAN!$M613&lt;=32,3,IF(CLEAN!$M613&lt;=65,2,1))</f>
        <v>1</v>
      </c>
      <c r="Q613" s="28">
        <f>IF(Table_Market[[#This Row],[F_TOTAL_achat]]&lt;=14,1,IF(Table_Market[[#This Row],[F_TOTAL_achat]]&lt;=21,2,3))</f>
        <v>2</v>
      </c>
      <c r="R613" s="28">
        <f>IF(Table_Market[[#This Row],[M_TOTAL_dépensé]]&lt;=115,1,IF(Table_Market[[#This Row],[M_TOTAL_dépensé]]&lt;=833,2,3))</f>
        <v>3</v>
      </c>
      <c r="S613" s="21" t="str">
        <f>Table_Market[[#This Row],[R_SCORE]]&amp;Table_Market[[#This Row],[F_SCORE]]&amp;Table_Market[[#This Row],[M_SCORE]]</f>
        <v>123</v>
      </c>
      <c r="T6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13" s="31">
        <v>789</v>
      </c>
      <c r="V613" s="31">
        <v>25</v>
      </c>
      <c r="W613" s="31">
        <v>420</v>
      </c>
      <c r="X613" s="31">
        <v>16</v>
      </c>
      <c r="Y613" s="31">
        <v>38</v>
      </c>
      <c r="Z613" s="31">
        <v>0</v>
      </c>
      <c r="AA613" s="28">
        <v>1</v>
      </c>
      <c r="AB613" s="28">
        <v>2</v>
      </c>
      <c r="AC613" s="28">
        <v>8</v>
      </c>
      <c r="AD613" s="28">
        <v>9</v>
      </c>
      <c r="AE613" s="28">
        <v>1</v>
      </c>
      <c r="AF613" s="28">
        <v>0</v>
      </c>
      <c r="AG613" s="28">
        <v>0</v>
      </c>
      <c r="AH613" s="28">
        <v>0</v>
      </c>
      <c r="AI613" s="28">
        <v>0</v>
      </c>
      <c r="AJ613" s="28">
        <v>0</v>
      </c>
      <c r="AK613" s="28">
        <v>0</v>
      </c>
      <c r="AL613" s="28">
        <v>3</v>
      </c>
      <c r="AM613" s="28">
        <v>11</v>
      </c>
      <c r="AN613" s="32">
        <v>0</v>
      </c>
    </row>
    <row r="614" spans="1:40" x14ac:dyDescent="0.35">
      <c r="A614" s="19">
        <v>9120</v>
      </c>
      <c r="B614" s="20">
        <v>1962</v>
      </c>
      <c r="C614" s="21">
        <f ca="1">YEAR(TODAY())-CLEAN!$B614</f>
        <v>63</v>
      </c>
      <c r="D614" s="28" t="s">
        <v>794</v>
      </c>
      <c r="E614" s="20" t="s">
        <v>716</v>
      </c>
      <c r="F614" s="20" t="s">
        <v>709</v>
      </c>
      <c r="G614" s="22">
        <v>66565</v>
      </c>
      <c r="H614" s="21">
        <v>0</v>
      </c>
      <c r="I614" s="21">
        <v>1</v>
      </c>
      <c r="J614" s="21">
        <f>CLEAN!$H614+CLEAN!$I614</f>
        <v>1</v>
      </c>
      <c r="K614" s="23">
        <v>41248</v>
      </c>
      <c r="L614" s="21">
        <f ca="1">YEAR(TODAY())-YEAR(CLEAN!$K614)</f>
        <v>13</v>
      </c>
      <c r="M614" s="21">
        <v>80</v>
      </c>
      <c r="N614" s="21">
        <f>SUM(CLEAN!$AB614:$AE614)</f>
        <v>23</v>
      </c>
      <c r="O614" s="24">
        <f>CLEAN!$U614+CLEAN!$V614+CLEAN!$W614+CLEAN!$X614+CLEAN!$Y614+CLEAN!$Z614</f>
        <v>1065</v>
      </c>
      <c r="P614" s="21">
        <f>IF(CLEAN!$M614&lt;=32,3,IF(CLEAN!$M614&lt;=65,2,1))</f>
        <v>1</v>
      </c>
      <c r="Q614" s="21">
        <f>IF(Table_Market[[#This Row],[F_TOTAL_achat]]&lt;=14,1,IF(Table_Market[[#This Row],[F_TOTAL_achat]]&lt;=21,2,3))</f>
        <v>3</v>
      </c>
      <c r="R614" s="21">
        <f>IF(Table_Market[[#This Row],[M_TOTAL_dépensé]]&lt;=115,1,IF(Table_Market[[#This Row],[M_TOTAL_dépensé]]&lt;=833,2,3))</f>
        <v>3</v>
      </c>
      <c r="S614" s="21" t="str">
        <f>Table_Market[[#This Row],[R_SCORE]]&amp;Table_Market[[#This Row],[F_SCORE]]&amp;Table_Market[[#This Row],[M_SCORE]]</f>
        <v>133</v>
      </c>
      <c r="T6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14" s="24">
        <v>747</v>
      </c>
      <c r="V614" s="24">
        <v>10</v>
      </c>
      <c r="W614" s="24">
        <v>161</v>
      </c>
      <c r="X614" s="24">
        <v>65</v>
      </c>
      <c r="Y614" s="24">
        <v>40</v>
      </c>
      <c r="Z614" s="24">
        <v>42</v>
      </c>
      <c r="AA614" s="21">
        <v>4</v>
      </c>
      <c r="AB614" s="21">
        <v>4</v>
      </c>
      <c r="AC614" s="21">
        <v>2</v>
      </c>
      <c r="AD614" s="21">
        <v>9</v>
      </c>
      <c r="AE614" s="21">
        <v>8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0</v>
      </c>
      <c r="AL614" s="21">
        <v>3</v>
      </c>
      <c r="AM614" s="21">
        <v>11</v>
      </c>
      <c r="AN614" s="25">
        <v>0</v>
      </c>
    </row>
    <row r="615" spans="1:40" x14ac:dyDescent="0.35">
      <c r="A615" s="26">
        <v>9478</v>
      </c>
      <c r="B615" s="27">
        <v>1985</v>
      </c>
      <c r="C615" s="21">
        <f ca="1">YEAR(TODAY())-CLEAN!$B615</f>
        <v>40</v>
      </c>
      <c r="D615" s="28" t="s">
        <v>793</v>
      </c>
      <c r="E615" s="27" t="s">
        <v>716</v>
      </c>
      <c r="F615" s="27" t="s">
        <v>709</v>
      </c>
      <c r="G615" s="29">
        <v>66503</v>
      </c>
      <c r="H615" s="28">
        <v>1</v>
      </c>
      <c r="I615" s="28">
        <v>0</v>
      </c>
      <c r="J615" s="28">
        <f>CLEAN!$H615+CLEAN!$I615</f>
        <v>1</v>
      </c>
      <c r="K615" s="30">
        <v>41135</v>
      </c>
      <c r="L615" s="28">
        <f ca="1">YEAR(TODAY())-YEAR(CLEAN!$K615)</f>
        <v>13</v>
      </c>
      <c r="M615" s="28">
        <v>30</v>
      </c>
      <c r="N615" s="28">
        <f>SUM(CLEAN!$AB615:$AE615)</f>
        <v>16</v>
      </c>
      <c r="O615" s="31">
        <f>CLEAN!$U615+CLEAN!$V615+CLEAN!$W615+CLEAN!$X615+CLEAN!$Y615+CLEAN!$Z615</f>
        <v>401</v>
      </c>
      <c r="P615" s="28">
        <f>IF(CLEAN!$M615&lt;=32,3,IF(CLEAN!$M615&lt;=65,2,1))</f>
        <v>3</v>
      </c>
      <c r="Q615" s="28">
        <f>IF(Table_Market[[#This Row],[F_TOTAL_achat]]&lt;=14,1,IF(Table_Market[[#This Row],[F_TOTAL_achat]]&lt;=21,2,3))</f>
        <v>2</v>
      </c>
      <c r="R615" s="28">
        <f>IF(Table_Market[[#This Row],[M_TOTAL_dépensé]]&lt;=115,1,IF(Table_Market[[#This Row],[M_TOTAL_dépensé]]&lt;=833,2,3))</f>
        <v>2</v>
      </c>
      <c r="S615" s="21" t="str">
        <f>Table_Market[[#This Row],[R_SCORE]]&amp;Table_Market[[#This Row],[F_SCORE]]&amp;Table_Market[[#This Row],[M_SCORE]]</f>
        <v>322</v>
      </c>
      <c r="T6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15" s="31">
        <v>91</v>
      </c>
      <c r="V615" s="31">
        <v>64</v>
      </c>
      <c r="W615" s="31">
        <v>128</v>
      </c>
      <c r="X615" s="31">
        <v>65</v>
      </c>
      <c r="Y615" s="31">
        <v>3</v>
      </c>
      <c r="Z615" s="31">
        <v>50</v>
      </c>
      <c r="AA615" s="28">
        <v>2</v>
      </c>
      <c r="AB615" s="28">
        <v>4</v>
      </c>
      <c r="AC615" s="28">
        <v>3</v>
      </c>
      <c r="AD615" s="28">
        <v>6</v>
      </c>
      <c r="AE615" s="28">
        <v>3</v>
      </c>
      <c r="AF615" s="28">
        <v>0</v>
      </c>
      <c r="AG615" s="28">
        <v>0</v>
      </c>
      <c r="AH615" s="28">
        <v>0</v>
      </c>
      <c r="AI615" s="28">
        <v>0</v>
      </c>
      <c r="AJ615" s="28">
        <v>0</v>
      </c>
      <c r="AK615" s="28">
        <v>0</v>
      </c>
      <c r="AL615" s="28">
        <v>3</v>
      </c>
      <c r="AM615" s="28">
        <v>11</v>
      </c>
      <c r="AN615" s="32">
        <v>0</v>
      </c>
    </row>
    <row r="616" spans="1:40" x14ac:dyDescent="0.35">
      <c r="A616" s="19">
        <v>246</v>
      </c>
      <c r="B616" s="20">
        <v>1965</v>
      </c>
      <c r="C616" s="21">
        <f ca="1">YEAR(TODAY())-CLEAN!$B616</f>
        <v>60</v>
      </c>
      <c r="D616" s="28" t="s">
        <v>794</v>
      </c>
      <c r="E616" s="20" t="s">
        <v>716</v>
      </c>
      <c r="F616" s="20" t="s">
        <v>710</v>
      </c>
      <c r="G616" s="22">
        <v>66480</v>
      </c>
      <c r="H616" s="21">
        <v>1</v>
      </c>
      <c r="I616" s="21">
        <v>1</v>
      </c>
      <c r="J616" s="21">
        <f>CLEAN!$H616+CLEAN!$I616</f>
        <v>2</v>
      </c>
      <c r="K616" s="23">
        <v>41790</v>
      </c>
      <c r="L616" s="21">
        <f ca="1">YEAR(TODAY())-YEAR(CLEAN!$K616)</f>
        <v>11</v>
      </c>
      <c r="M616" s="21">
        <v>71</v>
      </c>
      <c r="N616" s="21">
        <f>SUM(CLEAN!$AB616:$AE616)</f>
        <v>16</v>
      </c>
      <c r="O616" s="24">
        <f>CLEAN!$U616+CLEAN!$V616+CLEAN!$W616+CLEAN!$X616+CLEAN!$Y616+CLEAN!$Z616</f>
        <v>312</v>
      </c>
      <c r="P616" s="21">
        <f>IF(CLEAN!$M616&lt;=32,3,IF(CLEAN!$M616&lt;=65,2,1))</f>
        <v>1</v>
      </c>
      <c r="Q616" s="21">
        <f>IF(Table_Market[[#This Row],[F_TOTAL_achat]]&lt;=14,1,IF(Table_Market[[#This Row],[F_TOTAL_achat]]&lt;=21,2,3))</f>
        <v>2</v>
      </c>
      <c r="R616" s="21">
        <f>IF(Table_Market[[#This Row],[M_TOTAL_dépensé]]&lt;=115,1,IF(Table_Market[[#This Row],[M_TOTAL_dépensé]]&lt;=833,2,3))</f>
        <v>2</v>
      </c>
      <c r="S616" s="21" t="str">
        <f>Table_Market[[#This Row],[R_SCORE]]&amp;Table_Market[[#This Row],[F_SCORE]]&amp;Table_Market[[#This Row],[M_SCORE]]</f>
        <v>122</v>
      </c>
      <c r="T6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16" s="24">
        <v>199</v>
      </c>
      <c r="V616" s="24">
        <v>9</v>
      </c>
      <c r="W616" s="24">
        <v>57</v>
      </c>
      <c r="X616" s="24">
        <v>20</v>
      </c>
      <c r="Y616" s="24">
        <v>21</v>
      </c>
      <c r="Z616" s="24">
        <v>6</v>
      </c>
      <c r="AA616" s="21">
        <v>7</v>
      </c>
      <c r="AB616" s="21">
        <v>4</v>
      </c>
      <c r="AC616" s="21">
        <v>1</v>
      </c>
      <c r="AD616" s="21">
        <v>7</v>
      </c>
      <c r="AE616" s="21">
        <v>4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0</v>
      </c>
      <c r="AL616" s="21">
        <v>3</v>
      </c>
      <c r="AM616" s="21">
        <v>11</v>
      </c>
      <c r="AN616" s="25">
        <v>0</v>
      </c>
    </row>
    <row r="617" spans="1:40" x14ac:dyDescent="0.35">
      <c r="A617" s="26">
        <v>9907</v>
      </c>
      <c r="B617" s="27">
        <v>1969</v>
      </c>
      <c r="C617" s="21">
        <f ca="1">YEAR(TODAY())-CLEAN!$B617</f>
        <v>56</v>
      </c>
      <c r="D617" s="28" t="s">
        <v>792</v>
      </c>
      <c r="E617" s="27" t="s">
        <v>717</v>
      </c>
      <c r="F617" s="27" t="s">
        <v>713</v>
      </c>
      <c r="G617" s="29">
        <v>66476</v>
      </c>
      <c r="H617" s="28">
        <v>0</v>
      </c>
      <c r="I617" s="28">
        <v>1</v>
      </c>
      <c r="J617" s="28">
        <f>CLEAN!$H617+CLEAN!$I617</f>
        <v>1</v>
      </c>
      <c r="K617" s="30">
        <v>41612</v>
      </c>
      <c r="L617" s="28">
        <f ca="1">YEAR(TODAY())-YEAR(CLEAN!$K617)</f>
        <v>12</v>
      </c>
      <c r="M617" s="28">
        <v>80</v>
      </c>
      <c r="N617" s="28">
        <f>SUM(CLEAN!$AB617:$AE617)</f>
        <v>28</v>
      </c>
      <c r="O617" s="31">
        <f>CLEAN!$U617+CLEAN!$V617+CLEAN!$W617+CLEAN!$X617+CLEAN!$Y617+CLEAN!$Z617</f>
        <v>1013</v>
      </c>
      <c r="P617" s="28">
        <f>IF(CLEAN!$M617&lt;=32,3,IF(CLEAN!$M617&lt;=65,2,1))</f>
        <v>1</v>
      </c>
      <c r="Q617" s="28">
        <f>IF(Table_Market[[#This Row],[F_TOTAL_achat]]&lt;=14,1,IF(Table_Market[[#This Row],[F_TOTAL_achat]]&lt;=21,2,3))</f>
        <v>3</v>
      </c>
      <c r="R617" s="28">
        <f>IF(Table_Market[[#This Row],[M_TOTAL_dépensé]]&lt;=115,1,IF(Table_Market[[#This Row],[M_TOTAL_dépensé]]&lt;=833,2,3))</f>
        <v>3</v>
      </c>
      <c r="S617" s="21" t="str">
        <f>Table_Market[[#This Row],[R_SCORE]]&amp;Table_Market[[#This Row],[F_SCORE]]&amp;Table_Market[[#This Row],[M_SCORE]]</f>
        <v>133</v>
      </c>
      <c r="T6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17" s="31">
        <v>742</v>
      </c>
      <c r="V617" s="31">
        <v>28</v>
      </c>
      <c r="W617" s="31">
        <v>152</v>
      </c>
      <c r="X617" s="31">
        <v>25</v>
      </c>
      <c r="Y617" s="31">
        <v>9</v>
      </c>
      <c r="Z617" s="31">
        <v>57</v>
      </c>
      <c r="AA617" s="28">
        <v>2</v>
      </c>
      <c r="AB617" s="28">
        <v>6</v>
      </c>
      <c r="AC617" s="28">
        <v>8</v>
      </c>
      <c r="AD617" s="28">
        <v>10</v>
      </c>
      <c r="AE617" s="28">
        <v>4</v>
      </c>
      <c r="AF617" s="28">
        <v>0</v>
      </c>
      <c r="AG617" s="28">
        <v>0</v>
      </c>
      <c r="AH617" s="28">
        <v>0</v>
      </c>
      <c r="AI617" s="28">
        <v>0</v>
      </c>
      <c r="AJ617" s="28">
        <v>0</v>
      </c>
      <c r="AK617" s="28">
        <v>0</v>
      </c>
      <c r="AL617" s="28">
        <v>3</v>
      </c>
      <c r="AM617" s="28">
        <v>11</v>
      </c>
      <c r="AN617" s="32">
        <v>0</v>
      </c>
    </row>
    <row r="618" spans="1:40" x14ac:dyDescent="0.35">
      <c r="A618" s="19">
        <v>10142</v>
      </c>
      <c r="B618" s="20">
        <v>1976</v>
      </c>
      <c r="C618" s="21">
        <f ca="1">YEAR(TODAY())-CLEAN!$B618</f>
        <v>49</v>
      </c>
      <c r="D618" s="28" t="s">
        <v>792</v>
      </c>
      <c r="E618" s="20" t="s">
        <v>714</v>
      </c>
      <c r="F618" s="20" t="s">
        <v>711</v>
      </c>
      <c r="G618" s="22">
        <v>66476</v>
      </c>
      <c r="H618" s="21">
        <v>0</v>
      </c>
      <c r="I618" s="21">
        <v>1</v>
      </c>
      <c r="J618" s="21">
        <f>CLEAN!$H618+CLEAN!$I618</f>
        <v>1</v>
      </c>
      <c r="K618" s="23">
        <v>41340</v>
      </c>
      <c r="L618" s="21">
        <f ca="1">YEAR(TODAY())-YEAR(CLEAN!$K618)</f>
        <v>12</v>
      </c>
      <c r="M618" s="21">
        <v>99</v>
      </c>
      <c r="N618" s="21">
        <f>SUM(CLEAN!$AB618:$AE618)</f>
        <v>22</v>
      </c>
      <c r="O618" s="24">
        <f>CLEAN!$U618+CLEAN!$V618+CLEAN!$W618+CLEAN!$X618+CLEAN!$Y618+CLEAN!$Z618</f>
        <v>689</v>
      </c>
      <c r="P618" s="21">
        <f>IF(CLEAN!$M618&lt;=32,3,IF(CLEAN!$M618&lt;=65,2,1))</f>
        <v>1</v>
      </c>
      <c r="Q618" s="21">
        <f>IF(Table_Market[[#This Row],[F_TOTAL_achat]]&lt;=14,1,IF(Table_Market[[#This Row],[F_TOTAL_achat]]&lt;=21,2,3))</f>
        <v>3</v>
      </c>
      <c r="R618" s="21">
        <f>IF(Table_Market[[#This Row],[M_TOTAL_dépensé]]&lt;=115,1,IF(Table_Market[[#This Row],[M_TOTAL_dépensé]]&lt;=833,2,3))</f>
        <v>2</v>
      </c>
      <c r="S618" s="21" t="str">
        <f>Table_Market[[#This Row],[R_SCORE]]&amp;Table_Market[[#This Row],[F_SCORE]]&amp;Table_Market[[#This Row],[M_SCORE]]</f>
        <v>132</v>
      </c>
      <c r="T6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18" s="24">
        <v>372</v>
      </c>
      <c r="V618" s="24">
        <v>18</v>
      </c>
      <c r="W618" s="24">
        <v>126</v>
      </c>
      <c r="X618" s="24">
        <v>47</v>
      </c>
      <c r="Y618" s="24">
        <v>48</v>
      </c>
      <c r="Z618" s="24">
        <v>78</v>
      </c>
      <c r="AA618" s="21">
        <v>2</v>
      </c>
      <c r="AB618" s="21">
        <v>5</v>
      </c>
      <c r="AC618" s="21">
        <v>2</v>
      </c>
      <c r="AD618" s="21">
        <v>11</v>
      </c>
      <c r="AE618" s="21">
        <v>4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0</v>
      </c>
      <c r="AL618" s="21">
        <v>3</v>
      </c>
      <c r="AM618" s="21">
        <v>11</v>
      </c>
      <c r="AN618" s="25">
        <v>0</v>
      </c>
    </row>
    <row r="619" spans="1:40" x14ac:dyDescent="0.35">
      <c r="A619" s="26">
        <v>7030</v>
      </c>
      <c r="B619" s="27">
        <v>1955</v>
      </c>
      <c r="C619" s="21">
        <f ca="1">YEAR(TODAY())-CLEAN!$B619</f>
        <v>70</v>
      </c>
      <c r="D619" s="28" t="s">
        <v>794</v>
      </c>
      <c r="E619" s="27" t="s">
        <v>714</v>
      </c>
      <c r="F619" s="27" t="s">
        <v>710</v>
      </c>
      <c r="G619" s="29">
        <v>66465</v>
      </c>
      <c r="H619" s="28">
        <v>0</v>
      </c>
      <c r="I619" s="28">
        <v>1</v>
      </c>
      <c r="J619" s="28">
        <f>CLEAN!$H619+CLEAN!$I619</f>
        <v>1</v>
      </c>
      <c r="K619" s="30">
        <v>41363</v>
      </c>
      <c r="L619" s="28">
        <f ca="1">YEAR(TODAY())-YEAR(CLEAN!$K619)</f>
        <v>12</v>
      </c>
      <c r="M619" s="28">
        <v>1</v>
      </c>
      <c r="N619" s="28">
        <f>SUM(CLEAN!$AB619:$AE619)</f>
        <v>38</v>
      </c>
      <c r="O619" s="31">
        <f>CLEAN!$U619+CLEAN!$V619+CLEAN!$W619+CLEAN!$X619+CLEAN!$Y619+CLEAN!$Z619</f>
        <v>1485</v>
      </c>
      <c r="P619" s="28">
        <f>IF(CLEAN!$M619&lt;=32,3,IF(CLEAN!$M619&lt;=65,2,1))</f>
        <v>3</v>
      </c>
      <c r="Q619" s="28">
        <f>IF(Table_Market[[#This Row],[F_TOTAL_achat]]&lt;=14,1,IF(Table_Market[[#This Row],[F_TOTAL_achat]]&lt;=21,2,3))</f>
        <v>3</v>
      </c>
      <c r="R619" s="28">
        <f>IF(Table_Market[[#This Row],[M_TOTAL_dépensé]]&lt;=115,1,IF(Table_Market[[#This Row],[M_TOTAL_dépensé]]&lt;=833,2,3))</f>
        <v>3</v>
      </c>
      <c r="S619" s="21" t="str">
        <f>Table_Market[[#This Row],[R_SCORE]]&amp;Table_Market[[#This Row],[F_SCORE]]&amp;Table_Market[[#This Row],[M_SCORE]]</f>
        <v>333</v>
      </c>
      <c r="T6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19" s="31">
        <v>1200</v>
      </c>
      <c r="V619" s="31">
        <v>0</v>
      </c>
      <c r="W619" s="31">
        <v>204</v>
      </c>
      <c r="X619" s="31">
        <v>38</v>
      </c>
      <c r="Y619" s="31">
        <v>29</v>
      </c>
      <c r="Z619" s="31">
        <v>14</v>
      </c>
      <c r="AA619" s="28">
        <v>3</v>
      </c>
      <c r="AB619" s="28">
        <v>11</v>
      </c>
      <c r="AC619" s="28">
        <v>9</v>
      </c>
      <c r="AD619" s="28">
        <v>12</v>
      </c>
      <c r="AE619" s="28">
        <v>6</v>
      </c>
      <c r="AF619" s="28">
        <v>0</v>
      </c>
      <c r="AG619" s="28">
        <v>0</v>
      </c>
      <c r="AH619" s="28">
        <v>0</v>
      </c>
      <c r="AI619" s="28">
        <v>1</v>
      </c>
      <c r="AJ619" s="28">
        <v>0</v>
      </c>
      <c r="AK619" s="28">
        <v>0</v>
      </c>
      <c r="AL619" s="28">
        <v>3</v>
      </c>
      <c r="AM619" s="28">
        <v>11</v>
      </c>
      <c r="AN619" s="32">
        <v>0</v>
      </c>
    </row>
    <row r="620" spans="1:40" x14ac:dyDescent="0.35">
      <c r="A620" s="19">
        <v>1729</v>
      </c>
      <c r="B620" s="20">
        <v>1961</v>
      </c>
      <c r="C620" s="21">
        <f ca="1">YEAR(TODAY())-CLEAN!$B620</f>
        <v>64</v>
      </c>
      <c r="D620" s="28" t="s">
        <v>794</v>
      </c>
      <c r="E620" s="20" t="s">
        <v>714</v>
      </c>
      <c r="F620" s="20" t="s">
        <v>713</v>
      </c>
      <c r="G620" s="22">
        <v>66426</v>
      </c>
      <c r="H620" s="21">
        <v>0</v>
      </c>
      <c r="I620" s="21">
        <v>1</v>
      </c>
      <c r="J620" s="21">
        <f>CLEAN!$H620+CLEAN!$I620</f>
        <v>1</v>
      </c>
      <c r="K620" s="23">
        <v>41549</v>
      </c>
      <c r="L620" s="21">
        <f ca="1">YEAR(TODAY())-YEAR(CLEAN!$K620)</f>
        <v>12</v>
      </c>
      <c r="M620" s="21">
        <v>14</v>
      </c>
      <c r="N620" s="21">
        <f>SUM(CLEAN!$AB620:$AE620)</f>
        <v>24</v>
      </c>
      <c r="O620" s="24">
        <f>CLEAN!$U620+CLEAN!$V620+CLEAN!$W620+CLEAN!$X620+CLEAN!$Y620+CLEAN!$Z620</f>
        <v>1377</v>
      </c>
      <c r="P620" s="21">
        <f>IF(CLEAN!$M620&lt;=32,3,IF(CLEAN!$M620&lt;=65,2,1))</f>
        <v>3</v>
      </c>
      <c r="Q620" s="21">
        <f>IF(Table_Market[[#This Row],[F_TOTAL_achat]]&lt;=14,1,IF(Table_Market[[#This Row],[F_TOTAL_achat]]&lt;=21,2,3))</f>
        <v>3</v>
      </c>
      <c r="R620" s="21">
        <f>IF(Table_Market[[#This Row],[M_TOTAL_dépensé]]&lt;=115,1,IF(Table_Market[[#This Row],[M_TOTAL_dépensé]]&lt;=833,2,3))</f>
        <v>3</v>
      </c>
      <c r="S620" s="21" t="str">
        <f>Table_Market[[#This Row],[R_SCORE]]&amp;Table_Market[[#This Row],[F_SCORE]]&amp;Table_Market[[#This Row],[M_SCORE]]</f>
        <v>333</v>
      </c>
      <c r="T6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20" s="24">
        <v>1043</v>
      </c>
      <c r="V620" s="24">
        <v>24</v>
      </c>
      <c r="W620" s="24">
        <v>97</v>
      </c>
      <c r="X620" s="24">
        <v>32</v>
      </c>
      <c r="Y620" s="24">
        <v>24</v>
      </c>
      <c r="Z620" s="24">
        <v>157</v>
      </c>
      <c r="AA620" s="21">
        <v>2</v>
      </c>
      <c r="AB620" s="21">
        <v>3</v>
      </c>
      <c r="AC620" s="21">
        <v>5</v>
      </c>
      <c r="AD620" s="21">
        <v>10</v>
      </c>
      <c r="AE620" s="21">
        <v>6</v>
      </c>
      <c r="AF620" s="21">
        <v>0</v>
      </c>
      <c r="AG620" s="21">
        <v>0</v>
      </c>
      <c r="AH620" s="21">
        <v>0</v>
      </c>
      <c r="AI620" s="21">
        <v>0</v>
      </c>
      <c r="AJ620" s="21">
        <v>0</v>
      </c>
      <c r="AK620" s="21">
        <v>0</v>
      </c>
      <c r="AL620" s="21">
        <v>3</v>
      </c>
      <c r="AM620" s="21">
        <v>11</v>
      </c>
      <c r="AN620" s="25">
        <v>0</v>
      </c>
    </row>
    <row r="621" spans="1:40" x14ac:dyDescent="0.35">
      <c r="A621" s="26">
        <v>3336</v>
      </c>
      <c r="B621" s="27">
        <v>1948</v>
      </c>
      <c r="C621" s="21">
        <f ca="1">YEAR(TODAY())-CLEAN!$B621</f>
        <v>77</v>
      </c>
      <c r="D621" s="28" t="s">
        <v>794</v>
      </c>
      <c r="E621" s="27" t="s">
        <v>714</v>
      </c>
      <c r="F621" s="27" t="s">
        <v>713</v>
      </c>
      <c r="G621" s="29">
        <v>66375</v>
      </c>
      <c r="H621" s="28">
        <v>0</v>
      </c>
      <c r="I621" s="28">
        <v>1</v>
      </c>
      <c r="J621" s="28">
        <f>CLEAN!$H621+CLEAN!$I621</f>
        <v>1</v>
      </c>
      <c r="K621" s="30">
        <v>41599</v>
      </c>
      <c r="L621" s="28">
        <f ca="1">YEAR(TODAY())-YEAR(CLEAN!$K621)</f>
        <v>12</v>
      </c>
      <c r="M621" s="28">
        <v>96</v>
      </c>
      <c r="N621" s="28">
        <f>SUM(CLEAN!$AB621:$AE621)</f>
        <v>18</v>
      </c>
      <c r="O621" s="31">
        <f>CLEAN!$U621+CLEAN!$V621+CLEAN!$W621+CLEAN!$X621+CLEAN!$Y621+CLEAN!$Z621</f>
        <v>948</v>
      </c>
      <c r="P621" s="28">
        <f>IF(CLEAN!$M621&lt;=32,3,IF(CLEAN!$M621&lt;=65,2,1))</f>
        <v>1</v>
      </c>
      <c r="Q621" s="28">
        <f>IF(Table_Market[[#This Row],[F_TOTAL_achat]]&lt;=14,1,IF(Table_Market[[#This Row],[F_TOTAL_achat]]&lt;=21,2,3))</f>
        <v>2</v>
      </c>
      <c r="R621" s="28">
        <f>IF(Table_Market[[#This Row],[M_TOTAL_dépensé]]&lt;=115,1,IF(Table_Market[[#This Row],[M_TOTAL_dépensé]]&lt;=833,2,3))</f>
        <v>3</v>
      </c>
      <c r="S621" s="21" t="str">
        <f>Table_Market[[#This Row],[R_SCORE]]&amp;Table_Market[[#This Row],[F_SCORE]]&amp;Table_Market[[#This Row],[M_SCORE]]</f>
        <v>123</v>
      </c>
      <c r="T6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21" s="31">
        <v>712</v>
      </c>
      <c r="V621" s="31">
        <v>0</v>
      </c>
      <c r="W621" s="31">
        <v>45</v>
      </c>
      <c r="X621" s="31">
        <v>0</v>
      </c>
      <c r="Y621" s="31">
        <v>0</v>
      </c>
      <c r="Z621" s="31">
        <v>191</v>
      </c>
      <c r="AA621" s="28">
        <v>3</v>
      </c>
      <c r="AB621" s="28">
        <v>2</v>
      </c>
      <c r="AC621" s="28">
        <v>4</v>
      </c>
      <c r="AD621" s="28">
        <v>5</v>
      </c>
      <c r="AE621" s="28">
        <v>7</v>
      </c>
      <c r="AF621" s="28">
        <v>1</v>
      </c>
      <c r="AG621" s="28">
        <v>0</v>
      </c>
      <c r="AH621" s="28">
        <v>0</v>
      </c>
      <c r="AI621" s="28">
        <v>0</v>
      </c>
      <c r="AJ621" s="28">
        <v>0</v>
      </c>
      <c r="AK621" s="28">
        <v>0</v>
      </c>
      <c r="AL621" s="28">
        <v>3</v>
      </c>
      <c r="AM621" s="28">
        <v>11</v>
      </c>
      <c r="AN621" s="32">
        <v>0</v>
      </c>
    </row>
    <row r="622" spans="1:40" x14ac:dyDescent="0.35">
      <c r="A622" s="19">
        <v>9381</v>
      </c>
      <c r="B622" s="20">
        <v>1978</v>
      </c>
      <c r="C622" s="21">
        <f ca="1">YEAR(TODAY())-CLEAN!$B622</f>
        <v>47</v>
      </c>
      <c r="D622" s="28" t="s">
        <v>792</v>
      </c>
      <c r="E622" s="20" t="s">
        <v>716</v>
      </c>
      <c r="F622" s="20" t="s">
        <v>710</v>
      </c>
      <c r="G622" s="22">
        <v>66373</v>
      </c>
      <c r="H622" s="21">
        <v>1</v>
      </c>
      <c r="I622" s="21">
        <v>1</v>
      </c>
      <c r="J622" s="21">
        <f>CLEAN!$H622+CLEAN!$I622</f>
        <v>2</v>
      </c>
      <c r="K622" s="23">
        <v>41437</v>
      </c>
      <c r="L622" s="21">
        <f ca="1">YEAR(TODAY())-YEAR(CLEAN!$K622)</f>
        <v>12</v>
      </c>
      <c r="M622" s="21">
        <v>57</v>
      </c>
      <c r="N622" s="21">
        <f>SUM(CLEAN!$AB622:$AE622)</f>
        <v>19</v>
      </c>
      <c r="O622" s="24">
        <f>CLEAN!$U622+CLEAN!$V622+CLEAN!$W622+CLEAN!$X622+CLEAN!$Y622+CLEAN!$Z622</f>
        <v>606</v>
      </c>
      <c r="P622" s="21">
        <f>IF(CLEAN!$M622&lt;=32,3,IF(CLEAN!$M622&lt;=65,2,1))</f>
        <v>2</v>
      </c>
      <c r="Q622" s="21">
        <f>IF(Table_Market[[#This Row],[F_TOTAL_achat]]&lt;=14,1,IF(Table_Market[[#This Row],[F_TOTAL_achat]]&lt;=21,2,3))</f>
        <v>2</v>
      </c>
      <c r="R622" s="21">
        <f>IF(Table_Market[[#This Row],[M_TOTAL_dépensé]]&lt;=115,1,IF(Table_Market[[#This Row],[M_TOTAL_dépensé]]&lt;=833,2,3))</f>
        <v>2</v>
      </c>
      <c r="S622" s="21" t="str">
        <f>Table_Market[[#This Row],[R_SCORE]]&amp;Table_Market[[#This Row],[F_SCORE]]&amp;Table_Market[[#This Row],[M_SCORE]]</f>
        <v>222</v>
      </c>
      <c r="T6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22" s="24">
        <v>328</v>
      </c>
      <c r="V622" s="24">
        <v>9</v>
      </c>
      <c r="W622" s="24">
        <v>124</v>
      </c>
      <c r="X622" s="24">
        <v>12</v>
      </c>
      <c r="Y622" s="24">
        <v>24</v>
      </c>
      <c r="Z622" s="24">
        <v>109</v>
      </c>
      <c r="AA622" s="21">
        <v>7</v>
      </c>
      <c r="AB622" s="21">
        <v>4</v>
      </c>
      <c r="AC622" s="21">
        <v>2</v>
      </c>
      <c r="AD622" s="21">
        <v>10</v>
      </c>
      <c r="AE622" s="21">
        <v>3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0</v>
      </c>
      <c r="AL622" s="21">
        <v>3</v>
      </c>
      <c r="AM622" s="21">
        <v>11</v>
      </c>
      <c r="AN622" s="25">
        <v>0</v>
      </c>
    </row>
    <row r="623" spans="1:40" x14ac:dyDescent="0.35">
      <c r="A623" s="26">
        <v>9384</v>
      </c>
      <c r="B623" s="27">
        <v>1978</v>
      </c>
      <c r="C623" s="21">
        <f ca="1">YEAR(TODAY())-CLEAN!$B623</f>
        <v>47</v>
      </c>
      <c r="D623" s="28" t="s">
        <v>792</v>
      </c>
      <c r="E623" s="27" t="s">
        <v>716</v>
      </c>
      <c r="F623" s="27" t="s">
        <v>710</v>
      </c>
      <c r="G623" s="29">
        <v>66373</v>
      </c>
      <c r="H623" s="28">
        <v>1</v>
      </c>
      <c r="I623" s="28">
        <v>1</v>
      </c>
      <c r="J623" s="28">
        <f>CLEAN!$H623+CLEAN!$I623</f>
        <v>2</v>
      </c>
      <c r="K623" s="30">
        <v>41437</v>
      </c>
      <c r="L623" s="28">
        <f ca="1">YEAR(TODAY())-YEAR(CLEAN!$K623)</f>
        <v>12</v>
      </c>
      <c r="M623" s="28">
        <v>57</v>
      </c>
      <c r="N623" s="28">
        <f>SUM(CLEAN!$AB623:$AE623)</f>
        <v>19</v>
      </c>
      <c r="O623" s="31">
        <f>CLEAN!$U623+CLEAN!$V623+CLEAN!$W623+CLEAN!$X623+CLEAN!$Y623+CLEAN!$Z623</f>
        <v>606</v>
      </c>
      <c r="P623" s="28">
        <f>IF(CLEAN!$M623&lt;=32,3,IF(CLEAN!$M623&lt;=65,2,1))</f>
        <v>2</v>
      </c>
      <c r="Q623" s="28">
        <f>IF(Table_Market[[#This Row],[F_TOTAL_achat]]&lt;=14,1,IF(Table_Market[[#This Row],[F_TOTAL_achat]]&lt;=21,2,3))</f>
        <v>2</v>
      </c>
      <c r="R623" s="28">
        <f>IF(Table_Market[[#This Row],[M_TOTAL_dépensé]]&lt;=115,1,IF(Table_Market[[#This Row],[M_TOTAL_dépensé]]&lt;=833,2,3))</f>
        <v>2</v>
      </c>
      <c r="S623" s="21" t="str">
        <f>Table_Market[[#This Row],[R_SCORE]]&amp;Table_Market[[#This Row],[F_SCORE]]&amp;Table_Market[[#This Row],[M_SCORE]]</f>
        <v>222</v>
      </c>
      <c r="T6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23" s="31">
        <v>328</v>
      </c>
      <c r="V623" s="31">
        <v>9</v>
      </c>
      <c r="W623" s="31">
        <v>124</v>
      </c>
      <c r="X623" s="31">
        <v>12</v>
      </c>
      <c r="Y623" s="31">
        <v>24</v>
      </c>
      <c r="Z623" s="31">
        <v>109</v>
      </c>
      <c r="AA623" s="28">
        <v>7</v>
      </c>
      <c r="AB623" s="28">
        <v>4</v>
      </c>
      <c r="AC623" s="28">
        <v>2</v>
      </c>
      <c r="AD623" s="28">
        <v>10</v>
      </c>
      <c r="AE623" s="28">
        <v>3</v>
      </c>
      <c r="AF623" s="28">
        <v>0</v>
      </c>
      <c r="AG623" s="28">
        <v>0</v>
      </c>
      <c r="AH623" s="28">
        <v>0</v>
      </c>
      <c r="AI623" s="28">
        <v>0</v>
      </c>
      <c r="AJ623" s="28">
        <v>0</v>
      </c>
      <c r="AK623" s="28">
        <v>0</v>
      </c>
      <c r="AL623" s="28">
        <v>3</v>
      </c>
      <c r="AM623" s="28">
        <v>11</v>
      </c>
      <c r="AN623" s="32">
        <v>0</v>
      </c>
    </row>
    <row r="624" spans="1:40" x14ac:dyDescent="0.35">
      <c r="A624" s="19">
        <v>10675</v>
      </c>
      <c r="B624" s="20">
        <v>1956</v>
      </c>
      <c r="C624" s="21">
        <f ca="1">YEAR(TODAY())-CLEAN!$B624</f>
        <v>69</v>
      </c>
      <c r="D624" s="28" t="s">
        <v>794</v>
      </c>
      <c r="E624" s="20" t="s">
        <v>714</v>
      </c>
      <c r="F624" s="20" t="s">
        <v>710</v>
      </c>
      <c r="G624" s="22">
        <v>66334</v>
      </c>
      <c r="H624" s="21">
        <v>0</v>
      </c>
      <c r="I624" s="21">
        <v>1</v>
      </c>
      <c r="J624" s="21">
        <f>CLEAN!$H624+CLEAN!$I624</f>
        <v>1</v>
      </c>
      <c r="K624" s="23">
        <v>41367</v>
      </c>
      <c r="L624" s="21">
        <f ca="1">YEAR(TODAY())-YEAR(CLEAN!$K624)</f>
        <v>12</v>
      </c>
      <c r="M624" s="21">
        <v>82</v>
      </c>
      <c r="N624" s="21">
        <f>SUM(CLEAN!$AB624:$AE624)</f>
        <v>22</v>
      </c>
      <c r="O624" s="24">
        <f>CLEAN!$U624+CLEAN!$V624+CLEAN!$W624+CLEAN!$X624+CLEAN!$Y624+CLEAN!$Z624</f>
        <v>1161</v>
      </c>
      <c r="P624" s="21">
        <f>IF(CLEAN!$M624&lt;=32,3,IF(CLEAN!$M624&lt;=65,2,1))</f>
        <v>1</v>
      </c>
      <c r="Q624" s="21">
        <f>IF(Table_Market[[#This Row],[F_TOTAL_achat]]&lt;=14,1,IF(Table_Market[[#This Row],[F_TOTAL_achat]]&lt;=21,2,3))</f>
        <v>3</v>
      </c>
      <c r="R624" s="21">
        <f>IF(Table_Market[[#This Row],[M_TOTAL_dépensé]]&lt;=115,1,IF(Table_Market[[#This Row],[M_TOTAL_dépensé]]&lt;=833,2,3))</f>
        <v>3</v>
      </c>
      <c r="S624" s="21" t="str">
        <f>Table_Market[[#This Row],[R_SCORE]]&amp;Table_Market[[#This Row],[F_SCORE]]&amp;Table_Market[[#This Row],[M_SCORE]]</f>
        <v>133</v>
      </c>
      <c r="T6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24" s="24">
        <v>909</v>
      </c>
      <c r="V624" s="24">
        <v>11</v>
      </c>
      <c r="W624" s="24">
        <v>218</v>
      </c>
      <c r="X624" s="24">
        <v>0</v>
      </c>
      <c r="Y624" s="24">
        <v>0</v>
      </c>
      <c r="Z624" s="24">
        <v>23</v>
      </c>
      <c r="AA624" s="21">
        <v>2</v>
      </c>
      <c r="AB624" s="21">
        <v>9</v>
      </c>
      <c r="AC624" s="21">
        <v>3</v>
      </c>
      <c r="AD624" s="21">
        <v>5</v>
      </c>
      <c r="AE624" s="21">
        <v>5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0</v>
      </c>
      <c r="AL624" s="21">
        <v>3</v>
      </c>
      <c r="AM624" s="21">
        <v>11</v>
      </c>
      <c r="AN624" s="25">
        <v>1</v>
      </c>
    </row>
    <row r="625" spans="1:40" x14ac:dyDescent="0.35">
      <c r="A625" s="26">
        <v>2304</v>
      </c>
      <c r="B625" s="27">
        <v>1963</v>
      </c>
      <c r="C625" s="21">
        <f ca="1">YEAR(TODAY())-CLEAN!$B625</f>
        <v>62</v>
      </c>
      <c r="D625" s="28" t="s">
        <v>794</v>
      </c>
      <c r="E625" s="27" t="s">
        <v>714</v>
      </c>
      <c r="F625" s="27" t="s">
        <v>713</v>
      </c>
      <c r="G625" s="29">
        <v>66313</v>
      </c>
      <c r="H625" s="28">
        <v>0</v>
      </c>
      <c r="I625" s="28">
        <v>1</v>
      </c>
      <c r="J625" s="28">
        <f>CLEAN!$H625+CLEAN!$I625</f>
        <v>1</v>
      </c>
      <c r="K625" s="30">
        <v>41533</v>
      </c>
      <c r="L625" s="28">
        <f ca="1">YEAR(TODAY())-YEAR(CLEAN!$K625)</f>
        <v>12</v>
      </c>
      <c r="M625" s="28">
        <v>86</v>
      </c>
      <c r="N625" s="28">
        <f>SUM(CLEAN!$AB625:$AE625)</f>
        <v>25</v>
      </c>
      <c r="O625" s="31">
        <f>CLEAN!$U625+CLEAN!$V625+CLEAN!$W625+CLEAN!$X625+CLEAN!$Y625+CLEAN!$Z625</f>
        <v>770</v>
      </c>
      <c r="P625" s="28">
        <f>IF(CLEAN!$M625&lt;=32,3,IF(CLEAN!$M625&lt;=65,2,1))</f>
        <v>1</v>
      </c>
      <c r="Q625" s="28">
        <f>IF(Table_Market[[#This Row],[F_TOTAL_achat]]&lt;=14,1,IF(Table_Market[[#This Row],[F_TOTAL_achat]]&lt;=21,2,3))</f>
        <v>3</v>
      </c>
      <c r="R625" s="28">
        <f>IF(Table_Market[[#This Row],[M_TOTAL_dépensé]]&lt;=115,1,IF(Table_Market[[#This Row],[M_TOTAL_dépensé]]&lt;=833,2,3))</f>
        <v>2</v>
      </c>
      <c r="S625" s="21" t="str">
        <f>Table_Market[[#This Row],[R_SCORE]]&amp;Table_Market[[#This Row],[F_SCORE]]&amp;Table_Market[[#This Row],[M_SCORE]]</f>
        <v>132</v>
      </c>
      <c r="T6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25" s="31">
        <v>625</v>
      </c>
      <c r="V625" s="31">
        <v>7</v>
      </c>
      <c r="W625" s="31">
        <v>99</v>
      </c>
      <c r="X625" s="31">
        <v>10</v>
      </c>
      <c r="Y625" s="31">
        <v>22</v>
      </c>
      <c r="Z625" s="31">
        <v>7</v>
      </c>
      <c r="AA625" s="28">
        <v>2</v>
      </c>
      <c r="AB625" s="28">
        <v>6</v>
      </c>
      <c r="AC625" s="28">
        <v>3</v>
      </c>
      <c r="AD625" s="28">
        <v>12</v>
      </c>
      <c r="AE625" s="28">
        <v>4</v>
      </c>
      <c r="AF625" s="28">
        <v>0</v>
      </c>
      <c r="AG625" s="28">
        <v>0</v>
      </c>
      <c r="AH625" s="28">
        <v>0</v>
      </c>
      <c r="AI625" s="28">
        <v>0</v>
      </c>
      <c r="AJ625" s="28">
        <v>0</v>
      </c>
      <c r="AK625" s="28">
        <v>0</v>
      </c>
      <c r="AL625" s="28">
        <v>3</v>
      </c>
      <c r="AM625" s="28">
        <v>11</v>
      </c>
      <c r="AN625" s="32">
        <v>0</v>
      </c>
    </row>
    <row r="626" spans="1:40" x14ac:dyDescent="0.35">
      <c r="A626" s="19">
        <v>10319</v>
      </c>
      <c r="B626" s="20">
        <v>1971</v>
      </c>
      <c r="C626" s="21">
        <f ca="1">YEAR(TODAY())-CLEAN!$B626</f>
        <v>54</v>
      </c>
      <c r="D626" s="28" t="s">
        <v>792</v>
      </c>
      <c r="E626" s="20" t="s">
        <v>716</v>
      </c>
      <c r="F626" s="20" t="s">
        <v>710</v>
      </c>
      <c r="G626" s="22">
        <v>66303</v>
      </c>
      <c r="H626" s="21">
        <v>0</v>
      </c>
      <c r="I626" s="21">
        <v>1</v>
      </c>
      <c r="J626" s="21">
        <f>CLEAN!$H626+CLEAN!$I626</f>
        <v>1</v>
      </c>
      <c r="K626" s="23">
        <v>41331</v>
      </c>
      <c r="L626" s="21">
        <f ca="1">YEAR(TODAY())-YEAR(CLEAN!$K626)</f>
        <v>12</v>
      </c>
      <c r="M626" s="21">
        <v>56</v>
      </c>
      <c r="N626" s="21">
        <f>SUM(CLEAN!$AB626:$AE626)</f>
        <v>26</v>
      </c>
      <c r="O626" s="24">
        <f>CLEAN!$U626+CLEAN!$V626+CLEAN!$W626+CLEAN!$X626+CLEAN!$Y626+CLEAN!$Z626</f>
        <v>1286</v>
      </c>
      <c r="P626" s="21">
        <f>IF(CLEAN!$M626&lt;=32,3,IF(CLEAN!$M626&lt;=65,2,1))</f>
        <v>2</v>
      </c>
      <c r="Q626" s="21">
        <f>IF(Table_Market[[#This Row],[F_TOTAL_achat]]&lt;=14,1,IF(Table_Market[[#This Row],[F_TOTAL_achat]]&lt;=21,2,3))</f>
        <v>3</v>
      </c>
      <c r="R626" s="21">
        <f>IF(Table_Market[[#This Row],[M_TOTAL_dépensé]]&lt;=115,1,IF(Table_Market[[#This Row],[M_TOTAL_dépensé]]&lt;=833,2,3))</f>
        <v>3</v>
      </c>
      <c r="S626" s="21" t="str">
        <f>Table_Market[[#This Row],[R_SCORE]]&amp;Table_Market[[#This Row],[F_SCORE]]&amp;Table_Market[[#This Row],[M_SCORE]]</f>
        <v>233</v>
      </c>
      <c r="T6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26" s="24">
        <v>1090</v>
      </c>
      <c r="V626" s="24">
        <v>12</v>
      </c>
      <c r="W626" s="24">
        <v>96</v>
      </c>
      <c r="X626" s="24">
        <v>16</v>
      </c>
      <c r="Y626" s="24">
        <v>12</v>
      </c>
      <c r="Z626" s="24">
        <v>60</v>
      </c>
      <c r="AA626" s="21">
        <v>4</v>
      </c>
      <c r="AB626" s="21">
        <v>3</v>
      </c>
      <c r="AC626" s="21">
        <v>4</v>
      </c>
      <c r="AD626" s="21">
        <v>11</v>
      </c>
      <c r="AE626" s="21">
        <v>8</v>
      </c>
      <c r="AF626" s="21">
        <v>0</v>
      </c>
      <c r="AG626" s="21">
        <v>1</v>
      </c>
      <c r="AH626" s="21">
        <v>0</v>
      </c>
      <c r="AI626" s="21">
        <v>0</v>
      </c>
      <c r="AJ626" s="21">
        <v>0</v>
      </c>
      <c r="AK626" s="21">
        <v>0</v>
      </c>
      <c r="AL626" s="21">
        <v>3</v>
      </c>
      <c r="AM626" s="21">
        <v>11</v>
      </c>
      <c r="AN626" s="25">
        <v>0</v>
      </c>
    </row>
    <row r="627" spans="1:40" x14ac:dyDescent="0.35">
      <c r="A627" s="26">
        <v>3535</v>
      </c>
      <c r="B627" s="27">
        <v>1965</v>
      </c>
      <c r="C627" s="21">
        <f ca="1">YEAR(TODAY())-CLEAN!$B627</f>
        <v>60</v>
      </c>
      <c r="D627" s="28" t="s">
        <v>794</v>
      </c>
      <c r="E627" s="27" t="s">
        <v>716</v>
      </c>
      <c r="F627" s="27" t="s">
        <v>709</v>
      </c>
      <c r="G627" s="29">
        <v>66294</v>
      </c>
      <c r="H627" s="28">
        <v>0</v>
      </c>
      <c r="I627" s="28">
        <v>0</v>
      </c>
      <c r="J627" s="28">
        <f>CLEAN!$H627+CLEAN!$I627</f>
        <v>0</v>
      </c>
      <c r="K627" s="30">
        <v>41715</v>
      </c>
      <c r="L627" s="28">
        <f ca="1">YEAR(TODAY())-YEAR(CLEAN!$K627)</f>
        <v>11</v>
      </c>
      <c r="M627" s="28">
        <v>68</v>
      </c>
      <c r="N627" s="28">
        <f>SUM(CLEAN!$AB627:$AE627)</f>
        <v>14</v>
      </c>
      <c r="O627" s="31">
        <f>CLEAN!$U627+CLEAN!$V627+CLEAN!$W627+CLEAN!$X627+CLEAN!$Y627+CLEAN!$Z627</f>
        <v>967</v>
      </c>
      <c r="P627" s="28">
        <f>IF(CLEAN!$M627&lt;=32,3,IF(CLEAN!$M627&lt;=65,2,1))</f>
        <v>1</v>
      </c>
      <c r="Q627" s="28">
        <f>IF(Table_Market[[#This Row],[F_TOTAL_achat]]&lt;=14,1,IF(Table_Market[[#This Row],[F_TOTAL_achat]]&lt;=21,2,3))</f>
        <v>1</v>
      </c>
      <c r="R627" s="28">
        <f>IF(Table_Market[[#This Row],[M_TOTAL_dépensé]]&lt;=115,1,IF(Table_Market[[#This Row],[M_TOTAL_dépensé]]&lt;=833,2,3))</f>
        <v>3</v>
      </c>
      <c r="S627" s="21" t="str">
        <f>Table_Market[[#This Row],[R_SCORE]]&amp;Table_Market[[#This Row],[F_SCORE]]&amp;Table_Market[[#This Row],[M_SCORE]]</f>
        <v>113</v>
      </c>
      <c r="T6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27" s="31">
        <v>251</v>
      </c>
      <c r="V627" s="31">
        <v>108</v>
      </c>
      <c r="W627" s="31">
        <v>334</v>
      </c>
      <c r="X627" s="31">
        <v>65</v>
      </c>
      <c r="Y627" s="31">
        <v>92</v>
      </c>
      <c r="Z627" s="31">
        <v>117</v>
      </c>
      <c r="AA627" s="28">
        <v>1</v>
      </c>
      <c r="AB627" s="28">
        <v>4</v>
      </c>
      <c r="AC627" s="28">
        <v>3</v>
      </c>
      <c r="AD627" s="28">
        <v>5</v>
      </c>
      <c r="AE627" s="28">
        <v>2</v>
      </c>
      <c r="AF627" s="28">
        <v>0</v>
      </c>
      <c r="AG627" s="28">
        <v>0</v>
      </c>
      <c r="AH627" s="28">
        <v>0</v>
      </c>
      <c r="AI627" s="28">
        <v>0</v>
      </c>
      <c r="AJ627" s="28">
        <v>0</v>
      </c>
      <c r="AK627" s="28">
        <v>0</v>
      </c>
      <c r="AL627" s="28">
        <v>3</v>
      </c>
      <c r="AM627" s="28">
        <v>11</v>
      </c>
      <c r="AN627" s="32">
        <v>0</v>
      </c>
    </row>
    <row r="628" spans="1:40" x14ac:dyDescent="0.35">
      <c r="A628" s="19">
        <v>591</v>
      </c>
      <c r="B628" s="20">
        <v>1957</v>
      </c>
      <c r="C628" s="21">
        <f ca="1">YEAR(TODAY())-CLEAN!$B628</f>
        <v>68</v>
      </c>
      <c r="D628" s="28" t="s">
        <v>794</v>
      </c>
      <c r="E628" s="20" t="s">
        <v>716</v>
      </c>
      <c r="F628" s="20" t="s">
        <v>712</v>
      </c>
      <c r="G628" s="22">
        <v>66033</v>
      </c>
      <c r="H628" s="21">
        <v>0</v>
      </c>
      <c r="I628" s="21">
        <v>1</v>
      </c>
      <c r="J628" s="21">
        <f>CLEAN!$H628+CLEAN!$I628</f>
        <v>1</v>
      </c>
      <c r="K628" s="23">
        <v>41294</v>
      </c>
      <c r="L628" s="21">
        <f ca="1">YEAR(TODAY())-YEAR(CLEAN!$K628)</f>
        <v>12</v>
      </c>
      <c r="M628" s="21">
        <v>76</v>
      </c>
      <c r="N628" s="21">
        <f>SUM(CLEAN!$AB628:$AE628)</f>
        <v>25</v>
      </c>
      <c r="O628" s="24">
        <f>CLEAN!$U628+CLEAN!$V628+CLEAN!$W628+CLEAN!$X628+CLEAN!$Y628+CLEAN!$Z628</f>
        <v>677</v>
      </c>
      <c r="P628" s="21">
        <f>IF(CLEAN!$M628&lt;=32,3,IF(CLEAN!$M628&lt;=65,2,1))</f>
        <v>1</v>
      </c>
      <c r="Q628" s="21">
        <f>IF(Table_Market[[#This Row],[F_TOTAL_achat]]&lt;=14,1,IF(Table_Market[[#This Row],[F_TOTAL_achat]]&lt;=21,2,3))</f>
        <v>3</v>
      </c>
      <c r="R628" s="21">
        <f>IF(Table_Market[[#This Row],[M_TOTAL_dépensé]]&lt;=115,1,IF(Table_Market[[#This Row],[M_TOTAL_dépensé]]&lt;=833,2,3))</f>
        <v>2</v>
      </c>
      <c r="S628" s="21" t="str">
        <f>Table_Market[[#This Row],[R_SCORE]]&amp;Table_Market[[#This Row],[F_SCORE]]&amp;Table_Market[[#This Row],[M_SCORE]]</f>
        <v>132</v>
      </c>
      <c r="T6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28" s="24">
        <v>293</v>
      </c>
      <c r="V628" s="24">
        <v>35</v>
      </c>
      <c r="W628" s="24">
        <v>179</v>
      </c>
      <c r="X628" s="24">
        <v>46</v>
      </c>
      <c r="Y628" s="24">
        <v>59</v>
      </c>
      <c r="Z628" s="24">
        <v>65</v>
      </c>
      <c r="AA628" s="21">
        <v>2</v>
      </c>
      <c r="AB628" s="21">
        <v>8</v>
      </c>
      <c r="AC628" s="21">
        <v>3</v>
      </c>
      <c r="AD628" s="21">
        <v>7</v>
      </c>
      <c r="AE628" s="21">
        <v>7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3</v>
      </c>
      <c r="AM628" s="21">
        <v>11</v>
      </c>
      <c r="AN628" s="25">
        <v>0</v>
      </c>
    </row>
    <row r="629" spans="1:40" x14ac:dyDescent="0.35">
      <c r="A629" s="26">
        <v>7718</v>
      </c>
      <c r="B629" s="27">
        <v>1947</v>
      </c>
      <c r="C629" s="21">
        <f ca="1">YEAR(TODAY())-CLEAN!$B629</f>
        <v>78</v>
      </c>
      <c r="D629" s="28" t="s">
        <v>794</v>
      </c>
      <c r="E629" s="27" t="s">
        <v>717</v>
      </c>
      <c r="F629" s="27" t="s">
        <v>713</v>
      </c>
      <c r="G629" s="29">
        <v>66000</v>
      </c>
      <c r="H629" s="28">
        <v>0</v>
      </c>
      <c r="I629" s="28">
        <v>0</v>
      </c>
      <c r="J629" s="28">
        <f>CLEAN!$H629+CLEAN!$I629</f>
        <v>0</v>
      </c>
      <c r="K629" s="30">
        <v>41749</v>
      </c>
      <c r="L629" s="28">
        <f ca="1">YEAR(TODAY())-YEAR(CLEAN!$K629)</f>
        <v>11</v>
      </c>
      <c r="M629" s="28">
        <v>36</v>
      </c>
      <c r="N629" s="28">
        <f>SUM(CLEAN!$AB629:$AE629)</f>
        <v>10</v>
      </c>
      <c r="O629" s="31">
        <f>CLEAN!$U629+CLEAN!$V629+CLEAN!$W629+CLEAN!$X629+CLEAN!$Y629+CLEAN!$Z629</f>
        <v>711</v>
      </c>
      <c r="P629" s="28">
        <f>IF(CLEAN!$M629&lt;=32,3,IF(CLEAN!$M629&lt;=65,2,1))</f>
        <v>2</v>
      </c>
      <c r="Q629" s="28">
        <f>IF(Table_Market[[#This Row],[F_TOTAL_achat]]&lt;=14,1,IF(Table_Market[[#This Row],[F_TOTAL_achat]]&lt;=21,2,3))</f>
        <v>1</v>
      </c>
      <c r="R629" s="28">
        <f>IF(Table_Market[[#This Row],[M_TOTAL_dépensé]]&lt;=115,1,IF(Table_Market[[#This Row],[M_TOTAL_dépensé]]&lt;=833,2,3))</f>
        <v>2</v>
      </c>
      <c r="S629" s="21" t="str">
        <f>Table_Market[[#This Row],[R_SCORE]]&amp;Table_Market[[#This Row],[F_SCORE]]&amp;Table_Market[[#This Row],[M_SCORE]]</f>
        <v>212</v>
      </c>
      <c r="T6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629" s="31">
        <v>244</v>
      </c>
      <c r="V629" s="31">
        <v>51</v>
      </c>
      <c r="W629" s="31">
        <v>270</v>
      </c>
      <c r="X629" s="31">
        <v>101</v>
      </c>
      <c r="Y629" s="31">
        <v>0</v>
      </c>
      <c r="Z629" s="31">
        <v>45</v>
      </c>
      <c r="AA629" s="28">
        <v>1</v>
      </c>
      <c r="AB629" s="28">
        <v>1</v>
      </c>
      <c r="AC629" s="28">
        <v>3</v>
      </c>
      <c r="AD629" s="28">
        <v>5</v>
      </c>
      <c r="AE629" s="28">
        <v>1</v>
      </c>
      <c r="AF629" s="28">
        <v>0</v>
      </c>
      <c r="AG629" s="28">
        <v>0</v>
      </c>
      <c r="AH629" s="28">
        <v>0</v>
      </c>
      <c r="AI629" s="28">
        <v>0</v>
      </c>
      <c r="AJ629" s="28">
        <v>0</v>
      </c>
      <c r="AK629" s="28">
        <v>0</v>
      </c>
      <c r="AL629" s="28">
        <v>3</v>
      </c>
      <c r="AM629" s="28">
        <v>11</v>
      </c>
      <c r="AN629" s="32">
        <v>0</v>
      </c>
    </row>
    <row r="630" spans="1:40" x14ac:dyDescent="0.35">
      <c r="A630" s="19">
        <v>6233</v>
      </c>
      <c r="B630" s="20">
        <v>1976</v>
      </c>
      <c r="C630" s="21">
        <f ca="1">YEAR(TODAY())-CLEAN!$B630</f>
        <v>49</v>
      </c>
      <c r="D630" s="28" t="s">
        <v>792</v>
      </c>
      <c r="E630" s="20" t="s">
        <v>716</v>
      </c>
      <c r="F630" s="20" t="s">
        <v>710</v>
      </c>
      <c r="G630" s="22">
        <v>65991</v>
      </c>
      <c r="H630" s="21">
        <v>0</v>
      </c>
      <c r="I630" s="21">
        <v>1</v>
      </c>
      <c r="J630" s="21">
        <f>CLEAN!$H630+CLEAN!$I630</f>
        <v>1</v>
      </c>
      <c r="K630" s="23">
        <v>41159</v>
      </c>
      <c r="L630" s="21">
        <f ca="1">YEAR(TODAY())-YEAR(CLEAN!$K630)</f>
        <v>13</v>
      </c>
      <c r="M630" s="21">
        <v>21</v>
      </c>
      <c r="N630" s="21">
        <f>SUM(CLEAN!$AB630:$AE630)</f>
        <v>31</v>
      </c>
      <c r="O630" s="24">
        <f>CLEAN!$U630+CLEAN!$V630+CLEAN!$W630+CLEAN!$X630+CLEAN!$Y630+CLEAN!$Z630</f>
        <v>971</v>
      </c>
      <c r="P630" s="21">
        <f>IF(CLEAN!$M630&lt;=32,3,IF(CLEAN!$M630&lt;=65,2,1))</f>
        <v>3</v>
      </c>
      <c r="Q630" s="21">
        <f>IF(Table_Market[[#This Row],[F_TOTAL_achat]]&lt;=14,1,IF(Table_Market[[#This Row],[F_TOTAL_achat]]&lt;=21,2,3))</f>
        <v>3</v>
      </c>
      <c r="R630" s="21">
        <f>IF(Table_Market[[#This Row],[M_TOTAL_dépensé]]&lt;=115,1,IF(Table_Market[[#This Row],[M_TOTAL_dépensé]]&lt;=833,2,3))</f>
        <v>3</v>
      </c>
      <c r="S630" s="21" t="str">
        <f>Table_Market[[#This Row],[R_SCORE]]&amp;Table_Market[[#This Row],[F_SCORE]]&amp;Table_Market[[#This Row],[M_SCORE]]</f>
        <v>333</v>
      </c>
      <c r="T6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30" s="24">
        <v>507</v>
      </c>
      <c r="V630" s="24">
        <v>19</v>
      </c>
      <c r="W630" s="24">
        <v>364</v>
      </c>
      <c r="X630" s="24">
        <v>25</v>
      </c>
      <c r="Y630" s="24">
        <v>47</v>
      </c>
      <c r="Z630" s="24">
        <v>9</v>
      </c>
      <c r="AA630" s="21">
        <v>3</v>
      </c>
      <c r="AB630" s="21">
        <v>9</v>
      </c>
      <c r="AC630" s="21">
        <v>5</v>
      </c>
      <c r="AD630" s="21">
        <v>10</v>
      </c>
      <c r="AE630" s="21">
        <v>7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0</v>
      </c>
      <c r="AL630" s="21">
        <v>3</v>
      </c>
      <c r="AM630" s="21">
        <v>11</v>
      </c>
      <c r="AN630" s="25">
        <v>0</v>
      </c>
    </row>
    <row r="631" spans="1:40" x14ac:dyDescent="0.35">
      <c r="A631" s="26">
        <v>11176</v>
      </c>
      <c r="B631" s="27">
        <v>1970</v>
      </c>
      <c r="C631" s="21">
        <f ca="1">YEAR(TODAY())-CLEAN!$B631</f>
        <v>55</v>
      </c>
      <c r="D631" s="28" t="s">
        <v>792</v>
      </c>
      <c r="E631" s="27" t="s">
        <v>714</v>
      </c>
      <c r="F631" s="27" t="s">
        <v>713</v>
      </c>
      <c r="G631" s="29">
        <v>65968</v>
      </c>
      <c r="H631" s="28">
        <v>0</v>
      </c>
      <c r="I631" s="28">
        <v>1</v>
      </c>
      <c r="J631" s="28">
        <f>CLEAN!$H631+CLEAN!$I631</f>
        <v>1</v>
      </c>
      <c r="K631" s="30">
        <v>41771</v>
      </c>
      <c r="L631" s="28">
        <f ca="1">YEAR(TODAY())-YEAR(CLEAN!$K631)</f>
        <v>11</v>
      </c>
      <c r="M631" s="28">
        <v>12</v>
      </c>
      <c r="N631" s="28">
        <f>SUM(CLEAN!$AB631:$AE631)</f>
        <v>19</v>
      </c>
      <c r="O631" s="31">
        <f>CLEAN!$U631+CLEAN!$V631+CLEAN!$W631+CLEAN!$X631+CLEAN!$Y631+CLEAN!$Z631</f>
        <v>495</v>
      </c>
      <c r="P631" s="28">
        <f>IF(CLEAN!$M631&lt;=32,3,IF(CLEAN!$M631&lt;=65,2,1))</f>
        <v>3</v>
      </c>
      <c r="Q631" s="28">
        <f>IF(Table_Market[[#This Row],[F_TOTAL_achat]]&lt;=14,1,IF(Table_Market[[#This Row],[F_TOTAL_achat]]&lt;=21,2,3))</f>
        <v>2</v>
      </c>
      <c r="R631" s="28">
        <f>IF(Table_Market[[#This Row],[M_TOTAL_dépensé]]&lt;=115,1,IF(Table_Market[[#This Row],[M_TOTAL_dépensé]]&lt;=833,2,3))</f>
        <v>2</v>
      </c>
      <c r="S631" s="21" t="str">
        <f>Table_Market[[#This Row],[R_SCORE]]&amp;Table_Market[[#This Row],[F_SCORE]]&amp;Table_Market[[#This Row],[M_SCORE]]</f>
        <v>322</v>
      </c>
      <c r="T6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31" s="31">
        <v>376</v>
      </c>
      <c r="V631" s="31">
        <v>9</v>
      </c>
      <c r="W631" s="31">
        <v>83</v>
      </c>
      <c r="X631" s="31">
        <v>19</v>
      </c>
      <c r="Y631" s="31">
        <v>4</v>
      </c>
      <c r="Z631" s="31">
        <v>4</v>
      </c>
      <c r="AA631" s="28">
        <v>2</v>
      </c>
      <c r="AB631" s="28">
        <v>5</v>
      </c>
      <c r="AC631" s="28">
        <v>4</v>
      </c>
      <c r="AD631" s="28">
        <v>7</v>
      </c>
      <c r="AE631" s="28">
        <v>3</v>
      </c>
      <c r="AF631" s="28">
        <v>0</v>
      </c>
      <c r="AG631" s="28">
        <v>0</v>
      </c>
      <c r="AH631" s="28">
        <v>0</v>
      </c>
      <c r="AI631" s="28">
        <v>0</v>
      </c>
      <c r="AJ631" s="28">
        <v>0</v>
      </c>
      <c r="AK631" s="28">
        <v>0</v>
      </c>
      <c r="AL631" s="28">
        <v>3</v>
      </c>
      <c r="AM631" s="28">
        <v>11</v>
      </c>
      <c r="AN631" s="32">
        <v>0</v>
      </c>
    </row>
    <row r="632" spans="1:40" x14ac:dyDescent="0.35">
      <c r="A632" s="19">
        <v>9370</v>
      </c>
      <c r="B632" s="20">
        <v>1945</v>
      </c>
      <c r="C632" s="21">
        <f ca="1">YEAR(TODAY())-CLEAN!$B632</f>
        <v>80</v>
      </c>
      <c r="D632" s="28" t="s">
        <v>794</v>
      </c>
      <c r="E632" s="20" t="s">
        <v>714</v>
      </c>
      <c r="F632" s="20" t="s">
        <v>710</v>
      </c>
      <c r="G632" s="22">
        <v>65846</v>
      </c>
      <c r="H632" s="21">
        <v>0</v>
      </c>
      <c r="I632" s="21">
        <v>0</v>
      </c>
      <c r="J632" s="21">
        <f>CLEAN!$H632+CLEAN!$I632</f>
        <v>0</v>
      </c>
      <c r="K632" s="23">
        <v>41411</v>
      </c>
      <c r="L632" s="21">
        <f ca="1">YEAR(TODAY())-YEAR(CLEAN!$K632)</f>
        <v>12</v>
      </c>
      <c r="M632" s="21">
        <v>68</v>
      </c>
      <c r="N632" s="21">
        <f>SUM(CLEAN!$AB632:$AE632)</f>
        <v>19</v>
      </c>
      <c r="O632" s="24">
        <f>CLEAN!$U632+CLEAN!$V632+CLEAN!$W632+CLEAN!$X632+CLEAN!$Y632+CLEAN!$Z632</f>
        <v>1120</v>
      </c>
      <c r="P632" s="21">
        <f>IF(CLEAN!$M632&lt;=32,3,IF(CLEAN!$M632&lt;=65,2,1))</f>
        <v>1</v>
      </c>
      <c r="Q632" s="21">
        <f>IF(Table_Market[[#This Row],[F_TOTAL_achat]]&lt;=14,1,IF(Table_Market[[#This Row],[F_TOTAL_achat]]&lt;=21,2,3))</f>
        <v>2</v>
      </c>
      <c r="R632" s="21">
        <f>IF(Table_Market[[#This Row],[M_TOTAL_dépensé]]&lt;=115,1,IF(Table_Market[[#This Row],[M_TOTAL_dépensé]]&lt;=833,2,3))</f>
        <v>3</v>
      </c>
      <c r="S632" s="21" t="str">
        <f>Table_Market[[#This Row],[R_SCORE]]&amp;Table_Market[[#This Row],[F_SCORE]]&amp;Table_Market[[#This Row],[M_SCORE]]</f>
        <v>123</v>
      </c>
      <c r="T6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32" s="24">
        <v>562</v>
      </c>
      <c r="V632" s="24">
        <v>81</v>
      </c>
      <c r="W632" s="24">
        <v>276</v>
      </c>
      <c r="X632" s="24">
        <v>80</v>
      </c>
      <c r="Y632" s="24">
        <v>40</v>
      </c>
      <c r="Z632" s="24">
        <v>81</v>
      </c>
      <c r="AA632" s="21">
        <v>1</v>
      </c>
      <c r="AB632" s="21">
        <v>6</v>
      </c>
      <c r="AC632" s="21">
        <v>3</v>
      </c>
      <c r="AD632" s="21">
        <v>6</v>
      </c>
      <c r="AE632" s="21">
        <v>4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0</v>
      </c>
      <c r="AL632" s="21">
        <v>3</v>
      </c>
      <c r="AM632" s="21">
        <v>11</v>
      </c>
      <c r="AN632" s="25">
        <v>0</v>
      </c>
    </row>
    <row r="633" spans="1:40" x14ac:dyDescent="0.35">
      <c r="A633" s="26">
        <v>528</v>
      </c>
      <c r="B633" s="27">
        <v>1978</v>
      </c>
      <c r="C633" s="21">
        <f ca="1">YEAR(TODAY())-CLEAN!$B633</f>
        <v>47</v>
      </c>
      <c r="D633" s="28" t="s">
        <v>792</v>
      </c>
      <c r="E633" s="27" t="s">
        <v>716</v>
      </c>
      <c r="F633" s="27" t="s">
        <v>710</v>
      </c>
      <c r="G633" s="29">
        <v>65819</v>
      </c>
      <c r="H633" s="28">
        <v>0</v>
      </c>
      <c r="I633" s="28">
        <v>0</v>
      </c>
      <c r="J633" s="28">
        <f>CLEAN!$H633+CLEAN!$I633</f>
        <v>0</v>
      </c>
      <c r="K633" s="30">
        <v>41242</v>
      </c>
      <c r="L633" s="28">
        <f ca="1">YEAR(TODAY())-YEAR(CLEAN!$K633)</f>
        <v>13</v>
      </c>
      <c r="M633" s="28">
        <v>99</v>
      </c>
      <c r="N633" s="28">
        <f>SUM(CLEAN!$AB633:$AE633)</f>
        <v>22</v>
      </c>
      <c r="O633" s="31">
        <f>CLEAN!$U633+CLEAN!$V633+CLEAN!$W633+CLEAN!$X633+CLEAN!$Y633+CLEAN!$Z633</f>
        <v>1383</v>
      </c>
      <c r="P633" s="28">
        <f>IF(CLEAN!$M633&lt;=32,3,IF(CLEAN!$M633&lt;=65,2,1))</f>
        <v>1</v>
      </c>
      <c r="Q633" s="28">
        <f>IF(Table_Market[[#This Row],[F_TOTAL_achat]]&lt;=14,1,IF(Table_Market[[#This Row],[F_TOTAL_achat]]&lt;=21,2,3))</f>
        <v>3</v>
      </c>
      <c r="R633" s="28">
        <f>IF(Table_Market[[#This Row],[M_TOTAL_dépensé]]&lt;=115,1,IF(Table_Market[[#This Row],[M_TOTAL_dépensé]]&lt;=833,2,3))</f>
        <v>3</v>
      </c>
      <c r="S633" s="21" t="str">
        <f>Table_Market[[#This Row],[R_SCORE]]&amp;Table_Market[[#This Row],[F_SCORE]]&amp;Table_Market[[#This Row],[M_SCORE]]</f>
        <v>133</v>
      </c>
      <c r="T6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33" s="31">
        <v>267</v>
      </c>
      <c r="V633" s="31">
        <v>38</v>
      </c>
      <c r="W633" s="31">
        <v>701</v>
      </c>
      <c r="X633" s="31">
        <v>149</v>
      </c>
      <c r="Y633" s="31">
        <v>165</v>
      </c>
      <c r="Z633" s="31">
        <v>63</v>
      </c>
      <c r="AA633" s="28">
        <v>1</v>
      </c>
      <c r="AB633" s="28">
        <v>5</v>
      </c>
      <c r="AC633" s="28">
        <v>4</v>
      </c>
      <c r="AD633" s="28">
        <v>10</v>
      </c>
      <c r="AE633" s="28">
        <v>3</v>
      </c>
      <c r="AF633" s="28">
        <v>0</v>
      </c>
      <c r="AG633" s="28">
        <v>0</v>
      </c>
      <c r="AH633" s="28">
        <v>0</v>
      </c>
      <c r="AI633" s="28">
        <v>0</v>
      </c>
      <c r="AJ633" s="28">
        <v>0</v>
      </c>
      <c r="AK633" s="28">
        <v>0</v>
      </c>
      <c r="AL633" s="28">
        <v>3</v>
      </c>
      <c r="AM633" s="28">
        <v>11</v>
      </c>
      <c r="AN633" s="32">
        <v>0</v>
      </c>
    </row>
    <row r="634" spans="1:40" x14ac:dyDescent="0.35">
      <c r="A634" s="19">
        <v>832</v>
      </c>
      <c r="B634" s="20">
        <v>1966</v>
      </c>
      <c r="C634" s="21">
        <f ca="1">YEAR(TODAY())-CLEAN!$B634</f>
        <v>59</v>
      </c>
      <c r="D634" s="28" t="s">
        <v>792</v>
      </c>
      <c r="E634" s="20" t="s">
        <v>714</v>
      </c>
      <c r="F634" s="20" t="s">
        <v>713</v>
      </c>
      <c r="G634" s="22">
        <v>65814</v>
      </c>
      <c r="H634" s="21">
        <v>0</v>
      </c>
      <c r="I634" s="21">
        <v>1</v>
      </c>
      <c r="J634" s="21">
        <f>CLEAN!$H634+CLEAN!$I634</f>
        <v>1</v>
      </c>
      <c r="K634" s="23">
        <v>41700</v>
      </c>
      <c r="L634" s="21">
        <f ca="1">YEAR(TODAY())-YEAR(CLEAN!$K634)</f>
        <v>11</v>
      </c>
      <c r="M634" s="21">
        <v>90</v>
      </c>
      <c r="N634" s="21">
        <f>SUM(CLEAN!$AB634:$AE634)</f>
        <v>25</v>
      </c>
      <c r="O634" s="24">
        <f>CLEAN!$U634+CLEAN!$V634+CLEAN!$W634+CLEAN!$X634+CLEAN!$Y634+CLEAN!$Z634</f>
        <v>747</v>
      </c>
      <c r="P634" s="21">
        <f>IF(CLEAN!$M634&lt;=32,3,IF(CLEAN!$M634&lt;=65,2,1))</f>
        <v>1</v>
      </c>
      <c r="Q634" s="21">
        <f>IF(Table_Market[[#This Row],[F_TOTAL_achat]]&lt;=14,1,IF(Table_Market[[#This Row],[F_TOTAL_achat]]&lt;=21,2,3))</f>
        <v>3</v>
      </c>
      <c r="R634" s="21">
        <f>IF(Table_Market[[#This Row],[M_TOTAL_dépensé]]&lt;=115,1,IF(Table_Market[[#This Row],[M_TOTAL_dépensé]]&lt;=833,2,3))</f>
        <v>2</v>
      </c>
      <c r="S634" s="21" t="str">
        <f>Table_Market[[#This Row],[R_SCORE]]&amp;Table_Market[[#This Row],[F_SCORE]]&amp;Table_Market[[#This Row],[M_SCORE]]</f>
        <v>132</v>
      </c>
      <c r="T6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34" s="24">
        <v>561</v>
      </c>
      <c r="V634" s="24">
        <v>14</v>
      </c>
      <c r="W634" s="24">
        <v>113</v>
      </c>
      <c r="X634" s="24">
        <v>10</v>
      </c>
      <c r="Y634" s="24">
        <v>14</v>
      </c>
      <c r="Z634" s="24">
        <v>35</v>
      </c>
      <c r="AA634" s="21">
        <v>3</v>
      </c>
      <c r="AB634" s="21">
        <v>8</v>
      </c>
      <c r="AC634" s="21">
        <v>2</v>
      </c>
      <c r="AD634" s="21">
        <v>10</v>
      </c>
      <c r="AE634" s="21">
        <v>5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0</v>
      </c>
      <c r="AL634" s="21">
        <v>3</v>
      </c>
      <c r="AM634" s="21">
        <v>11</v>
      </c>
      <c r="AN634" s="25">
        <v>0</v>
      </c>
    </row>
    <row r="635" spans="1:40" x14ac:dyDescent="0.35">
      <c r="A635" s="26">
        <v>8890</v>
      </c>
      <c r="B635" s="27">
        <v>1971</v>
      </c>
      <c r="C635" s="21">
        <f ca="1">YEAR(TODAY())-CLEAN!$B635</f>
        <v>54</v>
      </c>
      <c r="D635" s="28" t="s">
        <v>792</v>
      </c>
      <c r="E635" s="27" t="s">
        <v>714</v>
      </c>
      <c r="F635" s="27" t="s">
        <v>711</v>
      </c>
      <c r="G635" s="29">
        <v>65808</v>
      </c>
      <c r="H635" s="28">
        <v>1</v>
      </c>
      <c r="I635" s="28">
        <v>1</v>
      </c>
      <c r="J635" s="28">
        <f>CLEAN!$H635+CLEAN!$I635</f>
        <v>2</v>
      </c>
      <c r="K635" s="30">
        <v>41789</v>
      </c>
      <c r="L635" s="28">
        <f ca="1">YEAR(TODAY())-YEAR(CLEAN!$K635)</f>
        <v>11</v>
      </c>
      <c r="M635" s="28">
        <v>1</v>
      </c>
      <c r="N635" s="28">
        <f>SUM(CLEAN!$AB635:$AE635)</f>
        <v>17</v>
      </c>
      <c r="O635" s="31">
        <f>CLEAN!$U635+CLEAN!$V635+CLEAN!$W635+CLEAN!$X635+CLEAN!$Y635+CLEAN!$Z635</f>
        <v>272</v>
      </c>
      <c r="P635" s="28">
        <f>IF(CLEAN!$M635&lt;=32,3,IF(CLEAN!$M635&lt;=65,2,1))</f>
        <v>3</v>
      </c>
      <c r="Q635" s="28">
        <f>IF(Table_Market[[#This Row],[F_TOTAL_achat]]&lt;=14,1,IF(Table_Market[[#This Row],[F_TOTAL_achat]]&lt;=21,2,3))</f>
        <v>2</v>
      </c>
      <c r="R635" s="28">
        <f>IF(Table_Market[[#This Row],[M_TOTAL_dépensé]]&lt;=115,1,IF(Table_Market[[#This Row],[M_TOTAL_dépensé]]&lt;=833,2,3))</f>
        <v>2</v>
      </c>
      <c r="S635" s="21" t="str">
        <f>Table_Market[[#This Row],[R_SCORE]]&amp;Table_Market[[#This Row],[F_SCORE]]&amp;Table_Market[[#This Row],[M_SCORE]]</f>
        <v>322</v>
      </c>
      <c r="T6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35" s="31">
        <v>155</v>
      </c>
      <c r="V635" s="31">
        <v>7</v>
      </c>
      <c r="W635" s="31">
        <v>80</v>
      </c>
      <c r="X635" s="31">
        <v>13</v>
      </c>
      <c r="Y635" s="31">
        <v>7</v>
      </c>
      <c r="Z635" s="31">
        <v>10</v>
      </c>
      <c r="AA635" s="28">
        <v>3</v>
      </c>
      <c r="AB635" s="28">
        <v>5</v>
      </c>
      <c r="AC635" s="28">
        <v>1</v>
      </c>
      <c r="AD635" s="28">
        <v>5</v>
      </c>
      <c r="AE635" s="28">
        <v>6</v>
      </c>
      <c r="AF635" s="28">
        <v>0</v>
      </c>
      <c r="AG635" s="28">
        <v>0</v>
      </c>
      <c r="AH635" s="28">
        <v>0</v>
      </c>
      <c r="AI635" s="28">
        <v>0</v>
      </c>
      <c r="AJ635" s="28">
        <v>0</v>
      </c>
      <c r="AK635" s="28">
        <v>0</v>
      </c>
      <c r="AL635" s="28">
        <v>3</v>
      </c>
      <c r="AM635" s="28">
        <v>11</v>
      </c>
      <c r="AN635" s="32">
        <v>0</v>
      </c>
    </row>
    <row r="636" spans="1:40" x14ac:dyDescent="0.35">
      <c r="A636" s="19">
        <v>6327</v>
      </c>
      <c r="B636" s="20">
        <v>1967</v>
      </c>
      <c r="C636" s="21">
        <f ca="1">YEAR(TODAY())-CLEAN!$B636</f>
        <v>58</v>
      </c>
      <c r="D636" s="28" t="s">
        <v>792</v>
      </c>
      <c r="E636" s="20" t="s">
        <v>716</v>
      </c>
      <c r="F636" s="20" t="s">
        <v>713</v>
      </c>
      <c r="G636" s="22">
        <v>65777</v>
      </c>
      <c r="H636" s="21">
        <v>0</v>
      </c>
      <c r="I636" s="21">
        <v>0</v>
      </c>
      <c r="J636" s="21">
        <f>CLEAN!$H636+CLEAN!$I636</f>
        <v>0</v>
      </c>
      <c r="K636" s="23">
        <v>41627</v>
      </c>
      <c r="L636" s="21">
        <f ca="1">YEAR(TODAY())-YEAR(CLEAN!$K636)</f>
        <v>12</v>
      </c>
      <c r="M636" s="21">
        <v>87</v>
      </c>
      <c r="N636" s="21">
        <f>SUM(CLEAN!$AB636:$AE636)</f>
        <v>17</v>
      </c>
      <c r="O636" s="24">
        <f>CLEAN!$U636+CLEAN!$V636+CLEAN!$W636+CLEAN!$X636+CLEAN!$Y636+CLEAN!$Z636</f>
        <v>1146</v>
      </c>
      <c r="P636" s="21">
        <f>IF(CLEAN!$M636&lt;=32,3,IF(CLEAN!$M636&lt;=65,2,1))</f>
        <v>1</v>
      </c>
      <c r="Q636" s="21">
        <f>IF(Table_Market[[#This Row],[F_TOTAL_achat]]&lt;=14,1,IF(Table_Market[[#This Row],[F_TOTAL_achat]]&lt;=21,2,3))</f>
        <v>2</v>
      </c>
      <c r="R636" s="21">
        <f>IF(Table_Market[[#This Row],[M_TOTAL_dépensé]]&lt;=115,1,IF(Table_Market[[#This Row],[M_TOTAL_dépensé]]&lt;=833,2,3))</f>
        <v>3</v>
      </c>
      <c r="S636" s="21" t="str">
        <f>Table_Market[[#This Row],[R_SCORE]]&amp;Table_Market[[#This Row],[F_SCORE]]&amp;Table_Market[[#This Row],[M_SCORE]]</f>
        <v>123</v>
      </c>
      <c r="T6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36" s="24">
        <v>565</v>
      </c>
      <c r="V636" s="24">
        <v>32</v>
      </c>
      <c r="W636" s="24">
        <v>435</v>
      </c>
      <c r="X636" s="24">
        <v>28</v>
      </c>
      <c r="Y636" s="24">
        <v>32</v>
      </c>
      <c r="Z636" s="24">
        <v>54</v>
      </c>
      <c r="AA636" s="21">
        <v>1</v>
      </c>
      <c r="AB636" s="21">
        <v>2</v>
      </c>
      <c r="AC636" s="21">
        <v>8</v>
      </c>
      <c r="AD636" s="21">
        <v>6</v>
      </c>
      <c r="AE636" s="21">
        <v>1</v>
      </c>
      <c r="AF636" s="21">
        <v>0</v>
      </c>
      <c r="AG636" s="21">
        <v>0</v>
      </c>
      <c r="AH636" s="21">
        <v>0</v>
      </c>
      <c r="AI636" s="21">
        <v>0</v>
      </c>
      <c r="AJ636" s="21">
        <v>0</v>
      </c>
      <c r="AK636" s="21">
        <v>0</v>
      </c>
      <c r="AL636" s="21">
        <v>3</v>
      </c>
      <c r="AM636" s="21">
        <v>11</v>
      </c>
      <c r="AN636" s="25">
        <v>0</v>
      </c>
    </row>
    <row r="637" spans="1:40" x14ac:dyDescent="0.35">
      <c r="A637" s="26">
        <v>7192</v>
      </c>
      <c r="B637" s="27">
        <v>1955</v>
      </c>
      <c r="C637" s="21">
        <f ca="1">YEAR(TODAY())-CLEAN!$B637</f>
        <v>70</v>
      </c>
      <c r="D637" s="28" t="s">
        <v>794</v>
      </c>
      <c r="E637" s="27" t="s">
        <v>716</v>
      </c>
      <c r="F637" s="27" t="s">
        <v>713</v>
      </c>
      <c r="G637" s="29">
        <v>65748</v>
      </c>
      <c r="H637" s="28">
        <v>0</v>
      </c>
      <c r="I637" s="28">
        <v>1</v>
      </c>
      <c r="J637" s="28">
        <f>CLEAN!$H637+CLEAN!$I637</f>
        <v>1</v>
      </c>
      <c r="K637" s="30">
        <v>41379</v>
      </c>
      <c r="L637" s="28">
        <f ca="1">YEAR(TODAY())-YEAR(CLEAN!$K637)</f>
        <v>12</v>
      </c>
      <c r="M637" s="28">
        <v>58</v>
      </c>
      <c r="N637" s="28">
        <f>SUM(CLEAN!$AB637:$AE637)</f>
        <v>17</v>
      </c>
      <c r="O637" s="31">
        <f>CLEAN!$U637+CLEAN!$V637+CLEAN!$W637+CLEAN!$X637+CLEAN!$Y637+CLEAN!$Z637</f>
        <v>545</v>
      </c>
      <c r="P637" s="28">
        <f>IF(CLEAN!$M637&lt;=32,3,IF(CLEAN!$M637&lt;=65,2,1))</f>
        <v>2</v>
      </c>
      <c r="Q637" s="28">
        <f>IF(Table_Market[[#This Row],[F_TOTAL_achat]]&lt;=14,1,IF(Table_Market[[#This Row],[F_TOTAL_achat]]&lt;=21,2,3))</f>
        <v>2</v>
      </c>
      <c r="R637" s="28">
        <f>IF(Table_Market[[#This Row],[M_TOTAL_dépensé]]&lt;=115,1,IF(Table_Market[[#This Row],[M_TOTAL_dépensé]]&lt;=833,2,3))</f>
        <v>2</v>
      </c>
      <c r="S637" s="21" t="str">
        <f>Table_Market[[#This Row],[R_SCORE]]&amp;Table_Market[[#This Row],[F_SCORE]]&amp;Table_Market[[#This Row],[M_SCORE]]</f>
        <v>222</v>
      </c>
      <c r="T6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37" s="31">
        <v>172</v>
      </c>
      <c r="V637" s="31">
        <v>73</v>
      </c>
      <c r="W637" s="31">
        <v>93</v>
      </c>
      <c r="X637" s="31">
        <v>95</v>
      </c>
      <c r="Y637" s="31">
        <v>78</v>
      </c>
      <c r="Z637" s="31">
        <v>34</v>
      </c>
      <c r="AA637" s="28">
        <v>2</v>
      </c>
      <c r="AB637" s="28">
        <v>2</v>
      </c>
      <c r="AC637" s="28">
        <v>4</v>
      </c>
      <c r="AD637" s="28">
        <v>10</v>
      </c>
      <c r="AE637" s="28">
        <v>1</v>
      </c>
      <c r="AF637" s="28">
        <v>0</v>
      </c>
      <c r="AG637" s="28">
        <v>0</v>
      </c>
      <c r="AH637" s="28">
        <v>0</v>
      </c>
      <c r="AI637" s="28">
        <v>0</v>
      </c>
      <c r="AJ637" s="28">
        <v>0</v>
      </c>
      <c r="AK637" s="28">
        <v>1</v>
      </c>
      <c r="AL637" s="28">
        <v>3</v>
      </c>
      <c r="AM637" s="28">
        <v>11</v>
      </c>
      <c r="AN637" s="32">
        <v>0</v>
      </c>
    </row>
    <row r="638" spans="1:40" x14ac:dyDescent="0.35">
      <c r="A638" s="19">
        <v>7987</v>
      </c>
      <c r="B638" s="20">
        <v>1969</v>
      </c>
      <c r="C638" s="21">
        <f ca="1">YEAR(TODAY())-CLEAN!$B638</f>
        <v>56</v>
      </c>
      <c r="D638" s="28" t="s">
        <v>792</v>
      </c>
      <c r="E638" s="20" t="s">
        <v>716</v>
      </c>
      <c r="F638" s="20" t="s">
        <v>710</v>
      </c>
      <c r="G638" s="22">
        <v>65747</v>
      </c>
      <c r="H638" s="21">
        <v>0</v>
      </c>
      <c r="I638" s="21">
        <v>1</v>
      </c>
      <c r="J638" s="21">
        <f>CLEAN!$H638+CLEAN!$I638</f>
        <v>1</v>
      </c>
      <c r="K638" s="23">
        <v>41705</v>
      </c>
      <c r="L638" s="21">
        <f ca="1">YEAR(TODAY())-YEAR(CLEAN!$K638)</f>
        <v>11</v>
      </c>
      <c r="M638" s="21">
        <v>96</v>
      </c>
      <c r="N638" s="21">
        <f>SUM(CLEAN!$AB638:$AE638)</f>
        <v>21</v>
      </c>
      <c r="O638" s="24">
        <f>CLEAN!$U638+CLEAN!$V638+CLEAN!$W638+CLEAN!$X638+CLEAN!$Y638+CLEAN!$Z638</f>
        <v>460</v>
      </c>
      <c r="P638" s="21">
        <f>IF(CLEAN!$M638&lt;=32,3,IF(CLEAN!$M638&lt;=65,2,1))</f>
        <v>1</v>
      </c>
      <c r="Q638" s="21">
        <f>IF(Table_Market[[#This Row],[F_TOTAL_achat]]&lt;=14,1,IF(Table_Market[[#This Row],[F_TOTAL_achat]]&lt;=21,2,3))</f>
        <v>2</v>
      </c>
      <c r="R638" s="21">
        <f>IF(Table_Market[[#This Row],[M_TOTAL_dépensé]]&lt;=115,1,IF(Table_Market[[#This Row],[M_TOTAL_dépensé]]&lt;=833,2,3))</f>
        <v>2</v>
      </c>
      <c r="S638" s="21" t="str">
        <f>Table_Market[[#This Row],[R_SCORE]]&amp;Table_Market[[#This Row],[F_SCORE]]&amp;Table_Market[[#This Row],[M_SCORE]]</f>
        <v>122</v>
      </c>
      <c r="T6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38" s="24">
        <v>346</v>
      </c>
      <c r="V638" s="24">
        <v>17</v>
      </c>
      <c r="W638" s="24">
        <v>48</v>
      </c>
      <c r="X638" s="24">
        <v>23</v>
      </c>
      <c r="Y638" s="24">
        <v>13</v>
      </c>
      <c r="Z638" s="24">
        <v>13</v>
      </c>
      <c r="AA638" s="21">
        <v>4</v>
      </c>
      <c r="AB638" s="21">
        <v>8</v>
      </c>
      <c r="AC638" s="21">
        <v>1</v>
      </c>
      <c r="AD638" s="21">
        <v>6</v>
      </c>
      <c r="AE638" s="21">
        <v>6</v>
      </c>
      <c r="AF638" s="21">
        <v>0</v>
      </c>
      <c r="AG638" s="21">
        <v>1</v>
      </c>
      <c r="AH638" s="21">
        <v>0</v>
      </c>
      <c r="AI638" s="21">
        <v>0</v>
      </c>
      <c r="AJ638" s="21">
        <v>0</v>
      </c>
      <c r="AK638" s="21">
        <v>0</v>
      </c>
      <c r="AL638" s="21">
        <v>3</v>
      </c>
      <c r="AM638" s="21">
        <v>11</v>
      </c>
      <c r="AN638" s="25">
        <v>0</v>
      </c>
    </row>
    <row r="639" spans="1:40" x14ac:dyDescent="0.35">
      <c r="A639" s="26">
        <v>8527</v>
      </c>
      <c r="B639" s="27">
        <v>1965</v>
      </c>
      <c r="C639" s="21">
        <f ca="1">YEAR(TODAY())-CLEAN!$B639</f>
        <v>60</v>
      </c>
      <c r="D639" s="28" t="s">
        <v>794</v>
      </c>
      <c r="E639" s="27" t="s">
        <v>717</v>
      </c>
      <c r="F639" s="27" t="s">
        <v>713</v>
      </c>
      <c r="G639" s="29">
        <v>65735</v>
      </c>
      <c r="H639" s="28">
        <v>1</v>
      </c>
      <c r="I639" s="28">
        <v>1</v>
      </c>
      <c r="J639" s="28">
        <f>CLEAN!$H639+CLEAN!$I639</f>
        <v>2</v>
      </c>
      <c r="K639" s="30">
        <v>41615</v>
      </c>
      <c r="L639" s="28">
        <f ca="1">YEAR(TODAY())-YEAR(CLEAN!$K639)</f>
        <v>12</v>
      </c>
      <c r="M639" s="28">
        <v>37</v>
      </c>
      <c r="N639" s="28">
        <f>SUM(CLEAN!$AB639:$AE639)</f>
        <v>21</v>
      </c>
      <c r="O639" s="31">
        <f>CLEAN!$U639+CLEAN!$V639+CLEAN!$W639+CLEAN!$X639+CLEAN!$Y639+CLEAN!$Z639</f>
        <v>395</v>
      </c>
      <c r="P639" s="28">
        <f>IF(CLEAN!$M639&lt;=32,3,IF(CLEAN!$M639&lt;=65,2,1))</f>
        <v>2</v>
      </c>
      <c r="Q639" s="28">
        <f>IF(Table_Market[[#This Row],[F_TOTAL_achat]]&lt;=14,1,IF(Table_Market[[#This Row],[F_TOTAL_achat]]&lt;=21,2,3))</f>
        <v>2</v>
      </c>
      <c r="R639" s="28">
        <f>IF(Table_Market[[#This Row],[M_TOTAL_dépensé]]&lt;=115,1,IF(Table_Market[[#This Row],[M_TOTAL_dépensé]]&lt;=833,2,3))</f>
        <v>2</v>
      </c>
      <c r="S639" s="21" t="str">
        <f>Table_Market[[#This Row],[R_SCORE]]&amp;Table_Market[[#This Row],[F_SCORE]]&amp;Table_Market[[#This Row],[M_SCORE]]</f>
        <v>222</v>
      </c>
      <c r="T6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39" s="31">
        <v>239</v>
      </c>
      <c r="V639" s="31">
        <v>7</v>
      </c>
      <c r="W639" s="31">
        <v>119</v>
      </c>
      <c r="X639" s="31">
        <v>4</v>
      </c>
      <c r="Y639" s="31">
        <v>15</v>
      </c>
      <c r="Z639" s="31">
        <v>11</v>
      </c>
      <c r="AA639" s="28">
        <v>5</v>
      </c>
      <c r="AB639" s="28">
        <v>6</v>
      </c>
      <c r="AC639" s="28">
        <v>2</v>
      </c>
      <c r="AD639" s="28">
        <v>6</v>
      </c>
      <c r="AE639" s="28">
        <v>7</v>
      </c>
      <c r="AF639" s="28">
        <v>0</v>
      </c>
      <c r="AG639" s="28">
        <v>0</v>
      </c>
      <c r="AH639" s="28">
        <v>0</v>
      </c>
      <c r="AI639" s="28">
        <v>0</v>
      </c>
      <c r="AJ639" s="28">
        <v>0</v>
      </c>
      <c r="AK639" s="28">
        <v>0</v>
      </c>
      <c r="AL639" s="28">
        <v>3</v>
      </c>
      <c r="AM639" s="28">
        <v>11</v>
      </c>
      <c r="AN639" s="32">
        <v>0</v>
      </c>
    </row>
    <row r="640" spans="1:40" x14ac:dyDescent="0.35">
      <c r="A640" s="19">
        <v>3968</v>
      </c>
      <c r="B640" s="20">
        <v>1970</v>
      </c>
      <c r="C640" s="21">
        <f ca="1">YEAR(TODAY())-CLEAN!$B640</f>
        <v>55</v>
      </c>
      <c r="D640" s="28" t="s">
        <v>792</v>
      </c>
      <c r="E640" s="20" t="s">
        <v>717</v>
      </c>
      <c r="F640" s="20" t="s">
        <v>711</v>
      </c>
      <c r="G640" s="22">
        <v>65706</v>
      </c>
      <c r="H640" s="21">
        <v>0</v>
      </c>
      <c r="I640" s="21">
        <v>0</v>
      </c>
      <c r="J640" s="21">
        <f>CLEAN!$H640+CLEAN!$I640</f>
        <v>0</v>
      </c>
      <c r="K640" s="23">
        <v>41453</v>
      </c>
      <c r="L640" s="21">
        <f ca="1">YEAR(TODAY())-YEAR(CLEAN!$K640)</f>
        <v>12</v>
      </c>
      <c r="M640" s="21">
        <v>77</v>
      </c>
      <c r="N640" s="21">
        <f>SUM(CLEAN!$AB640:$AE640)</f>
        <v>33</v>
      </c>
      <c r="O640" s="24">
        <f>CLEAN!$U640+CLEAN!$V640+CLEAN!$W640+CLEAN!$X640+CLEAN!$Y640+CLEAN!$Z640</f>
        <v>1199</v>
      </c>
      <c r="P640" s="21">
        <f>IF(CLEAN!$M640&lt;=32,3,IF(CLEAN!$M640&lt;=65,2,1))</f>
        <v>1</v>
      </c>
      <c r="Q640" s="21">
        <f>IF(Table_Market[[#This Row],[F_TOTAL_achat]]&lt;=14,1,IF(Table_Market[[#This Row],[F_TOTAL_achat]]&lt;=21,2,3))</f>
        <v>3</v>
      </c>
      <c r="R640" s="21">
        <f>IF(Table_Market[[#This Row],[M_TOTAL_dépensé]]&lt;=115,1,IF(Table_Market[[#This Row],[M_TOTAL_dépensé]]&lt;=833,2,3))</f>
        <v>3</v>
      </c>
      <c r="S640" s="21" t="str">
        <f>Table_Market[[#This Row],[R_SCORE]]&amp;Table_Market[[#This Row],[F_SCORE]]&amp;Table_Market[[#This Row],[M_SCORE]]</f>
        <v>133</v>
      </c>
      <c r="T6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40" s="24">
        <v>918</v>
      </c>
      <c r="V640" s="24">
        <v>10</v>
      </c>
      <c r="W640" s="24">
        <v>129</v>
      </c>
      <c r="X640" s="24">
        <v>13</v>
      </c>
      <c r="Y640" s="24">
        <v>0</v>
      </c>
      <c r="Z640" s="24">
        <v>129</v>
      </c>
      <c r="AA640" s="21">
        <v>1</v>
      </c>
      <c r="AB640" s="21">
        <v>11</v>
      </c>
      <c r="AC640" s="21">
        <v>3</v>
      </c>
      <c r="AD640" s="21">
        <v>12</v>
      </c>
      <c r="AE640" s="21">
        <v>7</v>
      </c>
      <c r="AF640" s="21">
        <v>0</v>
      </c>
      <c r="AG640" s="21">
        <v>1</v>
      </c>
      <c r="AH640" s="21">
        <v>1</v>
      </c>
      <c r="AI640" s="21">
        <v>0</v>
      </c>
      <c r="AJ640" s="21">
        <v>1</v>
      </c>
      <c r="AK640" s="21">
        <v>0</v>
      </c>
      <c r="AL640" s="21">
        <v>3</v>
      </c>
      <c r="AM640" s="21">
        <v>11</v>
      </c>
      <c r="AN640" s="25">
        <v>1</v>
      </c>
    </row>
    <row r="641" spans="1:40" x14ac:dyDescent="0.35">
      <c r="A641" s="26">
        <v>7000</v>
      </c>
      <c r="B641" s="27">
        <v>1972</v>
      </c>
      <c r="C641" s="21">
        <f ca="1">YEAR(TODAY())-CLEAN!$B641</f>
        <v>53</v>
      </c>
      <c r="D641" s="28" t="s">
        <v>792</v>
      </c>
      <c r="E641" s="27" t="s">
        <v>717</v>
      </c>
      <c r="F641" s="27" t="s">
        <v>709</v>
      </c>
      <c r="G641" s="29">
        <v>65704</v>
      </c>
      <c r="H641" s="28">
        <v>0</v>
      </c>
      <c r="I641" s="28">
        <v>0</v>
      </c>
      <c r="J641" s="28">
        <f>CLEAN!$H641+CLEAN!$I641</f>
        <v>0</v>
      </c>
      <c r="K641" s="30">
        <v>41560</v>
      </c>
      <c r="L641" s="28">
        <f ca="1">YEAR(TODAY())-YEAR(CLEAN!$K641)</f>
        <v>12</v>
      </c>
      <c r="M641" s="28">
        <v>18</v>
      </c>
      <c r="N641" s="28">
        <f>SUM(CLEAN!$AB641:$AE641)</f>
        <v>23</v>
      </c>
      <c r="O641" s="31">
        <f>CLEAN!$U641+CLEAN!$V641+CLEAN!$W641+CLEAN!$X641+CLEAN!$Y641+CLEAN!$Z641</f>
        <v>817</v>
      </c>
      <c r="P641" s="28">
        <f>IF(CLEAN!$M641&lt;=32,3,IF(CLEAN!$M641&lt;=65,2,1))</f>
        <v>3</v>
      </c>
      <c r="Q641" s="28">
        <f>IF(Table_Market[[#This Row],[F_TOTAL_achat]]&lt;=14,1,IF(Table_Market[[#This Row],[F_TOTAL_achat]]&lt;=21,2,3))</f>
        <v>3</v>
      </c>
      <c r="R641" s="28">
        <f>IF(Table_Market[[#This Row],[M_TOTAL_dépensé]]&lt;=115,1,IF(Table_Market[[#This Row],[M_TOTAL_dépensé]]&lt;=833,2,3))</f>
        <v>2</v>
      </c>
      <c r="S641" s="21" t="str">
        <f>Table_Market[[#This Row],[R_SCORE]]&amp;Table_Market[[#This Row],[F_SCORE]]&amp;Table_Market[[#This Row],[M_SCORE]]</f>
        <v>332</v>
      </c>
      <c r="T6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41" s="31">
        <v>279</v>
      </c>
      <c r="V641" s="31">
        <v>172</v>
      </c>
      <c r="W641" s="31">
        <v>74</v>
      </c>
      <c r="X641" s="31">
        <v>38</v>
      </c>
      <c r="Y641" s="31">
        <v>8</v>
      </c>
      <c r="Z641" s="31">
        <v>246</v>
      </c>
      <c r="AA641" s="28">
        <v>1</v>
      </c>
      <c r="AB641" s="28">
        <v>2</v>
      </c>
      <c r="AC641" s="28">
        <v>10</v>
      </c>
      <c r="AD641" s="28">
        <v>10</v>
      </c>
      <c r="AE641" s="28">
        <v>1</v>
      </c>
      <c r="AF641" s="28">
        <v>0</v>
      </c>
      <c r="AG641" s="28">
        <v>0</v>
      </c>
      <c r="AH641" s="28">
        <v>0</v>
      </c>
      <c r="AI641" s="28">
        <v>0</v>
      </c>
      <c r="AJ641" s="28">
        <v>0</v>
      </c>
      <c r="AK641" s="28">
        <v>0</v>
      </c>
      <c r="AL641" s="28">
        <v>3</v>
      </c>
      <c r="AM641" s="28">
        <v>11</v>
      </c>
      <c r="AN641" s="32">
        <v>0</v>
      </c>
    </row>
    <row r="642" spans="1:40" x14ac:dyDescent="0.35">
      <c r="A642" s="19">
        <v>4603</v>
      </c>
      <c r="B642" s="20">
        <v>1960</v>
      </c>
      <c r="C642" s="21">
        <f ca="1">YEAR(TODAY())-CLEAN!$B642</f>
        <v>65</v>
      </c>
      <c r="D642" s="28" t="s">
        <v>794</v>
      </c>
      <c r="E642" s="20" t="s">
        <v>714</v>
      </c>
      <c r="F642" s="20" t="s">
        <v>710</v>
      </c>
      <c r="G642" s="22">
        <v>65695</v>
      </c>
      <c r="H642" s="21">
        <v>0</v>
      </c>
      <c r="I642" s="21">
        <v>1</v>
      </c>
      <c r="J642" s="21">
        <f>CLEAN!$H642+CLEAN!$I642</f>
        <v>1</v>
      </c>
      <c r="K642" s="23">
        <v>41670</v>
      </c>
      <c r="L642" s="21">
        <f ca="1">YEAR(TODAY())-YEAR(CLEAN!$K642)</f>
        <v>11</v>
      </c>
      <c r="M642" s="21">
        <v>50</v>
      </c>
      <c r="N642" s="21">
        <f>SUM(CLEAN!$AB642:$AE642)</f>
        <v>23</v>
      </c>
      <c r="O642" s="24">
        <f>CLEAN!$U642+CLEAN!$V642+CLEAN!$W642+CLEAN!$X642+CLEAN!$Y642+CLEAN!$Z642</f>
        <v>656</v>
      </c>
      <c r="P642" s="21">
        <f>IF(CLEAN!$M642&lt;=32,3,IF(CLEAN!$M642&lt;=65,2,1))</f>
        <v>2</v>
      </c>
      <c r="Q642" s="21">
        <f>IF(Table_Market[[#This Row],[F_TOTAL_achat]]&lt;=14,1,IF(Table_Market[[#This Row],[F_TOTAL_achat]]&lt;=21,2,3))</f>
        <v>3</v>
      </c>
      <c r="R642" s="21">
        <f>IF(Table_Market[[#This Row],[M_TOTAL_dépensé]]&lt;=115,1,IF(Table_Market[[#This Row],[M_TOTAL_dépensé]]&lt;=833,2,3))</f>
        <v>2</v>
      </c>
      <c r="S642" s="21" t="str">
        <f>Table_Market[[#This Row],[R_SCORE]]&amp;Table_Market[[#This Row],[F_SCORE]]&amp;Table_Market[[#This Row],[M_SCORE]]</f>
        <v>232</v>
      </c>
      <c r="T6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42" s="24">
        <v>371</v>
      </c>
      <c r="V642" s="24">
        <v>32</v>
      </c>
      <c r="W642" s="24">
        <v>189</v>
      </c>
      <c r="X642" s="24">
        <v>0</v>
      </c>
      <c r="Y642" s="24">
        <v>58</v>
      </c>
      <c r="Z642" s="24">
        <v>6</v>
      </c>
      <c r="AA642" s="21">
        <v>2</v>
      </c>
      <c r="AB642" s="21">
        <v>5</v>
      </c>
      <c r="AC642" s="21">
        <v>4</v>
      </c>
      <c r="AD642" s="21">
        <v>10</v>
      </c>
      <c r="AE642" s="21">
        <v>4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0</v>
      </c>
      <c r="AL642" s="21">
        <v>3</v>
      </c>
      <c r="AM642" s="21">
        <v>11</v>
      </c>
      <c r="AN642" s="25">
        <v>0</v>
      </c>
    </row>
    <row r="643" spans="1:40" x14ac:dyDescent="0.35">
      <c r="A643" s="26">
        <v>3900</v>
      </c>
      <c r="B643" s="27">
        <v>1972</v>
      </c>
      <c r="C643" s="21">
        <f ca="1">YEAR(TODAY())-CLEAN!$B643</f>
        <v>53</v>
      </c>
      <c r="D643" s="28" t="s">
        <v>792</v>
      </c>
      <c r="E643" s="27" t="s">
        <v>716</v>
      </c>
      <c r="F643" s="27" t="s">
        <v>710</v>
      </c>
      <c r="G643" s="29">
        <v>65685</v>
      </c>
      <c r="H643" s="28">
        <v>0</v>
      </c>
      <c r="I643" s="28">
        <v>1</v>
      </c>
      <c r="J643" s="28">
        <f>CLEAN!$H643+CLEAN!$I643</f>
        <v>1</v>
      </c>
      <c r="K643" s="30">
        <v>41727</v>
      </c>
      <c r="L643" s="28">
        <f ca="1">YEAR(TODAY())-YEAR(CLEAN!$K643)</f>
        <v>11</v>
      </c>
      <c r="M643" s="28">
        <v>54</v>
      </c>
      <c r="N643" s="28">
        <f>SUM(CLEAN!$AB643:$AE643)</f>
        <v>25</v>
      </c>
      <c r="O643" s="31">
        <f>CLEAN!$U643+CLEAN!$V643+CLEAN!$W643+CLEAN!$X643+CLEAN!$Y643+CLEAN!$Z643</f>
        <v>769</v>
      </c>
      <c r="P643" s="28">
        <f>IF(CLEAN!$M643&lt;=32,3,IF(CLEAN!$M643&lt;=65,2,1))</f>
        <v>2</v>
      </c>
      <c r="Q643" s="28">
        <f>IF(Table_Market[[#This Row],[F_TOTAL_achat]]&lt;=14,1,IF(Table_Market[[#This Row],[F_TOTAL_achat]]&lt;=21,2,3))</f>
        <v>3</v>
      </c>
      <c r="R643" s="28">
        <f>IF(Table_Market[[#This Row],[M_TOTAL_dépensé]]&lt;=115,1,IF(Table_Market[[#This Row],[M_TOTAL_dépensé]]&lt;=833,2,3))</f>
        <v>2</v>
      </c>
      <c r="S643" s="21" t="str">
        <f>Table_Market[[#This Row],[R_SCORE]]&amp;Table_Market[[#This Row],[F_SCORE]]&amp;Table_Market[[#This Row],[M_SCORE]]</f>
        <v>232</v>
      </c>
      <c r="T6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43" s="31">
        <v>642</v>
      </c>
      <c r="V643" s="31">
        <v>14</v>
      </c>
      <c r="W643" s="31">
        <v>49</v>
      </c>
      <c r="X643" s="31">
        <v>0</v>
      </c>
      <c r="Y643" s="31">
        <v>7</v>
      </c>
      <c r="Z643" s="31">
        <v>57</v>
      </c>
      <c r="AA643" s="28">
        <v>1</v>
      </c>
      <c r="AB643" s="28">
        <v>9</v>
      </c>
      <c r="AC643" s="28">
        <v>2</v>
      </c>
      <c r="AD643" s="28">
        <v>9</v>
      </c>
      <c r="AE643" s="28">
        <v>5</v>
      </c>
      <c r="AF643" s="28">
        <v>0</v>
      </c>
      <c r="AG643" s="28">
        <v>0</v>
      </c>
      <c r="AH643" s="28">
        <v>0</v>
      </c>
      <c r="AI643" s="28">
        <v>0</v>
      </c>
      <c r="AJ643" s="28">
        <v>0</v>
      </c>
      <c r="AK643" s="28">
        <v>0</v>
      </c>
      <c r="AL643" s="28">
        <v>3</v>
      </c>
      <c r="AM643" s="28">
        <v>11</v>
      </c>
      <c r="AN643" s="32">
        <v>0</v>
      </c>
    </row>
    <row r="644" spans="1:40" x14ac:dyDescent="0.35">
      <c r="A644" s="19">
        <v>9958</v>
      </c>
      <c r="B644" s="20">
        <v>1972</v>
      </c>
      <c r="C644" s="21">
        <f ca="1">YEAR(TODAY())-CLEAN!$B644</f>
        <v>53</v>
      </c>
      <c r="D644" s="28" t="s">
        <v>792</v>
      </c>
      <c r="E644" s="20" t="s">
        <v>716</v>
      </c>
      <c r="F644" s="20" t="s">
        <v>710</v>
      </c>
      <c r="G644" s="22">
        <v>65685</v>
      </c>
      <c r="H644" s="21">
        <v>0</v>
      </c>
      <c r="I644" s="21">
        <v>1</v>
      </c>
      <c r="J644" s="21">
        <f>CLEAN!$H644+CLEAN!$I644</f>
        <v>1</v>
      </c>
      <c r="K644" s="23">
        <v>41727</v>
      </c>
      <c r="L644" s="21">
        <f ca="1">YEAR(TODAY())-YEAR(CLEAN!$K644)</f>
        <v>11</v>
      </c>
      <c r="M644" s="21">
        <v>54</v>
      </c>
      <c r="N644" s="21">
        <f>SUM(CLEAN!$AB644:$AE644)</f>
        <v>25</v>
      </c>
      <c r="O644" s="24">
        <f>CLEAN!$U644+CLEAN!$V644+CLEAN!$W644+CLEAN!$X644+CLEAN!$Y644+CLEAN!$Z644</f>
        <v>769</v>
      </c>
      <c r="P644" s="21">
        <f>IF(CLEAN!$M644&lt;=32,3,IF(CLEAN!$M644&lt;=65,2,1))</f>
        <v>2</v>
      </c>
      <c r="Q644" s="21">
        <f>IF(Table_Market[[#This Row],[F_TOTAL_achat]]&lt;=14,1,IF(Table_Market[[#This Row],[F_TOTAL_achat]]&lt;=21,2,3))</f>
        <v>3</v>
      </c>
      <c r="R644" s="21">
        <f>IF(Table_Market[[#This Row],[M_TOTAL_dépensé]]&lt;=115,1,IF(Table_Market[[#This Row],[M_TOTAL_dépensé]]&lt;=833,2,3))</f>
        <v>2</v>
      </c>
      <c r="S644" s="21" t="str">
        <f>Table_Market[[#This Row],[R_SCORE]]&amp;Table_Market[[#This Row],[F_SCORE]]&amp;Table_Market[[#This Row],[M_SCORE]]</f>
        <v>232</v>
      </c>
      <c r="T6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44" s="24">
        <v>642</v>
      </c>
      <c r="V644" s="24">
        <v>14</v>
      </c>
      <c r="W644" s="24">
        <v>49</v>
      </c>
      <c r="X644" s="24">
        <v>0</v>
      </c>
      <c r="Y644" s="24">
        <v>7</v>
      </c>
      <c r="Z644" s="24">
        <v>57</v>
      </c>
      <c r="AA644" s="21">
        <v>1</v>
      </c>
      <c r="AB644" s="21">
        <v>9</v>
      </c>
      <c r="AC644" s="21">
        <v>2</v>
      </c>
      <c r="AD644" s="21">
        <v>9</v>
      </c>
      <c r="AE644" s="21">
        <v>5</v>
      </c>
      <c r="AF644" s="21">
        <v>0</v>
      </c>
      <c r="AG644" s="21">
        <v>0</v>
      </c>
      <c r="AH644" s="21">
        <v>0</v>
      </c>
      <c r="AI644" s="21">
        <v>0</v>
      </c>
      <c r="AJ644" s="21">
        <v>0</v>
      </c>
      <c r="AK644" s="21">
        <v>0</v>
      </c>
      <c r="AL644" s="21">
        <v>3</v>
      </c>
      <c r="AM644" s="21">
        <v>11</v>
      </c>
      <c r="AN644" s="25">
        <v>0</v>
      </c>
    </row>
    <row r="645" spans="1:40" x14ac:dyDescent="0.35">
      <c r="A645" s="26">
        <v>10584</v>
      </c>
      <c r="B645" s="27">
        <v>1976</v>
      </c>
      <c r="C645" s="21">
        <f ca="1">YEAR(TODAY())-CLEAN!$B645</f>
        <v>49</v>
      </c>
      <c r="D645" s="28" t="s">
        <v>792</v>
      </c>
      <c r="E645" s="27" t="s">
        <v>716</v>
      </c>
      <c r="F645" s="27" t="s">
        <v>710</v>
      </c>
      <c r="G645" s="29">
        <v>65665</v>
      </c>
      <c r="H645" s="28">
        <v>0</v>
      </c>
      <c r="I645" s="28">
        <v>1</v>
      </c>
      <c r="J645" s="28">
        <f>CLEAN!$H645+CLEAN!$I645</f>
        <v>1</v>
      </c>
      <c r="K645" s="30">
        <v>41610</v>
      </c>
      <c r="L645" s="28">
        <f ca="1">YEAR(TODAY())-YEAR(CLEAN!$K645)</f>
        <v>12</v>
      </c>
      <c r="M645" s="28">
        <v>77</v>
      </c>
      <c r="N645" s="28">
        <f>SUM(CLEAN!$AB645:$AE645)</f>
        <v>26</v>
      </c>
      <c r="O645" s="31">
        <f>CLEAN!$U645+CLEAN!$V645+CLEAN!$W645+CLEAN!$X645+CLEAN!$Y645+CLEAN!$Z645</f>
        <v>945</v>
      </c>
      <c r="P645" s="28">
        <f>IF(CLEAN!$M645&lt;=32,3,IF(CLEAN!$M645&lt;=65,2,1))</f>
        <v>1</v>
      </c>
      <c r="Q645" s="28">
        <f>IF(Table_Market[[#This Row],[F_TOTAL_achat]]&lt;=14,1,IF(Table_Market[[#This Row],[F_TOTAL_achat]]&lt;=21,2,3))</f>
        <v>3</v>
      </c>
      <c r="R645" s="28">
        <f>IF(Table_Market[[#This Row],[M_TOTAL_dépensé]]&lt;=115,1,IF(Table_Market[[#This Row],[M_TOTAL_dépensé]]&lt;=833,2,3))</f>
        <v>3</v>
      </c>
      <c r="S645" s="21" t="str">
        <f>Table_Market[[#This Row],[R_SCORE]]&amp;Table_Market[[#This Row],[F_SCORE]]&amp;Table_Market[[#This Row],[M_SCORE]]</f>
        <v>133</v>
      </c>
      <c r="T6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45" s="31">
        <v>225</v>
      </c>
      <c r="V645" s="31">
        <v>162</v>
      </c>
      <c r="W645" s="31">
        <v>387</v>
      </c>
      <c r="X645" s="31">
        <v>106</v>
      </c>
      <c r="Y645" s="31">
        <v>36</v>
      </c>
      <c r="Z645" s="31">
        <v>29</v>
      </c>
      <c r="AA645" s="28">
        <v>1</v>
      </c>
      <c r="AB645" s="28">
        <v>5</v>
      </c>
      <c r="AC645" s="28">
        <v>10</v>
      </c>
      <c r="AD645" s="28">
        <v>8</v>
      </c>
      <c r="AE645" s="28">
        <v>3</v>
      </c>
      <c r="AF645" s="28">
        <v>0</v>
      </c>
      <c r="AG645" s="28">
        <v>0</v>
      </c>
      <c r="AH645" s="28">
        <v>0</v>
      </c>
      <c r="AI645" s="28">
        <v>0</v>
      </c>
      <c r="AJ645" s="28">
        <v>0</v>
      </c>
      <c r="AK645" s="28">
        <v>0</v>
      </c>
      <c r="AL645" s="28">
        <v>3</v>
      </c>
      <c r="AM645" s="28">
        <v>11</v>
      </c>
      <c r="AN645" s="32">
        <v>0</v>
      </c>
    </row>
    <row r="646" spans="1:40" x14ac:dyDescent="0.35">
      <c r="A646" s="19">
        <v>1672</v>
      </c>
      <c r="B646" s="20">
        <v>1974</v>
      </c>
      <c r="C646" s="21">
        <f ca="1">YEAR(TODAY())-CLEAN!$B646</f>
        <v>51</v>
      </c>
      <c r="D646" s="28" t="s">
        <v>792</v>
      </c>
      <c r="E646" s="20" t="s">
        <v>714</v>
      </c>
      <c r="F646" s="20" t="s">
        <v>713</v>
      </c>
      <c r="G646" s="22">
        <v>65640</v>
      </c>
      <c r="H646" s="21">
        <v>0</v>
      </c>
      <c r="I646" s="21">
        <v>1</v>
      </c>
      <c r="J646" s="21">
        <f>CLEAN!$H646+CLEAN!$I646</f>
        <v>1</v>
      </c>
      <c r="K646" s="23">
        <v>41699</v>
      </c>
      <c r="L646" s="21">
        <f ca="1">YEAR(TODAY())-YEAR(CLEAN!$K646)</f>
        <v>11</v>
      </c>
      <c r="M646" s="21">
        <v>74</v>
      </c>
      <c r="N646" s="21">
        <f>SUM(CLEAN!$AB646:$AE646)</f>
        <v>16</v>
      </c>
      <c r="O646" s="24">
        <f>CLEAN!$U646+CLEAN!$V646+CLEAN!$W646+CLEAN!$X646+CLEAN!$Y646+CLEAN!$Z646</f>
        <v>461</v>
      </c>
      <c r="P646" s="21">
        <f>IF(CLEAN!$M646&lt;=32,3,IF(CLEAN!$M646&lt;=65,2,1))</f>
        <v>1</v>
      </c>
      <c r="Q646" s="21">
        <f>IF(Table_Market[[#This Row],[F_TOTAL_achat]]&lt;=14,1,IF(Table_Market[[#This Row],[F_TOTAL_achat]]&lt;=21,2,3))</f>
        <v>2</v>
      </c>
      <c r="R646" s="21">
        <f>IF(Table_Market[[#This Row],[M_TOTAL_dépensé]]&lt;=115,1,IF(Table_Market[[#This Row],[M_TOTAL_dépensé]]&lt;=833,2,3))</f>
        <v>2</v>
      </c>
      <c r="S646" s="21" t="str">
        <f>Table_Market[[#This Row],[R_SCORE]]&amp;Table_Market[[#This Row],[F_SCORE]]&amp;Table_Market[[#This Row],[M_SCORE]]</f>
        <v>122</v>
      </c>
      <c r="T6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46" s="24">
        <v>204</v>
      </c>
      <c r="V646" s="24">
        <v>7</v>
      </c>
      <c r="W646" s="24">
        <v>149</v>
      </c>
      <c r="X646" s="24">
        <v>20</v>
      </c>
      <c r="Y646" s="24">
        <v>15</v>
      </c>
      <c r="Z646" s="24">
        <v>66</v>
      </c>
      <c r="AA646" s="21">
        <v>1</v>
      </c>
      <c r="AB646" s="21">
        <v>5</v>
      </c>
      <c r="AC646" s="21">
        <v>1</v>
      </c>
      <c r="AD646" s="21">
        <v>8</v>
      </c>
      <c r="AE646" s="21">
        <v>2</v>
      </c>
      <c r="AF646" s="21">
        <v>0</v>
      </c>
      <c r="AG646" s="21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3</v>
      </c>
      <c r="AM646" s="21">
        <v>11</v>
      </c>
      <c r="AN646" s="25">
        <v>0</v>
      </c>
    </row>
    <row r="647" spans="1:40" x14ac:dyDescent="0.35">
      <c r="A647" s="26">
        <v>8952</v>
      </c>
      <c r="B647" s="27">
        <v>1953</v>
      </c>
      <c r="C647" s="21">
        <f ca="1">YEAR(TODAY())-CLEAN!$B647</f>
        <v>72</v>
      </c>
      <c r="D647" s="28" t="s">
        <v>794</v>
      </c>
      <c r="E647" s="27" t="s">
        <v>717</v>
      </c>
      <c r="F647" s="27" t="s">
        <v>710</v>
      </c>
      <c r="G647" s="29">
        <v>65569</v>
      </c>
      <c r="H647" s="28">
        <v>0</v>
      </c>
      <c r="I647" s="28">
        <v>1</v>
      </c>
      <c r="J647" s="28">
        <f>CLEAN!$H647+CLEAN!$I647</f>
        <v>1</v>
      </c>
      <c r="K647" s="30">
        <v>41218</v>
      </c>
      <c r="L647" s="28">
        <f ca="1">YEAR(TODAY())-YEAR(CLEAN!$K647)</f>
        <v>13</v>
      </c>
      <c r="M647" s="28">
        <v>96</v>
      </c>
      <c r="N647" s="28">
        <f>SUM(CLEAN!$AB647:$AE647)</f>
        <v>24</v>
      </c>
      <c r="O647" s="31">
        <f>CLEAN!$U647+CLEAN!$V647+CLEAN!$W647+CLEAN!$X647+CLEAN!$Y647+CLEAN!$Z647</f>
        <v>859</v>
      </c>
      <c r="P647" s="28">
        <f>IF(CLEAN!$M647&lt;=32,3,IF(CLEAN!$M647&lt;=65,2,1))</f>
        <v>1</v>
      </c>
      <c r="Q647" s="28">
        <f>IF(Table_Market[[#This Row],[F_TOTAL_achat]]&lt;=14,1,IF(Table_Market[[#This Row],[F_TOTAL_achat]]&lt;=21,2,3))</f>
        <v>3</v>
      </c>
      <c r="R647" s="28">
        <f>IF(Table_Market[[#This Row],[M_TOTAL_dépensé]]&lt;=115,1,IF(Table_Market[[#This Row],[M_TOTAL_dépensé]]&lt;=833,2,3))</f>
        <v>3</v>
      </c>
      <c r="S647" s="21" t="str">
        <f>Table_Market[[#This Row],[R_SCORE]]&amp;Table_Market[[#This Row],[F_SCORE]]&amp;Table_Market[[#This Row],[M_SCORE]]</f>
        <v>133</v>
      </c>
      <c r="T6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47" s="31">
        <v>397</v>
      </c>
      <c r="V647" s="31">
        <v>46</v>
      </c>
      <c r="W647" s="31">
        <v>288</v>
      </c>
      <c r="X647" s="31">
        <v>20</v>
      </c>
      <c r="Y647" s="31">
        <v>38</v>
      </c>
      <c r="Z647" s="31">
        <v>70</v>
      </c>
      <c r="AA647" s="28">
        <v>2</v>
      </c>
      <c r="AB647" s="28">
        <v>6</v>
      </c>
      <c r="AC647" s="28">
        <v>5</v>
      </c>
      <c r="AD647" s="28">
        <v>10</v>
      </c>
      <c r="AE647" s="28">
        <v>3</v>
      </c>
      <c r="AF647" s="28">
        <v>0</v>
      </c>
      <c r="AG647" s="28">
        <v>0</v>
      </c>
      <c r="AH647" s="28">
        <v>0</v>
      </c>
      <c r="AI647" s="28">
        <v>0</v>
      </c>
      <c r="AJ647" s="28">
        <v>0</v>
      </c>
      <c r="AK647" s="28">
        <v>0</v>
      </c>
      <c r="AL647" s="28">
        <v>3</v>
      </c>
      <c r="AM647" s="28">
        <v>11</v>
      </c>
      <c r="AN647" s="32">
        <v>0</v>
      </c>
    </row>
    <row r="648" spans="1:40" x14ac:dyDescent="0.35">
      <c r="A648" s="19">
        <v>10766</v>
      </c>
      <c r="B648" s="20">
        <v>1964</v>
      </c>
      <c r="C648" s="21">
        <f ca="1">YEAR(TODAY())-CLEAN!$B648</f>
        <v>61</v>
      </c>
      <c r="D648" s="28" t="s">
        <v>794</v>
      </c>
      <c r="E648" s="20" t="s">
        <v>714</v>
      </c>
      <c r="F648" s="20" t="s">
        <v>710</v>
      </c>
      <c r="G648" s="22">
        <v>65526</v>
      </c>
      <c r="H648" s="21">
        <v>0</v>
      </c>
      <c r="I648" s="21">
        <v>1</v>
      </c>
      <c r="J648" s="21">
        <f>CLEAN!$H648+CLEAN!$I648</f>
        <v>1</v>
      </c>
      <c r="K648" s="23">
        <v>41740</v>
      </c>
      <c r="L648" s="21">
        <f ca="1">YEAR(TODAY())-YEAR(CLEAN!$K648)</f>
        <v>11</v>
      </c>
      <c r="M648" s="21">
        <v>22</v>
      </c>
      <c r="N648" s="21">
        <f>SUM(CLEAN!$AB648:$AE648)</f>
        <v>18</v>
      </c>
      <c r="O648" s="24">
        <f>CLEAN!$U648+CLEAN!$V648+CLEAN!$W648+CLEAN!$X648+CLEAN!$Y648+CLEAN!$Z648</f>
        <v>506</v>
      </c>
      <c r="P648" s="21">
        <f>IF(CLEAN!$M648&lt;=32,3,IF(CLEAN!$M648&lt;=65,2,1))</f>
        <v>3</v>
      </c>
      <c r="Q648" s="21">
        <f>IF(Table_Market[[#This Row],[F_TOTAL_achat]]&lt;=14,1,IF(Table_Market[[#This Row],[F_TOTAL_achat]]&lt;=21,2,3))</f>
        <v>2</v>
      </c>
      <c r="R648" s="21">
        <f>IF(Table_Market[[#This Row],[M_TOTAL_dépensé]]&lt;=115,1,IF(Table_Market[[#This Row],[M_TOTAL_dépensé]]&lt;=833,2,3))</f>
        <v>2</v>
      </c>
      <c r="S648" s="21" t="str">
        <f>Table_Market[[#This Row],[R_SCORE]]&amp;Table_Market[[#This Row],[F_SCORE]]&amp;Table_Market[[#This Row],[M_SCORE]]</f>
        <v>322</v>
      </c>
      <c r="T6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48" s="24">
        <v>397</v>
      </c>
      <c r="V648" s="24">
        <v>19</v>
      </c>
      <c r="W648" s="24">
        <v>69</v>
      </c>
      <c r="X648" s="24">
        <v>12</v>
      </c>
      <c r="Y648" s="24">
        <v>0</v>
      </c>
      <c r="Z648" s="24">
        <v>9</v>
      </c>
      <c r="AA648" s="21">
        <v>1</v>
      </c>
      <c r="AB648" s="21">
        <v>4</v>
      </c>
      <c r="AC648" s="21">
        <v>4</v>
      </c>
      <c r="AD648" s="21">
        <v>8</v>
      </c>
      <c r="AE648" s="21">
        <v>2</v>
      </c>
      <c r="AF648" s="21">
        <v>0</v>
      </c>
      <c r="AG648" s="21">
        <v>0</v>
      </c>
      <c r="AH648" s="21">
        <v>0</v>
      </c>
      <c r="AI648" s="21">
        <v>0</v>
      </c>
      <c r="AJ648" s="21">
        <v>0</v>
      </c>
      <c r="AK648" s="21">
        <v>0</v>
      </c>
      <c r="AL648" s="21">
        <v>3</v>
      </c>
      <c r="AM648" s="21">
        <v>11</v>
      </c>
      <c r="AN648" s="25">
        <v>0</v>
      </c>
    </row>
    <row r="649" spans="1:40" x14ac:dyDescent="0.35">
      <c r="A649" s="26">
        <v>9971</v>
      </c>
      <c r="B649" s="27">
        <v>1964</v>
      </c>
      <c r="C649" s="21">
        <f ca="1">YEAR(TODAY())-CLEAN!$B649</f>
        <v>61</v>
      </c>
      <c r="D649" s="28" t="s">
        <v>794</v>
      </c>
      <c r="E649" s="27" t="s">
        <v>714</v>
      </c>
      <c r="F649" s="27" t="s">
        <v>710</v>
      </c>
      <c r="G649" s="29">
        <v>65526</v>
      </c>
      <c r="H649" s="28">
        <v>0</v>
      </c>
      <c r="I649" s="28">
        <v>1</v>
      </c>
      <c r="J649" s="28">
        <f>CLEAN!$H649+CLEAN!$I649</f>
        <v>1</v>
      </c>
      <c r="K649" s="30">
        <v>41740</v>
      </c>
      <c r="L649" s="28">
        <f ca="1">YEAR(TODAY())-YEAR(CLEAN!$K649)</f>
        <v>11</v>
      </c>
      <c r="M649" s="28">
        <v>22</v>
      </c>
      <c r="N649" s="28">
        <f>SUM(CLEAN!$AB649:$AE649)</f>
        <v>18</v>
      </c>
      <c r="O649" s="31">
        <f>CLEAN!$U649+CLEAN!$V649+CLEAN!$W649+CLEAN!$X649+CLEAN!$Y649+CLEAN!$Z649</f>
        <v>506</v>
      </c>
      <c r="P649" s="28">
        <f>IF(CLEAN!$M649&lt;=32,3,IF(CLEAN!$M649&lt;=65,2,1))</f>
        <v>3</v>
      </c>
      <c r="Q649" s="28">
        <f>IF(Table_Market[[#This Row],[F_TOTAL_achat]]&lt;=14,1,IF(Table_Market[[#This Row],[F_TOTAL_achat]]&lt;=21,2,3))</f>
        <v>2</v>
      </c>
      <c r="R649" s="28">
        <f>IF(Table_Market[[#This Row],[M_TOTAL_dépensé]]&lt;=115,1,IF(Table_Market[[#This Row],[M_TOTAL_dépensé]]&lt;=833,2,3))</f>
        <v>2</v>
      </c>
      <c r="S649" s="21" t="str">
        <f>Table_Market[[#This Row],[R_SCORE]]&amp;Table_Market[[#This Row],[F_SCORE]]&amp;Table_Market[[#This Row],[M_SCORE]]</f>
        <v>322</v>
      </c>
      <c r="T6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49" s="31">
        <v>397</v>
      </c>
      <c r="V649" s="31">
        <v>19</v>
      </c>
      <c r="W649" s="31">
        <v>69</v>
      </c>
      <c r="X649" s="31">
        <v>12</v>
      </c>
      <c r="Y649" s="31">
        <v>0</v>
      </c>
      <c r="Z649" s="31">
        <v>9</v>
      </c>
      <c r="AA649" s="28">
        <v>1</v>
      </c>
      <c r="AB649" s="28">
        <v>4</v>
      </c>
      <c r="AC649" s="28">
        <v>4</v>
      </c>
      <c r="AD649" s="28">
        <v>8</v>
      </c>
      <c r="AE649" s="28">
        <v>2</v>
      </c>
      <c r="AF649" s="28">
        <v>0</v>
      </c>
      <c r="AG649" s="28">
        <v>0</v>
      </c>
      <c r="AH649" s="28">
        <v>0</v>
      </c>
      <c r="AI649" s="28">
        <v>0</v>
      </c>
      <c r="AJ649" s="28">
        <v>0</v>
      </c>
      <c r="AK649" s="28">
        <v>0</v>
      </c>
      <c r="AL649" s="28">
        <v>3</v>
      </c>
      <c r="AM649" s="28">
        <v>11</v>
      </c>
      <c r="AN649" s="32">
        <v>0</v>
      </c>
    </row>
    <row r="650" spans="1:40" x14ac:dyDescent="0.35">
      <c r="A650" s="19">
        <v>10770</v>
      </c>
      <c r="B650" s="20">
        <v>1959</v>
      </c>
      <c r="C650" s="21">
        <f ca="1">YEAR(TODAY())-CLEAN!$B650</f>
        <v>66</v>
      </c>
      <c r="D650" s="28" t="s">
        <v>794</v>
      </c>
      <c r="E650" s="20" t="s">
        <v>716</v>
      </c>
      <c r="F650" s="20" t="s">
        <v>710</v>
      </c>
      <c r="G650" s="22">
        <v>65492</v>
      </c>
      <c r="H650" s="21">
        <v>0</v>
      </c>
      <c r="I650" s="21">
        <v>0</v>
      </c>
      <c r="J650" s="21">
        <f>CLEAN!$H650+CLEAN!$I650</f>
        <v>0</v>
      </c>
      <c r="K650" s="23">
        <v>41665</v>
      </c>
      <c r="L650" s="21">
        <f ca="1">YEAR(TODAY())-YEAR(CLEAN!$K650)</f>
        <v>11</v>
      </c>
      <c r="M650" s="21">
        <v>73</v>
      </c>
      <c r="N650" s="21">
        <f>SUM(CLEAN!$AB650:$AE650)</f>
        <v>26</v>
      </c>
      <c r="O650" s="24">
        <f>CLEAN!$U650+CLEAN!$V650+CLEAN!$W650+CLEAN!$X650+CLEAN!$Y650+CLEAN!$Z650</f>
        <v>1045</v>
      </c>
      <c r="P650" s="21">
        <f>IF(CLEAN!$M650&lt;=32,3,IF(CLEAN!$M650&lt;=65,2,1))</f>
        <v>1</v>
      </c>
      <c r="Q650" s="21">
        <f>IF(Table_Market[[#This Row],[F_TOTAL_achat]]&lt;=14,1,IF(Table_Market[[#This Row],[F_TOTAL_achat]]&lt;=21,2,3))</f>
        <v>3</v>
      </c>
      <c r="R650" s="21">
        <f>IF(Table_Market[[#This Row],[M_TOTAL_dépensé]]&lt;=115,1,IF(Table_Market[[#This Row],[M_TOTAL_dépensé]]&lt;=833,2,3))</f>
        <v>3</v>
      </c>
      <c r="S650" s="21" t="str">
        <f>Table_Market[[#This Row],[R_SCORE]]&amp;Table_Market[[#This Row],[F_SCORE]]&amp;Table_Market[[#This Row],[M_SCORE]]</f>
        <v>133</v>
      </c>
      <c r="T6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50" s="24">
        <v>247</v>
      </c>
      <c r="V650" s="24">
        <v>161</v>
      </c>
      <c r="W650" s="24">
        <v>295</v>
      </c>
      <c r="X650" s="24">
        <v>210</v>
      </c>
      <c r="Y650" s="24">
        <v>85</v>
      </c>
      <c r="Z650" s="24">
        <v>47</v>
      </c>
      <c r="AA650" s="21">
        <v>2</v>
      </c>
      <c r="AB650" s="21">
        <v>4</v>
      </c>
      <c r="AC650" s="21">
        <v>7</v>
      </c>
      <c r="AD650" s="21">
        <v>13</v>
      </c>
      <c r="AE650" s="21">
        <v>2</v>
      </c>
      <c r="AF650" s="21">
        <v>0</v>
      </c>
      <c r="AG650" s="21">
        <v>0</v>
      </c>
      <c r="AH650" s="21">
        <v>0</v>
      </c>
      <c r="AI650" s="21">
        <v>0</v>
      </c>
      <c r="AJ650" s="21">
        <v>0</v>
      </c>
      <c r="AK650" s="21">
        <v>0</v>
      </c>
      <c r="AL650" s="21">
        <v>3</v>
      </c>
      <c r="AM650" s="21">
        <v>11</v>
      </c>
      <c r="AN650" s="25">
        <v>0</v>
      </c>
    </row>
    <row r="651" spans="1:40" x14ac:dyDescent="0.35">
      <c r="A651" s="26">
        <v>9624</v>
      </c>
      <c r="B651" s="27">
        <v>1958</v>
      </c>
      <c r="C651" s="21">
        <f ca="1">YEAR(TODAY())-CLEAN!$B651</f>
        <v>67</v>
      </c>
      <c r="D651" s="28" t="s">
        <v>794</v>
      </c>
      <c r="E651" s="27" t="s">
        <v>714</v>
      </c>
      <c r="F651" s="27" t="s">
        <v>713</v>
      </c>
      <c r="G651" s="29">
        <v>65488</v>
      </c>
      <c r="H651" s="28">
        <v>0</v>
      </c>
      <c r="I651" s="28">
        <v>0</v>
      </c>
      <c r="J651" s="28">
        <f>CLEAN!$H651+CLEAN!$I651</f>
        <v>0</v>
      </c>
      <c r="K651" s="30">
        <v>41803</v>
      </c>
      <c r="L651" s="28">
        <f ca="1">YEAR(TODAY())-YEAR(CLEAN!$K651)</f>
        <v>11</v>
      </c>
      <c r="M651" s="28">
        <v>46</v>
      </c>
      <c r="N651" s="28">
        <f>SUM(CLEAN!$AB651:$AE651)</f>
        <v>14</v>
      </c>
      <c r="O651" s="31">
        <f>CLEAN!$U651+CLEAN!$V651+CLEAN!$W651+CLEAN!$X651+CLEAN!$Y651+CLEAN!$Z651</f>
        <v>963</v>
      </c>
      <c r="P651" s="28">
        <f>IF(CLEAN!$M651&lt;=32,3,IF(CLEAN!$M651&lt;=65,2,1))</f>
        <v>2</v>
      </c>
      <c r="Q651" s="28">
        <f>IF(Table_Market[[#This Row],[F_TOTAL_achat]]&lt;=14,1,IF(Table_Market[[#This Row],[F_TOTAL_achat]]&lt;=21,2,3))</f>
        <v>1</v>
      </c>
      <c r="R651" s="28">
        <f>IF(Table_Market[[#This Row],[M_TOTAL_dépensé]]&lt;=115,1,IF(Table_Market[[#This Row],[M_TOTAL_dépensé]]&lt;=833,2,3))</f>
        <v>3</v>
      </c>
      <c r="S651" s="21" t="str">
        <f>Table_Market[[#This Row],[R_SCORE]]&amp;Table_Market[[#This Row],[F_SCORE]]&amp;Table_Market[[#This Row],[M_SCORE]]</f>
        <v>213</v>
      </c>
      <c r="T6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651" s="31">
        <v>603</v>
      </c>
      <c r="V651" s="31">
        <v>45</v>
      </c>
      <c r="W651" s="31">
        <v>207</v>
      </c>
      <c r="X651" s="31">
        <v>36</v>
      </c>
      <c r="Y651" s="31">
        <v>18</v>
      </c>
      <c r="Z651" s="31">
        <v>54</v>
      </c>
      <c r="AA651" s="28">
        <v>1</v>
      </c>
      <c r="AB651" s="28">
        <v>3</v>
      </c>
      <c r="AC651" s="28">
        <v>4</v>
      </c>
      <c r="AD651" s="28">
        <v>6</v>
      </c>
      <c r="AE651" s="28">
        <v>1</v>
      </c>
      <c r="AF651" s="28">
        <v>0</v>
      </c>
      <c r="AG651" s="28">
        <v>0</v>
      </c>
      <c r="AH651" s="28">
        <v>0</v>
      </c>
      <c r="AI651" s="28">
        <v>0</v>
      </c>
      <c r="AJ651" s="28">
        <v>0</v>
      </c>
      <c r="AK651" s="28">
        <v>0</v>
      </c>
      <c r="AL651" s="28">
        <v>3</v>
      </c>
      <c r="AM651" s="28">
        <v>11</v>
      </c>
      <c r="AN651" s="32">
        <v>0</v>
      </c>
    </row>
    <row r="652" spans="1:40" x14ac:dyDescent="0.35">
      <c r="A652" s="19">
        <v>10652</v>
      </c>
      <c r="B652" s="20">
        <v>1957</v>
      </c>
      <c r="C652" s="21">
        <f ca="1">YEAR(TODAY())-CLEAN!$B652</f>
        <v>68</v>
      </c>
      <c r="D652" s="28" t="s">
        <v>794</v>
      </c>
      <c r="E652" s="20" t="s">
        <v>717</v>
      </c>
      <c r="F652" s="20" t="s">
        <v>713</v>
      </c>
      <c r="G652" s="22">
        <v>65487</v>
      </c>
      <c r="H652" s="21">
        <v>0</v>
      </c>
      <c r="I652" s="21">
        <v>0</v>
      </c>
      <c r="J652" s="21">
        <f>CLEAN!$H652+CLEAN!$I652</f>
        <v>0</v>
      </c>
      <c r="K652" s="23">
        <v>41649</v>
      </c>
      <c r="L652" s="21">
        <f ca="1">YEAR(TODAY())-YEAR(CLEAN!$K652)</f>
        <v>11</v>
      </c>
      <c r="M652" s="21">
        <v>48</v>
      </c>
      <c r="N652" s="21">
        <f>SUM(CLEAN!$AB652:$AE652)</f>
        <v>16</v>
      </c>
      <c r="O652" s="24">
        <f>CLEAN!$U652+CLEAN!$V652+CLEAN!$W652+CLEAN!$X652+CLEAN!$Y652+CLEAN!$Z652</f>
        <v>1169</v>
      </c>
      <c r="P652" s="21">
        <f>IF(CLEAN!$M652&lt;=32,3,IF(CLEAN!$M652&lt;=65,2,1))</f>
        <v>2</v>
      </c>
      <c r="Q652" s="21">
        <f>IF(Table_Market[[#This Row],[F_TOTAL_achat]]&lt;=14,1,IF(Table_Market[[#This Row],[F_TOTAL_achat]]&lt;=21,2,3))</f>
        <v>2</v>
      </c>
      <c r="R652" s="21">
        <f>IF(Table_Market[[#This Row],[M_TOTAL_dépensé]]&lt;=115,1,IF(Table_Market[[#This Row],[M_TOTAL_dépensé]]&lt;=833,2,3))</f>
        <v>3</v>
      </c>
      <c r="S652" s="21" t="str">
        <f>Table_Market[[#This Row],[R_SCORE]]&amp;Table_Market[[#This Row],[F_SCORE]]&amp;Table_Market[[#This Row],[M_SCORE]]</f>
        <v>223</v>
      </c>
      <c r="T6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52" s="24">
        <v>240</v>
      </c>
      <c r="V652" s="24">
        <v>67</v>
      </c>
      <c r="W652" s="24">
        <v>500</v>
      </c>
      <c r="X652" s="24">
        <v>199</v>
      </c>
      <c r="Y652" s="24">
        <v>0</v>
      </c>
      <c r="Z652" s="24">
        <v>163</v>
      </c>
      <c r="AA652" s="21">
        <v>3</v>
      </c>
      <c r="AB652" s="21">
        <v>3</v>
      </c>
      <c r="AC652" s="21">
        <v>5</v>
      </c>
      <c r="AD652" s="21">
        <v>6</v>
      </c>
      <c r="AE652" s="21">
        <v>2</v>
      </c>
      <c r="AF652" s="21">
        <v>0</v>
      </c>
      <c r="AG652" s="21">
        <v>0</v>
      </c>
      <c r="AH652" s="21">
        <v>0</v>
      </c>
      <c r="AI652" s="21">
        <v>0</v>
      </c>
      <c r="AJ652" s="21">
        <v>0</v>
      </c>
      <c r="AK652" s="21">
        <v>0</v>
      </c>
      <c r="AL652" s="21">
        <v>3</v>
      </c>
      <c r="AM652" s="21">
        <v>11</v>
      </c>
      <c r="AN652" s="25">
        <v>0</v>
      </c>
    </row>
    <row r="653" spans="1:40" x14ac:dyDescent="0.35">
      <c r="A653" s="26">
        <v>8614</v>
      </c>
      <c r="B653" s="27">
        <v>1957</v>
      </c>
      <c r="C653" s="21">
        <f ca="1">YEAR(TODAY())-CLEAN!$B653</f>
        <v>68</v>
      </c>
      <c r="D653" s="28" t="s">
        <v>794</v>
      </c>
      <c r="E653" s="27" t="s">
        <v>716</v>
      </c>
      <c r="F653" s="27" t="s">
        <v>712</v>
      </c>
      <c r="G653" s="29">
        <v>65486</v>
      </c>
      <c r="H653" s="28">
        <v>0</v>
      </c>
      <c r="I653" s="28">
        <v>1</v>
      </c>
      <c r="J653" s="28">
        <f>CLEAN!$H653+CLEAN!$I653</f>
        <v>1</v>
      </c>
      <c r="K653" s="30">
        <v>41771</v>
      </c>
      <c r="L653" s="28">
        <f ca="1">YEAR(TODAY())-YEAR(CLEAN!$K653)</f>
        <v>11</v>
      </c>
      <c r="M653" s="28">
        <v>29</v>
      </c>
      <c r="N653" s="28">
        <f>SUM(CLEAN!$AB653:$AE653)</f>
        <v>18</v>
      </c>
      <c r="O653" s="31">
        <f>CLEAN!$U653+CLEAN!$V653+CLEAN!$W653+CLEAN!$X653+CLEAN!$Y653+CLEAN!$Z653</f>
        <v>507</v>
      </c>
      <c r="P653" s="28">
        <f>IF(CLEAN!$M653&lt;=32,3,IF(CLEAN!$M653&lt;=65,2,1))</f>
        <v>3</v>
      </c>
      <c r="Q653" s="28">
        <f>IF(Table_Market[[#This Row],[F_TOTAL_achat]]&lt;=14,1,IF(Table_Market[[#This Row],[F_TOTAL_achat]]&lt;=21,2,3))</f>
        <v>2</v>
      </c>
      <c r="R653" s="28">
        <f>IF(Table_Market[[#This Row],[M_TOTAL_dépensé]]&lt;=115,1,IF(Table_Market[[#This Row],[M_TOTAL_dépensé]]&lt;=833,2,3))</f>
        <v>2</v>
      </c>
      <c r="S653" s="21" t="str">
        <f>Table_Market[[#This Row],[R_SCORE]]&amp;Table_Market[[#This Row],[F_SCORE]]&amp;Table_Market[[#This Row],[M_SCORE]]</f>
        <v>322</v>
      </c>
      <c r="T6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53" s="31">
        <v>245</v>
      </c>
      <c r="V653" s="31">
        <v>19</v>
      </c>
      <c r="W653" s="31">
        <v>125</v>
      </c>
      <c r="X653" s="31">
        <v>37</v>
      </c>
      <c r="Y653" s="31">
        <v>67</v>
      </c>
      <c r="Z653" s="31">
        <v>14</v>
      </c>
      <c r="AA653" s="28">
        <v>1</v>
      </c>
      <c r="AB653" s="28">
        <v>4</v>
      </c>
      <c r="AC653" s="28">
        <v>2</v>
      </c>
      <c r="AD653" s="28">
        <v>10</v>
      </c>
      <c r="AE653" s="28">
        <v>2</v>
      </c>
      <c r="AF653" s="28">
        <v>0</v>
      </c>
      <c r="AG653" s="28">
        <v>0</v>
      </c>
      <c r="AH653" s="28">
        <v>0</v>
      </c>
      <c r="AI653" s="28">
        <v>0</v>
      </c>
      <c r="AJ653" s="28">
        <v>0</v>
      </c>
      <c r="AK653" s="28">
        <v>0</v>
      </c>
      <c r="AL653" s="28">
        <v>3</v>
      </c>
      <c r="AM653" s="28">
        <v>11</v>
      </c>
      <c r="AN653" s="32">
        <v>0</v>
      </c>
    </row>
    <row r="654" spans="1:40" x14ac:dyDescent="0.35">
      <c r="A654" s="19">
        <v>4741</v>
      </c>
      <c r="B654" s="20">
        <v>1974</v>
      </c>
      <c r="C654" s="21">
        <f ca="1">YEAR(TODAY())-CLEAN!$B654</f>
        <v>51</v>
      </c>
      <c r="D654" s="28" t="s">
        <v>792</v>
      </c>
      <c r="E654" s="20" t="s">
        <v>717</v>
      </c>
      <c r="F654" s="20" t="s">
        <v>710</v>
      </c>
      <c r="G654" s="22">
        <v>65463</v>
      </c>
      <c r="H654" s="21">
        <v>1</v>
      </c>
      <c r="I654" s="21">
        <v>0</v>
      </c>
      <c r="J654" s="21">
        <f>CLEAN!$H654+CLEAN!$I654</f>
        <v>1</v>
      </c>
      <c r="K654" s="23">
        <v>41669</v>
      </c>
      <c r="L654" s="21">
        <f ca="1">YEAR(TODAY())-YEAR(CLEAN!$K654)</f>
        <v>11</v>
      </c>
      <c r="M654" s="21">
        <v>17</v>
      </c>
      <c r="N654" s="21">
        <f>SUM(CLEAN!$AB654:$AE654)</f>
        <v>22</v>
      </c>
      <c r="O654" s="24">
        <f>CLEAN!$U654+CLEAN!$V654+CLEAN!$W654+CLEAN!$X654+CLEAN!$Y654+CLEAN!$Z654</f>
        <v>562</v>
      </c>
      <c r="P654" s="21">
        <f>IF(CLEAN!$M654&lt;=32,3,IF(CLEAN!$M654&lt;=65,2,1))</f>
        <v>3</v>
      </c>
      <c r="Q654" s="21">
        <f>IF(Table_Market[[#This Row],[F_TOTAL_achat]]&lt;=14,1,IF(Table_Market[[#This Row],[F_TOTAL_achat]]&lt;=21,2,3))</f>
        <v>3</v>
      </c>
      <c r="R654" s="21">
        <f>IF(Table_Market[[#This Row],[M_TOTAL_dépensé]]&lt;=115,1,IF(Table_Market[[#This Row],[M_TOTAL_dépensé]]&lt;=833,2,3))</f>
        <v>2</v>
      </c>
      <c r="S654" s="21" t="str">
        <f>Table_Market[[#This Row],[R_SCORE]]&amp;Table_Market[[#This Row],[F_SCORE]]&amp;Table_Market[[#This Row],[M_SCORE]]</f>
        <v>332</v>
      </c>
      <c r="T6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54" s="24">
        <v>391</v>
      </c>
      <c r="V654" s="24">
        <v>32</v>
      </c>
      <c r="W654" s="24">
        <v>70</v>
      </c>
      <c r="X654" s="24">
        <v>21</v>
      </c>
      <c r="Y654" s="24">
        <v>32</v>
      </c>
      <c r="Z654" s="24">
        <v>16</v>
      </c>
      <c r="AA654" s="21">
        <v>2</v>
      </c>
      <c r="AB654" s="21">
        <v>6</v>
      </c>
      <c r="AC654" s="21">
        <v>2</v>
      </c>
      <c r="AD654" s="21">
        <v>9</v>
      </c>
      <c r="AE654" s="21">
        <v>5</v>
      </c>
      <c r="AF654" s="21">
        <v>0</v>
      </c>
      <c r="AG654" s="21">
        <v>1</v>
      </c>
      <c r="AH654" s="21">
        <v>0</v>
      </c>
      <c r="AI654" s="21">
        <v>0</v>
      </c>
      <c r="AJ654" s="21">
        <v>0</v>
      </c>
      <c r="AK654" s="21">
        <v>0</v>
      </c>
      <c r="AL654" s="21">
        <v>3</v>
      </c>
      <c r="AM654" s="21">
        <v>11</v>
      </c>
      <c r="AN654" s="25">
        <v>0</v>
      </c>
    </row>
    <row r="655" spans="1:40" x14ac:dyDescent="0.35">
      <c r="A655" s="26">
        <v>2681</v>
      </c>
      <c r="B655" s="27">
        <v>1984</v>
      </c>
      <c r="C655" s="21">
        <f ca="1">YEAR(TODAY())-CLEAN!$B655</f>
        <v>41</v>
      </c>
      <c r="D655" s="28" t="s">
        <v>793</v>
      </c>
      <c r="E655" s="27" t="s">
        <v>717</v>
      </c>
      <c r="F655" s="27" t="s">
        <v>710</v>
      </c>
      <c r="G655" s="29">
        <v>65370</v>
      </c>
      <c r="H655" s="28">
        <v>0</v>
      </c>
      <c r="I655" s="28">
        <v>0</v>
      </c>
      <c r="J655" s="28">
        <f>CLEAN!$H655+CLEAN!$I655</f>
        <v>0</v>
      </c>
      <c r="K655" s="30">
        <v>41487</v>
      </c>
      <c r="L655" s="28">
        <f ca="1">YEAR(TODAY())-YEAR(CLEAN!$K655)</f>
        <v>12</v>
      </c>
      <c r="M655" s="28">
        <v>1</v>
      </c>
      <c r="N655" s="28">
        <f>SUM(CLEAN!$AB655:$AE655)</f>
        <v>19</v>
      </c>
      <c r="O655" s="31">
        <f>CLEAN!$U655+CLEAN!$V655+CLEAN!$W655+CLEAN!$X655+CLEAN!$Y655+CLEAN!$Z655</f>
        <v>461</v>
      </c>
      <c r="P655" s="28">
        <f>IF(CLEAN!$M655&lt;=32,3,IF(CLEAN!$M655&lt;=65,2,1))</f>
        <v>3</v>
      </c>
      <c r="Q655" s="28">
        <f>IF(Table_Market[[#This Row],[F_TOTAL_achat]]&lt;=14,1,IF(Table_Market[[#This Row],[F_TOTAL_achat]]&lt;=21,2,3))</f>
        <v>2</v>
      </c>
      <c r="R655" s="28">
        <f>IF(Table_Market[[#This Row],[M_TOTAL_dépensé]]&lt;=115,1,IF(Table_Market[[#This Row],[M_TOTAL_dépensé]]&lt;=833,2,3))</f>
        <v>2</v>
      </c>
      <c r="S655" s="21" t="str">
        <f>Table_Market[[#This Row],[R_SCORE]]&amp;Table_Market[[#This Row],[F_SCORE]]&amp;Table_Market[[#This Row],[M_SCORE]]</f>
        <v>322</v>
      </c>
      <c r="T6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55" s="31">
        <v>71</v>
      </c>
      <c r="V655" s="31">
        <v>22</v>
      </c>
      <c r="W655" s="31">
        <v>112</v>
      </c>
      <c r="X655" s="31">
        <v>138</v>
      </c>
      <c r="Y655" s="31">
        <v>89</v>
      </c>
      <c r="Z655" s="31">
        <v>29</v>
      </c>
      <c r="AA655" s="28">
        <v>1</v>
      </c>
      <c r="AB655" s="28">
        <v>2</v>
      </c>
      <c r="AC655" s="28">
        <v>3</v>
      </c>
      <c r="AD655" s="28">
        <v>13</v>
      </c>
      <c r="AE655" s="28">
        <v>1</v>
      </c>
      <c r="AF655" s="28">
        <v>0</v>
      </c>
      <c r="AG655" s="28">
        <v>0</v>
      </c>
      <c r="AH655" s="28">
        <v>0</v>
      </c>
      <c r="AI655" s="28">
        <v>0</v>
      </c>
      <c r="AJ655" s="28">
        <v>0</v>
      </c>
      <c r="AK655" s="28">
        <v>0</v>
      </c>
      <c r="AL655" s="28">
        <v>3</v>
      </c>
      <c r="AM655" s="28">
        <v>11</v>
      </c>
      <c r="AN655" s="32">
        <v>0</v>
      </c>
    </row>
    <row r="656" spans="1:40" x14ac:dyDescent="0.35">
      <c r="A656" s="19">
        <v>6872</v>
      </c>
      <c r="B656" s="20">
        <v>1974</v>
      </c>
      <c r="C656" s="21">
        <f ca="1">YEAR(TODAY())-CLEAN!$B656</f>
        <v>51</v>
      </c>
      <c r="D656" s="28" t="s">
        <v>792</v>
      </c>
      <c r="E656" s="20" t="s">
        <v>714</v>
      </c>
      <c r="F656" s="20" t="s">
        <v>710</v>
      </c>
      <c r="G656" s="22">
        <v>65352</v>
      </c>
      <c r="H656" s="21">
        <v>0</v>
      </c>
      <c r="I656" s="21">
        <v>1</v>
      </c>
      <c r="J656" s="21">
        <f>CLEAN!$H656+CLEAN!$I656</f>
        <v>1</v>
      </c>
      <c r="K656" s="23">
        <v>41507</v>
      </c>
      <c r="L656" s="21">
        <f ca="1">YEAR(TODAY())-YEAR(CLEAN!$K656)</f>
        <v>12</v>
      </c>
      <c r="M656" s="21">
        <v>43</v>
      </c>
      <c r="N656" s="21">
        <f>SUM(CLEAN!$AB656:$AE656)</f>
        <v>18</v>
      </c>
      <c r="O656" s="24">
        <f>CLEAN!$U656+CLEAN!$V656+CLEAN!$W656+CLEAN!$X656+CLEAN!$Y656+CLEAN!$Z656</f>
        <v>405</v>
      </c>
      <c r="P656" s="21">
        <f>IF(CLEAN!$M656&lt;=32,3,IF(CLEAN!$M656&lt;=65,2,1))</f>
        <v>2</v>
      </c>
      <c r="Q656" s="21">
        <f>IF(Table_Market[[#This Row],[F_TOTAL_achat]]&lt;=14,1,IF(Table_Market[[#This Row],[F_TOTAL_achat]]&lt;=21,2,3))</f>
        <v>2</v>
      </c>
      <c r="R656" s="21">
        <f>IF(Table_Market[[#This Row],[M_TOTAL_dépensé]]&lt;=115,1,IF(Table_Market[[#This Row],[M_TOTAL_dépensé]]&lt;=833,2,3))</f>
        <v>2</v>
      </c>
      <c r="S656" s="21" t="str">
        <f>Table_Market[[#This Row],[R_SCORE]]&amp;Table_Market[[#This Row],[F_SCORE]]&amp;Table_Market[[#This Row],[M_SCORE]]</f>
        <v>222</v>
      </c>
      <c r="T6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56" s="24">
        <v>284</v>
      </c>
      <c r="V656" s="24">
        <v>3</v>
      </c>
      <c r="W656" s="24">
        <v>84</v>
      </c>
      <c r="X656" s="24">
        <v>4</v>
      </c>
      <c r="Y656" s="24">
        <v>7</v>
      </c>
      <c r="Z656" s="24">
        <v>23</v>
      </c>
      <c r="AA656" s="21">
        <v>2</v>
      </c>
      <c r="AB656" s="21">
        <v>4</v>
      </c>
      <c r="AC656" s="21">
        <v>2</v>
      </c>
      <c r="AD656" s="21">
        <v>8</v>
      </c>
      <c r="AE656" s="21">
        <v>4</v>
      </c>
      <c r="AF656" s="21">
        <v>0</v>
      </c>
      <c r="AG656" s="21">
        <v>0</v>
      </c>
      <c r="AH656" s="21">
        <v>0</v>
      </c>
      <c r="AI656" s="21">
        <v>0</v>
      </c>
      <c r="AJ656" s="21">
        <v>0</v>
      </c>
      <c r="AK656" s="21">
        <v>0</v>
      </c>
      <c r="AL656" s="21">
        <v>3</v>
      </c>
      <c r="AM656" s="21">
        <v>11</v>
      </c>
      <c r="AN656" s="25">
        <v>0</v>
      </c>
    </row>
    <row r="657" spans="1:40" x14ac:dyDescent="0.35">
      <c r="A657" s="26">
        <v>5136</v>
      </c>
      <c r="B657" s="27">
        <v>1973</v>
      </c>
      <c r="C657" s="21">
        <f ca="1">YEAR(TODAY())-CLEAN!$B657</f>
        <v>52</v>
      </c>
      <c r="D657" s="28" t="s">
        <v>792</v>
      </c>
      <c r="E657" s="27" t="s">
        <v>716</v>
      </c>
      <c r="F657" s="27" t="s">
        <v>709</v>
      </c>
      <c r="G657" s="29">
        <v>65333</v>
      </c>
      <c r="H657" s="28">
        <v>0</v>
      </c>
      <c r="I657" s="28">
        <v>1</v>
      </c>
      <c r="J657" s="28">
        <f>CLEAN!$H657+CLEAN!$I657</f>
        <v>1</v>
      </c>
      <c r="K657" s="30">
        <v>41656</v>
      </c>
      <c r="L657" s="28">
        <f ca="1">YEAR(TODAY())-YEAR(CLEAN!$K657)</f>
        <v>11</v>
      </c>
      <c r="M657" s="28">
        <v>58</v>
      </c>
      <c r="N657" s="28">
        <f>SUM(CLEAN!$AB657:$AE657)</f>
        <v>27</v>
      </c>
      <c r="O657" s="31">
        <f>CLEAN!$U657+CLEAN!$V657+CLEAN!$W657+CLEAN!$X657+CLEAN!$Y657+CLEAN!$Z657</f>
        <v>798</v>
      </c>
      <c r="P657" s="28">
        <f>IF(CLEAN!$M657&lt;=32,3,IF(CLEAN!$M657&lt;=65,2,1))</f>
        <v>2</v>
      </c>
      <c r="Q657" s="28">
        <f>IF(Table_Market[[#This Row],[F_TOTAL_achat]]&lt;=14,1,IF(Table_Market[[#This Row],[F_TOTAL_achat]]&lt;=21,2,3))</f>
        <v>3</v>
      </c>
      <c r="R657" s="28">
        <f>IF(Table_Market[[#This Row],[M_TOTAL_dépensé]]&lt;=115,1,IF(Table_Market[[#This Row],[M_TOTAL_dépensé]]&lt;=833,2,3))</f>
        <v>2</v>
      </c>
      <c r="S657" s="21" t="str">
        <f>Table_Market[[#This Row],[R_SCORE]]&amp;Table_Market[[#This Row],[F_SCORE]]&amp;Table_Market[[#This Row],[M_SCORE]]</f>
        <v>232</v>
      </c>
      <c r="T6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57" s="31">
        <v>654</v>
      </c>
      <c r="V657" s="31">
        <v>7</v>
      </c>
      <c r="W657" s="31">
        <v>92</v>
      </c>
      <c r="X657" s="31">
        <v>0</v>
      </c>
      <c r="Y657" s="31">
        <v>15</v>
      </c>
      <c r="Z657" s="31">
        <v>30</v>
      </c>
      <c r="AA657" s="28">
        <v>7</v>
      </c>
      <c r="AB657" s="28">
        <v>9</v>
      </c>
      <c r="AC657" s="28">
        <v>4</v>
      </c>
      <c r="AD657" s="28">
        <v>8</v>
      </c>
      <c r="AE657" s="28">
        <v>6</v>
      </c>
      <c r="AF657" s="28">
        <v>0</v>
      </c>
      <c r="AG657" s="28">
        <v>1</v>
      </c>
      <c r="AH657" s="28">
        <v>1</v>
      </c>
      <c r="AI657" s="28">
        <v>0</v>
      </c>
      <c r="AJ657" s="28">
        <v>0</v>
      </c>
      <c r="AK657" s="28">
        <v>0</v>
      </c>
      <c r="AL657" s="28">
        <v>3</v>
      </c>
      <c r="AM657" s="28">
        <v>11</v>
      </c>
      <c r="AN657" s="32">
        <v>0</v>
      </c>
    </row>
    <row r="658" spans="1:40" x14ac:dyDescent="0.35">
      <c r="A658" s="19">
        <v>4047</v>
      </c>
      <c r="B658" s="20">
        <v>1954</v>
      </c>
      <c r="C658" s="21">
        <f ca="1">YEAR(TODAY())-CLEAN!$B658</f>
        <v>71</v>
      </c>
      <c r="D658" s="28" t="s">
        <v>794</v>
      </c>
      <c r="E658" s="20" t="s">
        <v>714</v>
      </c>
      <c r="F658" s="20" t="s">
        <v>710</v>
      </c>
      <c r="G658" s="22">
        <v>65324</v>
      </c>
      <c r="H658" s="21">
        <v>0</v>
      </c>
      <c r="I658" s="21">
        <v>1</v>
      </c>
      <c r="J658" s="21">
        <f>CLEAN!$H658+CLEAN!$I658</f>
        <v>1</v>
      </c>
      <c r="K658" s="23">
        <v>41650</v>
      </c>
      <c r="L658" s="21">
        <f ca="1">YEAR(TODAY())-YEAR(CLEAN!$K658)</f>
        <v>11</v>
      </c>
      <c r="M658" s="21">
        <v>0</v>
      </c>
      <c r="N658" s="21">
        <f>SUM(CLEAN!$AB658:$AE658)</f>
        <v>21</v>
      </c>
      <c r="O658" s="24">
        <f>CLEAN!$U658+CLEAN!$V658+CLEAN!$W658+CLEAN!$X658+CLEAN!$Y658+CLEAN!$Z658</f>
        <v>544</v>
      </c>
      <c r="P658" s="21">
        <f>IF(CLEAN!$M658&lt;=32,3,IF(CLEAN!$M658&lt;=65,2,1))</f>
        <v>3</v>
      </c>
      <c r="Q658" s="21">
        <f>IF(Table_Market[[#This Row],[F_TOTAL_achat]]&lt;=14,1,IF(Table_Market[[#This Row],[F_TOTAL_achat]]&lt;=21,2,3))</f>
        <v>2</v>
      </c>
      <c r="R658" s="21">
        <f>IF(Table_Market[[#This Row],[M_TOTAL_dépensé]]&lt;=115,1,IF(Table_Market[[#This Row],[M_TOTAL_dépensé]]&lt;=833,2,3))</f>
        <v>2</v>
      </c>
      <c r="S658" s="21" t="str">
        <f>Table_Market[[#This Row],[R_SCORE]]&amp;Table_Market[[#This Row],[F_SCORE]]&amp;Table_Market[[#This Row],[M_SCORE]]</f>
        <v>322</v>
      </c>
      <c r="T6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58" s="24">
        <v>384</v>
      </c>
      <c r="V658" s="24">
        <v>0</v>
      </c>
      <c r="W658" s="24">
        <v>102</v>
      </c>
      <c r="X658" s="24">
        <v>21</v>
      </c>
      <c r="Y658" s="24">
        <v>32</v>
      </c>
      <c r="Z658" s="24">
        <v>5</v>
      </c>
      <c r="AA658" s="21">
        <v>3</v>
      </c>
      <c r="AB658" s="21">
        <v>6</v>
      </c>
      <c r="AC658" s="21">
        <v>2</v>
      </c>
      <c r="AD658" s="21">
        <v>9</v>
      </c>
      <c r="AE658" s="21">
        <v>4</v>
      </c>
      <c r="AF658" s="21">
        <v>0</v>
      </c>
      <c r="AG658" s="21">
        <v>0</v>
      </c>
      <c r="AH658" s="21">
        <v>0</v>
      </c>
      <c r="AI658" s="21">
        <v>0</v>
      </c>
      <c r="AJ658" s="21">
        <v>0</v>
      </c>
      <c r="AK658" s="21">
        <v>0</v>
      </c>
      <c r="AL658" s="21">
        <v>3</v>
      </c>
      <c r="AM658" s="21">
        <v>11</v>
      </c>
      <c r="AN658" s="25">
        <v>0</v>
      </c>
    </row>
    <row r="659" spans="1:40" x14ac:dyDescent="0.35">
      <c r="A659" s="26">
        <v>9477</v>
      </c>
      <c r="B659" s="27">
        <v>1954</v>
      </c>
      <c r="C659" s="21">
        <f ca="1">YEAR(TODAY())-CLEAN!$B659</f>
        <v>71</v>
      </c>
      <c r="D659" s="28" t="s">
        <v>794</v>
      </c>
      <c r="E659" s="27" t="s">
        <v>714</v>
      </c>
      <c r="F659" s="27" t="s">
        <v>710</v>
      </c>
      <c r="G659" s="29">
        <v>65324</v>
      </c>
      <c r="H659" s="28">
        <v>0</v>
      </c>
      <c r="I659" s="28">
        <v>1</v>
      </c>
      <c r="J659" s="28">
        <f>CLEAN!$H659+CLEAN!$I659</f>
        <v>1</v>
      </c>
      <c r="K659" s="30">
        <v>41650</v>
      </c>
      <c r="L659" s="28">
        <f ca="1">YEAR(TODAY())-YEAR(CLEAN!$K659)</f>
        <v>11</v>
      </c>
      <c r="M659" s="28">
        <v>0</v>
      </c>
      <c r="N659" s="28">
        <f>SUM(CLEAN!$AB659:$AE659)</f>
        <v>21</v>
      </c>
      <c r="O659" s="31">
        <f>CLEAN!$U659+CLEAN!$V659+CLEAN!$W659+CLEAN!$X659+CLEAN!$Y659+CLEAN!$Z659</f>
        <v>544</v>
      </c>
      <c r="P659" s="28">
        <f>IF(CLEAN!$M659&lt;=32,3,IF(CLEAN!$M659&lt;=65,2,1))</f>
        <v>3</v>
      </c>
      <c r="Q659" s="28">
        <f>IF(Table_Market[[#This Row],[F_TOTAL_achat]]&lt;=14,1,IF(Table_Market[[#This Row],[F_TOTAL_achat]]&lt;=21,2,3))</f>
        <v>2</v>
      </c>
      <c r="R659" s="28">
        <f>IF(Table_Market[[#This Row],[M_TOTAL_dépensé]]&lt;=115,1,IF(Table_Market[[#This Row],[M_TOTAL_dépensé]]&lt;=833,2,3))</f>
        <v>2</v>
      </c>
      <c r="S659" s="21" t="str">
        <f>Table_Market[[#This Row],[R_SCORE]]&amp;Table_Market[[#This Row],[F_SCORE]]&amp;Table_Market[[#This Row],[M_SCORE]]</f>
        <v>322</v>
      </c>
      <c r="T6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59" s="31">
        <v>384</v>
      </c>
      <c r="V659" s="31">
        <v>0</v>
      </c>
      <c r="W659" s="31">
        <v>102</v>
      </c>
      <c r="X659" s="31">
        <v>21</v>
      </c>
      <c r="Y659" s="31">
        <v>32</v>
      </c>
      <c r="Z659" s="31">
        <v>5</v>
      </c>
      <c r="AA659" s="28">
        <v>3</v>
      </c>
      <c r="AB659" s="28">
        <v>6</v>
      </c>
      <c r="AC659" s="28">
        <v>2</v>
      </c>
      <c r="AD659" s="28">
        <v>9</v>
      </c>
      <c r="AE659" s="28">
        <v>4</v>
      </c>
      <c r="AF659" s="28">
        <v>0</v>
      </c>
      <c r="AG659" s="28">
        <v>0</v>
      </c>
      <c r="AH659" s="28">
        <v>0</v>
      </c>
      <c r="AI659" s="28">
        <v>0</v>
      </c>
      <c r="AJ659" s="28">
        <v>0</v>
      </c>
      <c r="AK659" s="28">
        <v>0</v>
      </c>
      <c r="AL659" s="28">
        <v>3</v>
      </c>
      <c r="AM659" s="28">
        <v>11</v>
      </c>
      <c r="AN659" s="32">
        <v>0</v>
      </c>
    </row>
    <row r="660" spans="1:40" x14ac:dyDescent="0.35">
      <c r="A660" s="19">
        <v>4437</v>
      </c>
      <c r="B660" s="20">
        <v>1962</v>
      </c>
      <c r="C660" s="21">
        <f ca="1">YEAR(TODAY())-CLEAN!$B660</f>
        <v>63</v>
      </c>
      <c r="D660" s="28" t="s">
        <v>794</v>
      </c>
      <c r="E660" s="20" t="s">
        <v>716</v>
      </c>
      <c r="F660" s="20" t="s">
        <v>710</v>
      </c>
      <c r="G660" s="22">
        <v>65316</v>
      </c>
      <c r="H660" s="21">
        <v>1</v>
      </c>
      <c r="I660" s="21">
        <v>1</v>
      </c>
      <c r="J660" s="21">
        <f>CLEAN!$H660+CLEAN!$I660</f>
        <v>2</v>
      </c>
      <c r="K660" s="23">
        <v>41388</v>
      </c>
      <c r="L660" s="21">
        <f ca="1">YEAR(TODAY())-YEAR(CLEAN!$K660)</f>
        <v>12</v>
      </c>
      <c r="M660" s="21">
        <v>65</v>
      </c>
      <c r="N660" s="21">
        <f>SUM(CLEAN!$AB660:$AE660)</f>
        <v>14</v>
      </c>
      <c r="O660" s="24">
        <f>CLEAN!$U660+CLEAN!$V660+CLEAN!$W660+CLEAN!$X660+CLEAN!$Y660+CLEAN!$Z660</f>
        <v>260</v>
      </c>
      <c r="P660" s="21">
        <f>IF(CLEAN!$M660&lt;=32,3,IF(CLEAN!$M660&lt;=65,2,1))</f>
        <v>2</v>
      </c>
      <c r="Q660" s="21">
        <f>IF(Table_Market[[#This Row],[F_TOTAL_achat]]&lt;=14,1,IF(Table_Market[[#This Row],[F_TOTAL_achat]]&lt;=21,2,3))</f>
        <v>1</v>
      </c>
      <c r="R660" s="21">
        <f>IF(Table_Market[[#This Row],[M_TOTAL_dépensé]]&lt;=115,1,IF(Table_Market[[#This Row],[M_TOTAL_dépensé]]&lt;=833,2,3))</f>
        <v>2</v>
      </c>
      <c r="S660" s="21" t="str">
        <f>Table_Market[[#This Row],[R_SCORE]]&amp;Table_Market[[#This Row],[F_SCORE]]&amp;Table_Market[[#This Row],[M_SCORE]]</f>
        <v>212</v>
      </c>
      <c r="T6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660" s="24">
        <v>112</v>
      </c>
      <c r="V660" s="24">
        <v>6</v>
      </c>
      <c r="W660" s="24">
        <v>92</v>
      </c>
      <c r="X660" s="24">
        <v>3</v>
      </c>
      <c r="Y660" s="24">
        <v>9</v>
      </c>
      <c r="Z660" s="24">
        <v>38</v>
      </c>
      <c r="AA660" s="21">
        <v>2</v>
      </c>
      <c r="AB660" s="21">
        <v>3</v>
      </c>
      <c r="AC660" s="21">
        <v>2</v>
      </c>
      <c r="AD660" s="21">
        <v>5</v>
      </c>
      <c r="AE660" s="21">
        <v>4</v>
      </c>
      <c r="AF660" s="21">
        <v>0</v>
      </c>
      <c r="AG660" s="21">
        <v>0</v>
      </c>
      <c r="AH660" s="21">
        <v>0</v>
      </c>
      <c r="AI660" s="21">
        <v>0</v>
      </c>
      <c r="AJ660" s="21">
        <v>0</v>
      </c>
      <c r="AK660" s="21">
        <v>0</v>
      </c>
      <c r="AL660" s="21">
        <v>3</v>
      </c>
      <c r="AM660" s="21">
        <v>11</v>
      </c>
      <c r="AN660" s="25">
        <v>0</v>
      </c>
    </row>
    <row r="661" spans="1:40" x14ac:dyDescent="0.35">
      <c r="A661" s="26">
        <v>10701</v>
      </c>
      <c r="B661" s="27">
        <v>1973</v>
      </c>
      <c r="C661" s="21">
        <f ca="1">YEAR(TODAY())-CLEAN!$B661</f>
        <v>52</v>
      </c>
      <c r="D661" s="28" t="s">
        <v>792</v>
      </c>
      <c r="E661" s="27" t="s">
        <v>716</v>
      </c>
      <c r="F661" s="27" t="s">
        <v>710</v>
      </c>
      <c r="G661" s="29">
        <v>65308</v>
      </c>
      <c r="H661" s="28">
        <v>0</v>
      </c>
      <c r="I661" s="28">
        <v>0</v>
      </c>
      <c r="J661" s="28">
        <f>CLEAN!$H661+CLEAN!$I661</f>
        <v>0</v>
      </c>
      <c r="K661" s="30">
        <v>41528</v>
      </c>
      <c r="L661" s="28">
        <f ca="1">YEAR(TODAY())-YEAR(CLEAN!$K661)</f>
        <v>12</v>
      </c>
      <c r="M661" s="28">
        <v>60</v>
      </c>
      <c r="N661" s="28">
        <f>SUM(CLEAN!$AB661:$AE661)</f>
        <v>31</v>
      </c>
      <c r="O661" s="31">
        <f>CLEAN!$U661+CLEAN!$V661+CLEAN!$W661+CLEAN!$X661+CLEAN!$Y661+CLEAN!$Z661</f>
        <v>1211</v>
      </c>
      <c r="P661" s="28">
        <f>IF(CLEAN!$M661&lt;=32,3,IF(CLEAN!$M661&lt;=65,2,1))</f>
        <v>2</v>
      </c>
      <c r="Q661" s="28">
        <f>IF(Table_Market[[#This Row],[F_TOTAL_achat]]&lt;=14,1,IF(Table_Market[[#This Row],[F_TOTAL_achat]]&lt;=21,2,3))</f>
        <v>3</v>
      </c>
      <c r="R661" s="28">
        <f>IF(Table_Market[[#This Row],[M_TOTAL_dépensé]]&lt;=115,1,IF(Table_Market[[#This Row],[M_TOTAL_dépensé]]&lt;=833,2,3))</f>
        <v>3</v>
      </c>
      <c r="S661" s="21" t="str">
        <f>Table_Market[[#This Row],[R_SCORE]]&amp;Table_Market[[#This Row],[F_SCORE]]&amp;Table_Market[[#This Row],[M_SCORE]]</f>
        <v>233</v>
      </c>
      <c r="T6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61" s="31">
        <v>713</v>
      </c>
      <c r="V661" s="31">
        <v>0</v>
      </c>
      <c r="W661" s="31">
        <v>264</v>
      </c>
      <c r="X661" s="31">
        <v>120</v>
      </c>
      <c r="Y661" s="31">
        <v>80</v>
      </c>
      <c r="Z661" s="31">
        <v>34</v>
      </c>
      <c r="AA661" s="28">
        <v>1</v>
      </c>
      <c r="AB661" s="28">
        <v>7</v>
      </c>
      <c r="AC661" s="28">
        <v>8</v>
      </c>
      <c r="AD661" s="28">
        <v>12</v>
      </c>
      <c r="AE661" s="28">
        <v>4</v>
      </c>
      <c r="AF661" s="28">
        <v>0</v>
      </c>
      <c r="AG661" s="28">
        <v>0</v>
      </c>
      <c r="AH661" s="28">
        <v>1</v>
      </c>
      <c r="AI661" s="28">
        <v>1</v>
      </c>
      <c r="AJ661" s="28">
        <v>0</v>
      </c>
      <c r="AK661" s="28">
        <v>0</v>
      </c>
      <c r="AL661" s="28">
        <v>3</v>
      </c>
      <c r="AM661" s="28">
        <v>11</v>
      </c>
      <c r="AN661" s="32">
        <v>0</v>
      </c>
    </row>
    <row r="662" spans="1:40" x14ac:dyDescent="0.35">
      <c r="A662" s="19">
        <v>9596</v>
      </c>
      <c r="B662" s="20">
        <v>1980</v>
      </c>
      <c r="C662" s="21">
        <f ca="1">YEAR(TODAY())-CLEAN!$B662</f>
        <v>45</v>
      </c>
      <c r="D662" s="28" t="s">
        <v>792</v>
      </c>
      <c r="E662" s="20" t="s">
        <v>714</v>
      </c>
      <c r="F662" s="20" t="s">
        <v>709</v>
      </c>
      <c r="G662" s="22">
        <v>65295</v>
      </c>
      <c r="H662" s="21">
        <v>0</v>
      </c>
      <c r="I662" s="21">
        <v>0</v>
      </c>
      <c r="J662" s="21">
        <f>CLEAN!$H662+CLEAN!$I662</f>
        <v>0</v>
      </c>
      <c r="K662" s="23">
        <v>41631</v>
      </c>
      <c r="L662" s="21">
        <f ca="1">YEAR(TODAY())-YEAR(CLEAN!$K662)</f>
        <v>12</v>
      </c>
      <c r="M662" s="21">
        <v>19</v>
      </c>
      <c r="N662" s="21">
        <f>SUM(CLEAN!$AB662:$AE662)</f>
        <v>21</v>
      </c>
      <c r="O662" s="24">
        <f>CLEAN!$U662+CLEAN!$V662+CLEAN!$W662+CLEAN!$X662+CLEAN!$Y662+CLEAN!$Z662</f>
        <v>664</v>
      </c>
      <c r="P662" s="21">
        <f>IF(CLEAN!$M662&lt;=32,3,IF(CLEAN!$M662&lt;=65,2,1))</f>
        <v>3</v>
      </c>
      <c r="Q662" s="21">
        <f>IF(Table_Market[[#This Row],[F_TOTAL_achat]]&lt;=14,1,IF(Table_Market[[#This Row],[F_TOTAL_achat]]&lt;=21,2,3))</f>
        <v>2</v>
      </c>
      <c r="R662" s="21">
        <f>IF(Table_Market[[#This Row],[M_TOTAL_dépensé]]&lt;=115,1,IF(Table_Market[[#This Row],[M_TOTAL_dépensé]]&lt;=833,2,3))</f>
        <v>2</v>
      </c>
      <c r="S662" s="21" t="str">
        <f>Table_Market[[#This Row],[R_SCORE]]&amp;Table_Market[[#This Row],[F_SCORE]]&amp;Table_Market[[#This Row],[M_SCORE]]</f>
        <v>322</v>
      </c>
      <c r="T6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62" s="24">
        <v>365</v>
      </c>
      <c r="V662" s="24">
        <v>32</v>
      </c>
      <c r="W662" s="24">
        <v>117</v>
      </c>
      <c r="X662" s="24">
        <v>34</v>
      </c>
      <c r="Y662" s="24">
        <v>110</v>
      </c>
      <c r="Z662" s="24">
        <v>6</v>
      </c>
      <c r="AA662" s="21">
        <v>1</v>
      </c>
      <c r="AB662" s="21">
        <v>3</v>
      </c>
      <c r="AC662" s="21">
        <v>3</v>
      </c>
      <c r="AD662" s="21">
        <v>13</v>
      </c>
      <c r="AE662" s="21">
        <v>2</v>
      </c>
      <c r="AF662" s="21">
        <v>0</v>
      </c>
      <c r="AG662" s="21">
        <v>0</v>
      </c>
      <c r="AH662" s="21">
        <v>0</v>
      </c>
      <c r="AI662" s="21">
        <v>0</v>
      </c>
      <c r="AJ662" s="21">
        <v>0</v>
      </c>
      <c r="AK662" s="21">
        <v>0</v>
      </c>
      <c r="AL662" s="21">
        <v>3</v>
      </c>
      <c r="AM662" s="21">
        <v>11</v>
      </c>
      <c r="AN662" s="25">
        <v>0</v>
      </c>
    </row>
    <row r="663" spans="1:40" x14ac:dyDescent="0.35">
      <c r="A663" s="26">
        <v>466</v>
      </c>
      <c r="B663" s="27">
        <v>1944</v>
      </c>
      <c r="C663" s="21">
        <f ca="1">YEAR(TODAY())-CLEAN!$B663</f>
        <v>81</v>
      </c>
      <c r="D663" s="28" t="s">
        <v>794</v>
      </c>
      <c r="E663" s="27" t="s">
        <v>716</v>
      </c>
      <c r="F663" s="27" t="s">
        <v>710</v>
      </c>
      <c r="G663" s="29">
        <v>65275</v>
      </c>
      <c r="H663" s="28">
        <v>0</v>
      </c>
      <c r="I663" s="28">
        <v>0</v>
      </c>
      <c r="J663" s="28">
        <f>CLEAN!$H663+CLEAN!$I663</f>
        <v>0</v>
      </c>
      <c r="K663" s="30">
        <v>41367</v>
      </c>
      <c r="L663" s="28">
        <f ca="1">YEAR(TODAY())-YEAR(CLEAN!$K663)</f>
        <v>12</v>
      </c>
      <c r="M663" s="28">
        <v>9</v>
      </c>
      <c r="N663" s="28">
        <f>SUM(CLEAN!$AB663:$AE663)</f>
        <v>22</v>
      </c>
      <c r="O663" s="31">
        <f>CLEAN!$U663+CLEAN!$V663+CLEAN!$W663+CLEAN!$X663+CLEAN!$Y663+CLEAN!$Z663</f>
        <v>746</v>
      </c>
      <c r="P663" s="28">
        <f>IF(CLEAN!$M663&lt;=32,3,IF(CLEAN!$M663&lt;=65,2,1))</f>
        <v>3</v>
      </c>
      <c r="Q663" s="28">
        <f>IF(Table_Market[[#This Row],[F_TOTAL_achat]]&lt;=14,1,IF(Table_Market[[#This Row],[F_TOTAL_achat]]&lt;=21,2,3))</f>
        <v>3</v>
      </c>
      <c r="R663" s="28">
        <f>IF(Table_Market[[#This Row],[M_TOTAL_dépensé]]&lt;=115,1,IF(Table_Market[[#This Row],[M_TOTAL_dépensé]]&lt;=833,2,3))</f>
        <v>2</v>
      </c>
      <c r="S663" s="21" t="str">
        <f>Table_Market[[#This Row],[R_SCORE]]&amp;Table_Market[[#This Row],[F_SCORE]]&amp;Table_Market[[#This Row],[M_SCORE]]</f>
        <v>332</v>
      </c>
      <c r="T6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63" s="31">
        <v>388</v>
      </c>
      <c r="V663" s="31">
        <v>14</v>
      </c>
      <c r="W663" s="31">
        <v>218</v>
      </c>
      <c r="X663" s="31">
        <v>91</v>
      </c>
      <c r="Y663" s="31">
        <v>14</v>
      </c>
      <c r="Z663" s="31">
        <v>21</v>
      </c>
      <c r="AA663" s="28">
        <v>1</v>
      </c>
      <c r="AB663" s="28">
        <v>4</v>
      </c>
      <c r="AC663" s="28">
        <v>3</v>
      </c>
      <c r="AD663" s="28">
        <v>13</v>
      </c>
      <c r="AE663" s="28">
        <v>2</v>
      </c>
      <c r="AF663" s="28">
        <v>0</v>
      </c>
      <c r="AG663" s="28">
        <v>0</v>
      </c>
      <c r="AH663" s="28">
        <v>0</v>
      </c>
      <c r="AI663" s="28">
        <v>0</v>
      </c>
      <c r="AJ663" s="28">
        <v>0</v>
      </c>
      <c r="AK663" s="28">
        <v>0</v>
      </c>
      <c r="AL663" s="28">
        <v>3</v>
      </c>
      <c r="AM663" s="28">
        <v>11</v>
      </c>
      <c r="AN663" s="32">
        <v>0</v>
      </c>
    </row>
    <row r="664" spans="1:40" x14ac:dyDescent="0.35">
      <c r="A664" s="19">
        <v>1631</v>
      </c>
      <c r="B664" s="20">
        <v>1965</v>
      </c>
      <c r="C664" s="21">
        <f ca="1">YEAR(TODAY())-CLEAN!$B664</f>
        <v>60</v>
      </c>
      <c r="D664" s="28" t="s">
        <v>794</v>
      </c>
      <c r="E664" s="20" t="s">
        <v>714</v>
      </c>
      <c r="F664" s="20" t="s">
        <v>713</v>
      </c>
      <c r="G664" s="22">
        <v>65220</v>
      </c>
      <c r="H664" s="21">
        <v>0</v>
      </c>
      <c r="I664" s="21">
        <v>0</v>
      </c>
      <c r="J664" s="21">
        <f>CLEAN!$H664+CLEAN!$I664</f>
        <v>0</v>
      </c>
      <c r="K664" s="23">
        <v>41155</v>
      </c>
      <c r="L664" s="21">
        <f ca="1">YEAR(TODAY())-YEAR(CLEAN!$K664)</f>
        <v>13</v>
      </c>
      <c r="M664" s="21">
        <v>3</v>
      </c>
      <c r="N664" s="21">
        <f>SUM(CLEAN!$AB664:$AE664)</f>
        <v>25</v>
      </c>
      <c r="O664" s="24">
        <f>CLEAN!$U664+CLEAN!$V664+CLEAN!$W664+CLEAN!$X664+CLEAN!$Y664+CLEAN!$Z664</f>
        <v>1282</v>
      </c>
      <c r="P664" s="21">
        <f>IF(CLEAN!$M664&lt;=32,3,IF(CLEAN!$M664&lt;=65,2,1))</f>
        <v>3</v>
      </c>
      <c r="Q664" s="21">
        <f>IF(Table_Market[[#This Row],[F_TOTAL_achat]]&lt;=14,1,IF(Table_Market[[#This Row],[F_TOTAL_achat]]&lt;=21,2,3))</f>
        <v>3</v>
      </c>
      <c r="R664" s="21">
        <f>IF(Table_Market[[#This Row],[M_TOTAL_dépensé]]&lt;=115,1,IF(Table_Market[[#This Row],[M_TOTAL_dépensé]]&lt;=833,2,3))</f>
        <v>3</v>
      </c>
      <c r="S664" s="21" t="str">
        <f>Table_Market[[#This Row],[R_SCORE]]&amp;Table_Market[[#This Row],[F_SCORE]]&amp;Table_Market[[#This Row],[M_SCORE]]</f>
        <v>333</v>
      </c>
      <c r="T6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64" s="24">
        <v>890</v>
      </c>
      <c r="V664" s="24">
        <v>63</v>
      </c>
      <c r="W664" s="24">
        <v>292</v>
      </c>
      <c r="X664" s="24">
        <v>0</v>
      </c>
      <c r="Y664" s="24">
        <v>25</v>
      </c>
      <c r="Z664" s="24">
        <v>12</v>
      </c>
      <c r="AA664" s="21">
        <v>4</v>
      </c>
      <c r="AB664" s="21">
        <v>8</v>
      </c>
      <c r="AC664" s="21">
        <v>4</v>
      </c>
      <c r="AD664" s="21">
        <v>7</v>
      </c>
      <c r="AE664" s="21">
        <v>6</v>
      </c>
      <c r="AF664" s="21">
        <v>0</v>
      </c>
      <c r="AG664" s="21">
        <v>0</v>
      </c>
      <c r="AH664" s="21">
        <v>0</v>
      </c>
      <c r="AI664" s="21">
        <v>0</v>
      </c>
      <c r="AJ664" s="21">
        <v>0</v>
      </c>
      <c r="AK664" s="21">
        <v>0</v>
      </c>
      <c r="AL664" s="21">
        <v>3</v>
      </c>
      <c r="AM664" s="21">
        <v>11</v>
      </c>
      <c r="AN664" s="25">
        <v>1</v>
      </c>
    </row>
    <row r="665" spans="1:40" x14ac:dyDescent="0.35">
      <c r="A665" s="26">
        <v>2829</v>
      </c>
      <c r="B665" s="27">
        <v>1955</v>
      </c>
      <c r="C665" s="21">
        <f ca="1">YEAR(TODAY())-CLEAN!$B665</f>
        <v>70</v>
      </c>
      <c r="D665" s="28" t="s">
        <v>794</v>
      </c>
      <c r="E665" s="27" t="s">
        <v>716</v>
      </c>
      <c r="F665" s="27" t="s">
        <v>710</v>
      </c>
      <c r="G665" s="29">
        <v>65210</v>
      </c>
      <c r="H665" s="28">
        <v>0</v>
      </c>
      <c r="I665" s="28">
        <v>1</v>
      </c>
      <c r="J665" s="28">
        <f>CLEAN!$H665+CLEAN!$I665</f>
        <v>1</v>
      </c>
      <c r="K665" s="30">
        <v>41708</v>
      </c>
      <c r="L665" s="28">
        <f ca="1">YEAR(TODAY())-YEAR(CLEAN!$K665)</f>
        <v>11</v>
      </c>
      <c r="M665" s="28">
        <v>25</v>
      </c>
      <c r="N665" s="28">
        <f>SUM(CLEAN!$AB665:$AE665)</f>
        <v>26</v>
      </c>
      <c r="O665" s="31">
        <f>CLEAN!$U665+CLEAN!$V665+CLEAN!$W665+CLEAN!$X665+CLEAN!$Y665+CLEAN!$Z665</f>
        <v>731</v>
      </c>
      <c r="P665" s="28">
        <f>IF(CLEAN!$M665&lt;=32,3,IF(CLEAN!$M665&lt;=65,2,1))</f>
        <v>3</v>
      </c>
      <c r="Q665" s="28">
        <f>IF(Table_Market[[#This Row],[F_TOTAL_achat]]&lt;=14,1,IF(Table_Market[[#This Row],[F_TOTAL_achat]]&lt;=21,2,3))</f>
        <v>3</v>
      </c>
      <c r="R665" s="28">
        <f>IF(Table_Market[[#This Row],[M_TOTAL_dépensé]]&lt;=115,1,IF(Table_Market[[#This Row],[M_TOTAL_dépensé]]&lt;=833,2,3))</f>
        <v>2</v>
      </c>
      <c r="S665" s="21" t="str">
        <f>Table_Market[[#This Row],[R_SCORE]]&amp;Table_Market[[#This Row],[F_SCORE]]&amp;Table_Market[[#This Row],[M_SCORE]]</f>
        <v>332</v>
      </c>
      <c r="T6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65" s="31">
        <v>626</v>
      </c>
      <c r="V665" s="31">
        <v>0</v>
      </c>
      <c r="W665" s="31">
        <v>70</v>
      </c>
      <c r="X665" s="31">
        <v>0</v>
      </c>
      <c r="Y665" s="31">
        <v>7</v>
      </c>
      <c r="Z665" s="31">
        <v>28</v>
      </c>
      <c r="AA665" s="28">
        <v>2</v>
      </c>
      <c r="AB665" s="28">
        <v>9</v>
      </c>
      <c r="AC665" s="28">
        <v>3</v>
      </c>
      <c r="AD665" s="28">
        <v>8</v>
      </c>
      <c r="AE665" s="28">
        <v>6</v>
      </c>
      <c r="AF665" s="28">
        <v>0</v>
      </c>
      <c r="AG665" s="28">
        <v>1</v>
      </c>
      <c r="AH665" s="28">
        <v>0</v>
      </c>
      <c r="AI665" s="28">
        <v>1</v>
      </c>
      <c r="AJ665" s="28">
        <v>0</v>
      </c>
      <c r="AK665" s="28">
        <v>0</v>
      </c>
      <c r="AL665" s="28">
        <v>3</v>
      </c>
      <c r="AM665" s="28">
        <v>11</v>
      </c>
      <c r="AN665" s="32">
        <v>0</v>
      </c>
    </row>
    <row r="666" spans="1:40" x14ac:dyDescent="0.35">
      <c r="A666" s="19">
        <v>3759</v>
      </c>
      <c r="B666" s="20">
        <v>1958</v>
      </c>
      <c r="C666" s="21">
        <f ca="1">YEAR(TODAY())-CLEAN!$B666</f>
        <v>67</v>
      </c>
      <c r="D666" s="28" t="s">
        <v>794</v>
      </c>
      <c r="E666" s="20" t="s">
        <v>716</v>
      </c>
      <c r="F666" s="20" t="s">
        <v>713</v>
      </c>
      <c r="G666" s="22">
        <v>65196</v>
      </c>
      <c r="H666" s="21">
        <v>0</v>
      </c>
      <c r="I666" s="21">
        <v>2</v>
      </c>
      <c r="J666" s="21">
        <f>CLEAN!$H666+CLEAN!$I666</f>
        <v>2</v>
      </c>
      <c r="K666" s="23">
        <v>41480</v>
      </c>
      <c r="L666" s="21">
        <f ca="1">YEAR(TODAY())-YEAR(CLEAN!$K666)</f>
        <v>12</v>
      </c>
      <c r="M666" s="21">
        <v>34</v>
      </c>
      <c r="N666" s="21">
        <f>SUM(CLEAN!$AB666:$AE666)</f>
        <v>29</v>
      </c>
      <c r="O666" s="24">
        <f>CLEAN!$U666+CLEAN!$V666+CLEAN!$W666+CLEAN!$X666+CLEAN!$Y666+CLEAN!$Z666</f>
        <v>1155</v>
      </c>
      <c r="P666" s="21">
        <f>IF(CLEAN!$M666&lt;=32,3,IF(CLEAN!$M666&lt;=65,2,1))</f>
        <v>2</v>
      </c>
      <c r="Q666" s="21">
        <f>IF(Table_Market[[#This Row],[F_TOTAL_achat]]&lt;=14,1,IF(Table_Market[[#This Row],[F_TOTAL_achat]]&lt;=21,2,3))</f>
        <v>3</v>
      </c>
      <c r="R666" s="21">
        <f>IF(Table_Market[[#This Row],[M_TOTAL_dépensé]]&lt;=115,1,IF(Table_Market[[#This Row],[M_TOTAL_dépensé]]&lt;=833,2,3))</f>
        <v>3</v>
      </c>
      <c r="S666" s="21" t="str">
        <f>Table_Market[[#This Row],[R_SCORE]]&amp;Table_Market[[#This Row],[F_SCORE]]&amp;Table_Market[[#This Row],[M_SCORE]]</f>
        <v>233</v>
      </c>
      <c r="T6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66" s="24">
        <v>743</v>
      </c>
      <c r="V666" s="24">
        <v>19</v>
      </c>
      <c r="W666" s="24">
        <v>181</v>
      </c>
      <c r="X666" s="24">
        <v>12</v>
      </c>
      <c r="Y666" s="24">
        <v>0</v>
      </c>
      <c r="Z666" s="24">
        <v>200</v>
      </c>
      <c r="AA666" s="21">
        <v>2</v>
      </c>
      <c r="AB666" s="21">
        <v>7</v>
      </c>
      <c r="AC666" s="21">
        <v>6</v>
      </c>
      <c r="AD666" s="21">
        <v>11</v>
      </c>
      <c r="AE666" s="21">
        <v>5</v>
      </c>
      <c r="AF666" s="21">
        <v>1</v>
      </c>
      <c r="AG666" s="21">
        <v>0</v>
      </c>
      <c r="AH666" s="21">
        <v>0</v>
      </c>
      <c r="AI666" s="21">
        <v>0</v>
      </c>
      <c r="AJ666" s="21">
        <v>0</v>
      </c>
      <c r="AK666" s="21">
        <v>0</v>
      </c>
      <c r="AL666" s="21">
        <v>3</v>
      </c>
      <c r="AM666" s="21">
        <v>11</v>
      </c>
      <c r="AN666" s="25">
        <v>0</v>
      </c>
    </row>
    <row r="667" spans="1:40" x14ac:dyDescent="0.35">
      <c r="A667" s="26">
        <v>8932</v>
      </c>
      <c r="B667" s="27">
        <v>1969</v>
      </c>
      <c r="C667" s="21">
        <f ca="1">YEAR(TODAY())-CLEAN!$B667</f>
        <v>56</v>
      </c>
      <c r="D667" s="28" t="s">
        <v>792</v>
      </c>
      <c r="E667" s="27" t="s">
        <v>717</v>
      </c>
      <c r="F667" s="27" t="s">
        <v>713</v>
      </c>
      <c r="G667" s="29">
        <v>65176</v>
      </c>
      <c r="H667" s="28">
        <v>0</v>
      </c>
      <c r="I667" s="28">
        <v>1</v>
      </c>
      <c r="J667" s="28">
        <f>CLEAN!$H667+CLEAN!$I667</f>
        <v>1</v>
      </c>
      <c r="K667" s="30">
        <v>41211</v>
      </c>
      <c r="L667" s="28">
        <f ca="1">YEAR(TODAY())-YEAR(CLEAN!$K667)</f>
        <v>13</v>
      </c>
      <c r="M667" s="28">
        <v>57</v>
      </c>
      <c r="N667" s="28">
        <f>SUM(CLEAN!$AB667:$AE667)</f>
        <v>27</v>
      </c>
      <c r="O667" s="31">
        <f>CLEAN!$U667+CLEAN!$V667+CLEAN!$W667+CLEAN!$X667+CLEAN!$Y667+CLEAN!$Z667</f>
        <v>1531</v>
      </c>
      <c r="P667" s="28">
        <f>IF(CLEAN!$M667&lt;=32,3,IF(CLEAN!$M667&lt;=65,2,1))</f>
        <v>2</v>
      </c>
      <c r="Q667" s="28">
        <f>IF(Table_Market[[#This Row],[F_TOTAL_achat]]&lt;=14,1,IF(Table_Market[[#This Row],[F_TOTAL_achat]]&lt;=21,2,3))</f>
        <v>3</v>
      </c>
      <c r="R667" s="28">
        <f>IF(Table_Market[[#This Row],[M_TOTAL_dépensé]]&lt;=115,1,IF(Table_Market[[#This Row],[M_TOTAL_dépensé]]&lt;=833,2,3))</f>
        <v>3</v>
      </c>
      <c r="S667" s="21" t="str">
        <f>Table_Market[[#This Row],[R_SCORE]]&amp;Table_Market[[#This Row],[F_SCORE]]&amp;Table_Market[[#This Row],[M_SCORE]]</f>
        <v>233</v>
      </c>
      <c r="T6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67" s="31">
        <v>960</v>
      </c>
      <c r="V667" s="31">
        <v>28</v>
      </c>
      <c r="W667" s="31">
        <v>183</v>
      </c>
      <c r="X667" s="31">
        <v>220</v>
      </c>
      <c r="Y667" s="31">
        <v>70</v>
      </c>
      <c r="Z667" s="31">
        <v>70</v>
      </c>
      <c r="AA667" s="28">
        <v>4</v>
      </c>
      <c r="AB667" s="28">
        <v>9</v>
      </c>
      <c r="AC667" s="28">
        <v>6</v>
      </c>
      <c r="AD667" s="28">
        <v>6</v>
      </c>
      <c r="AE667" s="28">
        <v>6</v>
      </c>
      <c r="AF667" s="28">
        <v>0</v>
      </c>
      <c r="AG667" s="28">
        <v>0</v>
      </c>
      <c r="AH667" s="28">
        <v>0</v>
      </c>
      <c r="AI667" s="28">
        <v>0</v>
      </c>
      <c r="AJ667" s="28">
        <v>0</v>
      </c>
      <c r="AK667" s="28">
        <v>0</v>
      </c>
      <c r="AL667" s="28">
        <v>3</v>
      </c>
      <c r="AM667" s="28">
        <v>11</v>
      </c>
      <c r="AN667" s="32">
        <v>0</v>
      </c>
    </row>
    <row r="668" spans="1:40" x14ac:dyDescent="0.35">
      <c r="A668" s="19">
        <v>5758</v>
      </c>
      <c r="B668" s="20">
        <v>1982</v>
      </c>
      <c r="C668" s="21">
        <f ca="1">YEAR(TODAY())-CLEAN!$B668</f>
        <v>43</v>
      </c>
      <c r="D668" s="28" t="s">
        <v>793</v>
      </c>
      <c r="E668" s="20" t="s">
        <v>716</v>
      </c>
      <c r="F668" s="20" t="s">
        <v>710</v>
      </c>
      <c r="G668" s="22">
        <v>65169</v>
      </c>
      <c r="H668" s="21">
        <v>0</v>
      </c>
      <c r="I668" s="21">
        <v>0</v>
      </c>
      <c r="J668" s="21">
        <f>CLEAN!$H668+CLEAN!$I668</f>
        <v>0</v>
      </c>
      <c r="K668" s="23">
        <v>41653</v>
      </c>
      <c r="L668" s="21">
        <f ca="1">YEAR(TODAY())-YEAR(CLEAN!$K668)</f>
        <v>11</v>
      </c>
      <c r="M668" s="21">
        <v>23</v>
      </c>
      <c r="N668" s="21">
        <f>SUM(CLEAN!$AB668:$AE668)</f>
        <v>33</v>
      </c>
      <c r="O668" s="24">
        <f>CLEAN!$U668+CLEAN!$V668+CLEAN!$W668+CLEAN!$X668+CLEAN!$Y668+CLEAN!$Z668</f>
        <v>1189</v>
      </c>
      <c r="P668" s="21">
        <f>IF(CLEAN!$M668&lt;=32,3,IF(CLEAN!$M668&lt;=65,2,1))</f>
        <v>3</v>
      </c>
      <c r="Q668" s="21">
        <f>IF(Table_Market[[#This Row],[F_TOTAL_achat]]&lt;=14,1,IF(Table_Market[[#This Row],[F_TOTAL_achat]]&lt;=21,2,3))</f>
        <v>3</v>
      </c>
      <c r="R668" s="21">
        <f>IF(Table_Market[[#This Row],[M_TOTAL_dépensé]]&lt;=115,1,IF(Table_Market[[#This Row],[M_TOTAL_dépensé]]&lt;=833,2,3))</f>
        <v>3</v>
      </c>
      <c r="S668" s="21" t="str">
        <f>Table_Market[[#This Row],[R_SCORE]]&amp;Table_Market[[#This Row],[F_SCORE]]&amp;Table_Market[[#This Row],[M_SCORE]]</f>
        <v>333</v>
      </c>
      <c r="T6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68" s="24">
        <v>1074</v>
      </c>
      <c r="V668" s="24">
        <v>0</v>
      </c>
      <c r="W668" s="24">
        <v>69</v>
      </c>
      <c r="X668" s="24">
        <v>0</v>
      </c>
      <c r="Y668" s="24">
        <v>0</v>
      </c>
      <c r="Z668" s="24">
        <v>46</v>
      </c>
      <c r="AA668" s="21">
        <v>1</v>
      </c>
      <c r="AB668" s="21">
        <v>10</v>
      </c>
      <c r="AC668" s="21">
        <v>4</v>
      </c>
      <c r="AD668" s="21">
        <v>13</v>
      </c>
      <c r="AE668" s="21">
        <v>6</v>
      </c>
      <c r="AF668" s="21">
        <v>1</v>
      </c>
      <c r="AG668" s="21">
        <v>0</v>
      </c>
      <c r="AH668" s="21">
        <v>1</v>
      </c>
      <c r="AI668" s="21">
        <v>1</v>
      </c>
      <c r="AJ668" s="21">
        <v>1</v>
      </c>
      <c r="AK668" s="21">
        <v>0</v>
      </c>
      <c r="AL668" s="21">
        <v>3</v>
      </c>
      <c r="AM668" s="21">
        <v>11</v>
      </c>
      <c r="AN668" s="25">
        <v>1</v>
      </c>
    </row>
    <row r="669" spans="1:40" x14ac:dyDescent="0.35">
      <c r="A669" s="26">
        <v>25</v>
      </c>
      <c r="B669" s="27">
        <v>1958</v>
      </c>
      <c r="C669" s="21">
        <f ca="1">YEAR(TODAY())-CLEAN!$B669</f>
        <v>67</v>
      </c>
      <c r="D669" s="28" t="s">
        <v>794</v>
      </c>
      <c r="E669" s="27" t="s">
        <v>716</v>
      </c>
      <c r="F669" s="27" t="s">
        <v>710</v>
      </c>
      <c r="G669" s="29">
        <v>65148</v>
      </c>
      <c r="H669" s="28">
        <v>0</v>
      </c>
      <c r="I669" s="28">
        <v>1</v>
      </c>
      <c r="J669" s="28">
        <f>CLEAN!$H669+CLEAN!$I669</f>
        <v>1</v>
      </c>
      <c r="K669" s="30">
        <v>41229</v>
      </c>
      <c r="L669" s="28">
        <f ca="1">YEAR(TODAY())-YEAR(CLEAN!$K669)</f>
        <v>13</v>
      </c>
      <c r="M669" s="28">
        <v>9</v>
      </c>
      <c r="N669" s="28">
        <f>SUM(CLEAN!$AB669:$AE669)</f>
        <v>23</v>
      </c>
      <c r="O669" s="31">
        <f>CLEAN!$U669+CLEAN!$V669+CLEAN!$W669+CLEAN!$X669+CLEAN!$Y669+CLEAN!$Z669</f>
        <v>1115</v>
      </c>
      <c r="P669" s="28">
        <f>IF(CLEAN!$M669&lt;=32,3,IF(CLEAN!$M669&lt;=65,2,1))</f>
        <v>3</v>
      </c>
      <c r="Q669" s="28">
        <f>IF(Table_Market[[#This Row],[F_TOTAL_achat]]&lt;=14,1,IF(Table_Market[[#This Row],[F_TOTAL_achat]]&lt;=21,2,3))</f>
        <v>3</v>
      </c>
      <c r="R669" s="28">
        <f>IF(Table_Market[[#This Row],[M_TOTAL_dépensé]]&lt;=115,1,IF(Table_Market[[#This Row],[M_TOTAL_dépensé]]&lt;=833,2,3))</f>
        <v>3</v>
      </c>
      <c r="S669" s="21" t="str">
        <f>Table_Market[[#This Row],[R_SCORE]]&amp;Table_Market[[#This Row],[F_SCORE]]&amp;Table_Market[[#This Row],[M_SCORE]]</f>
        <v>333</v>
      </c>
      <c r="T6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69" s="31">
        <v>460</v>
      </c>
      <c r="V669" s="31">
        <v>35</v>
      </c>
      <c r="W669" s="31">
        <v>422</v>
      </c>
      <c r="X669" s="31">
        <v>33</v>
      </c>
      <c r="Y669" s="31">
        <v>12</v>
      </c>
      <c r="Z669" s="31">
        <v>153</v>
      </c>
      <c r="AA669" s="28">
        <v>2</v>
      </c>
      <c r="AB669" s="28">
        <v>6</v>
      </c>
      <c r="AC669" s="28">
        <v>6</v>
      </c>
      <c r="AD669" s="28">
        <v>7</v>
      </c>
      <c r="AE669" s="28">
        <v>4</v>
      </c>
      <c r="AF669" s="28">
        <v>0</v>
      </c>
      <c r="AG669" s="28">
        <v>0</v>
      </c>
      <c r="AH669" s="28">
        <v>0</v>
      </c>
      <c r="AI669" s="28">
        <v>0</v>
      </c>
      <c r="AJ669" s="28">
        <v>0</v>
      </c>
      <c r="AK669" s="28">
        <v>0</v>
      </c>
      <c r="AL669" s="28">
        <v>3</v>
      </c>
      <c r="AM669" s="28">
        <v>11</v>
      </c>
      <c r="AN669" s="32">
        <v>0</v>
      </c>
    </row>
    <row r="670" spans="1:40" x14ac:dyDescent="0.35">
      <c r="A670" s="19">
        <v>10833</v>
      </c>
      <c r="B670" s="20">
        <v>1975</v>
      </c>
      <c r="C670" s="21">
        <f ca="1">YEAR(TODAY())-CLEAN!$B670</f>
        <v>50</v>
      </c>
      <c r="D670" s="28" t="s">
        <v>792</v>
      </c>
      <c r="E670" s="20" t="s">
        <v>716</v>
      </c>
      <c r="F670" s="20" t="s">
        <v>710</v>
      </c>
      <c r="G670" s="22">
        <v>65106</v>
      </c>
      <c r="H670" s="21">
        <v>0</v>
      </c>
      <c r="I670" s="21">
        <v>1</v>
      </c>
      <c r="J670" s="21">
        <f>CLEAN!$H670+CLEAN!$I670</f>
        <v>1</v>
      </c>
      <c r="K670" s="23">
        <v>41783</v>
      </c>
      <c r="L670" s="21">
        <f ca="1">YEAR(TODAY())-YEAR(CLEAN!$K670)</f>
        <v>11</v>
      </c>
      <c r="M670" s="21">
        <v>55</v>
      </c>
      <c r="N670" s="21">
        <f>SUM(CLEAN!$AB670:$AE670)</f>
        <v>30</v>
      </c>
      <c r="O670" s="24">
        <f>CLEAN!$U670+CLEAN!$V670+CLEAN!$W670+CLEAN!$X670+CLEAN!$Y670+CLEAN!$Z670</f>
        <v>973</v>
      </c>
      <c r="P670" s="21">
        <f>IF(CLEAN!$M670&lt;=32,3,IF(CLEAN!$M670&lt;=65,2,1))</f>
        <v>2</v>
      </c>
      <c r="Q670" s="21">
        <f>IF(Table_Market[[#This Row],[F_TOTAL_achat]]&lt;=14,1,IF(Table_Market[[#This Row],[F_TOTAL_achat]]&lt;=21,2,3))</f>
        <v>3</v>
      </c>
      <c r="R670" s="21">
        <f>IF(Table_Market[[#This Row],[M_TOTAL_dépensé]]&lt;=115,1,IF(Table_Market[[#This Row],[M_TOTAL_dépensé]]&lt;=833,2,3))</f>
        <v>3</v>
      </c>
      <c r="S670" s="21" t="str">
        <f>Table_Market[[#This Row],[R_SCORE]]&amp;Table_Market[[#This Row],[F_SCORE]]&amp;Table_Market[[#This Row],[M_SCORE]]</f>
        <v>233</v>
      </c>
      <c r="T6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70" s="24">
        <v>790</v>
      </c>
      <c r="V670" s="24">
        <v>19</v>
      </c>
      <c r="W670" s="24">
        <v>133</v>
      </c>
      <c r="X670" s="24">
        <v>12</v>
      </c>
      <c r="Y670" s="24">
        <v>0</v>
      </c>
      <c r="Z670" s="24">
        <v>19</v>
      </c>
      <c r="AA670" s="21">
        <v>3</v>
      </c>
      <c r="AB670" s="21">
        <v>8</v>
      </c>
      <c r="AC670" s="21">
        <v>3</v>
      </c>
      <c r="AD670" s="21">
        <v>13</v>
      </c>
      <c r="AE670" s="21">
        <v>6</v>
      </c>
      <c r="AF670" s="21">
        <v>0</v>
      </c>
      <c r="AG670" s="21">
        <v>1</v>
      </c>
      <c r="AH670" s="21">
        <v>0</v>
      </c>
      <c r="AI670" s="21">
        <v>0</v>
      </c>
      <c r="AJ670" s="21">
        <v>0</v>
      </c>
      <c r="AK670" s="21">
        <v>0</v>
      </c>
      <c r="AL670" s="21">
        <v>3</v>
      </c>
      <c r="AM670" s="21">
        <v>11</v>
      </c>
      <c r="AN670" s="25">
        <v>0</v>
      </c>
    </row>
    <row r="671" spans="1:40" x14ac:dyDescent="0.35">
      <c r="A671" s="26">
        <v>11084</v>
      </c>
      <c r="B671" s="27">
        <v>1976</v>
      </c>
      <c r="C671" s="21">
        <f ca="1">YEAR(TODAY())-CLEAN!$B671</f>
        <v>49</v>
      </c>
      <c r="D671" s="28" t="s">
        <v>792</v>
      </c>
      <c r="E671" s="27" t="s">
        <v>717</v>
      </c>
      <c r="F671" s="27" t="s">
        <v>713</v>
      </c>
      <c r="G671" s="29">
        <v>65104</v>
      </c>
      <c r="H671" s="28">
        <v>0</v>
      </c>
      <c r="I671" s="28">
        <v>1</v>
      </c>
      <c r="J671" s="28">
        <f>CLEAN!$H671+CLEAN!$I671</f>
        <v>1</v>
      </c>
      <c r="K671" s="30">
        <v>41592</v>
      </c>
      <c r="L671" s="28">
        <f ca="1">YEAR(TODAY())-YEAR(CLEAN!$K671)</f>
        <v>12</v>
      </c>
      <c r="M671" s="28">
        <v>4</v>
      </c>
      <c r="N671" s="28">
        <f>SUM(CLEAN!$AB671:$AE671)</f>
        <v>22</v>
      </c>
      <c r="O671" s="31">
        <f>CLEAN!$U671+CLEAN!$V671+CLEAN!$W671+CLEAN!$X671+CLEAN!$Y671+CLEAN!$Z671</f>
        <v>1053</v>
      </c>
      <c r="P671" s="28">
        <f>IF(CLEAN!$M671&lt;=32,3,IF(CLEAN!$M671&lt;=65,2,1))</f>
        <v>3</v>
      </c>
      <c r="Q671" s="28">
        <f>IF(Table_Market[[#This Row],[F_TOTAL_achat]]&lt;=14,1,IF(Table_Market[[#This Row],[F_TOTAL_achat]]&lt;=21,2,3))</f>
        <v>3</v>
      </c>
      <c r="R671" s="28">
        <f>IF(Table_Market[[#This Row],[M_TOTAL_dépensé]]&lt;=115,1,IF(Table_Market[[#This Row],[M_TOTAL_dépensé]]&lt;=833,2,3))</f>
        <v>3</v>
      </c>
      <c r="S671" s="21" t="str">
        <f>Table_Market[[#This Row],[R_SCORE]]&amp;Table_Market[[#This Row],[F_SCORE]]&amp;Table_Market[[#This Row],[M_SCORE]]</f>
        <v>333</v>
      </c>
      <c r="T6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71" s="31">
        <v>738</v>
      </c>
      <c r="V671" s="31">
        <v>0</v>
      </c>
      <c r="W671" s="31">
        <v>232</v>
      </c>
      <c r="X671" s="31">
        <v>13</v>
      </c>
      <c r="Y671" s="31">
        <v>20</v>
      </c>
      <c r="Z671" s="31">
        <v>50</v>
      </c>
      <c r="AA671" s="28">
        <v>2</v>
      </c>
      <c r="AB671" s="28">
        <v>3</v>
      </c>
      <c r="AC671" s="28">
        <v>5</v>
      </c>
      <c r="AD671" s="28">
        <v>7</v>
      </c>
      <c r="AE671" s="28">
        <v>7</v>
      </c>
      <c r="AF671" s="28">
        <v>0</v>
      </c>
      <c r="AG671" s="28">
        <v>0</v>
      </c>
      <c r="AH671" s="28">
        <v>0</v>
      </c>
      <c r="AI671" s="28">
        <v>0</v>
      </c>
      <c r="AJ671" s="28">
        <v>0</v>
      </c>
      <c r="AK671" s="28">
        <v>0</v>
      </c>
      <c r="AL671" s="28">
        <v>3</v>
      </c>
      <c r="AM671" s="28">
        <v>11</v>
      </c>
      <c r="AN671" s="32">
        <v>1</v>
      </c>
    </row>
    <row r="672" spans="1:40" x14ac:dyDescent="0.35">
      <c r="A672" s="19">
        <v>5172</v>
      </c>
      <c r="B672" s="20">
        <v>1976</v>
      </c>
      <c r="C672" s="21">
        <f ca="1">YEAR(TODAY())-CLEAN!$B672</f>
        <v>49</v>
      </c>
      <c r="D672" s="28" t="s">
        <v>792</v>
      </c>
      <c r="E672" s="20" t="s">
        <v>717</v>
      </c>
      <c r="F672" s="20" t="s">
        <v>713</v>
      </c>
      <c r="G672" s="22">
        <v>65104</v>
      </c>
      <c r="H672" s="21">
        <v>0</v>
      </c>
      <c r="I672" s="21">
        <v>1</v>
      </c>
      <c r="J672" s="21">
        <f>CLEAN!$H672+CLEAN!$I672</f>
        <v>1</v>
      </c>
      <c r="K672" s="23">
        <v>41592</v>
      </c>
      <c r="L672" s="21">
        <f ca="1">YEAR(TODAY())-YEAR(CLEAN!$K672)</f>
        <v>12</v>
      </c>
      <c r="M672" s="21">
        <v>4</v>
      </c>
      <c r="N672" s="21">
        <f>SUM(CLEAN!$AB672:$AE672)</f>
        <v>22</v>
      </c>
      <c r="O672" s="24">
        <f>CLEAN!$U672+CLEAN!$V672+CLEAN!$W672+CLEAN!$X672+CLEAN!$Y672+CLEAN!$Z672</f>
        <v>1053</v>
      </c>
      <c r="P672" s="21">
        <f>IF(CLEAN!$M672&lt;=32,3,IF(CLEAN!$M672&lt;=65,2,1))</f>
        <v>3</v>
      </c>
      <c r="Q672" s="21">
        <f>IF(Table_Market[[#This Row],[F_TOTAL_achat]]&lt;=14,1,IF(Table_Market[[#This Row],[F_TOTAL_achat]]&lt;=21,2,3))</f>
        <v>3</v>
      </c>
      <c r="R672" s="21">
        <f>IF(Table_Market[[#This Row],[M_TOTAL_dépensé]]&lt;=115,1,IF(Table_Market[[#This Row],[M_TOTAL_dépensé]]&lt;=833,2,3))</f>
        <v>3</v>
      </c>
      <c r="S672" s="21" t="str">
        <f>Table_Market[[#This Row],[R_SCORE]]&amp;Table_Market[[#This Row],[F_SCORE]]&amp;Table_Market[[#This Row],[M_SCORE]]</f>
        <v>333</v>
      </c>
      <c r="T6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72" s="24">
        <v>738</v>
      </c>
      <c r="V672" s="24">
        <v>0</v>
      </c>
      <c r="W672" s="24">
        <v>232</v>
      </c>
      <c r="X672" s="24">
        <v>13</v>
      </c>
      <c r="Y672" s="24">
        <v>20</v>
      </c>
      <c r="Z672" s="24">
        <v>50</v>
      </c>
      <c r="AA672" s="21">
        <v>2</v>
      </c>
      <c r="AB672" s="21">
        <v>3</v>
      </c>
      <c r="AC672" s="21">
        <v>5</v>
      </c>
      <c r="AD672" s="21">
        <v>7</v>
      </c>
      <c r="AE672" s="21">
        <v>7</v>
      </c>
      <c r="AF672" s="21">
        <v>0</v>
      </c>
      <c r="AG672" s="21">
        <v>0</v>
      </c>
      <c r="AH672" s="21">
        <v>0</v>
      </c>
      <c r="AI672" s="21">
        <v>0</v>
      </c>
      <c r="AJ672" s="21">
        <v>0</v>
      </c>
      <c r="AK672" s="21">
        <v>0</v>
      </c>
      <c r="AL672" s="21">
        <v>3</v>
      </c>
      <c r="AM672" s="21">
        <v>11</v>
      </c>
      <c r="AN672" s="25">
        <v>0</v>
      </c>
    </row>
    <row r="673" spans="1:40" x14ac:dyDescent="0.35">
      <c r="A673" s="26">
        <v>6142</v>
      </c>
      <c r="B673" s="27">
        <v>1943</v>
      </c>
      <c r="C673" s="21">
        <f ca="1">YEAR(TODAY())-CLEAN!$B673</f>
        <v>82</v>
      </c>
      <c r="D673" s="28" t="s">
        <v>794</v>
      </c>
      <c r="E673" s="27" t="s">
        <v>717</v>
      </c>
      <c r="F673" s="27" t="s">
        <v>710</v>
      </c>
      <c r="G673" s="29">
        <v>65073</v>
      </c>
      <c r="H673" s="28">
        <v>0</v>
      </c>
      <c r="I673" s="28">
        <v>0</v>
      </c>
      <c r="J673" s="28">
        <f>CLEAN!$H673+CLEAN!$I673</f>
        <v>0</v>
      </c>
      <c r="K673" s="30">
        <v>41506</v>
      </c>
      <c r="L673" s="28">
        <f ca="1">YEAR(TODAY())-YEAR(CLEAN!$K673)</f>
        <v>12</v>
      </c>
      <c r="M673" s="28">
        <v>65</v>
      </c>
      <c r="N673" s="28">
        <f>SUM(CLEAN!$AB673:$AE673)</f>
        <v>15</v>
      </c>
      <c r="O673" s="31">
        <f>CLEAN!$U673+CLEAN!$V673+CLEAN!$W673+CLEAN!$X673+CLEAN!$Y673+CLEAN!$Z673</f>
        <v>900</v>
      </c>
      <c r="P673" s="28">
        <f>IF(CLEAN!$M673&lt;=32,3,IF(CLEAN!$M673&lt;=65,2,1))</f>
        <v>2</v>
      </c>
      <c r="Q673" s="28">
        <f>IF(Table_Market[[#This Row],[F_TOTAL_achat]]&lt;=14,1,IF(Table_Market[[#This Row],[F_TOTAL_achat]]&lt;=21,2,3))</f>
        <v>2</v>
      </c>
      <c r="R673" s="28">
        <f>IF(Table_Market[[#This Row],[M_TOTAL_dépensé]]&lt;=115,1,IF(Table_Market[[#This Row],[M_TOTAL_dépensé]]&lt;=833,2,3))</f>
        <v>3</v>
      </c>
      <c r="S673" s="21" t="str">
        <f>Table_Market[[#This Row],[R_SCORE]]&amp;Table_Market[[#This Row],[F_SCORE]]&amp;Table_Market[[#This Row],[M_SCORE]]</f>
        <v>223</v>
      </c>
      <c r="T6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73" s="31">
        <v>629</v>
      </c>
      <c r="V673" s="31">
        <v>17</v>
      </c>
      <c r="W673" s="31">
        <v>177</v>
      </c>
      <c r="X673" s="31">
        <v>69</v>
      </c>
      <c r="Y673" s="31">
        <v>0</v>
      </c>
      <c r="Z673" s="31">
        <v>8</v>
      </c>
      <c r="AA673" s="28">
        <v>1</v>
      </c>
      <c r="AB673" s="28">
        <v>5</v>
      </c>
      <c r="AC673" s="28">
        <v>3</v>
      </c>
      <c r="AD673" s="28">
        <v>5</v>
      </c>
      <c r="AE673" s="28">
        <v>2</v>
      </c>
      <c r="AF673" s="28">
        <v>0</v>
      </c>
      <c r="AG673" s="28">
        <v>0</v>
      </c>
      <c r="AH673" s="28">
        <v>0</v>
      </c>
      <c r="AI673" s="28">
        <v>0</v>
      </c>
      <c r="AJ673" s="28">
        <v>0</v>
      </c>
      <c r="AK673" s="28">
        <v>1</v>
      </c>
      <c r="AL673" s="28">
        <v>3</v>
      </c>
      <c r="AM673" s="28">
        <v>11</v>
      </c>
      <c r="AN673" s="32">
        <v>0</v>
      </c>
    </row>
    <row r="674" spans="1:40" x14ac:dyDescent="0.35">
      <c r="A674" s="19">
        <v>6312</v>
      </c>
      <c r="B674" s="20">
        <v>1959</v>
      </c>
      <c r="C674" s="21">
        <f ca="1">YEAR(TODAY())-CLEAN!$B674</f>
        <v>66</v>
      </c>
      <c r="D674" s="28" t="s">
        <v>794</v>
      </c>
      <c r="E674" s="20" t="s">
        <v>716</v>
      </c>
      <c r="F674" s="20" t="s">
        <v>710</v>
      </c>
      <c r="G674" s="22">
        <v>65031</v>
      </c>
      <c r="H674" s="21">
        <v>0</v>
      </c>
      <c r="I674" s="21">
        <v>1</v>
      </c>
      <c r="J674" s="21">
        <f>CLEAN!$H674+CLEAN!$I674</f>
        <v>1</v>
      </c>
      <c r="K674" s="23">
        <v>41350</v>
      </c>
      <c r="L674" s="21">
        <f ca="1">YEAR(TODAY())-YEAR(CLEAN!$K674)</f>
        <v>12</v>
      </c>
      <c r="M674" s="21">
        <v>29</v>
      </c>
      <c r="N674" s="21">
        <f>SUM(CLEAN!$AB674:$AE674)</f>
        <v>33</v>
      </c>
      <c r="O674" s="24">
        <f>CLEAN!$U674+CLEAN!$V674+CLEAN!$W674+CLEAN!$X674+CLEAN!$Y674+CLEAN!$Z674</f>
        <v>863</v>
      </c>
      <c r="P674" s="21">
        <f>IF(CLEAN!$M674&lt;=32,3,IF(CLEAN!$M674&lt;=65,2,1))</f>
        <v>3</v>
      </c>
      <c r="Q674" s="21">
        <f>IF(Table_Market[[#This Row],[F_TOTAL_achat]]&lt;=14,1,IF(Table_Market[[#This Row],[F_TOTAL_achat]]&lt;=21,2,3))</f>
        <v>3</v>
      </c>
      <c r="R674" s="21">
        <f>IF(Table_Market[[#This Row],[M_TOTAL_dépensé]]&lt;=115,1,IF(Table_Market[[#This Row],[M_TOTAL_dépensé]]&lt;=833,2,3))</f>
        <v>3</v>
      </c>
      <c r="S674" s="21" t="str">
        <f>Table_Market[[#This Row],[R_SCORE]]&amp;Table_Market[[#This Row],[F_SCORE]]&amp;Table_Market[[#This Row],[M_SCORE]]</f>
        <v>333</v>
      </c>
      <c r="T6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74" s="24">
        <v>258</v>
      </c>
      <c r="V674" s="24">
        <v>107</v>
      </c>
      <c r="W674" s="24">
        <v>291</v>
      </c>
      <c r="X674" s="24">
        <v>84</v>
      </c>
      <c r="Y674" s="24">
        <v>37</v>
      </c>
      <c r="Z674" s="24">
        <v>86</v>
      </c>
      <c r="AA674" s="21">
        <v>4</v>
      </c>
      <c r="AB674" s="21">
        <v>10</v>
      </c>
      <c r="AC674" s="21">
        <v>3</v>
      </c>
      <c r="AD674" s="21">
        <v>13</v>
      </c>
      <c r="AE674" s="21">
        <v>7</v>
      </c>
      <c r="AF674" s="21">
        <v>0</v>
      </c>
      <c r="AG674" s="21">
        <v>0</v>
      </c>
      <c r="AH674" s="21">
        <v>0</v>
      </c>
      <c r="AI674" s="21">
        <v>0</v>
      </c>
      <c r="AJ674" s="21">
        <v>0</v>
      </c>
      <c r="AK674" s="21">
        <v>0</v>
      </c>
      <c r="AL674" s="21">
        <v>3</v>
      </c>
      <c r="AM674" s="21">
        <v>11</v>
      </c>
      <c r="AN674" s="25">
        <v>0</v>
      </c>
    </row>
    <row r="675" spans="1:40" x14ac:dyDescent="0.35">
      <c r="A675" s="26">
        <v>9940</v>
      </c>
      <c r="B675" s="27">
        <v>1958</v>
      </c>
      <c r="C675" s="21">
        <f ca="1">YEAR(TODAY())-CLEAN!$B675</f>
        <v>67</v>
      </c>
      <c r="D675" s="28" t="s">
        <v>794</v>
      </c>
      <c r="E675" s="27" t="s">
        <v>716</v>
      </c>
      <c r="F675" s="27" t="s">
        <v>713</v>
      </c>
      <c r="G675" s="29">
        <v>64961</v>
      </c>
      <c r="H675" s="28">
        <v>0</v>
      </c>
      <c r="I675" s="28">
        <v>1</v>
      </c>
      <c r="J675" s="28">
        <f>CLEAN!$H675+CLEAN!$I675</f>
        <v>1</v>
      </c>
      <c r="K675" s="30">
        <v>41266</v>
      </c>
      <c r="L675" s="28">
        <f ca="1">YEAR(TODAY())-YEAR(CLEAN!$K675)</f>
        <v>13</v>
      </c>
      <c r="M675" s="28">
        <v>97</v>
      </c>
      <c r="N675" s="28">
        <f>SUM(CLEAN!$AB675:$AE675)</f>
        <v>17</v>
      </c>
      <c r="O675" s="31">
        <f>CLEAN!$U675+CLEAN!$V675+CLEAN!$W675+CLEAN!$X675+CLEAN!$Y675+CLEAN!$Z675</f>
        <v>1009</v>
      </c>
      <c r="P675" s="28">
        <f>IF(CLEAN!$M675&lt;=32,3,IF(CLEAN!$M675&lt;=65,2,1))</f>
        <v>1</v>
      </c>
      <c r="Q675" s="28">
        <f>IF(Table_Market[[#This Row],[F_TOTAL_achat]]&lt;=14,1,IF(Table_Market[[#This Row],[F_TOTAL_achat]]&lt;=21,2,3))</f>
        <v>2</v>
      </c>
      <c r="R675" s="28">
        <f>IF(Table_Market[[#This Row],[M_TOTAL_dépensé]]&lt;=115,1,IF(Table_Market[[#This Row],[M_TOTAL_dépensé]]&lt;=833,2,3))</f>
        <v>3</v>
      </c>
      <c r="S675" s="21" t="str">
        <f>Table_Market[[#This Row],[R_SCORE]]&amp;Table_Market[[#This Row],[F_SCORE]]&amp;Table_Market[[#This Row],[M_SCORE]]</f>
        <v>123</v>
      </c>
      <c r="T6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75" s="31">
        <v>382</v>
      </c>
      <c r="V675" s="31">
        <v>114</v>
      </c>
      <c r="W675" s="31">
        <v>276</v>
      </c>
      <c r="X675" s="31">
        <v>75</v>
      </c>
      <c r="Y675" s="31">
        <v>124</v>
      </c>
      <c r="Z675" s="31">
        <v>38</v>
      </c>
      <c r="AA675" s="28">
        <v>2</v>
      </c>
      <c r="AB675" s="28">
        <v>6</v>
      </c>
      <c r="AC675" s="28">
        <v>4</v>
      </c>
      <c r="AD675" s="28">
        <v>4</v>
      </c>
      <c r="AE675" s="28">
        <v>3</v>
      </c>
      <c r="AF675" s="28">
        <v>0</v>
      </c>
      <c r="AG675" s="28">
        <v>0</v>
      </c>
      <c r="AH675" s="28">
        <v>0</v>
      </c>
      <c r="AI675" s="28">
        <v>0</v>
      </c>
      <c r="AJ675" s="28">
        <v>0</v>
      </c>
      <c r="AK675" s="28">
        <v>0</v>
      </c>
      <c r="AL675" s="28">
        <v>3</v>
      </c>
      <c r="AM675" s="28">
        <v>11</v>
      </c>
      <c r="AN675" s="32">
        <v>0</v>
      </c>
    </row>
    <row r="676" spans="1:40" x14ac:dyDescent="0.35">
      <c r="A676" s="19">
        <v>7922</v>
      </c>
      <c r="B676" s="20">
        <v>1951</v>
      </c>
      <c r="C676" s="21">
        <f ca="1">YEAR(TODAY())-CLEAN!$B676</f>
        <v>74</v>
      </c>
      <c r="D676" s="28" t="s">
        <v>794</v>
      </c>
      <c r="E676" s="20" t="s">
        <v>714</v>
      </c>
      <c r="F676" s="20" t="s">
        <v>709</v>
      </c>
      <c r="G676" s="22">
        <v>64950</v>
      </c>
      <c r="H676" s="21">
        <v>0</v>
      </c>
      <c r="I676" s="21">
        <v>1</v>
      </c>
      <c r="J676" s="21">
        <f>CLEAN!$H676+CLEAN!$I676</f>
        <v>1</v>
      </c>
      <c r="K676" s="23">
        <v>41133</v>
      </c>
      <c r="L676" s="21">
        <f ca="1">YEAR(TODAY())-YEAR(CLEAN!$K676)</f>
        <v>13</v>
      </c>
      <c r="M676" s="21">
        <v>29</v>
      </c>
      <c r="N676" s="21">
        <f>SUM(CLEAN!$AB676:$AE676)</f>
        <v>30</v>
      </c>
      <c r="O676" s="24">
        <f>CLEAN!$U676+CLEAN!$V676+CLEAN!$W676+CLEAN!$X676+CLEAN!$Y676+CLEAN!$Z676</f>
        <v>966</v>
      </c>
      <c r="P676" s="21">
        <f>IF(CLEAN!$M676&lt;=32,3,IF(CLEAN!$M676&lt;=65,2,1))</f>
        <v>3</v>
      </c>
      <c r="Q676" s="21">
        <f>IF(Table_Market[[#This Row],[F_TOTAL_achat]]&lt;=14,1,IF(Table_Market[[#This Row],[F_TOTAL_achat]]&lt;=21,2,3))</f>
        <v>3</v>
      </c>
      <c r="R676" s="21">
        <f>IF(Table_Market[[#This Row],[M_TOTAL_dépensé]]&lt;=115,1,IF(Table_Market[[#This Row],[M_TOTAL_dépensé]]&lt;=833,2,3))</f>
        <v>3</v>
      </c>
      <c r="S676" s="21" t="str">
        <f>Table_Market[[#This Row],[R_SCORE]]&amp;Table_Market[[#This Row],[F_SCORE]]&amp;Table_Market[[#This Row],[M_SCORE]]</f>
        <v>333</v>
      </c>
      <c r="T6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76" s="24">
        <v>819</v>
      </c>
      <c r="V676" s="24">
        <v>0</v>
      </c>
      <c r="W676" s="24">
        <v>72</v>
      </c>
      <c r="X676" s="24">
        <v>12</v>
      </c>
      <c r="Y676" s="24">
        <v>0</v>
      </c>
      <c r="Z676" s="24">
        <v>63</v>
      </c>
      <c r="AA676" s="21">
        <v>2</v>
      </c>
      <c r="AB676" s="21">
        <v>11</v>
      </c>
      <c r="AC676" s="21">
        <v>2</v>
      </c>
      <c r="AD676" s="21">
        <v>10</v>
      </c>
      <c r="AE676" s="21">
        <v>7</v>
      </c>
      <c r="AF676" s="21">
        <v>0</v>
      </c>
      <c r="AG676" s="21">
        <v>1</v>
      </c>
      <c r="AH676" s="21">
        <v>0</v>
      </c>
      <c r="AI676" s="21">
        <v>0</v>
      </c>
      <c r="AJ676" s="21">
        <v>0</v>
      </c>
      <c r="AK676" s="21">
        <v>0</v>
      </c>
      <c r="AL676" s="21">
        <v>3</v>
      </c>
      <c r="AM676" s="21">
        <v>11</v>
      </c>
      <c r="AN676" s="25">
        <v>0</v>
      </c>
    </row>
    <row r="677" spans="1:40" x14ac:dyDescent="0.35">
      <c r="A677" s="26">
        <v>6457</v>
      </c>
      <c r="B677" s="27">
        <v>1976</v>
      </c>
      <c r="C677" s="21">
        <f ca="1">YEAR(TODAY())-CLEAN!$B677</f>
        <v>49</v>
      </c>
      <c r="D677" s="28" t="s">
        <v>792</v>
      </c>
      <c r="E677" s="27" t="s">
        <v>716</v>
      </c>
      <c r="F677" s="27" t="s">
        <v>711</v>
      </c>
      <c r="G677" s="29">
        <v>64892</v>
      </c>
      <c r="H677" s="28">
        <v>0</v>
      </c>
      <c r="I677" s="28">
        <v>1</v>
      </c>
      <c r="J677" s="28">
        <f>CLEAN!$H677+CLEAN!$I677</f>
        <v>1</v>
      </c>
      <c r="K677" s="30">
        <v>41788</v>
      </c>
      <c r="L677" s="28">
        <f ca="1">YEAR(TODAY())-YEAR(CLEAN!$K677)</f>
        <v>11</v>
      </c>
      <c r="M677" s="28">
        <v>77</v>
      </c>
      <c r="N677" s="28">
        <f>SUM(CLEAN!$AB677:$AE677)</f>
        <v>26</v>
      </c>
      <c r="O677" s="31">
        <f>CLEAN!$U677+CLEAN!$V677+CLEAN!$W677+CLEAN!$X677+CLEAN!$Y677+CLEAN!$Z677</f>
        <v>902</v>
      </c>
      <c r="P677" s="28">
        <f>IF(CLEAN!$M677&lt;=32,3,IF(CLEAN!$M677&lt;=65,2,1))</f>
        <v>1</v>
      </c>
      <c r="Q677" s="28">
        <f>IF(Table_Market[[#This Row],[F_TOTAL_achat]]&lt;=14,1,IF(Table_Market[[#This Row],[F_TOTAL_achat]]&lt;=21,2,3))</f>
        <v>3</v>
      </c>
      <c r="R677" s="28">
        <f>IF(Table_Market[[#This Row],[M_TOTAL_dépensé]]&lt;=115,1,IF(Table_Market[[#This Row],[M_TOTAL_dépensé]]&lt;=833,2,3))</f>
        <v>3</v>
      </c>
      <c r="S677" s="21" t="str">
        <f>Table_Market[[#This Row],[R_SCORE]]&amp;Table_Market[[#This Row],[F_SCORE]]&amp;Table_Market[[#This Row],[M_SCORE]]</f>
        <v>133</v>
      </c>
      <c r="T6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77" s="31">
        <v>527</v>
      </c>
      <c r="V677" s="31">
        <v>24</v>
      </c>
      <c r="W677" s="31">
        <v>230</v>
      </c>
      <c r="X677" s="31">
        <v>32</v>
      </c>
      <c r="Y677" s="31">
        <v>24</v>
      </c>
      <c r="Z677" s="31">
        <v>65</v>
      </c>
      <c r="AA677" s="28">
        <v>2</v>
      </c>
      <c r="AB677" s="28">
        <v>6</v>
      </c>
      <c r="AC677" s="28">
        <v>4</v>
      </c>
      <c r="AD677" s="28">
        <v>12</v>
      </c>
      <c r="AE677" s="28">
        <v>4</v>
      </c>
      <c r="AF677" s="28">
        <v>0</v>
      </c>
      <c r="AG677" s="28">
        <v>0</v>
      </c>
      <c r="AH677" s="28">
        <v>0</v>
      </c>
      <c r="AI677" s="28">
        <v>0</v>
      </c>
      <c r="AJ677" s="28">
        <v>0</v>
      </c>
      <c r="AK677" s="28">
        <v>0</v>
      </c>
      <c r="AL677" s="28">
        <v>3</v>
      </c>
      <c r="AM677" s="28">
        <v>11</v>
      </c>
      <c r="AN677" s="32">
        <v>0</v>
      </c>
    </row>
    <row r="678" spans="1:40" x14ac:dyDescent="0.35">
      <c r="A678" s="19">
        <v>8233</v>
      </c>
      <c r="B678" s="20">
        <v>1950</v>
      </c>
      <c r="C678" s="21">
        <f ca="1">YEAR(TODAY())-CLEAN!$B678</f>
        <v>75</v>
      </c>
      <c r="D678" s="28" t="s">
        <v>794</v>
      </c>
      <c r="E678" s="20" t="s">
        <v>717</v>
      </c>
      <c r="F678" s="20" t="s">
        <v>712</v>
      </c>
      <c r="G678" s="22">
        <v>64866</v>
      </c>
      <c r="H678" s="21">
        <v>0</v>
      </c>
      <c r="I678" s="21">
        <v>1</v>
      </c>
      <c r="J678" s="21">
        <f>CLEAN!$H678+CLEAN!$I678</f>
        <v>1</v>
      </c>
      <c r="K678" s="23">
        <v>41665</v>
      </c>
      <c r="L678" s="21">
        <f ca="1">YEAR(TODAY())-YEAR(CLEAN!$K678)</f>
        <v>11</v>
      </c>
      <c r="M678" s="21">
        <v>9</v>
      </c>
      <c r="N678" s="21">
        <f>SUM(CLEAN!$AB678:$AE678)</f>
        <v>22</v>
      </c>
      <c r="O678" s="24">
        <f>CLEAN!$U678+CLEAN!$V678+CLEAN!$W678+CLEAN!$X678+CLEAN!$Y678+CLEAN!$Z678</f>
        <v>556</v>
      </c>
      <c r="P678" s="21">
        <f>IF(CLEAN!$M678&lt;=32,3,IF(CLEAN!$M678&lt;=65,2,1))</f>
        <v>3</v>
      </c>
      <c r="Q678" s="21">
        <f>IF(Table_Market[[#This Row],[F_TOTAL_achat]]&lt;=14,1,IF(Table_Market[[#This Row],[F_TOTAL_achat]]&lt;=21,2,3))</f>
        <v>3</v>
      </c>
      <c r="R678" s="21">
        <f>IF(Table_Market[[#This Row],[M_TOTAL_dépensé]]&lt;=115,1,IF(Table_Market[[#This Row],[M_TOTAL_dépensé]]&lt;=833,2,3))</f>
        <v>2</v>
      </c>
      <c r="S678" s="21" t="str">
        <f>Table_Market[[#This Row],[R_SCORE]]&amp;Table_Market[[#This Row],[F_SCORE]]&amp;Table_Market[[#This Row],[M_SCORE]]</f>
        <v>332</v>
      </c>
      <c r="T6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78" s="24">
        <v>508</v>
      </c>
      <c r="V678" s="24">
        <v>5</v>
      </c>
      <c r="W678" s="24">
        <v>21</v>
      </c>
      <c r="X678" s="24">
        <v>7</v>
      </c>
      <c r="Y678" s="24">
        <v>5</v>
      </c>
      <c r="Z678" s="24">
        <v>10</v>
      </c>
      <c r="AA678" s="21">
        <v>4</v>
      </c>
      <c r="AB678" s="21">
        <v>7</v>
      </c>
      <c r="AC678" s="21">
        <v>3</v>
      </c>
      <c r="AD678" s="21">
        <v>7</v>
      </c>
      <c r="AE678" s="21">
        <v>5</v>
      </c>
      <c r="AF678" s="21">
        <v>0</v>
      </c>
      <c r="AG678" s="21">
        <v>1</v>
      </c>
      <c r="AH678" s="21">
        <v>0</v>
      </c>
      <c r="AI678" s="21">
        <v>0</v>
      </c>
      <c r="AJ678" s="21">
        <v>0</v>
      </c>
      <c r="AK678" s="21">
        <v>0</v>
      </c>
      <c r="AL678" s="21">
        <v>3</v>
      </c>
      <c r="AM678" s="21">
        <v>11</v>
      </c>
      <c r="AN678" s="25">
        <v>0</v>
      </c>
    </row>
    <row r="679" spans="1:40" x14ac:dyDescent="0.35">
      <c r="A679" s="26">
        <v>8427</v>
      </c>
      <c r="B679" s="27">
        <v>1956</v>
      </c>
      <c r="C679" s="21">
        <f ca="1">YEAR(TODAY())-CLEAN!$B679</f>
        <v>69</v>
      </c>
      <c r="D679" s="28" t="s">
        <v>794</v>
      </c>
      <c r="E679" s="27" t="s">
        <v>717</v>
      </c>
      <c r="F679" s="27" t="s">
        <v>709</v>
      </c>
      <c r="G679" s="29">
        <v>64857</v>
      </c>
      <c r="H679" s="28">
        <v>0</v>
      </c>
      <c r="I679" s="28">
        <v>0</v>
      </c>
      <c r="J679" s="28">
        <f>CLEAN!$H679+CLEAN!$I679</f>
        <v>0</v>
      </c>
      <c r="K679" s="30">
        <v>41236</v>
      </c>
      <c r="L679" s="28">
        <f ca="1">YEAR(TODAY())-YEAR(CLEAN!$K679)</f>
        <v>13</v>
      </c>
      <c r="M679" s="28">
        <v>78</v>
      </c>
      <c r="N679" s="28">
        <f>SUM(CLEAN!$AB679:$AE679)</f>
        <v>26</v>
      </c>
      <c r="O679" s="31">
        <f>CLEAN!$U679+CLEAN!$V679+CLEAN!$W679+CLEAN!$X679+CLEAN!$Y679+CLEAN!$Z679</f>
        <v>1540</v>
      </c>
      <c r="P679" s="28">
        <f>IF(CLEAN!$M679&lt;=32,3,IF(CLEAN!$M679&lt;=65,2,1))</f>
        <v>1</v>
      </c>
      <c r="Q679" s="28">
        <f>IF(Table_Market[[#This Row],[F_TOTAL_achat]]&lt;=14,1,IF(Table_Market[[#This Row],[F_TOTAL_achat]]&lt;=21,2,3))</f>
        <v>3</v>
      </c>
      <c r="R679" s="28">
        <f>IF(Table_Market[[#This Row],[M_TOTAL_dépensé]]&lt;=115,1,IF(Table_Market[[#This Row],[M_TOTAL_dépensé]]&lt;=833,2,3))</f>
        <v>3</v>
      </c>
      <c r="S679" s="21" t="str">
        <f>Table_Market[[#This Row],[R_SCORE]]&amp;Table_Market[[#This Row],[F_SCORE]]&amp;Table_Market[[#This Row],[M_SCORE]]</f>
        <v>133</v>
      </c>
      <c r="T6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79" s="31">
        <v>556</v>
      </c>
      <c r="V679" s="31">
        <v>14</v>
      </c>
      <c r="W679" s="31">
        <v>717</v>
      </c>
      <c r="X679" s="31">
        <v>210</v>
      </c>
      <c r="Y679" s="31">
        <v>0</v>
      </c>
      <c r="Z679" s="31">
        <v>43</v>
      </c>
      <c r="AA679" s="28">
        <v>1</v>
      </c>
      <c r="AB679" s="28">
        <v>7</v>
      </c>
      <c r="AC679" s="28">
        <v>5</v>
      </c>
      <c r="AD679" s="28">
        <v>10</v>
      </c>
      <c r="AE679" s="28">
        <v>4</v>
      </c>
      <c r="AF679" s="28">
        <v>0</v>
      </c>
      <c r="AG679" s="28">
        <v>0</v>
      </c>
      <c r="AH679" s="28">
        <v>0</v>
      </c>
      <c r="AI679" s="28">
        <v>0</v>
      </c>
      <c r="AJ679" s="28">
        <v>0</v>
      </c>
      <c r="AK679" s="28">
        <v>0</v>
      </c>
      <c r="AL679" s="28">
        <v>3</v>
      </c>
      <c r="AM679" s="28">
        <v>11</v>
      </c>
      <c r="AN679" s="32">
        <v>0</v>
      </c>
    </row>
    <row r="680" spans="1:40" x14ac:dyDescent="0.35">
      <c r="A680" s="19">
        <v>217</v>
      </c>
      <c r="B680" s="20">
        <v>1956</v>
      </c>
      <c r="C680" s="21">
        <f ca="1">YEAR(TODAY())-CLEAN!$B680</f>
        <v>69</v>
      </c>
      <c r="D680" s="28" t="s">
        <v>794</v>
      </c>
      <c r="E680" s="20" t="s">
        <v>717</v>
      </c>
      <c r="F680" s="20" t="s">
        <v>709</v>
      </c>
      <c r="G680" s="22">
        <v>64857</v>
      </c>
      <c r="H680" s="21">
        <v>0</v>
      </c>
      <c r="I680" s="21">
        <v>0</v>
      </c>
      <c r="J680" s="21">
        <f>CLEAN!$H680+CLEAN!$I680</f>
        <v>0</v>
      </c>
      <c r="K680" s="23">
        <v>41236</v>
      </c>
      <c r="L680" s="21">
        <f ca="1">YEAR(TODAY())-YEAR(CLEAN!$K680)</f>
        <v>13</v>
      </c>
      <c r="M680" s="21">
        <v>78</v>
      </c>
      <c r="N680" s="21">
        <f>SUM(CLEAN!$AB680:$AE680)</f>
        <v>26</v>
      </c>
      <c r="O680" s="24">
        <f>CLEAN!$U680+CLEAN!$V680+CLEAN!$W680+CLEAN!$X680+CLEAN!$Y680+CLEAN!$Z680</f>
        <v>1540</v>
      </c>
      <c r="P680" s="21">
        <f>IF(CLEAN!$M680&lt;=32,3,IF(CLEAN!$M680&lt;=65,2,1))</f>
        <v>1</v>
      </c>
      <c r="Q680" s="21">
        <f>IF(Table_Market[[#This Row],[F_TOTAL_achat]]&lt;=14,1,IF(Table_Market[[#This Row],[F_TOTAL_achat]]&lt;=21,2,3))</f>
        <v>3</v>
      </c>
      <c r="R680" s="21">
        <f>IF(Table_Market[[#This Row],[M_TOTAL_dépensé]]&lt;=115,1,IF(Table_Market[[#This Row],[M_TOTAL_dépensé]]&lt;=833,2,3))</f>
        <v>3</v>
      </c>
      <c r="S680" s="21" t="str">
        <f>Table_Market[[#This Row],[R_SCORE]]&amp;Table_Market[[#This Row],[F_SCORE]]&amp;Table_Market[[#This Row],[M_SCORE]]</f>
        <v>133</v>
      </c>
      <c r="T6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80" s="24">
        <v>556</v>
      </c>
      <c r="V680" s="24">
        <v>14</v>
      </c>
      <c r="W680" s="24">
        <v>717</v>
      </c>
      <c r="X680" s="24">
        <v>210</v>
      </c>
      <c r="Y680" s="24">
        <v>0</v>
      </c>
      <c r="Z680" s="24">
        <v>43</v>
      </c>
      <c r="AA680" s="21">
        <v>1</v>
      </c>
      <c r="AB680" s="21">
        <v>7</v>
      </c>
      <c r="AC680" s="21">
        <v>5</v>
      </c>
      <c r="AD680" s="21">
        <v>10</v>
      </c>
      <c r="AE680" s="21">
        <v>4</v>
      </c>
      <c r="AF680" s="21">
        <v>0</v>
      </c>
      <c r="AG680" s="21">
        <v>0</v>
      </c>
      <c r="AH680" s="21">
        <v>0</v>
      </c>
      <c r="AI680" s="21">
        <v>0</v>
      </c>
      <c r="AJ680" s="21">
        <v>0</v>
      </c>
      <c r="AK680" s="21">
        <v>0</v>
      </c>
      <c r="AL680" s="21">
        <v>3</v>
      </c>
      <c r="AM680" s="21">
        <v>11</v>
      </c>
      <c r="AN680" s="25">
        <v>0</v>
      </c>
    </row>
    <row r="681" spans="1:40" x14ac:dyDescent="0.35">
      <c r="A681" s="26">
        <v>1867</v>
      </c>
      <c r="B681" s="27">
        <v>1957</v>
      </c>
      <c r="C681" s="21">
        <f ca="1">YEAR(TODAY())-CLEAN!$B681</f>
        <v>68</v>
      </c>
      <c r="D681" s="28" t="s">
        <v>794</v>
      </c>
      <c r="E681" s="27" t="s">
        <v>716</v>
      </c>
      <c r="F681" s="27" t="s">
        <v>709</v>
      </c>
      <c r="G681" s="29">
        <v>64849</v>
      </c>
      <c r="H681" s="28">
        <v>0</v>
      </c>
      <c r="I681" s="28">
        <v>0</v>
      </c>
      <c r="J681" s="28">
        <f>CLEAN!$H681+CLEAN!$I681</f>
        <v>0</v>
      </c>
      <c r="K681" s="30">
        <v>41226</v>
      </c>
      <c r="L681" s="28">
        <f ca="1">YEAR(TODAY())-YEAR(CLEAN!$K681)</f>
        <v>13</v>
      </c>
      <c r="M681" s="28">
        <v>42</v>
      </c>
      <c r="N681" s="28">
        <f>SUM(CLEAN!$AB681:$AE681)</f>
        <v>23</v>
      </c>
      <c r="O681" s="31">
        <f>CLEAN!$U681+CLEAN!$V681+CLEAN!$W681+CLEAN!$X681+CLEAN!$Y681+CLEAN!$Z681</f>
        <v>1336</v>
      </c>
      <c r="P681" s="28">
        <f>IF(CLEAN!$M681&lt;=32,3,IF(CLEAN!$M681&lt;=65,2,1))</f>
        <v>2</v>
      </c>
      <c r="Q681" s="28">
        <f>IF(Table_Market[[#This Row],[F_TOTAL_achat]]&lt;=14,1,IF(Table_Market[[#This Row],[F_TOTAL_achat]]&lt;=21,2,3))</f>
        <v>3</v>
      </c>
      <c r="R681" s="28">
        <f>IF(Table_Market[[#This Row],[M_TOTAL_dépensé]]&lt;=115,1,IF(Table_Market[[#This Row],[M_TOTAL_dépensé]]&lt;=833,2,3))</f>
        <v>3</v>
      </c>
      <c r="S681" s="21" t="str">
        <f>Table_Market[[#This Row],[R_SCORE]]&amp;Table_Market[[#This Row],[F_SCORE]]&amp;Table_Market[[#This Row],[M_SCORE]]</f>
        <v>233</v>
      </c>
      <c r="T6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81" s="31">
        <v>652</v>
      </c>
      <c r="V681" s="31">
        <v>48</v>
      </c>
      <c r="W681" s="31">
        <v>350</v>
      </c>
      <c r="X681" s="31">
        <v>94</v>
      </c>
      <c r="Y681" s="31">
        <v>84</v>
      </c>
      <c r="Z681" s="31">
        <v>108</v>
      </c>
      <c r="AA681" s="28">
        <v>1</v>
      </c>
      <c r="AB681" s="28">
        <v>9</v>
      </c>
      <c r="AC681" s="28">
        <v>3</v>
      </c>
      <c r="AD681" s="28">
        <v>6</v>
      </c>
      <c r="AE681" s="28">
        <v>5</v>
      </c>
      <c r="AF681" s="28">
        <v>0</v>
      </c>
      <c r="AG681" s="28">
        <v>0</v>
      </c>
      <c r="AH681" s="28">
        <v>0</v>
      </c>
      <c r="AI681" s="28">
        <v>0</v>
      </c>
      <c r="AJ681" s="28">
        <v>0</v>
      </c>
      <c r="AK681" s="28">
        <v>0</v>
      </c>
      <c r="AL681" s="28">
        <v>3</v>
      </c>
      <c r="AM681" s="28">
        <v>11</v>
      </c>
      <c r="AN681" s="32">
        <v>1</v>
      </c>
    </row>
    <row r="682" spans="1:40" x14ac:dyDescent="0.35">
      <c r="A682" s="19">
        <v>8957</v>
      </c>
      <c r="B682" s="20">
        <v>1952</v>
      </c>
      <c r="C682" s="21">
        <f ca="1">YEAR(TODAY())-CLEAN!$B682</f>
        <v>73</v>
      </c>
      <c r="D682" s="28" t="s">
        <v>794</v>
      </c>
      <c r="E682" s="20" t="s">
        <v>717</v>
      </c>
      <c r="F682" s="20" t="s">
        <v>709</v>
      </c>
      <c r="G682" s="22">
        <v>64831</v>
      </c>
      <c r="H682" s="21">
        <v>1</v>
      </c>
      <c r="I682" s="21">
        <v>1</v>
      </c>
      <c r="J682" s="21">
        <f>CLEAN!$H682+CLEAN!$I682</f>
        <v>2</v>
      </c>
      <c r="K682" s="23">
        <v>41435</v>
      </c>
      <c r="L682" s="21">
        <f ca="1">YEAR(TODAY())-YEAR(CLEAN!$K682)</f>
        <v>12</v>
      </c>
      <c r="M682" s="21">
        <v>51</v>
      </c>
      <c r="N682" s="21">
        <f>SUM(CLEAN!$AB682:$AE682)</f>
        <v>20</v>
      </c>
      <c r="O682" s="24">
        <f>CLEAN!$U682+CLEAN!$V682+CLEAN!$W682+CLEAN!$X682+CLEAN!$Y682+CLEAN!$Z682</f>
        <v>1120</v>
      </c>
      <c r="P682" s="21">
        <f>IF(CLEAN!$M682&lt;=32,3,IF(CLEAN!$M682&lt;=65,2,1))</f>
        <v>2</v>
      </c>
      <c r="Q682" s="21">
        <f>IF(Table_Market[[#This Row],[F_TOTAL_achat]]&lt;=14,1,IF(Table_Market[[#This Row],[F_TOTAL_achat]]&lt;=21,2,3))</f>
        <v>2</v>
      </c>
      <c r="R682" s="21">
        <f>IF(Table_Market[[#This Row],[M_TOTAL_dépensé]]&lt;=115,1,IF(Table_Market[[#This Row],[M_TOTAL_dépensé]]&lt;=833,2,3))</f>
        <v>3</v>
      </c>
      <c r="S682" s="21" t="str">
        <f>Table_Market[[#This Row],[R_SCORE]]&amp;Table_Market[[#This Row],[F_SCORE]]&amp;Table_Market[[#This Row],[M_SCORE]]</f>
        <v>223</v>
      </c>
      <c r="T6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82" s="24">
        <v>480</v>
      </c>
      <c r="V682" s="24">
        <v>86</v>
      </c>
      <c r="W682" s="24">
        <v>249</v>
      </c>
      <c r="X682" s="24">
        <v>75</v>
      </c>
      <c r="Y682" s="24">
        <v>86</v>
      </c>
      <c r="Z682" s="24">
        <v>144</v>
      </c>
      <c r="AA682" s="21">
        <v>8</v>
      </c>
      <c r="AB682" s="21">
        <v>6</v>
      </c>
      <c r="AC682" s="21">
        <v>3</v>
      </c>
      <c r="AD682" s="21">
        <v>5</v>
      </c>
      <c r="AE682" s="21">
        <v>6</v>
      </c>
      <c r="AF682" s="21">
        <v>0</v>
      </c>
      <c r="AG682" s="21">
        <v>0</v>
      </c>
      <c r="AH682" s="21">
        <v>0</v>
      </c>
      <c r="AI682" s="21">
        <v>0</v>
      </c>
      <c r="AJ682" s="21">
        <v>0</v>
      </c>
      <c r="AK682" s="21">
        <v>0</v>
      </c>
      <c r="AL682" s="21">
        <v>3</v>
      </c>
      <c r="AM682" s="21">
        <v>11</v>
      </c>
      <c r="AN682" s="25">
        <v>0</v>
      </c>
    </row>
    <row r="683" spans="1:40" x14ac:dyDescent="0.35">
      <c r="A683" s="26">
        <v>7732</v>
      </c>
      <c r="B683" s="27">
        <v>1978</v>
      </c>
      <c r="C683" s="21">
        <f ca="1">YEAR(TODAY())-CLEAN!$B683</f>
        <v>47</v>
      </c>
      <c r="D683" s="28" t="s">
        <v>792</v>
      </c>
      <c r="E683" s="27" t="s">
        <v>716</v>
      </c>
      <c r="F683" s="27" t="s">
        <v>710</v>
      </c>
      <c r="G683" s="29">
        <v>64813</v>
      </c>
      <c r="H683" s="28">
        <v>1</v>
      </c>
      <c r="I683" s="28">
        <v>0</v>
      </c>
      <c r="J683" s="28">
        <f>CLEAN!$H683+CLEAN!$I683</f>
        <v>1</v>
      </c>
      <c r="K683" s="30">
        <v>41641</v>
      </c>
      <c r="L683" s="28">
        <f ca="1">YEAR(TODAY())-YEAR(CLEAN!$K683)</f>
        <v>11</v>
      </c>
      <c r="M683" s="28">
        <v>81</v>
      </c>
      <c r="N683" s="28">
        <f>SUM(CLEAN!$AB683:$AE683)</f>
        <v>24</v>
      </c>
      <c r="O683" s="31">
        <f>CLEAN!$U683+CLEAN!$V683+CLEAN!$W683+CLEAN!$X683+CLEAN!$Y683+CLEAN!$Z683</f>
        <v>745</v>
      </c>
      <c r="P683" s="28">
        <f>IF(CLEAN!$M683&lt;=32,3,IF(CLEAN!$M683&lt;=65,2,1))</f>
        <v>1</v>
      </c>
      <c r="Q683" s="28">
        <f>IF(Table_Market[[#This Row],[F_TOTAL_achat]]&lt;=14,1,IF(Table_Market[[#This Row],[F_TOTAL_achat]]&lt;=21,2,3))</f>
        <v>3</v>
      </c>
      <c r="R683" s="28">
        <f>IF(Table_Market[[#This Row],[M_TOTAL_dépensé]]&lt;=115,1,IF(Table_Market[[#This Row],[M_TOTAL_dépensé]]&lt;=833,2,3))</f>
        <v>2</v>
      </c>
      <c r="S683" s="21" t="str">
        <f>Table_Market[[#This Row],[R_SCORE]]&amp;Table_Market[[#This Row],[F_SCORE]]&amp;Table_Market[[#This Row],[M_SCORE]]</f>
        <v>132</v>
      </c>
      <c r="T6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83" s="31">
        <v>293</v>
      </c>
      <c r="V683" s="31">
        <v>0</v>
      </c>
      <c r="W683" s="31">
        <v>124</v>
      </c>
      <c r="X683" s="31">
        <v>179</v>
      </c>
      <c r="Y683" s="31">
        <v>97</v>
      </c>
      <c r="Z683" s="31">
        <v>52</v>
      </c>
      <c r="AA683" s="28">
        <v>1</v>
      </c>
      <c r="AB683" s="28">
        <v>7</v>
      </c>
      <c r="AC683" s="28">
        <v>2</v>
      </c>
      <c r="AD683" s="28">
        <v>10</v>
      </c>
      <c r="AE683" s="28">
        <v>5</v>
      </c>
      <c r="AF683" s="28">
        <v>0</v>
      </c>
      <c r="AG683" s="28">
        <v>0</v>
      </c>
      <c r="AH683" s="28">
        <v>0</v>
      </c>
      <c r="AI683" s="28">
        <v>0</v>
      </c>
      <c r="AJ683" s="28">
        <v>0</v>
      </c>
      <c r="AK683" s="28">
        <v>0</v>
      </c>
      <c r="AL683" s="28">
        <v>3</v>
      </c>
      <c r="AM683" s="28">
        <v>11</v>
      </c>
      <c r="AN683" s="32">
        <v>0</v>
      </c>
    </row>
    <row r="684" spans="1:40" x14ac:dyDescent="0.35">
      <c r="A684" s="19">
        <v>1802</v>
      </c>
      <c r="B684" s="20">
        <v>1971</v>
      </c>
      <c r="C684" s="21">
        <f ca="1">YEAR(TODAY())-CLEAN!$B684</f>
        <v>54</v>
      </c>
      <c r="D684" s="28" t="s">
        <v>792</v>
      </c>
      <c r="E684" s="20" t="s">
        <v>716</v>
      </c>
      <c r="F684" s="20" t="s">
        <v>710</v>
      </c>
      <c r="G684" s="22">
        <v>64795</v>
      </c>
      <c r="H684" s="21">
        <v>0</v>
      </c>
      <c r="I684" s="21">
        <v>1</v>
      </c>
      <c r="J684" s="21">
        <f>CLEAN!$H684+CLEAN!$I684</f>
        <v>1</v>
      </c>
      <c r="K684" s="23">
        <v>41291</v>
      </c>
      <c r="L684" s="21">
        <f ca="1">YEAR(TODAY())-YEAR(CLEAN!$K684)</f>
        <v>12</v>
      </c>
      <c r="M684" s="21">
        <v>23</v>
      </c>
      <c r="N684" s="21">
        <f>SUM(CLEAN!$AB684:$AE684)</f>
        <v>20</v>
      </c>
      <c r="O684" s="24">
        <f>CLEAN!$U684+CLEAN!$V684+CLEAN!$W684+CLEAN!$X684+CLEAN!$Y684+CLEAN!$Z684</f>
        <v>680</v>
      </c>
      <c r="P684" s="21">
        <f>IF(CLEAN!$M684&lt;=32,3,IF(CLEAN!$M684&lt;=65,2,1))</f>
        <v>3</v>
      </c>
      <c r="Q684" s="21">
        <f>IF(Table_Market[[#This Row],[F_TOTAL_achat]]&lt;=14,1,IF(Table_Market[[#This Row],[F_TOTAL_achat]]&lt;=21,2,3))</f>
        <v>2</v>
      </c>
      <c r="R684" s="21">
        <f>IF(Table_Market[[#This Row],[M_TOTAL_dépensé]]&lt;=115,1,IF(Table_Market[[#This Row],[M_TOTAL_dépensé]]&lt;=833,2,3))</f>
        <v>2</v>
      </c>
      <c r="S684" s="21" t="str">
        <f>Table_Market[[#This Row],[R_SCORE]]&amp;Table_Market[[#This Row],[F_SCORE]]&amp;Table_Market[[#This Row],[M_SCORE]]</f>
        <v>322</v>
      </c>
      <c r="T6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84" s="24">
        <v>412</v>
      </c>
      <c r="V684" s="24">
        <v>5</v>
      </c>
      <c r="W684" s="24">
        <v>119</v>
      </c>
      <c r="X684" s="24">
        <v>38</v>
      </c>
      <c r="Y684" s="24">
        <v>29</v>
      </c>
      <c r="Z684" s="24">
        <v>77</v>
      </c>
      <c r="AA684" s="21">
        <v>3</v>
      </c>
      <c r="AB684" s="21">
        <v>3</v>
      </c>
      <c r="AC684" s="21">
        <v>3</v>
      </c>
      <c r="AD684" s="21">
        <v>12</v>
      </c>
      <c r="AE684" s="21">
        <v>2</v>
      </c>
      <c r="AF684" s="21">
        <v>0</v>
      </c>
      <c r="AG684" s="21">
        <v>0</v>
      </c>
      <c r="AH684" s="21">
        <v>0</v>
      </c>
      <c r="AI684" s="21">
        <v>0</v>
      </c>
      <c r="AJ684" s="21">
        <v>0</v>
      </c>
      <c r="AK684" s="21">
        <v>0</v>
      </c>
      <c r="AL684" s="21">
        <v>3</v>
      </c>
      <c r="AM684" s="21">
        <v>11</v>
      </c>
      <c r="AN684" s="25">
        <v>0</v>
      </c>
    </row>
    <row r="685" spans="1:40" x14ac:dyDescent="0.35">
      <c r="A685" s="26">
        <v>843</v>
      </c>
      <c r="B685" s="27">
        <v>1971</v>
      </c>
      <c r="C685" s="21">
        <f ca="1">YEAR(TODAY())-CLEAN!$B685</f>
        <v>54</v>
      </c>
      <c r="D685" s="28" t="s">
        <v>792</v>
      </c>
      <c r="E685" s="27" t="s">
        <v>716</v>
      </c>
      <c r="F685" s="27" t="s">
        <v>710</v>
      </c>
      <c r="G685" s="29">
        <v>64722</v>
      </c>
      <c r="H685" s="28">
        <v>1</v>
      </c>
      <c r="I685" s="28">
        <v>0</v>
      </c>
      <c r="J685" s="28">
        <f>CLEAN!$H685+CLEAN!$I685</f>
        <v>1</v>
      </c>
      <c r="K685" s="30">
        <v>41785</v>
      </c>
      <c r="L685" s="28">
        <f ca="1">YEAR(TODAY())-YEAR(CLEAN!$K685)</f>
        <v>11</v>
      </c>
      <c r="M685" s="28">
        <v>47</v>
      </c>
      <c r="N685" s="28">
        <f>SUM(CLEAN!$AB685:$AE685)</f>
        <v>27</v>
      </c>
      <c r="O685" s="31">
        <f>CLEAN!$U685+CLEAN!$V685+CLEAN!$W685+CLEAN!$X685+CLEAN!$Y685+CLEAN!$Z685</f>
        <v>805</v>
      </c>
      <c r="P685" s="28">
        <f>IF(CLEAN!$M685&lt;=32,3,IF(CLEAN!$M685&lt;=65,2,1))</f>
        <v>2</v>
      </c>
      <c r="Q685" s="28">
        <f>IF(Table_Market[[#This Row],[F_TOTAL_achat]]&lt;=14,1,IF(Table_Market[[#This Row],[F_TOTAL_achat]]&lt;=21,2,3))</f>
        <v>3</v>
      </c>
      <c r="R685" s="28">
        <f>IF(Table_Market[[#This Row],[M_TOTAL_dépensé]]&lt;=115,1,IF(Table_Market[[#This Row],[M_TOTAL_dépensé]]&lt;=833,2,3))</f>
        <v>2</v>
      </c>
      <c r="S685" s="21" t="str">
        <f>Table_Market[[#This Row],[R_SCORE]]&amp;Table_Market[[#This Row],[F_SCORE]]&amp;Table_Market[[#This Row],[M_SCORE]]</f>
        <v>232</v>
      </c>
      <c r="T6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85" s="31">
        <v>303</v>
      </c>
      <c r="V685" s="31">
        <v>0</v>
      </c>
      <c r="W685" s="31">
        <v>280</v>
      </c>
      <c r="X685" s="31">
        <v>60</v>
      </c>
      <c r="Y685" s="31">
        <v>147</v>
      </c>
      <c r="Z685" s="31">
        <v>15</v>
      </c>
      <c r="AA685" s="28">
        <v>4</v>
      </c>
      <c r="AB685" s="28">
        <v>8</v>
      </c>
      <c r="AC685" s="28">
        <v>2</v>
      </c>
      <c r="AD685" s="28">
        <v>11</v>
      </c>
      <c r="AE685" s="28">
        <v>6</v>
      </c>
      <c r="AF685" s="28">
        <v>0</v>
      </c>
      <c r="AG685" s="28">
        <v>0</v>
      </c>
      <c r="AH685" s="28">
        <v>0</v>
      </c>
      <c r="AI685" s="28">
        <v>0</v>
      </c>
      <c r="AJ685" s="28">
        <v>0</v>
      </c>
      <c r="AK685" s="28">
        <v>0</v>
      </c>
      <c r="AL685" s="28">
        <v>3</v>
      </c>
      <c r="AM685" s="28">
        <v>11</v>
      </c>
      <c r="AN685" s="32">
        <v>0</v>
      </c>
    </row>
    <row r="686" spans="1:40" x14ac:dyDescent="0.35">
      <c r="A686" s="19">
        <v>10281</v>
      </c>
      <c r="B686" s="20">
        <v>1970</v>
      </c>
      <c r="C686" s="21">
        <f ca="1">YEAR(TODAY())-CLEAN!$B686</f>
        <v>55</v>
      </c>
      <c r="D686" s="28" t="s">
        <v>792</v>
      </c>
      <c r="E686" s="20" t="s">
        <v>716</v>
      </c>
      <c r="F686" s="20" t="s">
        <v>711</v>
      </c>
      <c r="G686" s="22">
        <v>64713</v>
      </c>
      <c r="H686" s="21">
        <v>1</v>
      </c>
      <c r="I686" s="21">
        <v>0</v>
      </c>
      <c r="J686" s="21">
        <f>CLEAN!$H686+CLEAN!$I686</f>
        <v>1</v>
      </c>
      <c r="K686" s="23">
        <v>41677</v>
      </c>
      <c r="L686" s="21">
        <f ca="1">YEAR(TODAY())-YEAR(CLEAN!$K686)</f>
        <v>11</v>
      </c>
      <c r="M686" s="21">
        <v>11</v>
      </c>
      <c r="N686" s="21">
        <f>SUM(CLEAN!$AB686:$AE686)</f>
        <v>21</v>
      </c>
      <c r="O686" s="24">
        <f>CLEAN!$U686+CLEAN!$V686+CLEAN!$W686+CLEAN!$X686+CLEAN!$Y686+CLEAN!$Z686</f>
        <v>602</v>
      </c>
      <c r="P686" s="21">
        <f>IF(CLEAN!$M686&lt;=32,3,IF(CLEAN!$M686&lt;=65,2,1))</f>
        <v>3</v>
      </c>
      <c r="Q686" s="21">
        <f>IF(Table_Market[[#This Row],[F_TOTAL_achat]]&lt;=14,1,IF(Table_Market[[#This Row],[F_TOTAL_achat]]&lt;=21,2,3))</f>
        <v>2</v>
      </c>
      <c r="R686" s="21">
        <f>IF(Table_Market[[#This Row],[M_TOTAL_dépensé]]&lt;=115,1,IF(Table_Market[[#This Row],[M_TOTAL_dépensé]]&lt;=833,2,3))</f>
        <v>2</v>
      </c>
      <c r="S686" s="21" t="str">
        <f>Table_Market[[#This Row],[R_SCORE]]&amp;Table_Market[[#This Row],[F_SCORE]]&amp;Table_Market[[#This Row],[M_SCORE]]</f>
        <v>322</v>
      </c>
      <c r="T6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86" s="24">
        <v>180</v>
      </c>
      <c r="V686" s="24">
        <v>60</v>
      </c>
      <c r="W686" s="24">
        <v>241</v>
      </c>
      <c r="X686" s="24">
        <v>13</v>
      </c>
      <c r="Y686" s="24">
        <v>54</v>
      </c>
      <c r="Z686" s="24">
        <v>54</v>
      </c>
      <c r="AA686" s="21">
        <v>2</v>
      </c>
      <c r="AB686" s="21">
        <v>5</v>
      </c>
      <c r="AC686" s="21">
        <v>5</v>
      </c>
      <c r="AD686" s="21">
        <v>7</v>
      </c>
      <c r="AE686" s="21">
        <v>4</v>
      </c>
      <c r="AF686" s="21">
        <v>0</v>
      </c>
      <c r="AG686" s="21">
        <v>0</v>
      </c>
      <c r="AH686" s="21">
        <v>0</v>
      </c>
      <c r="AI686" s="21">
        <v>0</v>
      </c>
      <c r="AJ686" s="21">
        <v>0</v>
      </c>
      <c r="AK686" s="21">
        <v>0</v>
      </c>
      <c r="AL686" s="21">
        <v>3</v>
      </c>
      <c r="AM686" s="21">
        <v>11</v>
      </c>
      <c r="AN686" s="25">
        <v>1</v>
      </c>
    </row>
    <row r="687" spans="1:40" x14ac:dyDescent="0.35">
      <c r="A687" s="26">
        <v>9645</v>
      </c>
      <c r="B687" s="27">
        <v>1968</v>
      </c>
      <c r="C687" s="21">
        <f ca="1">YEAR(TODAY())-CLEAN!$B687</f>
        <v>57</v>
      </c>
      <c r="D687" s="28" t="s">
        <v>792</v>
      </c>
      <c r="E687" s="27" t="s">
        <v>716</v>
      </c>
      <c r="F687" s="27" t="s">
        <v>710</v>
      </c>
      <c r="G687" s="29">
        <v>64590</v>
      </c>
      <c r="H687" s="28">
        <v>0</v>
      </c>
      <c r="I687" s="28">
        <v>0</v>
      </c>
      <c r="J687" s="28">
        <f>CLEAN!$H687+CLEAN!$I687</f>
        <v>0</v>
      </c>
      <c r="K687" s="30">
        <v>41196</v>
      </c>
      <c r="L687" s="28">
        <f ca="1">YEAR(TODAY())-YEAR(CLEAN!$K687)</f>
        <v>13</v>
      </c>
      <c r="M687" s="28">
        <v>98</v>
      </c>
      <c r="N687" s="28">
        <f>SUM(CLEAN!$AB687:$AE687)</f>
        <v>29</v>
      </c>
      <c r="O687" s="31">
        <f>CLEAN!$U687+CLEAN!$V687+CLEAN!$W687+CLEAN!$X687+CLEAN!$Y687+CLEAN!$Z687</f>
        <v>1338</v>
      </c>
      <c r="P687" s="28">
        <f>IF(CLEAN!$M687&lt;=32,3,IF(CLEAN!$M687&lt;=65,2,1))</f>
        <v>1</v>
      </c>
      <c r="Q687" s="28">
        <f>IF(Table_Market[[#This Row],[F_TOTAL_achat]]&lt;=14,1,IF(Table_Market[[#This Row],[F_TOTAL_achat]]&lt;=21,2,3))</f>
        <v>3</v>
      </c>
      <c r="R687" s="28">
        <f>IF(Table_Market[[#This Row],[M_TOTAL_dépensé]]&lt;=115,1,IF(Table_Market[[#This Row],[M_TOTAL_dépensé]]&lt;=833,2,3))</f>
        <v>3</v>
      </c>
      <c r="S687" s="21" t="str">
        <f>Table_Market[[#This Row],[R_SCORE]]&amp;Table_Market[[#This Row],[F_SCORE]]&amp;Table_Market[[#This Row],[M_SCORE]]</f>
        <v>133</v>
      </c>
      <c r="T6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87" s="31">
        <v>920</v>
      </c>
      <c r="V687" s="31">
        <v>138</v>
      </c>
      <c r="W687" s="31">
        <v>168</v>
      </c>
      <c r="X687" s="31">
        <v>36</v>
      </c>
      <c r="Y687" s="31">
        <v>46</v>
      </c>
      <c r="Z687" s="31">
        <v>30</v>
      </c>
      <c r="AA687" s="28">
        <v>1</v>
      </c>
      <c r="AB687" s="28">
        <v>9</v>
      </c>
      <c r="AC687" s="28">
        <v>4</v>
      </c>
      <c r="AD687" s="28">
        <v>10</v>
      </c>
      <c r="AE687" s="28">
        <v>6</v>
      </c>
      <c r="AF687" s="28">
        <v>0</v>
      </c>
      <c r="AG687" s="28">
        <v>0</v>
      </c>
      <c r="AH687" s="28">
        <v>0</v>
      </c>
      <c r="AI687" s="28">
        <v>0</v>
      </c>
      <c r="AJ687" s="28">
        <v>0</v>
      </c>
      <c r="AK687" s="28">
        <v>0</v>
      </c>
      <c r="AL687" s="28">
        <v>3</v>
      </c>
      <c r="AM687" s="28">
        <v>11</v>
      </c>
      <c r="AN687" s="32">
        <v>0</v>
      </c>
    </row>
    <row r="688" spans="1:40" x14ac:dyDescent="0.35">
      <c r="A688" s="19">
        <v>1640</v>
      </c>
      <c r="B688" s="20">
        <v>1954</v>
      </c>
      <c r="C688" s="21">
        <f ca="1">YEAR(TODAY())-CLEAN!$B688</f>
        <v>71</v>
      </c>
      <c r="D688" s="28" t="s">
        <v>794</v>
      </c>
      <c r="E688" s="20" t="s">
        <v>716</v>
      </c>
      <c r="F688" s="20" t="s">
        <v>711</v>
      </c>
      <c r="G688" s="22">
        <v>64587</v>
      </c>
      <c r="H688" s="21">
        <v>1</v>
      </c>
      <c r="I688" s="21">
        <v>1</v>
      </c>
      <c r="J688" s="21">
        <f>CLEAN!$H688+CLEAN!$I688</f>
        <v>2</v>
      </c>
      <c r="K688" s="23">
        <v>41812</v>
      </c>
      <c r="L688" s="21">
        <f ca="1">YEAR(TODAY())-YEAR(CLEAN!$K688)</f>
        <v>11</v>
      </c>
      <c r="M688" s="21">
        <v>49</v>
      </c>
      <c r="N688" s="21">
        <f>SUM(CLEAN!$AB688:$AE688)</f>
        <v>9</v>
      </c>
      <c r="O688" s="24">
        <f>CLEAN!$U688+CLEAN!$V688+CLEAN!$W688+CLEAN!$X688+CLEAN!$Y688+CLEAN!$Z688</f>
        <v>108</v>
      </c>
      <c r="P688" s="21">
        <f>IF(CLEAN!$M688&lt;=32,3,IF(CLEAN!$M688&lt;=65,2,1))</f>
        <v>2</v>
      </c>
      <c r="Q688" s="21">
        <f>IF(Table_Market[[#This Row],[F_TOTAL_achat]]&lt;=14,1,IF(Table_Market[[#This Row],[F_TOTAL_achat]]&lt;=21,2,3))</f>
        <v>1</v>
      </c>
      <c r="R688" s="21">
        <f>IF(Table_Market[[#This Row],[M_TOTAL_dépensé]]&lt;=115,1,IF(Table_Market[[#This Row],[M_TOTAL_dépensé]]&lt;=833,2,3))</f>
        <v>1</v>
      </c>
      <c r="S688" s="21" t="str">
        <f>Table_Market[[#This Row],[R_SCORE]]&amp;Table_Market[[#This Row],[F_SCORE]]&amp;Table_Market[[#This Row],[M_SCORE]]</f>
        <v>211</v>
      </c>
      <c r="T6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688" s="24">
        <v>66</v>
      </c>
      <c r="V688" s="24">
        <v>0</v>
      </c>
      <c r="W688" s="24">
        <v>16</v>
      </c>
      <c r="X688" s="24">
        <v>0</v>
      </c>
      <c r="Y688" s="24">
        <v>6</v>
      </c>
      <c r="Z688" s="24">
        <v>20</v>
      </c>
      <c r="AA688" s="21">
        <v>2</v>
      </c>
      <c r="AB688" s="21">
        <v>1</v>
      </c>
      <c r="AC688" s="21">
        <v>1</v>
      </c>
      <c r="AD688" s="21">
        <v>4</v>
      </c>
      <c r="AE688" s="21">
        <v>3</v>
      </c>
      <c r="AF688" s="21">
        <v>0</v>
      </c>
      <c r="AG688" s="21">
        <v>0</v>
      </c>
      <c r="AH688" s="21">
        <v>0</v>
      </c>
      <c r="AI688" s="21">
        <v>0</v>
      </c>
      <c r="AJ688" s="21">
        <v>0</v>
      </c>
      <c r="AK688" s="21">
        <v>0</v>
      </c>
      <c r="AL688" s="21">
        <v>3</v>
      </c>
      <c r="AM688" s="21">
        <v>11</v>
      </c>
      <c r="AN688" s="25">
        <v>0</v>
      </c>
    </row>
    <row r="689" spans="1:40" x14ac:dyDescent="0.35">
      <c r="A689" s="26">
        <v>9242</v>
      </c>
      <c r="B689" s="27">
        <v>1990</v>
      </c>
      <c r="C689" s="21">
        <f ca="1">YEAR(TODAY())-CLEAN!$B689</f>
        <v>35</v>
      </c>
      <c r="D689" s="28" t="s">
        <v>793</v>
      </c>
      <c r="E689" s="27" t="s">
        <v>716</v>
      </c>
      <c r="F689" s="27" t="s">
        <v>709</v>
      </c>
      <c r="G689" s="29">
        <v>64509</v>
      </c>
      <c r="H689" s="28">
        <v>0</v>
      </c>
      <c r="I689" s="28">
        <v>0</v>
      </c>
      <c r="J689" s="28">
        <f>CLEAN!$H689+CLEAN!$I689</f>
        <v>0</v>
      </c>
      <c r="K689" s="30">
        <v>41503</v>
      </c>
      <c r="L689" s="28">
        <f ca="1">YEAR(TODAY())-YEAR(CLEAN!$K689)</f>
        <v>12</v>
      </c>
      <c r="M689" s="28">
        <v>19</v>
      </c>
      <c r="N689" s="28">
        <f>SUM(CLEAN!$AB689:$AE689)</f>
        <v>22</v>
      </c>
      <c r="O689" s="31">
        <f>CLEAN!$U689+CLEAN!$V689+CLEAN!$W689+CLEAN!$X689+CLEAN!$Y689+CLEAN!$Z689</f>
        <v>1722</v>
      </c>
      <c r="P689" s="28">
        <f>IF(CLEAN!$M689&lt;=32,3,IF(CLEAN!$M689&lt;=65,2,1))</f>
        <v>3</v>
      </c>
      <c r="Q689" s="28">
        <f>IF(Table_Market[[#This Row],[F_TOTAL_achat]]&lt;=14,1,IF(Table_Market[[#This Row],[F_TOTAL_achat]]&lt;=21,2,3))</f>
        <v>3</v>
      </c>
      <c r="R689" s="28">
        <f>IF(Table_Market[[#This Row],[M_TOTAL_dépensé]]&lt;=115,1,IF(Table_Market[[#This Row],[M_TOTAL_dépensé]]&lt;=833,2,3))</f>
        <v>3</v>
      </c>
      <c r="S689" s="21" t="str">
        <f>Table_Market[[#This Row],[R_SCORE]]&amp;Table_Market[[#This Row],[F_SCORE]]&amp;Table_Market[[#This Row],[M_SCORE]]</f>
        <v>333</v>
      </c>
      <c r="T6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89" s="31">
        <v>836</v>
      </c>
      <c r="V689" s="31">
        <v>185</v>
      </c>
      <c r="W689" s="31">
        <v>575</v>
      </c>
      <c r="X689" s="31">
        <v>24</v>
      </c>
      <c r="Y689" s="31">
        <v>25</v>
      </c>
      <c r="Z689" s="31">
        <v>77</v>
      </c>
      <c r="AA689" s="28">
        <v>1</v>
      </c>
      <c r="AB689" s="28">
        <v>6</v>
      </c>
      <c r="AC689" s="28">
        <v>3</v>
      </c>
      <c r="AD689" s="28">
        <v>9</v>
      </c>
      <c r="AE689" s="28">
        <v>4</v>
      </c>
      <c r="AF689" s="28">
        <v>1</v>
      </c>
      <c r="AG689" s="28">
        <v>0</v>
      </c>
      <c r="AH689" s="28">
        <v>0</v>
      </c>
      <c r="AI689" s="28">
        <v>0</v>
      </c>
      <c r="AJ689" s="28">
        <v>0</v>
      </c>
      <c r="AK689" s="28">
        <v>0</v>
      </c>
      <c r="AL689" s="28">
        <v>3</v>
      </c>
      <c r="AM689" s="28">
        <v>11</v>
      </c>
      <c r="AN689" s="32">
        <v>1</v>
      </c>
    </row>
    <row r="690" spans="1:40" x14ac:dyDescent="0.35">
      <c r="A690" s="19">
        <v>6059</v>
      </c>
      <c r="B690" s="20">
        <v>1953</v>
      </c>
      <c r="C690" s="21">
        <f ca="1">YEAR(TODAY())-CLEAN!$B690</f>
        <v>72</v>
      </c>
      <c r="D690" s="28" t="s">
        <v>794</v>
      </c>
      <c r="E690" s="20" t="s">
        <v>714</v>
      </c>
      <c r="F690" s="20" t="s">
        <v>713</v>
      </c>
      <c r="G690" s="22">
        <v>64504</v>
      </c>
      <c r="H690" s="21">
        <v>1</v>
      </c>
      <c r="I690" s="21">
        <v>2</v>
      </c>
      <c r="J690" s="21">
        <f>CLEAN!$H690+CLEAN!$I690</f>
        <v>3</v>
      </c>
      <c r="K690" s="23">
        <v>41337</v>
      </c>
      <c r="L690" s="21">
        <f ca="1">YEAR(TODAY())-YEAR(CLEAN!$K690)</f>
        <v>12</v>
      </c>
      <c r="M690" s="21">
        <v>81</v>
      </c>
      <c r="N690" s="21">
        <f>SUM(CLEAN!$AB690:$AE690)</f>
        <v>25</v>
      </c>
      <c r="O690" s="24">
        <f>CLEAN!$U690+CLEAN!$V690+CLEAN!$W690+CLEAN!$X690+CLEAN!$Y690+CLEAN!$Z690</f>
        <v>1314</v>
      </c>
      <c r="P690" s="21">
        <f>IF(CLEAN!$M690&lt;=32,3,IF(CLEAN!$M690&lt;=65,2,1))</f>
        <v>1</v>
      </c>
      <c r="Q690" s="21">
        <f>IF(Table_Market[[#This Row],[F_TOTAL_achat]]&lt;=14,1,IF(Table_Market[[#This Row],[F_TOTAL_achat]]&lt;=21,2,3))</f>
        <v>3</v>
      </c>
      <c r="R690" s="21">
        <f>IF(Table_Market[[#This Row],[M_TOTAL_dépensé]]&lt;=115,1,IF(Table_Market[[#This Row],[M_TOTAL_dépensé]]&lt;=833,2,3))</f>
        <v>3</v>
      </c>
      <c r="S690" s="21" t="str">
        <f>Table_Market[[#This Row],[R_SCORE]]&amp;Table_Market[[#This Row],[F_SCORE]]&amp;Table_Market[[#This Row],[M_SCORE]]</f>
        <v>133</v>
      </c>
      <c r="T6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90" s="24">
        <v>986</v>
      </c>
      <c r="V690" s="24">
        <v>36</v>
      </c>
      <c r="W690" s="24">
        <v>168</v>
      </c>
      <c r="X690" s="24">
        <v>16</v>
      </c>
      <c r="Y690" s="24">
        <v>0</v>
      </c>
      <c r="Z690" s="24">
        <v>108</v>
      </c>
      <c r="AA690" s="21">
        <v>7</v>
      </c>
      <c r="AB690" s="21">
        <v>11</v>
      </c>
      <c r="AC690" s="21">
        <v>3</v>
      </c>
      <c r="AD690" s="21">
        <v>4</v>
      </c>
      <c r="AE690" s="21">
        <v>7</v>
      </c>
      <c r="AF690" s="21">
        <v>0</v>
      </c>
      <c r="AG690" s="21">
        <v>0</v>
      </c>
      <c r="AH690" s="21">
        <v>0</v>
      </c>
      <c r="AI690" s="21">
        <v>0</v>
      </c>
      <c r="AJ690" s="21">
        <v>0</v>
      </c>
      <c r="AK690" s="21">
        <v>0</v>
      </c>
      <c r="AL690" s="21">
        <v>3</v>
      </c>
      <c r="AM690" s="21">
        <v>11</v>
      </c>
      <c r="AN690" s="25">
        <v>1</v>
      </c>
    </row>
    <row r="691" spans="1:40" x14ac:dyDescent="0.35">
      <c r="A691" s="26">
        <v>380</v>
      </c>
      <c r="B691" s="27">
        <v>1954</v>
      </c>
      <c r="C691" s="21">
        <f ca="1">YEAR(TODAY())-CLEAN!$B691</f>
        <v>71</v>
      </c>
      <c r="D691" s="28" t="s">
        <v>794</v>
      </c>
      <c r="E691" s="27" t="s">
        <v>716</v>
      </c>
      <c r="F691" s="27" t="s">
        <v>711</v>
      </c>
      <c r="G691" s="29">
        <v>64497</v>
      </c>
      <c r="H691" s="28">
        <v>0</v>
      </c>
      <c r="I691" s="28">
        <v>1</v>
      </c>
      <c r="J691" s="28">
        <f>CLEAN!$H691+CLEAN!$I691</f>
        <v>1</v>
      </c>
      <c r="K691" s="30">
        <v>41162</v>
      </c>
      <c r="L691" s="28">
        <f ca="1">YEAR(TODAY())-YEAR(CLEAN!$K691)</f>
        <v>13</v>
      </c>
      <c r="M691" s="28">
        <v>17</v>
      </c>
      <c r="N691" s="28">
        <f>SUM(CLEAN!$AB691:$AE691)</f>
        <v>32</v>
      </c>
      <c r="O691" s="31">
        <f>CLEAN!$U691+CLEAN!$V691+CLEAN!$W691+CLEAN!$X691+CLEAN!$Y691+CLEAN!$Z691</f>
        <v>1804</v>
      </c>
      <c r="P691" s="28">
        <f>IF(CLEAN!$M691&lt;=32,3,IF(CLEAN!$M691&lt;=65,2,1))</f>
        <v>3</v>
      </c>
      <c r="Q691" s="28">
        <f>IF(Table_Market[[#This Row],[F_TOTAL_achat]]&lt;=14,1,IF(Table_Market[[#This Row],[F_TOTAL_achat]]&lt;=21,2,3))</f>
        <v>3</v>
      </c>
      <c r="R691" s="28">
        <f>IF(Table_Market[[#This Row],[M_TOTAL_dépensé]]&lt;=115,1,IF(Table_Market[[#This Row],[M_TOTAL_dépensé]]&lt;=833,2,3))</f>
        <v>3</v>
      </c>
      <c r="S691" s="21" t="str">
        <f>Table_Market[[#This Row],[R_SCORE]]&amp;Table_Market[[#This Row],[F_SCORE]]&amp;Table_Market[[#This Row],[M_SCORE]]</f>
        <v>333</v>
      </c>
      <c r="T6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691" s="31">
        <v>1170</v>
      </c>
      <c r="V691" s="31">
        <v>48</v>
      </c>
      <c r="W691" s="31">
        <v>320</v>
      </c>
      <c r="X691" s="31">
        <v>42</v>
      </c>
      <c r="Y691" s="31">
        <v>32</v>
      </c>
      <c r="Z691" s="31">
        <v>192</v>
      </c>
      <c r="AA691" s="28">
        <v>5</v>
      </c>
      <c r="AB691" s="28">
        <v>11</v>
      </c>
      <c r="AC691" s="28">
        <v>4</v>
      </c>
      <c r="AD691" s="28">
        <v>9</v>
      </c>
      <c r="AE691" s="28">
        <v>8</v>
      </c>
      <c r="AF691" s="28">
        <v>1</v>
      </c>
      <c r="AG691" s="28">
        <v>0</v>
      </c>
      <c r="AH691" s="28">
        <v>0</v>
      </c>
      <c r="AI691" s="28">
        <v>0</v>
      </c>
      <c r="AJ691" s="28">
        <v>0</v>
      </c>
      <c r="AK691" s="28">
        <v>0</v>
      </c>
      <c r="AL691" s="28">
        <v>3</v>
      </c>
      <c r="AM691" s="28">
        <v>11</v>
      </c>
      <c r="AN691" s="32">
        <v>1</v>
      </c>
    </row>
    <row r="692" spans="1:40" x14ac:dyDescent="0.35">
      <c r="A692" s="19">
        <v>7165</v>
      </c>
      <c r="B692" s="20">
        <v>1972</v>
      </c>
      <c r="C692" s="21">
        <f ca="1">YEAR(TODAY())-CLEAN!$B692</f>
        <v>53</v>
      </c>
      <c r="D692" s="28" t="s">
        <v>792</v>
      </c>
      <c r="E692" s="20" t="s">
        <v>716</v>
      </c>
      <c r="F692" s="20" t="s">
        <v>713</v>
      </c>
      <c r="G692" s="22">
        <v>64474</v>
      </c>
      <c r="H692" s="21">
        <v>0</v>
      </c>
      <c r="I692" s="21">
        <v>1</v>
      </c>
      <c r="J692" s="21">
        <f>CLEAN!$H692+CLEAN!$I692</f>
        <v>1</v>
      </c>
      <c r="K692" s="23">
        <v>41569</v>
      </c>
      <c r="L692" s="21">
        <f ca="1">YEAR(TODAY())-YEAR(CLEAN!$K692)</f>
        <v>12</v>
      </c>
      <c r="M692" s="21">
        <v>59</v>
      </c>
      <c r="N692" s="21">
        <f>SUM(CLEAN!$AB692:$AE692)</f>
        <v>25</v>
      </c>
      <c r="O692" s="24">
        <f>CLEAN!$U692+CLEAN!$V692+CLEAN!$W692+CLEAN!$X692+CLEAN!$Y692+CLEAN!$Z692</f>
        <v>823</v>
      </c>
      <c r="P692" s="21">
        <f>IF(CLEAN!$M692&lt;=32,3,IF(CLEAN!$M692&lt;=65,2,1))</f>
        <v>2</v>
      </c>
      <c r="Q692" s="21">
        <f>IF(Table_Market[[#This Row],[F_TOTAL_achat]]&lt;=14,1,IF(Table_Market[[#This Row],[F_TOTAL_achat]]&lt;=21,2,3))</f>
        <v>3</v>
      </c>
      <c r="R692" s="21">
        <f>IF(Table_Market[[#This Row],[M_TOTAL_dépensé]]&lt;=115,1,IF(Table_Market[[#This Row],[M_TOTAL_dépensé]]&lt;=833,2,3))</f>
        <v>2</v>
      </c>
      <c r="S692" s="21" t="str">
        <f>Table_Market[[#This Row],[R_SCORE]]&amp;Table_Market[[#This Row],[F_SCORE]]&amp;Table_Market[[#This Row],[M_SCORE]]</f>
        <v>232</v>
      </c>
      <c r="T6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92" s="24">
        <v>381</v>
      </c>
      <c r="V692" s="24">
        <v>35</v>
      </c>
      <c r="W692" s="24">
        <v>172</v>
      </c>
      <c r="X692" s="24">
        <v>56</v>
      </c>
      <c r="Y692" s="24">
        <v>86</v>
      </c>
      <c r="Z692" s="24">
        <v>93</v>
      </c>
      <c r="AA692" s="21">
        <v>2</v>
      </c>
      <c r="AB692" s="21">
        <v>8</v>
      </c>
      <c r="AC692" s="21">
        <v>2</v>
      </c>
      <c r="AD692" s="21">
        <v>10</v>
      </c>
      <c r="AE692" s="21">
        <v>5</v>
      </c>
      <c r="AF692" s="21">
        <v>0</v>
      </c>
      <c r="AG692" s="21">
        <v>0</v>
      </c>
      <c r="AH692" s="21">
        <v>0</v>
      </c>
      <c r="AI692" s="21">
        <v>0</v>
      </c>
      <c r="AJ692" s="21">
        <v>0</v>
      </c>
      <c r="AK692" s="21">
        <v>0</v>
      </c>
      <c r="AL692" s="21">
        <v>3</v>
      </c>
      <c r="AM692" s="21">
        <v>11</v>
      </c>
      <c r="AN692" s="25">
        <v>0</v>
      </c>
    </row>
    <row r="693" spans="1:40" x14ac:dyDescent="0.35">
      <c r="A693" s="26">
        <v>7646</v>
      </c>
      <c r="B693" s="27">
        <v>1989</v>
      </c>
      <c r="C693" s="21">
        <f ca="1">YEAR(TODAY())-CLEAN!$B693</f>
        <v>36</v>
      </c>
      <c r="D693" s="28" t="s">
        <v>793</v>
      </c>
      <c r="E693" s="27" t="s">
        <v>716</v>
      </c>
      <c r="F693" s="27" t="s">
        <v>709</v>
      </c>
      <c r="G693" s="29">
        <v>64449</v>
      </c>
      <c r="H693" s="28">
        <v>1</v>
      </c>
      <c r="I693" s="28">
        <v>0</v>
      </c>
      <c r="J693" s="28">
        <f>CLEAN!$H693+CLEAN!$I693</f>
        <v>1</v>
      </c>
      <c r="K693" s="30">
        <v>41688</v>
      </c>
      <c r="L693" s="28">
        <f ca="1">YEAR(TODAY())-YEAR(CLEAN!$K693)</f>
        <v>11</v>
      </c>
      <c r="M693" s="28">
        <v>70</v>
      </c>
      <c r="N693" s="28">
        <f>SUM(CLEAN!$AB693:$AE693)</f>
        <v>24</v>
      </c>
      <c r="O693" s="31">
        <f>CLEAN!$U693+CLEAN!$V693+CLEAN!$W693+CLEAN!$X693+CLEAN!$Y693+CLEAN!$Z693</f>
        <v>805</v>
      </c>
      <c r="P693" s="28">
        <f>IF(CLEAN!$M693&lt;=32,3,IF(CLEAN!$M693&lt;=65,2,1))</f>
        <v>1</v>
      </c>
      <c r="Q693" s="28">
        <f>IF(Table_Market[[#This Row],[F_TOTAL_achat]]&lt;=14,1,IF(Table_Market[[#This Row],[F_TOTAL_achat]]&lt;=21,2,3))</f>
        <v>3</v>
      </c>
      <c r="R693" s="28">
        <f>IF(Table_Market[[#This Row],[M_TOTAL_dépensé]]&lt;=115,1,IF(Table_Market[[#This Row],[M_TOTAL_dépensé]]&lt;=833,2,3))</f>
        <v>2</v>
      </c>
      <c r="S693" s="21" t="str">
        <f>Table_Market[[#This Row],[R_SCORE]]&amp;Table_Market[[#This Row],[F_SCORE]]&amp;Table_Market[[#This Row],[M_SCORE]]</f>
        <v>132</v>
      </c>
      <c r="T6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93" s="31">
        <v>218</v>
      </c>
      <c r="V693" s="31">
        <v>63</v>
      </c>
      <c r="W693" s="31">
        <v>282</v>
      </c>
      <c r="X693" s="31">
        <v>137</v>
      </c>
      <c r="Y693" s="31">
        <v>35</v>
      </c>
      <c r="Z693" s="31">
        <v>70</v>
      </c>
      <c r="AA693" s="28">
        <v>4</v>
      </c>
      <c r="AB693" s="28">
        <v>5</v>
      </c>
      <c r="AC693" s="28">
        <v>3</v>
      </c>
      <c r="AD693" s="28">
        <v>12</v>
      </c>
      <c r="AE693" s="28">
        <v>4</v>
      </c>
      <c r="AF693" s="28">
        <v>0</v>
      </c>
      <c r="AG693" s="28">
        <v>0</v>
      </c>
      <c r="AH693" s="28">
        <v>0</v>
      </c>
      <c r="AI693" s="28">
        <v>0</v>
      </c>
      <c r="AJ693" s="28">
        <v>0</v>
      </c>
      <c r="AK693" s="28">
        <v>0</v>
      </c>
      <c r="AL693" s="28">
        <v>3</v>
      </c>
      <c r="AM693" s="28">
        <v>11</v>
      </c>
      <c r="AN693" s="32">
        <v>0</v>
      </c>
    </row>
    <row r="694" spans="1:40" x14ac:dyDescent="0.35">
      <c r="A694" s="19">
        <v>1029</v>
      </c>
      <c r="B694" s="20">
        <v>1970</v>
      </c>
      <c r="C694" s="21">
        <f ca="1">YEAR(TODAY())-CLEAN!$B694</f>
        <v>55</v>
      </c>
      <c r="D694" s="28" t="s">
        <v>792</v>
      </c>
      <c r="E694" s="20" t="s">
        <v>714</v>
      </c>
      <c r="F694" s="20" t="s">
        <v>713</v>
      </c>
      <c r="G694" s="22">
        <v>64413</v>
      </c>
      <c r="H694" s="21">
        <v>0</v>
      </c>
      <c r="I694" s="21">
        <v>1</v>
      </c>
      <c r="J694" s="21">
        <f>CLEAN!$H694+CLEAN!$I694</f>
        <v>1</v>
      </c>
      <c r="K694" s="23">
        <v>41487</v>
      </c>
      <c r="L694" s="21">
        <f ca="1">YEAR(TODAY())-YEAR(CLEAN!$K694)</f>
        <v>12</v>
      </c>
      <c r="M694" s="21">
        <v>27</v>
      </c>
      <c r="N694" s="21">
        <f>SUM(CLEAN!$AB694:$AE694)</f>
        <v>16</v>
      </c>
      <c r="O694" s="24">
        <f>CLEAN!$U694+CLEAN!$V694+CLEAN!$W694+CLEAN!$X694+CLEAN!$Y694+CLEAN!$Z694</f>
        <v>279</v>
      </c>
      <c r="P694" s="21">
        <f>IF(CLEAN!$M694&lt;=32,3,IF(CLEAN!$M694&lt;=65,2,1))</f>
        <v>3</v>
      </c>
      <c r="Q694" s="21">
        <f>IF(Table_Market[[#This Row],[F_TOTAL_achat]]&lt;=14,1,IF(Table_Market[[#This Row],[F_TOTAL_achat]]&lt;=21,2,3))</f>
        <v>2</v>
      </c>
      <c r="R694" s="21">
        <f>IF(Table_Market[[#This Row],[M_TOTAL_dépensé]]&lt;=115,1,IF(Table_Market[[#This Row],[M_TOTAL_dépensé]]&lt;=833,2,3))</f>
        <v>2</v>
      </c>
      <c r="S694" s="21" t="str">
        <f>Table_Market[[#This Row],[R_SCORE]]&amp;Table_Market[[#This Row],[F_SCORE]]&amp;Table_Market[[#This Row],[M_SCORE]]</f>
        <v>322</v>
      </c>
      <c r="T6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94" s="24">
        <v>200</v>
      </c>
      <c r="V694" s="24">
        <v>5</v>
      </c>
      <c r="W694" s="24">
        <v>44</v>
      </c>
      <c r="X694" s="24">
        <v>0</v>
      </c>
      <c r="Y694" s="24">
        <v>10</v>
      </c>
      <c r="Z694" s="24">
        <v>20</v>
      </c>
      <c r="AA694" s="21">
        <v>1</v>
      </c>
      <c r="AB694" s="21">
        <v>5</v>
      </c>
      <c r="AC694" s="21">
        <v>1</v>
      </c>
      <c r="AD694" s="21">
        <v>5</v>
      </c>
      <c r="AE694" s="21">
        <v>5</v>
      </c>
      <c r="AF694" s="21">
        <v>0</v>
      </c>
      <c r="AG694" s="21">
        <v>0</v>
      </c>
      <c r="AH694" s="21">
        <v>0</v>
      </c>
      <c r="AI694" s="21">
        <v>0</v>
      </c>
      <c r="AJ694" s="21">
        <v>0</v>
      </c>
      <c r="AK694" s="21">
        <v>0</v>
      </c>
      <c r="AL694" s="21">
        <v>3</v>
      </c>
      <c r="AM694" s="21">
        <v>11</v>
      </c>
      <c r="AN694" s="25">
        <v>0</v>
      </c>
    </row>
    <row r="695" spans="1:40" x14ac:dyDescent="0.35">
      <c r="A695" s="26">
        <v>5140</v>
      </c>
      <c r="B695" s="27">
        <v>1985</v>
      </c>
      <c r="C695" s="21">
        <f ca="1">YEAR(TODAY())-CLEAN!$B695</f>
        <v>40</v>
      </c>
      <c r="D695" s="28" t="s">
        <v>793</v>
      </c>
      <c r="E695" s="27" t="s">
        <v>714</v>
      </c>
      <c r="F695" s="27" t="s">
        <v>710</v>
      </c>
      <c r="G695" s="29">
        <v>64355</v>
      </c>
      <c r="H695" s="28">
        <v>1</v>
      </c>
      <c r="I695" s="28">
        <v>0</v>
      </c>
      <c r="J695" s="28">
        <f>CLEAN!$H695+CLEAN!$I695</f>
        <v>1</v>
      </c>
      <c r="K695" s="30">
        <v>41145</v>
      </c>
      <c r="L695" s="28">
        <f ca="1">YEAR(TODAY())-YEAR(CLEAN!$K695)</f>
        <v>13</v>
      </c>
      <c r="M695" s="28">
        <v>66</v>
      </c>
      <c r="N695" s="28">
        <f>SUM(CLEAN!$AB695:$AE695)</f>
        <v>27</v>
      </c>
      <c r="O695" s="31">
        <f>CLEAN!$U695+CLEAN!$V695+CLEAN!$W695+CLEAN!$X695+CLEAN!$Y695+CLEAN!$Z695</f>
        <v>1445</v>
      </c>
      <c r="P695" s="28">
        <f>IF(CLEAN!$M695&lt;=32,3,IF(CLEAN!$M695&lt;=65,2,1))</f>
        <v>1</v>
      </c>
      <c r="Q695" s="28">
        <f>IF(Table_Market[[#This Row],[F_TOTAL_achat]]&lt;=14,1,IF(Table_Market[[#This Row],[F_TOTAL_achat]]&lt;=21,2,3))</f>
        <v>3</v>
      </c>
      <c r="R695" s="28">
        <f>IF(Table_Market[[#This Row],[M_TOTAL_dépensé]]&lt;=115,1,IF(Table_Market[[#This Row],[M_TOTAL_dépensé]]&lt;=833,2,3))</f>
        <v>3</v>
      </c>
      <c r="S695" s="21" t="str">
        <f>Table_Market[[#This Row],[R_SCORE]]&amp;Table_Market[[#This Row],[F_SCORE]]&amp;Table_Market[[#This Row],[M_SCORE]]</f>
        <v>133</v>
      </c>
      <c r="T6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695" s="31">
        <v>1047</v>
      </c>
      <c r="V695" s="31">
        <v>0</v>
      </c>
      <c r="W695" s="31">
        <v>140</v>
      </c>
      <c r="X695" s="31">
        <v>67</v>
      </c>
      <c r="Y695" s="31">
        <v>38</v>
      </c>
      <c r="Z695" s="31">
        <v>153</v>
      </c>
      <c r="AA695" s="28">
        <v>2</v>
      </c>
      <c r="AB695" s="28">
        <v>4</v>
      </c>
      <c r="AC695" s="28">
        <v>3</v>
      </c>
      <c r="AD695" s="28">
        <v>12</v>
      </c>
      <c r="AE695" s="28">
        <v>8</v>
      </c>
      <c r="AF695" s="28">
        <v>0</v>
      </c>
      <c r="AG695" s="28">
        <v>0</v>
      </c>
      <c r="AH695" s="28">
        <v>0</v>
      </c>
      <c r="AI695" s="28">
        <v>0</v>
      </c>
      <c r="AJ695" s="28">
        <v>0</v>
      </c>
      <c r="AK695" s="28">
        <v>0</v>
      </c>
      <c r="AL695" s="28">
        <v>3</v>
      </c>
      <c r="AM695" s="28">
        <v>11</v>
      </c>
      <c r="AN695" s="32">
        <v>0</v>
      </c>
    </row>
    <row r="696" spans="1:40" x14ac:dyDescent="0.35">
      <c r="A696" s="19">
        <v>9750</v>
      </c>
      <c r="B696" s="20">
        <v>1961</v>
      </c>
      <c r="C696" s="21">
        <f ca="1">YEAR(TODAY())-CLEAN!$B696</f>
        <v>64</v>
      </c>
      <c r="D696" s="28" t="s">
        <v>794</v>
      </c>
      <c r="E696" s="20" t="s">
        <v>714</v>
      </c>
      <c r="F696" s="20" t="s">
        <v>711</v>
      </c>
      <c r="G696" s="22">
        <v>64325</v>
      </c>
      <c r="H696" s="21">
        <v>0</v>
      </c>
      <c r="I696" s="21">
        <v>1</v>
      </c>
      <c r="J696" s="21">
        <f>CLEAN!$H696+CLEAN!$I696</f>
        <v>1</v>
      </c>
      <c r="K696" s="23">
        <v>41312</v>
      </c>
      <c r="L696" s="21">
        <f ca="1">YEAR(TODAY())-YEAR(CLEAN!$K696)</f>
        <v>12</v>
      </c>
      <c r="M696" s="21">
        <v>41</v>
      </c>
      <c r="N696" s="21">
        <f>SUM(CLEAN!$AB696:$AE696)</f>
        <v>25</v>
      </c>
      <c r="O696" s="24">
        <f>CLEAN!$U696+CLEAN!$V696+CLEAN!$W696+CLEAN!$X696+CLEAN!$Y696+CLEAN!$Z696</f>
        <v>1307</v>
      </c>
      <c r="P696" s="21">
        <f>IF(CLEAN!$M696&lt;=32,3,IF(CLEAN!$M696&lt;=65,2,1))</f>
        <v>2</v>
      </c>
      <c r="Q696" s="21">
        <f>IF(Table_Market[[#This Row],[F_TOTAL_achat]]&lt;=14,1,IF(Table_Market[[#This Row],[F_TOTAL_achat]]&lt;=21,2,3))</f>
        <v>3</v>
      </c>
      <c r="R696" s="21">
        <f>IF(Table_Market[[#This Row],[M_TOTAL_dépensé]]&lt;=115,1,IF(Table_Market[[#This Row],[M_TOTAL_dépensé]]&lt;=833,2,3))</f>
        <v>3</v>
      </c>
      <c r="S696" s="21" t="str">
        <f>Table_Market[[#This Row],[R_SCORE]]&amp;Table_Market[[#This Row],[F_SCORE]]&amp;Table_Market[[#This Row],[M_SCORE]]</f>
        <v>233</v>
      </c>
      <c r="T6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96" s="24">
        <v>731</v>
      </c>
      <c r="V696" s="24">
        <v>60</v>
      </c>
      <c r="W696" s="24">
        <v>353</v>
      </c>
      <c r="X696" s="24">
        <v>78</v>
      </c>
      <c r="Y696" s="24">
        <v>12</v>
      </c>
      <c r="Z696" s="24">
        <v>73</v>
      </c>
      <c r="AA696" s="21">
        <v>5</v>
      </c>
      <c r="AB696" s="21">
        <v>10</v>
      </c>
      <c r="AC696" s="21">
        <v>3</v>
      </c>
      <c r="AD696" s="21">
        <v>5</v>
      </c>
      <c r="AE696" s="21">
        <v>7</v>
      </c>
      <c r="AF696" s="21">
        <v>0</v>
      </c>
      <c r="AG696" s="21">
        <v>0</v>
      </c>
      <c r="AH696" s="21">
        <v>0</v>
      </c>
      <c r="AI696" s="21">
        <v>0</v>
      </c>
      <c r="AJ696" s="21">
        <v>0</v>
      </c>
      <c r="AK696" s="21">
        <v>0</v>
      </c>
      <c r="AL696" s="21">
        <v>3</v>
      </c>
      <c r="AM696" s="21">
        <v>11</v>
      </c>
      <c r="AN696" s="25">
        <v>0</v>
      </c>
    </row>
    <row r="697" spans="1:40" x14ac:dyDescent="0.35">
      <c r="A697" s="26">
        <v>9595</v>
      </c>
      <c r="B697" s="27">
        <v>1961</v>
      </c>
      <c r="C697" s="21">
        <f ca="1">YEAR(TODAY())-CLEAN!$B697</f>
        <v>64</v>
      </c>
      <c r="D697" s="28" t="s">
        <v>794</v>
      </c>
      <c r="E697" s="27" t="s">
        <v>716</v>
      </c>
      <c r="F697" s="27" t="s">
        <v>713</v>
      </c>
      <c r="G697" s="29">
        <v>64260</v>
      </c>
      <c r="H697" s="28">
        <v>0</v>
      </c>
      <c r="I697" s="28">
        <v>0</v>
      </c>
      <c r="J697" s="28">
        <f>CLEAN!$H697+CLEAN!$I697</f>
        <v>0</v>
      </c>
      <c r="K697" s="30">
        <v>41285</v>
      </c>
      <c r="L697" s="28">
        <f ca="1">YEAR(TODAY())-YEAR(CLEAN!$K697)</f>
        <v>12</v>
      </c>
      <c r="M697" s="28">
        <v>1</v>
      </c>
      <c r="N697" s="28">
        <f>SUM(CLEAN!$AB697:$AE697)</f>
        <v>16</v>
      </c>
      <c r="O697" s="31">
        <f>CLEAN!$U697+CLEAN!$V697+CLEAN!$W697+CLEAN!$X697+CLEAN!$Y697+CLEAN!$Z697</f>
        <v>1574</v>
      </c>
      <c r="P697" s="28">
        <f>IF(CLEAN!$M697&lt;=32,3,IF(CLEAN!$M697&lt;=65,2,1))</f>
        <v>3</v>
      </c>
      <c r="Q697" s="28">
        <f>IF(Table_Market[[#This Row],[F_TOTAL_achat]]&lt;=14,1,IF(Table_Market[[#This Row],[F_TOTAL_achat]]&lt;=21,2,3))</f>
        <v>2</v>
      </c>
      <c r="R697" s="28">
        <f>IF(Table_Market[[#This Row],[M_TOTAL_dépensé]]&lt;=115,1,IF(Table_Market[[#This Row],[M_TOTAL_dépensé]]&lt;=833,2,3))</f>
        <v>3</v>
      </c>
      <c r="S697" s="21" t="str">
        <f>Table_Market[[#This Row],[R_SCORE]]&amp;Table_Market[[#This Row],[F_SCORE]]&amp;Table_Market[[#This Row],[M_SCORE]]</f>
        <v>323</v>
      </c>
      <c r="T6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97" s="31">
        <v>539</v>
      </c>
      <c r="V697" s="31">
        <v>169</v>
      </c>
      <c r="W697" s="31">
        <v>816</v>
      </c>
      <c r="X697" s="31">
        <v>20</v>
      </c>
      <c r="Y697" s="31">
        <v>0</v>
      </c>
      <c r="Z697" s="31">
        <v>30</v>
      </c>
      <c r="AA697" s="28">
        <v>1</v>
      </c>
      <c r="AB697" s="28">
        <v>4</v>
      </c>
      <c r="AC697" s="28">
        <v>5</v>
      </c>
      <c r="AD697" s="28">
        <v>4</v>
      </c>
      <c r="AE697" s="28">
        <v>3</v>
      </c>
      <c r="AF697" s="28">
        <v>0</v>
      </c>
      <c r="AG697" s="28">
        <v>0</v>
      </c>
      <c r="AH697" s="28">
        <v>0</v>
      </c>
      <c r="AI697" s="28">
        <v>0</v>
      </c>
      <c r="AJ697" s="28">
        <v>0</v>
      </c>
      <c r="AK697" s="28">
        <v>0</v>
      </c>
      <c r="AL697" s="28">
        <v>3</v>
      </c>
      <c r="AM697" s="28">
        <v>11</v>
      </c>
      <c r="AN697" s="32">
        <v>1</v>
      </c>
    </row>
    <row r="698" spans="1:40" x14ac:dyDescent="0.35">
      <c r="A698" s="19">
        <v>7488</v>
      </c>
      <c r="B698" s="20">
        <v>1963</v>
      </c>
      <c r="C698" s="21">
        <f ca="1">YEAR(TODAY())-CLEAN!$B698</f>
        <v>62</v>
      </c>
      <c r="D698" s="28" t="s">
        <v>794</v>
      </c>
      <c r="E698" s="20" t="s">
        <v>717</v>
      </c>
      <c r="F698" s="20" t="s">
        <v>709</v>
      </c>
      <c r="G698" s="22">
        <v>64191</v>
      </c>
      <c r="H698" s="21">
        <v>0</v>
      </c>
      <c r="I698" s="21">
        <v>1</v>
      </c>
      <c r="J698" s="21">
        <f>CLEAN!$H698+CLEAN!$I698</f>
        <v>1</v>
      </c>
      <c r="K698" s="23">
        <v>41296</v>
      </c>
      <c r="L698" s="21">
        <f ca="1">YEAR(TODAY())-YEAR(CLEAN!$K698)</f>
        <v>12</v>
      </c>
      <c r="M698" s="21">
        <v>30</v>
      </c>
      <c r="N698" s="21">
        <f>SUM(CLEAN!$AB698:$AE698)</f>
        <v>24</v>
      </c>
      <c r="O698" s="24">
        <f>CLEAN!$U698+CLEAN!$V698+CLEAN!$W698+CLEAN!$X698+CLEAN!$Y698+CLEAN!$Z698</f>
        <v>825</v>
      </c>
      <c r="P698" s="21">
        <f>IF(CLEAN!$M698&lt;=32,3,IF(CLEAN!$M698&lt;=65,2,1))</f>
        <v>3</v>
      </c>
      <c r="Q698" s="21">
        <f>IF(Table_Market[[#This Row],[F_TOTAL_achat]]&lt;=14,1,IF(Table_Market[[#This Row],[F_TOTAL_achat]]&lt;=21,2,3))</f>
        <v>3</v>
      </c>
      <c r="R698" s="21">
        <f>IF(Table_Market[[#This Row],[M_TOTAL_dépensé]]&lt;=115,1,IF(Table_Market[[#This Row],[M_TOTAL_dépensé]]&lt;=833,2,3))</f>
        <v>2</v>
      </c>
      <c r="S698" s="21" t="str">
        <f>Table_Market[[#This Row],[R_SCORE]]&amp;Table_Market[[#This Row],[F_SCORE]]&amp;Table_Market[[#This Row],[M_SCORE]]</f>
        <v>332</v>
      </c>
      <c r="T6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698" s="24">
        <v>420</v>
      </c>
      <c r="V698" s="24">
        <v>15</v>
      </c>
      <c r="W698" s="24">
        <v>186</v>
      </c>
      <c r="X698" s="24">
        <v>151</v>
      </c>
      <c r="Y698" s="24">
        <v>38</v>
      </c>
      <c r="Z698" s="24">
        <v>15</v>
      </c>
      <c r="AA698" s="21">
        <v>3</v>
      </c>
      <c r="AB698" s="21">
        <v>5</v>
      </c>
      <c r="AC698" s="21">
        <v>3</v>
      </c>
      <c r="AD698" s="21">
        <v>13</v>
      </c>
      <c r="AE698" s="21">
        <v>3</v>
      </c>
      <c r="AF698" s="21">
        <v>0</v>
      </c>
      <c r="AG698" s="21">
        <v>0</v>
      </c>
      <c r="AH698" s="21">
        <v>0</v>
      </c>
      <c r="AI698" s="21">
        <v>0</v>
      </c>
      <c r="AJ698" s="21">
        <v>0</v>
      </c>
      <c r="AK698" s="21">
        <v>0</v>
      </c>
      <c r="AL698" s="21">
        <v>3</v>
      </c>
      <c r="AM698" s="21">
        <v>11</v>
      </c>
      <c r="AN698" s="25">
        <v>0</v>
      </c>
    </row>
    <row r="699" spans="1:40" x14ac:dyDescent="0.35">
      <c r="A699" s="26">
        <v>2223</v>
      </c>
      <c r="B699" s="27">
        <v>1965</v>
      </c>
      <c r="C699" s="21">
        <f ca="1">YEAR(TODAY())-CLEAN!$B699</f>
        <v>60</v>
      </c>
      <c r="D699" s="28" t="s">
        <v>794</v>
      </c>
      <c r="E699" s="27" t="s">
        <v>717</v>
      </c>
      <c r="F699" s="27" t="s">
        <v>711</v>
      </c>
      <c r="G699" s="29">
        <v>64176</v>
      </c>
      <c r="H699" s="28">
        <v>0</v>
      </c>
      <c r="I699" s="28">
        <v>1</v>
      </c>
      <c r="J699" s="28">
        <f>CLEAN!$H699+CLEAN!$I699</f>
        <v>1</v>
      </c>
      <c r="K699" s="30">
        <v>41124</v>
      </c>
      <c r="L699" s="28">
        <f ca="1">YEAR(TODAY())-YEAR(CLEAN!$K699)</f>
        <v>13</v>
      </c>
      <c r="M699" s="28">
        <v>52</v>
      </c>
      <c r="N699" s="28">
        <f>SUM(CLEAN!$AB699:$AE699)</f>
        <v>31</v>
      </c>
      <c r="O699" s="31">
        <f>CLEAN!$U699+CLEAN!$V699+CLEAN!$W699+CLEAN!$X699+CLEAN!$Y699+CLEAN!$Z699</f>
        <v>1826</v>
      </c>
      <c r="P699" s="28">
        <f>IF(CLEAN!$M699&lt;=32,3,IF(CLEAN!$M699&lt;=65,2,1))</f>
        <v>2</v>
      </c>
      <c r="Q699" s="28">
        <f>IF(Table_Market[[#This Row],[F_TOTAL_achat]]&lt;=14,1,IF(Table_Market[[#This Row],[F_TOTAL_achat]]&lt;=21,2,3))</f>
        <v>3</v>
      </c>
      <c r="R699" s="28">
        <f>IF(Table_Market[[#This Row],[M_TOTAL_dépensé]]&lt;=115,1,IF(Table_Market[[#This Row],[M_TOTAL_dépensé]]&lt;=833,2,3))</f>
        <v>3</v>
      </c>
      <c r="S699" s="21" t="str">
        <f>Table_Market[[#This Row],[R_SCORE]]&amp;Table_Market[[#This Row],[F_SCORE]]&amp;Table_Market[[#This Row],[M_SCORE]]</f>
        <v>233</v>
      </c>
      <c r="T6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699" s="31">
        <v>1215</v>
      </c>
      <c r="V699" s="31">
        <v>33</v>
      </c>
      <c r="W699" s="31">
        <v>249</v>
      </c>
      <c r="X699" s="31">
        <v>64</v>
      </c>
      <c r="Y699" s="31">
        <v>116</v>
      </c>
      <c r="Z699" s="31">
        <v>149</v>
      </c>
      <c r="AA699" s="28">
        <v>8</v>
      </c>
      <c r="AB699" s="28">
        <v>8</v>
      </c>
      <c r="AC699" s="28">
        <v>9</v>
      </c>
      <c r="AD699" s="28">
        <v>8</v>
      </c>
      <c r="AE699" s="28">
        <v>6</v>
      </c>
      <c r="AF699" s="28">
        <v>0</v>
      </c>
      <c r="AG699" s="28">
        <v>0</v>
      </c>
      <c r="AH699" s="28">
        <v>0</v>
      </c>
      <c r="AI699" s="28">
        <v>0</v>
      </c>
      <c r="AJ699" s="28">
        <v>0</v>
      </c>
      <c r="AK699" s="28">
        <v>0</v>
      </c>
      <c r="AL699" s="28">
        <v>3</v>
      </c>
      <c r="AM699" s="28">
        <v>11</v>
      </c>
      <c r="AN699" s="32">
        <v>0</v>
      </c>
    </row>
    <row r="700" spans="1:40" x14ac:dyDescent="0.35">
      <c r="A700" s="19">
        <v>1665</v>
      </c>
      <c r="B700" s="20">
        <v>1964</v>
      </c>
      <c r="C700" s="21">
        <f ca="1">YEAR(TODAY())-CLEAN!$B700</f>
        <v>61</v>
      </c>
      <c r="D700" s="28" t="s">
        <v>794</v>
      </c>
      <c r="E700" s="20" t="s">
        <v>714</v>
      </c>
      <c r="F700" s="20" t="s">
        <v>711</v>
      </c>
      <c r="G700" s="22">
        <v>64140</v>
      </c>
      <c r="H700" s="21">
        <v>0</v>
      </c>
      <c r="I700" s="21">
        <v>2</v>
      </c>
      <c r="J700" s="21">
        <f>CLEAN!$H700+CLEAN!$I700</f>
        <v>2</v>
      </c>
      <c r="K700" s="23">
        <v>41540</v>
      </c>
      <c r="L700" s="21">
        <f ca="1">YEAR(TODAY())-YEAR(CLEAN!$K700)</f>
        <v>12</v>
      </c>
      <c r="M700" s="21">
        <v>71</v>
      </c>
      <c r="N700" s="21">
        <f>SUM(CLEAN!$AB700:$AE700)</f>
        <v>18</v>
      </c>
      <c r="O700" s="24">
        <f>CLEAN!$U700+CLEAN!$V700+CLEAN!$W700+CLEAN!$X700+CLEAN!$Y700+CLEAN!$Z700</f>
        <v>1750</v>
      </c>
      <c r="P700" s="21">
        <f>IF(CLEAN!$M700&lt;=32,3,IF(CLEAN!$M700&lt;=65,2,1))</f>
        <v>1</v>
      </c>
      <c r="Q700" s="21">
        <f>IF(Table_Market[[#This Row],[F_TOTAL_achat]]&lt;=14,1,IF(Table_Market[[#This Row],[F_TOTAL_achat]]&lt;=21,2,3))</f>
        <v>2</v>
      </c>
      <c r="R700" s="21">
        <f>IF(Table_Market[[#This Row],[M_TOTAL_dépensé]]&lt;=115,1,IF(Table_Market[[#This Row],[M_TOTAL_dépensé]]&lt;=833,2,3))</f>
        <v>3</v>
      </c>
      <c r="S700" s="21" t="str">
        <f>Table_Market[[#This Row],[R_SCORE]]&amp;Table_Market[[#This Row],[F_SCORE]]&amp;Table_Market[[#This Row],[M_SCORE]]</f>
        <v>123</v>
      </c>
      <c r="T7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00" s="24">
        <v>1459</v>
      </c>
      <c r="V700" s="24">
        <v>0</v>
      </c>
      <c r="W700" s="24">
        <v>61</v>
      </c>
      <c r="X700" s="24">
        <v>0</v>
      </c>
      <c r="Y700" s="24">
        <v>15</v>
      </c>
      <c r="Z700" s="24">
        <v>215</v>
      </c>
      <c r="AA700" s="21">
        <v>5</v>
      </c>
      <c r="AB700" s="21">
        <v>2</v>
      </c>
      <c r="AC700" s="21">
        <v>5</v>
      </c>
      <c r="AD700" s="21">
        <v>6</v>
      </c>
      <c r="AE700" s="21">
        <v>5</v>
      </c>
      <c r="AF700" s="21">
        <v>1</v>
      </c>
      <c r="AG700" s="21">
        <v>0</v>
      </c>
      <c r="AH700" s="21">
        <v>1</v>
      </c>
      <c r="AI700" s="21">
        <v>0</v>
      </c>
      <c r="AJ700" s="21">
        <v>1</v>
      </c>
      <c r="AK700" s="21">
        <v>0</v>
      </c>
      <c r="AL700" s="21">
        <v>3</v>
      </c>
      <c r="AM700" s="21">
        <v>11</v>
      </c>
      <c r="AN700" s="25">
        <v>1</v>
      </c>
    </row>
    <row r="701" spans="1:40" x14ac:dyDescent="0.35">
      <c r="A701" s="26">
        <v>5682</v>
      </c>
      <c r="B701" s="27">
        <v>1953</v>
      </c>
      <c r="C701" s="21">
        <f ca="1">YEAR(TODAY())-CLEAN!$B701</f>
        <v>72</v>
      </c>
      <c r="D701" s="28" t="s">
        <v>794</v>
      </c>
      <c r="E701" s="27" t="s">
        <v>714</v>
      </c>
      <c r="F701" s="27" t="s">
        <v>709</v>
      </c>
      <c r="G701" s="29">
        <v>64108</v>
      </c>
      <c r="H701" s="28">
        <v>0</v>
      </c>
      <c r="I701" s="28">
        <v>1</v>
      </c>
      <c r="J701" s="28">
        <f>CLEAN!$H701+CLEAN!$I701</f>
        <v>1</v>
      </c>
      <c r="K701" s="30">
        <v>41356</v>
      </c>
      <c r="L701" s="28">
        <f ca="1">YEAR(TODAY())-YEAR(CLEAN!$K701)</f>
        <v>12</v>
      </c>
      <c r="M701" s="28">
        <v>8</v>
      </c>
      <c r="N701" s="28">
        <f>SUM(CLEAN!$AB701:$AE701)</f>
        <v>31</v>
      </c>
      <c r="O701" s="31">
        <f>CLEAN!$U701+CLEAN!$V701+CLEAN!$W701+CLEAN!$X701+CLEAN!$Y701+CLEAN!$Z701</f>
        <v>1099</v>
      </c>
      <c r="P701" s="28">
        <f>IF(CLEAN!$M701&lt;=32,3,IF(CLEAN!$M701&lt;=65,2,1))</f>
        <v>3</v>
      </c>
      <c r="Q701" s="28">
        <f>IF(Table_Market[[#This Row],[F_TOTAL_achat]]&lt;=14,1,IF(Table_Market[[#This Row],[F_TOTAL_achat]]&lt;=21,2,3))</f>
        <v>3</v>
      </c>
      <c r="R701" s="28">
        <f>IF(Table_Market[[#This Row],[M_TOTAL_dépensé]]&lt;=115,1,IF(Table_Market[[#This Row],[M_TOTAL_dépensé]]&lt;=833,2,3))</f>
        <v>3</v>
      </c>
      <c r="S701" s="21" t="str">
        <f>Table_Market[[#This Row],[R_SCORE]]&amp;Table_Market[[#This Row],[F_SCORE]]&amp;Table_Market[[#This Row],[M_SCORE]]</f>
        <v>333</v>
      </c>
      <c r="T7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01" s="31">
        <v>948</v>
      </c>
      <c r="V701" s="31">
        <v>10</v>
      </c>
      <c r="W701" s="31">
        <v>86</v>
      </c>
      <c r="X701" s="31">
        <v>13</v>
      </c>
      <c r="Y701" s="31">
        <v>21</v>
      </c>
      <c r="Z701" s="31">
        <v>21</v>
      </c>
      <c r="AA701" s="28">
        <v>4</v>
      </c>
      <c r="AB701" s="28">
        <v>6</v>
      </c>
      <c r="AC701" s="28">
        <v>9</v>
      </c>
      <c r="AD701" s="28">
        <v>11</v>
      </c>
      <c r="AE701" s="28">
        <v>5</v>
      </c>
      <c r="AF701" s="28">
        <v>0</v>
      </c>
      <c r="AG701" s="28">
        <v>0</v>
      </c>
      <c r="AH701" s="28">
        <v>0</v>
      </c>
      <c r="AI701" s="28">
        <v>0</v>
      </c>
      <c r="AJ701" s="28">
        <v>0</v>
      </c>
      <c r="AK701" s="28">
        <v>0</v>
      </c>
      <c r="AL701" s="28">
        <v>3</v>
      </c>
      <c r="AM701" s="28">
        <v>11</v>
      </c>
      <c r="AN701" s="32">
        <v>0</v>
      </c>
    </row>
    <row r="702" spans="1:40" x14ac:dyDescent="0.35">
      <c r="A702" s="19">
        <v>4440</v>
      </c>
      <c r="B702" s="20">
        <v>1964</v>
      </c>
      <c r="C702" s="21">
        <f ca="1">YEAR(TODAY())-CLEAN!$B702</f>
        <v>61</v>
      </c>
      <c r="D702" s="28" t="s">
        <v>794</v>
      </c>
      <c r="E702" s="20" t="s">
        <v>717</v>
      </c>
      <c r="F702" s="20" t="s">
        <v>710</v>
      </c>
      <c r="G702" s="22">
        <v>64100</v>
      </c>
      <c r="H702" s="21">
        <v>0</v>
      </c>
      <c r="I702" s="21">
        <v>1</v>
      </c>
      <c r="J702" s="21">
        <f>CLEAN!$H702+CLEAN!$I702</f>
        <v>1</v>
      </c>
      <c r="K702" s="23">
        <v>41527</v>
      </c>
      <c r="L702" s="21">
        <f ca="1">YEAR(TODAY())-YEAR(CLEAN!$K702)</f>
        <v>12</v>
      </c>
      <c r="M702" s="21">
        <v>93</v>
      </c>
      <c r="N702" s="21">
        <f>SUM(CLEAN!$AB702:$AE702)</f>
        <v>24</v>
      </c>
      <c r="O702" s="24">
        <f>CLEAN!$U702+CLEAN!$V702+CLEAN!$W702+CLEAN!$X702+CLEAN!$Y702+CLEAN!$Z702</f>
        <v>546</v>
      </c>
      <c r="P702" s="21">
        <f>IF(CLEAN!$M702&lt;=32,3,IF(CLEAN!$M702&lt;=65,2,1))</f>
        <v>1</v>
      </c>
      <c r="Q702" s="21">
        <f>IF(Table_Market[[#This Row],[F_TOTAL_achat]]&lt;=14,1,IF(Table_Market[[#This Row],[F_TOTAL_achat]]&lt;=21,2,3))</f>
        <v>3</v>
      </c>
      <c r="R702" s="21">
        <f>IF(Table_Market[[#This Row],[M_TOTAL_dépensé]]&lt;=115,1,IF(Table_Market[[#This Row],[M_TOTAL_dépensé]]&lt;=833,2,3))</f>
        <v>2</v>
      </c>
      <c r="S702" s="21" t="str">
        <f>Table_Market[[#This Row],[R_SCORE]]&amp;Table_Market[[#This Row],[F_SCORE]]&amp;Table_Market[[#This Row],[M_SCORE]]</f>
        <v>132</v>
      </c>
      <c r="T7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02" s="24">
        <v>509</v>
      </c>
      <c r="V702" s="24">
        <v>0</v>
      </c>
      <c r="W702" s="24">
        <v>27</v>
      </c>
      <c r="X702" s="24">
        <v>0</v>
      </c>
      <c r="Y702" s="24">
        <v>0</v>
      </c>
      <c r="Z702" s="24">
        <v>10</v>
      </c>
      <c r="AA702" s="21">
        <v>1</v>
      </c>
      <c r="AB702" s="21">
        <v>8</v>
      </c>
      <c r="AC702" s="21">
        <v>3</v>
      </c>
      <c r="AD702" s="21">
        <v>6</v>
      </c>
      <c r="AE702" s="21">
        <v>7</v>
      </c>
      <c r="AF702" s="21">
        <v>0</v>
      </c>
      <c r="AG702" s="21">
        <v>1</v>
      </c>
      <c r="AH702" s="21">
        <v>0</v>
      </c>
      <c r="AI702" s="21">
        <v>0</v>
      </c>
      <c r="AJ702" s="21">
        <v>0</v>
      </c>
      <c r="AK702" s="21">
        <v>0</v>
      </c>
      <c r="AL702" s="21">
        <v>3</v>
      </c>
      <c r="AM702" s="21">
        <v>11</v>
      </c>
      <c r="AN702" s="25">
        <v>0</v>
      </c>
    </row>
    <row r="703" spans="1:40" x14ac:dyDescent="0.35">
      <c r="A703" s="26">
        <v>5519</v>
      </c>
      <c r="B703" s="27">
        <v>1956</v>
      </c>
      <c r="C703" s="21">
        <f ca="1">YEAR(TODAY())-CLEAN!$B703</f>
        <v>69</v>
      </c>
      <c r="D703" s="28" t="s">
        <v>794</v>
      </c>
      <c r="E703" s="27" t="s">
        <v>716</v>
      </c>
      <c r="F703" s="27" t="s">
        <v>713</v>
      </c>
      <c r="G703" s="29">
        <v>64090</v>
      </c>
      <c r="H703" s="28">
        <v>0</v>
      </c>
      <c r="I703" s="28">
        <v>1</v>
      </c>
      <c r="J703" s="28">
        <f>CLEAN!$H703+CLEAN!$I703</f>
        <v>1</v>
      </c>
      <c r="K703" s="30">
        <v>41493</v>
      </c>
      <c r="L703" s="28">
        <f ca="1">YEAR(TODAY())-YEAR(CLEAN!$K703)</f>
        <v>12</v>
      </c>
      <c r="M703" s="28">
        <v>8</v>
      </c>
      <c r="N703" s="28">
        <f>SUM(CLEAN!$AB703:$AE703)</f>
        <v>24</v>
      </c>
      <c r="O703" s="31">
        <f>CLEAN!$U703+CLEAN!$V703+CLEAN!$W703+CLEAN!$X703+CLEAN!$Y703+CLEAN!$Z703</f>
        <v>797</v>
      </c>
      <c r="P703" s="28">
        <f>IF(CLEAN!$M703&lt;=32,3,IF(CLEAN!$M703&lt;=65,2,1))</f>
        <v>3</v>
      </c>
      <c r="Q703" s="28">
        <f>IF(Table_Market[[#This Row],[F_TOTAL_achat]]&lt;=14,1,IF(Table_Market[[#This Row],[F_TOTAL_achat]]&lt;=21,2,3))</f>
        <v>3</v>
      </c>
      <c r="R703" s="28">
        <f>IF(Table_Market[[#This Row],[M_TOTAL_dépensé]]&lt;=115,1,IF(Table_Market[[#This Row],[M_TOTAL_dépensé]]&lt;=833,2,3))</f>
        <v>2</v>
      </c>
      <c r="S703" s="21" t="str">
        <f>Table_Market[[#This Row],[R_SCORE]]&amp;Table_Market[[#This Row],[F_SCORE]]&amp;Table_Market[[#This Row],[M_SCORE]]</f>
        <v>332</v>
      </c>
      <c r="T7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03" s="31">
        <v>316</v>
      </c>
      <c r="V703" s="31">
        <v>58</v>
      </c>
      <c r="W703" s="31">
        <v>161</v>
      </c>
      <c r="X703" s="31">
        <v>76</v>
      </c>
      <c r="Y703" s="31">
        <v>51</v>
      </c>
      <c r="Z703" s="31">
        <v>135</v>
      </c>
      <c r="AA703" s="28">
        <v>1</v>
      </c>
      <c r="AB703" s="28">
        <v>6</v>
      </c>
      <c r="AC703" s="28">
        <v>9</v>
      </c>
      <c r="AD703" s="28">
        <v>4</v>
      </c>
      <c r="AE703" s="28">
        <v>5</v>
      </c>
      <c r="AF703" s="28">
        <v>0</v>
      </c>
      <c r="AG703" s="28">
        <v>0</v>
      </c>
      <c r="AH703" s="28">
        <v>0</v>
      </c>
      <c r="AI703" s="28">
        <v>0</v>
      </c>
      <c r="AJ703" s="28">
        <v>0</v>
      </c>
      <c r="AK703" s="28">
        <v>0</v>
      </c>
      <c r="AL703" s="28">
        <v>3</v>
      </c>
      <c r="AM703" s="28">
        <v>11</v>
      </c>
      <c r="AN703" s="32">
        <v>1</v>
      </c>
    </row>
    <row r="704" spans="1:40" x14ac:dyDescent="0.35">
      <c r="A704" s="19">
        <v>5529</v>
      </c>
      <c r="B704" s="20">
        <v>1946</v>
      </c>
      <c r="C704" s="21">
        <f ca="1">YEAR(TODAY())-CLEAN!$B704</f>
        <v>79</v>
      </c>
      <c r="D704" s="28" t="s">
        <v>794</v>
      </c>
      <c r="E704" s="20" t="s">
        <v>714</v>
      </c>
      <c r="F704" s="20" t="s">
        <v>713</v>
      </c>
      <c r="G704" s="22">
        <v>64014</v>
      </c>
      <c r="H704" s="21">
        <v>2</v>
      </c>
      <c r="I704" s="21">
        <v>1</v>
      </c>
      <c r="J704" s="21">
        <f>CLEAN!$H704+CLEAN!$I704</f>
        <v>3</v>
      </c>
      <c r="K704" s="23">
        <v>41800</v>
      </c>
      <c r="L704" s="21">
        <f ca="1">YEAR(TODAY())-YEAR(CLEAN!$K704)</f>
        <v>11</v>
      </c>
      <c r="M704" s="21">
        <v>56</v>
      </c>
      <c r="N704" s="21">
        <f>SUM(CLEAN!$AB704:$AE704)</f>
        <v>22</v>
      </c>
      <c r="O704" s="24">
        <f>CLEAN!$U704+CLEAN!$V704+CLEAN!$W704+CLEAN!$X704+CLEAN!$Y704+CLEAN!$Z704</f>
        <v>444</v>
      </c>
      <c r="P704" s="21">
        <f>IF(CLEAN!$M704&lt;=32,3,IF(CLEAN!$M704&lt;=65,2,1))</f>
        <v>2</v>
      </c>
      <c r="Q704" s="21">
        <f>IF(Table_Market[[#This Row],[F_TOTAL_achat]]&lt;=14,1,IF(Table_Market[[#This Row],[F_TOTAL_achat]]&lt;=21,2,3))</f>
        <v>3</v>
      </c>
      <c r="R704" s="21">
        <f>IF(Table_Market[[#This Row],[M_TOTAL_dépensé]]&lt;=115,1,IF(Table_Market[[#This Row],[M_TOTAL_dépensé]]&lt;=833,2,3))</f>
        <v>2</v>
      </c>
      <c r="S704" s="21" t="str">
        <f>Table_Market[[#This Row],[R_SCORE]]&amp;Table_Market[[#This Row],[F_SCORE]]&amp;Table_Market[[#This Row],[M_SCORE]]</f>
        <v>232</v>
      </c>
      <c r="T7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04" s="24">
        <v>406</v>
      </c>
      <c r="V704" s="24">
        <v>0</v>
      </c>
      <c r="W704" s="24">
        <v>30</v>
      </c>
      <c r="X704" s="24">
        <v>0</v>
      </c>
      <c r="Y704" s="24">
        <v>0</v>
      </c>
      <c r="Z704" s="24">
        <v>8</v>
      </c>
      <c r="AA704" s="21">
        <v>7</v>
      </c>
      <c r="AB704" s="21">
        <v>8</v>
      </c>
      <c r="AC704" s="21">
        <v>2</v>
      </c>
      <c r="AD704" s="21">
        <v>5</v>
      </c>
      <c r="AE704" s="21">
        <v>7</v>
      </c>
      <c r="AF704" s="21">
        <v>0</v>
      </c>
      <c r="AG704" s="21">
        <v>0</v>
      </c>
      <c r="AH704" s="21">
        <v>0</v>
      </c>
      <c r="AI704" s="21">
        <v>1</v>
      </c>
      <c r="AJ704" s="21">
        <v>0</v>
      </c>
      <c r="AK704" s="21">
        <v>0</v>
      </c>
      <c r="AL704" s="21">
        <v>3</v>
      </c>
      <c r="AM704" s="21">
        <v>11</v>
      </c>
      <c r="AN704" s="25">
        <v>0</v>
      </c>
    </row>
    <row r="705" spans="1:40" x14ac:dyDescent="0.35">
      <c r="A705" s="26">
        <v>4001</v>
      </c>
      <c r="B705" s="27">
        <v>1946</v>
      </c>
      <c r="C705" s="21">
        <f ca="1">YEAR(TODAY())-CLEAN!$B705</f>
        <v>79</v>
      </c>
      <c r="D705" s="28" t="s">
        <v>794</v>
      </c>
      <c r="E705" s="27" t="s">
        <v>714</v>
      </c>
      <c r="F705" s="27" t="s">
        <v>713</v>
      </c>
      <c r="G705" s="29">
        <v>64014</v>
      </c>
      <c r="H705" s="28">
        <v>2</v>
      </c>
      <c r="I705" s="28">
        <v>1</v>
      </c>
      <c r="J705" s="28">
        <f>CLEAN!$H705+CLEAN!$I705</f>
        <v>3</v>
      </c>
      <c r="K705" s="30">
        <v>41800</v>
      </c>
      <c r="L705" s="28">
        <f ca="1">YEAR(TODAY())-YEAR(CLEAN!$K705)</f>
        <v>11</v>
      </c>
      <c r="M705" s="28">
        <v>56</v>
      </c>
      <c r="N705" s="28">
        <f>SUM(CLEAN!$AB705:$AE705)</f>
        <v>22</v>
      </c>
      <c r="O705" s="31">
        <f>CLEAN!$U705+CLEAN!$V705+CLEAN!$W705+CLEAN!$X705+CLEAN!$Y705+CLEAN!$Z705</f>
        <v>444</v>
      </c>
      <c r="P705" s="28">
        <f>IF(CLEAN!$M705&lt;=32,3,IF(CLEAN!$M705&lt;=65,2,1))</f>
        <v>2</v>
      </c>
      <c r="Q705" s="28">
        <f>IF(Table_Market[[#This Row],[F_TOTAL_achat]]&lt;=14,1,IF(Table_Market[[#This Row],[F_TOTAL_achat]]&lt;=21,2,3))</f>
        <v>3</v>
      </c>
      <c r="R705" s="28">
        <f>IF(Table_Market[[#This Row],[M_TOTAL_dépensé]]&lt;=115,1,IF(Table_Market[[#This Row],[M_TOTAL_dépensé]]&lt;=833,2,3))</f>
        <v>2</v>
      </c>
      <c r="S705" s="21" t="str">
        <f>Table_Market[[#This Row],[R_SCORE]]&amp;Table_Market[[#This Row],[F_SCORE]]&amp;Table_Market[[#This Row],[M_SCORE]]</f>
        <v>232</v>
      </c>
      <c r="T7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05" s="31">
        <v>406</v>
      </c>
      <c r="V705" s="31">
        <v>0</v>
      </c>
      <c r="W705" s="31">
        <v>30</v>
      </c>
      <c r="X705" s="31">
        <v>0</v>
      </c>
      <c r="Y705" s="31">
        <v>0</v>
      </c>
      <c r="Z705" s="31">
        <v>8</v>
      </c>
      <c r="AA705" s="28">
        <v>7</v>
      </c>
      <c r="AB705" s="28">
        <v>8</v>
      </c>
      <c r="AC705" s="28">
        <v>2</v>
      </c>
      <c r="AD705" s="28">
        <v>5</v>
      </c>
      <c r="AE705" s="28">
        <v>7</v>
      </c>
      <c r="AF705" s="28">
        <v>0</v>
      </c>
      <c r="AG705" s="28">
        <v>0</v>
      </c>
      <c r="AH705" s="28">
        <v>0</v>
      </c>
      <c r="AI705" s="28">
        <v>1</v>
      </c>
      <c r="AJ705" s="28">
        <v>0</v>
      </c>
      <c r="AK705" s="28">
        <v>0</v>
      </c>
      <c r="AL705" s="28">
        <v>3</v>
      </c>
      <c r="AM705" s="28">
        <v>11</v>
      </c>
      <c r="AN705" s="32">
        <v>0</v>
      </c>
    </row>
    <row r="706" spans="1:40" x14ac:dyDescent="0.35">
      <c r="A706" s="19">
        <v>4756</v>
      </c>
      <c r="B706" s="20">
        <v>1952</v>
      </c>
      <c r="C706" s="21">
        <f ca="1">YEAR(TODAY())-CLEAN!$B706</f>
        <v>73</v>
      </c>
      <c r="D706" s="28" t="s">
        <v>794</v>
      </c>
      <c r="E706" s="20" t="s">
        <v>717</v>
      </c>
      <c r="F706" s="20" t="s">
        <v>711</v>
      </c>
      <c r="G706" s="22">
        <v>63998</v>
      </c>
      <c r="H706" s="21">
        <v>0</v>
      </c>
      <c r="I706" s="21">
        <v>0</v>
      </c>
      <c r="J706" s="21">
        <f>CLEAN!$H706+CLEAN!$I706</f>
        <v>0</v>
      </c>
      <c r="K706" s="23">
        <v>41628</v>
      </c>
      <c r="L706" s="21">
        <f ca="1">YEAR(TODAY())-YEAR(CLEAN!$K706)</f>
        <v>12</v>
      </c>
      <c r="M706" s="21">
        <v>42</v>
      </c>
      <c r="N706" s="21">
        <f>SUM(CLEAN!$AB706:$AE706)</f>
        <v>28</v>
      </c>
      <c r="O706" s="24">
        <f>CLEAN!$U706+CLEAN!$V706+CLEAN!$W706+CLEAN!$X706+CLEAN!$Y706+CLEAN!$Z706</f>
        <v>1168</v>
      </c>
      <c r="P706" s="21">
        <f>IF(CLEAN!$M706&lt;=32,3,IF(CLEAN!$M706&lt;=65,2,1))</f>
        <v>2</v>
      </c>
      <c r="Q706" s="21">
        <f>IF(Table_Market[[#This Row],[F_TOTAL_achat]]&lt;=14,1,IF(Table_Market[[#This Row],[F_TOTAL_achat]]&lt;=21,2,3))</f>
        <v>3</v>
      </c>
      <c r="R706" s="21">
        <f>IF(Table_Market[[#This Row],[M_TOTAL_dépensé]]&lt;=115,1,IF(Table_Market[[#This Row],[M_TOTAL_dépensé]]&lt;=833,2,3))</f>
        <v>3</v>
      </c>
      <c r="S706" s="21" t="str">
        <f>Table_Market[[#This Row],[R_SCORE]]&amp;Table_Market[[#This Row],[F_SCORE]]&amp;Table_Market[[#This Row],[M_SCORE]]</f>
        <v>233</v>
      </c>
      <c r="T7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06" s="24">
        <v>176</v>
      </c>
      <c r="V706" s="24">
        <v>29</v>
      </c>
      <c r="W706" s="24">
        <v>818</v>
      </c>
      <c r="X706" s="24">
        <v>0</v>
      </c>
      <c r="Y706" s="24">
        <v>33</v>
      </c>
      <c r="Z706" s="24">
        <v>112</v>
      </c>
      <c r="AA706" s="21">
        <v>1</v>
      </c>
      <c r="AB706" s="21">
        <v>7</v>
      </c>
      <c r="AC706" s="21">
        <v>6</v>
      </c>
      <c r="AD706" s="21">
        <v>11</v>
      </c>
      <c r="AE706" s="21">
        <v>4</v>
      </c>
      <c r="AF706" s="21">
        <v>0</v>
      </c>
      <c r="AG706" s="21">
        <v>0</v>
      </c>
      <c r="AH706" s="21">
        <v>0</v>
      </c>
      <c r="AI706" s="21">
        <v>0</v>
      </c>
      <c r="AJ706" s="21">
        <v>0</v>
      </c>
      <c r="AK706" s="21">
        <v>0</v>
      </c>
      <c r="AL706" s="21">
        <v>3</v>
      </c>
      <c r="AM706" s="21">
        <v>11</v>
      </c>
      <c r="AN706" s="25">
        <v>1</v>
      </c>
    </row>
    <row r="707" spans="1:40" x14ac:dyDescent="0.35">
      <c r="A707" s="26">
        <v>7476</v>
      </c>
      <c r="B707" s="27">
        <v>1964</v>
      </c>
      <c r="C707" s="21">
        <f ca="1">YEAR(TODAY())-CLEAN!$B707</f>
        <v>61</v>
      </c>
      <c r="D707" s="28" t="s">
        <v>794</v>
      </c>
      <c r="E707" s="27" t="s">
        <v>717</v>
      </c>
      <c r="F707" s="27" t="s">
        <v>709</v>
      </c>
      <c r="G707" s="29">
        <v>63972</v>
      </c>
      <c r="H707" s="28">
        <v>0</v>
      </c>
      <c r="I707" s="28">
        <v>1</v>
      </c>
      <c r="J707" s="28">
        <f>CLEAN!$H707+CLEAN!$I707</f>
        <v>1</v>
      </c>
      <c r="K707" s="30">
        <v>41245</v>
      </c>
      <c r="L707" s="28">
        <f ca="1">YEAR(TODAY())-YEAR(CLEAN!$K707)</f>
        <v>13</v>
      </c>
      <c r="M707" s="28">
        <v>93</v>
      </c>
      <c r="N707" s="28">
        <f>SUM(CLEAN!$AB707:$AE707)</f>
        <v>23</v>
      </c>
      <c r="O707" s="31">
        <f>CLEAN!$U707+CLEAN!$V707+CLEAN!$W707+CLEAN!$X707+CLEAN!$Y707+CLEAN!$Z707</f>
        <v>1269</v>
      </c>
      <c r="P707" s="28">
        <f>IF(CLEAN!$M707&lt;=32,3,IF(CLEAN!$M707&lt;=65,2,1))</f>
        <v>1</v>
      </c>
      <c r="Q707" s="28">
        <f>IF(Table_Market[[#This Row],[F_TOTAL_achat]]&lt;=14,1,IF(Table_Market[[#This Row],[F_TOTAL_achat]]&lt;=21,2,3))</f>
        <v>3</v>
      </c>
      <c r="R707" s="28">
        <f>IF(Table_Market[[#This Row],[M_TOTAL_dépensé]]&lt;=115,1,IF(Table_Market[[#This Row],[M_TOTAL_dépensé]]&lt;=833,2,3))</f>
        <v>3</v>
      </c>
      <c r="S707" s="21" t="str">
        <f>Table_Market[[#This Row],[R_SCORE]]&amp;Table_Market[[#This Row],[F_SCORE]]&amp;Table_Market[[#This Row],[M_SCORE]]</f>
        <v>133</v>
      </c>
      <c r="T7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07" s="31">
        <v>928</v>
      </c>
      <c r="V707" s="31">
        <v>63</v>
      </c>
      <c r="W707" s="31">
        <v>254</v>
      </c>
      <c r="X707" s="31">
        <v>0</v>
      </c>
      <c r="Y707" s="31">
        <v>12</v>
      </c>
      <c r="Z707" s="31">
        <v>12</v>
      </c>
      <c r="AA707" s="28">
        <v>4</v>
      </c>
      <c r="AB707" s="28">
        <v>5</v>
      </c>
      <c r="AC707" s="28">
        <v>4</v>
      </c>
      <c r="AD707" s="28">
        <v>10</v>
      </c>
      <c r="AE707" s="28">
        <v>4</v>
      </c>
      <c r="AF707" s="28">
        <v>0</v>
      </c>
      <c r="AG707" s="28">
        <v>1</v>
      </c>
      <c r="AH707" s="28">
        <v>0</v>
      </c>
      <c r="AI707" s="28">
        <v>0</v>
      </c>
      <c r="AJ707" s="28">
        <v>0</v>
      </c>
      <c r="AK707" s="28">
        <v>0</v>
      </c>
      <c r="AL707" s="28">
        <v>3</v>
      </c>
      <c r="AM707" s="28">
        <v>11</v>
      </c>
      <c r="AN707" s="32">
        <v>0</v>
      </c>
    </row>
    <row r="708" spans="1:40" x14ac:dyDescent="0.35">
      <c r="A708" s="19">
        <v>9166</v>
      </c>
      <c r="B708" s="20">
        <v>1968</v>
      </c>
      <c r="C708" s="21">
        <f ca="1">YEAR(TODAY())-CLEAN!$B708</f>
        <v>57</v>
      </c>
      <c r="D708" s="28" t="s">
        <v>792</v>
      </c>
      <c r="E708" s="20" t="s">
        <v>716</v>
      </c>
      <c r="F708" s="20" t="s">
        <v>710</v>
      </c>
      <c r="G708" s="22">
        <v>63967</v>
      </c>
      <c r="H708" s="21">
        <v>0</v>
      </c>
      <c r="I708" s="21">
        <v>1</v>
      </c>
      <c r="J708" s="21">
        <f>CLEAN!$H708+CLEAN!$I708</f>
        <v>1</v>
      </c>
      <c r="K708" s="23">
        <v>41495</v>
      </c>
      <c r="L708" s="21"/>
      <c r="M708" s="21">
        <v>57</v>
      </c>
      <c r="N708" s="21">
        <f>SUM(CLEAN!$AB708:$AE708)</f>
        <v>22</v>
      </c>
      <c r="O708" s="24">
        <f>CLEAN!$U708+CLEAN!$V708+CLEAN!$W708+CLEAN!$X708+CLEAN!$Y708+CLEAN!$Z708</f>
        <v>882</v>
      </c>
      <c r="P708" s="21">
        <f>IF(CLEAN!$M708&lt;=32,3,IF(CLEAN!$M708&lt;=65,2,1))</f>
        <v>2</v>
      </c>
      <c r="Q708" s="21">
        <f>IF(Table_Market[[#This Row],[F_TOTAL_achat]]&lt;=14,1,IF(Table_Market[[#This Row],[F_TOTAL_achat]]&lt;=21,2,3))</f>
        <v>3</v>
      </c>
      <c r="R708" s="21">
        <f>IF(Table_Market[[#This Row],[M_TOTAL_dépensé]]&lt;=115,1,IF(Table_Market[[#This Row],[M_TOTAL_dépensé]]&lt;=833,2,3))</f>
        <v>3</v>
      </c>
      <c r="S708" s="21" t="str">
        <f>Table_Market[[#This Row],[R_SCORE]]&amp;Table_Market[[#This Row],[F_SCORE]]&amp;Table_Market[[#This Row],[M_SCORE]]</f>
        <v>233</v>
      </c>
      <c r="T7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08" s="24">
        <v>387</v>
      </c>
      <c r="V708" s="24">
        <v>84</v>
      </c>
      <c r="W708" s="24">
        <v>141</v>
      </c>
      <c r="X708" s="24">
        <v>73</v>
      </c>
      <c r="Y708" s="24">
        <v>35</v>
      </c>
      <c r="Z708" s="24">
        <v>162</v>
      </c>
      <c r="AA708" s="21">
        <v>3</v>
      </c>
      <c r="AB708" s="21">
        <v>4</v>
      </c>
      <c r="AC708" s="21">
        <v>4</v>
      </c>
      <c r="AD708" s="21">
        <v>12</v>
      </c>
      <c r="AE708" s="21">
        <v>2</v>
      </c>
      <c r="AF708" s="21">
        <v>0</v>
      </c>
      <c r="AG708" s="21">
        <v>0</v>
      </c>
      <c r="AH708" s="21">
        <v>0</v>
      </c>
      <c r="AI708" s="21">
        <v>0</v>
      </c>
      <c r="AJ708" s="21">
        <v>0</v>
      </c>
      <c r="AK708" s="21">
        <v>0</v>
      </c>
      <c r="AL708" s="21">
        <v>3</v>
      </c>
      <c r="AM708" s="21">
        <v>11</v>
      </c>
      <c r="AN708" s="25">
        <v>0</v>
      </c>
    </row>
    <row r="709" spans="1:40" x14ac:dyDescent="0.35">
      <c r="A709" s="26">
        <v>8091</v>
      </c>
      <c r="B709" s="27">
        <v>1956</v>
      </c>
      <c r="C709" s="21">
        <f ca="1">YEAR(TODAY())-CLEAN!$B709</f>
        <v>69</v>
      </c>
      <c r="D709" s="28" t="s">
        <v>794</v>
      </c>
      <c r="E709" s="27" t="s">
        <v>716</v>
      </c>
      <c r="F709" s="27" t="s">
        <v>710</v>
      </c>
      <c r="G709" s="29">
        <v>63943</v>
      </c>
      <c r="H709" s="28">
        <v>0</v>
      </c>
      <c r="I709" s="28">
        <v>1</v>
      </c>
      <c r="J709" s="28">
        <f>CLEAN!$H709+CLEAN!$I709</f>
        <v>1</v>
      </c>
      <c r="K709" s="30">
        <v>41154</v>
      </c>
      <c r="L709" s="28">
        <f ca="1">YEAR(TODAY())-YEAR(CLEAN!$K709)</f>
        <v>13</v>
      </c>
      <c r="M709" s="28">
        <v>50</v>
      </c>
      <c r="N709" s="28">
        <f>SUM(CLEAN!$AB709:$AE709)</f>
        <v>21</v>
      </c>
      <c r="O709" s="31">
        <f>CLEAN!$U709+CLEAN!$V709+CLEAN!$W709+CLEAN!$X709+CLEAN!$Y709+CLEAN!$Z709</f>
        <v>1106</v>
      </c>
      <c r="P709" s="28">
        <f>IF(CLEAN!$M709&lt;=32,3,IF(CLEAN!$M709&lt;=65,2,1))</f>
        <v>2</v>
      </c>
      <c r="Q709" s="28">
        <f>IF(Table_Market[[#This Row],[F_TOTAL_achat]]&lt;=14,1,IF(Table_Market[[#This Row],[F_TOTAL_achat]]&lt;=21,2,3))</f>
        <v>2</v>
      </c>
      <c r="R709" s="28">
        <f>IF(Table_Market[[#This Row],[M_TOTAL_dépensé]]&lt;=115,1,IF(Table_Market[[#This Row],[M_TOTAL_dépensé]]&lt;=833,2,3))</f>
        <v>3</v>
      </c>
      <c r="S709" s="21" t="str">
        <f>Table_Market[[#This Row],[R_SCORE]]&amp;Table_Market[[#This Row],[F_SCORE]]&amp;Table_Market[[#This Row],[M_SCORE]]</f>
        <v>223</v>
      </c>
      <c r="T7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09" s="31">
        <v>423</v>
      </c>
      <c r="V709" s="31">
        <v>184</v>
      </c>
      <c r="W709" s="31">
        <v>368</v>
      </c>
      <c r="X709" s="31">
        <v>13</v>
      </c>
      <c r="Y709" s="31">
        <v>97</v>
      </c>
      <c r="Z709" s="31">
        <v>21</v>
      </c>
      <c r="AA709" s="28">
        <v>1</v>
      </c>
      <c r="AB709" s="28">
        <v>6</v>
      </c>
      <c r="AC709" s="28">
        <v>4</v>
      </c>
      <c r="AD709" s="28">
        <v>6</v>
      </c>
      <c r="AE709" s="28">
        <v>5</v>
      </c>
      <c r="AF709" s="28">
        <v>0</v>
      </c>
      <c r="AG709" s="28">
        <v>0</v>
      </c>
      <c r="AH709" s="28">
        <v>0</v>
      </c>
      <c r="AI709" s="28">
        <v>0</v>
      </c>
      <c r="AJ709" s="28">
        <v>0</v>
      </c>
      <c r="AK709" s="28">
        <v>0</v>
      </c>
      <c r="AL709" s="28">
        <v>3</v>
      </c>
      <c r="AM709" s="28">
        <v>11</v>
      </c>
      <c r="AN709" s="32">
        <v>0</v>
      </c>
    </row>
    <row r="710" spans="1:40" x14ac:dyDescent="0.35">
      <c r="A710" s="19">
        <v>4405</v>
      </c>
      <c r="B710" s="20">
        <v>1956</v>
      </c>
      <c r="C710" s="21">
        <f ca="1">YEAR(TODAY())-CLEAN!$B710</f>
        <v>69</v>
      </c>
      <c r="D710" s="28" t="s">
        <v>794</v>
      </c>
      <c r="E710" s="20" t="s">
        <v>717</v>
      </c>
      <c r="F710" s="20" t="s">
        <v>710</v>
      </c>
      <c r="G710" s="22">
        <v>63915</v>
      </c>
      <c r="H710" s="21">
        <v>0</v>
      </c>
      <c r="I710" s="21">
        <v>2</v>
      </c>
      <c r="J710" s="21">
        <f>CLEAN!$H710+CLEAN!$I710</f>
        <v>2</v>
      </c>
      <c r="K710" s="23">
        <v>41485</v>
      </c>
      <c r="L710" s="21">
        <f ca="1">YEAR(TODAY())-YEAR(CLEAN!$K710)</f>
        <v>12</v>
      </c>
      <c r="M710" s="21">
        <v>2</v>
      </c>
      <c r="N710" s="21">
        <f>SUM(CLEAN!$AB710:$AE710)</f>
        <v>26</v>
      </c>
      <c r="O710" s="24">
        <f>CLEAN!$U710+CLEAN!$V710+CLEAN!$W710+CLEAN!$X710+CLEAN!$Y710+CLEAN!$Z710</f>
        <v>789</v>
      </c>
      <c r="P710" s="21">
        <f>IF(CLEAN!$M710&lt;=32,3,IF(CLEAN!$M710&lt;=65,2,1))</f>
        <v>3</v>
      </c>
      <c r="Q710" s="21">
        <f>IF(Table_Market[[#This Row],[F_TOTAL_achat]]&lt;=14,1,IF(Table_Market[[#This Row],[F_TOTAL_achat]]&lt;=21,2,3))</f>
        <v>3</v>
      </c>
      <c r="R710" s="21">
        <f>IF(Table_Market[[#This Row],[M_TOTAL_dépensé]]&lt;=115,1,IF(Table_Market[[#This Row],[M_TOTAL_dépensé]]&lt;=833,2,3))</f>
        <v>2</v>
      </c>
      <c r="S710" s="21" t="str">
        <f>Table_Market[[#This Row],[R_SCORE]]&amp;Table_Market[[#This Row],[F_SCORE]]&amp;Table_Market[[#This Row],[M_SCORE]]</f>
        <v>332</v>
      </c>
      <c r="T7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10" s="24">
        <v>622</v>
      </c>
      <c r="V710" s="24">
        <v>7</v>
      </c>
      <c r="W710" s="24">
        <v>115</v>
      </c>
      <c r="X710" s="24">
        <v>30</v>
      </c>
      <c r="Y710" s="24">
        <v>0</v>
      </c>
      <c r="Z710" s="24">
        <v>15</v>
      </c>
      <c r="AA710" s="21">
        <v>2</v>
      </c>
      <c r="AB710" s="21">
        <v>6</v>
      </c>
      <c r="AC710" s="21">
        <v>3</v>
      </c>
      <c r="AD710" s="21">
        <v>12</v>
      </c>
      <c r="AE710" s="21">
        <v>5</v>
      </c>
      <c r="AF710" s="21">
        <v>0</v>
      </c>
      <c r="AG710" s="21">
        <v>0</v>
      </c>
      <c r="AH710" s="21">
        <v>0</v>
      </c>
      <c r="AI710" s="21">
        <v>0</v>
      </c>
      <c r="AJ710" s="21">
        <v>0</v>
      </c>
      <c r="AK710" s="21">
        <v>0</v>
      </c>
      <c r="AL710" s="21">
        <v>3</v>
      </c>
      <c r="AM710" s="21">
        <v>11</v>
      </c>
      <c r="AN710" s="25">
        <v>0</v>
      </c>
    </row>
    <row r="711" spans="1:40" x14ac:dyDescent="0.35">
      <c r="A711" s="26">
        <v>7079</v>
      </c>
      <c r="B711" s="27">
        <v>1962</v>
      </c>
      <c r="C711" s="21">
        <f ca="1">YEAR(TODAY())-CLEAN!$B711</f>
        <v>63</v>
      </c>
      <c r="D711" s="28" t="s">
        <v>794</v>
      </c>
      <c r="E711" s="27" t="s">
        <v>716</v>
      </c>
      <c r="F711" s="27" t="s">
        <v>711</v>
      </c>
      <c r="G711" s="29">
        <v>63887</v>
      </c>
      <c r="H711" s="28">
        <v>0</v>
      </c>
      <c r="I711" s="28">
        <v>1</v>
      </c>
      <c r="J711" s="28">
        <f>CLEAN!$H711+CLEAN!$I711</f>
        <v>1</v>
      </c>
      <c r="K711" s="30">
        <v>41160</v>
      </c>
      <c r="L711" s="28">
        <f ca="1">YEAR(TODAY())-YEAR(CLEAN!$K711)</f>
        <v>13</v>
      </c>
      <c r="M711" s="28">
        <v>38</v>
      </c>
      <c r="N711" s="28">
        <f>SUM(CLEAN!$AB711:$AE711)</f>
        <v>33</v>
      </c>
      <c r="O711" s="31">
        <f>CLEAN!$U711+CLEAN!$V711+CLEAN!$W711+CLEAN!$X711+CLEAN!$Y711+CLEAN!$Z711</f>
        <v>1245</v>
      </c>
      <c r="P711" s="28">
        <f>IF(CLEAN!$M711&lt;=32,3,IF(CLEAN!$M711&lt;=65,2,1))</f>
        <v>2</v>
      </c>
      <c r="Q711" s="28">
        <f>IF(Table_Market[[#This Row],[F_TOTAL_achat]]&lt;=14,1,IF(Table_Market[[#This Row],[F_TOTAL_achat]]&lt;=21,2,3))</f>
        <v>3</v>
      </c>
      <c r="R711" s="28">
        <f>IF(Table_Market[[#This Row],[M_TOTAL_dépensé]]&lt;=115,1,IF(Table_Market[[#This Row],[M_TOTAL_dépensé]]&lt;=833,2,3))</f>
        <v>3</v>
      </c>
      <c r="S711" s="21" t="str">
        <f>Table_Market[[#This Row],[R_SCORE]]&amp;Table_Market[[#This Row],[F_SCORE]]&amp;Table_Market[[#This Row],[M_SCORE]]</f>
        <v>233</v>
      </c>
      <c r="T7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1" s="31">
        <v>897</v>
      </c>
      <c r="V711" s="31">
        <v>23</v>
      </c>
      <c r="W711" s="31">
        <v>207</v>
      </c>
      <c r="X711" s="31">
        <v>15</v>
      </c>
      <c r="Y711" s="31">
        <v>11</v>
      </c>
      <c r="Z711" s="31">
        <v>92</v>
      </c>
      <c r="AA711" s="28">
        <v>5</v>
      </c>
      <c r="AB711" s="28">
        <v>9</v>
      </c>
      <c r="AC711" s="28">
        <v>6</v>
      </c>
      <c r="AD711" s="28">
        <v>12</v>
      </c>
      <c r="AE711" s="28">
        <v>6</v>
      </c>
      <c r="AF711" s="28">
        <v>0</v>
      </c>
      <c r="AG711" s="28">
        <v>0</v>
      </c>
      <c r="AH711" s="28">
        <v>0</v>
      </c>
      <c r="AI711" s="28">
        <v>0</v>
      </c>
      <c r="AJ711" s="28">
        <v>0</v>
      </c>
      <c r="AK711" s="28">
        <v>0</v>
      </c>
      <c r="AL711" s="28">
        <v>3</v>
      </c>
      <c r="AM711" s="28">
        <v>11</v>
      </c>
      <c r="AN711" s="32">
        <v>0</v>
      </c>
    </row>
    <row r="712" spans="1:40" x14ac:dyDescent="0.35">
      <c r="A712" s="19">
        <v>3870</v>
      </c>
      <c r="B712" s="20">
        <v>1978</v>
      </c>
      <c r="C712" s="21">
        <f ca="1">YEAR(TODAY())-CLEAN!$B712</f>
        <v>47</v>
      </c>
      <c r="D712" s="28" t="s">
        <v>792</v>
      </c>
      <c r="E712" s="20" t="s">
        <v>717</v>
      </c>
      <c r="F712" s="20" t="s">
        <v>713</v>
      </c>
      <c r="G712" s="22">
        <v>63855</v>
      </c>
      <c r="H712" s="21">
        <v>0</v>
      </c>
      <c r="I712" s="21">
        <v>0</v>
      </c>
      <c r="J712" s="21">
        <f>CLEAN!$H712+CLEAN!$I712</f>
        <v>0</v>
      </c>
      <c r="K712" s="23">
        <v>41314</v>
      </c>
      <c r="L712" s="21">
        <f ca="1">YEAR(TODAY())-YEAR(CLEAN!$K712)</f>
        <v>12</v>
      </c>
      <c r="M712" s="21">
        <v>28</v>
      </c>
      <c r="N712" s="21">
        <f>SUM(CLEAN!$AB712:$AE712)</f>
        <v>27</v>
      </c>
      <c r="O712" s="24">
        <f>CLEAN!$U712+CLEAN!$V712+CLEAN!$W712+CLEAN!$X712+CLEAN!$Y712+CLEAN!$Z712</f>
        <v>1006</v>
      </c>
      <c r="P712" s="21">
        <f>IF(CLEAN!$M712&lt;=32,3,IF(CLEAN!$M712&lt;=65,2,1))</f>
        <v>3</v>
      </c>
      <c r="Q712" s="21">
        <f>IF(Table_Market[[#This Row],[F_TOTAL_achat]]&lt;=14,1,IF(Table_Market[[#This Row],[F_TOTAL_achat]]&lt;=21,2,3))</f>
        <v>3</v>
      </c>
      <c r="R712" s="21">
        <f>IF(Table_Market[[#This Row],[M_TOTAL_dépensé]]&lt;=115,1,IF(Table_Market[[#This Row],[M_TOTAL_dépensé]]&lt;=833,2,3))</f>
        <v>3</v>
      </c>
      <c r="S712" s="21" t="str">
        <f>Table_Market[[#This Row],[R_SCORE]]&amp;Table_Market[[#This Row],[F_SCORE]]&amp;Table_Market[[#This Row],[M_SCORE]]</f>
        <v>333</v>
      </c>
      <c r="T7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12" s="24">
        <v>359</v>
      </c>
      <c r="V712" s="24">
        <v>35</v>
      </c>
      <c r="W712" s="24">
        <v>314</v>
      </c>
      <c r="X712" s="24">
        <v>93</v>
      </c>
      <c r="Y712" s="24">
        <v>116</v>
      </c>
      <c r="Z712" s="24">
        <v>89</v>
      </c>
      <c r="AA712" s="21">
        <v>1</v>
      </c>
      <c r="AB712" s="21">
        <v>7</v>
      </c>
      <c r="AC712" s="21">
        <v>3</v>
      </c>
      <c r="AD712" s="21">
        <v>13</v>
      </c>
      <c r="AE712" s="21">
        <v>4</v>
      </c>
      <c r="AF712" s="21">
        <v>0</v>
      </c>
      <c r="AG712" s="21">
        <v>0</v>
      </c>
      <c r="AH712" s="21">
        <v>0</v>
      </c>
      <c r="AI712" s="21">
        <v>0</v>
      </c>
      <c r="AJ712" s="21">
        <v>0</v>
      </c>
      <c r="AK712" s="21">
        <v>0</v>
      </c>
      <c r="AL712" s="21">
        <v>3</v>
      </c>
      <c r="AM712" s="21">
        <v>11</v>
      </c>
      <c r="AN712" s="25">
        <v>0</v>
      </c>
    </row>
    <row r="713" spans="1:40" x14ac:dyDescent="0.35">
      <c r="A713" s="26">
        <v>4391</v>
      </c>
      <c r="B713" s="27">
        <v>1968</v>
      </c>
      <c r="C713" s="21">
        <f ca="1">YEAR(TODAY())-CLEAN!$B713</f>
        <v>57</v>
      </c>
      <c r="D713" s="28" t="s">
        <v>792</v>
      </c>
      <c r="E713" s="27" t="s">
        <v>717</v>
      </c>
      <c r="F713" s="27" t="s">
        <v>711</v>
      </c>
      <c r="G713" s="29">
        <v>63841</v>
      </c>
      <c r="H713" s="28">
        <v>0</v>
      </c>
      <c r="I713" s="28">
        <v>1</v>
      </c>
      <c r="J713" s="28">
        <f>CLEAN!$H713+CLEAN!$I713</f>
        <v>1</v>
      </c>
      <c r="K713" s="30">
        <v>41385</v>
      </c>
      <c r="L713" s="28">
        <f ca="1">YEAR(TODAY())-YEAR(CLEAN!$K713)</f>
        <v>12</v>
      </c>
      <c r="M713" s="28">
        <v>64</v>
      </c>
      <c r="N713" s="28">
        <f>SUM(CLEAN!$AB713:$AE713)</f>
        <v>27</v>
      </c>
      <c r="O713" s="31">
        <f>CLEAN!$U713+CLEAN!$V713+CLEAN!$W713+CLEAN!$X713+CLEAN!$Y713+CLEAN!$Z713</f>
        <v>908</v>
      </c>
      <c r="P713" s="28">
        <f>IF(CLEAN!$M713&lt;=32,3,IF(CLEAN!$M713&lt;=65,2,1))</f>
        <v>2</v>
      </c>
      <c r="Q713" s="28">
        <f>IF(Table_Market[[#This Row],[F_TOTAL_achat]]&lt;=14,1,IF(Table_Market[[#This Row],[F_TOTAL_achat]]&lt;=21,2,3))</f>
        <v>3</v>
      </c>
      <c r="R713" s="28">
        <f>IF(Table_Market[[#This Row],[M_TOTAL_dépensé]]&lt;=115,1,IF(Table_Market[[#This Row],[M_TOTAL_dépensé]]&lt;=833,2,3))</f>
        <v>3</v>
      </c>
      <c r="S713" s="21" t="str">
        <f>Table_Market[[#This Row],[R_SCORE]]&amp;Table_Market[[#This Row],[F_SCORE]]&amp;Table_Market[[#This Row],[M_SCORE]]</f>
        <v>233</v>
      </c>
      <c r="T7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3" s="31">
        <v>635</v>
      </c>
      <c r="V713" s="31">
        <v>15</v>
      </c>
      <c r="W713" s="31">
        <v>100</v>
      </c>
      <c r="X713" s="31">
        <v>20</v>
      </c>
      <c r="Y713" s="31">
        <v>7</v>
      </c>
      <c r="Z713" s="31">
        <v>131</v>
      </c>
      <c r="AA713" s="28">
        <v>1</v>
      </c>
      <c r="AB713" s="28">
        <v>9</v>
      </c>
      <c r="AC713" s="28">
        <v>3</v>
      </c>
      <c r="AD713" s="28">
        <v>9</v>
      </c>
      <c r="AE713" s="28">
        <v>6</v>
      </c>
      <c r="AF713" s="28">
        <v>0</v>
      </c>
      <c r="AG713" s="28">
        <v>0</v>
      </c>
      <c r="AH713" s="28">
        <v>0</v>
      </c>
      <c r="AI713" s="28">
        <v>0</v>
      </c>
      <c r="AJ713" s="28">
        <v>0</v>
      </c>
      <c r="AK713" s="28">
        <v>0</v>
      </c>
      <c r="AL713" s="28">
        <v>3</v>
      </c>
      <c r="AM713" s="28">
        <v>11</v>
      </c>
      <c r="AN713" s="32">
        <v>0</v>
      </c>
    </row>
    <row r="714" spans="1:40" x14ac:dyDescent="0.35">
      <c r="A714" s="19">
        <v>6283</v>
      </c>
      <c r="B714" s="20">
        <v>1968</v>
      </c>
      <c r="C714" s="21">
        <f ca="1">YEAR(TODAY())-CLEAN!$B714</f>
        <v>57</v>
      </c>
      <c r="D714" s="28" t="s">
        <v>792</v>
      </c>
      <c r="E714" s="20" t="s">
        <v>717</v>
      </c>
      <c r="F714" s="20" t="s">
        <v>711</v>
      </c>
      <c r="G714" s="22">
        <v>63841</v>
      </c>
      <c r="H714" s="21">
        <v>0</v>
      </c>
      <c r="I714" s="21">
        <v>1</v>
      </c>
      <c r="J714" s="21">
        <f>CLEAN!$H714+CLEAN!$I714</f>
        <v>1</v>
      </c>
      <c r="K714" s="23">
        <v>41385</v>
      </c>
      <c r="L714" s="21">
        <f ca="1">YEAR(TODAY())-YEAR(CLEAN!$K714)</f>
        <v>12</v>
      </c>
      <c r="M714" s="21">
        <v>64</v>
      </c>
      <c r="N714" s="21">
        <f>SUM(CLEAN!$AB714:$AE714)</f>
        <v>27</v>
      </c>
      <c r="O714" s="24">
        <f>CLEAN!$U714+CLEAN!$V714+CLEAN!$W714+CLEAN!$X714+CLEAN!$Y714+CLEAN!$Z714</f>
        <v>908</v>
      </c>
      <c r="P714" s="21">
        <f>IF(CLEAN!$M714&lt;=32,3,IF(CLEAN!$M714&lt;=65,2,1))</f>
        <v>2</v>
      </c>
      <c r="Q714" s="21">
        <f>IF(Table_Market[[#This Row],[F_TOTAL_achat]]&lt;=14,1,IF(Table_Market[[#This Row],[F_TOTAL_achat]]&lt;=21,2,3))</f>
        <v>3</v>
      </c>
      <c r="R714" s="21">
        <f>IF(Table_Market[[#This Row],[M_TOTAL_dépensé]]&lt;=115,1,IF(Table_Market[[#This Row],[M_TOTAL_dépensé]]&lt;=833,2,3))</f>
        <v>3</v>
      </c>
      <c r="S714" s="21" t="str">
        <f>Table_Market[[#This Row],[R_SCORE]]&amp;Table_Market[[#This Row],[F_SCORE]]&amp;Table_Market[[#This Row],[M_SCORE]]</f>
        <v>233</v>
      </c>
      <c r="T7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4" s="24">
        <v>635</v>
      </c>
      <c r="V714" s="24">
        <v>15</v>
      </c>
      <c r="W714" s="24">
        <v>100</v>
      </c>
      <c r="X714" s="24">
        <v>20</v>
      </c>
      <c r="Y714" s="24">
        <v>7</v>
      </c>
      <c r="Z714" s="24">
        <v>131</v>
      </c>
      <c r="AA714" s="21">
        <v>1</v>
      </c>
      <c r="AB714" s="21">
        <v>9</v>
      </c>
      <c r="AC714" s="21">
        <v>3</v>
      </c>
      <c r="AD714" s="21">
        <v>9</v>
      </c>
      <c r="AE714" s="21">
        <v>6</v>
      </c>
      <c r="AF714" s="21">
        <v>0</v>
      </c>
      <c r="AG714" s="21">
        <v>0</v>
      </c>
      <c r="AH714" s="21">
        <v>0</v>
      </c>
      <c r="AI714" s="21">
        <v>0</v>
      </c>
      <c r="AJ714" s="21">
        <v>0</v>
      </c>
      <c r="AK714" s="21">
        <v>0</v>
      </c>
      <c r="AL714" s="21">
        <v>3</v>
      </c>
      <c r="AM714" s="21">
        <v>11</v>
      </c>
      <c r="AN714" s="25">
        <v>0</v>
      </c>
    </row>
    <row r="715" spans="1:40" x14ac:dyDescent="0.35">
      <c r="A715" s="26">
        <v>3421</v>
      </c>
      <c r="B715" s="27">
        <v>1968</v>
      </c>
      <c r="C715" s="21">
        <f ca="1">YEAR(TODAY())-CLEAN!$B715</f>
        <v>57</v>
      </c>
      <c r="D715" s="28" t="s">
        <v>792</v>
      </c>
      <c r="E715" s="27" t="s">
        <v>717</v>
      </c>
      <c r="F715" s="27" t="s">
        <v>711</v>
      </c>
      <c r="G715" s="29">
        <v>63841</v>
      </c>
      <c r="H715" s="28">
        <v>0</v>
      </c>
      <c r="I715" s="28">
        <v>1</v>
      </c>
      <c r="J715" s="28">
        <f>CLEAN!$H715+CLEAN!$I715</f>
        <v>1</v>
      </c>
      <c r="K715" s="30">
        <v>41385</v>
      </c>
      <c r="L715" s="28">
        <f ca="1">YEAR(TODAY())-YEAR(CLEAN!$K715)</f>
        <v>12</v>
      </c>
      <c r="M715" s="28">
        <v>64</v>
      </c>
      <c r="N715" s="28">
        <f>SUM(CLEAN!$AB715:$AE715)</f>
        <v>27</v>
      </c>
      <c r="O715" s="31">
        <f>CLEAN!$U715+CLEAN!$V715+CLEAN!$W715+CLEAN!$X715+CLEAN!$Y715+CLEAN!$Z715</f>
        <v>908</v>
      </c>
      <c r="P715" s="28">
        <f>IF(CLEAN!$M715&lt;=32,3,IF(CLEAN!$M715&lt;=65,2,1))</f>
        <v>2</v>
      </c>
      <c r="Q715" s="28">
        <f>IF(Table_Market[[#This Row],[F_TOTAL_achat]]&lt;=14,1,IF(Table_Market[[#This Row],[F_TOTAL_achat]]&lt;=21,2,3))</f>
        <v>3</v>
      </c>
      <c r="R715" s="28">
        <f>IF(Table_Market[[#This Row],[M_TOTAL_dépensé]]&lt;=115,1,IF(Table_Market[[#This Row],[M_TOTAL_dépensé]]&lt;=833,2,3))</f>
        <v>3</v>
      </c>
      <c r="S715" s="21" t="str">
        <f>Table_Market[[#This Row],[R_SCORE]]&amp;Table_Market[[#This Row],[F_SCORE]]&amp;Table_Market[[#This Row],[M_SCORE]]</f>
        <v>233</v>
      </c>
      <c r="T7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5" s="31">
        <v>635</v>
      </c>
      <c r="V715" s="31">
        <v>15</v>
      </c>
      <c r="W715" s="31">
        <v>100</v>
      </c>
      <c r="X715" s="31">
        <v>20</v>
      </c>
      <c r="Y715" s="31">
        <v>7</v>
      </c>
      <c r="Z715" s="31">
        <v>131</v>
      </c>
      <c r="AA715" s="28">
        <v>1</v>
      </c>
      <c r="AB715" s="28">
        <v>9</v>
      </c>
      <c r="AC715" s="28">
        <v>3</v>
      </c>
      <c r="AD715" s="28">
        <v>9</v>
      </c>
      <c r="AE715" s="28">
        <v>6</v>
      </c>
      <c r="AF715" s="28">
        <v>0</v>
      </c>
      <c r="AG715" s="28">
        <v>0</v>
      </c>
      <c r="AH715" s="28">
        <v>0</v>
      </c>
      <c r="AI715" s="28">
        <v>0</v>
      </c>
      <c r="AJ715" s="28">
        <v>0</v>
      </c>
      <c r="AK715" s="28">
        <v>0</v>
      </c>
      <c r="AL715" s="28">
        <v>3</v>
      </c>
      <c r="AM715" s="28">
        <v>11</v>
      </c>
      <c r="AN715" s="32">
        <v>0</v>
      </c>
    </row>
    <row r="716" spans="1:40" x14ac:dyDescent="0.35">
      <c r="A716" s="19">
        <v>1245</v>
      </c>
      <c r="B716" s="20">
        <v>1966</v>
      </c>
      <c r="C716" s="21">
        <f ca="1">YEAR(TODAY())-CLEAN!$B716</f>
        <v>59</v>
      </c>
      <c r="D716" s="28" t="s">
        <v>792</v>
      </c>
      <c r="E716" s="20" t="s">
        <v>716</v>
      </c>
      <c r="F716" s="20" t="s">
        <v>709</v>
      </c>
      <c r="G716" s="22">
        <v>63810</v>
      </c>
      <c r="H716" s="21">
        <v>0</v>
      </c>
      <c r="I716" s="21">
        <v>1</v>
      </c>
      <c r="J716" s="21">
        <f>CLEAN!$H716+CLEAN!$I716</f>
        <v>1</v>
      </c>
      <c r="K716" s="23">
        <v>41224</v>
      </c>
      <c r="L716" s="21">
        <f ca="1">YEAR(TODAY())-YEAR(CLEAN!$K716)</f>
        <v>13</v>
      </c>
      <c r="M716" s="21">
        <v>45</v>
      </c>
      <c r="N716" s="21">
        <f>SUM(CLEAN!$AB716:$AE716)</f>
        <v>27</v>
      </c>
      <c r="O716" s="24">
        <f>CLEAN!$U716+CLEAN!$V716+CLEAN!$W716+CLEAN!$X716+CLEAN!$Y716+CLEAN!$Z716</f>
        <v>1371</v>
      </c>
      <c r="P716" s="21">
        <f>IF(CLEAN!$M716&lt;=32,3,IF(CLEAN!$M716&lt;=65,2,1))</f>
        <v>2</v>
      </c>
      <c r="Q716" s="21">
        <f>IF(Table_Market[[#This Row],[F_TOTAL_achat]]&lt;=14,1,IF(Table_Market[[#This Row],[F_TOTAL_achat]]&lt;=21,2,3))</f>
        <v>3</v>
      </c>
      <c r="R716" s="21">
        <f>IF(Table_Market[[#This Row],[M_TOTAL_dépensé]]&lt;=115,1,IF(Table_Market[[#This Row],[M_TOTAL_dépensé]]&lt;=833,2,3))</f>
        <v>3</v>
      </c>
      <c r="S716" s="21" t="str">
        <f>Table_Market[[#This Row],[R_SCORE]]&amp;Table_Market[[#This Row],[F_SCORE]]&amp;Table_Market[[#This Row],[M_SCORE]]</f>
        <v>233</v>
      </c>
      <c r="T7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6" s="24">
        <v>977</v>
      </c>
      <c r="V716" s="24">
        <v>12</v>
      </c>
      <c r="W716" s="24">
        <v>253</v>
      </c>
      <c r="X716" s="24">
        <v>16</v>
      </c>
      <c r="Y716" s="24">
        <v>12</v>
      </c>
      <c r="Z716" s="24">
        <v>101</v>
      </c>
      <c r="AA716" s="21">
        <v>4</v>
      </c>
      <c r="AB716" s="21">
        <v>4</v>
      </c>
      <c r="AC716" s="21">
        <v>3</v>
      </c>
      <c r="AD716" s="21">
        <v>12</v>
      </c>
      <c r="AE716" s="21">
        <v>8</v>
      </c>
      <c r="AF716" s="21">
        <v>0</v>
      </c>
      <c r="AG716" s="21">
        <v>1</v>
      </c>
      <c r="AH716" s="21">
        <v>0</v>
      </c>
      <c r="AI716" s="21">
        <v>0</v>
      </c>
      <c r="AJ716" s="21">
        <v>0</v>
      </c>
      <c r="AK716" s="21">
        <v>0</v>
      </c>
      <c r="AL716" s="21">
        <v>3</v>
      </c>
      <c r="AM716" s="21">
        <v>11</v>
      </c>
      <c r="AN716" s="25">
        <v>0</v>
      </c>
    </row>
    <row r="717" spans="1:40" x14ac:dyDescent="0.35">
      <c r="A717" s="26">
        <v>2561</v>
      </c>
      <c r="B717" s="27">
        <v>1966</v>
      </c>
      <c r="C717" s="21">
        <f ca="1">YEAR(TODAY())-CLEAN!$B717</f>
        <v>59</v>
      </c>
      <c r="D717" s="28" t="s">
        <v>792</v>
      </c>
      <c r="E717" s="27" t="s">
        <v>716</v>
      </c>
      <c r="F717" s="27" t="s">
        <v>709</v>
      </c>
      <c r="G717" s="29">
        <v>63810</v>
      </c>
      <c r="H717" s="28">
        <v>0</v>
      </c>
      <c r="I717" s="28">
        <v>1</v>
      </c>
      <c r="J717" s="28">
        <f>CLEAN!$H717+CLEAN!$I717</f>
        <v>1</v>
      </c>
      <c r="K717" s="30">
        <v>41224</v>
      </c>
      <c r="L717" s="28">
        <f ca="1">YEAR(TODAY())-YEAR(CLEAN!$K717)</f>
        <v>13</v>
      </c>
      <c r="M717" s="28">
        <v>45</v>
      </c>
      <c r="N717" s="28">
        <f>SUM(CLEAN!$AB717:$AE717)</f>
        <v>27</v>
      </c>
      <c r="O717" s="31">
        <f>CLEAN!$U717+CLEAN!$V717+CLEAN!$W717+CLEAN!$X717+CLEAN!$Y717+CLEAN!$Z717</f>
        <v>1371</v>
      </c>
      <c r="P717" s="28">
        <f>IF(CLEAN!$M717&lt;=32,3,IF(CLEAN!$M717&lt;=65,2,1))</f>
        <v>2</v>
      </c>
      <c r="Q717" s="28">
        <f>IF(Table_Market[[#This Row],[F_TOTAL_achat]]&lt;=14,1,IF(Table_Market[[#This Row],[F_TOTAL_achat]]&lt;=21,2,3))</f>
        <v>3</v>
      </c>
      <c r="R717" s="28">
        <f>IF(Table_Market[[#This Row],[M_TOTAL_dépensé]]&lt;=115,1,IF(Table_Market[[#This Row],[M_TOTAL_dépensé]]&lt;=833,2,3))</f>
        <v>3</v>
      </c>
      <c r="S717" s="21" t="str">
        <f>Table_Market[[#This Row],[R_SCORE]]&amp;Table_Market[[#This Row],[F_SCORE]]&amp;Table_Market[[#This Row],[M_SCORE]]</f>
        <v>233</v>
      </c>
      <c r="T7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7" s="31">
        <v>977</v>
      </c>
      <c r="V717" s="31">
        <v>12</v>
      </c>
      <c r="W717" s="31">
        <v>253</v>
      </c>
      <c r="X717" s="31">
        <v>16</v>
      </c>
      <c r="Y717" s="31">
        <v>12</v>
      </c>
      <c r="Z717" s="31">
        <v>101</v>
      </c>
      <c r="AA717" s="28">
        <v>4</v>
      </c>
      <c r="AB717" s="28">
        <v>4</v>
      </c>
      <c r="AC717" s="28">
        <v>3</v>
      </c>
      <c r="AD717" s="28">
        <v>12</v>
      </c>
      <c r="AE717" s="28">
        <v>8</v>
      </c>
      <c r="AF717" s="28">
        <v>0</v>
      </c>
      <c r="AG717" s="28">
        <v>1</v>
      </c>
      <c r="AH717" s="28">
        <v>0</v>
      </c>
      <c r="AI717" s="28">
        <v>0</v>
      </c>
      <c r="AJ717" s="28">
        <v>0</v>
      </c>
      <c r="AK717" s="28">
        <v>0</v>
      </c>
      <c r="AL717" s="28">
        <v>3</v>
      </c>
      <c r="AM717" s="28">
        <v>11</v>
      </c>
      <c r="AN717" s="32">
        <v>0</v>
      </c>
    </row>
    <row r="718" spans="1:40" x14ac:dyDescent="0.35">
      <c r="A718" s="19">
        <v>4478</v>
      </c>
      <c r="B718" s="20">
        <v>1979</v>
      </c>
      <c r="C718" s="21">
        <f ca="1">YEAR(TODAY())-CLEAN!$B718</f>
        <v>46</v>
      </c>
      <c r="D718" s="28" t="s">
        <v>792</v>
      </c>
      <c r="E718" s="20" t="s">
        <v>716</v>
      </c>
      <c r="F718" s="20" t="s">
        <v>710</v>
      </c>
      <c r="G718" s="22">
        <v>63777</v>
      </c>
      <c r="H718" s="21">
        <v>1</v>
      </c>
      <c r="I718" s="21">
        <v>1</v>
      </c>
      <c r="J718" s="21">
        <f>CLEAN!$H718+CLEAN!$I718</f>
        <v>2</v>
      </c>
      <c r="K718" s="23">
        <v>41357</v>
      </c>
      <c r="L718" s="21">
        <f ca="1">YEAR(TODAY())-YEAR(CLEAN!$K718)</f>
        <v>12</v>
      </c>
      <c r="M718" s="21">
        <v>87</v>
      </c>
      <c r="N718" s="21">
        <f>SUM(CLEAN!$AB718:$AE718)</f>
        <v>26</v>
      </c>
      <c r="O718" s="24">
        <f>CLEAN!$U718+CLEAN!$V718+CLEAN!$W718+CLEAN!$X718+CLEAN!$Y718+CLEAN!$Z718</f>
        <v>653</v>
      </c>
      <c r="P718" s="21">
        <f>IF(CLEAN!$M718&lt;=32,3,IF(CLEAN!$M718&lt;=65,2,1))</f>
        <v>1</v>
      </c>
      <c r="Q718" s="21">
        <f>IF(Table_Market[[#This Row],[F_TOTAL_achat]]&lt;=14,1,IF(Table_Market[[#This Row],[F_TOTAL_achat]]&lt;=21,2,3))</f>
        <v>3</v>
      </c>
      <c r="R718" s="21">
        <f>IF(Table_Market[[#This Row],[M_TOTAL_dépensé]]&lt;=115,1,IF(Table_Market[[#This Row],[M_TOTAL_dépensé]]&lt;=833,2,3))</f>
        <v>2</v>
      </c>
      <c r="S718" s="21" t="str">
        <f>Table_Market[[#This Row],[R_SCORE]]&amp;Table_Market[[#This Row],[F_SCORE]]&amp;Table_Market[[#This Row],[M_SCORE]]</f>
        <v>132</v>
      </c>
      <c r="T7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18" s="24">
        <v>457</v>
      </c>
      <c r="V718" s="24">
        <v>5</v>
      </c>
      <c r="W718" s="24">
        <v>106</v>
      </c>
      <c r="X718" s="24">
        <v>15</v>
      </c>
      <c r="Y718" s="24">
        <v>17</v>
      </c>
      <c r="Z718" s="24">
        <v>53</v>
      </c>
      <c r="AA718" s="21">
        <v>8</v>
      </c>
      <c r="AB718" s="21">
        <v>11</v>
      </c>
      <c r="AC718" s="21">
        <v>1</v>
      </c>
      <c r="AD718" s="21">
        <v>6</v>
      </c>
      <c r="AE718" s="21">
        <v>8</v>
      </c>
      <c r="AF718" s="21">
        <v>0</v>
      </c>
      <c r="AG718" s="21">
        <v>0</v>
      </c>
      <c r="AH718" s="21">
        <v>0</v>
      </c>
      <c r="AI718" s="21">
        <v>0</v>
      </c>
      <c r="AJ718" s="21">
        <v>0</v>
      </c>
      <c r="AK718" s="21">
        <v>0</v>
      </c>
      <c r="AL718" s="21">
        <v>3</v>
      </c>
      <c r="AM718" s="21">
        <v>11</v>
      </c>
      <c r="AN718" s="25">
        <v>0</v>
      </c>
    </row>
    <row r="719" spans="1:40" x14ac:dyDescent="0.35">
      <c r="A719" s="26">
        <v>8727</v>
      </c>
      <c r="B719" s="27">
        <v>1978</v>
      </c>
      <c r="C719" s="21">
        <f ca="1">YEAR(TODAY())-CLEAN!$B719</f>
        <v>47</v>
      </c>
      <c r="D719" s="28" t="s">
        <v>792</v>
      </c>
      <c r="E719" s="27" t="s">
        <v>716</v>
      </c>
      <c r="F719" s="27" t="s">
        <v>711</v>
      </c>
      <c r="G719" s="29">
        <v>63693</v>
      </c>
      <c r="H719" s="28">
        <v>0</v>
      </c>
      <c r="I719" s="28">
        <v>1</v>
      </c>
      <c r="J719" s="28">
        <f>CLEAN!$H719+CLEAN!$I719</f>
        <v>1</v>
      </c>
      <c r="K719" s="30">
        <v>41561</v>
      </c>
      <c r="L719" s="28">
        <f ca="1">YEAR(TODAY())-YEAR(CLEAN!$K719)</f>
        <v>12</v>
      </c>
      <c r="M719" s="28">
        <v>63</v>
      </c>
      <c r="N719" s="28">
        <f>SUM(CLEAN!$AB719:$AE719)</f>
        <v>32</v>
      </c>
      <c r="O719" s="31">
        <f>CLEAN!$U719+CLEAN!$V719+CLEAN!$W719+CLEAN!$X719+CLEAN!$Y719+CLEAN!$Z719</f>
        <v>1150</v>
      </c>
      <c r="P719" s="28">
        <f>IF(CLEAN!$M719&lt;=32,3,IF(CLEAN!$M719&lt;=65,2,1))</f>
        <v>2</v>
      </c>
      <c r="Q719" s="28">
        <f>IF(Table_Market[[#This Row],[F_TOTAL_achat]]&lt;=14,1,IF(Table_Market[[#This Row],[F_TOTAL_achat]]&lt;=21,2,3))</f>
        <v>3</v>
      </c>
      <c r="R719" s="28">
        <f>IF(Table_Market[[#This Row],[M_TOTAL_dépensé]]&lt;=115,1,IF(Table_Market[[#This Row],[M_TOTAL_dépensé]]&lt;=833,2,3))</f>
        <v>3</v>
      </c>
      <c r="S719" s="21" t="str">
        <f>Table_Market[[#This Row],[R_SCORE]]&amp;Table_Market[[#This Row],[F_SCORE]]&amp;Table_Market[[#This Row],[M_SCORE]]</f>
        <v>233</v>
      </c>
      <c r="T7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19" s="31">
        <v>587</v>
      </c>
      <c r="V719" s="31">
        <v>43</v>
      </c>
      <c r="W719" s="31">
        <v>337</v>
      </c>
      <c r="X719" s="31">
        <v>42</v>
      </c>
      <c r="Y719" s="31">
        <v>87</v>
      </c>
      <c r="Z719" s="31">
        <v>54</v>
      </c>
      <c r="AA719" s="28">
        <v>3</v>
      </c>
      <c r="AB719" s="28">
        <v>11</v>
      </c>
      <c r="AC719" s="28">
        <v>6</v>
      </c>
      <c r="AD719" s="28">
        <v>9</v>
      </c>
      <c r="AE719" s="28">
        <v>6</v>
      </c>
      <c r="AF719" s="28">
        <v>0</v>
      </c>
      <c r="AG719" s="28">
        <v>0</v>
      </c>
      <c r="AH719" s="28">
        <v>0</v>
      </c>
      <c r="AI719" s="28">
        <v>0</v>
      </c>
      <c r="AJ719" s="28">
        <v>0</v>
      </c>
      <c r="AK719" s="28">
        <v>0</v>
      </c>
      <c r="AL719" s="28">
        <v>3</v>
      </c>
      <c r="AM719" s="28">
        <v>11</v>
      </c>
      <c r="AN719" s="32">
        <v>0</v>
      </c>
    </row>
    <row r="720" spans="1:40" x14ac:dyDescent="0.35">
      <c r="A720" s="19">
        <v>3056</v>
      </c>
      <c r="B720" s="20">
        <v>1978</v>
      </c>
      <c r="C720" s="21">
        <f ca="1">YEAR(TODAY())-CLEAN!$B720</f>
        <v>47</v>
      </c>
      <c r="D720" s="28" t="s">
        <v>792</v>
      </c>
      <c r="E720" s="20" t="s">
        <v>716</v>
      </c>
      <c r="F720" s="20" t="s">
        <v>711</v>
      </c>
      <c r="G720" s="22">
        <v>63693</v>
      </c>
      <c r="H720" s="21">
        <v>0</v>
      </c>
      <c r="I720" s="21">
        <v>1</v>
      </c>
      <c r="J720" s="21">
        <f>CLEAN!$H720+CLEAN!$I720</f>
        <v>1</v>
      </c>
      <c r="K720" s="23">
        <v>41561</v>
      </c>
      <c r="L720" s="21">
        <f ca="1">YEAR(TODAY())-YEAR(CLEAN!$K720)</f>
        <v>12</v>
      </c>
      <c r="M720" s="21">
        <v>63</v>
      </c>
      <c r="N720" s="21">
        <f>SUM(CLEAN!$AB720:$AE720)</f>
        <v>32</v>
      </c>
      <c r="O720" s="24">
        <f>CLEAN!$U720+CLEAN!$V720+CLEAN!$W720+CLEAN!$X720+CLEAN!$Y720+CLEAN!$Z720</f>
        <v>1150</v>
      </c>
      <c r="P720" s="21">
        <f>IF(CLEAN!$M720&lt;=32,3,IF(CLEAN!$M720&lt;=65,2,1))</f>
        <v>2</v>
      </c>
      <c r="Q720" s="21">
        <f>IF(Table_Market[[#This Row],[F_TOTAL_achat]]&lt;=14,1,IF(Table_Market[[#This Row],[F_TOTAL_achat]]&lt;=21,2,3))</f>
        <v>3</v>
      </c>
      <c r="R720" s="21">
        <f>IF(Table_Market[[#This Row],[M_TOTAL_dépensé]]&lt;=115,1,IF(Table_Market[[#This Row],[M_TOTAL_dépensé]]&lt;=833,2,3))</f>
        <v>3</v>
      </c>
      <c r="S720" s="21" t="str">
        <f>Table_Market[[#This Row],[R_SCORE]]&amp;Table_Market[[#This Row],[F_SCORE]]&amp;Table_Market[[#This Row],[M_SCORE]]</f>
        <v>233</v>
      </c>
      <c r="T7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20" s="24">
        <v>587</v>
      </c>
      <c r="V720" s="24">
        <v>43</v>
      </c>
      <c r="W720" s="24">
        <v>337</v>
      </c>
      <c r="X720" s="24">
        <v>42</v>
      </c>
      <c r="Y720" s="24">
        <v>87</v>
      </c>
      <c r="Z720" s="24">
        <v>54</v>
      </c>
      <c r="AA720" s="21">
        <v>3</v>
      </c>
      <c r="AB720" s="21">
        <v>11</v>
      </c>
      <c r="AC720" s="21">
        <v>6</v>
      </c>
      <c r="AD720" s="21">
        <v>9</v>
      </c>
      <c r="AE720" s="21">
        <v>6</v>
      </c>
      <c r="AF720" s="21">
        <v>0</v>
      </c>
      <c r="AG720" s="21">
        <v>0</v>
      </c>
      <c r="AH720" s="21">
        <v>0</v>
      </c>
      <c r="AI720" s="21">
        <v>0</v>
      </c>
      <c r="AJ720" s="21">
        <v>0</v>
      </c>
      <c r="AK720" s="21">
        <v>0</v>
      </c>
      <c r="AL720" s="21">
        <v>3</v>
      </c>
      <c r="AM720" s="21">
        <v>11</v>
      </c>
      <c r="AN720" s="25">
        <v>0</v>
      </c>
    </row>
    <row r="721" spans="1:40" x14ac:dyDescent="0.35">
      <c r="A721" s="26">
        <v>3599</v>
      </c>
      <c r="B721" s="27">
        <v>1970</v>
      </c>
      <c r="C721" s="21">
        <f ca="1">YEAR(TODAY())-CLEAN!$B721</f>
        <v>55</v>
      </c>
      <c r="D721" s="28" t="s">
        <v>792</v>
      </c>
      <c r="E721" s="27" t="s">
        <v>716</v>
      </c>
      <c r="F721" s="27" t="s">
        <v>710</v>
      </c>
      <c r="G721" s="29">
        <v>63684</v>
      </c>
      <c r="H721" s="28">
        <v>0</v>
      </c>
      <c r="I721" s="28">
        <v>1</v>
      </c>
      <c r="J721" s="28">
        <f>CLEAN!$H721+CLEAN!$I721</f>
        <v>1</v>
      </c>
      <c r="K721" s="30">
        <v>41239</v>
      </c>
      <c r="L721" s="28"/>
      <c r="M721" s="28">
        <v>61</v>
      </c>
      <c r="N721" s="28">
        <f>SUM(CLEAN!$AB721:$AE721)</f>
        <v>25</v>
      </c>
      <c r="O721" s="31">
        <f>CLEAN!$U721+CLEAN!$V721+CLEAN!$W721+CLEAN!$X721+CLEAN!$Y721+CLEAN!$Z721</f>
        <v>1464</v>
      </c>
      <c r="P721" s="28">
        <f>IF(CLEAN!$M721&lt;=32,3,IF(CLEAN!$M721&lt;=65,2,1))</f>
        <v>2</v>
      </c>
      <c r="Q721" s="28">
        <f>IF(Table_Market[[#This Row],[F_TOTAL_achat]]&lt;=14,1,IF(Table_Market[[#This Row],[F_TOTAL_achat]]&lt;=21,2,3))</f>
        <v>3</v>
      </c>
      <c r="R721" s="28">
        <f>IF(Table_Market[[#This Row],[M_TOTAL_dépensé]]&lt;=115,1,IF(Table_Market[[#This Row],[M_TOTAL_dépensé]]&lt;=833,2,3))</f>
        <v>3</v>
      </c>
      <c r="S721" s="21" t="str">
        <f>Table_Market[[#This Row],[R_SCORE]]&amp;Table_Market[[#This Row],[F_SCORE]]&amp;Table_Market[[#This Row],[M_SCORE]]</f>
        <v>233</v>
      </c>
      <c r="T7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21" s="31">
        <v>575</v>
      </c>
      <c r="V721" s="31">
        <v>80</v>
      </c>
      <c r="W721" s="31">
        <v>428</v>
      </c>
      <c r="X721" s="31">
        <v>208</v>
      </c>
      <c r="Y721" s="31">
        <v>93</v>
      </c>
      <c r="Z721" s="31">
        <v>80</v>
      </c>
      <c r="AA721" s="28">
        <v>3</v>
      </c>
      <c r="AB721" s="28">
        <v>8</v>
      </c>
      <c r="AC721" s="28">
        <v>4</v>
      </c>
      <c r="AD721" s="28">
        <v>8</v>
      </c>
      <c r="AE721" s="28">
        <v>5</v>
      </c>
      <c r="AF721" s="28">
        <v>0</v>
      </c>
      <c r="AG721" s="28">
        <v>0</v>
      </c>
      <c r="AH721" s="28">
        <v>0</v>
      </c>
      <c r="AI721" s="28">
        <v>0</v>
      </c>
      <c r="AJ721" s="28">
        <v>0</v>
      </c>
      <c r="AK721" s="28">
        <v>0</v>
      </c>
      <c r="AL721" s="28">
        <v>3</v>
      </c>
      <c r="AM721" s="28">
        <v>11</v>
      </c>
      <c r="AN721" s="32">
        <v>0</v>
      </c>
    </row>
    <row r="722" spans="1:40" x14ac:dyDescent="0.35">
      <c r="A722" s="19">
        <v>4073</v>
      </c>
      <c r="B722" s="20">
        <v>1954</v>
      </c>
      <c r="C722" s="21">
        <f ca="1">YEAR(TODAY())-CLEAN!$B722</f>
        <v>71</v>
      </c>
      <c r="D722" s="28" t="s">
        <v>794</v>
      </c>
      <c r="E722" s="20" t="s">
        <v>717</v>
      </c>
      <c r="F722" s="20" t="s">
        <v>710</v>
      </c>
      <c r="G722" s="22">
        <v>63564</v>
      </c>
      <c r="H722" s="21">
        <v>0</v>
      </c>
      <c r="I722" s="21">
        <v>0</v>
      </c>
      <c r="J722" s="21">
        <f>CLEAN!$H722+CLEAN!$I722</f>
        <v>0</v>
      </c>
      <c r="K722" s="23">
        <v>41668</v>
      </c>
      <c r="L722" s="21">
        <f ca="1">YEAR(TODAY())-YEAR(CLEAN!$K722)</f>
        <v>11</v>
      </c>
      <c r="M722" s="21">
        <v>0</v>
      </c>
      <c r="N722" s="21">
        <f>SUM(CLEAN!$AB722:$AE722)</f>
        <v>33</v>
      </c>
      <c r="O722" s="24">
        <f>CLEAN!$U722+CLEAN!$V722+CLEAN!$W722+CLEAN!$X722+CLEAN!$Y722+CLEAN!$Z722</f>
        <v>1215</v>
      </c>
      <c r="P722" s="21">
        <f>IF(CLEAN!$M722&lt;=32,3,IF(CLEAN!$M722&lt;=65,2,1))</f>
        <v>3</v>
      </c>
      <c r="Q722" s="21">
        <f>IF(Table_Market[[#This Row],[F_TOTAL_achat]]&lt;=14,1,IF(Table_Market[[#This Row],[F_TOTAL_achat]]&lt;=21,2,3))</f>
        <v>3</v>
      </c>
      <c r="R722" s="21">
        <f>IF(Table_Market[[#This Row],[M_TOTAL_dépensé]]&lt;=115,1,IF(Table_Market[[#This Row],[M_TOTAL_dépensé]]&lt;=833,2,3))</f>
        <v>3</v>
      </c>
      <c r="S722" s="21" t="str">
        <f>Table_Market[[#This Row],[R_SCORE]]&amp;Table_Market[[#This Row],[F_SCORE]]&amp;Table_Market[[#This Row],[M_SCORE]]</f>
        <v>333</v>
      </c>
      <c r="T7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22" s="24">
        <v>769</v>
      </c>
      <c r="V722" s="24">
        <v>80</v>
      </c>
      <c r="W722" s="24">
        <v>252</v>
      </c>
      <c r="X722" s="24">
        <v>15</v>
      </c>
      <c r="Y722" s="24">
        <v>34</v>
      </c>
      <c r="Z722" s="24">
        <v>65</v>
      </c>
      <c r="AA722" s="21">
        <v>1</v>
      </c>
      <c r="AB722" s="21">
        <v>10</v>
      </c>
      <c r="AC722" s="21">
        <v>10</v>
      </c>
      <c r="AD722" s="21">
        <v>7</v>
      </c>
      <c r="AE722" s="21">
        <v>6</v>
      </c>
      <c r="AF722" s="21">
        <v>1</v>
      </c>
      <c r="AG722" s="21">
        <v>0</v>
      </c>
      <c r="AH722" s="21">
        <v>0</v>
      </c>
      <c r="AI722" s="21">
        <v>0</v>
      </c>
      <c r="AJ722" s="21">
        <v>0</v>
      </c>
      <c r="AK722" s="21">
        <v>0</v>
      </c>
      <c r="AL722" s="21">
        <v>3</v>
      </c>
      <c r="AM722" s="21">
        <v>11</v>
      </c>
      <c r="AN722" s="25">
        <v>1</v>
      </c>
    </row>
    <row r="723" spans="1:40" x14ac:dyDescent="0.35">
      <c r="A723" s="26">
        <v>7873</v>
      </c>
      <c r="B723" s="27">
        <v>1973</v>
      </c>
      <c r="C723" s="21">
        <f ca="1">YEAR(TODAY())-CLEAN!$B723</f>
        <v>52</v>
      </c>
      <c r="D723" s="28" t="s">
        <v>792</v>
      </c>
      <c r="E723" s="27" t="s">
        <v>714</v>
      </c>
      <c r="F723" s="27" t="s">
        <v>713</v>
      </c>
      <c r="G723" s="29">
        <v>63516</v>
      </c>
      <c r="H723" s="28">
        <v>1</v>
      </c>
      <c r="I723" s="28">
        <v>1</v>
      </c>
      <c r="J723" s="28">
        <f>CLEAN!$H723+CLEAN!$I723</f>
        <v>2</v>
      </c>
      <c r="K723" s="30">
        <v>41461</v>
      </c>
      <c r="L723" s="28">
        <f ca="1">YEAR(TODAY())-YEAR(CLEAN!$K723)</f>
        <v>12</v>
      </c>
      <c r="M723" s="28">
        <v>30</v>
      </c>
      <c r="N723" s="28">
        <f>SUM(CLEAN!$AB723:$AE723)</f>
        <v>17</v>
      </c>
      <c r="O723" s="31">
        <f>CLEAN!$U723+CLEAN!$V723+CLEAN!$W723+CLEAN!$X723+CLEAN!$Y723+CLEAN!$Z723</f>
        <v>300</v>
      </c>
      <c r="P723" s="28">
        <f>IF(CLEAN!$M723&lt;=32,3,IF(CLEAN!$M723&lt;=65,2,1))</f>
        <v>3</v>
      </c>
      <c r="Q723" s="28">
        <f>IF(Table_Market[[#This Row],[F_TOTAL_achat]]&lt;=14,1,IF(Table_Market[[#This Row],[F_TOTAL_achat]]&lt;=21,2,3))</f>
        <v>2</v>
      </c>
      <c r="R723" s="28">
        <f>IF(Table_Market[[#This Row],[M_TOTAL_dépensé]]&lt;=115,1,IF(Table_Market[[#This Row],[M_TOTAL_dépensé]]&lt;=833,2,3))</f>
        <v>2</v>
      </c>
      <c r="S723" s="21" t="str">
        <f>Table_Market[[#This Row],[R_SCORE]]&amp;Table_Market[[#This Row],[F_SCORE]]&amp;Table_Market[[#This Row],[M_SCORE]]</f>
        <v>322</v>
      </c>
      <c r="T7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23" s="31">
        <v>141</v>
      </c>
      <c r="V723" s="31">
        <v>11</v>
      </c>
      <c r="W723" s="31">
        <v>114</v>
      </c>
      <c r="X723" s="31">
        <v>15</v>
      </c>
      <c r="Y723" s="31">
        <v>14</v>
      </c>
      <c r="Z723" s="31">
        <v>5</v>
      </c>
      <c r="AA723" s="28">
        <v>4</v>
      </c>
      <c r="AB723" s="28">
        <v>4</v>
      </c>
      <c r="AC723" s="28">
        <v>1</v>
      </c>
      <c r="AD723" s="28">
        <v>7</v>
      </c>
      <c r="AE723" s="28">
        <v>5</v>
      </c>
      <c r="AF723" s="28">
        <v>0</v>
      </c>
      <c r="AG723" s="28">
        <v>0</v>
      </c>
      <c r="AH723" s="28">
        <v>0</v>
      </c>
      <c r="AI723" s="28">
        <v>0</v>
      </c>
      <c r="AJ723" s="28">
        <v>0</v>
      </c>
      <c r="AK723" s="28">
        <v>0</v>
      </c>
      <c r="AL723" s="28">
        <v>3</v>
      </c>
      <c r="AM723" s="28">
        <v>11</v>
      </c>
      <c r="AN723" s="32">
        <v>0</v>
      </c>
    </row>
    <row r="724" spans="1:40" x14ac:dyDescent="0.35">
      <c r="A724" s="19">
        <v>8439</v>
      </c>
      <c r="B724" s="20">
        <v>1964</v>
      </c>
      <c r="C724" s="21">
        <f ca="1">YEAR(TODAY())-CLEAN!$B724</f>
        <v>61</v>
      </c>
      <c r="D724" s="28" t="s">
        <v>794</v>
      </c>
      <c r="E724" s="20" t="s">
        <v>716</v>
      </c>
      <c r="F724" s="20" t="s">
        <v>713</v>
      </c>
      <c r="G724" s="22">
        <v>63404</v>
      </c>
      <c r="H724" s="21">
        <v>0</v>
      </c>
      <c r="I724" s="21">
        <v>2</v>
      </c>
      <c r="J724" s="21">
        <f>CLEAN!$H724+CLEAN!$I724</f>
        <v>2</v>
      </c>
      <c r="K724" s="23">
        <v>41796</v>
      </c>
      <c r="L724" s="21">
        <f ca="1">YEAR(TODAY())-YEAR(CLEAN!$K724)</f>
        <v>11</v>
      </c>
      <c r="M724" s="21">
        <v>97</v>
      </c>
      <c r="N724" s="21">
        <f>SUM(CLEAN!$AB724:$AE724)</f>
        <v>17</v>
      </c>
      <c r="O724" s="24">
        <f>CLEAN!$U724+CLEAN!$V724+CLEAN!$W724+CLEAN!$X724+CLEAN!$Y724+CLEAN!$Z724</f>
        <v>902</v>
      </c>
      <c r="P724" s="21">
        <f>IF(CLEAN!$M724&lt;=32,3,IF(CLEAN!$M724&lt;=65,2,1))</f>
        <v>1</v>
      </c>
      <c r="Q724" s="21">
        <f>IF(Table_Market[[#This Row],[F_TOTAL_achat]]&lt;=14,1,IF(Table_Market[[#This Row],[F_TOTAL_achat]]&lt;=21,2,3))</f>
        <v>2</v>
      </c>
      <c r="R724" s="21">
        <f>IF(Table_Market[[#This Row],[M_TOTAL_dépensé]]&lt;=115,1,IF(Table_Market[[#This Row],[M_TOTAL_dépensé]]&lt;=833,2,3))</f>
        <v>3</v>
      </c>
      <c r="S724" s="21" t="str">
        <f>Table_Market[[#This Row],[R_SCORE]]&amp;Table_Market[[#This Row],[F_SCORE]]&amp;Table_Market[[#This Row],[M_SCORE]]</f>
        <v>123</v>
      </c>
      <c r="T7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24" s="24">
        <v>734</v>
      </c>
      <c r="V724" s="24">
        <v>26</v>
      </c>
      <c r="W724" s="24">
        <v>70</v>
      </c>
      <c r="X724" s="24">
        <v>11</v>
      </c>
      <c r="Y724" s="24">
        <v>44</v>
      </c>
      <c r="Z724" s="24">
        <v>17</v>
      </c>
      <c r="AA724" s="21">
        <v>2</v>
      </c>
      <c r="AB724" s="21">
        <v>6</v>
      </c>
      <c r="AC724" s="21">
        <v>3</v>
      </c>
      <c r="AD724" s="21">
        <v>4</v>
      </c>
      <c r="AE724" s="21">
        <v>4</v>
      </c>
      <c r="AF724" s="21">
        <v>0</v>
      </c>
      <c r="AG724" s="21">
        <v>0</v>
      </c>
      <c r="AH724" s="21">
        <v>0</v>
      </c>
      <c r="AI724" s="21">
        <v>1</v>
      </c>
      <c r="AJ724" s="21">
        <v>0</v>
      </c>
      <c r="AK724" s="21">
        <v>0</v>
      </c>
      <c r="AL724" s="21">
        <v>3</v>
      </c>
      <c r="AM724" s="21">
        <v>11</v>
      </c>
      <c r="AN724" s="25">
        <v>0</v>
      </c>
    </row>
    <row r="725" spans="1:40" x14ac:dyDescent="0.35">
      <c r="A725" s="26">
        <v>6202</v>
      </c>
      <c r="B725" s="27">
        <v>1960</v>
      </c>
      <c r="C725" s="21">
        <f ca="1">YEAR(TODAY())-CLEAN!$B725</f>
        <v>65</v>
      </c>
      <c r="D725" s="28" t="s">
        <v>794</v>
      </c>
      <c r="E725" s="27" t="s">
        <v>716</v>
      </c>
      <c r="F725" s="27" t="s">
        <v>713</v>
      </c>
      <c r="G725" s="29">
        <v>63381</v>
      </c>
      <c r="H725" s="28">
        <v>0</v>
      </c>
      <c r="I725" s="28">
        <v>1</v>
      </c>
      <c r="J725" s="28">
        <f>CLEAN!$H725+CLEAN!$I725</f>
        <v>1</v>
      </c>
      <c r="K725" s="30">
        <v>41187</v>
      </c>
      <c r="L725" s="28">
        <f ca="1">YEAR(TODAY())-YEAR(CLEAN!$K725)</f>
        <v>13</v>
      </c>
      <c r="M725" s="28">
        <v>78</v>
      </c>
      <c r="N725" s="28">
        <f>SUM(CLEAN!$AB725:$AE725)</f>
        <v>24</v>
      </c>
      <c r="O725" s="31">
        <f>CLEAN!$U725+CLEAN!$V725+CLEAN!$W725+CLEAN!$X725+CLEAN!$Y725+CLEAN!$Z725</f>
        <v>1005</v>
      </c>
      <c r="P725" s="28">
        <f>IF(CLEAN!$M725&lt;=32,3,IF(CLEAN!$M725&lt;=65,2,1))</f>
        <v>1</v>
      </c>
      <c r="Q725" s="28">
        <f>IF(Table_Market[[#This Row],[F_TOTAL_achat]]&lt;=14,1,IF(Table_Market[[#This Row],[F_TOTAL_achat]]&lt;=21,2,3))</f>
        <v>3</v>
      </c>
      <c r="R725" s="28">
        <f>IF(Table_Market[[#This Row],[M_TOTAL_dépensé]]&lt;=115,1,IF(Table_Market[[#This Row],[M_TOTAL_dépensé]]&lt;=833,2,3))</f>
        <v>3</v>
      </c>
      <c r="S725" s="21" t="str">
        <f>Table_Market[[#This Row],[R_SCORE]]&amp;Table_Market[[#This Row],[F_SCORE]]&amp;Table_Market[[#This Row],[M_SCORE]]</f>
        <v>133</v>
      </c>
      <c r="T7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25" s="31">
        <v>571</v>
      </c>
      <c r="V725" s="31">
        <v>50</v>
      </c>
      <c r="W725" s="31">
        <v>142</v>
      </c>
      <c r="X725" s="31">
        <v>33</v>
      </c>
      <c r="Y725" s="31">
        <v>50</v>
      </c>
      <c r="Z725" s="31">
        <v>159</v>
      </c>
      <c r="AA725" s="28">
        <v>4</v>
      </c>
      <c r="AB725" s="28">
        <v>4</v>
      </c>
      <c r="AC725" s="28">
        <v>5</v>
      </c>
      <c r="AD725" s="28">
        <v>13</v>
      </c>
      <c r="AE725" s="28">
        <v>2</v>
      </c>
      <c r="AF725" s="28">
        <v>0</v>
      </c>
      <c r="AG725" s="28">
        <v>0</v>
      </c>
      <c r="AH725" s="28">
        <v>0</v>
      </c>
      <c r="AI725" s="28">
        <v>0</v>
      </c>
      <c r="AJ725" s="28">
        <v>0</v>
      </c>
      <c r="AK725" s="28">
        <v>0</v>
      </c>
      <c r="AL725" s="28">
        <v>3</v>
      </c>
      <c r="AM725" s="28">
        <v>11</v>
      </c>
      <c r="AN725" s="32">
        <v>0</v>
      </c>
    </row>
    <row r="726" spans="1:40" x14ac:dyDescent="0.35">
      <c r="A726" s="19">
        <v>3856</v>
      </c>
      <c r="B726" s="20">
        <v>1960</v>
      </c>
      <c r="C726" s="21">
        <f ca="1">YEAR(TODAY())-CLEAN!$B726</f>
        <v>65</v>
      </c>
      <c r="D726" s="28" t="s">
        <v>794</v>
      </c>
      <c r="E726" s="20" t="s">
        <v>716</v>
      </c>
      <c r="F726" s="20" t="s">
        <v>713</v>
      </c>
      <c r="G726" s="22">
        <v>63381</v>
      </c>
      <c r="H726" s="21">
        <v>0</v>
      </c>
      <c r="I726" s="21">
        <v>1</v>
      </c>
      <c r="J726" s="21">
        <f>CLEAN!$H726+CLEAN!$I726</f>
        <v>1</v>
      </c>
      <c r="K726" s="23">
        <v>41187</v>
      </c>
      <c r="L726" s="21">
        <f ca="1">YEAR(TODAY())-YEAR(CLEAN!$K726)</f>
        <v>13</v>
      </c>
      <c r="M726" s="21">
        <v>78</v>
      </c>
      <c r="N726" s="21">
        <f>SUM(CLEAN!$AB726:$AE726)</f>
        <v>24</v>
      </c>
      <c r="O726" s="24">
        <f>CLEAN!$U726+CLEAN!$V726+CLEAN!$W726+CLEAN!$X726+CLEAN!$Y726+CLEAN!$Z726</f>
        <v>1005</v>
      </c>
      <c r="P726" s="21">
        <f>IF(CLEAN!$M726&lt;=32,3,IF(CLEAN!$M726&lt;=65,2,1))</f>
        <v>1</v>
      </c>
      <c r="Q726" s="21">
        <f>IF(Table_Market[[#This Row],[F_TOTAL_achat]]&lt;=14,1,IF(Table_Market[[#This Row],[F_TOTAL_achat]]&lt;=21,2,3))</f>
        <v>3</v>
      </c>
      <c r="R726" s="21">
        <f>IF(Table_Market[[#This Row],[M_TOTAL_dépensé]]&lt;=115,1,IF(Table_Market[[#This Row],[M_TOTAL_dépensé]]&lt;=833,2,3))</f>
        <v>3</v>
      </c>
      <c r="S726" s="21" t="str">
        <f>Table_Market[[#This Row],[R_SCORE]]&amp;Table_Market[[#This Row],[F_SCORE]]&amp;Table_Market[[#This Row],[M_SCORE]]</f>
        <v>133</v>
      </c>
      <c r="T7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26" s="24">
        <v>571</v>
      </c>
      <c r="V726" s="24">
        <v>50</v>
      </c>
      <c r="W726" s="24">
        <v>142</v>
      </c>
      <c r="X726" s="24">
        <v>33</v>
      </c>
      <c r="Y726" s="24">
        <v>50</v>
      </c>
      <c r="Z726" s="24">
        <v>159</v>
      </c>
      <c r="AA726" s="21">
        <v>4</v>
      </c>
      <c r="AB726" s="21">
        <v>4</v>
      </c>
      <c r="AC726" s="21">
        <v>5</v>
      </c>
      <c r="AD726" s="21">
        <v>13</v>
      </c>
      <c r="AE726" s="21">
        <v>2</v>
      </c>
      <c r="AF726" s="21">
        <v>0</v>
      </c>
      <c r="AG726" s="21">
        <v>0</v>
      </c>
      <c r="AH726" s="21">
        <v>0</v>
      </c>
      <c r="AI726" s="21">
        <v>0</v>
      </c>
      <c r="AJ726" s="21">
        <v>0</v>
      </c>
      <c r="AK726" s="21">
        <v>0</v>
      </c>
      <c r="AL726" s="21">
        <v>3</v>
      </c>
      <c r="AM726" s="21">
        <v>11</v>
      </c>
      <c r="AN726" s="25">
        <v>0</v>
      </c>
    </row>
    <row r="727" spans="1:40" x14ac:dyDescent="0.35">
      <c r="A727" s="26">
        <v>309</v>
      </c>
      <c r="B727" s="27">
        <v>1961</v>
      </c>
      <c r="C727" s="21">
        <f ca="1">YEAR(TODAY())-CLEAN!$B727</f>
        <v>64</v>
      </c>
      <c r="D727" s="28" t="s">
        <v>794</v>
      </c>
      <c r="E727" s="27" t="s">
        <v>714</v>
      </c>
      <c r="F727" s="27" t="s">
        <v>713</v>
      </c>
      <c r="G727" s="29">
        <v>63342</v>
      </c>
      <c r="H727" s="28">
        <v>0</v>
      </c>
      <c r="I727" s="28">
        <v>1</v>
      </c>
      <c r="J727" s="28">
        <f>CLEAN!$H727+CLEAN!$I727</f>
        <v>1</v>
      </c>
      <c r="K727" s="30">
        <v>41198</v>
      </c>
      <c r="L727" s="28">
        <f ca="1">YEAR(TODAY())-YEAR(CLEAN!$K727)</f>
        <v>13</v>
      </c>
      <c r="M727" s="28">
        <v>48</v>
      </c>
      <c r="N727" s="28">
        <f>SUM(CLEAN!$AB727:$AE727)</f>
        <v>22</v>
      </c>
      <c r="O727" s="31">
        <f>CLEAN!$U727+CLEAN!$V727+CLEAN!$W727+CLEAN!$X727+CLEAN!$Y727+CLEAN!$Z727</f>
        <v>1101</v>
      </c>
      <c r="P727" s="28">
        <f>IF(CLEAN!$M727&lt;=32,3,IF(CLEAN!$M727&lt;=65,2,1))</f>
        <v>2</v>
      </c>
      <c r="Q727" s="28">
        <f>IF(Table_Market[[#This Row],[F_TOTAL_achat]]&lt;=14,1,IF(Table_Market[[#This Row],[F_TOTAL_achat]]&lt;=21,2,3))</f>
        <v>3</v>
      </c>
      <c r="R727" s="28">
        <f>IF(Table_Market[[#This Row],[M_TOTAL_dépensé]]&lt;=115,1,IF(Table_Market[[#This Row],[M_TOTAL_dépensé]]&lt;=833,2,3))</f>
        <v>3</v>
      </c>
      <c r="S727" s="21" t="str">
        <f>Table_Market[[#This Row],[R_SCORE]]&amp;Table_Market[[#This Row],[F_SCORE]]&amp;Table_Market[[#This Row],[M_SCORE]]</f>
        <v>233</v>
      </c>
      <c r="T7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27" s="31">
        <v>918</v>
      </c>
      <c r="V727" s="31">
        <v>21</v>
      </c>
      <c r="W727" s="31">
        <v>118</v>
      </c>
      <c r="X727" s="31">
        <v>13</v>
      </c>
      <c r="Y727" s="31">
        <v>10</v>
      </c>
      <c r="Z727" s="31">
        <v>21</v>
      </c>
      <c r="AA727" s="28">
        <v>3</v>
      </c>
      <c r="AB727" s="28">
        <v>8</v>
      </c>
      <c r="AC727" s="28">
        <v>3</v>
      </c>
      <c r="AD727" s="28">
        <v>5</v>
      </c>
      <c r="AE727" s="28">
        <v>6</v>
      </c>
      <c r="AF727" s="28">
        <v>0</v>
      </c>
      <c r="AG727" s="28">
        <v>1</v>
      </c>
      <c r="AH727" s="28">
        <v>0</v>
      </c>
      <c r="AI727" s="28">
        <v>0</v>
      </c>
      <c r="AJ727" s="28">
        <v>0</v>
      </c>
      <c r="AK727" s="28">
        <v>0</v>
      </c>
      <c r="AL727" s="28">
        <v>3</v>
      </c>
      <c r="AM727" s="28">
        <v>11</v>
      </c>
      <c r="AN727" s="32">
        <v>0</v>
      </c>
    </row>
    <row r="728" spans="1:40" x14ac:dyDescent="0.35">
      <c r="A728" s="19">
        <v>3571</v>
      </c>
      <c r="B728" s="20">
        <v>1961</v>
      </c>
      <c r="C728" s="21">
        <f ca="1">YEAR(TODAY())-CLEAN!$B728</f>
        <v>64</v>
      </c>
      <c r="D728" s="28" t="s">
        <v>794</v>
      </c>
      <c r="E728" s="20" t="s">
        <v>714</v>
      </c>
      <c r="F728" s="20" t="s">
        <v>713</v>
      </c>
      <c r="G728" s="22">
        <v>63342</v>
      </c>
      <c r="H728" s="21">
        <v>0</v>
      </c>
      <c r="I728" s="21">
        <v>1</v>
      </c>
      <c r="J728" s="21">
        <f>CLEAN!$H728+CLEAN!$I728</f>
        <v>1</v>
      </c>
      <c r="K728" s="23">
        <v>41198</v>
      </c>
      <c r="L728" s="21">
        <f ca="1">YEAR(TODAY())-YEAR(CLEAN!$K728)</f>
        <v>13</v>
      </c>
      <c r="M728" s="21">
        <v>48</v>
      </c>
      <c r="N728" s="21">
        <f>SUM(CLEAN!$AB728:$AE728)</f>
        <v>22</v>
      </c>
      <c r="O728" s="24">
        <f>CLEAN!$U728+CLEAN!$V728+CLEAN!$W728+CLEAN!$X728+CLEAN!$Y728+CLEAN!$Z728</f>
        <v>1101</v>
      </c>
      <c r="P728" s="21">
        <f>IF(CLEAN!$M728&lt;=32,3,IF(CLEAN!$M728&lt;=65,2,1))</f>
        <v>2</v>
      </c>
      <c r="Q728" s="21">
        <f>IF(Table_Market[[#This Row],[F_TOTAL_achat]]&lt;=14,1,IF(Table_Market[[#This Row],[F_TOTAL_achat]]&lt;=21,2,3))</f>
        <v>3</v>
      </c>
      <c r="R728" s="21">
        <f>IF(Table_Market[[#This Row],[M_TOTAL_dépensé]]&lt;=115,1,IF(Table_Market[[#This Row],[M_TOTAL_dépensé]]&lt;=833,2,3))</f>
        <v>3</v>
      </c>
      <c r="S728" s="21" t="str">
        <f>Table_Market[[#This Row],[R_SCORE]]&amp;Table_Market[[#This Row],[F_SCORE]]&amp;Table_Market[[#This Row],[M_SCORE]]</f>
        <v>233</v>
      </c>
      <c r="T7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28" s="24">
        <v>918</v>
      </c>
      <c r="V728" s="24">
        <v>21</v>
      </c>
      <c r="W728" s="24">
        <v>118</v>
      </c>
      <c r="X728" s="24">
        <v>13</v>
      </c>
      <c r="Y728" s="24">
        <v>10</v>
      </c>
      <c r="Z728" s="24">
        <v>21</v>
      </c>
      <c r="AA728" s="21">
        <v>3</v>
      </c>
      <c r="AB728" s="21">
        <v>8</v>
      </c>
      <c r="AC728" s="21">
        <v>3</v>
      </c>
      <c r="AD728" s="21">
        <v>5</v>
      </c>
      <c r="AE728" s="21">
        <v>6</v>
      </c>
      <c r="AF728" s="21">
        <v>0</v>
      </c>
      <c r="AG728" s="21">
        <v>1</v>
      </c>
      <c r="AH728" s="21">
        <v>0</v>
      </c>
      <c r="AI728" s="21">
        <v>0</v>
      </c>
      <c r="AJ728" s="21">
        <v>0</v>
      </c>
      <c r="AK728" s="21">
        <v>0</v>
      </c>
      <c r="AL728" s="21">
        <v>3</v>
      </c>
      <c r="AM728" s="21">
        <v>11</v>
      </c>
      <c r="AN728" s="25">
        <v>1</v>
      </c>
    </row>
    <row r="729" spans="1:40" x14ac:dyDescent="0.35">
      <c r="A729" s="26">
        <v>819</v>
      </c>
      <c r="B729" s="27">
        <v>1945</v>
      </c>
      <c r="C729" s="21">
        <f ca="1">YEAR(TODAY())-CLEAN!$B729</f>
        <v>80</v>
      </c>
      <c r="D729" s="28" t="s">
        <v>794</v>
      </c>
      <c r="E729" s="27" t="s">
        <v>716</v>
      </c>
      <c r="F729" s="27" t="s">
        <v>712</v>
      </c>
      <c r="G729" s="29">
        <v>63285</v>
      </c>
      <c r="H729" s="28">
        <v>0</v>
      </c>
      <c r="I729" s="28">
        <v>0</v>
      </c>
      <c r="J729" s="28">
        <f>CLEAN!$H729+CLEAN!$I729</f>
        <v>0</v>
      </c>
      <c r="K729" s="30">
        <v>41583</v>
      </c>
      <c r="L729" s="28">
        <f ca="1">YEAR(TODAY())-YEAR(CLEAN!$K729)</f>
        <v>12</v>
      </c>
      <c r="M729" s="28">
        <v>84</v>
      </c>
      <c r="N729" s="28">
        <f>SUM(CLEAN!$AB729:$AE729)</f>
        <v>27</v>
      </c>
      <c r="O729" s="31">
        <f>CLEAN!$U729+CLEAN!$V729+CLEAN!$W729+CLEAN!$X729+CLEAN!$Y729+CLEAN!$Z729</f>
        <v>1103</v>
      </c>
      <c r="P729" s="28">
        <f>IF(CLEAN!$M729&lt;=32,3,IF(CLEAN!$M729&lt;=65,2,1))</f>
        <v>1</v>
      </c>
      <c r="Q729" s="28">
        <f>IF(Table_Market[[#This Row],[F_TOTAL_achat]]&lt;=14,1,IF(Table_Market[[#This Row],[F_TOTAL_achat]]&lt;=21,2,3))</f>
        <v>3</v>
      </c>
      <c r="R729" s="28">
        <f>IF(Table_Market[[#This Row],[M_TOTAL_dépensé]]&lt;=115,1,IF(Table_Market[[#This Row],[M_TOTAL_dépensé]]&lt;=833,2,3))</f>
        <v>3</v>
      </c>
      <c r="S729" s="21" t="str">
        <f>Table_Market[[#This Row],[R_SCORE]]&amp;Table_Market[[#This Row],[F_SCORE]]&amp;Table_Market[[#This Row],[M_SCORE]]</f>
        <v>133</v>
      </c>
      <c r="T7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29" s="31">
        <v>508</v>
      </c>
      <c r="V729" s="31">
        <v>124</v>
      </c>
      <c r="W729" s="31">
        <v>249</v>
      </c>
      <c r="X729" s="31">
        <v>50</v>
      </c>
      <c r="Y729" s="31">
        <v>38</v>
      </c>
      <c r="Z729" s="31">
        <v>134</v>
      </c>
      <c r="AA729" s="28">
        <v>1</v>
      </c>
      <c r="AB729" s="28">
        <v>6</v>
      </c>
      <c r="AC729" s="28">
        <v>5</v>
      </c>
      <c r="AD729" s="28">
        <v>13</v>
      </c>
      <c r="AE729" s="28">
        <v>3</v>
      </c>
      <c r="AF729" s="28">
        <v>0</v>
      </c>
      <c r="AG729" s="28">
        <v>0</v>
      </c>
      <c r="AH729" s="28">
        <v>0</v>
      </c>
      <c r="AI729" s="28">
        <v>0</v>
      </c>
      <c r="AJ729" s="28">
        <v>0</v>
      </c>
      <c r="AK729" s="28">
        <v>0</v>
      </c>
      <c r="AL729" s="28">
        <v>3</v>
      </c>
      <c r="AM729" s="28">
        <v>11</v>
      </c>
      <c r="AN729" s="32">
        <v>0</v>
      </c>
    </row>
    <row r="730" spans="1:40" x14ac:dyDescent="0.35">
      <c r="A730" s="19">
        <v>6912</v>
      </c>
      <c r="B730" s="20">
        <v>1967</v>
      </c>
      <c r="C730" s="21">
        <f ca="1">YEAR(TODAY())-CLEAN!$B730</f>
        <v>58</v>
      </c>
      <c r="D730" s="28" t="s">
        <v>792</v>
      </c>
      <c r="E730" s="20" t="s">
        <v>714</v>
      </c>
      <c r="F730" s="20" t="s">
        <v>710</v>
      </c>
      <c r="G730" s="22">
        <v>63246</v>
      </c>
      <c r="H730" s="21">
        <v>0</v>
      </c>
      <c r="I730" s="21">
        <v>2</v>
      </c>
      <c r="J730" s="21">
        <f>CLEAN!$H730+CLEAN!$I730</f>
        <v>2</v>
      </c>
      <c r="K730" s="23">
        <v>41506</v>
      </c>
      <c r="L730" s="21">
        <f ca="1">YEAR(TODAY())-YEAR(CLEAN!$K730)</f>
        <v>12</v>
      </c>
      <c r="M730" s="21">
        <v>60</v>
      </c>
      <c r="N730" s="21">
        <f>SUM(CLEAN!$AB730:$AE730)</f>
        <v>25</v>
      </c>
      <c r="O730" s="24">
        <f>CLEAN!$U730+CLEAN!$V730+CLEAN!$W730+CLEAN!$X730+CLEAN!$Y730+CLEAN!$Z730</f>
        <v>772</v>
      </c>
      <c r="P730" s="21">
        <f>IF(CLEAN!$M730&lt;=32,3,IF(CLEAN!$M730&lt;=65,2,1))</f>
        <v>2</v>
      </c>
      <c r="Q730" s="21">
        <f>IF(Table_Market[[#This Row],[F_TOTAL_achat]]&lt;=14,1,IF(Table_Market[[#This Row],[F_TOTAL_achat]]&lt;=21,2,3))</f>
        <v>3</v>
      </c>
      <c r="R730" s="21">
        <f>IF(Table_Market[[#This Row],[M_TOTAL_dépensé]]&lt;=115,1,IF(Table_Market[[#This Row],[M_TOTAL_dépensé]]&lt;=833,2,3))</f>
        <v>2</v>
      </c>
      <c r="S730" s="21" t="str">
        <f>Table_Market[[#This Row],[R_SCORE]]&amp;Table_Market[[#This Row],[F_SCORE]]&amp;Table_Market[[#This Row],[M_SCORE]]</f>
        <v>232</v>
      </c>
      <c r="T7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30" s="24">
        <v>593</v>
      </c>
      <c r="V730" s="24">
        <v>30</v>
      </c>
      <c r="W730" s="24">
        <v>91</v>
      </c>
      <c r="X730" s="24">
        <v>29</v>
      </c>
      <c r="Y730" s="24">
        <v>22</v>
      </c>
      <c r="Z730" s="24">
        <v>7</v>
      </c>
      <c r="AA730" s="21">
        <v>1</v>
      </c>
      <c r="AB730" s="21">
        <v>6</v>
      </c>
      <c r="AC730" s="21">
        <v>3</v>
      </c>
      <c r="AD730" s="21">
        <v>12</v>
      </c>
      <c r="AE730" s="21">
        <v>4</v>
      </c>
      <c r="AF730" s="21">
        <v>0</v>
      </c>
      <c r="AG730" s="21">
        <v>0</v>
      </c>
      <c r="AH730" s="21">
        <v>0</v>
      </c>
      <c r="AI730" s="21">
        <v>0</v>
      </c>
      <c r="AJ730" s="21">
        <v>0</v>
      </c>
      <c r="AK730" s="21">
        <v>0</v>
      </c>
      <c r="AL730" s="21">
        <v>3</v>
      </c>
      <c r="AM730" s="21">
        <v>11</v>
      </c>
      <c r="AN730" s="25">
        <v>0</v>
      </c>
    </row>
    <row r="731" spans="1:40" x14ac:dyDescent="0.35">
      <c r="A731" s="26">
        <v>10676</v>
      </c>
      <c r="B731" s="27">
        <v>1982</v>
      </c>
      <c r="C731" s="21">
        <f ca="1">YEAR(TODAY())-CLEAN!$B731</f>
        <v>43</v>
      </c>
      <c r="D731" s="28" t="s">
        <v>793</v>
      </c>
      <c r="E731" s="27" t="s">
        <v>716</v>
      </c>
      <c r="F731" s="27" t="s">
        <v>710</v>
      </c>
      <c r="G731" s="29">
        <v>63211</v>
      </c>
      <c r="H731" s="28">
        <v>0</v>
      </c>
      <c r="I731" s="28">
        <v>0</v>
      </c>
      <c r="J731" s="28">
        <f>CLEAN!$H731+CLEAN!$I731</f>
        <v>0</v>
      </c>
      <c r="K731" s="30">
        <v>41215</v>
      </c>
      <c r="L731" s="28">
        <f ca="1">YEAR(TODAY())-YEAR(CLEAN!$K731)</f>
        <v>13</v>
      </c>
      <c r="M731" s="28">
        <v>3</v>
      </c>
      <c r="N731" s="28">
        <f>SUM(CLEAN!$AB731:$AE731)</f>
        <v>20</v>
      </c>
      <c r="O731" s="31">
        <f>CLEAN!$U731+CLEAN!$V731+CLEAN!$W731+CLEAN!$X731+CLEAN!$Y731+CLEAN!$Z731</f>
        <v>1173</v>
      </c>
      <c r="P731" s="28">
        <f>IF(CLEAN!$M731&lt;=32,3,IF(CLEAN!$M731&lt;=65,2,1))</f>
        <v>3</v>
      </c>
      <c r="Q731" s="28">
        <f>IF(Table_Market[[#This Row],[F_TOTAL_achat]]&lt;=14,1,IF(Table_Market[[#This Row],[F_TOTAL_achat]]&lt;=21,2,3))</f>
        <v>2</v>
      </c>
      <c r="R731" s="28">
        <f>IF(Table_Market[[#This Row],[M_TOTAL_dépensé]]&lt;=115,1,IF(Table_Market[[#This Row],[M_TOTAL_dépensé]]&lt;=833,2,3))</f>
        <v>3</v>
      </c>
      <c r="S731" s="21" t="str">
        <f>Table_Market[[#This Row],[R_SCORE]]&amp;Table_Market[[#This Row],[F_SCORE]]&amp;Table_Market[[#This Row],[M_SCORE]]</f>
        <v>323</v>
      </c>
      <c r="T7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31" s="31">
        <v>145</v>
      </c>
      <c r="V731" s="31">
        <v>193</v>
      </c>
      <c r="W731" s="31">
        <v>459</v>
      </c>
      <c r="X731" s="31">
        <v>205</v>
      </c>
      <c r="Y731" s="31">
        <v>26</v>
      </c>
      <c r="Z731" s="31">
        <v>145</v>
      </c>
      <c r="AA731" s="28">
        <v>2</v>
      </c>
      <c r="AB731" s="28">
        <v>3</v>
      </c>
      <c r="AC731" s="28">
        <v>8</v>
      </c>
      <c r="AD731" s="28">
        <v>7</v>
      </c>
      <c r="AE731" s="28">
        <v>2</v>
      </c>
      <c r="AF731" s="28">
        <v>0</v>
      </c>
      <c r="AG731" s="28">
        <v>0</v>
      </c>
      <c r="AH731" s="28">
        <v>0</v>
      </c>
      <c r="AI731" s="28">
        <v>0</v>
      </c>
      <c r="AJ731" s="28">
        <v>0</v>
      </c>
      <c r="AK731" s="28">
        <v>0</v>
      </c>
      <c r="AL731" s="28">
        <v>3</v>
      </c>
      <c r="AM731" s="28">
        <v>11</v>
      </c>
      <c r="AN731" s="32">
        <v>1</v>
      </c>
    </row>
    <row r="732" spans="1:40" x14ac:dyDescent="0.35">
      <c r="A732" s="19">
        <v>10513</v>
      </c>
      <c r="B732" s="20">
        <v>1992</v>
      </c>
      <c r="C732" s="21">
        <f ca="1">YEAR(TODAY())-CLEAN!$B732</f>
        <v>33</v>
      </c>
      <c r="D732" s="28" t="s">
        <v>793</v>
      </c>
      <c r="E732" s="20" t="s">
        <v>716</v>
      </c>
      <c r="F732" s="20" t="s">
        <v>713</v>
      </c>
      <c r="G732" s="22">
        <v>63207</v>
      </c>
      <c r="H732" s="21">
        <v>0</v>
      </c>
      <c r="I732" s="21">
        <v>0</v>
      </c>
      <c r="J732" s="21">
        <f>CLEAN!$H732+CLEAN!$I732</f>
        <v>0</v>
      </c>
      <c r="K732" s="23">
        <v>41294</v>
      </c>
      <c r="L732" s="21">
        <f ca="1">YEAR(TODAY())-YEAR(CLEAN!$K732)</f>
        <v>12</v>
      </c>
      <c r="M732" s="21">
        <v>68</v>
      </c>
      <c r="N732" s="21">
        <f>SUM(CLEAN!$AB732:$AE732)</f>
        <v>18</v>
      </c>
      <c r="O732" s="24">
        <f>CLEAN!$U732+CLEAN!$V732+CLEAN!$W732+CLEAN!$X732+CLEAN!$Y732+CLEAN!$Z732</f>
        <v>1502</v>
      </c>
      <c r="P732" s="21">
        <f>IF(CLEAN!$M732&lt;=32,3,IF(CLEAN!$M732&lt;=65,2,1))</f>
        <v>1</v>
      </c>
      <c r="Q732" s="21">
        <f>IF(Table_Market[[#This Row],[F_TOTAL_achat]]&lt;=14,1,IF(Table_Market[[#This Row],[F_TOTAL_achat]]&lt;=21,2,3))</f>
        <v>2</v>
      </c>
      <c r="R732" s="21">
        <f>IF(Table_Market[[#This Row],[M_TOTAL_dépensé]]&lt;=115,1,IF(Table_Market[[#This Row],[M_TOTAL_dépensé]]&lt;=833,2,3))</f>
        <v>3</v>
      </c>
      <c r="S732" s="21" t="str">
        <f>Table_Market[[#This Row],[R_SCORE]]&amp;Table_Market[[#This Row],[F_SCORE]]&amp;Table_Market[[#This Row],[M_SCORE]]</f>
        <v>123</v>
      </c>
      <c r="T7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32" s="24">
        <v>438</v>
      </c>
      <c r="V732" s="24">
        <v>169</v>
      </c>
      <c r="W732" s="24">
        <v>565</v>
      </c>
      <c r="X732" s="24">
        <v>91</v>
      </c>
      <c r="Y732" s="24">
        <v>169</v>
      </c>
      <c r="Z732" s="24">
        <v>70</v>
      </c>
      <c r="AA732" s="21">
        <v>1</v>
      </c>
      <c r="AB732" s="21">
        <v>2</v>
      </c>
      <c r="AC732" s="21">
        <v>3</v>
      </c>
      <c r="AD732" s="21">
        <v>6</v>
      </c>
      <c r="AE732" s="21">
        <v>7</v>
      </c>
      <c r="AF732" s="21">
        <v>0</v>
      </c>
      <c r="AG732" s="21">
        <v>0</v>
      </c>
      <c r="AH732" s="21">
        <v>0</v>
      </c>
      <c r="AI732" s="21">
        <v>1</v>
      </c>
      <c r="AJ732" s="21">
        <v>0</v>
      </c>
      <c r="AK732" s="21">
        <v>0</v>
      </c>
      <c r="AL732" s="21">
        <v>3</v>
      </c>
      <c r="AM732" s="21">
        <v>11</v>
      </c>
      <c r="AN732" s="25">
        <v>0</v>
      </c>
    </row>
    <row r="733" spans="1:40" x14ac:dyDescent="0.35">
      <c r="A733" s="26">
        <v>3643</v>
      </c>
      <c r="B733" s="27">
        <v>1974</v>
      </c>
      <c r="C733" s="21">
        <f ca="1">YEAR(TODAY())-CLEAN!$B733</f>
        <v>51</v>
      </c>
      <c r="D733" s="28" t="s">
        <v>792</v>
      </c>
      <c r="E733" s="27" t="s">
        <v>717</v>
      </c>
      <c r="F733" s="27" t="s">
        <v>710</v>
      </c>
      <c r="G733" s="29">
        <v>63206</v>
      </c>
      <c r="H733" s="28">
        <v>0</v>
      </c>
      <c r="I733" s="28">
        <v>0</v>
      </c>
      <c r="J733" s="28">
        <f>CLEAN!$H733+CLEAN!$I733</f>
        <v>0</v>
      </c>
      <c r="K733" s="30">
        <v>41718</v>
      </c>
      <c r="L733" s="28">
        <f ca="1">YEAR(TODAY())-YEAR(CLEAN!$K733)</f>
        <v>11</v>
      </c>
      <c r="M733" s="28">
        <v>65</v>
      </c>
      <c r="N733" s="28">
        <f>SUM(CLEAN!$AB733:$AE733)</f>
        <v>15</v>
      </c>
      <c r="O733" s="31">
        <f>CLEAN!$U733+CLEAN!$V733+CLEAN!$W733+CLEAN!$X733+CLEAN!$Y733+CLEAN!$Z733</f>
        <v>928</v>
      </c>
      <c r="P733" s="28">
        <f>IF(CLEAN!$M733&lt;=32,3,IF(CLEAN!$M733&lt;=65,2,1))</f>
        <v>2</v>
      </c>
      <c r="Q733" s="28">
        <f>IF(Table_Market[[#This Row],[F_TOTAL_achat]]&lt;=14,1,IF(Table_Market[[#This Row],[F_TOTAL_achat]]&lt;=21,2,3))</f>
        <v>2</v>
      </c>
      <c r="R733" s="28">
        <f>IF(Table_Market[[#This Row],[M_TOTAL_dépensé]]&lt;=115,1,IF(Table_Market[[#This Row],[M_TOTAL_dépensé]]&lt;=833,2,3))</f>
        <v>3</v>
      </c>
      <c r="S733" s="21" t="str">
        <f>Table_Market[[#This Row],[R_SCORE]]&amp;Table_Market[[#This Row],[F_SCORE]]&amp;Table_Market[[#This Row],[M_SCORE]]</f>
        <v>223</v>
      </c>
      <c r="T7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33" s="31">
        <v>750</v>
      </c>
      <c r="V733" s="31">
        <v>8</v>
      </c>
      <c r="W733" s="31">
        <v>125</v>
      </c>
      <c r="X733" s="31">
        <v>11</v>
      </c>
      <c r="Y733" s="31">
        <v>8</v>
      </c>
      <c r="Z733" s="31">
        <v>26</v>
      </c>
      <c r="AA733" s="28">
        <v>1</v>
      </c>
      <c r="AB733" s="28">
        <v>4</v>
      </c>
      <c r="AC733" s="28">
        <v>3</v>
      </c>
      <c r="AD733" s="28">
        <v>6</v>
      </c>
      <c r="AE733" s="28">
        <v>2</v>
      </c>
      <c r="AF733" s="28">
        <v>0</v>
      </c>
      <c r="AG733" s="28">
        <v>0</v>
      </c>
      <c r="AH733" s="28">
        <v>1</v>
      </c>
      <c r="AI733" s="28">
        <v>0</v>
      </c>
      <c r="AJ733" s="28">
        <v>0</v>
      </c>
      <c r="AK733" s="28">
        <v>0</v>
      </c>
      <c r="AL733" s="28">
        <v>3</v>
      </c>
      <c r="AM733" s="28">
        <v>11</v>
      </c>
      <c r="AN733" s="32">
        <v>0</v>
      </c>
    </row>
    <row r="734" spans="1:40" x14ac:dyDescent="0.35">
      <c r="A734" s="19">
        <v>1990</v>
      </c>
      <c r="B734" s="20">
        <v>1974</v>
      </c>
      <c r="C734" s="21">
        <f ca="1">YEAR(TODAY())-CLEAN!$B734</f>
        <v>51</v>
      </c>
      <c r="D734" s="28" t="s">
        <v>792</v>
      </c>
      <c r="E734" s="20" t="s">
        <v>714</v>
      </c>
      <c r="F734" s="20" t="s">
        <v>709</v>
      </c>
      <c r="G734" s="22">
        <v>63159</v>
      </c>
      <c r="H734" s="21">
        <v>0</v>
      </c>
      <c r="I734" s="21">
        <v>0</v>
      </c>
      <c r="J734" s="21">
        <f>CLEAN!$H734+CLEAN!$I734</f>
        <v>0</v>
      </c>
      <c r="K734" s="23">
        <v>41218</v>
      </c>
      <c r="L734" s="21">
        <f ca="1">YEAR(TODAY())-YEAR(CLEAN!$K734)</f>
        <v>13</v>
      </c>
      <c r="M734" s="21">
        <v>74</v>
      </c>
      <c r="N734" s="21">
        <f>SUM(CLEAN!$AB734:$AE734)</f>
        <v>19</v>
      </c>
      <c r="O734" s="24">
        <f>CLEAN!$U734+CLEAN!$V734+CLEAN!$W734+CLEAN!$X734+CLEAN!$Y734+CLEAN!$Z734</f>
        <v>1797</v>
      </c>
      <c r="P734" s="21">
        <f>IF(CLEAN!$M734&lt;=32,3,IF(CLEAN!$M734&lt;=65,2,1))</f>
        <v>1</v>
      </c>
      <c r="Q734" s="21">
        <f>IF(Table_Market[[#This Row],[F_TOTAL_achat]]&lt;=14,1,IF(Table_Market[[#This Row],[F_TOTAL_achat]]&lt;=21,2,3))</f>
        <v>2</v>
      </c>
      <c r="R734" s="21">
        <f>IF(Table_Market[[#This Row],[M_TOTAL_dépensé]]&lt;=115,1,IF(Table_Market[[#This Row],[M_TOTAL_dépensé]]&lt;=833,2,3))</f>
        <v>3</v>
      </c>
      <c r="S734" s="21" t="str">
        <f>Table_Market[[#This Row],[R_SCORE]]&amp;Table_Market[[#This Row],[F_SCORE]]&amp;Table_Market[[#This Row],[M_SCORE]]</f>
        <v>123</v>
      </c>
      <c r="T7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34" s="24">
        <v>965</v>
      </c>
      <c r="V734" s="24">
        <v>34</v>
      </c>
      <c r="W734" s="24">
        <v>586</v>
      </c>
      <c r="X734" s="24">
        <v>89</v>
      </c>
      <c r="Y734" s="24">
        <v>86</v>
      </c>
      <c r="Z734" s="24">
        <v>37</v>
      </c>
      <c r="AA734" s="21">
        <v>1</v>
      </c>
      <c r="AB734" s="21">
        <v>3</v>
      </c>
      <c r="AC734" s="21">
        <v>5</v>
      </c>
      <c r="AD734" s="21">
        <v>8</v>
      </c>
      <c r="AE734" s="21">
        <v>3</v>
      </c>
      <c r="AF734" s="21">
        <v>1</v>
      </c>
      <c r="AG734" s="21">
        <v>0</v>
      </c>
      <c r="AH734" s="21">
        <v>0</v>
      </c>
      <c r="AI734" s="21">
        <v>0</v>
      </c>
      <c r="AJ734" s="21">
        <v>0</v>
      </c>
      <c r="AK734" s="21">
        <v>0</v>
      </c>
      <c r="AL734" s="21">
        <v>3</v>
      </c>
      <c r="AM734" s="21">
        <v>11</v>
      </c>
      <c r="AN734" s="25">
        <v>0</v>
      </c>
    </row>
    <row r="735" spans="1:40" x14ac:dyDescent="0.35">
      <c r="A735" s="26">
        <v>1907</v>
      </c>
      <c r="B735" s="27">
        <v>1950</v>
      </c>
      <c r="C735" s="21">
        <f ca="1">YEAR(TODAY())-CLEAN!$B735</f>
        <v>75</v>
      </c>
      <c r="D735" s="28" t="s">
        <v>794</v>
      </c>
      <c r="E735" s="27" t="s">
        <v>717</v>
      </c>
      <c r="F735" s="27" t="s">
        <v>711</v>
      </c>
      <c r="G735" s="29">
        <v>63120</v>
      </c>
      <c r="H735" s="28">
        <v>0</v>
      </c>
      <c r="I735" s="28">
        <v>1</v>
      </c>
      <c r="J735" s="28">
        <f>CLEAN!$H735+CLEAN!$I735</f>
        <v>1</v>
      </c>
      <c r="K735" s="30">
        <v>41180</v>
      </c>
      <c r="L735" s="28">
        <f ca="1">YEAR(TODAY())-YEAR(CLEAN!$K735)</f>
        <v>13</v>
      </c>
      <c r="M735" s="28">
        <v>53</v>
      </c>
      <c r="N735" s="28">
        <f>SUM(CLEAN!$AB735:$AE735)</f>
        <v>28</v>
      </c>
      <c r="O735" s="31">
        <f>CLEAN!$U735+CLEAN!$V735+CLEAN!$W735+CLEAN!$X735+CLEAN!$Y735+CLEAN!$Z735</f>
        <v>1477</v>
      </c>
      <c r="P735" s="28">
        <f>IF(CLEAN!$M735&lt;=32,3,IF(CLEAN!$M735&lt;=65,2,1))</f>
        <v>2</v>
      </c>
      <c r="Q735" s="28">
        <f>IF(Table_Market[[#This Row],[F_TOTAL_achat]]&lt;=14,1,IF(Table_Market[[#This Row],[F_TOTAL_achat]]&lt;=21,2,3))</f>
        <v>3</v>
      </c>
      <c r="R735" s="28">
        <f>IF(Table_Market[[#This Row],[M_TOTAL_dépensé]]&lt;=115,1,IF(Table_Market[[#This Row],[M_TOTAL_dépensé]]&lt;=833,2,3))</f>
        <v>3</v>
      </c>
      <c r="S735" s="21" t="str">
        <f>Table_Market[[#This Row],[R_SCORE]]&amp;Table_Market[[#This Row],[F_SCORE]]&amp;Table_Market[[#This Row],[M_SCORE]]</f>
        <v>233</v>
      </c>
      <c r="T7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35" s="31">
        <v>965</v>
      </c>
      <c r="V735" s="31">
        <v>69</v>
      </c>
      <c r="W735" s="31">
        <v>279</v>
      </c>
      <c r="X735" s="31">
        <v>54</v>
      </c>
      <c r="Y735" s="31">
        <v>41</v>
      </c>
      <c r="Z735" s="31">
        <v>69</v>
      </c>
      <c r="AA735" s="28">
        <v>5</v>
      </c>
      <c r="AB735" s="28">
        <v>8</v>
      </c>
      <c r="AC735" s="28">
        <v>4</v>
      </c>
      <c r="AD735" s="28">
        <v>9</v>
      </c>
      <c r="AE735" s="28">
        <v>7</v>
      </c>
      <c r="AF735" s="28">
        <v>0</v>
      </c>
      <c r="AG735" s="28">
        <v>0</v>
      </c>
      <c r="AH735" s="28">
        <v>0</v>
      </c>
      <c r="AI735" s="28">
        <v>0</v>
      </c>
      <c r="AJ735" s="28">
        <v>0</v>
      </c>
      <c r="AK735" s="28">
        <v>0</v>
      </c>
      <c r="AL735" s="28">
        <v>3</v>
      </c>
      <c r="AM735" s="28">
        <v>11</v>
      </c>
      <c r="AN735" s="32">
        <v>1</v>
      </c>
    </row>
    <row r="736" spans="1:40" x14ac:dyDescent="0.35">
      <c r="A736" s="19">
        <v>2125</v>
      </c>
      <c r="B736" s="20">
        <v>1959</v>
      </c>
      <c r="C736" s="21">
        <f ca="1">YEAR(TODAY())-CLEAN!$B736</f>
        <v>66</v>
      </c>
      <c r="D736" s="28" t="s">
        <v>794</v>
      </c>
      <c r="E736" s="20" t="s">
        <v>716</v>
      </c>
      <c r="F736" s="20" t="s">
        <v>711</v>
      </c>
      <c r="G736" s="22">
        <v>63033</v>
      </c>
      <c r="H736" s="21">
        <v>0</v>
      </c>
      <c r="I736" s="21">
        <v>0</v>
      </c>
      <c r="J736" s="21">
        <f>CLEAN!$H736+CLEAN!$I736</f>
        <v>0</v>
      </c>
      <c r="K736" s="23">
        <v>41593</v>
      </c>
      <c r="L736" s="21">
        <f ca="1">YEAR(TODAY())-YEAR(CLEAN!$K736)</f>
        <v>12</v>
      </c>
      <c r="M736" s="21">
        <v>82</v>
      </c>
      <c r="N736" s="21">
        <f>SUM(CLEAN!$AB736:$AE736)</f>
        <v>17</v>
      </c>
      <c r="O736" s="24">
        <f>CLEAN!$U736+CLEAN!$V736+CLEAN!$W736+CLEAN!$X736+CLEAN!$Y736+CLEAN!$Z736</f>
        <v>1102</v>
      </c>
      <c r="P736" s="21">
        <f>IF(CLEAN!$M736&lt;=32,3,IF(CLEAN!$M736&lt;=65,2,1))</f>
        <v>1</v>
      </c>
      <c r="Q736" s="21">
        <f>IF(Table_Market[[#This Row],[F_TOTAL_achat]]&lt;=14,1,IF(Table_Market[[#This Row],[F_TOTAL_achat]]&lt;=21,2,3))</f>
        <v>2</v>
      </c>
      <c r="R736" s="21">
        <f>IF(Table_Market[[#This Row],[M_TOTAL_dépensé]]&lt;=115,1,IF(Table_Market[[#This Row],[M_TOTAL_dépensé]]&lt;=833,2,3))</f>
        <v>3</v>
      </c>
      <c r="S736" s="21" t="str">
        <f>Table_Market[[#This Row],[R_SCORE]]&amp;Table_Market[[#This Row],[F_SCORE]]&amp;Table_Market[[#This Row],[M_SCORE]]</f>
        <v>123</v>
      </c>
      <c r="T7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36" s="24">
        <v>194</v>
      </c>
      <c r="V736" s="24">
        <v>61</v>
      </c>
      <c r="W736" s="24">
        <v>480</v>
      </c>
      <c r="X736" s="24">
        <v>225</v>
      </c>
      <c r="Y736" s="24">
        <v>112</v>
      </c>
      <c r="Z736" s="24">
        <v>30</v>
      </c>
      <c r="AA736" s="21">
        <v>1</v>
      </c>
      <c r="AB736" s="21">
        <v>3</v>
      </c>
      <c r="AC736" s="21">
        <v>4</v>
      </c>
      <c r="AD736" s="21">
        <v>8</v>
      </c>
      <c r="AE736" s="21">
        <v>2</v>
      </c>
      <c r="AF736" s="21">
        <v>0</v>
      </c>
      <c r="AG736" s="21">
        <v>0</v>
      </c>
      <c r="AH736" s="21">
        <v>0</v>
      </c>
      <c r="AI736" s="21">
        <v>0</v>
      </c>
      <c r="AJ736" s="21">
        <v>0</v>
      </c>
      <c r="AK736" s="21">
        <v>0</v>
      </c>
      <c r="AL736" s="21">
        <v>3</v>
      </c>
      <c r="AM736" s="21">
        <v>11</v>
      </c>
      <c r="AN736" s="25">
        <v>0</v>
      </c>
    </row>
    <row r="737" spans="1:40" x14ac:dyDescent="0.35">
      <c r="A737" s="26">
        <v>8026</v>
      </c>
      <c r="B737" s="27">
        <v>1952</v>
      </c>
      <c r="C737" s="21">
        <f ca="1">YEAR(TODAY())-CLEAN!$B737</f>
        <v>73</v>
      </c>
      <c r="D737" s="28" t="s">
        <v>794</v>
      </c>
      <c r="E737" s="27" t="s">
        <v>716</v>
      </c>
      <c r="F737" s="27" t="s">
        <v>710</v>
      </c>
      <c r="G737" s="29">
        <v>62998</v>
      </c>
      <c r="H737" s="28">
        <v>0</v>
      </c>
      <c r="I737" s="28">
        <v>1</v>
      </c>
      <c r="J737" s="28">
        <f>CLEAN!$H737+CLEAN!$I737</f>
        <v>1</v>
      </c>
      <c r="K737" s="30">
        <v>41547</v>
      </c>
      <c r="L737" s="28">
        <f ca="1">YEAR(TODAY())-YEAR(CLEAN!$K737)</f>
        <v>12</v>
      </c>
      <c r="M737" s="28">
        <v>10</v>
      </c>
      <c r="N737" s="28">
        <f>SUM(CLEAN!$AB737:$AE737)</f>
        <v>19</v>
      </c>
      <c r="O737" s="31">
        <f>CLEAN!$U737+CLEAN!$V737+CLEAN!$W737+CLEAN!$X737+CLEAN!$Y737+CLEAN!$Z737</f>
        <v>463</v>
      </c>
      <c r="P737" s="28">
        <f>IF(CLEAN!$M737&lt;=32,3,IF(CLEAN!$M737&lt;=65,2,1))</f>
        <v>3</v>
      </c>
      <c r="Q737" s="28">
        <f>IF(Table_Market[[#This Row],[F_TOTAL_achat]]&lt;=14,1,IF(Table_Market[[#This Row],[F_TOTAL_achat]]&lt;=21,2,3))</f>
        <v>2</v>
      </c>
      <c r="R737" s="28">
        <f>IF(Table_Market[[#This Row],[M_TOTAL_dépensé]]&lt;=115,1,IF(Table_Market[[#This Row],[M_TOTAL_dépensé]]&lt;=833,2,3))</f>
        <v>2</v>
      </c>
      <c r="S737" s="21" t="str">
        <f>Table_Market[[#This Row],[R_SCORE]]&amp;Table_Market[[#This Row],[F_SCORE]]&amp;Table_Market[[#This Row],[M_SCORE]]</f>
        <v>322</v>
      </c>
      <c r="T7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37" s="31">
        <v>120</v>
      </c>
      <c r="V737" s="31">
        <v>58</v>
      </c>
      <c r="W737" s="31">
        <v>73</v>
      </c>
      <c r="X737" s="31">
        <v>65</v>
      </c>
      <c r="Y737" s="31">
        <v>89</v>
      </c>
      <c r="Z737" s="31">
        <v>58</v>
      </c>
      <c r="AA737" s="28">
        <v>5</v>
      </c>
      <c r="AB737" s="28">
        <v>5</v>
      </c>
      <c r="AC737" s="28">
        <v>4</v>
      </c>
      <c r="AD737" s="28">
        <v>5</v>
      </c>
      <c r="AE737" s="28">
        <v>5</v>
      </c>
      <c r="AF737" s="28">
        <v>0</v>
      </c>
      <c r="AG737" s="28">
        <v>0</v>
      </c>
      <c r="AH737" s="28">
        <v>0</v>
      </c>
      <c r="AI737" s="28">
        <v>0</v>
      </c>
      <c r="AJ737" s="28">
        <v>0</v>
      </c>
      <c r="AK737" s="28">
        <v>0</v>
      </c>
      <c r="AL737" s="28">
        <v>3</v>
      </c>
      <c r="AM737" s="28">
        <v>11</v>
      </c>
      <c r="AN737" s="32">
        <v>0</v>
      </c>
    </row>
    <row r="738" spans="1:40" x14ac:dyDescent="0.35">
      <c r="A738" s="19">
        <v>902</v>
      </c>
      <c r="B738" s="20">
        <v>1980</v>
      </c>
      <c r="C738" s="21">
        <f ca="1">YEAR(TODAY())-CLEAN!$B738</f>
        <v>45</v>
      </c>
      <c r="D738" s="28" t="s">
        <v>792</v>
      </c>
      <c r="E738" s="20" t="s">
        <v>716</v>
      </c>
      <c r="F738" s="20" t="s">
        <v>713</v>
      </c>
      <c r="G738" s="22">
        <v>62994</v>
      </c>
      <c r="H738" s="21">
        <v>1</v>
      </c>
      <c r="I738" s="21">
        <v>0</v>
      </c>
      <c r="J738" s="21">
        <f>CLEAN!$H738+CLEAN!$I738</f>
        <v>1</v>
      </c>
      <c r="K738" s="23">
        <v>41702</v>
      </c>
      <c r="L738" s="21">
        <f ca="1">YEAR(TODAY())-YEAR(CLEAN!$K738)</f>
        <v>11</v>
      </c>
      <c r="M738" s="21">
        <v>74</v>
      </c>
      <c r="N738" s="21">
        <f>SUM(CLEAN!$AB738:$AE738)</f>
        <v>18</v>
      </c>
      <c r="O738" s="24">
        <f>CLEAN!$U738+CLEAN!$V738+CLEAN!$W738+CLEAN!$X738+CLEAN!$Y738+CLEAN!$Z738</f>
        <v>312</v>
      </c>
      <c r="P738" s="21">
        <f>IF(CLEAN!$M738&lt;=32,3,IF(CLEAN!$M738&lt;=65,2,1))</f>
        <v>1</v>
      </c>
      <c r="Q738" s="21">
        <f>IF(Table_Market[[#This Row],[F_TOTAL_achat]]&lt;=14,1,IF(Table_Market[[#This Row],[F_TOTAL_achat]]&lt;=21,2,3))</f>
        <v>2</v>
      </c>
      <c r="R738" s="21">
        <f>IF(Table_Market[[#This Row],[M_TOTAL_dépensé]]&lt;=115,1,IF(Table_Market[[#This Row],[M_TOTAL_dépensé]]&lt;=833,2,3))</f>
        <v>2</v>
      </c>
      <c r="S738" s="21" t="str">
        <f>Table_Market[[#This Row],[R_SCORE]]&amp;Table_Market[[#This Row],[F_SCORE]]&amp;Table_Market[[#This Row],[M_SCORE]]</f>
        <v>122</v>
      </c>
      <c r="T7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38" s="24">
        <v>224</v>
      </c>
      <c r="V738" s="24">
        <v>12</v>
      </c>
      <c r="W738" s="24">
        <v>48</v>
      </c>
      <c r="X738" s="24">
        <v>4</v>
      </c>
      <c r="Y738" s="24">
        <v>12</v>
      </c>
      <c r="Z738" s="24">
        <v>12</v>
      </c>
      <c r="AA738" s="21">
        <v>1</v>
      </c>
      <c r="AB738" s="21">
        <v>6</v>
      </c>
      <c r="AC738" s="21">
        <v>2</v>
      </c>
      <c r="AD738" s="21">
        <v>4</v>
      </c>
      <c r="AE738" s="21">
        <v>6</v>
      </c>
      <c r="AF738" s="21">
        <v>0</v>
      </c>
      <c r="AG738" s="21">
        <v>0</v>
      </c>
      <c r="AH738" s="21">
        <v>0</v>
      </c>
      <c r="AI738" s="21">
        <v>0</v>
      </c>
      <c r="AJ738" s="21">
        <v>0</v>
      </c>
      <c r="AK738" s="21">
        <v>0</v>
      </c>
      <c r="AL738" s="21">
        <v>3</v>
      </c>
      <c r="AM738" s="21">
        <v>11</v>
      </c>
      <c r="AN738" s="25">
        <v>0</v>
      </c>
    </row>
    <row r="739" spans="1:40" x14ac:dyDescent="0.35">
      <c r="A739" s="26">
        <v>1685</v>
      </c>
      <c r="B739" s="27">
        <v>1967</v>
      </c>
      <c r="C739" s="21">
        <f ca="1">YEAR(TODAY())-CLEAN!$B739</f>
        <v>58</v>
      </c>
      <c r="D739" s="28" t="s">
        <v>792</v>
      </c>
      <c r="E739" s="27" t="s">
        <v>714</v>
      </c>
      <c r="F739" s="27" t="s">
        <v>713</v>
      </c>
      <c r="G739" s="29">
        <v>62981</v>
      </c>
      <c r="H739" s="28">
        <v>0</v>
      </c>
      <c r="I739" s="28">
        <v>0</v>
      </c>
      <c r="J739" s="28">
        <f>CLEAN!$H739+CLEAN!$I739</f>
        <v>0</v>
      </c>
      <c r="K739" s="30">
        <v>41350</v>
      </c>
      <c r="L739" s="28">
        <f ca="1">YEAR(TODAY())-YEAR(CLEAN!$K739)</f>
        <v>12</v>
      </c>
      <c r="M739" s="28">
        <v>21</v>
      </c>
      <c r="N739" s="28">
        <f>SUM(CLEAN!$AB739:$AE739)</f>
        <v>25</v>
      </c>
      <c r="O739" s="31">
        <f>CLEAN!$U739+CLEAN!$V739+CLEAN!$W739+CLEAN!$X739+CLEAN!$Y739+CLEAN!$Z739</f>
        <v>1482</v>
      </c>
      <c r="P739" s="28">
        <f>IF(CLEAN!$M739&lt;=32,3,IF(CLEAN!$M739&lt;=65,2,1))</f>
        <v>3</v>
      </c>
      <c r="Q739" s="28">
        <f>IF(Table_Market[[#This Row],[F_TOTAL_achat]]&lt;=14,1,IF(Table_Market[[#This Row],[F_TOTAL_achat]]&lt;=21,2,3))</f>
        <v>3</v>
      </c>
      <c r="R739" s="28">
        <f>IF(Table_Market[[#This Row],[M_TOTAL_dépensé]]&lt;=115,1,IF(Table_Market[[#This Row],[M_TOTAL_dépensé]]&lt;=833,2,3))</f>
        <v>3</v>
      </c>
      <c r="S739" s="21" t="str">
        <f>Table_Market[[#This Row],[R_SCORE]]&amp;Table_Market[[#This Row],[F_SCORE]]&amp;Table_Market[[#This Row],[M_SCORE]]</f>
        <v>333</v>
      </c>
      <c r="T7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39" s="31">
        <v>796</v>
      </c>
      <c r="V739" s="31">
        <v>14</v>
      </c>
      <c r="W739" s="31">
        <v>590</v>
      </c>
      <c r="X739" s="31">
        <v>38</v>
      </c>
      <c r="Y739" s="31">
        <v>44</v>
      </c>
      <c r="Z739" s="31">
        <v>0</v>
      </c>
      <c r="AA739" s="28">
        <v>1</v>
      </c>
      <c r="AB739" s="28">
        <v>4</v>
      </c>
      <c r="AC739" s="28">
        <v>5</v>
      </c>
      <c r="AD739" s="28">
        <v>13</v>
      </c>
      <c r="AE739" s="28">
        <v>3</v>
      </c>
      <c r="AF739" s="28">
        <v>0</v>
      </c>
      <c r="AG739" s="28">
        <v>1</v>
      </c>
      <c r="AH739" s="28">
        <v>0</v>
      </c>
      <c r="AI739" s="28">
        <v>0</v>
      </c>
      <c r="AJ739" s="28">
        <v>0</v>
      </c>
      <c r="AK739" s="28">
        <v>0</v>
      </c>
      <c r="AL739" s="28">
        <v>3</v>
      </c>
      <c r="AM739" s="28">
        <v>11</v>
      </c>
      <c r="AN739" s="32">
        <v>0</v>
      </c>
    </row>
    <row r="740" spans="1:40" x14ac:dyDescent="0.35">
      <c r="A740" s="19">
        <v>9094</v>
      </c>
      <c r="B740" s="20">
        <v>1955</v>
      </c>
      <c r="C740" s="21">
        <f ca="1">YEAR(TODAY())-CLEAN!$B740</f>
        <v>70</v>
      </c>
      <c r="D740" s="28" t="s">
        <v>794</v>
      </c>
      <c r="E740" s="20" t="s">
        <v>717</v>
      </c>
      <c r="F740" s="20" t="s">
        <v>710</v>
      </c>
      <c r="G740" s="22">
        <v>62972</v>
      </c>
      <c r="H740" s="21">
        <v>0</v>
      </c>
      <c r="I740" s="21">
        <v>1</v>
      </c>
      <c r="J740" s="21">
        <f>CLEAN!$H740+CLEAN!$I740</f>
        <v>1</v>
      </c>
      <c r="K740" s="23">
        <v>41124</v>
      </c>
      <c r="L740" s="21">
        <f ca="1">YEAR(TODAY())-YEAR(CLEAN!$K740)</f>
        <v>13</v>
      </c>
      <c r="M740" s="21">
        <v>39</v>
      </c>
      <c r="N740" s="21">
        <f>SUM(CLEAN!$AB740:$AE740)</f>
        <v>20</v>
      </c>
      <c r="O740" s="24">
        <f>CLEAN!$U740+CLEAN!$V740+CLEAN!$W740+CLEAN!$X740+CLEAN!$Y740+CLEAN!$Z740</f>
        <v>587</v>
      </c>
      <c r="P740" s="21">
        <f>IF(CLEAN!$M740&lt;=32,3,IF(CLEAN!$M740&lt;=65,2,1))</f>
        <v>2</v>
      </c>
      <c r="Q740" s="21">
        <f>IF(Table_Market[[#This Row],[F_TOTAL_achat]]&lt;=14,1,IF(Table_Market[[#This Row],[F_TOTAL_achat]]&lt;=21,2,3))</f>
        <v>2</v>
      </c>
      <c r="R740" s="21">
        <f>IF(Table_Market[[#This Row],[M_TOTAL_dépensé]]&lt;=115,1,IF(Table_Market[[#This Row],[M_TOTAL_dépensé]]&lt;=833,2,3))</f>
        <v>2</v>
      </c>
      <c r="S740" s="21" t="str">
        <f>Table_Market[[#This Row],[R_SCORE]]&amp;Table_Market[[#This Row],[F_SCORE]]&amp;Table_Market[[#This Row],[M_SCORE]]</f>
        <v>222</v>
      </c>
      <c r="T7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40" s="24">
        <v>313</v>
      </c>
      <c r="V740" s="24">
        <v>15</v>
      </c>
      <c r="W740" s="24">
        <v>47</v>
      </c>
      <c r="X740" s="24">
        <v>20</v>
      </c>
      <c r="Y740" s="24">
        <v>0</v>
      </c>
      <c r="Z740" s="24">
        <v>192</v>
      </c>
      <c r="AA740" s="21">
        <v>2</v>
      </c>
      <c r="AB740" s="21">
        <v>7</v>
      </c>
      <c r="AC740" s="21">
        <v>4</v>
      </c>
      <c r="AD740" s="21">
        <v>3</v>
      </c>
      <c r="AE740" s="21">
        <v>6</v>
      </c>
      <c r="AF740" s="21">
        <v>0</v>
      </c>
      <c r="AG740" s="21">
        <v>0</v>
      </c>
      <c r="AH740" s="21">
        <v>0</v>
      </c>
      <c r="AI740" s="21">
        <v>0</v>
      </c>
      <c r="AJ740" s="21">
        <v>0</v>
      </c>
      <c r="AK740" s="21">
        <v>0</v>
      </c>
      <c r="AL740" s="21">
        <v>3</v>
      </c>
      <c r="AM740" s="21">
        <v>11</v>
      </c>
      <c r="AN740" s="25">
        <v>1</v>
      </c>
    </row>
    <row r="741" spans="1:40" x14ac:dyDescent="0.35">
      <c r="A741" s="26">
        <v>9847</v>
      </c>
      <c r="B741" s="27">
        <v>1955</v>
      </c>
      <c r="C741" s="21">
        <f ca="1">YEAR(TODAY())-CLEAN!$B741</f>
        <v>70</v>
      </c>
      <c r="D741" s="28" t="s">
        <v>794</v>
      </c>
      <c r="E741" s="27" t="s">
        <v>717</v>
      </c>
      <c r="F741" s="27" t="s">
        <v>710</v>
      </c>
      <c r="G741" s="29">
        <v>62972</v>
      </c>
      <c r="H741" s="28">
        <v>0</v>
      </c>
      <c r="I741" s="28">
        <v>1</v>
      </c>
      <c r="J741" s="28">
        <f>CLEAN!$H741+CLEAN!$I741</f>
        <v>1</v>
      </c>
      <c r="K741" s="30">
        <v>41124</v>
      </c>
      <c r="L741" s="28">
        <f ca="1">YEAR(TODAY())-YEAR(CLEAN!$K741)</f>
        <v>13</v>
      </c>
      <c r="M741" s="28">
        <v>39</v>
      </c>
      <c r="N741" s="28">
        <f>SUM(CLEAN!$AB741:$AE741)</f>
        <v>20</v>
      </c>
      <c r="O741" s="31">
        <f>CLEAN!$U741+CLEAN!$V741+CLEAN!$W741+CLEAN!$X741+CLEAN!$Y741+CLEAN!$Z741</f>
        <v>587</v>
      </c>
      <c r="P741" s="28">
        <f>IF(CLEAN!$M741&lt;=32,3,IF(CLEAN!$M741&lt;=65,2,1))</f>
        <v>2</v>
      </c>
      <c r="Q741" s="28">
        <f>IF(Table_Market[[#This Row],[F_TOTAL_achat]]&lt;=14,1,IF(Table_Market[[#This Row],[F_TOTAL_achat]]&lt;=21,2,3))</f>
        <v>2</v>
      </c>
      <c r="R741" s="28">
        <f>IF(Table_Market[[#This Row],[M_TOTAL_dépensé]]&lt;=115,1,IF(Table_Market[[#This Row],[M_TOTAL_dépensé]]&lt;=833,2,3))</f>
        <v>2</v>
      </c>
      <c r="S741" s="21" t="str">
        <f>Table_Market[[#This Row],[R_SCORE]]&amp;Table_Market[[#This Row],[F_SCORE]]&amp;Table_Market[[#This Row],[M_SCORE]]</f>
        <v>222</v>
      </c>
      <c r="T7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41" s="31">
        <v>313</v>
      </c>
      <c r="V741" s="31">
        <v>15</v>
      </c>
      <c r="W741" s="31">
        <v>47</v>
      </c>
      <c r="X741" s="31">
        <v>20</v>
      </c>
      <c r="Y741" s="31">
        <v>0</v>
      </c>
      <c r="Z741" s="31">
        <v>192</v>
      </c>
      <c r="AA741" s="28">
        <v>2</v>
      </c>
      <c r="AB741" s="28">
        <v>7</v>
      </c>
      <c r="AC741" s="28">
        <v>4</v>
      </c>
      <c r="AD741" s="28">
        <v>3</v>
      </c>
      <c r="AE741" s="28">
        <v>6</v>
      </c>
      <c r="AF741" s="28">
        <v>0</v>
      </c>
      <c r="AG741" s="28">
        <v>0</v>
      </c>
      <c r="AH741" s="28">
        <v>0</v>
      </c>
      <c r="AI741" s="28">
        <v>0</v>
      </c>
      <c r="AJ741" s="28">
        <v>0</v>
      </c>
      <c r="AK741" s="28">
        <v>0</v>
      </c>
      <c r="AL741" s="28">
        <v>3</v>
      </c>
      <c r="AM741" s="28">
        <v>11</v>
      </c>
      <c r="AN741" s="32">
        <v>0</v>
      </c>
    </row>
    <row r="742" spans="1:40" x14ac:dyDescent="0.35">
      <c r="A742" s="19">
        <v>2118</v>
      </c>
      <c r="B742" s="20">
        <v>1964</v>
      </c>
      <c r="C742" s="21">
        <f ca="1">YEAR(TODAY())-CLEAN!$B742</f>
        <v>61</v>
      </c>
      <c r="D742" s="28" t="s">
        <v>794</v>
      </c>
      <c r="E742" s="20" t="s">
        <v>717</v>
      </c>
      <c r="F742" s="20" t="s">
        <v>710</v>
      </c>
      <c r="G742" s="22">
        <v>62905</v>
      </c>
      <c r="H742" s="21">
        <v>0</v>
      </c>
      <c r="I742" s="21">
        <v>1</v>
      </c>
      <c r="J742" s="21">
        <f>CLEAN!$H742+CLEAN!$I742</f>
        <v>1</v>
      </c>
      <c r="K742" s="23">
        <v>41527</v>
      </c>
      <c r="L742" s="21">
        <f ca="1">YEAR(TODAY())-YEAR(CLEAN!$K742)</f>
        <v>12</v>
      </c>
      <c r="M742" s="21">
        <v>68</v>
      </c>
      <c r="N742" s="21">
        <f>SUM(CLEAN!$AB742:$AE742)</f>
        <v>21</v>
      </c>
      <c r="O742" s="24">
        <f>CLEAN!$U742+CLEAN!$V742+CLEAN!$W742+CLEAN!$X742+CLEAN!$Y742+CLEAN!$Z742</f>
        <v>622</v>
      </c>
      <c r="P742" s="21">
        <f>IF(CLEAN!$M742&lt;=32,3,IF(CLEAN!$M742&lt;=65,2,1))</f>
        <v>1</v>
      </c>
      <c r="Q742" s="21">
        <f>IF(Table_Market[[#This Row],[F_TOTAL_achat]]&lt;=14,1,IF(Table_Market[[#This Row],[F_TOTAL_achat]]&lt;=21,2,3))</f>
        <v>2</v>
      </c>
      <c r="R742" s="21">
        <f>IF(Table_Market[[#This Row],[M_TOTAL_dépensé]]&lt;=115,1,IF(Table_Market[[#This Row],[M_TOTAL_dépensé]]&lt;=833,2,3))</f>
        <v>2</v>
      </c>
      <c r="S742" s="21" t="str">
        <f>Table_Market[[#This Row],[R_SCORE]]&amp;Table_Market[[#This Row],[F_SCORE]]&amp;Table_Market[[#This Row],[M_SCORE]]</f>
        <v>122</v>
      </c>
      <c r="T7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42" s="24">
        <v>166</v>
      </c>
      <c r="V742" s="24">
        <v>75</v>
      </c>
      <c r="W742" s="24">
        <v>96</v>
      </c>
      <c r="X742" s="24">
        <v>119</v>
      </c>
      <c r="Y742" s="24">
        <v>107</v>
      </c>
      <c r="Z742" s="24">
        <v>59</v>
      </c>
      <c r="AA742" s="21">
        <v>3</v>
      </c>
      <c r="AB742" s="21">
        <v>7</v>
      </c>
      <c r="AC742" s="21">
        <v>2</v>
      </c>
      <c r="AD742" s="21">
        <v>8</v>
      </c>
      <c r="AE742" s="21">
        <v>4</v>
      </c>
      <c r="AF742" s="21">
        <v>0</v>
      </c>
      <c r="AG742" s="21">
        <v>0</v>
      </c>
      <c r="AH742" s="21">
        <v>0</v>
      </c>
      <c r="AI742" s="21">
        <v>0</v>
      </c>
      <c r="AJ742" s="21">
        <v>0</v>
      </c>
      <c r="AK742" s="21">
        <v>0</v>
      </c>
      <c r="AL742" s="21">
        <v>3</v>
      </c>
      <c r="AM742" s="21">
        <v>11</v>
      </c>
      <c r="AN742" s="25">
        <v>0</v>
      </c>
    </row>
    <row r="743" spans="1:40" x14ac:dyDescent="0.35">
      <c r="A743" s="26">
        <v>5564</v>
      </c>
      <c r="B743" s="27">
        <v>1969</v>
      </c>
      <c r="C743" s="21">
        <f ca="1">YEAR(TODAY())-CLEAN!$B743</f>
        <v>56</v>
      </c>
      <c r="D743" s="28" t="s">
        <v>792</v>
      </c>
      <c r="E743" s="27" t="s">
        <v>716</v>
      </c>
      <c r="F743" s="27" t="s">
        <v>713</v>
      </c>
      <c r="G743" s="29">
        <v>62882</v>
      </c>
      <c r="H743" s="28">
        <v>0</v>
      </c>
      <c r="I743" s="28">
        <v>1</v>
      </c>
      <c r="J743" s="28">
        <f>CLEAN!$H743+CLEAN!$I743</f>
        <v>1</v>
      </c>
      <c r="K743" s="30">
        <v>41130</v>
      </c>
      <c r="L743" s="28">
        <f ca="1">YEAR(TODAY())-YEAR(CLEAN!$K743)</f>
        <v>13</v>
      </c>
      <c r="M743" s="28">
        <v>26</v>
      </c>
      <c r="N743" s="28">
        <f>SUM(CLEAN!$AB743:$AE743)</f>
        <v>22</v>
      </c>
      <c r="O743" s="31">
        <f>CLEAN!$U743+CLEAN!$V743+CLEAN!$W743+CLEAN!$X743+CLEAN!$Y743+CLEAN!$Z743</f>
        <v>1338</v>
      </c>
      <c r="P743" s="28">
        <f>IF(CLEAN!$M743&lt;=32,3,IF(CLEAN!$M743&lt;=65,2,1))</f>
        <v>3</v>
      </c>
      <c r="Q743" s="28">
        <f>IF(Table_Market[[#This Row],[F_TOTAL_achat]]&lt;=14,1,IF(Table_Market[[#This Row],[F_TOTAL_achat]]&lt;=21,2,3))</f>
        <v>3</v>
      </c>
      <c r="R743" s="28">
        <f>IF(Table_Market[[#This Row],[M_TOTAL_dépensé]]&lt;=115,1,IF(Table_Market[[#This Row],[M_TOTAL_dépensé]]&lt;=833,2,3))</f>
        <v>3</v>
      </c>
      <c r="S743" s="21" t="str">
        <f>Table_Market[[#This Row],[R_SCORE]]&amp;Table_Market[[#This Row],[F_SCORE]]&amp;Table_Market[[#This Row],[M_SCORE]]</f>
        <v>333</v>
      </c>
      <c r="T7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43" s="31">
        <v>509</v>
      </c>
      <c r="V743" s="31">
        <v>133</v>
      </c>
      <c r="W743" s="31">
        <v>497</v>
      </c>
      <c r="X743" s="31">
        <v>78</v>
      </c>
      <c r="Y743" s="31">
        <v>24</v>
      </c>
      <c r="Z743" s="31">
        <v>97</v>
      </c>
      <c r="AA743" s="28">
        <v>2</v>
      </c>
      <c r="AB743" s="28">
        <v>7</v>
      </c>
      <c r="AC743" s="28">
        <v>5</v>
      </c>
      <c r="AD743" s="28">
        <v>6</v>
      </c>
      <c r="AE743" s="28">
        <v>4</v>
      </c>
      <c r="AF743" s="28">
        <v>0</v>
      </c>
      <c r="AG743" s="28">
        <v>0</v>
      </c>
      <c r="AH743" s="28">
        <v>0</v>
      </c>
      <c r="AI743" s="28">
        <v>0</v>
      </c>
      <c r="AJ743" s="28">
        <v>0</v>
      </c>
      <c r="AK743" s="28">
        <v>0</v>
      </c>
      <c r="AL743" s="28">
        <v>3</v>
      </c>
      <c r="AM743" s="28">
        <v>11</v>
      </c>
      <c r="AN743" s="32">
        <v>0</v>
      </c>
    </row>
    <row r="744" spans="1:40" x14ac:dyDescent="0.35">
      <c r="A744" s="19">
        <v>2131</v>
      </c>
      <c r="B744" s="20">
        <v>1959</v>
      </c>
      <c r="C744" s="21">
        <f ca="1">YEAR(TODAY())-CLEAN!$B744</f>
        <v>66</v>
      </c>
      <c r="D744" s="28" t="s">
        <v>794</v>
      </c>
      <c r="E744" s="20" t="s">
        <v>714</v>
      </c>
      <c r="F744" s="20" t="s">
        <v>711</v>
      </c>
      <c r="G744" s="22">
        <v>62859</v>
      </c>
      <c r="H744" s="21">
        <v>0</v>
      </c>
      <c r="I744" s="21">
        <v>1</v>
      </c>
      <c r="J744" s="21">
        <f>CLEAN!$H744+CLEAN!$I744</f>
        <v>1</v>
      </c>
      <c r="K744" s="23">
        <v>41273</v>
      </c>
      <c r="L744" s="21">
        <f ca="1">YEAR(TODAY())-YEAR(CLEAN!$K744)</f>
        <v>13</v>
      </c>
      <c r="M744" s="21">
        <v>37</v>
      </c>
      <c r="N744" s="21">
        <f>SUM(CLEAN!$AB744:$AE744)</f>
        <v>25</v>
      </c>
      <c r="O744" s="24">
        <f>CLEAN!$U744+CLEAN!$V744+CLEAN!$W744+CLEAN!$X744+CLEAN!$Y744+CLEAN!$Z744</f>
        <v>1307</v>
      </c>
      <c r="P744" s="21">
        <f>IF(CLEAN!$M744&lt;=32,3,IF(CLEAN!$M744&lt;=65,2,1))</f>
        <v>2</v>
      </c>
      <c r="Q744" s="21">
        <f>IF(Table_Market[[#This Row],[F_TOTAL_achat]]&lt;=14,1,IF(Table_Market[[#This Row],[F_TOTAL_achat]]&lt;=21,2,3))</f>
        <v>3</v>
      </c>
      <c r="R744" s="21">
        <f>IF(Table_Market[[#This Row],[M_TOTAL_dépensé]]&lt;=115,1,IF(Table_Market[[#This Row],[M_TOTAL_dépensé]]&lt;=833,2,3))</f>
        <v>3</v>
      </c>
      <c r="S744" s="21" t="str">
        <f>Table_Market[[#This Row],[R_SCORE]]&amp;Table_Market[[#This Row],[F_SCORE]]&amp;Table_Market[[#This Row],[M_SCORE]]</f>
        <v>233</v>
      </c>
      <c r="T7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44" s="24">
        <v>1063</v>
      </c>
      <c r="V744" s="24">
        <v>89</v>
      </c>
      <c r="W744" s="24">
        <v>102</v>
      </c>
      <c r="X744" s="24">
        <v>16</v>
      </c>
      <c r="Y744" s="24">
        <v>12</v>
      </c>
      <c r="Z744" s="24">
        <v>25</v>
      </c>
      <c r="AA744" s="21">
        <v>4</v>
      </c>
      <c r="AB744" s="21">
        <v>9</v>
      </c>
      <c r="AC744" s="21">
        <v>4</v>
      </c>
      <c r="AD744" s="21">
        <v>6</v>
      </c>
      <c r="AE744" s="21">
        <v>6</v>
      </c>
      <c r="AF744" s="21">
        <v>0</v>
      </c>
      <c r="AG744" s="21">
        <v>0</v>
      </c>
      <c r="AH744" s="21">
        <v>0</v>
      </c>
      <c r="AI744" s="21">
        <v>0</v>
      </c>
      <c r="AJ744" s="21">
        <v>0</v>
      </c>
      <c r="AK744" s="21">
        <v>0</v>
      </c>
      <c r="AL744" s="21">
        <v>3</v>
      </c>
      <c r="AM744" s="21">
        <v>11</v>
      </c>
      <c r="AN744" s="25">
        <v>0</v>
      </c>
    </row>
    <row r="745" spans="1:40" x14ac:dyDescent="0.35">
      <c r="A745" s="26">
        <v>6543</v>
      </c>
      <c r="B745" s="27">
        <v>1945</v>
      </c>
      <c r="C745" s="21">
        <f ca="1">YEAR(TODAY())-CLEAN!$B745</f>
        <v>80</v>
      </c>
      <c r="D745" s="28" t="s">
        <v>794</v>
      </c>
      <c r="E745" s="27" t="s">
        <v>717</v>
      </c>
      <c r="F745" s="27" t="s">
        <v>713</v>
      </c>
      <c r="G745" s="29">
        <v>62847</v>
      </c>
      <c r="H745" s="28">
        <v>0</v>
      </c>
      <c r="I745" s="28">
        <v>0</v>
      </c>
      <c r="J745" s="28">
        <f>CLEAN!$H745+CLEAN!$I745</f>
        <v>0</v>
      </c>
      <c r="K745" s="30">
        <v>41289</v>
      </c>
      <c r="L745" s="28">
        <f ca="1">YEAR(TODAY())-YEAR(CLEAN!$K745)</f>
        <v>12</v>
      </c>
      <c r="M745" s="28">
        <v>45</v>
      </c>
      <c r="N745" s="28">
        <f>SUM(CLEAN!$AB745:$AE745)</f>
        <v>15</v>
      </c>
      <c r="O745" s="31">
        <f>CLEAN!$U745+CLEAN!$V745+CLEAN!$W745+CLEAN!$X745+CLEAN!$Y745+CLEAN!$Z745</f>
        <v>1612</v>
      </c>
      <c r="P745" s="28">
        <f>IF(CLEAN!$M745&lt;=32,3,IF(CLEAN!$M745&lt;=65,2,1))</f>
        <v>2</v>
      </c>
      <c r="Q745" s="28">
        <f>IF(Table_Market[[#This Row],[F_TOTAL_achat]]&lt;=14,1,IF(Table_Market[[#This Row],[F_TOTAL_achat]]&lt;=21,2,3))</f>
        <v>2</v>
      </c>
      <c r="R745" s="28">
        <f>IF(Table_Market[[#This Row],[M_TOTAL_dépensé]]&lt;=115,1,IF(Table_Market[[#This Row],[M_TOTAL_dépensé]]&lt;=833,2,3))</f>
        <v>3</v>
      </c>
      <c r="S745" s="21" t="str">
        <f>Table_Market[[#This Row],[R_SCORE]]&amp;Table_Market[[#This Row],[F_SCORE]]&amp;Table_Market[[#This Row],[M_SCORE]]</f>
        <v>223</v>
      </c>
      <c r="T7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45" s="31">
        <v>521</v>
      </c>
      <c r="V745" s="31">
        <v>168</v>
      </c>
      <c r="W745" s="31">
        <v>706</v>
      </c>
      <c r="X745" s="31">
        <v>80</v>
      </c>
      <c r="Y745" s="31">
        <v>76</v>
      </c>
      <c r="Z745" s="31">
        <v>61</v>
      </c>
      <c r="AA745" s="28">
        <v>1</v>
      </c>
      <c r="AB745" s="28">
        <v>3</v>
      </c>
      <c r="AC745" s="28">
        <v>6</v>
      </c>
      <c r="AD745" s="28">
        <v>4</v>
      </c>
      <c r="AE745" s="28">
        <v>2</v>
      </c>
      <c r="AF745" s="28">
        <v>0</v>
      </c>
      <c r="AG745" s="28">
        <v>0</v>
      </c>
      <c r="AH745" s="28">
        <v>0</v>
      </c>
      <c r="AI745" s="28">
        <v>0</v>
      </c>
      <c r="AJ745" s="28">
        <v>0</v>
      </c>
      <c r="AK745" s="28">
        <v>0</v>
      </c>
      <c r="AL745" s="28">
        <v>3</v>
      </c>
      <c r="AM745" s="28">
        <v>11</v>
      </c>
      <c r="AN745" s="32">
        <v>0</v>
      </c>
    </row>
    <row r="746" spans="1:40" x14ac:dyDescent="0.35">
      <c r="A746" s="19">
        <v>4491</v>
      </c>
      <c r="B746" s="20">
        <v>1949</v>
      </c>
      <c r="C746" s="21">
        <f ca="1">YEAR(TODAY())-CLEAN!$B746</f>
        <v>76</v>
      </c>
      <c r="D746" s="28" t="s">
        <v>794</v>
      </c>
      <c r="E746" s="20" t="s">
        <v>717</v>
      </c>
      <c r="F746" s="20" t="s">
        <v>710</v>
      </c>
      <c r="G746" s="22">
        <v>62845</v>
      </c>
      <c r="H746" s="21">
        <v>1</v>
      </c>
      <c r="I746" s="21">
        <v>1</v>
      </c>
      <c r="J746" s="21">
        <f>CLEAN!$H746+CLEAN!$I746</f>
        <v>2</v>
      </c>
      <c r="K746" s="23">
        <v>41183</v>
      </c>
      <c r="L746" s="21">
        <f ca="1">YEAR(TODAY())-YEAR(CLEAN!$K746)</f>
        <v>13</v>
      </c>
      <c r="M746" s="21">
        <v>3</v>
      </c>
      <c r="N746" s="21">
        <f>SUM(CLEAN!$AB746:$AE746)</f>
        <v>25</v>
      </c>
      <c r="O746" s="24">
        <f>CLEAN!$U746+CLEAN!$V746+CLEAN!$W746+CLEAN!$X746+CLEAN!$Y746+CLEAN!$Z746</f>
        <v>1178</v>
      </c>
      <c r="P746" s="21">
        <f>IF(CLEAN!$M746&lt;=32,3,IF(CLEAN!$M746&lt;=65,2,1))</f>
        <v>3</v>
      </c>
      <c r="Q746" s="21">
        <f>IF(Table_Market[[#This Row],[F_TOTAL_achat]]&lt;=14,1,IF(Table_Market[[#This Row],[F_TOTAL_achat]]&lt;=21,2,3))</f>
        <v>3</v>
      </c>
      <c r="R746" s="21">
        <f>IF(Table_Market[[#This Row],[M_TOTAL_dépensé]]&lt;=115,1,IF(Table_Market[[#This Row],[M_TOTAL_dépensé]]&lt;=833,2,3))</f>
        <v>3</v>
      </c>
      <c r="S746" s="21" t="str">
        <f>Table_Market[[#This Row],[R_SCORE]]&amp;Table_Market[[#This Row],[F_SCORE]]&amp;Table_Market[[#This Row],[M_SCORE]]</f>
        <v>333</v>
      </c>
      <c r="T7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46" s="24">
        <v>1099</v>
      </c>
      <c r="V746" s="24">
        <v>0</v>
      </c>
      <c r="W746" s="24">
        <v>45</v>
      </c>
      <c r="X746" s="24">
        <v>0</v>
      </c>
      <c r="Y746" s="24">
        <v>0</v>
      </c>
      <c r="Z746" s="24">
        <v>34</v>
      </c>
      <c r="AA746" s="21">
        <v>11</v>
      </c>
      <c r="AB746" s="21">
        <v>3</v>
      </c>
      <c r="AC746" s="21">
        <v>4</v>
      </c>
      <c r="AD746" s="21">
        <v>10</v>
      </c>
      <c r="AE746" s="21">
        <v>8</v>
      </c>
      <c r="AF746" s="21">
        <v>0</v>
      </c>
      <c r="AG746" s="21">
        <v>1</v>
      </c>
      <c r="AH746" s="21">
        <v>0</v>
      </c>
      <c r="AI746" s="21">
        <v>0</v>
      </c>
      <c r="AJ746" s="21">
        <v>0</v>
      </c>
      <c r="AK746" s="21">
        <v>0</v>
      </c>
      <c r="AL746" s="21">
        <v>3</v>
      </c>
      <c r="AM746" s="21">
        <v>11</v>
      </c>
      <c r="AN746" s="25">
        <v>0</v>
      </c>
    </row>
    <row r="747" spans="1:40" x14ac:dyDescent="0.35">
      <c r="A747" s="26">
        <v>873</v>
      </c>
      <c r="B747" s="27">
        <v>1949</v>
      </c>
      <c r="C747" s="21">
        <f ca="1">YEAR(TODAY())-CLEAN!$B747</f>
        <v>76</v>
      </c>
      <c r="D747" s="28" t="s">
        <v>794</v>
      </c>
      <c r="E747" s="27" t="s">
        <v>717</v>
      </c>
      <c r="F747" s="27" t="s">
        <v>710</v>
      </c>
      <c r="G747" s="29">
        <v>62845</v>
      </c>
      <c r="H747" s="28">
        <v>1</v>
      </c>
      <c r="I747" s="28">
        <v>1</v>
      </c>
      <c r="J747" s="28">
        <f>CLEAN!$H747+CLEAN!$I747</f>
        <v>2</v>
      </c>
      <c r="K747" s="30">
        <v>41183</v>
      </c>
      <c r="L747" s="28">
        <f ca="1">YEAR(TODAY())-YEAR(CLEAN!$K747)</f>
        <v>13</v>
      </c>
      <c r="M747" s="28">
        <v>3</v>
      </c>
      <c r="N747" s="28">
        <f>SUM(CLEAN!$AB747:$AE747)</f>
        <v>25</v>
      </c>
      <c r="O747" s="31">
        <f>CLEAN!$U747+CLEAN!$V747+CLEAN!$W747+CLEAN!$X747+CLEAN!$Y747+CLEAN!$Z747</f>
        <v>1178</v>
      </c>
      <c r="P747" s="28">
        <f>IF(CLEAN!$M747&lt;=32,3,IF(CLEAN!$M747&lt;=65,2,1))</f>
        <v>3</v>
      </c>
      <c r="Q747" s="28">
        <f>IF(Table_Market[[#This Row],[F_TOTAL_achat]]&lt;=14,1,IF(Table_Market[[#This Row],[F_TOTAL_achat]]&lt;=21,2,3))</f>
        <v>3</v>
      </c>
      <c r="R747" s="28">
        <f>IF(Table_Market[[#This Row],[M_TOTAL_dépensé]]&lt;=115,1,IF(Table_Market[[#This Row],[M_TOTAL_dépensé]]&lt;=833,2,3))</f>
        <v>3</v>
      </c>
      <c r="S747" s="21" t="str">
        <f>Table_Market[[#This Row],[R_SCORE]]&amp;Table_Market[[#This Row],[F_SCORE]]&amp;Table_Market[[#This Row],[M_SCORE]]</f>
        <v>333</v>
      </c>
      <c r="T7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47" s="31">
        <v>1099</v>
      </c>
      <c r="V747" s="31">
        <v>0</v>
      </c>
      <c r="W747" s="31">
        <v>45</v>
      </c>
      <c r="X747" s="31">
        <v>0</v>
      </c>
      <c r="Y747" s="31">
        <v>0</v>
      </c>
      <c r="Z747" s="31">
        <v>34</v>
      </c>
      <c r="AA747" s="28">
        <v>11</v>
      </c>
      <c r="AB747" s="28">
        <v>3</v>
      </c>
      <c r="AC747" s="28">
        <v>4</v>
      </c>
      <c r="AD747" s="28">
        <v>10</v>
      </c>
      <c r="AE747" s="28">
        <v>8</v>
      </c>
      <c r="AF747" s="28">
        <v>0</v>
      </c>
      <c r="AG747" s="28">
        <v>1</v>
      </c>
      <c r="AH747" s="28">
        <v>0</v>
      </c>
      <c r="AI747" s="28">
        <v>0</v>
      </c>
      <c r="AJ747" s="28">
        <v>0</v>
      </c>
      <c r="AK747" s="28">
        <v>0</v>
      </c>
      <c r="AL747" s="28">
        <v>3</v>
      </c>
      <c r="AM747" s="28">
        <v>11</v>
      </c>
      <c r="AN747" s="32">
        <v>1</v>
      </c>
    </row>
    <row r="748" spans="1:40" x14ac:dyDescent="0.35">
      <c r="A748" s="19">
        <v>9308</v>
      </c>
      <c r="B748" s="20">
        <v>1954</v>
      </c>
      <c r="C748" s="21">
        <f ca="1">YEAR(TODAY())-CLEAN!$B748</f>
        <v>71</v>
      </c>
      <c r="D748" s="28" t="s">
        <v>794</v>
      </c>
      <c r="E748" s="20" t="s">
        <v>716</v>
      </c>
      <c r="F748" s="20" t="s">
        <v>710</v>
      </c>
      <c r="G748" s="22">
        <v>62820</v>
      </c>
      <c r="H748" s="21">
        <v>0</v>
      </c>
      <c r="I748" s="21">
        <v>0</v>
      </c>
      <c r="J748" s="21">
        <f>CLEAN!$H748+CLEAN!$I748</f>
        <v>0</v>
      </c>
      <c r="K748" s="23">
        <v>41405</v>
      </c>
      <c r="L748" s="21">
        <f ca="1">YEAR(TODAY())-YEAR(CLEAN!$K748)</f>
        <v>12</v>
      </c>
      <c r="M748" s="21">
        <v>51</v>
      </c>
      <c r="N748" s="21">
        <f>SUM(CLEAN!$AB748:$AE748)</f>
        <v>14</v>
      </c>
      <c r="O748" s="24">
        <f>CLEAN!$U748+CLEAN!$V748+CLEAN!$W748+CLEAN!$X748+CLEAN!$Y748+CLEAN!$Z748</f>
        <v>976</v>
      </c>
      <c r="P748" s="21">
        <f>IF(CLEAN!$M748&lt;=32,3,IF(CLEAN!$M748&lt;=65,2,1))</f>
        <v>2</v>
      </c>
      <c r="Q748" s="21">
        <f>IF(Table_Market[[#This Row],[F_TOTAL_achat]]&lt;=14,1,IF(Table_Market[[#This Row],[F_TOTAL_achat]]&lt;=21,2,3))</f>
        <v>1</v>
      </c>
      <c r="R748" s="21">
        <f>IF(Table_Market[[#This Row],[M_TOTAL_dépensé]]&lt;=115,1,IF(Table_Market[[#This Row],[M_TOTAL_dépensé]]&lt;=833,2,3))</f>
        <v>3</v>
      </c>
      <c r="S748" s="21" t="str">
        <f>Table_Market[[#This Row],[R_SCORE]]&amp;Table_Market[[#This Row],[F_SCORE]]&amp;Table_Market[[#This Row],[M_SCORE]]</f>
        <v>213</v>
      </c>
      <c r="T7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748" s="24">
        <v>398</v>
      </c>
      <c r="V748" s="24">
        <v>61</v>
      </c>
      <c r="W748" s="24">
        <v>265</v>
      </c>
      <c r="X748" s="24">
        <v>138</v>
      </c>
      <c r="Y748" s="24">
        <v>61</v>
      </c>
      <c r="Z748" s="24">
        <v>53</v>
      </c>
      <c r="AA748" s="21">
        <v>1</v>
      </c>
      <c r="AB748" s="21">
        <v>3</v>
      </c>
      <c r="AC748" s="21">
        <v>4</v>
      </c>
      <c r="AD748" s="21">
        <v>6</v>
      </c>
      <c r="AE748" s="21">
        <v>1</v>
      </c>
      <c r="AF748" s="21">
        <v>0</v>
      </c>
      <c r="AG748" s="21">
        <v>0</v>
      </c>
      <c r="AH748" s="21">
        <v>0</v>
      </c>
      <c r="AI748" s="21">
        <v>0</v>
      </c>
      <c r="AJ748" s="21">
        <v>0</v>
      </c>
      <c r="AK748" s="21">
        <v>0</v>
      </c>
      <c r="AL748" s="21">
        <v>3</v>
      </c>
      <c r="AM748" s="21">
        <v>11</v>
      </c>
      <c r="AN748" s="25">
        <v>0</v>
      </c>
    </row>
    <row r="749" spans="1:40" x14ac:dyDescent="0.35">
      <c r="A749" s="26">
        <v>544</v>
      </c>
      <c r="B749" s="27">
        <v>1954</v>
      </c>
      <c r="C749" s="21">
        <f ca="1">YEAR(TODAY())-CLEAN!$B749</f>
        <v>71</v>
      </c>
      <c r="D749" s="28" t="s">
        <v>794</v>
      </c>
      <c r="E749" s="27" t="s">
        <v>716</v>
      </c>
      <c r="F749" s="27" t="s">
        <v>710</v>
      </c>
      <c r="G749" s="29">
        <v>62820</v>
      </c>
      <c r="H749" s="28">
        <v>0</v>
      </c>
      <c r="I749" s="28">
        <v>0</v>
      </c>
      <c r="J749" s="28">
        <f>CLEAN!$H749+CLEAN!$I749</f>
        <v>0</v>
      </c>
      <c r="K749" s="30">
        <v>41405</v>
      </c>
      <c r="L749" s="28">
        <f ca="1">YEAR(TODAY())-YEAR(CLEAN!$K749)</f>
        <v>12</v>
      </c>
      <c r="M749" s="28">
        <v>51</v>
      </c>
      <c r="N749" s="28">
        <f>SUM(CLEAN!$AB749:$AE749)</f>
        <v>14</v>
      </c>
      <c r="O749" s="31">
        <f>CLEAN!$U749+CLEAN!$V749+CLEAN!$W749+CLEAN!$X749+CLEAN!$Y749+CLEAN!$Z749</f>
        <v>976</v>
      </c>
      <c r="P749" s="28">
        <f>IF(CLEAN!$M749&lt;=32,3,IF(CLEAN!$M749&lt;=65,2,1))</f>
        <v>2</v>
      </c>
      <c r="Q749" s="28">
        <f>IF(Table_Market[[#This Row],[F_TOTAL_achat]]&lt;=14,1,IF(Table_Market[[#This Row],[F_TOTAL_achat]]&lt;=21,2,3))</f>
        <v>1</v>
      </c>
      <c r="R749" s="28">
        <f>IF(Table_Market[[#This Row],[M_TOTAL_dépensé]]&lt;=115,1,IF(Table_Market[[#This Row],[M_TOTAL_dépensé]]&lt;=833,2,3))</f>
        <v>3</v>
      </c>
      <c r="S749" s="21" t="str">
        <f>Table_Market[[#This Row],[R_SCORE]]&amp;Table_Market[[#This Row],[F_SCORE]]&amp;Table_Market[[#This Row],[M_SCORE]]</f>
        <v>213</v>
      </c>
      <c r="T7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749" s="31">
        <v>398</v>
      </c>
      <c r="V749" s="31">
        <v>61</v>
      </c>
      <c r="W749" s="31">
        <v>265</v>
      </c>
      <c r="X749" s="31">
        <v>138</v>
      </c>
      <c r="Y749" s="31">
        <v>61</v>
      </c>
      <c r="Z749" s="31">
        <v>53</v>
      </c>
      <c r="AA749" s="28">
        <v>1</v>
      </c>
      <c r="AB749" s="28">
        <v>3</v>
      </c>
      <c r="AC749" s="28">
        <v>4</v>
      </c>
      <c r="AD749" s="28">
        <v>6</v>
      </c>
      <c r="AE749" s="28">
        <v>1</v>
      </c>
      <c r="AF749" s="28">
        <v>0</v>
      </c>
      <c r="AG749" s="28">
        <v>0</v>
      </c>
      <c r="AH749" s="28">
        <v>0</v>
      </c>
      <c r="AI749" s="28">
        <v>0</v>
      </c>
      <c r="AJ749" s="28">
        <v>0</v>
      </c>
      <c r="AK749" s="28">
        <v>0</v>
      </c>
      <c r="AL749" s="28">
        <v>3</v>
      </c>
      <c r="AM749" s="28">
        <v>11</v>
      </c>
      <c r="AN749" s="32">
        <v>0</v>
      </c>
    </row>
    <row r="750" spans="1:40" x14ac:dyDescent="0.35">
      <c r="A750" s="19">
        <v>2453</v>
      </c>
      <c r="B750" s="20">
        <v>1960</v>
      </c>
      <c r="C750" s="21">
        <f ca="1">YEAR(TODAY())-CLEAN!$B750</f>
        <v>65</v>
      </c>
      <c r="D750" s="28" t="s">
        <v>794</v>
      </c>
      <c r="E750" s="20" t="s">
        <v>716</v>
      </c>
      <c r="F750" s="20" t="s">
        <v>713</v>
      </c>
      <c r="G750" s="22">
        <v>62807</v>
      </c>
      <c r="H750" s="21">
        <v>0</v>
      </c>
      <c r="I750" s="21">
        <v>1</v>
      </c>
      <c r="J750" s="21">
        <f>CLEAN!$H750+CLEAN!$I750</f>
        <v>1</v>
      </c>
      <c r="K750" s="23">
        <v>41152</v>
      </c>
      <c r="L750" s="21">
        <f ca="1">YEAR(TODAY())-YEAR(CLEAN!$K750)</f>
        <v>13</v>
      </c>
      <c r="M750" s="21">
        <v>83</v>
      </c>
      <c r="N750" s="21">
        <f>SUM(CLEAN!$AB750:$AE750)</f>
        <v>25</v>
      </c>
      <c r="O750" s="24">
        <f>CLEAN!$U750+CLEAN!$V750+CLEAN!$W750+CLEAN!$X750+CLEAN!$Y750+CLEAN!$Z750</f>
        <v>819</v>
      </c>
      <c r="P750" s="21">
        <f>IF(CLEAN!$M750&lt;=32,3,IF(CLEAN!$M750&lt;=65,2,1))</f>
        <v>1</v>
      </c>
      <c r="Q750" s="21">
        <f>IF(Table_Market[[#This Row],[F_TOTAL_achat]]&lt;=14,1,IF(Table_Market[[#This Row],[F_TOTAL_achat]]&lt;=21,2,3))</f>
        <v>3</v>
      </c>
      <c r="R750" s="21">
        <f>IF(Table_Market[[#This Row],[M_TOTAL_dépensé]]&lt;=115,1,IF(Table_Market[[#This Row],[M_TOTAL_dépensé]]&lt;=833,2,3))</f>
        <v>2</v>
      </c>
      <c r="S750" s="21" t="str">
        <f>Table_Market[[#This Row],[R_SCORE]]&amp;Table_Market[[#This Row],[F_SCORE]]&amp;Table_Market[[#This Row],[M_SCORE]]</f>
        <v>132</v>
      </c>
      <c r="T7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0" s="24">
        <v>526</v>
      </c>
      <c r="V750" s="24">
        <v>28</v>
      </c>
      <c r="W750" s="24">
        <v>135</v>
      </c>
      <c r="X750" s="24">
        <v>10</v>
      </c>
      <c r="Y750" s="24">
        <v>21</v>
      </c>
      <c r="Z750" s="24">
        <v>99</v>
      </c>
      <c r="AA750" s="21">
        <v>3</v>
      </c>
      <c r="AB750" s="21">
        <v>5</v>
      </c>
      <c r="AC750" s="21">
        <v>3</v>
      </c>
      <c r="AD750" s="21">
        <v>12</v>
      </c>
      <c r="AE750" s="21">
        <v>5</v>
      </c>
      <c r="AF750" s="21">
        <v>0</v>
      </c>
      <c r="AG750" s="21">
        <v>0</v>
      </c>
      <c r="AH750" s="21">
        <v>0</v>
      </c>
      <c r="AI750" s="21">
        <v>0</v>
      </c>
      <c r="AJ750" s="21">
        <v>0</v>
      </c>
      <c r="AK750" s="21">
        <v>0</v>
      </c>
      <c r="AL750" s="21">
        <v>3</v>
      </c>
      <c r="AM750" s="21">
        <v>11</v>
      </c>
      <c r="AN750" s="25">
        <v>0</v>
      </c>
    </row>
    <row r="751" spans="1:40" x14ac:dyDescent="0.35">
      <c r="A751" s="26">
        <v>7787</v>
      </c>
      <c r="B751" s="27">
        <v>1960</v>
      </c>
      <c r="C751" s="21">
        <f ca="1">YEAR(TODAY())-CLEAN!$B751</f>
        <v>65</v>
      </c>
      <c r="D751" s="28" t="s">
        <v>794</v>
      </c>
      <c r="E751" s="27" t="s">
        <v>716</v>
      </c>
      <c r="F751" s="27" t="s">
        <v>713</v>
      </c>
      <c r="G751" s="29">
        <v>62807</v>
      </c>
      <c r="H751" s="28">
        <v>0</v>
      </c>
      <c r="I751" s="28">
        <v>1</v>
      </c>
      <c r="J751" s="28">
        <f>CLEAN!$H751+CLEAN!$I751</f>
        <v>1</v>
      </c>
      <c r="K751" s="30">
        <v>41152</v>
      </c>
      <c r="L751" s="28">
        <f ca="1">YEAR(TODAY())-YEAR(CLEAN!$K751)</f>
        <v>13</v>
      </c>
      <c r="M751" s="28">
        <v>83</v>
      </c>
      <c r="N751" s="28">
        <f>SUM(CLEAN!$AB751:$AE751)</f>
        <v>25</v>
      </c>
      <c r="O751" s="31">
        <f>CLEAN!$U751+CLEAN!$V751+CLEAN!$W751+CLEAN!$X751+CLEAN!$Y751+CLEAN!$Z751</f>
        <v>819</v>
      </c>
      <c r="P751" s="28">
        <f>IF(CLEAN!$M751&lt;=32,3,IF(CLEAN!$M751&lt;=65,2,1))</f>
        <v>1</v>
      </c>
      <c r="Q751" s="28">
        <f>IF(Table_Market[[#This Row],[F_TOTAL_achat]]&lt;=14,1,IF(Table_Market[[#This Row],[F_TOTAL_achat]]&lt;=21,2,3))</f>
        <v>3</v>
      </c>
      <c r="R751" s="28">
        <f>IF(Table_Market[[#This Row],[M_TOTAL_dépensé]]&lt;=115,1,IF(Table_Market[[#This Row],[M_TOTAL_dépensé]]&lt;=833,2,3))</f>
        <v>2</v>
      </c>
      <c r="S751" s="21" t="str">
        <f>Table_Market[[#This Row],[R_SCORE]]&amp;Table_Market[[#This Row],[F_SCORE]]&amp;Table_Market[[#This Row],[M_SCORE]]</f>
        <v>132</v>
      </c>
      <c r="T7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1" s="31">
        <v>526</v>
      </c>
      <c r="V751" s="31">
        <v>28</v>
      </c>
      <c r="W751" s="31">
        <v>135</v>
      </c>
      <c r="X751" s="31">
        <v>10</v>
      </c>
      <c r="Y751" s="31">
        <v>21</v>
      </c>
      <c r="Z751" s="31">
        <v>99</v>
      </c>
      <c r="AA751" s="28">
        <v>3</v>
      </c>
      <c r="AB751" s="28">
        <v>5</v>
      </c>
      <c r="AC751" s="28">
        <v>3</v>
      </c>
      <c r="AD751" s="28">
        <v>12</v>
      </c>
      <c r="AE751" s="28">
        <v>5</v>
      </c>
      <c r="AF751" s="28">
        <v>0</v>
      </c>
      <c r="AG751" s="28">
        <v>0</v>
      </c>
      <c r="AH751" s="28">
        <v>0</v>
      </c>
      <c r="AI751" s="28">
        <v>0</v>
      </c>
      <c r="AJ751" s="28">
        <v>0</v>
      </c>
      <c r="AK751" s="28">
        <v>0</v>
      </c>
      <c r="AL751" s="28">
        <v>3</v>
      </c>
      <c r="AM751" s="28">
        <v>11</v>
      </c>
      <c r="AN751" s="32">
        <v>0</v>
      </c>
    </row>
    <row r="752" spans="1:40" x14ac:dyDescent="0.35">
      <c r="A752" s="19">
        <v>6461</v>
      </c>
      <c r="B752" s="20">
        <v>1969</v>
      </c>
      <c r="C752" s="21">
        <f ca="1">YEAR(TODAY())-CLEAN!$B752</f>
        <v>56</v>
      </c>
      <c r="D752" s="28" t="s">
        <v>792</v>
      </c>
      <c r="E752" s="20" t="s">
        <v>717</v>
      </c>
      <c r="F752" s="20" t="s">
        <v>709</v>
      </c>
      <c r="G752" s="22">
        <v>62772</v>
      </c>
      <c r="H752" s="21">
        <v>0</v>
      </c>
      <c r="I752" s="21">
        <v>1</v>
      </c>
      <c r="J752" s="21">
        <f>CLEAN!$H752+CLEAN!$I752</f>
        <v>1</v>
      </c>
      <c r="K752" s="23">
        <v>41413</v>
      </c>
      <c r="L752" s="21">
        <f ca="1">YEAR(TODAY())-YEAR(CLEAN!$K752)</f>
        <v>12</v>
      </c>
      <c r="M752" s="21">
        <v>74</v>
      </c>
      <c r="N752" s="21">
        <f>SUM(CLEAN!$AB752:$AE752)</f>
        <v>24</v>
      </c>
      <c r="O752" s="24">
        <f>CLEAN!$U752+CLEAN!$V752+CLEAN!$W752+CLEAN!$X752+CLEAN!$Y752+CLEAN!$Z752</f>
        <v>946</v>
      </c>
      <c r="P752" s="21">
        <f>IF(CLEAN!$M752&lt;=32,3,IF(CLEAN!$M752&lt;=65,2,1))</f>
        <v>1</v>
      </c>
      <c r="Q752" s="21">
        <f>IF(Table_Market[[#This Row],[F_TOTAL_achat]]&lt;=14,1,IF(Table_Market[[#This Row],[F_TOTAL_achat]]&lt;=21,2,3))</f>
        <v>3</v>
      </c>
      <c r="R752" s="21">
        <f>IF(Table_Market[[#This Row],[M_TOTAL_dépensé]]&lt;=115,1,IF(Table_Market[[#This Row],[M_TOTAL_dépensé]]&lt;=833,2,3))</f>
        <v>3</v>
      </c>
      <c r="S752" s="21" t="str">
        <f>Table_Market[[#This Row],[R_SCORE]]&amp;Table_Market[[#This Row],[F_SCORE]]&amp;Table_Market[[#This Row],[M_SCORE]]</f>
        <v>133</v>
      </c>
      <c r="T7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2" s="24">
        <v>581</v>
      </c>
      <c r="V752" s="24">
        <v>49</v>
      </c>
      <c r="W752" s="24">
        <v>157</v>
      </c>
      <c r="X752" s="24">
        <v>43</v>
      </c>
      <c r="Y752" s="24">
        <v>8</v>
      </c>
      <c r="Z752" s="24">
        <v>108</v>
      </c>
      <c r="AA752" s="21">
        <v>1</v>
      </c>
      <c r="AB752" s="21">
        <v>5</v>
      </c>
      <c r="AC752" s="21">
        <v>6</v>
      </c>
      <c r="AD752" s="21">
        <v>11</v>
      </c>
      <c r="AE752" s="21">
        <v>2</v>
      </c>
      <c r="AF752" s="21">
        <v>0</v>
      </c>
      <c r="AG752" s="21">
        <v>1</v>
      </c>
      <c r="AH752" s="21">
        <v>0</v>
      </c>
      <c r="AI752" s="21">
        <v>0</v>
      </c>
      <c r="AJ752" s="21">
        <v>0</v>
      </c>
      <c r="AK752" s="21">
        <v>0</v>
      </c>
      <c r="AL752" s="21">
        <v>3</v>
      </c>
      <c r="AM752" s="21">
        <v>11</v>
      </c>
      <c r="AN752" s="25">
        <v>0</v>
      </c>
    </row>
    <row r="753" spans="1:40" x14ac:dyDescent="0.35">
      <c r="A753" s="26">
        <v>3233</v>
      </c>
      <c r="B753" s="27">
        <v>1965</v>
      </c>
      <c r="C753" s="21">
        <f ca="1">YEAR(TODAY())-CLEAN!$B753</f>
        <v>60</v>
      </c>
      <c r="D753" s="28" t="s">
        <v>794</v>
      </c>
      <c r="E753" s="27" t="s">
        <v>714</v>
      </c>
      <c r="F753" s="27" t="s">
        <v>710</v>
      </c>
      <c r="G753" s="29">
        <v>62745</v>
      </c>
      <c r="H753" s="28">
        <v>0</v>
      </c>
      <c r="I753" s="28">
        <v>1</v>
      </c>
      <c r="J753" s="28">
        <f>CLEAN!$H753+CLEAN!$I753</f>
        <v>1</v>
      </c>
      <c r="K753" s="30">
        <v>41356</v>
      </c>
      <c r="L753" s="28">
        <f ca="1">YEAR(TODAY())-YEAR(CLEAN!$K753)</f>
        <v>12</v>
      </c>
      <c r="M753" s="28">
        <v>89</v>
      </c>
      <c r="N753" s="28">
        <f>SUM(CLEAN!$AB753:$AE753)</f>
        <v>31</v>
      </c>
      <c r="O753" s="31">
        <f>CLEAN!$U753+CLEAN!$V753+CLEAN!$W753+CLEAN!$X753+CLEAN!$Y753+CLEAN!$Z753</f>
        <v>1117</v>
      </c>
      <c r="P753" s="28">
        <f>IF(CLEAN!$M753&lt;=32,3,IF(CLEAN!$M753&lt;=65,2,1))</f>
        <v>1</v>
      </c>
      <c r="Q753" s="28">
        <f>IF(Table_Market[[#This Row],[F_TOTAL_achat]]&lt;=14,1,IF(Table_Market[[#This Row],[F_TOTAL_achat]]&lt;=21,2,3))</f>
        <v>3</v>
      </c>
      <c r="R753" s="28">
        <f>IF(Table_Market[[#This Row],[M_TOTAL_dépensé]]&lt;=115,1,IF(Table_Market[[#This Row],[M_TOTAL_dépensé]]&lt;=833,2,3))</f>
        <v>3</v>
      </c>
      <c r="S753" s="21" t="str">
        <f>Table_Market[[#This Row],[R_SCORE]]&amp;Table_Market[[#This Row],[F_SCORE]]&amp;Table_Market[[#This Row],[M_SCORE]]</f>
        <v>133</v>
      </c>
      <c r="T7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3" s="31">
        <v>562</v>
      </c>
      <c r="V753" s="31">
        <v>21</v>
      </c>
      <c r="W753" s="31">
        <v>464</v>
      </c>
      <c r="X753" s="31">
        <v>28</v>
      </c>
      <c r="Y753" s="31">
        <v>10</v>
      </c>
      <c r="Z753" s="31">
        <v>32</v>
      </c>
      <c r="AA753" s="28">
        <v>3</v>
      </c>
      <c r="AB753" s="28">
        <v>7</v>
      </c>
      <c r="AC753" s="28">
        <v>8</v>
      </c>
      <c r="AD753" s="28">
        <v>11</v>
      </c>
      <c r="AE753" s="28">
        <v>5</v>
      </c>
      <c r="AF753" s="28">
        <v>0</v>
      </c>
      <c r="AG753" s="28">
        <v>0</v>
      </c>
      <c r="AH753" s="28">
        <v>0</v>
      </c>
      <c r="AI753" s="28">
        <v>0</v>
      </c>
      <c r="AJ753" s="28">
        <v>0</v>
      </c>
      <c r="AK753" s="28">
        <v>0</v>
      </c>
      <c r="AL753" s="28">
        <v>3</v>
      </c>
      <c r="AM753" s="28">
        <v>11</v>
      </c>
      <c r="AN753" s="32">
        <v>0</v>
      </c>
    </row>
    <row r="754" spans="1:40" x14ac:dyDescent="0.35">
      <c r="A754" s="19">
        <v>3598</v>
      </c>
      <c r="B754" s="20">
        <v>1972</v>
      </c>
      <c r="C754" s="21">
        <f ca="1">YEAR(TODAY())-CLEAN!$B754</f>
        <v>53</v>
      </c>
      <c r="D754" s="28" t="s">
        <v>792</v>
      </c>
      <c r="E754" s="20" t="s">
        <v>716</v>
      </c>
      <c r="F754" s="20" t="s">
        <v>710</v>
      </c>
      <c r="G754" s="22">
        <v>62710</v>
      </c>
      <c r="H754" s="21">
        <v>0</v>
      </c>
      <c r="I754" s="21">
        <v>1</v>
      </c>
      <c r="J754" s="21">
        <f>CLEAN!$H754+CLEAN!$I754</f>
        <v>1</v>
      </c>
      <c r="K754" s="23">
        <v>41417</v>
      </c>
      <c r="L754" s="21">
        <f ca="1">YEAR(TODAY())-YEAR(CLEAN!$K754)</f>
        <v>12</v>
      </c>
      <c r="M754" s="21">
        <v>53</v>
      </c>
      <c r="N754" s="21">
        <f>SUM(CLEAN!$AB754:$AE754)</f>
        <v>22</v>
      </c>
      <c r="O754" s="24">
        <f>CLEAN!$U754+CLEAN!$V754+CLEAN!$W754+CLEAN!$X754+CLEAN!$Y754+CLEAN!$Z754</f>
        <v>606</v>
      </c>
      <c r="P754" s="21">
        <f>IF(CLEAN!$M754&lt;=32,3,IF(CLEAN!$M754&lt;=65,2,1))</f>
        <v>2</v>
      </c>
      <c r="Q754" s="21">
        <f>IF(Table_Market[[#This Row],[F_TOTAL_achat]]&lt;=14,1,IF(Table_Market[[#This Row],[F_TOTAL_achat]]&lt;=21,2,3))</f>
        <v>3</v>
      </c>
      <c r="R754" s="21">
        <f>IF(Table_Market[[#This Row],[M_TOTAL_dépensé]]&lt;=115,1,IF(Table_Market[[#This Row],[M_TOTAL_dépensé]]&lt;=833,2,3))</f>
        <v>2</v>
      </c>
      <c r="S754" s="21" t="str">
        <f>Table_Market[[#This Row],[R_SCORE]]&amp;Table_Market[[#This Row],[F_SCORE]]&amp;Table_Market[[#This Row],[M_SCORE]]</f>
        <v>232</v>
      </c>
      <c r="T7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54" s="24">
        <v>441</v>
      </c>
      <c r="V754" s="24">
        <v>35</v>
      </c>
      <c r="W754" s="24">
        <v>83</v>
      </c>
      <c r="X754" s="24">
        <v>7</v>
      </c>
      <c r="Y754" s="24">
        <v>29</v>
      </c>
      <c r="Z754" s="24">
        <v>11</v>
      </c>
      <c r="AA754" s="21">
        <v>4</v>
      </c>
      <c r="AB754" s="21">
        <v>4</v>
      </c>
      <c r="AC754" s="21">
        <v>2</v>
      </c>
      <c r="AD754" s="21">
        <v>12</v>
      </c>
      <c r="AE754" s="21">
        <v>4</v>
      </c>
      <c r="AF754" s="21">
        <v>0</v>
      </c>
      <c r="AG754" s="21">
        <v>0</v>
      </c>
      <c r="AH754" s="21">
        <v>0</v>
      </c>
      <c r="AI754" s="21">
        <v>0</v>
      </c>
      <c r="AJ754" s="21">
        <v>0</v>
      </c>
      <c r="AK754" s="21">
        <v>0</v>
      </c>
      <c r="AL754" s="21">
        <v>3</v>
      </c>
      <c r="AM754" s="21">
        <v>11</v>
      </c>
      <c r="AN754" s="25">
        <v>0</v>
      </c>
    </row>
    <row r="755" spans="1:40" x14ac:dyDescent="0.35">
      <c r="A755" s="26">
        <v>1518</v>
      </c>
      <c r="B755" s="27">
        <v>1965</v>
      </c>
      <c r="C755" s="21">
        <f ca="1">YEAR(TODAY())-CLEAN!$B755</f>
        <v>60</v>
      </c>
      <c r="D755" s="28" t="s">
        <v>794</v>
      </c>
      <c r="E755" s="27" t="s">
        <v>717</v>
      </c>
      <c r="F755" s="27" t="s">
        <v>710</v>
      </c>
      <c r="G755" s="29">
        <v>62694</v>
      </c>
      <c r="H755" s="28">
        <v>1</v>
      </c>
      <c r="I755" s="28">
        <v>1</v>
      </c>
      <c r="J755" s="28">
        <f>CLEAN!$H755+CLEAN!$I755</f>
        <v>2</v>
      </c>
      <c r="K755" s="30">
        <v>41442</v>
      </c>
      <c r="L755" s="28">
        <f ca="1">YEAR(TODAY())-YEAR(CLEAN!$K755)</f>
        <v>12</v>
      </c>
      <c r="M755" s="28">
        <v>29</v>
      </c>
      <c r="N755" s="28">
        <f>SUM(CLEAN!$AB755:$AE755)</f>
        <v>26</v>
      </c>
      <c r="O755" s="31">
        <f>CLEAN!$U755+CLEAN!$V755+CLEAN!$W755+CLEAN!$X755+CLEAN!$Y755+CLEAN!$Z755</f>
        <v>749</v>
      </c>
      <c r="P755" s="28">
        <f>IF(CLEAN!$M755&lt;=32,3,IF(CLEAN!$M755&lt;=65,2,1))</f>
        <v>3</v>
      </c>
      <c r="Q755" s="28">
        <f>IF(Table_Market[[#This Row],[F_TOTAL_achat]]&lt;=14,1,IF(Table_Market[[#This Row],[F_TOTAL_achat]]&lt;=21,2,3))</f>
        <v>3</v>
      </c>
      <c r="R755" s="28">
        <f>IF(Table_Market[[#This Row],[M_TOTAL_dépensé]]&lt;=115,1,IF(Table_Market[[#This Row],[M_TOTAL_dépensé]]&lt;=833,2,3))</f>
        <v>2</v>
      </c>
      <c r="S755" s="21" t="str">
        <f>Table_Market[[#This Row],[R_SCORE]]&amp;Table_Market[[#This Row],[F_SCORE]]&amp;Table_Market[[#This Row],[M_SCORE]]</f>
        <v>332</v>
      </c>
      <c r="T7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55" s="31">
        <v>379</v>
      </c>
      <c r="V755" s="31">
        <v>6</v>
      </c>
      <c r="W755" s="31">
        <v>157</v>
      </c>
      <c r="X755" s="31">
        <v>25</v>
      </c>
      <c r="Y755" s="31">
        <v>91</v>
      </c>
      <c r="Z755" s="31">
        <v>91</v>
      </c>
      <c r="AA755" s="28">
        <v>5</v>
      </c>
      <c r="AB755" s="28">
        <v>9</v>
      </c>
      <c r="AC755" s="28">
        <v>3</v>
      </c>
      <c r="AD755" s="28">
        <v>7</v>
      </c>
      <c r="AE755" s="28">
        <v>7</v>
      </c>
      <c r="AF755" s="28">
        <v>0</v>
      </c>
      <c r="AG755" s="28">
        <v>0</v>
      </c>
      <c r="AH755" s="28">
        <v>0</v>
      </c>
      <c r="AI755" s="28">
        <v>0</v>
      </c>
      <c r="AJ755" s="28">
        <v>0</v>
      </c>
      <c r="AK755" s="28">
        <v>0</v>
      </c>
      <c r="AL755" s="28">
        <v>3</v>
      </c>
      <c r="AM755" s="28">
        <v>11</v>
      </c>
      <c r="AN755" s="32">
        <v>0</v>
      </c>
    </row>
    <row r="756" spans="1:40" x14ac:dyDescent="0.35">
      <c r="A756" s="19">
        <v>2295</v>
      </c>
      <c r="B756" s="20">
        <v>1954</v>
      </c>
      <c r="C756" s="21">
        <f ca="1">YEAR(TODAY())-CLEAN!$B756</f>
        <v>71</v>
      </c>
      <c r="D756" s="28" t="s">
        <v>794</v>
      </c>
      <c r="E756" s="20" t="s">
        <v>714</v>
      </c>
      <c r="F756" s="20" t="s">
        <v>710</v>
      </c>
      <c r="G756" s="22">
        <v>62670</v>
      </c>
      <c r="H756" s="21">
        <v>0</v>
      </c>
      <c r="I756" s="21">
        <v>1</v>
      </c>
      <c r="J756" s="21">
        <f>CLEAN!$H756+CLEAN!$I756</f>
        <v>1</v>
      </c>
      <c r="K756" s="23">
        <v>41672</v>
      </c>
      <c r="L756" s="21">
        <f ca="1">YEAR(TODAY())-YEAR(CLEAN!$K756)</f>
        <v>11</v>
      </c>
      <c r="M756" s="21">
        <v>57</v>
      </c>
      <c r="N756" s="21">
        <f>SUM(CLEAN!$AB756:$AE756)</f>
        <v>24</v>
      </c>
      <c r="O756" s="24">
        <f>CLEAN!$U756+CLEAN!$V756+CLEAN!$W756+CLEAN!$X756+CLEAN!$Y756+CLEAN!$Z756</f>
        <v>825</v>
      </c>
      <c r="P756" s="21">
        <f>IF(CLEAN!$M756&lt;=32,3,IF(CLEAN!$M756&lt;=65,2,1))</f>
        <v>2</v>
      </c>
      <c r="Q756" s="21">
        <f>IF(Table_Market[[#This Row],[F_TOTAL_achat]]&lt;=14,1,IF(Table_Market[[#This Row],[F_TOTAL_achat]]&lt;=21,2,3))</f>
        <v>3</v>
      </c>
      <c r="R756" s="21">
        <f>IF(Table_Market[[#This Row],[M_TOTAL_dépensé]]&lt;=115,1,IF(Table_Market[[#This Row],[M_TOTAL_dépensé]]&lt;=833,2,3))</f>
        <v>2</v>
      </c>
      <c r="S756" s="21" t="str">
        <f>Table_Market[[#This Row],[R_SCORE]]&amp;Table_Market[[#This Row],[F_SCORE]]&amp;Table_Market[[#This Row],[M_SCORE]]</f>
        <v>232</v>
      </c>
      <c r="T7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56" s="24">
        <v>539</v>
      </c>
      <c r="V756" s="24">
        <v>30</v>
      </c>
      <c r="W756" s="24">
        <v>92</v>
      </c>
      <c r="X756" s="24">
        <v>80</v>
      </c>
      <c r="Y756" s="24">
        <v>46</v>
      </c>
      <c r="Z756" s="24">
        <v>38</v>
      </c>
      <c r="AA756" s="21">
        <v>1</v>
      </c>
      <c r="AB756" s="21">
        <v>5</v>
      </c>
      <c r="AC756" s="21">
        <v>3</v>
      </c>
      <c r="AD756" s="21">
        <v>13</v>
      </c>
      <c r="AE756" s="21">
        <v>3</v>
      </c>
      <c r="AF756" s="21">
        <v>0</v>
      </c>
      <c r="AG756" s="21">
        <v>0</v>
      </c>
      <c r="AH756" s="21">
        <v>0</v>
      </c>
      <c r="AI756" s="21">
        <v>0</v>
      </c>
      <c r="AJ756" s="21">
        <v>0</v>
      </c>
      <c r="AK756" s="21">
        <v>0</v>
      </c>
      <c r="AL756" s="21">
        <v>3</v>
      </c>
      <c r="AM756" s="21">
        <v>11</v>
      </c>
      <c r="AN756" s="25">
        <v>0</v>
      </c>
    </row>
    <row r="757" spans="1:40" x14ac:dyDescent="0.35">
      <c r="A757" s="26">
        <v>2948</v>
      </c>
      <c r="B757" s="27">
        <v>1954</v>
      </c>
      <c r="C757" s="21">
        <f ca="1">YEAR(TODAY())-CLEAN!$B757</f>
        <v>71</v>
      </c>
      <c r="D757" s="28" t="s">
        <v>794</v>
      </c>
      <c r="E757" s="27" t="s">
        <v>717</v>
      </c>
      <c r="F757" s="27" t="s">
        <v>711</v>
      </c>
      <c r="G757" s="29">
        <v>62637</v>
      </c>
      <c r="H757" s="28">
        <v>0</v>
      </c>
      <c r="I757" s="28">
        <v>1</v>
      </c>
      <c r="J757" s="28">
        <f>CLEAN!$H757+CLEAN!$I757</f>
        <v>1</v>
      </c>
      <c r="K757" s="30">
        <v>41699</v>
      </c>
      <c r="L757" s="28">
        <f ca="1">YEAR(TODAY())-YEAR(CLEAN!$K757)</f>
        <v>11</v>
      </c>
      <c r="M757" s="28">
        <v>76</v>
      </c>
      <c r="N757" s="28">
        <f>SUM(CLEAN!$AB757:$AE757)</f>
        <v>11</v>
      </c>
      <c r="O757" s="31">
        <f>CLEAN!$U757+CLEAN!$V757+CLEAN!$W757+CLEAN!$X757+CLEAN!$Y757+CLEAN!$Z757</f>
        <v>185</v>
      </c>
      <c r="P757" s="28">
        <f>IF(CLEAN!$M757&lt;=32,3,IF(CLEAN!$M757&lt;=65,2,1))</f>
        <v>1</v>
      </c>
      <c r="Q757" s="28">
        <f>IF(Table_Market[[#This Row],[F_TOTAL_achat]]&lt;=14,1,IF(Table_Market[[#This Row],[F_TOTAL_achat]]&lt;=21,2,3))</f>
        <v>1</v>
      </c>
      <c r="R757" s="28">
        <f>IF(Table_Market[[#This Row],[M_TOTAL_dépensé]]&lt;=115,1,IF(Table_Market[[#This Row],[M_TOTAL_dépensé]]&lt;=833,2,3))</f>
        <v>2</v>
      </c>
      <c r="S757" s="21" t="str">
        <f>Table_Market[[#This Row],[R_SCORE]]&amp;Table_Market[[#This Row],[F_SCORE]]&amp;Table_Market[[#This Row],[M_SCORE]]</f>
        <v>112</v>
      </c>
      <c r="T7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7" s="31">
        <v>104</v>
      </c>
      <c r="V757" s="31">
        <v>12</v>
      </c>
      <c r="W757" s="31">
        <v>48</v>
      </c>
      <c r="X757" s="31">
        <v>4</v>
      </c>
      <c r="Y757" s="31">
        <v>12</v>
      </c>
      <c r="Z757" s="31">
        <v>5</v>
      </c>
      <c r="AA757" s="28">
        <v>1</v>
      </c>
      <c r="AB757" s="28">
        <v>2</v>
      </c>
      <c r="AC757" s="28">
        <v>2</v>
      </c>
      <c r="AD757" s="28">
        <v>5</v>
      </c>
      <c r="AE757" s="28">
        <v>2</v>
      </c>
      <c r="AF757" s="28">
        <v>0</v>
      </c>
      <c r="AG757" s="28">
        <v>0</v>
      </c>
      <c r="AH757" s="28">
        <v>0</v>
      </c>
      <c r="AI757" s="28">
        <v>0</v>
      </c>
      <c r="AJ757" s="28">
        <v>0</v>
      </c>
      <c r="AK757" s="28">
        <v>0</v>
      </c>
      <c r="AL757" s="28">
        <v>3</v>
      </c>
      <c r="AM757" s="28">
        <v>11</v>
      </c>
      <c r="AN757" s="32">
        <v>0</v>
      </c>
    </row>
    <row r="758" spans="1:40" x14ac:dyDescent="0.35">
      <c r="A758" s="19">
        <v>2415</v>
      </c>
      <c r="B758" s="20">
        <v>1962</v>
      </c>
      <c r="C758" s="21">
        <f ca="1">YEAR(TODAY())-CLEAN!$B758</f>
        <v>63</v>
      </c>
      <c r="D758" s="28" t="s">
        <v>794</v>
      </c>
      <c r="E758" s="20" t="s">
        <v>716</v>
      </c>
      <c r="F758" s="20" t="s">
        <v>713</v>
      </c>
      <c r="G758" s="22">
        <v>62568</v>
      </c>
      <c r="H758" s="21">
        <v>0</v>
      </c>
      <c r="I758" s="21">
        <v>1</v>
      </c>
      <c r="J758" s="21">
        <f>CLEAN!$H758+CLEAN!$I758</f>
        <v>1</v>
      </c>
      <c r="K758" s="23">
        <v>41736</v>
      </c>
      <c r="L758" s="21">
        <f ca="1">YEAR(TODAY())-YEAR(CLEAN!$K758)</f>
        <v>11</v>
      </c>
      <c r="M758" s="21">
        <v>99</v>
      </c>
      <c r="N758" s="21">
        <f>SUM(CLEAN!$AB758:$AE758)</f>
        <v>17</v>
      </c>
      <c r="O758" s="24">
        <f>CLEAN!$U758+CLEAN!$V758+CLEAN!$W758+CLEAN!$X758+CLEAN!$Y758+CLEAN!$Z758</f>
        <v>953</v>
      </c>
      <c r="P758" s="21">
        <f>IF(CLEAN!$M758&lt;=32,3,IF(CLEAN!$M758&lt;=65,2,1))</f>
        <v>1</v>
      </c>
      <c r="Q758" s="21">
        <f>IF(Table_Market[[#This Row],[F_TOTAL_achat]]&lt;=14,1,IF(Table_Market[[#This Row],[F_TOTAL_achat]]&lt;=21,2,3))</f>
        <v>2</v>
      </c>
      <c r="R758" s="21">
        <f>IF(Table_Market[[#This Row],[M_TOTAL_dépensé]]&lt;=115,1,IF(Table_Market[[#This Row],[M_TOTAL_dépensé]]&lt;=833,2,3))</f>
        <v>3</v>
      </c>
      <c r="S758" s="21" t="str">
        <f>Table_Market[[#This Row],[R_SCORE]]&amp;Table_Market[[#This Row],[F_SCORE]]&amp;Table_Market[[#This Row],[M_SCORE]]</f>
        <v>123</v>
      </c>
      <c r="T7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58" s="24">
        <v>362</v>
      </c>
      <c r="V758" s="24">
        <v>17</v>
      </c>
      <c r="W758" s="24">
        <v>398</v>
      </c>
      <c r="X758" s="24">
        <v>80</v>
      </c>
      <c r="Y758" s="24">
        <v>35</v>
      </c>
      <c r="Z758" s="24">
        <v>61</v>
      </c>
      <c r="AA758" s="21">
        <v>3</v>
      </c>
      <c r="AB758" s="21">
        <v>5</v>
      </c>
      <c r="AC758" s="21">
        <v>3</v>
      </c>
      <c r="AD758" s="21">
        <v>5</v>
      </c>
      <c r="AE758" s="21">
        <v>4</v>
      </c>
      <c r="AF758" s="21">
        <v>0</v>
      </c>
      <c r="AG758" s="21">
        <v>0</v>
      </c>
      <c r="AH758" s="21">
        <v>0</v>
      </c>
      <c r="AI758" s="21">
        <v>1</v>
      </c>
      <c r="AJ758" s="21">
        <v>0</v>
      </c>
      <c r="AK758" s="21">
        <v>0</v>
      </c>
      <c r="AL758" s="21">
        <v>3</v>
      </c>
      <c r="AM758" s="21">
        <v>11</v>
      </c>
      <c r="AN758" s="25">
        <v>0</v>
      </c>
    </row>
    <row r="759" spans="1:40" x14ac:dyDescent="0.35">
      <c r="A759" s="26">
        <v>10573</v>
      </c>
      <c r="B759" s="27">
        <v>1953</v>
      </c>
      <c r="C759" s="21">
        <f ca="1">YEAR(TODAY())-CLEAN!$B759</f>
        <v>72</v>
      </c>
      <c r="D759" s="28" t="s">
        <v>794</v>
      </c>
      <c r="E759" s="27" t="s">
        <v>716</v>
      </c>
      <c r="F759" s="27" t="s">
        <v>711</v>
      </c>
      <c r="G759" s="29">
        <v>62551</v>
      </c>
      <c r="H759" s="28">
        <v>0</v>
      </c>
      <c r="I759" s="28">
        <v>0</v>
      </c>
      <c r="J759" s="28">
        <f>CLEAN!$H759+CLEAN!$I759</f>
        <v>0</v>
      </c>
      <c r="K759" s="30">
        <v>41596</v>
      </c>
      <c r="L759" s="28">
        <f ca="1">YEAR(TODAY())-YEAR(CLEAN!$K759)</f>
        <v>12</v>
      </c>
      <c r="M759" s="28">
        <v>27</v>
      </c>
      <c r="N759" s="28">
        <f>SUM(CLEAN!$AB759:$AE759)</f>
        <v>20</v>
      </c>
      <c r="O759" s="31">
        <f>CLEAN!$U759+CLEAN!$V759+CLEAN!$W759+CLEAN!$X759+CLEAN!$Y759+CLEAN!$Z759</f>
        <v>421</v>
      </c>
      <c r="P759" s="28">
        <f>IF(CLEAN!$M759&lt;=32,3,IF(CLEAN!$M759&lt;=65,2,1))</f>
        <v>3</v>
      </c>
      <c r="Q759" s="28">
        <f>IF(Table_Market[[#This Row],[F_TOTAL_achat]]&lt;=14,1,IF(Table_Market[[#This Row],[F_TOTAL_achat]]&lt;=21,2,3))</f>
        <v>2</v>
      </c>
      <c r="R759" s="28">
        <f>IF(Table_Market[[#This Row],[M_TOTAL_dépensé]]&lt;=115,1,IF(Table_Market[[#This Row],[M_TOTAL_dépensé]]&lt;=833,2,3))</f>
        <v>2</v>
      </c>
      <c r="S759" s="21" t="str">
        <f>Table_Market[[#This Row],[R_SCORE]]&amp;Table_Market[[#This Row],[F_SCORE]]&amp;Table_Market[[#This Row],[M_SCORE]]</f>
        <v>322</v>
      </c>
      <c r="T7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59" s="31">
        <v>125</v>
      </c>
      <c r="V759" s="31">
        <v>16</v>
      </c>
      <c r="W759" s="31">
        <v>98</v>
      </c>
      <c r="X759" s="31">
        <v>134</v>
      </c>
      <c r="Y759" s="31">
        <v>21</v>
      </c>
      <c r="Z759" s="31">
        <v>27</v>
      </c>
      <c r="AA759" s="28">
        <v>1</v>
      </c>
      <c r="AB759" s="28">
        <v>6</v>
      </c>
      <c r="AC759" s="28">
        <v>7</v>
      </c>
      <c r="AD759" s="28">
        <v>4</v>
      </c>
      <c r="AE759" s="28">
        <v>3</v>
      </c>
      <c r="AF759" s="28">
        <v>1</v>
      </c>
      <c r="AG759" s="28">
        <v>0</v>
      </c>
      <c r="AH759" s="28">
        <v>0</v>
      </c>
      <c r="AI759" s="28">
        <v>0</v>
      </c>
      <c r="AJ759" s="28">
        <v>0</v>
      </c>
      <c r="AK759" s="28">
        <v>0</v>
      </c>
      <c r="AL759" s="28">
        <v>3</v>
      </c>
      <c r="AM759" s="28">
        <v>11</v>
      </c>
      <c r="AN759" s="32">
        <v>0</v>
      </c>
    </row>
    <row r="760" spans="1:40" x14ac:dyDescent="0.35">
      <c r="A760" s="19">
        <v>7002</v>
      </c>
      <c r="B760" s="20">
        <v>1955</v>
      </c>
      <c r="C760" s="21">
        <f ca="1">YEAR(TODAY())-CLEAN!$B760</f>
        <v>70</v>
      </c>
      <c r="D760" s="28" t="s">
        <v>794</v>
      </c>
      <c r="E760" s="20" t="s">
        <v>716</v>
      </c>
      <c r="F760" s="20" t="s">
        <v>709</v>
      </c>
      <c r="G760" s="22">
        <v>62535</v>
      </c>
      <c r="H760" s="21">
        <v>0</v>
      </c>
      <c r="I760" s="21">
        <v>1</v>
      </c>
      <c r="J760" s="21">
        <f>CLEAN!$H760+CLEAN!$I760</f>
        <v>1</v>
      </c>
      <c r="K760" s="23">
        <v>41550</v>
      </c>
      <c r="L760" s="21">
        <f ca="1">YEAR(TODAY())-YEAR(CLEAN!$K760)</f>
        <v>12</v>
      </c>
      <c r="M760" s="21">
        <v>13</v>
      </c>
      <c r="N760" s="21">
        <f>SUM(CLEAN!$AB760:$AE760)</f>
        <v>16</v>
      </c>
      <c r="O760" s="24">
        <f>CLEAN!$U760+CLEAN!$V760+CLEAN!$W760+CLEAN!$X760+CLEAN!$Y760+CLEAN!$Z760</f>
        <v>398</v>
      </c>
      <c r="P760" s="21">
        <f>IF(CLEAN!$M760&lt;=32,3,IF(CLEAN!$M760&lt;=65,2,1))</f>
        <v>3</v>
      </c>
      <c r="Q760" s="21">
        <f>IF(Table_Market[[#This Row],[F_TOTAL_achat]]&lt;=14,1,IF(Table_Market[[#This Row],[F_TOTAL_achat]]&lt;=21,2,3))</f>
        <v>2</v>
      </c>
      <c r="R760" s="21">
        <f>IF(Table_Market[[#This Row],[M_TOTAL_dépensé]]&lt;=115,1,IF(Table_Market[[#This Row],[M_TOTAL_dépensé]]&lt;=833,2,3))</f>
        <v>2</v>
      </c>
      <c r="S760" s="21" t="str">
        <f>Table_Market[[#This Row],[R_SCORE]]&amp;Table_Market[[#This Row],[F_SCORE]]&amp;Table_Market[[#This Row],[M_SCORE]]</f>
        <v>322</v>
      </c>
      <c r="T7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60" s="24">
        <v>163</v>
      </c>
      <c r="V760" s="24">
        <v>48</v>
      </c>
      <c r="W760" s="24">
        <v>90</v>
      </c>
      <c r="X760" s="24">
        <v>0</v>
      </c>
      <c r="Y760" s="24">
        <v>45</v>
      </c>
      <c r="Z760" s="24">
        <v>52</v>
      </c>
      <c r="AA760" s="21">
        <v>1</v>
      </c>
      <c r="AB760" s="21">
        <v>3</v>
      </c>
      <c r="AC760" s="21">
        <v>2</v>
      </c>
      <c r="AD760" s="21">
        <v>8</v>
      </c>
      <c r="AE760" s="21">
        <v>3</v>
      </c>
      <c r="AF760" s="21">
        <v>0</v>
      </c>
      <c r="AG760" s="21">
        <v>0</v>
      </c>
      <c r="AH760" s="21">
        <v>0</v>
      </c>
      <c r="AI760" s="21">
        <v>0</v>
      </c>
      <c r="AJ760" s="21">
        <v>0</v>
      </c>
      <c r="AK760" s="21">
        <v>0</v>
      </c>
      <c r="AL760" s="21">
        <v>3</v>
      </c>
      <c r="AM760" s="21">
        <v>11</v>
      </c>
      <c r="AN760" s="25">
        <v>0</v>
      </c>
    </row>
    <row r="761" spans="1:40" x14ac:dyDescent="0.35">
      <c r="A761" s="26">
        <v>7446</v>
      </c>
      <c r="B761" s="27">
        <v>1967</v>
      </c>
      <c r="C761" s="21">
        <f ca="1">YEAR(TODAY())-CLEAN!$B761</f>
        <v>58</v>
      </c>
      <c r="D761" s="28" t="s">
        <v>792</v>
      </c>
      <c r="E761" s="27" t="s">
        <v>717</v>
      </c>
      <c r="F761" s="27" t="s">
        <v>713</v>
      </c>
      <c r="G761" s="29">
        <v>62513</v>
      </c>
      <c r="H761" s="28">
        <v>0</v>
      </c>
      <c r="I761" s="28">
        <v>1</v>
      </c>
      <c r="J761" s="28">
        <f>CLEAN!$H761+CLEAN!$I761</f>
        <v>1</v>
      </c>
      <c r="K761" s="30">
        <v>41526</v>
      </c>
      <c r="L761" s="28">
        <f ca="1">YEAR(TODAY())-YEAR(CLEAN!$K761)</f>
        <v>12</v>
      </c>
      <c r="M761" s="28">
        <v>16</v>
      </c>
      <c r="N761" s="28">
        <f>SUM(CLEAN!$AB761:$AE761)</f>
        <v>26</v>
      </c>
      <c r="O761" s="31">
        <f>CLEAN!$U761+CLEAN!$V761+CLEAN!$W761+CLEAN!$X761+CLEAN!$Y761+CLEAN!$Z761</f>
        <v>716</v>
      </c>
      <c r="P761" s="28">
        <f>IF(CLEAN!$M761&lt;=32,3,IF(CLEAN!$M761&lt;=65,2,1))</f>
        <v>3</v>
      </c>
      <c r="Q761" s="28">
        <f>IF(Table_Market[[#This Row],[F_TOTAL_achat]]&lt;=14,1,IF(Table_Market[[#This Row],[F_TOTAL_achat]]&lt;=21,2,3))</f>
        <v>3</v>
      </c>
      <c r="R761" s="28">
        <f>IF(Table_Market[[#This Row],[M_TOTAL_dépensé]]&lt;=115,1,IF(Table_Market[[#This Row],[M_TOTAL_dépensé]]&lt;=833,2,3))</f>
        <v>2</v>
      </c>
      <c r="S761" s="21" t="str">
        <f>Table_Market[[#This Row],[R_SCORE]]&amp;Table_Market[[#This Row],[F_SCORE]]&amp;Table_Market[[#This Row],[M_SCORE]]</f>
        <v>332</v>
      </c>
      <c r="T7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61" s="31">
        <v>520</v>
      </c>
      <c r="V761" s="31">
        <v>42</v>
      </c>
      <c r="W761" s="31">
        <v>98</v>
      </c>
      <c r="X761" s="31">
        <v>0</v>
      </c>
      <c r="Y761" s="31">
        <v>42</v>
      </c>
      <c r="Z761" s="31">
        <v>14</v>
      </c>
      <c r="AA761" s="28">
        <v>2</v>
      </c>
      <c r="AB761" s="28">
        <v>6</v>
      </c>
      <c r="AC761" s="28">
        <v>4</v>
      </c>
      <c r="AD761" s="28">
        <v>10</v>
      </c>
      <c r="AE761" s="28">
        <v>6</v>
      </c>
      <c r="AF761" s="28">
        <v>0</v>
      </c>
      <c r="AG761" s="28">
        <v>0</v>
      </c>
      <c r="AH761" s="28">
        <v>0</v>
      </c>
      <c r="AI761" s="28">
        <v>0</v>
      </c>
      <c r="AJ761" s="28">
        <v>0</v>
      </c>
      <c r="AK761" s="28">
        <v>0</v>
      </c>
      <c r="AL761" s="28">
        <v>3</v>
      </c>
      <c r="AM761" s="28">
        <v>11</v>
      </c>
      <c r="AN761" s="32">
        <v>0</v>
      </c>
    </row>
    <row r="762" spans="1:40" x14ac:dyDescent="0.35">
      <c r="A762" s="19">
        <v>178</v>
      </c>
      <c r="B762" s="20">
        <v>1956</v>
      </c>
      <c r="C762" s="21">
        <f ca="1">YEAR(TODAY())-CLEAN!$B762</f>
        <v>69</v>
      </c>
      <c r="D762" s="28" t="s">
        <v>794</v>
      </c>
      <c r="E762" s="20" t="s">
        <v>716</v>
      </c>
      <c r="F762" s="20" t="s">
        <v>710</v>
      </c>
      <c r="G762" s="22">
        <v>62503</v>
      </c>
      <c r="H762" s="21">
        <v>0</v>
      </c>
      <c r="I762" s="21">
        <v>1</v>
      </c>
      <c r="J762" s="21">
        <f>CLEAN!$H762+CLEAN!$I762</f>
        <v>1</v>
      </c>
      <c r="K762" s="23">
        <v>41323</v>
      </c>
      <c r="L762" s="21">
        <f ca="1">YEAR(TODAY())-YEAR(CLEAN!$K762)</f>
        <v>12</v>
      </c>
      <c r="M762" s="21">
        <v>40</v>
      </c>
      <c r="N762" s="21">
        <f>SUM(CLEAN!$AB762:$AE762)</f>
        <v>27</v>
      </c>
      <c r="O762" s="24">
        <f>CLEAN!$U762+CLEAN!$V762+CLEAN!$W762+CLEAN!$X762+CLEAN!$Y762+CLEAN!$Z762</f>
        <v>973</v>
      </c>
      <c r="P762" s="21">
        <f>IF(CLEAN!$M762&lt;=32,3,IF(CLEAN!$M762&lt;=65,2,1))</f>
        <v>2</v>
      </c>
      <c r="Q762" s="21">
        <f>IF(Table_Market[[#This Row],[F_TOTAL_achat]]&lt;=14,1,IF(Table_Market[[#This Row],[F_TOTAL_achat]]&lt;=21,2,3))</f>
        <v>3</v>
      </c>
      <c r="R762" s="21">
        <f>IF(Table_Market[[#This Row],[M_TOTAL_dépensé]]&lt;=115,1,IF(Table_Market[[#This Row],[M_TOTAL_dépensé]]&lt;=833,2,3))</f>
        <v>3</v>
      </c>
      <c r="S762" s="21" t="str">
        <f>Table_Market[[#This Row],[R_SCORE]]&amp;Table_Market[[#This Row],[F_SCORE]]&amp;Table_Market[[#This Row],[M_SCORE]]</f>
        <v>233</v>
      </c>
      <c r="T7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62" s="24">
        <v>478</v>
      </c>
      <c r="V762" s="24">
        <v>0</v>
      </c>
      <c r="W762" s="24">
        <v>193</v>
      </c>
      <c r="X762" s="24">
        <v>110</v>
      </c>
      <c r="Y762" s="24">
        <v>75</v>
      </c>
      <c r="Z762" s="24">
        <v>117</v>
      </c>
      <c r="AA762" s="21">
        <v>4</v>
      </c>
      <c r="AB762" s="21">
        <v>8</v>
      </c>
      <c r="AC762" s="21">
        <v>3</v>
      </c>
      <c r="AD762" s="21">
        <v>11</v>
      </c>
      <c r="AE762" s="21">
        <v>5</v>
      </c>
      <c r="AF762" s="21">
        <v>0</v>
      </c>
      <c r="AG762" s="21">
        <v>0</v>
      </c>
      <c r="AH762" s="21">
        <v>0</v>
      </c>
      <c r="AI762" s="21">
        <v>0</v>
      </c>
      <c r="AJ762" s="21">
        <v>0</v>
      </c>
      <c r="AK762" s="21">
        <v>0</v>
      </c>
      <c r="AL762" s="21">
        <v>3</v>
      </c>
      <c r="AM762" s="21">
        <v>11</v>
      </c>
      <c r="AN762" s="25">
        <v>0</v>
      </c>
    </row>
    <row r="763" spans="1:40" x14ac:dyDescent="0.35">
      <c r="A763" s="26">
        <v>5642</v>
      </c>
      <c r="B763" s="27">
        <v>1979</v>
      </c>
      <c r="C763" s="21">
        <f ca="1">YEAR(TODAY())-CLEAN!$B763</f>
        <v>46</v>
      </c>
      <c r="D763" s="28" t="s">
        <v>792</v>
      </c>
      <c r="E763" s="27" t="s">
        <v>717</v>
      </c>
      <c r="F763" s="27" t="s">
        <v>713</v>
      </c>
      <c r="G763" s="29">
        <v>62499</v>
      </c>
      <c r="H763" s="28">
        <v>1</v>
      </c>
      <c r="I763" s="28">
        <v>0</v>
      </c>
      <c r="J763" s="28">
        <f>CLEAN!$H763+CLEAN!$I763</f>
        <v>1</v>
      </c>
      <c r="K763" s="30">
        <v>41617</v>
      </c>
      <c r="L763" s="28">
        <f ca="1">YEAR(TODAY())-YEAR(CLEAN!$K763)</f>
        <v>12</v>
      </c>
      <c r="M763" s="28">
        <v>0</v>
      </c>
      <c r="N763" s="28">
        <f>SUM(CLEAN!$AB763:$AE763)</f>
        <v>14</v>
      </c>
      <c r="O763" s="31">
        <f>CLEAN!$U763+CLEAN!$V763+CLEAN!$W763+CLEAN!$X763+CLEAN!$Y763+CLEAN!$Z763</f>
        <v>222</v>
      </c>
      <c r="P763" s="28">
        <f>IF(CLEAN!$M763&lt;=32,3,IF(CLEAN!$M763&lt;=65,2,1))</f>
        <v>3</v>
      </c>
      <c r="Q763" s="28">
        <f>IF(Table_Market[[#This Row],[F_TOTAL_achat]]&lt;=14,1,IF(Table_Market[[#This Row],[F_TOTAL_achat]]&lt;=21,2,3))</f>
        <v>1</v>
      </c>
      <c r="R763" s="28">
        <f>IF(Table_Market[[#This Row],[M_TOTAL_dépensé]]&lt;=115,1,IF(Table_Market[[#This Row],[M_TOTAL_dépensé]]&lt;=833,2,3))</f>
        <v>2</v>
      </c>
      <c r="S763" s="21" t="str">
        <f>Table_Market[[#This Row],[R_SCORE]]&amp;Table_Market[[#This Row],[F_SCORE]]&amp;Table_Market[[#This Row],[M_SCORE]]</f>
        <v>312</v>
      </c>
      <c r="T7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63" s="31">
        <v>140</v>
      </c>
      <c r="V763" s="31">
        <v>4</v>
      </c>
      <c r="W763" s="31">
        <v>61</v>
      </c>
      <c r="X763" s="31">
        <v>0</v>
      </c>
      <c r="Y763" s="31">
        <v>13</v>
      </c>
      <c r="Z763" s="31">
        <v>4</v>
      </c>
      <c r="AA763" s="28">
        <v>2</v>
      </c>
      <c r="AB763" s="28">
        <v>3</v>
      </c>
      <c r="AC763" s="28">
        <v>1</v>
      </c>
      <c r="AD763" s="28">
        <v>6</v>
      </c>
      <c r="AE763" s="28">
        <v>4</v>
      </c>
      <c r="AF763" s="28">
        <v>0</v>
      </c>
      <c r="AG763" s="28">
        <v>0</v>
      </c>
      <c r="AH763" s="28">
        <v>0</v>
      </c>
      <c r="AI763" s="28">
        <v>0</v>
      </c>
      <c r="AJ763" s="28">
        <v>0</v>
      </c>
      <c r="AK763" s="28">
        <v>0</v>
      </c>
      <c r="AL763" s="28">
        <v>3</v>
      </c>
      <c r="AM763" s="28">
        <v>11</v>
      </c>
      <c r="AN763" s="32">
        <v>0</v>
      </c>
    </row>
    <row r="764" spans="1:40" x14ac:dyDescent="0.35">
      <c r="A764" s="19">
        <v>10681</v>
      </c>
      <c r="B764" s="20">
        <v>1970</v>
      </c>
      <c r="C764" s="21">
        <f ca="1">YEAR(TODAY())-CLEAN!$B764</f>
        <v>55</v>
      </c>
      <c r="D764" s="28" t="s">
        <v>792</v>
      </c>
      <c r="E764" s="20" t="s">
        <v>717</v>
      </c>
      <c r="F764" s="20" t="s">
        <v>710</v>
      </c>
      <c r="G764" s="22">
        <v>62466</v>
      </c>
      <c r="H764" s="21">
        <v>0</v>
      </c>
      <c r="I764" s="21">
        <v>1</v>
      </c>
      <c r="J764" s="21">
        <f>CLEAN!$H764+CLEAN!$I764</f>
        <v>1</v>
      </c>
      <c r="K764" s="23">
        <v>41654</v>
      </c>
      <c r="L764" s="21">
        <f ca="1">YEAR(TODAY())-YEAR(CLEAN!$K764)</f>
        <v>11</v>
      </c>
      <c r="M764" s="21">
        <v>13</v>
      </c>
      <c r="N764" s="21">
        <f>SUM(CLEAN!$AB764:$AE764)</f>
        <v>25</v>
      </c>
      <c r="O764" s="24">
        <f>CLEAN!$U764+CLEAN!$V764+CLEAN!$W764+CLEAN!$X764+CLEAN!$Y764+CLEAN!$Z764</f>
        <v>889</v>
      </c>
      <c r="P764" s="21">
        <f>IF(CLEAN!$M764&lt;=32,3,IF(CLEAN!$M764&lt;=65,2,1))</f>
        <v>3</v>
      </c>
      <c r="Q764" s="21">
        <f>IF(Table_Market[[#This Row],[F_TOTAL_achat]]&lt;=14,1,IF(Table_Market[[#This Row],[F_TOTAL_achat]]&lt;=21,2,3))</f>
        <v>3</v>
      </c>
      <c r="R764" s="21">
        <f>IF(Table_Market[[#This Row],[M_TOTAL_dépensé]]&lt;=115,1,IF(Table_Market[[#This Row],[M_TOTAL_dépensé]]&lt;=833,2,3))</f>
        <v>3</v>
      </c>
      <c r="S764" s="21" t="str">
        <f>Table_Market[[#This Row],[R_SCORE]]&amp;Table_Market[[#This Row],[F_SCORE]]&amp;Table_Market[[#This Row],[M_SCORE]]</f>
        <v>333</v>
      </c>
      <c r="T7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64" s="24">
        <v>129</v>
      </c>
      <c r="V764" s="24">
        <v>129</v>
      </c>
      <c r="W764" s="24">
        <v>259</v>
      </c>
      <c r="X764" s="24">
        <v>168</v>
      </c>
      <c r="Y764" s="24">
        <v>121</v>
      </c>
      <c r="Z764" s="24">
        <v>83</v>
      </c>
      <c r="AA764" s="21">
        <v>5</v>
      </c>
      <c r="AB764" s="21">
        <v>6</v>
      </c>
      <c r="AC764" s="21">
        <v>3</v>
      </c>
      <c r="AD764" s="21">
        <v>12</v>
      </c>
      <c r="AE764" s="21">
        <v>4</v>
      </c>
      <c r="AF764" s="21">
        <v>0</v>
      </c>
      <c r="AG764" s="21">
        <v>0</v>
      </c>
      <c r="AH764" s="21">
        <v>0</v>
      </c>
      <c r="AI764" s="21">
        <v>0</v>
      </c>
      <c r="AJ764" s="21">
        <v>0</v>
      </c>
      <c r="AK764" s="21">
        <v>0</v>
      </c>
      <c r="AL764" s="21">
        <v>3</v>
      </c>
      <c r="AM764" s="21">
        <v>11</v>
      </c>
      <c r="AN764" s="25">
        <v>0</v>
      </c>
    </row>
    <row r="765" spans="1:40" x14ac:dyDescent="0.35">
      <c r="A765" s="26">
        <v>5156</v>
      </c>
      <c r="B765" s="27">
        <v>1970</v>
      </c>
      <c r="C765" s="21">
        <f ca="1">YEAR(TODAY())-CLEAN!$B765</f>
        <v>55</v>
      </c>
      <c r="D765" s="28" t="s">
        <v>792</v>
      </c>
      <c r="E765" s="27" t="s">
        <v>717</v>
      </c>
      <c r="F765" s="27" t="s">
        <v>710</v>
      </c>
      <c r="G765" s="29">
        <v>62466</v>
      </c>
      <c r="H765" s="28">
        <v>0</v>
      </c>
      <c r="I765" s="28">
        <v>1</v>
      </c>
      <c r="J765" s="28">
        <f>CLEAN!$H765+CLEAN!$I765</f>
        <v>1</v>
      </c>
      <c r="K765" s="30">
        <v>41654</v>
      </c>
      <c r="L765" s="28">
        <f ca="1">YEAR(TODAY())-YEAR(CLEAN!$K765)</f>
        <v>11</v>
      </c>
      <c r="M765" s="28">
        <v>13</v>
      </c>
      <c r="N765" s="28">
        <f>SUM(CLEAN!$AB765:$AE765)</f>
        <v>25</v>
      </c>
      <c r="O765" s="31">
        <f>CLEAN!$U765+CLEAN!$V765+CLEAN!$W765+CLEAN!$X765+CLEAN!$Y765+CLEAN!$Z765</f>
        <v>889</v>
      </c>
      <c r="P765" s="28">
        <f>IF(CLEAN!$M765&lt;=32,3,IF(CLEAN!$M765&lt;=65,2,1))</f>
        <v>3</v>
      </c>
      <c r="Q765" s="28">
        <f>IF(Table_Market[[#This Row],[F_TOTAL_achat]]&lt;=14,1,IF(Table_Market[[#This Row],[F_TOTAL_achat]]&lt;=21,2,3))</f>
        <v>3</v>
      </c>
      <c r="R765" s="28">
        <f>IF(Table_Market[[#This Row],[M_TOTAL_dépensé]]&lt;=115,1,IF(Table_Market[[#This Row],[M_TOTAL_dépensé]]&lt;=833,2,3))</f>
        <v>3</v>
      </c>
      <c r="S765" s="21" t="str">
        <f>Table_Market[[#This Row],[R_SCORE]]&amp;Table_Market[[#This Row],[F_SCORE]]&amp;Table_Market[[#This Row],[M_SCORE]]</f>
        <v>333</v>
      </c>
      <c r="T7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65" s="31">
        <v>129</v>
      </c>
      <c r="V765" s="31">
        <v>129</v>
      </c>
      <c r="W765" s="31">
        <v>259</v>
      </c>
      <c r="X765" s="31">
        <v>168</v>
      </c>
      <c r="Y765" s="31">
        <v>121</v>
      </c>
      <c r="Z765" s="31">
        <v>83</v>
      </c>
      <c r="AA765" s="28">
        <v>5</v>
      </c>
      <c r="AB765" s="28">
        <v>6</v>
      </c>
      <c r="AC765" s="28">
        <v>3</v>
      </c>
      <c r="AD765" s="28">
        <v>12</v>
      </c>
      <c r="AE765" s="28">
        <v>4</v>
      </c>
      <c r="AF765" s="28">
        <v>0</v>
      </c>
      <c r="AG765" s="28">
        <v>0</v>
      </c>
      <c r="AH765" s="28">
        <v>0</v>
      </c>
      <c r="AI765" s="28">
        <v>0</v>
      </c>
      <c r="AJ765" s="28">
        <v>0</v>
      </c>
      <c r="AK765" s="28">
        <v>0</v>
      </c>
      <c r="AL765" s="28">
        <v>3</v>
      </c>
      <c r="AM765" s="28">
        <v>11</v>
      </c>
      <c r="AN765" s="32">
        <v>0</v>
      </c>
    </row>
    <row r="766" spans="1:40" x14ac:dyDescent="0.35">
      <c r="A766" s="19">
        <v>9353</v>
      </c>
      <c r="B766" s="20">
        <v>1959</v>
      </c>
      <c r="C766" s="21">
        <f ca="1">YEAR(TODAY())-CLEAN!$B766</f>
        <v>66</v>
      </c>
      <c r="D766" s="28" t="s">
        <v>794</v>
      </c>
      <c r="E766" s="20" t="s">
        <v>716</v>
      </c>
      <c r="F766" s="20" t="s">
        <v>709</v>
      </c>
      <c r="G766" s="22">
        <v>62450</v>
      </c>
      <c r="H766" s="21">
        <v>0</v>
      </c>
      <c r="I766" s="21">
        <v>1</v>
      </c>
      <c r="J766" s="21">
        <f>CLEAN!$H766+CLEAN!$I766</f>
        <v>1</v>
      </c>
      <c r="K766" s="23">
        <v>41645</v>
      </c>
      <c r="L766" s="21">
        <f ca="1">YEAR(TODAY())-YEAR(CLEAN!$K766)</f>
        <v>11</v>
      </c>
      <c r="M766" s="21">
        <v>61</v>
      </c>
      <c r="N766" s="21">
        <f>SUM(CLEAN!$AB766:$AE766)</f>
        <v>17</v>
      </c>
      <c r="O766" s="24">
        <f>CLEAN!$U766+CLEAN!$V766+CLEAN!$W766+CLEAN!$X766+CLEAN!$Y766+CLEAN!$Z766</f>
        <v>995</v>
      </c>
      <c r="P766" s="21">
        <f>IF(CLEAN!$M766&lt;=32,3,IF(CLEAN!$M766&lt;=65,2,1))</f>
        <v>2</v>
      </c>
      <c r="Q766" s="21">
        <f>IF(Table_Market[[#This Row],[F_TOTAL_achat]]&lt;=14,1,IF(Table_Market[[#This Row],[F_TOTAL_achat]]&lt;=21,2,3))</f>
        <v>2</v>
      </c>
      <c r="R766" s="21">
        <f>IF(Table_Market[[#This Row],[M_TOTAL_dépensé]]&lt;=115,1,IF(Table_Market[[#This Row],[M_TOTAL_dépensé]]&lt;=833,2,3))</f>
        <v>3</v>
      </c>
      <c r="S766" s="21" t="str">
        <f>Table_Market[[#This Row],[R_SCORE]]&amp;Table_Market[[#This Row],[F_SCORE]]&amp;Table_Market[[#This Row],[M_SCORE]]</f>
        <v>223</v>
      </c>
      <c r="T7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66" s="24">
        <v>515</v>
      </c>
      <c r="V766" s="24">
        <v>47</v>
      </c>
      <c r="W766" s="24">
        <v>267</v>
      </c>
      <c r="X766" s="24">
        <v>62</v>
      </c>
      <c r="Y766" s="24">
        <v>66</v>
      </c>
      <c r="Z766" s="24">
        <v>38</v>
      </c>
      <c r="AA766" s="21">
        <v>2</v>
      </c>
      <c r="AB766" s="21">
        <v>5</v>
      </c>
      <c r="AC766" s="21">
        <v>5</v>
      </c>
      <c r="AD766" s="21">
        <v>4</v>
      </c>
      <c r="AE766" s="21">
        <v>3</v>
      </c>
      <c r="AF766" s="21">
        <v>0</v>
      </c>
      <c r="AG766" s="21">
        <v>1</v>
      </c>
      <c r="AH766" s="21">
        <v>0</v>
      </c>
      <c r="AI766" s="21">
        <v>0</v>
      </c>
      <c r="AJ766" s="21">
        <v>0</v>
      </c>
      <c r="AK766" s="21">
        <v>0</v>
      </c>
      <c r="AL766" s="21">
        <v>3</v>
      </c>
      <c r="AM766" s="21">
        <v>11</v>
      </c>
      <c r="AN766" s="25">
        <v>0</v>
      </c>
    </row>
    <row r="767" spans="1:40" x14ac:dyDescent="0.35">
      <c r="A767" s="26">
        <v>550</v>
      </c>
      <c r="B767" s="27">
        <v>1952</v>
      </c>
      <c r="C767" s="21">
        <f ca="1">YEAR(TODAY())-CLEAN!$B767</f>
        <v>73</v>
      </c>
      <c r="D767" s="28" t="s">
        <v>794</v>
      </c>
      <c r="E767" s="27" t="s">
        <v>716</v>
      </c>
      <c r="F767" s="27" t="s">
        <v>711</v>
      </c>
      <c r="G767" s="29">
        <v>62335</v>
      </c>
      <c r="H767" s="28">
        <v>0</v>
      </c>
      <c r="I767" s="28">
        <v>1</v>
      </c>
      <c r="J767" s="28">
        <f>CLEAN!$H767+CLEAN!$I767</f>
        <v>1</v>
      </c>
      <c r="K767" s="30">
        <v>41417</v>
      </c>
      <c r="L767" s="28">
        <f ca="1">YEAR(TODAY())-YEAR(CLEAN!$K767)</f>
        <v>12</v>
      </c>
      <c r="M767" s="28">
        <v>87</v>
      </c>
      <c r="N767" s="28">
        <f>SUM(CLEAN!$AB767:$AE767)</f>
        <v>21</v>
      </c>
      <c r="O767" s="31">
        <f>CLEAN!$U767+CLEAN!$V767+CLEAN!$W767+CLEAN!$X767+CLEAN!$Y767+CLEAN!$Z767</f>
        <v>708</v>
      </c>
      <c r="P767" s="28">
        <f>IF(CLEAN!$M767&lt;=32,3,IF(CLEAN!$M767&lt;=65,2,1))</f>
        <v>1</v>
      </c>
      <c r="Q767" s="28">
        <f>IF(Table_Market[[#This Row],[F_TOTAL_achat]]&lt;=14,1,IF(Table_Market[[#This Row],[F_TOTAL_achat]]&lt;=21,2,3))</f>
        <v>2</v>
      </c>
      <c r="R767" s="28">
        <f>IF(Table_Market[[#This Row],[M_TOTAL_dépensé]]&lt;=115,1,IF(Table_Market[[#This Row],[M_TOTAL_dépensé]]&lt;=833,2,3))</f>
        <v>2</v>
      </c>
      <c r="S767" s="21" t="str">
        <f>Table_Market[[#This Row],[R_SCORE]]&amp;Table_Market[[#This Row],[F_SCORE]]&amp;Table_Market[[#This Row],[M_SCORE]]</f>
        <v>122</v>
      </c>
      <c r="T7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67" s="31">
        <v>243</v>
      </c>
      <c r="V767" s="31">
        <v>131</v>
      </c>
      <c r="W767" s="31">
        <v>217</v>
      </c>
      <c r="X767" s="31">
        <v>85</v>
      </c>
      <c r="Y767" s="31">
        <v>6</v>
      </c>
      <c r="Z767" s="31">
        <v>26</v>
      </c>
      <c r="AA767" s="28">
        <v>2</v>
      </c>
      <c r="AB767" s="28">
        <v>3</v>
      </c>
      <c r="AC767" s="28">
        <v>3</v>
      </c>
      <c r="AD767" s="28">
        <v>13</v>
      </c>
      <c r="AE767" s="28">
        <v>2</v>
      </c>
      <c r="AF767" s="28">
        <v>0</v>
      </c>
      <c r="AG767" s="28">
        <v>0</v>
      </c>
      <c r="AH767" s="28">
        <v>0</v>
      </c>
      <c r="AI767" s="28">
        <v>0</v>
      </c>
      <c r="AJ767" s="28">
        <v>0</v>
      </c>
      <c r="AK767" s="28">
        <v>0</v>
      </c>
      <c r="AL767" s="28">
        <v>3</v>
      </c>
      <c r="AM767" s="28">
        <v>11</v>
      </c>
      <c r="AN767" s="32">
        <v>0</v>
      </c>
    </row>
    <row r="768" spans="1:40" x14ac:dyDescent="0.35">
      <c r="A768" s="19">
        <v>3515</v>
      </c>
      <c r="B768" s="20">
        <v>1952</v>
      </c>
      <c r="C768" s="21">
        <f ca="1">YEAR(TODAY())-CLEAN!$B768</f>
        <v>73</v>
      </c>
      <c r="D768" s="28" t="s">
        <v>794</v>
      </c>
      <c r="E768" s="20" t="s">
        <v>716</v>
      </c>
      <c r="F768" s="20" t="s">
        <v>709</v>
      </c>
      <c r="G768" s="22">
        <v>62307</v>
      </c>
      <c r="H768" s="21">
        <v>0</v>
      </c>
      <c r="I768" s="21">
        <v>1</v>
      </c>
      <c r="J768" s="21">
        <f>CLEAN!$H768+CLEAN!$I768</f>
        <v>1</v>
      </c>
      <c r="K768" s="23">
        <v>41687</v>
      </c>
      <c r="L768" s="21">
        <f ca="1">YEAR(TODAY())-YEAR(CLEAN!$K768)</f>
        <v>11</v>
      </c>
      <c r="M768" s="21">
        <v>94</v>
      </c>
      <c r="N768" s="21">
        <f>SUM(CLEAN!$AB768:$AE768)</f>
        <v>13</v>
      </c>
      <c r="O768" s="24">
        <f>CLEAN!$U768+CLEAN!$V768+CLEAN!$W768+CLEAN!$X768+CLEAN!$Y768+CLEAN!$Z768</f>
        <v>160</v>
      </c>
      <c r="P768" s="21">
        <f>IF(CLEAN!$M768&lt;=32,3,IF(CLEAN!$M768&lt;=65,2,1))</f>
        <v>1</v>
      </c>
      <c r="Q768" s="21">
        <f>IF(Table_Market[[#This Row],[F_TOTAL_achat]]&lt;=14,1,IF(Table_Market[[#This Row],[F_TOTAL_achat]]&lt;=21,2,3))</f>
        <v>1</v>
      </c>
      <c r="R768" s="21">
        <f>IF(Table_Market[[#This Row],[M_TOTAL_dépensé]]&lt;=115,1,IF(Table_Market[[#This Row],[M_TOTAL_dépensé]]&lt;=833,2,3))</f>
        <v>2</v>
      </c>
      <c r="S768" s="21" t="str">
        <f>Table_Market[[#This Row],[R_SCORE]]&amp;Table_Market[[#This Row],[F_SCORE]]&amp;Table_Market[[#This Row],[M_SCORE]]</f>
        <v>112</v>
      </c>
      <c r="T7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68" s="24">
        <v>87</v>
      </c>
      <c r="V768" s="24">
        <v>13</v>
      </c>
      <c r="W768" s="24">
        <v>34</v>
      </c>
      <c r="X768" s="24">
        <v>10</v>
      </c>
      <c r="Y768" s="24">
        <v>6</v>
      </c>
      <c r="Z768" s="24">
        <v>10</v>
      </c>
      <c r="AA768" s="21">
        <v>1</v>
      </c>
      <c r="AB768" s="21">
        <v>4</v>
      </c>
      <c r="AC768" s="21">
        <v>0</v>
      </c>
      <c r="AD768" s="21">
        <v>4</v>
      </c>
      <c r="AE768" s="21">
        <v>5</v>
      </c>
      <c r="AF768" s="21">
        <v>0</v>
      </c>
      <c r="AG768" s="21">
        <v>0</v>
      </c>
      <c r="AH768" s="21">
        <v>0</v>
      </c>
      <c r="AI768" s="21">
        <v>0</v>
      </c>
      <c r="AJ768" s="21">
        <v>0</v>
      </c>
      <c r="AK768" s="21">
        <v>0</v>
      </c>
      <c r="AL768" s="21">
        <v>3</v>
      </c>
      <c r="AM768" s="21">
        <v>11</v>
      </c>
      <c r="AN768" s="25">
        <v>0</v>
      </c>
    </row>
    <row r="769" spans="1:40" x14ac:dyDescent="0.35">
      <c r="A769" s="26">
        <v>4012</v>
      </c>
      <c r="B769" s="27">
        <v>1972</v>
      </c>
      <c r="C769" s="21">
        <f ca="1">YEAR(TODAY())-CLEAN!$B769</f>
        <v>53</v>
      </c>
      <c r="D769" s="28" t="s">
        <v>792</v>
      </c>
      <c r="E769" s="27" t="s">
        <v>714</v>
      </c>
      <c r="F769" s="27" t="s">
        <v>713</v>
      </c>
      <c r="G769" s="29">
        <v>62220</v>
      </c>
      <c r="H769" s="28">
        <v>0</v>
      </c>
      <c r="I769" s="28">
        <v>1</v>
      </c>
      <c r="J769" s="28">
        <f>CLEAN!$H769+CLEAN!$I769</f>
        <v>1</v>
      </c>
      <c r="K769" s="30">
        <v>41132</v>
      </c>
      <c r="L769" s="28">
        <f ca="1">YEAR(TODAY())-YEAR(CLEAN!$K769)</f>
        <v>13</v>
      </c>
      <c r="M769" s="28">
        <v>55</v>
      </c>
      <c r="N769" s="28">
        <f>SUM(CLEAN!$AB769:$AE769)</f>
        <v>24</v>
      </c>
      <c r="O769" s="31">
        <f>CLEAN!$U769+CLEAN!$V769+CLEAN!$W769+CLEAN!$X769+CLEAN!$Y769+CLEAN!$Z769</f>
        <v>1226</v>
      </c>
      <c r="P769" s="28">
        <f>IF(CLEAN!$M769&lt;=32,3,IF(CLEAN!$M769&lt;=65,2,1))</f>
        <v>2</v>
      </c>
      <c r="Q769" s="28">
        <f>IF(Table_Market[[#This Row],[F_TOTAL_achat]]&lt;=14,1,IF(Table_Market[[#This Row],[F_TOTAL_achat]]&lt;=21,2,3))</f>
        <v>3</v>
      </c>
      <c r="R769" s="28">
        <f>IF(Table_Market[[#This Row],[M_TOTAL_dépensé]]&lt;=115,1,IF(Table_Market[[#This Row],[M_TOTAL_dépensé]]&lt;=833,2,3))</f>
        <v>3</v>
      </c>
      <c r="S769" s="21" t="str">
        <f>Table_Market[[#This Row],[R_SCORE]]&amp;Table_Market[[#This Row],[F_SCORE]]&amp;Table_Market[[#This Row],[M_SCORE]]</f>
        <v>233</v>
      </c>
      <c r="T7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69" s="31">
        <v>799</v>
      </c>
      <c r="V769" s="31">
        <v>12</v>
      </c>
      <c r="W769" s="31">
        <v>375</v>
      </c>
      <c r="X769" s="31">
        <v>16</v>
      </c>
      <c r="Y769" s="31">
        <v>12</v>
      </c>
      <c r="Z769" s="31">
        <v>12</v>
      </c>
      <c r="AA769" s="28">
        <v>5</v>
      </c>
      <c r="AB769" s="28">
        <v>7</v>
      </c>
      <c r="AC769" s="28">
        <v>6</v>
      </c>
      <c r="AD769" s="28">
        <v>5</v>
      </c>
      <c r="AE769" s="28">
        <v>6</v>
      </c>
      <c r="AF769" s="28">
        <v>0</v>
      </c>
      <c r="AG769" s="28">
        <v>0</v>
      </c>
      <c r="AH769" s="28">
        <v>0</v>
      </c>
      <c r="AI769" s="28">
        <v>0</v>
      </c>
      <c r="AJ769" s="28">
        <v>0</v>
      </c>
      <c r="AK769" s="28">
        <v>0</v>
      </c>
      <c r="AL769" s="28">
        <v>3</v>
      </c>
      <c r="AM769" s="28">
        <v>11</v>
      </c>
      <c r="AN769" s="32">
        <v>1</v>
      </c>
    </row>
    <row r="770" spans="1:40" x14ac:dyDescent="0.35">
      <c r="A770" s="19">
        <v>10151</v>
      </c>
      <c r="B770" s="20">
        <v>1960</v>
      </c>
      <c r="C770" s="21">
        <f ca="1">YEAR(TODAY())-CLEAN!$B770</f>
        <v>65</v>
      </c>
      <c r="D770" s="28" t="s">
        <v>794</v>
      </c>
      <c r="E770" s="20" t="s">
        <v>716</v>
      </c>
      <c r="F770" s="20" t="s">
        <v>711</v>
      </c>
      <c r="G770" s="22">
        <v>62204</v>
      </c>
      <c r="H770" s="21">
        <v>0</v>
      </c>
      <c r="I770" s="21">
        <v>2</v>
      </c>
      <c r="J770" s="21">
        <f>CLEAN!$H770+CLEAN!$I770</f>
        <v>2</v>
      </c>
      <c r="K770" s="23">
        <v>41164</v>
      </c>
      <c r="L770" s="21">
        <f ca="1">YEAR(TODAY())-YEAR(CLEAN!$K770)</f>
        <v>13</v>
      </c>
      <c r="M770" s="21">
        <v>38</v>
      </c>
      <c r="N770" s="21">
        <f>SUM(CLEAN!$AB770:$AE770)</f>
        <v>24</v>
      </c>
      <c r="O770" s="24">
        <f>CLEAN!$U770+CLEAN!$V770+CLEAN!$W770+CLEAN!$X770+CLEAN!$Y770+CLEAN!$Z770</f>
        <v>946</v>
      </c>
      <c r="P770" s="21">
        <f>IF(CLEAN!$M770&lt;=32,3,IF(CLEAN!$M770&lt;=65,2,1))</f>
        <v>2</v>
      </c>
      <c r="Q770" s="21">
        <f>IF(Table_Market[[#This Row],[F_TOTAL_achat]]&lt;=14,1,IF(Table_Market[[#This Row],[F_TOTAL_achat]]&lt;=21,2,3))</f>
        <v>3</v>
      </c>
      <c r="R770" s="21">
        <f>IF(Table_Market[[#This Row],[M_TOTAL_dépensé]]&lt;=115,1,IF(Table_Market[[#This Row],[M_TOTAL_dépensé]]&lt;=833,2,3))</f>
        <v>3</v>
      </c>
      <c r="S770" s="21" t="str">
        <f>Table_Market[[#This Row],[R_SCORE]]&amp;Table_Market[[#This Row],[F_SCORE]]&amp;Table_Market[[#This Row],[M_SCORE]]</f>
        <v>233</v>
      </c>
      <c r="T7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70" s="24">
        <v>317</v>
      </c>
      <c r="V770" s="24">
        <v>46</v>
      </c>
      <c r="W770" s="24">
        <v>247</v>
      </c>
      <c r="X770" s="24">
        <v>151</v>
      </c>
      <c r="Y770" s="24">
        <v>46</v>
      </c>
      <c r="Z770" s="24">
        <v>139</v>
      </c>
      <c r="AA770" s="21">
        <v>1</v>
      </c>
      <c r="AB770" s="21">
        <v>4</v>
      </c>
      <c r="AC770" s="21">
        <v>5</v>
      </c>
      <c r="AD770" s="21">
        <v>12</v>
      </c>
      <c r="AE770" s="21">
        <v>3</v>
      </c>
      <c r="AF770" s="21">
        <v>0</v>
      </c>
      <c r="AG770" s="21">
        <v>0</v>
      </c>
      <c r="AH770" s="21">
        <v>0</v>
      </c>
      <c r="AI770" s="21">
        <v>0</v>
      </c>
      <c r="AJ770" s="21">
        <v>0</v>
      </c>
      <c r="AK770" s="21">
        <v>0</v>
      </c>
      <c r="AL770" s="21">
        <v>3</v>
      </c>
      <c r="AM770" s="21">
        <v>11</v>
      </c>
      <c r="AN770" s="25">
        <v>0</v>
      </c>
    </row>
    <row r="771" spans="1:40" x14ac:dyDescent="0.35">
      <c r="A771" s="26">
        <v>7214</v>
      </c>
      <c r="B771" s="27">
        <v>1957</v>
      </c>
      <c r="C771" s="21">
        <f ca="1">YEAR(TODAY())-CLEAN!$B771</f>
        <v>68</v>
      </c>
      <c r="D771" s="28" t="s">
        <v>794</v>
      </c>
      <c r="E771" s="27" t="s">
        <v>716</v>
      </c>
      <c r="F771" s="27" t="s">
        <v>710</v>
      </c>
      <c r="G771" s="29">
        <v>62187</v>
      </c>
      <c r="H771" s="28">
        <v>0</v>
      </c>
      <c r="I771" s="28">
        <v>0</v>
      </c>
      <c r="J771" s="28">
        <f>CLEAN!$H771+CLEAN!$I771</f>
        <v>0</v>
      </c>
      <c r="K771" s="30">
        <v>41460</v>
      </c>
      <c r="L771" s="28">
        <f ca="1">YEAR(TODAY())-YEAR(CLEAN!$K771)</f>
        <v>12</v>
      </c>
      <c r="M771" s="28">
        <v>49</v>
      </c>
      <c r="N771" s="28">
        <f>SUM(CLEAN!$AB771:$AE771)</f>
        <v>20</v>
      </c>
      <c r="O771" s="31">
        <f>CLEAN!$U771+CLEAN!$V771+CLEAN!$W771+CLEAN!$X771+CLEAN!$Y771+CLEAN!$Z771</f>
        <v>1283</v>
      </c>
      <c r="P771" s="28">
        <f>IF(CLEAN!$M771&lt;=32,3,IF(CLEAN!$M771&lt;=65,2,1))</f>
        <v>2</v>
      </c>
      <c r="Q771" s="28">
        <f>IF(Table_Market[[#This Row],[F_TOTAL_achat]]&lt;=14,1,IF(Table_Market[[#This Row],[F_TOTAL_achat]]&lt;=21,2,3))</f>
        <v>2</v>
      </c>
      <c r="R771" s="28">
        <f>IF(Table_Market[[#This Row],[M_TOTAL_dépensé]]&lt;=115,1,IF(Table_Market[[#This Row],[M_TOTAL_dépensé]]&lt;=833,2,3))</f>
        <v>3</v>
      </c>
      <c r="S771" s="21" t="str">
        <f>Table_Market[[#This Row],[R_SCORE]]&amp;Table_Market[[#This Row],[F_SCORE]]&amp;Table_Market[[#This Row],[M_SCORE]]</f>
        <v>223</v>
      </c>
      <c r="T7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71" s="31">
        <v>792</v>
      </c>
      <c r="V771" s="31">
        <v>0</v>
      </c>
      <c r="W771" s="31">
        <v>275</v>
      </c>
      <c r="X771" s="31">
        <v>45</v>
      </c>
      <c r="Y771" s="31">
        <v>45</v>
      </c>
      <c r="Z771" s="31">
        <v>126</v>
      </c>
      <c r="AA771" s="28">
        <v>1</v>
      </c>
      <c r="AB771" s="28">
        <v>4</v>
      </c>
      <c r="AC771" s="28">
        <v>8</v>
      </c>
      <c r="AD771" s="28">
        <v>5</v>
      </c>
      <c r="AE771" s="28">
        <v>3</v>
      </c>
      <c r="AF771" s="28">
        <v>0</v>
      </c>
      <c r="AG771" s="28">
        <v>0</v>
      </c>
      <c r="AH771" s="28">
        <v>0</v>
      </c>
      <c r="AI771" s="28">
        <v>0</v>
      </c>
      <c r="AJ771" s="28">
        <v>0</v>
      </c>
      <c r="AK771" s="28">
        <v>0</v>
      </c>
      <c r="AL771" s="28">
        <v>3</v>
      </c>
      <c r="AM771" s="28">
        <v>11</v>
      </c>
      <c r="AN771" s="32">
        <v>0</v>
      </c>
    </row>
    <row r="772" spans="1:40" x14ac:dyDescent="0.35">
      <c r="A772" s="19">
        <v>9336</v>
      </c>
      <c r="B772" s="20">
        <v>1969</v>
      </c>
      <c r="C772" s="21">
        <f ca="1">YEAR(TODAY())-CLEAN!$B772</f>
        <v>56</v>
      </c>
      <c r="D772" s="28" t="s">
        <v>792</v>
      </c>
      <c r="E772" s="20" t="s">
        <v>714</v>
      </c>
      <c r="F772" s="20" t="s">
        <v>712</v>
      </c>
      <c r="G772" s="22">
        <v>62187</v>
      </c>
      <c r="H772" s="21">
        <v>0</v>
      </c>
      <c r="I772" s="21">
        <v>1</v>
      </c>
      <c r="J772" s="21">
        <f>CLEAN!$H772+CLEAN!$I772</f>
        <v>1</v>
      </c>
      <c r="K772" s="23">
        <v>41720</v>
      </c>
      <c r="L772" s="21">
        <f ca="1">YEAR(TODAY())-YEAR(CLEAN!$K772)</f>
        <v>11</v>
      </c>
      <c r="M772" s="21">
        <v>38</v>
      </c>
      <c r="N772" s="21">
        <f>SUM(CLEAN!$AB772:$AE772)</f>
        <v>22</v>
      </c>
      <c r="O772" s="24">
        <f>CLEAN!$U772+CLEAN!$V772+CLEAN!$W772+CLEAN!$X772+CLEAN!$Y772+CLEAN!$Z772</f>
        <v>636</v>
      </c>
      <c r="P772" s="21">
        <f>IF(CLEAN!$M772&lt;=32,3,IF(CLEAN!$M772&lt;=65,2,1))</f>
        <v>2</v>
      </c>
      <c r="Q772" s="21">
        <f>IF(Table_Market[[#This Row],[F_TOTAL_achat]]&lt;=14,1,IF(Table_Market[[#This Row],[F_TOTAL_achat]]&lt;=21,2,3))</f>
        <v>3</v>
      </c>
      <c r="R772" s="21">
        <f>IF(Table_Market[[#This Row],[M_TOTAL_dépensé]]&lt;=115,1,IF(Table_Market[[#This Row],[M_TOTAL_dépensé]]&lt;=833,2,3))</f>
        <v>2</v>
      </c>
      <c r="S772" s="21" t="str">
        <f>Table_Market[[#This Row],[R_SCORE]]&amp;Table_Market[[#This Row],[F_SCORE]]&amp;Table_Market[[#This Row],[M_SCORE]]</f>
        <v>232</v>
      </c>
      <c r="T7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72" s="24">
        <v>512</v>
      </c>
      <c r="V772" s="24">
        <v>0</v>
      </c>
      <c r="W772" s="24">
        <v>83</v>
      </c>
      <c r="X772" s="24">
        <v>0</v>
      </c>
      <c r="Y772" s="24">
        <v>0</v>
      </c>
      <c r="Z772" s="24">
        <v>41</v>
      </c>
      <c r="AA772" s="21">
        <v>3</v>
      </c>
      <c r="AB772" s="21">
        <v>6</v>
      </c>
      <c r="AC772" s="21">
        <v>2</v>
      </c>
      <c r="AD772" s="21">
        <v>10</v>
      </c>
      <c r="AE772" s="21">
        <v>4</v>
      </c>
      <c r="AF772" s="21">
        <v>0</v>
      </c>
      <c r="AG772" s="21">
        <v>0</v>
      </c>
      <c r="AH772" s="21">
        <v>0</v>
      </c>
      <c r="AI772" s="21">
        <v>0</v>
      </c>
      <c r="AJ772" s="21">
        <v>0</v>
      </c>
      <c r="AK772" s="21">
        <v>0</v>
      </c>
      <c r="AL772" s="21">
        <v>3</v>
      </c>
      <c r="AM772" s="21">
        <v>11</v>
      </c>
      <c r="AN772" s="25">
        <v>0</v>
      </c>
    </row>
    <row r="773" spans="1:40" x14ac:dyDescent="0.35">
      <c r="A773" s="26">
        <v>7712</v>
      </c>
      <c r="B773" s="27">
        <v>1946</v>
      </c>
      <c r="C773" s="21">
        <f ca="1">YEAR(TODAY())-CLEAN!$B773</f>
        <v>79</v>
      </c>
      <c r="D773" s="28" t="s">
        <v>794</v>
      </c>
      <c r="E773" s="27" t="s">
        <v>714</v>
      </c>
      <c r="F773" s="27" t="s">
        <v>709</v>
      </c>
      <c r="G773" s="29">
        <v>62159</v>
      </c>
      <c r="H773" s="28">
        <v>0</v>
      </c>
      <c r="I773" s="28">
        <v>0</v>
      </c>
      <c r="J773" s="28">
        <f>CLEAN!$H773+CLEAN!$I773</f>
        <v>0</v>
      </c>
      <c r="K773" s="30">
        <v>41757</v>
      </c>
      <c r="L773" s="28">
        <f ca="1">YEAR(TODAY())-YEAR(CLEAN!$K773)</f>
        <v>11</v>
      </c>
      <c r="M773" s="28">
        <v>68</v>
      </c>
      <c r="N773" s="28">
        <f>SUM(CLEAN!$AB773:$AE773)</f>
        <v>22</v>
      </c>
      <c r="O773" s="31">
        <f>CLEAN!$U773+CLEAN!$V773+CLEAN!$W773+CLEAN!$X773+CLEAN!$Y773+CLEAN!$Z773</f>
        <v>634</v>
      </c>
      <c r="P773" s="28">
        <f>IF(CLEAN!$M773&lt;=32,3,IF(CLEAN!$M773&lt;=65,2,1))</f>
        <v>1</v>
      </c>
      <c r="Q773" s="28">
        <f>IF(Table_Market[[#This Row],[F_TOTAL_achat]]&lt;=14,1,IF(Table_Market[[#This Row],[F_TOTAL_achat]]&lt;=21,2,3))</f>
        <v>3</v>
      </c>
      <c r="R773" s="28">
        <f>IF(Table_Market[[#This Row],[M_TOTAL_dépensé]]&lt;=115,1,IF(Table_Market[[#This Row],[M_TOTAL_dépensé]]&lt;=833,2,3))</f>
        <v>2</v>
      </c>
      <c r="S773" s="21" t="str">
        <f>Table_Market[[#This Row],[R_SCORE]]&amp;Table_Market[[#This Row],[F_SCORE]]&amp;Table_Market[[#This Row],[M_SCORE]]</f>
        <v>132</v>
      </c>
      <c r="T7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73" s="31">
        <v>182</v>
      </c>
      <c r="V773" s="31">
        <v>17</v>
      </c>
      <c r="W773" s="31">
        <v>259</v>
      </c>
      <c r="X773" s="31">
        <v>77</v>
      </c>
      <c r="Y773" s="31">
        <v>70</v>
      </c>
      <c r="Z773" s="31">
        <v>29</v>
      </c>
      <c r="AA773" s="28">
        <v>1</v>
      </c>
      <c r="AB773" s="28">
        <v>6</v>
      </c>
      <c r="AC773" s="28">
        <v>2</v>
      </c>
      <c r="AD773" s="28">
        <v>10</v>
      </c>
      <c r="AE773" s="28">
        <v>4</v>
      </c>
      <c r="AF773" s="28">
        <v>0</v>
      </c>
      <c r="AG773" s="28">
        <v>0</v>
      </c>
      <c r="AH773" s="28">
        <v>0</v>
      </c>
      <c r="AI773" s="28">
        <v>0</v>
      </c>
      <c r="AJ773" s="28">
        <v>0</v>
      </c>
      <c r="AK773" s="28">
        <v>0</v>
      </c>
      <c r="AL773" s="28">
        <v>3</v>
      </c>
      <c r="AM773" s="28">
        <v>11</v>
      </c>
      <c r="AN773" s="32">
        <v>0</v>
      </c>
    </row>
    <row r="774" spans="1:40" x14ac:dyDescent="0.35">
      <c r="A774" s="19">
        <v>7793</v>
      </c>
      <c r="B774" s="20">
        <v>1976</v>
      </c>
      <c r="C774" s="21">
        <f ca="1">YEAR(TODAY())-CLEAN!$B774</f>
        <v>49</v>
      </c>
      <c r="D774" s="28" t="s">
        <v>792</v>
      </c>
      <c r="E774" s="20" t="s">
        <v>716</v>
      </c>
      <c r="F774" s="20" t="s">
        <v>713</v>
      </c>
      <c r="G774" s="22">
        <v>62061</v>
      </c>
      <c r="H774" s="21">
        <v>0</v>
      </c>
      <c r="I774" s="21">
        <v>1</v>
      </c>
      <c r="J774" s="21">
        <f>CLEAN!$H774+CLEAN!$I774</f>
        <v>1</v>
      </c>
      <c r="K774" s="23">
        <v>41517</v>
      </c>
      <c r="L774" s="21">
        <f ca="1">YEAR(TODAY())-YEAR(CLEAN!$K774)</f>
        <v>12</v>
      </c>
      <c r="M774" s="21">
        <v>12</v>
      </c>
      <c r="N774" s="21">
        <f>SUM(CLEAN!$AB774:$AE774)</f>
        <v>27</v>
      </c>
      <c r="O774" s="24">
        <f>CLEAN!$U774+CLEAN!$V774+CLEAN!$W774+CLEAN!$X774+CLEAN!$Y774+CLEAN!$Z774</f>
        <v>800</v>
      </c>
      <c r="P774" s="21">
        <f>IF(CLEAN!$M774&lt;=32,3,IF(CLEAN!$M774&lt;=65,2,1))</f>
        <v>3</v>
      </c>
      <c r="Q774" s="21">
        <f>IF(Table_Market[[#This Row],[F_TOTAL_achat]]&lt;=14,1,IF(Table_Market[[#This Row],[F_TOTAL_achat]]&lt;=21,2,3))</f>
        <v>3</v>
      </c>
      <c r="R774" s="21">
        <f>IF(Table_Market[[#This Row],[M_TOTAL_dépensé]]&lt;=115,1,IF(Table_Market[[#This Row],[M_TOTAL_dépensé]]&lt;=833,2,3))</f>
        <v>2</v>
      </c>
      <c r="S774" s="21" t="str">
        <f>Table_Market[[#This Row],[R_SCORE]]&amp;Table_Market[[#This Row],[F_SCORE]]&amp;Table_Market[[#This Row],[M_SCORE]]</f>
        <v>332</v>
      </c>
      <c r="T7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74" s="24">
        <v>641</v>
      </c>
      <c r="V774" s="24">
        <v>7</v>
      </c>
      <c r="W774" s="24">
        <v>84</v>
      </c>
      <c r="X774" s="24">
        <v>0</v>
      </c>
      <c r="Y774" s="24">
        <v>30</v>
      </c>
      <c r="Z774" s="24">
        <v>38</v>
      </c>
      <c r="AA774" s="21">
        <v>3</v>
      </c>
      <c r="AB774" s="21">
        <v>10</v>
      </c>
      <c r="AC774" s="21">
        <v>4</v>
      </c>
      <c r="AD774" s="21">
        <v>7</v>
      </c>
      <c r="AE774" s="21">
        <v>6</v>
      </c>
      <c r="AF774" s="21">
        <v>0</v>
      </c>
      <c r="AG774" s="21">
        <v>1</v>
      </c>
      <c r="AH774" s="21">
        <v>0</v>
      </c>
      <c r="AI774" s="21">
        <v>0</v>
      </c>
      <c r="AJ774" s="21">
        <v>0</v>
      </c>
      <c r="AK774" s="21">
        <v>0</v>
      </c>
      <c r="AL774" s="21">
        <v>3</v>
      </c>
      <c r="AM774" s="21">
        <v>11</v>
      </c>
      <c r="AN774" s="25">
        <v>0</v>
      </c>
    </row>
    <row r="775" spans="1:40" x14ac:dyDescent="0.35">
      <c r="A775" s="26">
        <v>8786</v>
      </c>
      <c r="B775" s="27">
        <v>1956</v>
      </c>
      <c r="C775" s="21">
        <f ca="1">YEAR(TODAY())-CLEAN!$B775</f>
        <v>69</v>
      </c>
      <c r="D775" s="28" t="s">
        <v>794</v>
      </c>
      <c r="E775" s="27" t="s">
        <v>717</v>
      </c>
      <c r="F775" s="27" t="s">
        <v>710</v>
      </c>
      <c r="G775" s="29">
        <v>62058</v>
      </c>
      <c r="H775" s="28">
        <v>0</v>
      </c>
      <c r="I775" s="28">
        <v>1</v>
      </c>
      <c r="J775" s="28">
        <f>CLEAN!$H775+CLEAN!$I775</f>
        <v>1</v>
      </c>
      <c r="K775" s="30">
        <v>41420</v>
      </c>
      <c r="L775" s="28">
        <f ca="1">YEAR(TODAY())-YEAR(CLEAN!$K775)</f>
        <v>12</v>
      </c>
      <c r="M775" s="28">
        <v>52</v>
      </c>
      <c r="N775" s="28">
        <f>SUM(CLEAN!$AB775:$AE775)</f>
        <v>20</v>
      </c>
      <c r="O775" s="31">
        <f>CLEAN!$U775+CLEAN!$V775+CLEAN!$W775+CLEAN!$X775+CLEAN!$Y775+CLEAN!$Z775</f>
        <v>450</v>
      </c>
      <c r="P775" s="28">
        <f>IF(CLEAN!$M775&lt;=32,3,IF(CLEAN!$M775&lt;=65,2,1))</f>
        <v>2</v>
      </c>
      <c r="Q775" s="28">
        <f>IF(Table_Market[[#This Row],[F_TOTAL_achat]]&lt;=14,1,IF(Table_Market[[#This Row],[F_TOTAL_achat]]&lt;=21,2,3))</f>
        <v>2</v>
      </c>
      <c r="R775" s="28">
        <f>IF(Table_Market[[#This Row],[M_TOTAL_dépensé]]&lt;=115,1,IF(Table_Market[[#This Row],[M_TOTAL_dépensé]]&lt;=833,2,3))</f>
        <v>2</v>
      </c>
      <c r="S775" s="21" t="str">
        <f>Table_Market[[#This Row],[R_SCORE]]&amp;Table_Market[[#This Row],[F_SCORE]]&amp;Table_Market[[#This Row],[M_SCORE]]</f>
        <v>222</v>
      </c>
      <c r="T7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75" s="31">
        <v>301</v>
      </c>
      <c r="V775" s="31">
        <v>7</v>
      </c>
      <c r="W775" s="31">
        <v>74</v>
      </c>
      <c r="X775" s="31">
        <v>10</v>
      </c>
      <c r="Y775" s="31">
        <v>0</v>
      </c>
      <c r="Z775" s="31">
        <v>58</v>
      </c>
      <c r="AA775" s="28">
        <v>4</v>
      </c>
      <c r="AB775" s="28">
        <v>6</v>
      </c>
      <c r="AC775" s="28">
        <v>1</v>
      </c>
      <c r="AD775" s="28">
        <v>7</v>
      </c>
      <c r="AE775" s="28">
        <v>6</v>
      </c>
      <c r="AF775" s="28">
        <v>0</v>
      </c>
      <c r="AG775" s="28">
        <v>0</v>
      </c>
      <c r="AH775" s="28">
        <v>0</v>
      </c>
      <c r="AI775" s="28">
        <v>0</v>
      </c>
      <c r="AJ775" s="28">
        <v>0</v>
      </c>
      <c r="AK775" s="28">
        <v>0</v>
      </c>
      <c r="AL775" s="28">
        <v>3</v>
      </c>
      <c r="AM775" s="28">
        <v>11</v>
      </c>
      <c r="AN775" s="32">
        <v>0</v>
      </c>
    </row>
    <row r="776" spans="1:40" x14ac:dyDescent="0.35">
      <c r="A776" s="19">
        <v>8970</v>
      </c>
      <c r="B776" s="20">
        <v>1972</v>
      </c>
      <c r="C776" s="21">
        <f ca="1">YEAR(TODAY())-CLEAN!$B776</f>
        <v>53</v>
      </c>
      <c r="D776" s="28" t="s">
        <v>792</v>
      </c>
      <c r="E776" s="20" t="s">
        <v>714</v>
      </c>
      <c r="F776" s="20" t="s">
        <v>710</v>
      </c>
      <c r="G776" s="22">
        <v>62010</v>
      </c>
      <c r="H776" s="21">
        <v>0</v>
      </c>
      <c r="I776" s="21">
        <v>1</v>
      </c>
      <c r="J776" s="21">
        <f>CLEAN!$H776+CLEAN!$I776</f>
        <v>1</v>
      </c>
      <c r="K776" s="23">
        <v>41205</v>
      </c>
      <c r="L776" s="21">
        <f ca="1">YEAR(TODAY())-YEAR(CLEAN!$K776)</f>
        <v>13</v>
      </c>
      <c r="M776" s="21">
        <v>93</v>
      </c>
      <c r="N776" s="21">
        <f>SUM(CLEAN!$AB776:$AE776)</f>
        <v>20</v>
      </c>
      <c r="O776" s="24">
        <f>CLEAN!$U776+CLEAN!$V776+CLEAN!$W776+CLEAN!$X776+CLEAN!$Y776+CLEAN!$Z776</f>
        <v>530</v>
      </c>
      <c r="P776" s="21">
        <f>IF(CLEAN!$M776&lt;=32,3,IF(CLEAN!$M776&lt;=65,2,1))</f>
        <v>1</v>
      </c>
      <c r="Q776" s="21">
        <f>IF(Table_Market[[#This Row],[F_TOTAL_achat]]&lt;=14,1,IF(Table_Market[[#This Row],[F_TOTAL_achat]]&lt;=21,2,3))</f>
        <v>2</v>
      </c>
      <c r="R776" s="21">
        <f>IF(Table_Market[[#This Row],[M_TOTAL_dépensé]]&lt;=115,1,IF(Table_Market[[#This Row],[M_TOTAL_dépensé]]&lt;=833,2,3))</f>
        <v>2</v>
      </c>
      <c r="S776" s="21" t="str">
        <f>Table_Market[[#This Row],[R_SCORE]]&amp;Table_Market[[#This Row],[F_SCORE]]&amp;Table_Market[[#This Row],[M_SCORE]]</f>
        <v>122</v>
      </c>
      <c r="T7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76" s="24">
        <v>371</v>
      </c>
      <c r="V776" s="24">
        <v>22</v>
      </c>
      <c r="W776" s="24">
        <v>39</v>
      </c>
      <c r="X776" s="24">
        <v>6</v>
      </c>
      <c r="Y776" s="24">
        <v>0</v>
      </c>
      <c r="Z776" s="24">
        <v>92</v>
      </c>
      <c r="AA776" s="21">
        <v>4</v>
      </c>
      <c r="AB776" s="21">
        <v>6</v>
      </c>
      <c r="AC776" s="21">
        <v>2</v>
      </c>
      <c r="AD776" s="21">
        <v>7</v>
      </c>
      <c r="AE776" s="21">
        <v>5</v>
      </c>
      <c r="AF776" s="21">
        <v>0</v>
      </c>
      <c r="AG776" s="21">
        <v>0</v>
      </c>
      <c r="AH776" s="21">
        <v>0</v>
      </c>
      <c r="AI776" s="21">
        <v>0</v>
      </c>
      <c r="AJ776" s="21">
        <v>0</v>
      </c>
      <c r="AK776" s="21">
        <v>0</v>
      </c>
      <c r="AL776" s="21">
        <v>3</v>
      </c>
      <c r="AM776" s="21">
        <v>11</v>
      </c>
      <c r="AN776" s="25">
        <v>0</v>
      </c>
    </row>
    <row r="777" spans="1:40" x14ac:dyDescent="0.35">
      <c r="A777" s="26">
        <v>9855</v>
      </c>
      <c r="B777" s="27">
        <v>1952</v>
      </c>
      <c r="C777" s="21">
        <f ca="1">YEAR(TODAY())-CLEAN!$B777</f>
        <v>73</v>
      </c>
      <c r="D777" s="28" t="s">
        <v>794</v>
      </c>
      <c r="E777" s="27" t="s">
        <v>714</v>
      </c>
      <c r="F777" s="27" t="s">
        <v>709</v>
      </c>
      <c r="G777" s="29">
        <v>62000</v>
      </c>
      <c r="H777" s="28">
        <v>0</v>
      </c>
      <c r="I777" s="28">
        <v>1</v>
      </c>
      <c r="J777" s="28">
        <f>CLEAN!$H777+CLEAN!$I777</f>
        <v>1</v>
      </c>
      <c r="K777" s="30">
        <v>41511</v>
      </c>
      <c r="L777" s="28">
        <f ca="1">YEAR(TODAY())-YEAR(CLEAN!$K777)</f>
        <v>12</v>
      </c>
      <c r="M777" s="28">
        <v>25</v>
      </c>
      <c r="N777" s="28">
        <f>SUM(CLEAN!$AB777:$AE777)</f>
        <v>29</v>
      </c>
      <c r="O777" s="31">
        <f>CLEAN!$U777+CLEAN!$V777+CLEAN!$W777+CLEAN!$X777+CLEAN!$Y777+CLEAN!$Z777</f>
        <v>1020</v>
      </c>
      <c r="P777" s="28">
        <f>IF(CLEAN!$M777&lt;=32,3,IF(CLEAN!$M777&lt;=65,2,1))</f>
        <v>3</v>
      </c>
      <c r="Q777" s="28">
        <f>IF(Table_Market[[#This Row],[F_TOTAL_achat]]&lt;=14,1,IF(Table_Market[[#This Row],[F_TOTAL_achat]]&lt;=21,2,3))</f>
        <v>3</v>
      </c>
      <c r="R777" s="28">
        <f>IF(Table_Market[[#This Row],[M_TOTAL_dépensé]]&lt;=115,1,IF(Table_Market[[#This Row],[M_TOTAL_dépensé]]&lt;=833,2,3))</f>
        <v>3</v>
      </c>
      <c r="S777" s="21" t="str">
        <f>Table_Market[[#This Row],[R_SCORE]]&amp;Table_Market[[#This Row],[F_SCORE]]&amp;Table_Market[[#This Row],[M_SCORE]]</f>
        <v>333</v>
      </c>
      <c r="T7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77" s="31">
        <v>899</v>
      </c>
      <c r="V777" s="31">
        <v>0</v>
      </c>
      <c r="W777" s="31">
        <v>101</v>
      </c>
      <c r="X777" s="31">
        <v>0</v>
      </c>
      <c r="Y777" s="31">
        <v>0</v>
      </c>
      <c r="Z777" s="31">
        <v>20</v>
      </c>
      <c r="AA777" s="28">
        <v>1</v>
      </c>
      <c r="AB777" s="28">
        <v>6</v>
      </c>
      <c r="AC777" s="28">
        <v>6</v>
      </c>
      <c r="AD777" s="28">
        <v>13</v>
      </c>
      <c r="AE777" s="28">
        <v>4</v>
      </c>
      <c r="AF777" s="28">
        <v>0</v>
      </c>
      <c r="AG777" s="28">
        <v>0</v>
      </c>
      <c r="AH777" s="28">
        <v>0</v>
      </c>
      <c r="AI777" s="28">
        <v>1</v>
      </c>
      <c r="AJ777" s="28">
        <v>0</v>
      </c>
      <c r="AK777" s="28">
        <v>0</v>
      </c>
      <c r="AL777" s="28">
        <v>3</v>
      </c>
      <c r="AM777" s="28">
        <v>11</v>
      </c>
      <c r="AN777" s="32">
        <v>0</v>
      </c>
    </row>
    <row r="778" spans="1:40" x14ac:dyDescent="0.35">
      <c r="A778" s="19">
        <v>2574</v>
      </c>
      <c r="B778" s="20">
        <v>1977</v>
      </c>
      <c r="C778" s="21">
        <f ca="1">YEAR(TODAY())-CLEAN!$B778</f>
        <v>48</v>
      </c>
      <c r="D778" s="28" t="s">
        <v>792</v>
      </c>
      <c r="E778" s="20" t="s">
        <v>714</v>
      </c>
      <c r="F778" s="20" t="s">
        <v>710</v>
      </c>
      <c r="G778" s="22">
        <v>61996</v>
      </c>
      <c r="H778" s="21">
        <v>0</v>
      </c>
      <c r="I778" s="21">
        <v>1</v>
      </c>
      <c r="J778" s="21">
        <f>CLEAN!$H778+CLEAN!$I778</f>
        <v>1</v>
      </c>
      <c r="K778" s="23">
        <v>41305</v>
      </c>
      <c r="L778" s="21">
        <f ca="1">YEAR(TODAY())-YEAR(CLEAN!$K778)</f>
        <v>12</v>
      </c>
      <c r="M778" s="21">
        <v>27</v>
      </c>
      <c r="N778" s="21">
        <f>SUM(CLEAN!$AB778:$AE778)</f>
        <v>23</v>
      </c>
      <c r="O778" s="24">
        <f>CLEAN!$U778+CLEAN!$V778+CLEAN!$W778+CLEAN!$X778+CLEAN!$Y778+CLEAN!$Z778</f>
        <v>1230</v>
      </c>
      <c r="P778" s="21">
        <f>IF(CLEAN!$M778&lt;=32,3,IF(CLEAN!$M778&lt;=65,2,1))</f>
        <v>3</v>
      </c>
      <c r="Q778" s="21">
        <f>IF(Table_Market[[#This Row],[F_TOTAL_achat]]&lt;=14,1,IF(Table_Market[[#This Row],[F_TOTAL_achat]]&lt;=21,2,3))</f>
        <v>3</v>
      </c>
      <c r="R778" s="21">
        <f>IF(Table_Market[[#This Row],[M_TOTAL_dépensé]]&lt;=115,1,IF(Table_Market[[#This Row],[M_TOTAL_dépensé]]&lt;=833,2,3))</f>
        <v>3</v>
      </c>
      <c r="S778" s="21" t="str">
        <f>Table_Market[[#This Row],[R_SCORE]]&amp;Table_Market[[#This Row],[F_SCORE]]&amp;Table_Market[[#This Row],[M_SCORE]]</f>
        <v>333</v>
      </c>
      <c r="T7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78" s="24">
        <v>1050</v>
      </c>
      <c r="V778" s="24">
        <v>12</v>
      </c>
      <c r="W778" s="24">
        <v>144</v>
      </c>
      <c r="X778" s="24">
        <v>0</v>
      </c>
      <c r="Y778" s="24">
        <v>0</v>
      </c>
      <c r="Z778" s="24">
        <v>24</v>
      </c>
      <c r="AA778" s="21">
        <v>3</v>
      </c>
      <c r="AB778" s="21">
        <v>6</v>
      </c>
      <c r="AC778" s="21">
        <v>4</v>
      </c>
      <c r="AD778" s="21">
        <v>8</v>
      </c>
      <c r="AE778" s="21">
        <v>5</v>
      </c>
      <c r="AF778" s="21">
        <v>0</v>
      </c>
      <c r="AG778" s="21">
        <v>1</v>
      </c>
      <c r="AH778" s="21">
        <v>0</v>
      </c>
      <c r="AI778" s="21">
        <v>1</v>
      </c>
      <c r="AJ778" s="21">
        <v>1</v>
      </c>
      <c r="AK778" s="21">
        <v>0</v>
      </c>
      <c r="AL778" s="21">
        <v>3</v>
      </c>
      <c r="AM778" s="21">
        <v>11</v>
      </c>
      <c r="AN778" s="25">
        <v>1</v>
      </c>
    </row>
    <row r="779" spans="1:40" x14ac:dyDescent="0.35">
      <c r="A779" s="26">
        <v>9239</v>
      </c>
      <c r="B779" s="27">
        <v>1961</v>
      </c>
      <c r="C779" s="21">
        <f ca="1">YEAR(TODAY())-CLEAN!$B779</f>
        <v>64</v>
      </c>
      <c r="D779" s="28" t="s">
        <v>794</v>
      </c>
      <c r="E779" s="27" t="s">
        <v>717</v>
      </c>
      <c r="F779" s="27" t="s">
        <v>710</v>
      </c>
      <c r="G779" s="29">
        <v>61923</v>
      </c>
      <c r="H779" s="28">
        <v>0</v>
      </c>
      <c r="I779" s="28">
        <v>2</v>
      </c>
      <c r="J779" s="28">
        <f>CLEAN!$H779+CLEAN!$I779</f>
        <v>2</v>
      </c>
      <c r="K779" s="30">
        <v>41481</v>
      </c>
      <c r="L779" s="28">
        <f ca="1">YEAR(TODAY())-YEAR(CLEAN!$K779)</f>
        <v>12</v>
      </c>
      <c r="M779" s="28">
        <v>94</v>
      </c>
      <c r="N779" s="28">
        <f>SUM(CLEAN!$AB779:$AE779)</f>
        <v>10</v>
      </c>
      <c r="O779" s="31">
        <f>CLEAN!$U779+CLEAN!$V779+CLEAN!$W779+CLEAN!$X779+CLEAN!$Y779+CLEAN!$Z779</f>
        <v>126</v>
      </c>
      <c r="P779" s="28">
        <f>IF(CLEAN!$M779&lt;=32,3,IF(CLEAN!$M779&lt;=65,2,1))</f>
        <v>1</v>
      </c>
      <c r="Q779" s="28">
        <f>IF(Table_Market[[#This Row],[F_TOTAL_achat]]&lt;=14,1,IF(Table_Market[[#This Row],[F_TOTAL_achat]]&lt;=21,2,3))</f>
        <v>1</v>
      </c>
      <c r="R779" s="28">
        <f>IF(Table_Market[[#This Row],[M_TOTAL_dépensé]]&lt;=115,1,IF(Table_Market[[#This Row],[M_TOTAL_dépensé]]&lt;=833,2,3))</f>
        <v>2</v>
      </c>
      <c r="S779" s="21" t="str">
        <f>Table_Market[[#This Row],[R_SCORE]]&amp;Table_Market[[#This Row],[F_SCORE]]&amp;Table_Market[[#This Row],[M_SCORE]]</f>
        <v>112</v>
      </c>
      <c r="T7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79" s="31">
        <v>92</v>
      </c>
      <c r="V779" s="31">
        <v>4</v>
      </c>
      <c r="W779" s="31">
        <v>18</v>
      </c>
      <c r="X779" s="31">
        <v>3</v>
      </c>
      <c r="Y779" s="31">
        <v>3</v>
      </c>
      <c r="Z779" s="31">
        <v>6</v>
      </c>
      <c r="AA779" s="28">
        <v>1</v>
      </c>
      <c r="AB779" s="28">
        <v>2</v>
      </c>
      <c r="AC779" s="28">
        <v>1</v>
      </c>
      <c r="AD779" s="28">
        <v>4</v>
      </c>
      <c r="AE779" s="28">
        <v>3</v>
      </c>
      <c r="AF779" s="28">
        <v>0</v>
      </c>
      <c r="AG779" s="28">
        <v>0</v>
      </c>
      <c r="AH779" s="28">
        <v>0</v>
      </c>
      <c r="AI779" s="28">
        <v>0</v>
      </c>
      <c r="AJ779" s="28">
        <v>0</v>
      </c>
      <c r="AK779" s="28">
        <v>0</v>
      </c>
      <c r="AL779" s="28">
        <v>3</v>
      </c>
      <c r="AM779" s="28">
        <v>11</v>
      </c>
      <c r="AN779" s="32">
        <v>0</v>
      </c>
    </row>
    <row r="780" spans="1:40" x14ac:dyDescent="0.35">
      <c r="A780" s="19">
        <v>5734</v>
      </c>
      <c r="B780" s="20">
        <v>1974</v>
      </c>
      <c r="C780" s="21">
        <f ca="1">YEAR(TODAY())-CLEAN!$B780</f>
        <v>51</v>
      </c>
      <c r="D780" s="28" t="s">
        <v>792</v>
      </c>
      <c r="E780" s="20" t="s">
        <v>714</v>
      </c>
      <c r="F780" s="20" t="s">
        <v>710</v>
      </c>
      <c r="G780" s="22">
        <v>61917</v>
      </c>
      <c r="H780" s="21">
        <v>1</v>
      </c>
      <c r="I780" s="21">
        <v>1</v>
      </c>
      <c r="J780" s="21">
        <f>CLEAN!$H780+CLEAN!$I780</f>
        <v>2</v>
      </c>
      <c r="K780" s="23">
        <v>41598</v>
      </c>
      <c r="L780" s="21">
        <f ca="1">YEAR(TODAY())-YEAR(CLEAN!$K780)</f>
        <v>12</v>
      </c>
      <c r="M780" s="21">
        <v>83</v>
      </c>
      <c r="N780" s="21">
        <f>SUM(CLEAN!$AB780:$AE780)</f>
        <v>11</v>
      </c>
      <c r="O780" s="24">
        <f>CLEAN!$U780+CLEAN!$V780+CLEAN!$W780+CLEAN!$X780+CLEAN!$Y780+CLEAN!$Z780</f>
        <v>91</v>
      </c>
      <c r="P780" s="21">
        <f>IF(CLEAN!$M780&lt;=32,3,IF(CLEAN!$M780&lt;=65,2,1))</f>
        <v>1</v>
      </c>
      <c r="Q780" s="21">
        <f>IF(Table_Market[[#This Row],[F_TOTAL_achat]]&lt;=14,1,IF(Table_Market[[#This Row],[F_TOTAL_achat]]&lt;=21,2,3))</f>
        <v>1</v>
      </c>
      <c r="R780" s="21">
        <f>IF(Table_Market[[#This Row],[M_TOTAL_dépensé]]&lt;=115,1,IF(Table_Market[[#This Row],[M_TOTAL_dépensé]]&lt;=833,2,3))</f>
        <v>1</v>
      </c>
      <c r="S780" s="21" t="str">
        <f>Table_Market[[#This Row],[R_SCORE]]&amp;Table_Market[[#This Row],[F_SCORE]]&amp;Table_Market[[#This Row],[M_SCORE]]</f>
        <v>111</v>
      </c>
      <c r="T7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80" s="24">
        <v>46</v>
      </c>
      <c r="V780" s="24">
        <v>4</v>
      </c>
      <c r="W780" s="24">
        <v>36</v>
      </c>
      <c r="X780" s="24">
        <v>2</v>
      </c>
      <c r="Y780" s="24">
        <v>2</v>
      </c>
      <c r="Z780" s="24">
        <v>1</v>
      </c>
      <c r="AA780" s="21">
        <v>1</v>
      </c>
      <c r="AB780" s="21">
        <v>2</v>
      </c>
      <c r="AC780" s="21">
        <v>0</v>
      </c>
      <c r="AD780" s="21">
        <v>4</v>
      </c>
      <c r="AE780" s="21">
        <v>5</v>
      </c>
      <c r="AF780" s="21">
        <v>0</v>
      </c>
      <c r="AG780" s="21">
        <v>0</v>
      </c>
      <c r="AH780" s="21">
        <v>0</v>
      </c>
      <c r="AI780" s="21">
        <v>0</v>
      </c>
      <c r="AJ780" s="21">
        <v>0</v>
      </c>
      <c r="AK780" s="21">
        <v>0</v>
      </c>
      <c r="AL780" s="21">
        <v>3</v>
      </c>
      <c r="AM780" s="21">
        <v>11</v>
      </c>
      <c r="AN780" s="25">
        <v>0</v>
      </c>
    </row>
    <row r="781" spans="1:40" x14ac:dyDescent="0.35">
      <c r="A781" s="26">
        <v>3066</v>
      </c>
      <c r="B781" s="27">
        <v>1975</v>
      </c>
      <c r="C781" s="21">
        <f ca="1">YEAR(TODAY())-CLEAN!$B781</f>
        <v>50</v>
      </c>
      <c r="D781" s="28" t="s">
        <v>792</v>
      </c>
      <c r="E781" s="27" t="s">
        <v>714</v>
      </c>
      <c r="F781" s="27" t="s">
        <v>713</v>
      </c>
      <c r="G781" s="29">
        <v>61905</v>
      </c>
      <c r="H781" s="28">
        <v>0</v>
      </c>
      <c r="I781" s="28">
        <v>1</v>
      </c>
      <c r="J781" s="28">
        <f>CLEAN!$H781+CLEAN!$I781</f>
        <v>1</v>
      </c>
      <c r="K781" s="30">
        <v>41674</v>
      </c>
      <c r="L781" s="28">
        <f ca="1">YEAR(TODAY())-YEAR(CLEAN!$K781)</f>
        <v>11</v>
      </c>
      <c r="M781" s="28">
        <v>2</v>
      </c>
      <c r="N781" s="28">
        <f>SUM(CLEAN!$AB781:$AE781)</f>
        <v>15</v>
      </c>
      <c r="O781" s="31">
        <f>CLEAN!$U781+CLEAN!$V781+CLEAN!$W781+CLEAN!$X781+CLEAN!$Y781+CLEAN!$Z781</f>
        <v>231</v>
      </c>
      <c r="P781" s="28">
        <f>IF(CLEAN!$M781&lt;=32,3,IF(CLEAN!$M781&lt;=65,2,1))</f>
        <v>3</v>
      </c>
      <c r="Q781" s="28">
        <f>IF(Table_Market[[#This Row],[F_TOTAL_achat]]&lt;=14,1,IF(Table_Market[[#This Row],[F_TOTAL_achat]]&lt;=21,2,3))</f>
        <v>2</v>
      </c>
      <c r="R781" s="28">
        <f>IF(Table_Market[[#This Row],[M_TOTAL_dépensé]]&lt;=115,1,IF(Table_Market[[#This Row],[M_TOTAL_dépensé]]&lt;=833,2,3))</f>
        <v>2</v>
      </c>
      <c r="S781" s="21" t="str">
        <f>Table_Market[[#This Row],[R_SCORE]]&amp;Table_Market[[#This Row],[F_SCORE]]&amp;Table_Market[[#This Row],[M_SCORE]]</f>
        <v>322</v>
      </c>
      <c r="T7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81" s="31">
        <v>167</v>
      </c>
      <c r="V781" s="31">
        <v>0</v>
      </c>
      <c r="W781" s="31">
        <v>43</v>
      </c>
      <c r="X781" s="31">
        <v>6</v>
      </c>
      <c r="Y781" s="31">
        <v>2</v>
      </c>
      <c r="Z781" s="31">
        <v>13</v>
      </c>
      <c r="AA781" s="28">
        <v>2</v>
      </c>
      <c r="AB781" s="28">
        <v>4</v>
      </c>
      <c r="AC781" s="28">
        <v>2</v>
      </c>
      <c r="AD781" s="28">
        <v>4</v>
      </c>
      <c r="AE781" s="28">
        <v>5</v>
      </c>
      <c r="AF781" s="28">
        <v>0</v>
      </c>
      <c r="AG781" s="28">
        <v>0</v>
      </c>
      <c r="AH781" s="28">
        <v>0</v>
      </c>
      <c r="AI781" s="28">
        <v>0</v>
      </c>
      <c r="AJ781" s="28">
        <v>0</v>
      </c>
      <c r="AK781" s="28">
        <v>0</v>
      </c>
      <c r="AL781" s="28">
        <v>3</v>
      </c>
      <c r="AM781" s="28">
        <v>11</v>
      </c>
      <c r="AN781" s="32">
        <v>0</v>
      </c>
    </row>
    <row r="782" spans="1:40" x14ac:dyDescent="0.35">
      <c r="A782" s="19">
        <v>310</v>
      </c>
      <c r="B782" s="20">
        <v>1970</v>
      </c>
      <c r="C782" s="21">
        <f ca="1">YEAR(TODAY())-CLEAN!$B782</f>
        <v>55</v>
      </c>
      <c r="D782" s="28" t="s">
        <v>792</v>
      </c>
      <c r="E782" s="20" t="s">
        <v>717</v>
      </c>
      <c r="F782" s="20" t="s">
        <v>710</v>
      </c>
      <c r="G782" s="22">
        <v>61872</v>
      </c>
      <c r="H782" s="21">
        <v>0</v>
      </c>
      <c r="I782" s="21">
        <v>1</v>
      </c>
      <c r="J782" s="21">
        <f>CLEAN!$H782+CLEAN!$I782</f>
        <v>1</v>
      </c>
      <c r="K782" s="23">
        <v>41621</v>
      </c>
      <c r="L782" s="21">
        <f ca="1">YEAR(TODAY())-YEAR(CLEAN!$K782)</f>
        <v>12</v>
      </c>
      <c r="M782" s="21">
        <v>81</v>
      </c>
      <c r="N782" s="21">
        <f>SUM(CLEAN!$AB782:$AE782)</f>
        <v>21</v>
      </c>
      <c r="O782" s="24">
        <f>CLEAN!$U782+CLEAN!$V782+CLEAN!$W782+CLEAN!$X782+CLEAN!$Y782+CLEAN!$Z782</f>
        <v>573</v>
      </c>
      <c r="P782" s="21">
        <f>IF(CLEAN!$M782&lt;=32,3,IF(CLEAN!$M782&lt;=65,2,1))</f>
        <v>1</v>
      </c>
      <c r="Q782" s="21">
        <f>IF(Table_Market[[#This Row],[F_TOTAL_achat]]&lt;=14,1,IF(Table_Market[[#This Row],[F_TOTAL_achat]]&lt;=21,2,3))</f>
        <v>2</v>
      </c>
      <c r="R782" s="21">
        <f>IF(Table_Market[[#This Row],[M_TOTAL_dépensé]]&lt;=115,1,IF(Table_Market[[#This Row],[M_TOTAL_dépensé]]&lt;=833,2,3))</f>
        <v>2</v>
      </c>
      <c r="S782" s="21" t="str">
        <f>Table_Market[[#This Row],[R_SCORE]]&amp;Table_Market[[#This Row],[F_SCORE]]&amp;Table_Market[[#This Row],[M_SCORE]]</f>
        <v>122</v>
      </c>
      <c r="T7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82" s="24">
        <v>330</v>
      </c>
      <c r="V782" s="24">
        <v>5</v>
      </c>
      <c r="W782" s="24">
        <v>159</v>
      </c>
      <c r="X782" s="24">
        <v>36</v>
      </c>
      <c r="Y782" s="24">
        <v>27</v>
      </c>
      <c r="Z782" s="24">
        <v>16</v>
      </c>
      <c r="AA782" s="21">
        <v>4</v>
      </c>
      <c r="AB782" s="21">
        <v>4</v>
      </c>
      <c r="AC782" s="21">
        <v>4</v>
      </c>
      <c r="AD782" s="21">
        <v>9</v>
      </c>
      <c r="AE782" s="21">
        <v>4</v>
      </c>
      <c r="AF782" s="21">
        <v>0</v>
      </c>
      <c r="AG782" s="21">
        <v>0</v>
      </c>
      <c r="AH782" s="21">
        <v>0</v>
      </c>
      <c r="AI782" s="21">
        <v>0</v>
      </c>
      <c r="AJ782" s="21">
        <v>0</v>
      </c>
      <c r="AK782" s="21">
        <v>0</v>
      </c>
      <c r="AL782" s="21">
        <v>3</v>
      </c>
      <c r="AM782" s="21">
        <v>11</v>
      </c>
      <c r="AN782" s="25">
        <v>0</v>
      </c>
    </row>
    <row r="783" spans="1:40" x14ac:dyDescent="0.35">
      <c r="A783" s="26">
        <v>4702</v>
      </c>
      <c r="B783" s="27">
        <v>1964</v>
      </c>
      <c r="C783" s="21">
        <f ca="1">YEAR(TODAY())-CLEAN!$B783</f>
        <v>61</v>
      </c>
      <c r="D783" s="28" t="s">
        <v>794</v>
      </c>
      <c r="E783" s="27" t="s">
        <v>716</v>
      </c>
      <c r="F783" s="27" t="s">
        <v>709</v>
      </c>
      <c r="G783" s="29">
        <v>61839</v>
      </c>
      <c r="H783" s="28">
        <v>0</v>
      </c>
      <c r="I783" s="28">
        <v>0</v>
      </c>
      <c r="J783" s="28">
        <f>CLEAN!$H783+CLEAN!$I783</f>
        <v>0</v>
      </c>
      <c r="K783" s="30">
        <v>41133</v>
      </c>
      <c r="L783" s="28">
        <f ca="1">YEAR(TODAY())-YEAR(CLEAN!$K783)</f>
        <v>13</v>
      </c>
      <c r="M783" s="28">
        <v>20</v>
      </c>
      <c r="N783" s="28">
        <f>SUM(CLEAN!$AB783:$AE783)</f>
        <v>24</v>
      </c>
      <c r="O783" s="31">
        <f>CLEAN!$U783+CLEAN!$V783+CLEAN!$W783+CLEAN!$X783+CLEAN!$Y783+CLEAN!$Z783</f>
        <v>1895</v>
      </c>
      <c r="P783" s="28">
        <f>IF(CLEAN!$M783&lt;=32,3,IF(CLEAN!$M783&lt;=65,2,1))</f>
        <v>3</v>
      </c>
      <c r="Q783" s="28">
        <f>IF(Table_Market[[#This Row],[F_TOTAL_achat]]&lt;=14,1,IF(Table_Market[[#This Row],[F_TOTAL_achat]]&lt;=21,2,3))</f>
        <v>3</v>
      </c>
      <c r="R783" s="28">
        <f>IF(Table_Market[[#This Row],[M_TOTAL_dépensé]]&lt;=115,1,IF(Table_Market[[#This Row],[M_TOTAL_dépensé]]&lt;=833,2,3))</f>
        <v>3</v>
      </c>
      <c r="S783" s="21" t="str">
        <f>Table_Market[[#This Row],[R_SCORE]]&amp;Table_Market[[#This Row],[F_SCORE]]&amp;Table_Market[[#This Row],[M_SCORE]]</f>
        <v>333</v>
      </c>
      <c r="T7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83" s="31">
        <v>1000</v>
      </c>
      <c r="V783" s="31">
        <v>155</v>
      </c>
      <c r="W783" s="31">
        <v>379</v>
      </c>
      <c r="X783" s="31">
        <v>224</v>
      </c>
      <c r="Y783" s="31">
        <v>17</v>
      </c>
      <c r="Z783" s="31">
        <v>120</v>
      </c>
      <c r="AA783" s="28">
        <v>1</v>
      </c>
      <c r="AB783" s="28">
        <v>4</v>
      </c>
      <c r="AC783" s="28">
        <v>8</v>
      </c>
      <c r="AD783" s="28">
        <v>4</v>
      </c>
      <c r="AE783" s="28">
        <v>8</v>
      </c>
      <c r="AF783" s="28">
        <v>0</v>
      </c>
      <c r="AG783" s="28">
        <v>0</v>
      </c>
      <c r="AH783" s="28">
        <v>0</v>
      </c>
      <c r="AI783" s="28">
        <v>0</v>
      </c>
      <c r="AJ783" s="28">
        <v>0</v>
      </c>
      <c r="AK783" s="28">
        <v>0</v>
      </c>
      <c r="AL783" s="28">
        <v>3</v>
      </c>
      <c r="AM783" s="28">
        <v>11</v>
      </c>
      <c r="AN783" s="32">
        <v>0</v>
      </c>
    </row>
    <row r="784" spans="1:40" x14ac:dyDescent="0.35">
      <c r="A784" s="19">
        <v>9964</v>
      </c>
      <c r="B784" s="20">
        <v>1979</v>
      </c>
      <c r="C784" s="21">
        <f ca="1">YEAR(TODAY())-CLEAN!$B784</f>
        <v>46</v>
      </c>
      <c r="D784" s="28" t="s">
        <v>792</v>
      </c>
      <c r="E784" s="20" t="s">
        <v>716</v>
      </c>
      <c r="F784" s="20" t="s">
        <v>709</v>
      </c>
      <c r="G784" s="22">
        <v>61825</v>
      </c>
      <c r="H784" s="21">
        <v>0</v>
      </c>
      <c r="I784" s="21">
        <v>1</v>
      </c>
      <c r="J784" s="21">
        <f>CLEAN!$H784+CLEAN!$I784</f>
        <v>1</v>
      </c>
      <c r="K784" s="23">
        <v>41493</v>
      </c>
      <c r="L784" s="21">
        <f ca="1">YEAR(TODAY())-YEAR(CLEAN!$K784)</f>
        <v>12</v>
      </c>
      <c r="M784" s="21">
        <v>56</v>
      </c>
      <c r="N784" s="21">
        <f>SUM(CLEAN!$AB784:$AE784)</f>
        <v>18</v>
      </c>
      <c r="O784" s="24">
        <f>CLEAN!$U784+CLEAN!$V784+CLEAN!$W784+CLEAN!$X784+CLEAN!$Y784+CLEAN!$Z784</f>
        <v>424</v>
      </c>
      <c r="P784" s="21">
        <f>IF(CLEAN!$M784&lt;=32,3,IF(CLEAN!$M784&lt;=65,2,1))</f>
        <v>2</v>
      </c>
      <c r="Q784" s="21">
        <f>IF(Table_Market[[#This Row],[F_TOTAL_achat]]&lt;=14,1,IF(Table_Market[[#This Row],[F_TOTAL_achat]]&lt;=21,2,3))</f>
        <v>2</v>
      </c>
      <c r="R784" s="21">
        <f>IF(Table_Market[[#This Row],[M_TOTAL_dépensé]]&lt;=115,1,IF(Table_Market[[#This Row],[M_TOTAL_dépensé]]&lt;=833,2,3))</f>
        <v>2</v>
      </c>
      <c r="S784" s="21" t="str">
        <f>Table_Market[[#This Row],[R_SCORE]]&amp;Table_Market[[#This Row],[F_SCORE]]&amp;Table_Market[[#This Row],[M_SCORE]]</f>
        <v>222</v>
      </c>
      <c r="T7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84" s="24">
        <v>162</v>
      </c>
      <c r="V784" s="24">
        <v>50</v>
      </c>
      <c r="W784" s="24">
        <v>100</v>
      </c>
      <c r="X784" s="24">
        <v>55</v>
      </c>
      <c r="Y784" s="24">
        <v>30</v>
      </c>
      <c r="Z784" s="24">
        <v>27</v>
      </c>
      <c r="AA784" s="21">
        <v>1</v>
      </c>
      <c r="AB784" s="21">
        <v>4</v>
      </c>
      <c r="AC784" s="21">
        <v>2</v>
      </c>
      <c r="AD784" s="21">
        <v>8</v>
      </c>
      <c r="AE784" s="21">
        <v>4</v>
      </c>
      <c r="AF784" s="21">
        <v>0</v>
      </c>
      <c r="AG784" s="21">
        <v>0</v>
      </c>
      <c r="AH784" s="21">
        <v>0</v>
      </c>
      <c r="AI784" s="21">
        <v>0</v>
      </c>
      <c r="AJ784" s="21">
        <v>0</v>
      </c>
      <c r="AK784" s="21">
        <v>0</v>
      </c>
      <c r="AL784" s="21">
        <v>3</v>
      </c>
      <c r="AM784" s="21">
        <v>11</v>
      </c>
      <c r="AN784" s="25">
        <v>0</v>
      </c>
    </row>
    <row r="785" spans="1:40" x14ac:dyDescent="0.35">
      <c r="A785" s="26">
        <v>1630</v>
      </c>
      <c r="B785" s="27">
        <v>1979</v>
      </c>
      <c r="C785" s="21">
        <f ca="1">YEAR(TODAY())-CLEAN!$B785</f>
        <v>46</v>
      </c>
      <c r="D785" s="28" t="s">
        <v>792</v>
      </c>
      <c r="E785" s="27" t="s">
        <v>716</v>
      </c>
      <c r="F785" s="27" t="s">
        <v>709</v>
      </c>
      <c r="G785" s="29">
        <v>61825</v>
      </c>
      <c r="H785" s="28">
        <v>0</v>
      </c>
      <c r="I785" s="28">
        <v>1</v>
      </c>
      <c r="J785" s="28">
        <f>CLEAN!$H785+CLEAN!$I785</f>
        <v>1</v>
      </c>
      <c r="K785" s="30">
        <v>41493</v>
      </c>
      <c r="L785" s="28">
        <f ca="1">YEAR(TODAY())-YEAR(CLEAN!$K785)</f>
        <v>12</v>
      </c>
      <c r="M785" s="28">
        <v>56</v>
      </c>
      <c r="N785" s="28">
        <f>SUM(CLEAN!$AB785:$AE785)</f>
        <v>18</v>
      </c>
      <c r="O785" s="31">
        <f>CLEAN!$U785+CLEAN!$V785+CLEAN!$W785+CLEAN!$X785+CLEAN!$Y785+CLEAN!$Z785</f>
        <v>424</v>
      </c>
      <c r="P785" s="28">
        <f>IF(CLEAN!$M785&lt;=32,3,IF(CLEAN!$M785&lt;=65,2,1))</f>
        <v>2</v>
      </c>
      <c r="Q785" s="28">
        <f>IF(Table_Market[[#This Row],[F_TOTAL_achat]]&lt;=14,1,IF(Table_Market[[#This Row],[F_TOTAL_achat]]&lt;=21,2,3))</f>
        <v>2</v>
      </c>
      <c r="R785" s="28">
        <f>IF(Table_Market[[#This Row],[M_TOTAL_dépensé]]&lt;=115,1,IF(Table_Market[[#This Row],[M_TOTAL_dépensé]]&lt;=833,2,3))</f>
        <v>2</v>
      </c>
      <c r="S785" s="21" t="str">
        <f>Table_Market[[#This Row],[R_SCORE]]&amp;Table_Market[[#This Row],[F_SCORE]]&amp;Table_Market[[#This Row],[M_SCORE]]</f>
        <v>222</v>
      </c>
      <c r="T7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85" s="31">
        <v>162</v>
      </c>
      <c r="V785" s="31">
        <v>50</v>
      </c>
      <c r="W785" s="31">
        <v>100</v>
      </c>
      <c r="X785" s="31">
        <v>55</v>
      </c>
      <c r="Y785" s="31">
        <v>30</v>
      </c>
      <c r="Z785" s="31">
        <v>27</v>
      </c>
      <c r="AA785" s="28">
        <v>1</v>
      </c>
      <c r="AB785" s="28">
        <v>4</v>
      </c>
      <c r="AC785" s="28">
        <v>2</v>
      </c>
      <c r="AD785" s="28">
        <v>8</v>
      </c>
      <c r="AE785" s="28">
        <v>4</v>
      </c>
      <c r="AF785" s="28">
        <v>0</v>
      </c>
      <c r="AG785" s="28">
        <v>0</v>
      </c>
      <c r="AH785" s="28">
        <v>0</v>
      </c>
      <c r="AI785" s="28">
        <v>0</v>
      </c>
      <c r="AJ785" s="28">
        <v>0</v>
      </c>
      <c r="AK785" s="28">
        <v>0</v>
      </c>
      <c r="AL785" s="28">
        <v>3</v>
      </c>
      <c r="AM785" s="28">
        <v>11</v>
      </c>
      <c r="AN785" s="32">
        <v>0</v>
      </c>
    </row>
    <row r="786" spans="1:40" x14ac:dyDescent="0.35">
      <c r="A786" s="19">
        <v>1012</v>
      </c>
      <c r="B786" s="20">
        <v>1952</v>
      </c>
      <c r="C786" s="21">
        <f ca="1">YEAR(TODAY())-CLEAN!$B786</f>
        <v>73</v>
      </c>
      <c r="D786" s="28" t="s">
        <v>794</v>
      </c>
      <c r="E786" s="20" t="s">
        <v>716</v>
      </c>
      <c r="F786" s="20" t="s">
        <v>709</v>
      </c>
      <c r="G786" s="22">
        <v>61823</v>
      </c>
      <c r="H786" s="21">
        <v>0</v>
      </c>
      <c r="I786" s="21">
        <v>1</v>
      </c>
      <c r="J786" s="21">
        <f>CLEAN!$H786+CLEAN!$I786</f>
        <v>1</v>
      </c>
      <c r="K786" s="23">
        <v>41323</v>
      </c>
      <c r="L786" s="21">
        <f ca="1">YEAR(TODAY())-YEAR(CLEAN!$K786)</f>
        <v>12</v>
      </c>
      <c r="M786" s="21">
        <v>26</v>
      </c>
      <c r="N786" s="21">
        <f>SUM(CLEAN!$AB786:$AE786)</f>
        <v>27</v>
      </c>
      <c r="O786" s="24">
        <f>CLEAN!$U786+CLEAN!$V786+CLEAN!$W786+CLEAN!$X786+CLEAN!$Y786+CLEAN!$Z786</f>
        <v>884</v>
      </c>
      <c r="P786" s="21">
        <f>IF(CLEAN!$M786&lt;=32,3,IF(CLEAN!$M786&lt;=65,2,1))</f>
        <v>3</v>
      </c>
      <c r="Q786" s="21">
        <f>IF(Table_Market[[#This Row],[F_TOTAL_achat]]&lt;=14,1,IF(Table_Market[[#This Row],[F_TOTAL_achat]]&lt;=21,2,3))</f>
        <v>3</v>
      </c>
      <c r="R786" s="21">
        <f>IF(Table_Market[[#This Row],[M_TOTAL_dépensé]]&lt;=115,1,IF(Table_Market[[#This Row],[M_TOTAL_dépensé]]&lt;=833,2,3))</f>
        <v>3</v>
      </c>
      <c r="S786" s="21" t="str">
        <f>Table_Market[[#This Row],[R_SCORE]]&amp;Table_Market[[#This Row],[F_SCORE]]&amp;Table_Market[[#This Row],[M_SCORE]]</f>
        <v>333</v>
      </c>
      <c r="T7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86" s="24">
        <v>523</v>
      </c>
      <c r="V786" s="24">
        <v>7</v>
      </c>
      <c r="W786" s="24">
        <v>134</v>
      </c>
      <c r="X786" s="24">
        <v>37</v>
      </c>
      <c r="Y786" s="24">
        <v>14</v>
      </c>
      <c r="Z786" s="24">
        <v>169</v>
      </c>
      <c r="AA786" s="21">
        <v>4</v>
      </c>
      <c r="AB786" s="21">
        <v>8</v>
      </c>
      <c r="AC786" s="21">
        <v>2</v>
      </c>
      <c r="AD786" s="21">
        <v>10</v>
      </c>
      <c r="AE786" s="21">
        <v>7</v>
      </c>
      <c r="AF786" s="21">
        <v>0</v>
      </c>
      <c r="AG786" s="21">
        <v>0</v>
      </c>
      <c r="AH786" s="21">
        <v>0</v>
      </c>
      <c r="AI786" s="21">
        <v>0</v>
      </c>
      <c r="AJ786" s="21">
        <v>0</v>
      </c>
      <c r="AK786" s="21">
        <v>0</v>
      </c>
      <c r="AL786" s="21">
        <v>3</v>
      </c>
      <c r="AM786" s="21">
        <v>11</v>
      </c>
      <c r="AN786" s="25">
        <v>0</v>
      </c>
    </row>
    <row r="787" spans="1:40" x14ac:dyDescent="0.35">
      <c r="A787" s="26">
        <v>5626</v>
      </c>
      <c r="B787" s="27">
        <v>1964</v>
      </c>
      <c r="C787" s="21">
        <f ca="1">YEAR(TODAY())-CLEAN!$B787</f>
        <v>61</v>
      </c>
      <c r="D787" s="28" t="s">
        <v>794</v>
      </c>
      <c r="E787" s="27" t="s">
        <v>714</v>
      </c>
      <c r="F787" s="27" t="s">
        <v>709</v>
      </c>
      <c r="G787" s="29">
        <v>61798</v>
      </c>
      <c r="H787" s="28">
        <v>0</v>
      </c>
      <c r="I787" s="28">
        <v>0</v>
      </c>
      <c r="J787" s="28">
        <f>CLEAN!$H787+CLEAN!$I787</f>
        <v>0</v>
      </c>
      <c r="K787" s="30">
        <v>41601</v>
      </c>
      <c r="L787" s="28">
        <f ca="1">YEAR(TODAY())-YEAR(CLEAN!$K787)</f>
        <v>12</v>
      </c>
      <c r="M787" s="28">
        <v>13</v>
      </c>
      <c r="N787" s="28">
        <f>SUM(CLEAN!$AB787:$AE787)</f>
        <v>19</v>
      </c>
      <c r="O787" s="31">
        <f>CLEAN!$U787+CLEAN!$V787+CLEAN!$W787+CLEAN!$X787+CLEAN!$Y787+CLEAN!$Z787</f>
        <v>463</v>
      </c>
      <c r="P787" s="28">
        <f>IF(CLEAN!$M787&lt;=32,3,IF(CLEAN!$M787&lt;=65,2,1))</f>
        <v>3</v>
      </c>
      <c r="Q787" s="28">
        <f>IF(Table_Market[[#This Row],[F_TOTAL_achat]]&lt;=14,1,IF(Table_Market[[#This Row],[F_TOTAL_achat]]&lt;=21,2,3))</f>
        <v>2</v>
      </c>
      <c r="R787" s="28">
        <f>IF(Table_Market[[#This Row],[M_TOTAL_dépensé]]&lt;=115,1,IF(Table_Market[[#This Row],[M_TOTAL_dépensé]]&lt;=833,2,3))</f>
        <v>2</v>
      </c>
      <c r="S787" s="21" t="str">
        <f>Table_Market[[#This Row],[R_SCORE]]&amp;Table_Market[[#This Row],[F_SCORE]]&amp;Table_Market[[#This Row],[M_SCORE]]</f>
        <v>322</v>
      </c>
      <c r="T7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87" s="31">
        <v>338</v>
      </c>
      <c r="V787" s="31">
        <v>4</v>
      </c>
      <c r="W787" s="31">
        <v>89</v>
      </c>
      <c r="X787" s="31">
        <v>11</v>
      </c>
      <c r="Y787" s="31">
        <v>8</v>
      </c>
      <c r="Z787" s="31">
        <v>13</v>
      </c>
      <c r="AA787" s="28">
        <v>1</v>
      </c>
      <c r="AB787" s="28">
        <v>4</v>
      </c>
      <c r="AC787" s="28">
        <v>2</v>
      </c>
      <c r="AD787" s="28">
        <v>9</v>
      </c>
      <c r="AE787" s="28">
        <v>4</v>
      </c>
      <c r="AF787" s="28">
        <v>0</v>
      </c>
      <c r="AG787" s="28">
        <v>0</v>
      </c>
      <c r="AH787" s="28">
        <v>0</v>
      </c>
      <c r="AI787" s="28">
        <v>0</v>
      </c>
      <c r="AJ787" s="28">
        <v>0</v>
      </c>
      <c r="AK787" s="28">
        <v>0</v>
      </c>
      <c r="AL787" s="28">
        <v>3</v>
      </c>
      <c r="AM787" s="28">
        <v>11</v>
      </c>
      <c r="AN787" s="32">
        <v>0</v>
      </c>
    </row>
    <row r="788" spans="1:40" x14ac:dyDescent="0.35">
      <c r="A788" s="19">
        <v>5057</v>
      </c>
      <c r="B788" s="20">
        <v>1961</v>
      </c>
      <c r="C788" s="21">
        <f ca="1">YEAR(TODAY())-CLEAN!$B788</f>
        <v>64</v>
      </c>
      <c r="D788" s="28" t="s">
        <v>794</v>
      </c>
      <c r="E788" s="20" t="s">
        <v>717</v>
      </c>
      <c r="F788" s="20" t="s">
        <v>710</v>
      </c>
      <c r="G788" s="22">
        <v>61794</v>
      </c>
      <c r="H788" s="21">
        <v>0</v>
      </c>
      <c r="I788" s="21">
        <v>1</v>
      </c>
      <c r="J788" s="21">
        <f>CLEAN!$H788+CLEAN!$I788</f>
        <v>1</v>
      </c>
      <c r="K788" s="23">
        <v>41531</v>
      </c>
      <c r="L788" s="21">
        <f ca="1">YEAR(TODAY())-YEAR(CLEAN!$K788)</f>
        <v>12</v>
      </c>
      <c r="M788" s="21">
        <v>74</v>
      </c>
      <c r="N788" s="21">
        <f>SUM(CLEAN!$AB788:$AE788)</f>
        <v>20</v>
      </c>
      <c r="O788" s="24">
        <f>CLEAN!$U788+CLEAN!$V788+CLEAN!$W788+CLEAN!$X788+CLEAN!$Y788+CLEAN!$Z788</f>
        <v>611</v>
      </c>
      <c r="P788" s="21">
        <f>IF(CLEAN!$M788&lt;=32,3,IF(CLEAN!$M788&lt;=65,2,1))</f>
        <v>1</v>
      </c>
      <c r="Q788" s="21">
        <f>IF(Table_Market[[#This Row],[F_TOTAL_achat]]&lt;=14,1,IF(Table_Market[[#This Row],[F_TOTAL_achat]]&lt;=21,2,3))</f>
        <v>2</v>
      </c>
      <c r="R788" s="21">
        <f>IF(Table_Market[[#This Row],[M_TOTAL_dépensé]]&lt;=115,1,IF(Table_Market[[#This Row],[M_TOTAL_dépensé]]&lt;=833,2,3))</f>
        <v>2</v>
      </c>
      <c r="S788" s="21" t="str">
        <f>Table_Market[[#This Row],[R_SCORE]]&amp;Table_Market[[#This Row],[F_SCORE]]&amp;Table_Market[[#This Row],[M_SCORE]]</f>
        <v>122</v>
      </c>
      <c r="T7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88" s="24">
        <v>264</v>
      </c>
      <c r="V788" s="24">
        <v>47</v>
      </c>
      <c r="W788" s="24">
        <v>188</v>
      </c>
      <c r="X788" s="24">
        <v>54</v>
      </c>
      <c r="Y788" s="24">
        <v>47</v>
      </c>
      <c r="Z788" s="24">
        <v>11</v>
      </c>
      <c r="AA788" s="21">
        <v>2</v>
      </c>
      <c r="AB788" s="21">
        <v>4</v>
      </c>
      <c r="AC788" s="21">
        <v>4</v>
      </c>
      <c r="AD788" s="21">
        <v>10</v>
      </c>
      <c r="AE788" s="21">
        <v>2</v>
      </c>
      <c r="AF788" s="21">
        <v>0</v>
      </c>
      <c r="AG788" s="21">
        <v>0</v>
      </c>
      <c r="AH788" s="21">
        <v>0</v>
      </c>
      <c r="AI788" s="21">
        <v>0</v>
      </c>
      <c r="AJ788" s="21">
        <v>0</v>
      </c>
      <c r="AK788" s="21">
        <v>0</v>
      </c>
      <c r="AL788" s="21">
        <v>3</v>
      </c>
      <c r="AM788" s="21">
        <v>11</v>
      </c>
      <c r="AN788" s="25">
        <v>0</v>
      </c>
    </row>
    <row r="789" spans="1:40" x14ac:dyDescent="0.35">
      <c r="A789" s="26">
        <v>6349</v>
      </c>
      <c r="B789" s="27">
        <v>1987</v>
      </c>
      <c r="C789" s="21">
        <f ca="1">YEAR(TODAY())-CLEAN!$B789</f>
        <v>38</v>
      </c>
      <c r="D789" s="28" t="s">
        <v>793</v>
      </c>
      <c r="E789" s="27" t="s">
        <v>717</v>
      </c>
      <c r="F789" s="27" t="s">
        <v>711</v>
      </c>
      <c r="G789" s="29">
        <v>61787</v>
      </c>
      <c r="H789" s="28">
        <v>0</v>
      </c>
      <c r="I789" s="28">
        <v>0</v>
      </c>
      <c r="J789" s="28">
        <f>CLEAN!$H789+CLEAN!$I789</f>
        <v>0</v>
      </c>
      <c r="K789" s="30">
        <v>41461</v>
      </c>
      <c r="L789" s="28">
        <f ca="1">YEAR(TODAY())-YEAR(CLEAN!$K789)</f>
        <v>12</v>
      </c>
      <c r="M789" s="28">
        <v>71</v>
      </c>
      <c r="N789" s="28">
        <f>SUM(CLEAN!$AB789:$AE789)</f>
        <v>23</v>
      </c>
      <c r="O789" s="31">
        <f>CLEAN!$U789+CLEAN!$V789+CLEAN!$W789+CLEAN!$X789+CLEAN!$Y789+CLEAN!$Z789</f>
        <v>1319</v>
      </c>
      <c r="P789" s="28">
        <f>IF(CLEAN!$M789&lt;=32,3,IF(CLEAN!$M789&lt;=65,2,1))</f>
        <v>1</v>
      </c>
      <c r="Q789" s="28">
        <f>IF(Table_Market[[#This Row],[F_TOTAL_achat]]&lt;=14,1,IF(Table_Market[[#This Row],[F_TOTAL_achat]]&lt;=21,2,3))</f>
        <v>3</v>
      </c>
      <c r="R789" s="28">
        <f>IF(Table_Market[[#This Row],[M_TOTAL_dépensé]]&lt;=115,1,IF(Table_Market[[#This Row],[M_TOTAL_dépensé]]&lt;=833,2,3))</f>
        <v>3</v>
      </c>
      <c r="S789" s="21" t="str">
        <f>Table_Market[[#This Row],[R_SCORE]]&amp;Table_Market[[#This Row],[F_SCORE]]&amp;Table_Market[[#This Row],[M_SCORE]]</f>
        <v>133</v>
      </c>
      <c r="T7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89" s="31">
        <v>621</v>
      </c>
      <c r="V789" s="31">
        <v>73</v>
      </c>
      <c r="W789" s="31">
        <v>414</v>
      </c>
      <c r="X789" s="31">
        <v>78</v>
      </c>
      <c r="Y789" s="31">
        <v>48</v>
      </c>
      <c r="Z789" s="31">
        <v>85</v>
      </c>
      <c r="AA789" s="28">
        <v>1</v>
      </c>
      <c r="AB789" s="28">
        <v>8</v>
      </c>
      <c r="AC789" s="28">
        <v>4</v>
      </c>
      <c r="AD789" s="28">
        <v>6</v>
      </c>
      <c r="AE789" s="28">
        <v>5</v>
      </c>
      <c r="AF789" s="28">
        <v>0</v>
      </c>
      <c r="AG789" s="28">
        <v>0</v>
      </c>
      <c r="AH789" s="28">
        <v>0</v>
      </c>
      <c r="AI789" s="28">
        <v>0</v>
      </c>
      <c r="AJ789" s="28">
        <v>0</v>
      </c>
      <c r="AK789" s="28">
        <v>0</v>
      </c>
      <c r="AL789" s="28">
        <v>3</v>
      </c>
      <c r="AM789" s="28">
        <v>11</v>
      </c>
      <c r="AN789" s="32">
        <v>0</v>
      </c>
    </row>
    <row r="790" spans="1:40" x14ac:dyDescent="0.35">
      <c r="A790" s="19">
        <v>6892</v>
      </c>
      <c r="B790" s="20">
        <v>1968</v>
      </c>
      <c r="C790" s="21">
        <f ca="1">YEAR(TODAY())-CLEAN!$B790</f>
        <v>57</v>
      </c>
      <c r="D790" s="28" t="s">
        <v>792</v>
      </c>
      <c r="E790" s="20" t="s">
        <v>716</v>
      </c>
      <c r="F790" s="20" t="s">
        <v>711</v>
      </c>
      <c r="G790" s="22">
        <v>61671</v>
      </c>
      <c r="H790" s="21">
        <v>0</v>
      </c>
      <c r="I790" s="21">
        <v>1</v>
      </c>
      <c r="J790" s="21">
        <f>CLEAN!$H790+CLEAN!$I790</f>
        <v>1</v>
      </c>
      <c r="K790" s="23">
        <v>41793</v>
      </c>
      <c r="L790" s="21">
        <f ca="1">YEAR(TODAY())-YEAR(CLEAN!$K790)</f>
        <v>11</v>
      </c>
      <c r="M790" s="21">
        <v>23</v>
      </c>
      <c r="N790" s="21">
        <f>SUM(CLEAN!$AB790:$AE790)</f>
        <v>28</v>
      </c>
      <c r="O790" s="24">
        <f>CLEAN!$U790+CLEAN!$V790+CLEAN!$W790+CLEAN!$X790+CLEAN!$Y790+CLEAN!$Z790</f>
        <v>732</v>
      </c>
      <c r="P790" s="21">
        <f>IF(CLEAN!$M790&lt;=32,3,IF(CLEAN!$M790&lt;=65,2,1))</f>
        <v>3</v>
      </c>
      <c r="Q790" s="21">
        <f>IF(Table_Market[[#This Row],[F_TOTAL_achat]]&lt;=14,1,IF(Table_Market[[#This Row],[F_TOTAL_achat]]&lt;=21,2,3))</f>
        <v>3</v>
      </c>
      <c r="R790" s="21">
        <f>IF(Table_Market[[#This Row],[M_TOTAL_dépensé]]&lt;=115,1,IF(Table_Market[[#This Row],[M_TOTAL_dépensé]]&lt;=833,2,3))</f>
        <v>2</v>
      </c>
      <c r="S790" s="21" t="str">
        <f>Table_Market[[#This Row],[R_SCORE]]&amp;Table_Market[[#This Row],[F_SCORE]]&amp;Table_Market[[#This Row],[M_SCORE]]</f>
        <v>332</v>
      </c>
      <c r="T7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90" s="24">
        <v>641</v>
      </c>
      <c r="V790" s="24">
        <v>7</v>
      </c>
      <c r="W790" s="24">
        <v>56</v>
      </c>
      <c r="X790" s="24">
        <v>0</v>
      </c>
      <c r="Y790" s="24">
        <v>0</v>
      </c>
      <c r="Z790" s="24">
        <v>28</v>
      </c>
      <c r="AA790" s="21">
        <v>8</v>
      </c>
      <c r="AB790" s="21">
        <v>10</v>
      </c>
      <c r="AC790" s="21">
        <v>4</v>
      </c>
      <c r="AD790" s="21">
        <v>6</v>
      </c>
      <c r="AE790" s="21">
        <v>8</v>
      </c>
      <c r="AF790" s="21">
        <v>0</v>
      </c>
      <c r="AG790" s="21">
        <v>1</v>
      </c>
      <c r="AH790" s="21">
        <v>0</v>
      </c>
      <c r="AI790" s="21">
        <v>1</v>
      </c>
      <c r="AJ790" s="21">
        <v>0</v>
      </c>
      <c r="AK790" s="21">
        <v>0</v>
      </c>
      <c r="AL790" s="21">
        <v>3</v>
      </c>
      <c r="AM790" s="21">
        <v>11</v>
      </c>
      <c r="AN790" s="25">
        <v>0</v>
      </c>
    </row>
    <row r="791" spans="1:40" x14ac:dyDescent="0.35">
      <c r="A791" s="26">
        <v>10343</v>
      </c>
      <c r="B791" s="27">
        <v>1991</v>
      </c>
      <c r="C791" s="21">
        <f ca="1">YEAR(TODAY())-CLEAN!$B791</f>
        <v>34</v>
      </c>
      <c r="D791" s="28" t="s">
        <v>793</v>
      </c>
      <c r="E791" s="27" t="s">
        <v>717</v>
      </c>
      <c r="F791" s="27" t="s">
        <v>709</v>
      </c>
      <c r="G791" s="29">
        <v>61618</v>
      </c>
      <c r="H791" s="28">
        <v>0</v>
      </c>
      <c r="I791" s="28">
        <v>0</v>
      </c>
      <c r="J791" s="28">
        <f>CLEAN!$H791+CLEAN!$I791</f>
        <v>0</v>
      </c>
      <c r="K791" s="30">
        <v>41181</v>
      </c>
      <c r="L791" s="28">
        <f ca="1">YEAR(TODAY())-YEAR(CLEAN!$K791)</f>
        <v>13</v>
      </c>
      <c r="M791" s="28">
        <v>27</v>
      </c>
      <c r="N791" s="28">
        <f>SUM(CLEAN!$AB791:$AE791)</f>
        <v>20</v>
      </c>
      <c r="O791" s="31">
        <f>CLEAN!$U791+CLEAN!$V791+CLEAN!$W791+CLEAN!$X791+CLEAN!$Y791+CLEAN!$Z791</f>
        <v>1345</v>
      </c>
      <c r="P791" s="28">
        <f>IF(CLEAN!$M791&lt;=32,3,IF(CLEAN!$M791&lt;=65,2,1))</f>
        <v>3</v>
      </c>
      <c r="Q791" s="28">
        <f>IF(Table_Market[[#This Row],[F_TOTAL_achat]]&lt;=14,1,IF(Table_Market[[#This Row],[F_TOTAL_achat]]&lt;=21,2,3))</f>
        <v>2</v>
      </c>
      <c r="R791" s="28">
        <f>IF(Table_Market[[#This Row],[M_TOTAL_dépensé]]&lt;=115,1,IF(Table_Market[[#This Row],[M_TOTAL_dépensé]]&lt;=833,2,3))</f>
        <v>3</v>
      </c>
      <c r="S791" s="21" t="str">
        <f>Table_Market[[#This Row],[R_SCORE]]&amp;Table_Market[[#This Row],[F_SCORE]]&amp;Table_Market[[#This Row],[M_SCORE]]</f>
        <v>323</v>
      </c>
      <c r="T7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91" s="31">
        <v>605</v>
      </c>
      <c r="V791" s="31">
        <v>91</v>
      </c>
      <c r="W791" s="31">
        <v>399</v>
      </c>
      <c r="X791" s="31">
        <v>0</v>
      </c>
      <c r="Y791" s="31">
        <v>45</v>
      </c>
      <c r="Z791" s="31">
        <v>205</v>
      </c>
      <c r="AA791" s="28">
        <v>2</v>
      </c>
      <c r="AB791" s="28">
        <v>3</v>
      </c>
      <c r="AC791" s="28">
        <v>6</v>
      </c>
      <c r="AD791" s="28">
        <v>8</v>
      </c>
      <c r="AE791" s="28">
        <v>3</v>
      </c>
      <c r="AF791" s="28">
        <v>0</v>
      </c>
      <c r="AG791" s="28">
        <v>0</v>
      </c>
      <c r="AH791" s="28">
        <v>0</v>
      </c>
      <c r="AI791" s="28">
        <v>0</v>
      </c>
      <c r="AJ791" s="28">
        <v>0</v>
      </c>
      <c r="AK791" s="28">
        <v>0</v>
      </c>
      <c r="AL791" s="28">
        <v>3</v>
      </c>
      <c r="AM791" s="28">
        <v>11</v>
      </c>
      <c r="AN791" s="32">
        <v>0</v>
      </c>
    </row>
    <row r="792" spans="1:40" x14ac:dyDescent="0.35">
      <c r="A792" s="19">
        <v>232</v>
      </c>
      <c r="B792" s="20">
        <v>1965</v>
      </c>
      <c r="C792" s="21">
        <f ca="1">YEAR(TODAY())-CLEAN!$B792</f>
        <v>60</v>
      </c>
      <c r="D792" s="28" t="s">
        <v>794</v>
      </c>
      <c r="E792" s="20" t="s">
        <v>716</v>
      </c>
      <c r="F792" s="20" t="s">
        <v>709</v>
      </c>
      <c r="G792" s="22">
        <v>61559</v>
      </c>
      <c r="H792" s="21">
        <v>0</v>
      </c>
      <c r="I792" s="21">
        <v>1</v>
      </c>
      <c r="J792" s="21">
        <f>CLEAN!$H792+CLEAN!$I792</f>
        <v>1</v>
      </c>
      <c r="K792" s="23">
        <v>41472</v>
      </c>
      <c r="L792" s="21">
        <f ca="1">YEAR(TODAY())-YEAR(CLEAN!$K792)</f>
        <v>12</v>
      </c>
      <c r="M792" s="21">
        <v>8</v>
      </c>
      <c r="N792" s="21">
        <f>SUM(CLEAN!$AB792:$AE792)</f>
        <v>19</v>
      </c>
      <c r="O792" s="24">
        <f>CLEAN!$U792+CLEAN!$V792+CLEAN!$W792+CLEAN!$X792+CLEAN!$Y792+CLEAN!$Z792</f>
        <v>530</v>
      </c>
      <c r="P792" s="21">
        <f>IF(CLEAN!$M792&lt;=32,3,IF(CLEAN!$M792&lt;=65,2,1))</f>
        <v>3</v>
      </c>
      <c r="Q792" s="21">
        <f>IF(Table_Market[[#This Row],[F_TOTAL_achat]]&lt;=14,1,IF(Table_Market[[#This Row],[F_TOTAL_achat]]&lt;=21,2,3))</f>
        <v>2</v>
      </c>
      <c r="R792" s="21">
        <f>IF(Table_Market[[#This Row],[M_TOTAL_dépensé]]&lt;=115,1,IF(Table_Market[[#This Row],[M_TOTAL_dépensé]]&lt;=833,2,3))</f>
        <v>2</v>
      </c>
      <c r="S792" s="21" t="str">
        <f>Table_Market[[#This Row],[R_SCORE]]&amp;Table_Market[[#This Row],[F_SCORE]]&amp;Table_Market[[#This Row],[M_SCORE]]</f>
        <v>322</v>
      </c>
      <c r="T7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792" s="24">
        <v>279</v>
      </c>
      <c r="V792" s="24">
        <v>83</v>
      </c>
      <c r="W792" s="24">
        <v>88</v>
      </c>
      <c r="X792" s="24">
        <v>32</v>
      </c>
      <c r="Y792" s="24">
        <v>14</v>
      </c>
      <c r="Z792" s="24">
        <v>34</v>
      </c>
      <c r="AA792" s="21">
        <v>1</v>
      </c>
      <c r="AB792" s="21">
        <v>4</v>
      </c>
      <c r="AC792" s="21">
        <v>2</v>
      </c>
      <c r="AD792" s="21">
        <v>10</v>
      </c>
      <c r="AE792" s="21">
        <v>3</v>
      </c>
      <c r="AF792" s="21">
        <v>0</v>
      </c>
      <c r="AG792" s="21">
        <v>0</v>
      </c>
      <c r="AH792" s="21">
        <v>0</v>
      </c>
      <c r="AI792" s="21">
        <v>0</v>
      </c>
      <c r="AJ792" s="21">
        <v>0</v>
      </c>
      <c r="AK792" s="21">
        <v>0</v>
      </c>
      <c r="AL792" s="21">
        <v>3</v>
      </c>
      <c r="AM792" s="21">
        <v>11</v>
      </c>
      <c r="AN792" s="25">
        <v>0</v>
      </c>
    </row>
    <row r="793" spans="1:40" x14ac:dyDescent="0.35">
      <c r="A793" s="26">
        <v>2471</v>
      </c>
      <c r="B793" s="27">
        <v>1965</v>
      </c>
      <c r="C793" s="21">
        <f ca="1">YEAR(TODAY())-CLEAN!$B793</f>
        <v>60</v>
      </c>
      <c r="D793" s="28" t="s">
        <v>794</v>
      </c>
      <c r="E793" s="27" t="s">
        <v>716</v>
      </c>
      <c r="F793" s="27" t="s">
        <v>710</v>
      </c>
      <c r="G793" s="29">
        <v>61482</v>
      </c>
      <c r="H793" s="28">
        <v>0</v>
      </c>
      <c r="I793" s="28">
        <v>0</v>
      </c>
      <c r="J793" s="28">
        <f>CLEAN!$H793+CLEAN!$I793</f>
        <v>0</v>
      </c>
      <c r="K793" s="30">
        <v>41817</v>
      </c>
      <c r="L793" s="28">
        <f ca="1">YEAR(TODAY())-YEAR(CLEAN!$K793)</f>
        <v>11</v>
      </c>
      <c r="M793" s="28">
        <v>39</v>
      </c>
      <c r="N793" s="28">
        <f>SUM(CLEAN!$AB793:$AE793)</f>
        <v>13</v>
      </c>
      <c r="O793" s="31">
        <f>CLEAN!$U793+CLEAN!$V793+CLEAN!$W793+CLEAN!$X793+CLEAN!$Y793+CLEAN!$Z793</f>
        <v>299</v>
      </c>
      <c r="P793" s="28">
        <f>IF(CLEAN!$M793&lt;=32,3,IF(CLEAN!$M793&lt;=65,2,1))</f>
        <v>2</v>
      </c>
      <c r="Q793" s="28">
        <f>IF(Table_Market[[#This Row],[F_TOTAL_achat]]&lt;=14,1,IF(Table_Market[[#This Row],[F_TOTAL_achat]]&lt;=21,2,3))</f>
        <v>1</v>
      </c>
      <c r="R793" s="28">
        <f>IF(Table_Market[[#This Row],[M_TOTAL_dépensé]]&lt;=115,1,IF(Table_Market[[#This Row],[M_TOTAL_dépensé]]&lt;=833,2,3))</f>
        <v>2</v>
      </c>
      <c r="S793" s="21" t="str">
        <f>Table_Market[[#This Row],[R_SCORE]]&amp;Table_Market[[#This Row],[F_SCORE]]&amp;Table_Market[[#This Row],[M_SCORE]]</f>
        <v>212</v>
      </c>
      <c r="T7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793" s="31">
        <v>48</v>
      </c>
      <c r="V793" s="31">
        <v>58</v>
      </c>
      <c r="W793" s="31">
        <v>68</v>
      </c>
      <c r="X793" s="31">
        <v>16</v>
      </c>
      <c r="Y793" s="31">
        <v>66</v>
      </c>
      <c r="Z793" s="31">
        <v>43</v>
      </c>
      <c r="AA793" s="28">
        <v>1</v>
      </c>
      <c r="AB793" s="28">
        <v>3</v>
      </c>
      <c r="AC793" s="28">
        <v>2</v>
      </c>
      <c r="AD793" s="28">
        <v>6</v>
      </c>
      <c r="AE793" s="28">
        <v>2</v>
      </c>
      <c r="AF793" s="28">
        <v>0</v>
      </c>
      <c r="AG793" s="28">
        <v>0</v>
      </c>
      <c r="AH793" s="28">
        <v>0</v>
      </c>
      <c r="AI793" s="28">
        <v>0</v>
      </c>
      <c r="AJ793" s="28">
        <v>0</v>
      </c>
      <c r="AK793" s="28">
        <v>0</v>
      </c>
      <c r="AL793" s="28">
        <v>3</v>
      </c>
      <c r="AM793" s="28">
        <v>11</v>
      </c>
      <c r="AN793" s="32">
        <v>0</v>
      </c>
    </row>
    <row r="794" spans="1:40" x14ac:dyDescent="0.35">
      <c r="A794" s="19">
        <v>895</v>
      </c>
      <c r="B794" s="20">
        <v>1948</v>
      </c>
      <c r="C794" s="21">
        <f ca="1">YEAR(TODAY())-CLEAN!$B794</f>
        <v>77</v>
      </c>
      <c r="D794" s="28" t="s">
        <v>794</v>
      </c>
      <c r="E794" s="20" t="s">
        <v>714</v>
      </c>
      <c r="F794" s="20" t="s">
        <v>710</v>
      </c>
      <c r="G794" s="22">
        <v>61467</v>
      </c>
      <c r="H794" s="21">
        <v>0</v>
      </c>
      <c r="I794" s="21">
        <v>2</v>
      </c>
      <c r="J794" s="21">
        <f>CLEAN!$H794+CLEAN!$I794</f>
        <v>2</v>
      </c>
      <c r="K794" s="23">
        <v>41252</v>
      </c>
      <c r="L794" s="21">
        <f ca="1">YEAR(TODAY())-YEAR(CLEAN!$K794)</f>
        <v>13</v>
      </c>
      <c r="M794" s="21">
        <v>69</v>
      </c>
      <c r="N794" s="21">
        <f>SUM(CLEAN!$AB794:$AE794)</f>
        <v>22</v>
      </c>
      <c r="O794" s="24">
        <f>CLEAN!$U794+CLEAN!$V794+CLEAN!$W794+CLEAN!$X794+CLEAN!$Y794+CLEAN!$Z794</f>
        <v>594</v>
      </c>
      <c r="P794" s="21">
        <f>IF(CLEAN!$M794&lt;=32,3,IF(CLEAN!$M794&lt;=65,2,1))</f>
        <v>1</v>
      </c>
      <c r="Q794" s="21">
        <f>IF(Table_Market[[#This Row],[F_TOTAL_achat]]&lt;=14,1,IF(Table_Market[[#This Row],[F_TOTAL_achat]]&lt;=21,2,3))</f>
        <v>3</v>
      </c>
      <c r="R794" s="21">
        <f>IF(Table_Market[[#This Row],[M_TOTAL_dépensé]]&lt;=115,1,IF(Table_Market[[#This Row],[M_TOTAL_dépensé]]&lt;=833,2,3))</f>
        <v>2</v>
      </c>
      <c r="S794" s="21" t="str">
        <f>Table_Market[[#This Row],[R_SCORE]]&amp;Table_Market[[#This Row],[F_SCORE]]&amp;Table_Market[[#This Row],[M_SCORE]]</f>
        <v>132</v>
      </c>
      <c r="T7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794" s="24">
        <v>410</v>
      </c>
      <c r="V794" s="24">
        <v>16</v>
      </c>
      <c r="W794" s="24">
        <v>114</v>
      </c>
      <c r="X794" s="24">
        <v>0</v>
      </c>
      <c r="Y794" s="24">
        <v>5</v>
      </c>
      <c r="Z794" s="24">
        <v>49</v>
      </c>
      <c r="AA794" s="21">
        <v>3</v>
      </c>
      <c r="AB794" s="21">
        <v>5</v>
      </c>
      <c r="AC794" s="21">
        <v>2</v>
      </c>
      <c r="AD794" s="21">
        <v>10</v>
      </c>
      <c r="AE794" s="21">
        <v>5</v>
      </c>
      <c r="AF794" s="21">
        <v>0</v>
      </c>
      <c r="AG794" s="21">
        <v>0</v>
      </c>
      <c r="AH794" s="21">
        <v>0</v>
      </c>
      <c r="AI794" s="21">
        <v>0</v>
      </c>
      <c r="AJ794" s="21">
        <v>0</v>
      </c>
      <c r="AK794" s="21">
        <v>0</v>
      </c>
      <c r="AL794" s="21">
        <v>3</v>
      </c>
      <c r="AM794" s="21">
        <v>11</v>
      </c>
      <c r="AN794" s="25">
        <v>0</v>
      </c>
    </row>
    <row r="795" spans="1:40" x14ac:dyDescent="0.35">
      <c r="A795" s="26">
        <v>2021</v>
      </c>
      <c r="B795" s="27">
        <v>1975</v>
      </c>
      <c r="C795" s="21">
        <f ca="1">YEAR(TODAY())-CLEAN!$B795</f>
        <v>50</v>
      </c>
      <c r="D795" s="28" t="s">
        <v>792</v>
      </c>
      <c r="E795" s="27" t="s">
        <v>716</v>
      </c>
      <c r="F795" s="27" t="s">
        <v>710</v>
      </c>
      <c r="G795" s="29">
        <v>61456</v>
      </c>
      <c r="H795" s="28">
        <v>0</v>
      </c>
      <c r="I795" s="28">
        <v>1</v>
      </c>
      <c r="J795" s="28">
        <f>CLEAN!$H795+CLEAN!$I795</f>
        <v>1</v>
      </c>
      <c r="K795" s="30">
        <v>41360</v>
      </c>
      <c r="L795" s="28">
        <f ca="1">YEAR(TODAY())-YEAR(CLEAN!$K795)</f>
        <v>12</v>
      </c>
      <c r="M795" s="28">
        <v>47</v>
      </c>
      <c r="N795" s="28">
        <f>SUM(CLEAN!$AB795:$AE795)</f>
        <v>33</v>
      </c>
      <c r="O795" s="31">
        <f>CLEAN!$U795+CLEAN!$V795+CLEAN!$W795+CLEAN!$X795+CLEAN!$Y795+CLEAN!$Z795</f>
        <v>1388</v>
      </c>
      <c r="P795" s="28">
        <f>IF(CLEAN!$M795&lt;=32,3,IF(CLEAN!$M795&lt;=65,2,1))</f>
        <v>2</v>
      </c>
      <c r="Q795" s="28">
        <f>IF(Table_Market[[#This Row],[F_TOTAL_achat]]&lt;=14,1,IF(Table_Market[[#This Row],[F_TOTAL_achat]]&lt;=21,2,3))</f>
        <v>3</v>
      </c>
      <c r="R795" s="28">
        <f>IF(Table_Market[[#This Row],[M_TOTAL_dépensé]]&lt;=115,1,IF(Table_Market[[#This Row],[M_TOTAL_dépensé]]&lt;=833,2,3))</f>
        <v>3</v>
      </c>
      <c r="S795" s="21" t="str">
        <f>Table_Market[[#This Row],[R_SCORE]]&amp;Table_Market[[#This Row],[F_SCORE]]&amp;Table_Market[[#This Row],[M_SCORE]]</f>
        <v>233</v>
      </c>
      <c r="T7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95" s="31">
        <v>563</v>
      </c>
      <c r="V795" s="31">
        <v>76</v>
      </c>
      <c r="W795" s="31">
        <v>384</v>
      </c>
      <c r="X795" s="31">
        <v>84</v>
      </c>
      <c r="Y795" s="31">
        <v>192</v>
      </c>
      <c r="Z795" s="31">
        <v>89</v>
      </c>
      <c r="AA795" s="28">
        <v>4</v>
      </c>
      <c r="AB795" s="28">
        <v>6</v>
      </c>
      <c r="AC795" s="28">
        <v>10</v>
      </c>
      <c r="AD795" s="28">
        <v>13</v>
      </c>
      <c r="AE795" s="28">
        <v>4</v>
      </c>
      <c r="AF795" s="28">
        <v>0</v>
      </c>
      <c r="AG795" s="28">
        <v>0</v>
      </c>
      <c r="AH795" s="28">
        <v>0</v>
      </c>
      <c r="AI795" s="28">
        <v>0</v>
      </c>
      <c r="AJ795" s="28">
        <v>0</v>
      </c>
      <c r="AK795" s="28">
        <v>0</v>
      </c>
      <c r="AL795" s="28">
        <v>3</v>
      </c>
      <c r="AM795" s="28">
        <v>11</v>
      </c>
      <c r="AN795" s="32">
        <v>0</v>
      </c>
    </row>
    <row r="796" spans="1:40" x14ac:dyDescent="0.35">
      <c r="A796" s="19">
        <v>5628</v>
      </c>
      <c r="B796" s="20">
        <v>1982</v>
      </c>
      <c r="C796" s="21">
        <f ca="1">YEAR(TODAY())-CLEAN!$B796</f>
        <v>43</v>
      </c>
      <c r="D796" s="28" t="s">
        <v>793</v>
      </c>
      <c r="E796" s="20" t="s">
        <v>716</v>
      </c>
      <c r="F796" s="20" t="s">
        <v>713</v>
      </c>
      <c r="G796" s="22">
        <v>61416</v>
      </c>
      <c r="H796" s="21">
        <v>0</v>
      </c>
      <c r="I796" s="21">
        <v>0</v>
      </c>
      <c r="J796" s="21">
        <f>CLEAN!$H796+CLEAN!$I796</f>
        <v>0</v>
      </c>
      <c r="K796" s="23">
        <v>41313</v>
      </c>
      <c r="L796" s="21">
        <f ca="1">YEAR(TODAY())-YEAR(CLEAN!$K796)</f>
        <v>12</v>
      </c>
      <c r="M796" s="21">
        <v>25</v>
      </c>
      <c r="N796" s="21">
        <f>SUM(CLEAN!$AB796:$AE796)</f>
        <v>29</v>
      </c>
      <c r="O796" s="24">
        <f>CLEAN!$U796+CLEAN!$V796+CLEAN!$W796+CLEAN!$X796+CLEAN!$Y796+CLEAN!$Z796</f>
        <v>1665</v>
      </c>
      <c r="P796" s="21">
        <f>IF(CLEAN!$M796&lt;=32,3,IF(CLEAN!$M796&lt;=65,2,1))</f>
        <v>3</v>
      </c>
      <c r="Q796" s="21">
        <f>IF(Table_Market[[#This Row],[F_TOTAL_achat]]&lt;=14,1,IF(Table_Market[[#This Row],[F_TOTAL_achat]]&lt;=21,2,3))</f>
        <v>3</v>
      </c>
      <c r="R796" s="21">
        <f>IF(Table_Market[[#This Row],[M_TOTAL_dépensé]]&lt;=115,1,IF(Table_Market[[#This Row],[M_TOTAL_dépensé]]&lt;=833,2,3))</f>
        <v>3</v>
      </c>
      <c r="S796" s="21" t="str">
        <f>Table_Market[[#This Row],[R_SCORE]]&amp;Table_Market[[#This Row],[F_SCORE]]&amp;Table_Market[[#This Row],[M_SCORE]]</f>
        <v>333</v>
      </c>
      <c r="T7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96" s="24">
        <v>848</v>
      </c>
      <c r="V796" s="24">
        <v>154</v>
      </c>
      <c r="W796" s="24">
        <v>323</v>
      </c>
      <c r="X796" s="24">
        <v>201</v>
      </c>
      <c r="Y796" s="24">
        <v>61</v>
      </c>
      <c r="Z796" s="24">
        <v>78</v>
      </c>
      <c r="AA796" s="21">
        <v>1</v>
      </c>
      <c r="AB796" s="21">
        <v>10</v>
      </c>
      <c r="AC796" s="21">
        <v>3</v>
      </c>
      <c r="AD796" s="21">
        <v>10</v>
      </c>
      <c r="AE796" s="21">
        <v>6</v>
      </c>
      <c r="AF796" s="21">
        <v>1</v>
      </c>
      <c r="AG796" s="21">
        <v>0</v>
      </c>
      <c r="AH796" s="21">
        <v>0</v>
      </c>
      <c r="AI796" s="21">
        <v>0</v>
      </c>
      <c r="AJ796" s="21">
        <v>0</v>
      </c>
      <c r="AK796" s="21">
        <v>0</v>
      </c>
      <c r="AL796" s="21">
        <v>3</v>
      </c>
      <c r="AM796" s="21">
        <v>11</v>
      </c>
      <c r="AN796" s="25">
        <v>0</v>
      </c>
    </row>
    <row r="797" spans="1:40" x14ac:dyDescent="0.35">
      <c r="A797" s="26">
        <v>7631</v>
      </c>
      <c r="B797" s="27">
        <v>1978</v>
      </c>
      <c r="C797" s="21">
        <f ca="1">YEAR(TODAY())-CLEAN!$B797</f>
        <v>47</v>
      </c>
      <c r="D797" s="28" t="s">
        <v>792</v>
      </c>
      <c r="E797" s="27" t="s">
        <v>717</v>
      </c>
      <c r="F797" s="27" t="s">
        <v>713</v>
      </c>
      <c r="G797" s="29">
        <v>61346</v>
      </c>
      <c r="H797" s="28">
        <v>1</v>
      </c>
      <c r="I797" s="28">
        <v>0</v>
      </c>
      <c r="J797" s="28">
        <f>CLEAN!$H797+CLEAN!$I797</f>
        <v>1</v>
      </c>
      <c r="K797" s="30">
        <v>41553</v>
      </c>
      <c r="L797" s="28">
        <f ca="1">YEAR(TODAY())-YEAR(CLEAN!$K797)</f>
        <v>12</v>
      </c>
      <c r="M797" s="28">
        <v>34</v>
      </c>
      <c r="N797" s="28">
        <f>SUM(CLEAN!$AB797:$AE797)</f>
        <v>25</v>
      </c>
      <c r="O797" s="31">
        <f>CLEAN!$U797+CLEAN!$V797+CLEAN!$W797+CLEAN!$X797+CLEAN!$Y797+CLEAN!$Z797</f>
        <v>989</v>
      </c>
      <c r="P797" s="28">
        <f>IF(CLEAN!$M797&lt;=32,3,IF(CLEAN!$M797&lt;=65,2,1))</f>
        <v>2</v>
      </c>
      <c r="Q797" s="28">
        <f>IF(Table_Market[[#This Row],[F_TOTAL_achat]]&lt;=14,1,IF(Table_Market[[#This Row],[F_TOTAL_achat]]&lt;=21,2,3))</f>
        <v>3</v>
      </c>
      <c r="R797" s="28">
        <f>IF(Table_Market[[#This Row],[M_TOTAL_dépensé]]&lt;=115,1,IF(Table_Market[[#This Row],[M_TOTAL_dépensé]]&lt;=833,2,3))</f>
        <v>3</v>
      </c>
      <c r="S797" s="21" t="str">
        <f>Table_Market[[#This Row],[R_SCORE]]&amp;Table_Market[[#This Row],[F_SCORE]]&amp;Table_Market[[#This Row],[M_SCORE]]</f>
        <v>233</v>
      </c>
      <c r="T7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97" s="31">
        <v>562</v>
      </c>
      <c r="V797" s="31">
        <v>58</v>
      </c>
      <c r="W797" s="31">
        <v>168</v>
      </c>
      <c r="X797" s="31">
        <v>43</v>
      </c>
      <c r="Y797" s="31">
        <v>16</v>
      </c>
      <c r="Z797" s="31">
        <v>142</v>
      </c>
      <c r="AA797" s="28">
        <v>1</v>
      </c>
      <c r="AB797" s="28">
        <v>5</v>
      </c>
      <c r="AC797" s="28">
        <v>7</v>
      </c>
      <c r="AD797" s="28">
        <v>10</v>
      </c>
      <c r="AE797" s="28">
        <v>3</v>
      </c>
      <c r="AF797" s="28">
        <v>0</v>
      </c>
      <c r="AG797" s="28">
        <v>0</v>
      </c>
      <c r="AH797" s="28">
        <v>0</v>
      </c>
      <c r="AI797" s="28">
        <v>0</v>
      </c>
      <c r="AJ797" s="28">
        <v>0</v>
      </c>
      <c r="AK797" s="28">
        <v>0</v>
      </c>
      <c r="AL797" s="28">
        <v>3</v>
      </c>
      <c r="AM797" s="28">
        <v>11</v>
      </c>
      <c r="AN797" s="32">
        <v>0</v>
      </c>
    </row>
    <row r="798" spans="1:40" x14ac:dyDescent="0.35">
      <c r="A798" s="19">
        <v>433</v>
      </c>
      <c r="B798" s="20">
        <v>1958</v>
      </c>
      <c r="C798" s="21">
        <f ca="1">YEAR(TODAY())-CLEAN!$B798</f>
        <v>67</v>
      </c>
      <c r="D798" s="28" t="s">
        <v>794</v>
      </c>
      <c r="E798" s="20" t="s">
        <v>717</v>
      </c>
      <c r="F798" s="20" t="s">
        <v>709</v>
      </c>
      <c r="G798" s="22">
        <v>61331</v>
      </c>
      <c r="H798" s="21">
        <v>1</v>
      </c>
      <c r="I798" s="21">
        <v>1</v>
      </c>
      <c r="J798" s="21">
        <f>CLEAN!$H798+CLEAN!$I798</f>
        <v>2</v>
      </c>
      <c r="K798" s="23">
        <v>41343</v>
      </c>
      <c r="L798" s="21">
        <f ca="1">YEAR(TODAY())-YEAR(CLEAN!$K798)</f>
        <v>12</v>
      </c>
      <c r="M798" s="21">
        <v>42</v>
      </c>
      <c r="N798" s="21">
        <f>SUM(CLEAN!$AB798:$AE798)</f>
        <v>26</v>
      </c>
      <c r="O798" s="24">
        <f>CLEAN!$U798+CLEAN!$V798+CLEAN!$W798+CLEAN!$X798+CLEAN!$Y798+CLEAN!$Z798</f>
        <v>632</v>
      </c>
      <c r="P798" s="21">
        <f>IF(CLEAN!$M798&lt;=32,3,IF(CLEAN!$M798&lt;=65,2,1))</f>
        <v>2</v>
      </c>
      <c r="Q798" s="21">
        <f>IF(Table_Market[[#This Row],[F_TOTAL_achat]]&lt;=14,1,IF(Table_Market[[#This Row],[F_TOTAL_achat]]&lt;=21,2,3))</f>
        <v>3</v>
      </c>
      <c r="R798" s="21">
        <f>IF(Table_Market[[#This Row],[M_TOTAL_dépensé]]&lt;=115,1,IF(Table_Market[[#This Row],[M_TOTAL_dépensé]]&lt;=833,2,3))</f>
        <v>2</v>
      </c>
      <c r="S798" s="21" t="str">
        <f>Table_Market[[#This Row],[R_SCORE]]&amp;Table_Market[[#This Row],[F_SCORE]]&amp;Table_Market[[#This Row],[M_SCORE]]</f>
        <v>232</v>
      </c>
      <c r="T7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798" s="24">
        <v>534</v>
      </c>
      <c r="V798" s="24">
        <v>5</v>
      </c>
      <c r="W798" s="24">
        <v>47</v>
      </c>
      <c r="X798" s="24">
        <v>0</v>
      </c>
      <c r="Y798" s="24">
        <v>5</v>
      </c>
      <c r="Z798" s="24">
        <v>41</v>
      </c>
      <c r="AA798" s="21">
        <v>5</v>
      </c>
      <c r="AB798" s="21">
        <v>11</v>
      </c>
      <c r="AC798" s="21">
        <v>1</v>
      </c>
      <c r="AD798" s="21">
        <v>6</v>
      </c>
      <c r="AE798" s="21">
        <v>8</v>
      </c>
      <c r="AF798" s="21">
        <v>0</v>
      </c>
      <c r="AG798" s="21">
        <v>0</v>
      </c>
      <c r="AH798" s="21">
        <v>0</v>
      </c>
      <c r="AI798" s="21">
        <v>0</v>
      </c>
      <c r="AJ798" s="21">
        <v>0</v>
      </c>
      <c r="AK798" s="21">
        <v>0</v>
      </c>
      <c r="AL798" s="21">
        <v>3</v>
      </c>
      <c r="AM798" s="21">
        <v>11</v>
      </c>
      <c r="AN798" s="25">
        <v>0</v>
      </c>
    </row>
    <row r="799" spans="1:40" x14ac:dyDescent="0.35">
      <c r="A799" s="26">
        <v>3767</v>
      </c>
      <c r="B799" s="27">
        <v>1968</v>
      </c>
      <c r="C799" s="21">
        <f ca="1">YEAR(TODAY())-CLEAN!$B799</f>
        <v>57</v>
      </c>
      <c r="D799" s="28" t="s">
        <v>792</v>
      </c>
      <c r="E799" s="27" t="s">
        <v>716</v>
      </c>
      <c r="F799" s="27" t="s">
        <v>710</v>
      </c>
      <c r="G799" s="29">
        <v>61314</v>
      </c>
      <c r="H799" s="28">
        <v>0</v>
      </c>
      <c r="I799" s="28">
        <v>1</v>
      </c>
      <c r="J799" s="28">
        <f>CLEAN!$H799+CLEAN!$I799</f>
        <v>1</v>
      </c>
      <c r="K799" s="30">
        <v>41389</v>
      </c>
      <c r="L799" s="28">
        <f ca="1">YEAR(TODAY())-YEAR(CLEAN!$K799)</f>
        <v>12</v>
      </c>
      <c r="M799" s="28">
        <v>1</v>
      </c>
      <c r="N799" s="28">
        <f>SUM(CLEAN!$AB799:$AE799)</f>
        <v>25</v>
      </c>
      <c r="O799" s="31">
        <f>CLEAN!$U799+CLEAN!$V799+CLEAN!$W799+CLEAN!$X799+CLEAN!$Y799+CLEAN!$Z799</f>
        <v>1008</v>
      </c>
      <c r="P799" s="28">
        <f>IF(CLEAN!$M799&lt;=32,3,IF(CLEAN!$M799&lt;=65,2,1))</f>
        <v>3</v>
      </c>
      <c r="Q799" s="28">
        <f>IF(Table_Market[[#This Row],[F_TOTAL_achat]]&lt;=14,1,IF(Table_Market[[#This Row],[F_TOTAL_achat]]&lt;=21,2,3))</f>
        <v>3</v>
      </c>
      <c r="R799" s="28">
        <f>IF(Table_Market[[#This Row],[M_TOTAL_dépensé]]&lt;=115,1,IF(Table_Market[[#This Row],[M_TOTAL_dépensé]]&lt;=833,2,3))</f>
        <v>3</v>
      </c>
      <c r="S799" s="21" t="str">
        <f>Table_Market[[#This Row],[R_SCORE]]&amp;Table_Market[[#This Row],[F_SCORE]]&amp;Table_Market[[#This Row],[M_SCORE]]</f>
        <v>333</v>
      </c>
      <c r="T7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799" s="31">
        <v>378</v>
      </c>
      <c r="V799" s="31">
        <v>0</v>
      </c>
      <c r="W799" s="31">
        <v>189</v>
      </c>
      <c r="X799" s="31">
        <v>97</v>
      </c>
      <c r="Y799" s="31">
        <v>172</v>
      </c>
      <c r="Z799" s="31">
        <v>172</v>
      </c>
      <c r="AA799" s="28">
        <v>2</v>
      </c>
      <c r="AB799" s="28">
        <v>5</v>
      </c>
      <c r="AC799" s="28">
        <v>5</v>
      </c>
      <c r="AD799" s="28">
        <v>12</v>
      </c>
      <c r="AE799" s="28">
        <v>3</v>
      </c>
      <c r="AF799" s="28">
        <v>0</v>
      </c>
      <c r="AG799" s="28">
        <v>0</v>
      </c>
      <c r="AH799" s="28">
        <v>0</v>
      </c>
      <c r="AI799" s="28">
        <v>0</v>
      </c>
      <c r="AJ799" s="28">
        <v>0</v>
      </c>
      <c r="AK799" s="28">
        <v>0</v>
      </c>
      <c r="AL799" s="28">
        <v>3</v>
      </c>
      <c r="AM799" s="28">
        <v>11</v>
      </c>
      <c r="AN799" s="32">
        <v>0</v>
      </c>
    </row>
    <row r="800" spans="1:40" x14ac:dyDescent="0.35">
      <c r="A800" s="19">
        <v>3934</v>
      </c>
      <c r="B800" s="20">
        <v>1966</v>
      </c>
      <c r="C800" s="21">
        <f ca="1">YEAR(TODAY())-CLEAN!$B800</f>
        <v>59</v>
      </c>
      <c r="D800" s="28" t="s">
        <v>792</v>
      </c>
      <c r="E800" s="20" t="s">
        <v>716</v>
      </c>
      <c r="F800" s="20" t="s">
        <v>710</v>
      </c>
      <c r="G800" s="22">
        <v>61286</v>
      </c>
      <c r="H800" s="21">
        <v>0</v>
      </c>
      <c r="I800" s="21">
        <v>1</v>
      </c>
      <c r="J800" s="21">
        <f>CLEAN!$H800+CLEAN!$I800</f>
        <v>1</v>
      </c>
      <c r="K800" s="23">
        <v>41488</v>
      </c>
      <c r="L800" s="21">
        <f ca="1">YEAR(TODAY())-YEAR(CLEAN!$K800)</f>
        <v>12</v>
      </c>
      <c r="M800" s="21">
        <v>34</v>
      </c>
      <c r="N800" s="21">
        <f>SUM(CLEAN!$AB800:$AE800)</f>
        <v>21</v>
      </c>
      <c r="O800" s="24">
        <f>CLEAN!$U800+CLEAN!$V800+CLEAN!$W800+CLEAN!$X800+CLEAN!$Y800+CLEAN!$Z800</f>
        <v>608</v>
      </c>
      <c r="P800" s="21">
        <f>IF(CLEAN!$M800&lt;=32,3,IF(CLEAN!$M800&lt;=65,2,1))</f>
        <v>2</v>
      </c>
      <c r="Q800" s="21">
        <f>IF(Table_Market[[#This Row],[F_TOTAL_achat]]&lt;=14,1,IF(Table_Market[[#This Row],[F_TOTAL_achat]]&lt;=21,2,3))</f>
        <v>2</v>
      </c>
      <c r="R800" s="21">
        <f>IF(Table_Market[[#This Row],[M_TOTAL_dépensé]]&lt;=115,1,IF(Table_Market[[#This Row],[M_TOTAL_dépensé]]&lt;=833,2,3))</f>
        <v>2</v>
      </c>
      <c r="S800" s="21" t="str">
        <f>Table_Market[[#This Row],[R_SCORE]]&amp;Table_Market[[#This Row],[F_SCORE]]&amp;Table_Market[[#This Row],[M_SCORE]]</f>
        <v>222</v>
      </c>
      <c r="T8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00" s="24">
        <v>356</v>
      </c>
      <c r="V800" s="24">
        <v>0</v>
      </c>
      <c r="W800" s="24">
        <v>107</v>
      </c>
      <c r="X800" s="24">
        <v>19</v>
      </c>
      <c r="Y800" s="24">
        <v>9</v>
      </c>
      <c r="Z800" s="24">
        <v>117</v>
      </c>
      <c r="AA800" s="21">
        <v>2</v>
      </c>
      <c r="AB800" s="21">
        <v>7</v>
      </c>
      <c r="AC800" s="21">
        <v>1</v>
      </c>
      <c r="AD800" s="21">
        <v>8</v>
      </c>
      <c r="AE800" s="21">
        <v>5</v>
      </c>
      <c r="AF800" s="21">
        <v>0</v>
      </c>
      <c r="AG800" s="21">
        <v>0</v>
      </c>
      <c r="AH800" s="21">
        <v>0</v>
      </c>
      <c r="AI800" s="21">
        <v>0</v>
      </c>
      <c r="AJ800" s="21">
        <v>0</v>
      </c>
      <c r="AK800" s="21">
        <v>0</v>
      </c>
      <c r="AL800" s="21">
        <v>3</v>
      </c>
      <c r="AM800" s="21">
        <v>11</v>
      </c>
      <c r="AN800" s="25">
        <v>0</v>
      </c>
    </row>
    <row r="801" spans="1:40" x14ac:dyDescent="0.35">
      <c r="A801" s="26">
        <v>2493</v>
      </c>
      <c r="B801" s="27">
        <v>1966</v>
      </c>
      <c r="C801" s="21">
        <f ca="1">YEAR(TODAY())-CLEAN!$B801</f>
        <v>59</v>
      </c>
      <c r="D801" s="28" t="s">
        <v>792</v>
      </c>
      <c r="E801" s="27" t="s">
        <v>716</v>
      </c>
      <c r="F801" s="27" t="s">
        <v>710</v>
      </c>
      <c r="G801" s="29">
        <v>61286</v>
      </c>
      <c r="H801" s="28">
        <v>0</v>
      </c>
      <c r="I801" s="28">
        <v>1</v>
      </c>
      <c r="J801" s="28">
        <f>CLEAN!$H801+CLEAN!$I801</f>
        <v>1</v>
      </c>
      <c r="K801" s="30">
        <v>41488</v>
      </c>
      <c r="L801" s="28">
        <f ca="1">YEAR(TODAY())-YEAR(CLEAN!$K801)</f>
        <v>12</v>
      </c>
      <c r="M801" s="28">
        <v>34</v>
      </c>
      <c r="N801" s="28">
        <f>SUM(CLEAN!$AB801:$AE801)</f>
        <v>21</v>
      </c>
      <c r="O801" s="31">
        <f>CLEAN!$U801+CLEAN!$V801+CLEAN!$W801+CLEAN!$X801+CLEAN!$Y801+CLEAN!$Z801</f>
        <v>608</v>
      </c>
      <c r="P801" s="28">
        <f>IF(CLEAN!$M801&lt;=32,3,IF(CLEAN!$M801&lt;=65,2,1))</f>
        <v>2</v>
      </c>
      <c r="Q801" s="28">
        <f>IF(Table_Market[[#This Row],[F_TOTAL_achat]]&lt;=14,1,IF(Table_Market[[#This Row],[F_TOTAL_achat]]&lt;=21,2,3))</f>
        <v>2</v>
      </c>
      <c r="R801" s="28">
        <f>IF(Table_Market[[#This Row],[M_TOTAL_dépensé]]&lt;=115,1,IF(Table_Market[[#This Row],[M_TOTAL_dépensé]]&lt;=833,2,3))</f>
        <v>2</v>
      </c>
      <c r="S801" s="21" t="str">
        <f>Table_Market[[#This Row],[R_SCORE]]&amp;Table_Market[[#This Row],[F_SCORE]]&amp;Table_Market[[#This Row],[M_SCORE]]</f>
        <v>222</v>
      </c>
      <c r="T8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01" s="31">
        <v>356</v>
      </c>
      <c r="V801" s="31">
        <v>0</v>
      </c>
      <c r="W801" s="31">
        <v>107</v>
      </c>
      <c r="X801" s="31">
        <v>19</v>
      </c>
      <c r="Y801" s="31">
        <v>9</v>
      </c>
      <c r="Z801" s="31">
        <v>117</v>
      </c>
      <c r="AA801" s="28">
        <v>2</v>
      </c>
      <c r="AB801" s="28">
        <v>7</v>
      </c>
      <c r="AC801" s="28">
        <v>1</v>
      </c>
      <c r="AD801" s="28">
        <v>8</v>
      </c>
      <c r="AE801" s="28">
        <v>5</v>
      </c>
      <c r="AF801" s="28">
        <v>0</v>
      </c>
      <c r="AG801" s="28">
        <v>0</v>
      </c>
      <c r="AH801" s="28">
        <v>0</v>
      </c>
      <c r="AI801" s="28">
        <v>0</v>
      </c>
      <c r="AJ801" s="28">
        <v>0</v>
      </c>
      <c r="AK801" s="28">
        <v>0</v>
      </c>
      <c r="AL801" s="28">
        <v>3</v>
      </c>
      <c r="AM801" s="28">
        <v>11</v>
      </c>
      <c r="AN801" s="32">
        <v>0</v>
      </c>
    </row>
    <row r="802" spans="1:40" x14ac:dyDescent="0.35">
      <c r="A802" s="19">
        <v>4058</v>
      </c>
      <c r="B802" s="20">
        <v>1955</v>
      </c>
      <c r="C802" s="21">
        <f ca="1">YEAR(TODAY())-CLEAN!$B802</f>
        <v>70</v>
      </c>
      <c r="D802" s="28" t="s">
        <v>794</v>
      </c>
      <c r="E802" s="20" t="s">
        <v>714</v>
      </c>
      <c r="F802" s="20" t="s">
        <v>709</v>
      </c>
      <c r="G802" s="22">
        <v>61284</v>
      </c>
      <c r="H802" s="21">
        <v>0</v>
      </c>
      <c r="I802" s="21">
        <v>0</v>
      </c>
      <c r="J802" s="21">
        <f>CLEAN!$H802+CLEAN!$I802</f>
        <v>0</v>
      </c>
      <c r="K802" s="23">
        <v>41559</v>
      </c>
      <c r="L802" s="21">
        <f ca="1">YEAR(TODAY())-YEAR(CLEAN!$K802)</f>
        <v>12</v>
      </c>
      <c r="M802" s="21">
        <v>76</v>
      </c>
      <c r="N802" s="21">
        <f>SUM(CLEAN!$AB802:$AE802)</f>
        <v>27</v>
      </c>
      <c r="O802" s="24">
        <f>CLEAN!$U802+CLEAN!$V802+CLEAN!$W802+CLEAN!$X802+CLEAN!$Y802+CLEAN!$Z802</f>
        <v>811</v>
      </c>
      <c r="P802" s="21">
        <f>IF(CLEAN!$M802&lt;=32,3,IF(CLEAN!$M802&lt;=65,2,1))</f>
        <v>1</v>
      </c>
      <c r="Q802" s="21">
        <f>IF(Table_Market[[#This Row],[F_TOTAL_achat]]&lt;=14,1,IF(Table_Market[[#This Row],[F_TOTAL_achat]]&lt;=21,2,3))</f>
        <v>3</v>
      </c>
      <c r="R802" s="21">
        <f>IF(Table_Market[[#This Row],[M_TOTAL_dépensé]]&lt;=115,1,IF(Table_Market[[#This Row],[M_TOTAL_dépensé]]&lt;=833,2,3))</f>
        <v>2</v>
      </c>
      <c r="S802" s="21" t="str">
        <f>Table_Market[[#This Row],[R_SCORE]]&amp;Table_Market[[#This Row],[F_SCORE]]&amp;Table_Market[[#This Row],[M_SCORE]]</f>
        <v>132</v>
      </c>
      <c r="T8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02" s="24">
        <v>618</v>
      </c>
      <c r="V802" s="24">
        <v>15</v>
      </c>
      <c r="W802" s="24">
        <v>106</v>
      </c>
      <c r="X802" s="24">
        <v>20</v>
      </c>
      <c r="Y802" s="24">
        <v>7</v>
      </c>
      <c r="Z802" s="24">
        <v>45</v>
      </c>
      <c r="AA802" s="21">
        <v>1</v>
      </c>
      <c r="AB802" s="21">
        <v>11</v>
      </c>
      <c r="AC802" s="21">
        <v>2</v>
      </c>
      <c r="AD802" s="21">
        <v>8</v>
      </c>
      <c r="AE802" s="21">
        <v>6</v>
      </c>
      <c r="AF802" s="21">
        <v>0</v>
      </c>
      <c r="AG802" s="21">
        <v>1</v>
      </c>
      <c r="AH802" s="21">
        <v>0</v>
      </c>
      <c r="AI802" s="21">
        <v>0</v>
      </c>
      <c r="AJ802" s="21">
        <v>0</v>
      </c>
      <c r="AK802" s="21">
        <v>0</v>
      </c>
      <c r="AL802" s="21">
        <v>3</v>
      </c>
      <c r="AM802" s="21">
        <v>11</v>
      </c>
      <c r="AN802" s="25">
        <v>0</v>
      </c>
    </row>
    <row r="803" spans="1:40" x14ac:dyDescent="0.35">
      <c r="A803" s="26">
        <v>2564</v>
      </c>
      <c r="B803" s="27">
        <v>1953</v>
      </c>
      <c r="C803" s="21">
        <f ca="1">YEAR(TODAY())-CLEAN!$B803</f>
        <v>72</v>
      </c>
      <c r="D803" s="28" t="s">
        <v>794</v>
      </c>
      <c r="E803" s="27" t="s">
        <v>716</v>
      </c>
      <c r="F803" s="27" t="s">
        <v>713</v>
      </c>
      <c r="G803" s="29">
        <v>61278</v>
      </c>
      <c r="H803" s="28">
        <v>0</v>
      </c>
      <c r="I803" s="28">
        <v>1</v>
      </c>
      <c r="J803" s="28">
        <f>CLEAN!$H803+CLEAN!$I803</f>
        <v>1</v>
      </c>
      <c r="K803" s="30">
        <v>41643</v>
      </c>
      <c r="L803" s="28">
        <f ca="1">YEAR(TODAY())-YEAR(CLEAN!$K803)</f>
        <v>11</v>
      </c>
      <c r="M803" s="28">
        <v>87</v>
      </c>
      <c r="N803" s="28">
        <f>SUM(CLEAN!$AB803:$AE803)</f>
        <v>14</v>
      </c>
      <c r="O803" s="31">
        <f>CLEAN!$U803+CLEAN!$V803+CLEAN!$W803+CLEAN!$X803+CLEAN!$Y803+CLEAN!$Z803</f>
        <v>165</v>
      </c>
      <c r="P803" s="28">
        <f>IF(CLEAN!$M803&lt;=32,3,IF(CLEAN!$M803&lt;=65,2,1))</f>
        <v>1</v>
      </c>
      <c r="Q803" s="28">
        <f>IF(Table_Market[[#This Row],[F_TOTAL_achat]]&lt;=14,1,IF(Table_Market[[#This Row],[F_TOTAL_achat]]&lt;=21,2,3))</f>
        <v>1</v>
      </c>
      <c r="R803" s="28">
        <f>IF(Table_Market[[#This Row],[M_TOTAL_dépensé]]&lt;=115,1,IF(Table_Market[[#This Row],[M_TOTAL_dépensé]]&lt;=833,2,3))</f>
        <v>2</v>
      </c>
      <c r="S803" s="21" t="str">
        <f>Table_Market[[#This Row],[R_SCORE]]&amp;Table_Market[[#This Row],[F_SCORE]]&amp;Table_Market[[#This Row],[M_SCORE]]</f>
        <v>112</v>
      </c>
      <c r="T8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03" s="31">
        <v>111</v>
      </c>
      <c r="V803" s="31">
        <v>3</v>
      </c>
      <c r="W803" s="31">
        <v>28</v>
      </c>
      <c r="X803" s="31">
        <v>2</v>
      </c>
      <c r="Y803" s="31">
        <v>6</v>
      </c>
      <c r="Z803" s="31">
        <v>15</v>
      </c>
      <c r="AA803" s="28">
        <v>2</v>
      </c>
      <c r="AB803" s="28">
        <v>3</v>
      </c>
      <c r="AC803" s="28">
        <v>1</v>
      </c>
      <c r="AD803" s="28">
        <v>4</v>
      </c>
      <c r="AE803" s="28">
        <v>6</v>
      </c>
      <c r="AF803" s="28">
        <v>0</v>
      </c>
      <c r="AG803" s="28">
        <v>0</v>
      </c>
      <c r="AH803" s="28">
        <v>0</v>
      </c>
      <c r="AI803" s="28">
        <v>0</v>
      </c>
      <c r="AJ803" s="28">
        <v>0</v>
      </c>
      <c r="AK803" s="28">
        <v>0</v>
      </c>
      <c r="AL803" s="28">
        <v>3</v>
      </c>
      <c r="AM803" s="28">
        <v>11</v>
      </c>
      <c r="AN803" s="32">
        <v>0</v>
      </c>
    </row>
    <row r="804" spans="1:40" x14ac:dyDescent="0.35">
      <c r="A804" s="19">
        <v>8939</v>
      </c>
      <c r="B804" s="20">
        <v>1959</v>
      </c>
      <c r="C804" s="21">
        <f ca="1">YEAR(TODAY())-CLEAN!$B804</f>
        <v>66</v>
      </c>
      <c r="D804" s="28" t="s">
        <v>794</v>
      </c>
      <c r="E804" s="20" t="s">
        <v>716</v>
      </c>
      <c r="F804" s="20" t="s">
        <v>711</v>
      </c>
      <c r="G804" s="22">
        <v>61250</v>
      </c>
      <c r="H804" s="21">
        <v>0</v>
      </c>
      <c r="I804" s="21">
        <v>1</v>
      </c>
      <c r="J804" s="21">
        <f>CLEAN!$H804+CLEAN!$I804</f>
        <v>1</v>
      </c>
      <c r="K804" s="23">
        <v>41259</v>
      </c>
      <c r="L804" s="21">
        <f ca="1">YEAR(TODAY())-YEAR(CLEAN!$K804)</f>
        <v>13</v>
      </c>
      <c r="M804" s="21">
        <v>49</v>
      </c>
      <c r="N804" s="21">
        <f>SUM(CLEAN!$AB804:$AE804)</f>
        <v>24</v>
      </c>
      <c r="O804" s="24">
        <f>CLEAN!$U804+CLEAN!$V804+CLEAN!$W804+CLEAN!$X804+CLEAN!$Y804+CLEAN!$Z804</f>
        <v>730</v>
      </c>
      <c r="P804" s="21">
        <f>IF(CLEAN!$M804&lt;=32,3,IF(CLEAN!$M804&lt;=65,2,1))</f>
        <v>2</v>
      </c>
      <c r="Q804" s="21">
        <f>IF(Table_Market[[#This Row],[F_TOTAL_achat]]&lt;=14,1,IF(Table_Market[[#This Row],[F_TOTAL_achat]]&lt;=21,2,3))</f>
        <v>3</v>
      </c>
      <c r="R804" s="21">
        <f>IF(Table_Market[[#This Row],[M_TOTAL_dépensé]]&lt;=115,1,IF(Table_Market[[#This Row],[M_TOTAL_dépensé]]&lt;=833,2,3))</f>
        <v>2</v>
      </c>
      <c r="S804" s="21" t="str">
        <f>Table_Market[[#This Row],[R_SCORE]]&amp;Table_Market[[#This Row],[F_SCORE]]&amp;Table_Market[[#This Row],[M_SCORE]]</f>
        <v>232</v>
      </c>
      <c r="T8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04" s="24">
        <v>382</v>
      </c>
      <c r="V804" s="24">
        <v>138</v>
      </c>
      <c r="W804" s="24">
        <v>65</v>
      </c>
      <c r="X804" s="24">
        <v>60</v>
      </c>
      <c r="Y804" s="24">
        <v>26</v>
      </c>
      <c r="Z804" s="24">
        <v>59</v>
      </c>
      <c r="AA804" s="21">
        <v>6</v>
      </c>
      <c r="AB804" s="21">
        <v>5</v>
      </c>
      <c r="AC804" s="21">
        <v>2</v>
      </c>
      <c r="AD804" s="21">
        <v>12</v>
      </c>
      <c r="AE804" s="21">
        <v>5</v>
      </c>
      <c r="AF804" s="21">
        <v>0</v>
      </c>
      <c r="AG804" s="21">
        <v>0</v>
      </c>
      <c r="AH804" s="21">
        <v>0</v>
      </c>
      <c r="AI804" s="21">
        <v>0</v>
      </c>
      <c r="AJ804" s="21">
        <v>0</v>
      </c>
      <c r="AK804" s="21">
        <v>0</v>
      </c>
      <c r="AL804" s="21">
        <v>3</v>
      </c>
      <c r="AM804" s="21">
        <v>11</v>
      </c>
      <c r="AN804" s="25">
        <v>0</v>
      </c>
    </row>
    <row r="805" spans="1:40" x14ac:dyDescent="0.35">
      <c r="A805" s="26">
        <v>10870</v>
      </c>
      <c r="B805" s="27">
        <v>1967</v>
      </c>
      <c r="C805" s="21">
        <f ca="1">YEAR(TODAY())-CLEAN!$B805</f>
        <v>58</v>
      </c>
      <c r="D805" s="28" t="s">
        <v>792</v>
      </c>
      <c r="E805" s="27" t="s">
        <v>716</v>
      </c>
      <c r="F805" s="27" t="s">
        <v>710</v>
      </c>
      <c r="G805" s="29">
        <v>61223</v>
      </c>
      <c r="H805" s="28">
        <v>0</v>
      </c>
      <c r="I805" s="28">
        <v>1</v>
      </c>
      <c r="J805" s="28">
        <f>CLEAN!$H805+CLEAN!$I805</f>
        <v>1</v>
      </c>
      <c r="K805" s="30">
        <v>41438</v>
      </c>
      <c r="L805" s="28">
        <f ca="1">YEAR(TODAY())-YEAR(CLEAN!$K805)</f>
        <v>12</v>
      </c>
      <c r="M805" s="28">
        <v>46</v>
      </c>
      <c r="N805" s="28">
        <f>SUM(CLEAN!$AB805:$AE805)</f>
        <v>21</v>
      </c>
      <c r="O805" s="31">
        <f>CLEAN!$U805+CLEAN!$V805+CLEAN!$W805+CLEAN!$X805+CLEAN!$Y805+CLEAN!$Z805</f>
        <v>1341</v>
      </c>
      <c r="P805" s="28">
        <f>IF(CLEAN!$M805&lt;=32,3,IF(CLEAN!$M805&lt;=65,2,1))</f>
        <v>2</v>
      </c>
      <c r="Q805" s="28">
        <f>IF(Table_Market[[#This Row],[F_TOTAL_achat]]&lt;=14,1,IF(Table_Market[[#This Row],[F_TOTAL_achat]]&lt;=21,2,3))</f>
        <v>2</v>
      </c>
      <c r="R805" s="28">
        <f>IF(Table_Market[[#This Row],[M_TOTAL_dépensé]]&lt;=115,1,IF(Table_Market[[#This Row],[M_TOTAL_dépensé]]&lt;=833,2,3))</f>
        <v>3</v>
      </c>
      <c r="S805" s="21" t="str">
        <f>Table_Market[[#This Row],[R_SCORE]]&amp;Table_Market[[#This Row],[F_SCORE]]&amp;Table_Market[[#This Row],[M_SCORE]]</f>
        <v>223</v>
      </c>
      <c r="T8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05" s="31">
        <v>709</v>
      </c>
      <c r="V805" s="31">
        <v>43</v>
      </c>
      <c r="W805" s="31">
        <v>182</v>
      </c>
      <c r="X805" s="31">
        <v>42</v>
      </c>
      <c r="Y805" s="31">
        <v>118</v>
      </c>
      <c r="Z805" s="31">
        <v>247</v>
      </c>
      <c r="AA805" s="28">
        <v>2</v>
      </c>
      <c r="AB805" s="28">
        <v>9</v>
      </c>
      <c r="AC805" s="28">
        <v>3</v>
      </c>
      <c r="AD805" s="28">
        <v>4</v>
      </c>
      <c r="AE805" s="28">
        <v>5</v>
      </c>
      <c r="AF805" s="28">
        <v>0</v>
      </c>
      <c r="AG805" s="28">
        <v>0</v>
      </c>
      <c r="AH805" s="28">
        <v>0</v>
      </c>
      <c r="AI805" s="28">
        <v>0</v>
      </c>
      <c r="AJ805" s="28">
        <v>0</v>
      </c>
      <c r="AK805" s="28">
        <v>0</v>
      </c>
      <c r="AL805" s="28">
        <v>3</v>
      </c>
      <c r="AM805" s="28">
        <v>11</v>
      </c>
      <c r="AN805" s="32">
        <v>0</v>
      </c>
    </row>
    <row r="806" spans="1:40" x14ac:dyDescent="0.35">
      <c r="A806" s="19">
        <v>143</v>
      </c>
      <c r="B806" s="20">
        <v>1970</v>
      </c>
      <c r="C806" s="21">
        <f ca="1">YEAR(TODAY())-CLEAN!$B806</f>
        <v>55</v>
      </c>
      <c r="D806" s="28" t="s">
        <v>792</v>
      </c>
      <c r="E806" s="20" t="s">
        <v>716</v>
      </c>
      <c r="F806" s="20" t="s">
        <v>709</v>
      </c>
      <c r="G806" s="22">
        <v>61209</v>
      </c>
      <c r="H806" s="21">
        <v>0</v>
      </c>
      <c r="I806" s="21">
        <v>0</v>
      </c>
      <c r="J806" s="21">
        <f>CLEAN!$H806+CLEAN!$I806</f>
        <v>0</v>
      </c>
      <c r="K806" s="23">
        <v>41511</v>
      </c>
      <c r="L806" s="21">
        <f ca="1">YEAR(TODAY())-YEAR(CLEAN!$K806)</f>
        <v>12</v>
      </c>
      <c r="M806" s="21">
        <v>73</v>
      </c>
      <c r="N806" s="21">
        <f>SUM(CLEAN!$AB806:$AE806)</f>
        <v>14</v>
      </c>
      <c r="O806" s="24">
        <f>CLEAN!$U806+CLEAN!$V806+CLEAN!$W806+CLEAN!$X806+CLEAN!$Y806+CLEAN!$Z806</f>
        <v>957</v>
      </c>
      <c r="P806" s="21">
        <f>IF(CLEAN!$M806&lt;=32,3,IF(CLEAN!$M806&lt;=65,2,1))</f>
        <v>1</v>
      </c>
      <c r="Q806" s="21">
        <f>IF(Table_Market[[#This Row],[F_TOTAL_achat]]&lt;=14,1,IF(Table_Market[[#This Row],[F_TOTAL_achat]]&lt;=21,2,3))</f>
        <v>1</v>
      </c>
      <c r="R806" s="21">
        <f>IF(Table_Market[[#This Row],[M_TOTAL_dépensé]]&lt;=115,1,IF(Table_Market[[#This Row],[M_TOTAL_dépensé]]&lt;=833,2,3))</f>
        <v>3</v>
      </c>
      <c r="S806" s="21" t="str">
        <f>Table_Market[[#This Row],[R_SCORE]]&amp;Table_Market[[#This Row],[F_SCORE]]&amp;Table_Market[[#This Row],[M_SCORE]]</f>
        <v>113</v>
      </c>
      <c r="T8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06" s="24">
        <v>466</v>
      </c>
      <c r="V806" s="24">
        <v>0</v>
      </c>
      <c r="W806" s="24">
        <v>224</v>
      </c>
      <c r="X806" s="24">
        <v>119</v>
      </c>
      <c r="Y806" s="24">
        <v>49</v>
      </c>
      <c r="Z806" s="24">
        <v>99</v>
      </c>
      <c r="AA806" s="21">
        <v>1</v>
      </c>
      <c r="AB806" s="21">
        <v>5</v>
      </c>
      <c r="AC806" s="21">
        <v>3</v>
      </c>
      <c r="AD806" s="21">
        <v>4</v>
      </c>
      <c r="AE806" s="21">
        <v>2</v>
      </c>
      <c r="AF806" s="21">
        <v>0</v>
      </c>
      <c r="AG806" s="21">
        <v>0</v>
      </c>
      <c r="AH806" s="21">
        <v>0</v>
      </c>
      <c r="AI806" s="21">
        <v>0</v>
      </c>
      <c r="AJ806" s="21">
        <v>0</v>
      </c>
      <c r="AK806" s="21">
        <v>0</v>
      </c>
      <c r="AL806" s="21">
        <v>3</v>
      </c>
      <c r="AM806" s="21">
        <v>11</v>
      </c>
      <c r="AN806" s="25">
        <v>0</v>
      </c>
    </row>
    <row r="807" spans="1:40" x14ac:dyDescent="0.35">
      <c r="A807" s="26">
        <v>3717</v>
      </c>
      <c r="B807" s="27">
        <v>1959</v>
      </c>
      <c r="C807" s="21">
        <f ca="1">YEAR(TODAY())-CLEAN!$B807</f>
        <v>66</v>
      </c>
      <c r="D807" s="28" t="s">
        <v>794</v>
      </c>
      <c r="E807" s="27" t="s">
        <v>716</v>
      </c>
      <c r="F807" s="27" t="s">
        <v>710</v>
      </c>
      <c r="G807" s="29">
        <v>61180</v>
      </c>
      <c r="H807" s="28">
        <v>0</v>
      </c>
      <c r="I807" s="28">
        <v>1</v>
      </c>
      <c r="J807" s="28">
        <f>CLEAN!$H807+CLEAN!$I807</f>
        <v>1</v>
      </c>
      <c r="K807" s="30">
        <v>41752</v>
      </c>
      <c r="L807" s="28">
        <f ca="1">YEAR(TODAY())-YEAR(CLEAN!$K807)</f>
        <v>11</v>
      </c>
      <c r="M807" s="28">
        <v>70</v>
      </c>
      <c r="N807" s="28">
        <f>SUM(CLEAN!$AB807:$AE807)</f>
        <v>19</v>
      </c>
      <c r="O807" s="31">
        <f>CLEAN!$U807+CLEAN!$V807+CLEAN!$W807+CLEAN!$X807+CLEAN!$Y807+CLEAN!$Z807</f>
        <v>704</v>
      </c>
      <c r="P807" s="28">
        <f>IF(CLEAN!$M807&lt;=32,3,IF(CLEAN!$M807&lt;=65,2,1))</f>
        <v>1</v>
      </c>
      <c r="Q807" s="28">
        <f>IF(Table_Market[[#This Row],[F_TOTAL_achat]]&lt;=14,1,IF(Table_Market[[#This Row],[F_TOTAL_achat]]&lt;=21,2,3))</f>
        <v>2</v>
      </c>
      <c r="R807" s="28">
        <f>IF(Table_Market[[#This Row],[M_TOTAL_dépensé]]&lt;=115,1,IF(Table_Market[[#This Row],[M_TOTAL_dépensé]]&lt;=833,2,3))</f>
        <v>2</v>
      </c>
      <c r="S807" s="21" t="str">
        <f>Table_Market[[#This Row],[R_SCORE]]&amp;Table_Market[[#This Row],[F_SCORE]]&amp;Table_Market[[#This Row],[M_SCORE]]</f>
        <v>122</v>
      </c>
      <c r="T8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07" s="31">
        <v>403</v>
      </c>
      <c r="V807" s="31">
        <v>24</v>
      </c>
      <c r="W807" s="31">
        <v>29</v>
      </c>
      <c r="X807" s="31">
        <v>6</v>
      </c>
      <c r="Y807" s="31">
        <v>24</v>
      </c>
      <c r="Z807" s="31">
        <v>218</v>
      </c>
      <c r="AA807" s="28">
        <v>2</v>
      </c>
      <c r="AB807" s="28">
        <v>5</v>
      </c>
      <c r="AC807" s="28">
        <v>5</v>
      </c>
      <c r="AD807" s="28">
        <v>6</v>
      </c>
      <c r="AE807" s="28">
        <v>3</v>
      </c>
      <c r="AF807" s="28">
        <v>1</v>
      </c>
      <c r="AG807" s="28">
        <v>0</v>
      </c>
      <c r="AH807" s="28">
        <v>0</v>
      </c>
      <c r="AI807" s="28">
        <v>0</v>
      </c>
      <c r="AJ807" s="28">
        <v>0</v>
      </c>
      <c r="AK807" s="28">
        <v>0</v>
      </c>
      <c r="AL807" s="28">
        <v>3</v>
      </c>
      <c r="AM807" s="28">
        <v>11</v>
      </c>
      <c r="AN807" s="32">
        <v>0</v>
      </c>
    </row>
    <row r="808" spans="1:40" x14ac:dyDescent="0.35">
      <c r="A808" s="19">
        <v>6439</v>
      </c>
      <c r="B808" s="20">
        <v>1958</v>
      </c>
      <c r="C808" s="21">
        <f ca="1">YEAR(TODAY())-CLEAN!$B808</f>
        <v>67</v>
      </c>
      <c r="D808" s="28" t="s">
        <v>794</v>
      </c>
      <c r="E808" s="20" t="s">
        <v>716</v>
      </c>
      <c r="F808" s="20" t="s">
        <v>710</v>
      </c>
      <c r="G808" s="22">
        <v>61074</v>
      </c>
      <c r="H808" s="21">
        <v>0</v>
      </c>
      <c r="I808" s="21">
        <v>1</v>
      </c>
      <c r="J808" s="21">
        <f>CLEAN!$H808+CLEAN!$I808</f>
        <v>1</v>
      </c>
      <c r="K808" s="23">
        <v>41138</v>
      </c>
      <c r="L808" s="21"/>
      <c r="M808" s="21">
        <v>37</v>
      </c>
      <c r="N808" s="21">
        <f>SUM(CLEAN!$AB808:$AE808)</f>
        <v>31</v>
      </c>
      <c r="O808" s="24">
        <f>CLEAN!$U808+CLEAN!$V808+CLEAN!$W808+CLEAN!$X808+CLEAN!$Y808+CLEAN!$Z808</f>
        <v>1102</v>
      </c>
      <c r="P808" s="21">
        <f>IF(CLEAN!$M808&lt;=32,3,IF(CLEAN!$M808&lt;=65,2,1))</f>
        <v>2</v>
      </c>
      <c r="Q808" s="21">
        <f>IF(Table_Market[[#This Row],[F_TOTAL_achat]]&lt;=14,1,IF(Table_Market[[#This Row],[F_TOTAL_achat]]&lt;=21,2,3))</f>
        <v>3</v>
      </c>
      <c r="R808" s="21">
        <f>IF(Table_Market[[#This Row],[M_TOTAL_dépensé]]&lt;=115,1,IF(Table_Market[[#This Row],[M_TOTAL_dépensé]]&lt;=833,2,3))</f>
        <v>3</v>
      </c>
      <c r="S808" s="21" t="str">
        <f>Table_Market[[#This Row],[R_SCORE]]&amp;Table_Market[[#This Row],[F_SCORE]]&amp;Table_Market[[#This Row],[M_SCORE]]</f>
        <v>233</v>
      </c>
      <c r="T8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08" s="24">
        <v>789</v>
      </c>
      <c r="V808" s="24">
        <v>0</v>
      </c>
      <c r="W808" s="24">
        <v>133</v>
      </c>
      <c r="X808" s="24">
        <v>0</v>
      </c>
      <c r="Y808" s="24">
        <v>28</v>
      </c>
      <c r="Z808" s="24">
        <v>152</v>
      </c>
      <c r="AA808" s="21">
        <v>7</v>
      </c>
      <c r="AB808" s="21">
        <v>11</v>
      </c>
      <c r="AC808" s="21">
        <v>5</v>
      </c>
      <c r="AD808" s="21">
        <v>8</v>
      </c>
      <c r="AE808" s="21">
        <v>7</v>
      </c>
      <c r="AF808" s="21">
        <v>0</v>
      </c>
      <c r="AG808" s="21">
        <v>0</v>
      </c>
      <c r="AH808" s="21">
        <v>0</v>
      </c>
      <c r="AI808" s="21">
        <v>0</v>
      </c>
      <c r="AJ808" s="21">
        <v>0</v>
      </c>
      <c r="AK808" s="21">
        <v>0</v>
      </c>
      <c r="AL808" s="21">
        <v>3</v>
      </c>
      <c r="AM808" s="21">
        <v>11</v>
      </c>
      <c r="AN808" s="25">
        <v>0</v>
      </c>
    </row>
    <row r="809" spans="1:40" x14ac:dyDescent="0.35">
      <c r="A809" s="26">
        <v>8852</v>
      </c>
      <c r="B809" s="27">
        <v>1976</v>
      </c>
      <c r="C809" s="21">
        <f ca="1">YEAR(TODAY())-CLEAN!$B809</f>
        <v>49</v>
      </c>
      <c r="D809" s="28" t="s">
        <v>792</v>
      </c>
      <c r="E809" s="27" t="s">
        <v>716</v>
      </c>
      <c r="F809" s="27" t="s">
        <v>710</v>
      </c>
      <c r="G809" s="29">
        <v>61064</v>
      </c>
      <c r="H809" s="28">
        <v>0</v>
      </c>
      <c r="I809" s="28">
        <v>1</v>
      </c>
      <c r="J809" s="28">
        <f>CLEAN!$H809+CLEAN!$I809</f>
        <v>1</v>
      </c>
      <c r="K809" s="30">
        <v>41152</v>
      </c>
      <c r="L809" s="28">
        <f ca="1">YEAR(TODAY())-YEAR(CLEAN!$K809)</f>
        <v>13</v>
      </c>
      <c r="M809" s="28">
        <v>80</v>
      </c>
      <c r="N809" s="28">
        <f>SUM(CLEAN!$AB809:$AE809)</f>
        <v>29</v>
      </c>
      <c r="O809" s="31">
        <f>CLEAN!$U809+CLEAN!$V809+CLEAN!$W809+CLEAN!$X809+CLEAN!$Y809+CLEAN!$Z809</f>
        <v>1080</v>
      </c>
      <c r="P809" s="28">
        <f>IF(CLEAN!$M809&lt;=32,3,IF(CLEAN!$M809&lt;=65,2,1))</f>
        <v>1</v>
      </c>
      <c r="Q809" s="28">
        <f>IF(Table_Market[[#This Row],[F_TOTAL_achat]]&lt;=14,1,IF(Table_Market[[#This Row],[F_TOTAL_achat]]&lt;=21,2,3))</f>
        <v>3</v>
      </c>
      <c r="R809" s="28">
        <f>IF(Table_Market[[#This Row],[M_TOTAL_dépensé]]&lt;=115,1,IF(Table_Market[[#This Row],[M_TOTAL_dépensé]]&lt;=833,2,3))</f>
        <v>3</v>
      </c>
      <c r="S809" s="21" t="str">
        <f>Table_Market[[#This Row],[R_SCORE]]&amp;Table_Market[[#This Row],[F_SCORE]]&amp;Table_Market[[#This Row],[M_SCORE]]</f>
        <v>133</v>
      </c>
      <c r="T8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09" s="31">
        <v>387</v>
      </c>
      <c r="V809" s="31">
        <v>126</v>
      </c>
      <c r="W809" s="31">
        <v>342</v>
      </c>
      <c r="X809" s="31">
        <v>0</v>
      </c>
      <c r="Y809" s="31">
        <v>45</v>
      </c>
      <c r="Z809" s="31">
        <v>180</v>
      </c>
      <c r="AA809" s="28">
        <v>5</v>
      </c>
      <c r="AB809" s="28">
        <v>8</v>
      </c>
      <c r="AC809" s="28">
        <v>4</v>
      </c>
      <c r="AD809" s="28">
        <v>11</v>
      </c>
      <c r="AE809" s="28">
        <v>6</v>
      </c>
      <c r="AF809" s="28">
        <v>0</v>
      </c>
      <c r="AG809" s="28">
        <v>0</v>
      </c>
      <c r="AH809" s="28">
        <v>0</v>
      </c>
      <c r="AI809" s="28">
        <v>0</v>
      </c>
      <c r="AJ809" s="28">
        <v>0</v>
      </c>
      <c r="AK809" s="28">
        <v>0</v>
      </c>
      <c r="AL809" s="28">
        <v>3</v>
      </c>
      <c r="AM809" s="28">
        <v>11</v>
      </c>
      <c r="AN809" s="32">
        <v>0</v>
      </c>
    </row>
    <row r="810" spans="1:40" x14ac:dyDescent="0.35">
      <c r="A810" s="19">
        <v>1092</v>
      </c>
      <c r="B810" s="20">
        <v>1980</v>
      </c>
      <c r="C810" s="21">
        <f ca="1">YEAR(TODAY())-CLEAN!$B810</f>
        <v>45</v>
      </c>
      <c r="D810" s="28" t="s">
        <v>792</v>
      </c>
      <c r="E810" s="20" t="s">
        <v>716</v>
      </c>
      <c r="F810" s="20" t="s">
        <v>710</v>
      </c>
      <c r="G810" s="22">
        <v>61014</v>
      </c>
      <c r="H810" s="21">
        <v>0</v>
      </c>
      <c r="I810" s="21">
        <v>1</v>
      </c>
      <c r="J810" s="21">
        <f>CLEAN!$H810+CLEAN!$I810</f>
        <v>1</v>
      </c>
      <c r="K810" s="23">
        <v>41132</v>
      </c>
      <c r="L810" s="21">
        <f ca="1">YEAR(TODAY())-YEAR(CLEAN!$K810)</f>
        <v>13</v>
      </c>
      <c r="M810" s="21">
        <v>17</v>
      </c>
      <c r="N810" s="21">
        <f>SUM(CLEAN!$AB810:$AE810)</f>
        <v>23</v>
      </c>
      <c r="O810" s="24">
        <f>CLEAN!$U810+CLEAN!$V810+CLEAN!$W810+CLEAN!$X810+CLEAN!$Y810+CLEAN!$Z810</f>
        <v>1147</v>
      </c>
      <c r="P810" s="21">
        <f>IF(CLEAN!$M810&lt;=32,3,IF(CLEAN!$M810&lt;=65,2,1))</f>
        <v>3</v>
      </c>
      <c r="Q810" s="21">
        <f>IF(Table_Market[[#This Row],[F_TOTAL_achat]]&lt;=14,1,IF(Table_Market[[#This Row],[F_TOTAL_achat]]&lt;=21,2,3))</f>
        <v>3</v>
      </c>
      <c r="R810" s="21">
        <f>IF(Table_Market[[#This Row],[M_TOTAL_dépensé]]&lt;=115,1,IF(Table_Market[[#This Row],[M_TOTAL_dépensé]]&lt;=833,2,3))</f>
        <v>3</v>
      </c>
      <c r="S810" s="21" t="str">
        <f>Table_Market[[#This Row],[R_SCORE]]&amp;Table_Market[[#This Row],[F_SCORE]]&amp;Table_Market[[#This Row],[M_SCORE]]</f>
        <v>333</v>
      </c>
      <c r="T8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10" s="24">
        <v>269</v>
      </c>
      <c r="V810" s="24">
        <v>129</v>
      </c>
      <c r="W810" s="24">
        <v>495</v>
      </c>
      <c r="X810" s="24">
        <v>182</v>
      </c>
      <c r="Y810" s="24">
        <v>43</v>
      </c>
      <c r="Z810" s="24">
        <v>29</v>
      </c>
      <c r="AA810" s="21">
        <v>4</v>
      </c>
      <c r="AB810" s="21">
        <v>9</v>
      </c>
      <c r="AC810" s="21">
        <v>3</v>
      </c>
      <c r="AD810" s="21">
        <v>4</v>
      </c>
      <c r="AE810" s="21">
        <v>7</v>
      </c>
      <c r="AF810" s="21">
        <v>0</v>
      </c>
      <c r="AG810" s="21">
        <v>0</v>
      </c>
      <c r="AH810" s="21">
        <v>0</v>
      </c>
      <c r="AI810" s="21">
        <v>0</v>
      </c>
      <c r="AJ810" s="21">
        <v>0</v>
      </c>
      <c r="AK810" s="21">
        <v>0</v>
      </c>
      <c r="AL810" s="21">
        <v>3</v>
      </c>
      <c r="AM810" s="21">
        <v>11</v>
      </c>
      <c r="AN810" s="25">
        <v>0</v>
      </c>
    </row>
    <row r="811" spans="1:40" x14ac:dyDescent="0.35">
      <c r="A811" s="26">
        <v>7055</v>
      </c>
      <c r="B811" s="27">
        <v>1952</v>
      </c>
      <c r="C811" s="21">
        <f ca="1">YEAR(TODAY())-CLEAN!$B811</f>
        <v>73</v>
      </c>
      <c r="D811" s="28" t="s">
        <v>794</v>
      </c>
      <c r="E811" s="27" t="s">
        <v>714</v>
      </c>
      <c r="F811" s="27" t="s">
        <v>713</v>
      </c>
      <c r="G811" s="29">
        <v>61010</v>
      </c>
      <c r="H811" s="28">
        <v>0</v>
      </c>
      <c r="I811" s="28">
        <v>1</v>
      </c>
      <c r="J811" s="28">
        <f>CLEAN!$H811+CLEAN!$I811</f>
        <v>1</v>
      </c>
      <c r="K811" s="30">
        <v>41191</v>
      </c>
      <c r="L811" s="28">
        <f ca="1">YEAR(TODAY())-YEAR(CLEAN!$K811)</f>
        <v>13</v>
      </c>
      <c r="M811" s="28">
        <v>57</v>
      </c>
      <c r="N811" s="28">
        <f>SUM(CLEAN!$AB811:$AE811)</f>
        <v>29</v>
      </c>
      <c r="O811" s="31">
        <f>CLEAN!$U811+CLEAN!$V811+CLEAN!$W811+CLEAN!$X811+CLEAN!$Y811+CLEAN!$Z811</f>
        <v>1021</v>
      </c>
      <c r="P811" s="28">
        <f>IF(CLEAN!$M811&lt;=32,3,IF(CLEAN!$M811&lt;=65,2,1))</f>
        <v>2</v>
      </c>
      <c r="Q811" s="28">
        <f>IF(Table_Market[[#This Row],[F_TOTAL_achat]]&lt;=14,1,IF(Table_Market[[#This Row],[F_TOTAL_achat]]&lt;=21,2,3))</f>
        <v>3</v>
      </c>
      <c r="R811" s="28">
        <f>IF(Table_Market[[#This Row],[M_TOTAL_dépensé]]&lt;=115,1,IF(Table_Market[[#This Row],[M_TOTAL_dépensé]]&lt;=833,2,3))</f>
        <v>3</v>
      </c>
      <c r="S811" s="21" t="str">
        <f>Table_Market[[#This Row],[R_SCORE]]&amp;Table_Market[[#This Row],[F_SCORE]]&amp;Table_Market[[#This Row],[M_SCORE]]</f>
        <v>233</v>
      </c>
      <c r="T8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11" s="31">
        <v>888</v>
      </c>
      <c r="V811" s="31">
        <v>0</v>
      </c>
      <c r="W811" s="31">
        <v>57</v>
      </c>
      <c r="X811" s="31">
        <v>0</v>
      </c>
      <c r="Y811" s="31">
        <v>0</v>
      </c>
      <c r="Z811" s="31">
        <v>76</v>
      </c>
      <c r="AA811" s="28">
        <v>2</v>
      </c>
      <c r="AB811" s="28">
        <v>8</v>
      </c>
      <c r="AC811" s="28">
        <v>5</v>
      </c>
      <c r="AD811" s="28">
        <v>11</v>
      </c>
      <c r="AE811" s="28">
        <v>5</v>
      </c>
      <c r="AF811" s="28">
        <v>0</v>
      </c>
      <c r="AG811" s="28">
        <v>0</v>
      </c>
      <c r="AH811" s="28">
        <v>0</v>
      </c>
      <c r="AI811" s="28">
        <v>0</v>
      </c>
      <c r="AJ811" s="28">
        <v>0</v>
      </c>
      <c r="AK811" s="28">
        <v>0</v>
      </c>
      <c r="AL811" s="28">
        <v>3</v>
      </c>
      <c r="AM811" s="28">
        <v>11</v>
      </c>
      <c r="AN811" s="32">
        <v>0</v>
      </c>
    </row>
    <row r="812" spans="1:40" x14ac:dyDescent="0.35">
      <c r="A812" s="19">
        <v>4084</v>
      </c>
      <c r="B812" s="20">
        <v>1975</v>
      </c>
      <c r="C812" s="21">
        <f ca="1">YEAR(TODAY())-CLEAN!$B812</f>
        <v>50</v>
      </c>
      <c r="D812" s="28" t="s">
        <v>792</v>
      </c>
      <c r="E812" s="20" t="s">
        <v>716</v>
      </c>
      <c r="F812" s="20" t="s">
        <v>713</v>
      </c>
      <c r="G812" s="22">
        <v>60934</v>
      </c>
      <c r="H812" s="21">
        <v>0</v>
      </c>
      <c r="I812" s="21">
        <v>1</v>
      </c>
      <c r="J812" s="21">
        <f>CLEAN!$H812+CLEAN!$I812</f>
        <v>1</v>
      </c>
      <c r="K812" s="23">
        <v>41656</v>
      </c>
      <c r="L812" s="21">
        <f ca="1">YEAR(TODAY())-YEAR(CLEAN!$K812)</f>
        <v>11</v>
      </c>
      <c r="M812" s="21">
        <v>41</v>
      </c>
      <c r="N812" s="21">
        <f>SUM(CLEAN!$AB812:$AE812)</f>
        <v>25</v>
      </c>
      <c r="O812" s="24">
        <f>CLEAN!$U812+CLEAN!$V812+CLEAN!$W812+CLEAN!$X812+CLEAN!$Y812+CLEAN!$Z812</f>
        <v>873</v>
      </c>
      <c r="P812" s="21">
        <f>IF(CLEAN!$M812&lt;=32,3,IF(CLEAN!$M812&lt;=65,2,1))</f>
        <v>2</v>
      </c>
      <c r="Q812" s="21">
        <f>IF(Table_Market[[#This Row],[F_TOTAL_achat]]&lt;=14,1,IF(Table_Market[[#This Row],[F_TOTAL_achat]]&lt;=21,2,3))</f>
        <v>3</v>
      </c>
      <c r="R812" s="21">
        <f>IF(Table_Market[[#This Row],[M_TOTAL_dépensé]]&lt;=115,1,IF(Table_Market[[#This Row],[M_TOTAL_dépensé]]&lt;=833,2,3))</f>
        <v>3</v>
      </c>
      <c r="S812" s="21" t="str">
        <f>Table_Market[[#This Row],[R_SCORE]]&amp;Table_Market[[#This Row],[F_SCORE]]&amp;Table_Market[[#This Row],[M_SCORE]]</f>
        <v>233</v>
      </c>
      <c r="T8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12" s="24">
        <v>224</v>
      </c>
      <c r="V812" s="24">
        <v>155</v>
      </c>
      <c r="W812" s="24">
        <v>155</v>
      </c>
      <c r="X812" s="24">
        <v>192</v>
      </c>
      <c r="Y812" s="24">
        <v>93</v>
      </c>
      <c r="Z812" s="24">
        <v>54</v>
      </c>
      <c r="AA812" s="21">
        <v>2</v>
      </c>
      <c r="AB812" s="21">
        <v>6</v>
      </c>
      <c r="AC812" s="21">
        <v>4</v>
      </c>
      <c r="AD812" s="21">
        <v>11</v>
      </c>
      <c r="AE812" s="21">
        <v>4</v>
      </c>
      <c r="AF812" s="21">
        <v>0</v>
      </c>
      <c r="AG812" s="21">
        <v>0</v>
      </c>
      <c r="AH812" s="21">
        <v>0</v>
      </c>
      <c r="AI812" s="21">
        <v>0</v>
      </c>
      <c r="AJ812" s="21">
        <v>0</v>
      </c>
      <c r="AK812" s="21">
        <v>0</v>
      </c>
      <c r="AL812" s="21">
        <v>3</v>
      </c>
      <c r="AM812" s="21">
        <v>11</v>
      </c>
      <c r="AN812" s="25">
        <v>0</v>
      </c>
    </row>
    <row r="813" spans="1:40" x14ac:dyDescent="0.35">
      <c r="A813" s="26">
        <v>9119</v>
      </c>
      <c r="B813" s="27">
        <v>1950</v>
      </c>
      <c r="C813" s="21">
        <f ca="1">YEAR(TODAY())-CLEAN!$B813</f>
        <v>75</v>
      </c>
      <c r="D813" s="28" t="s">
        <v>794</v>
      </c>
      <c r="E813" s="27" t="s">
        <v>716</v>
      </c>
      <c r="F813" s="27" t="s">
        <v>713</v>
      </c>
      <c r="G813" s="29">
        <v>60905</v>
      </c>
      <c r="H813" s="28">
        <v>0</v>
      </c>
      <c r="I813" s="28">
        <v>1</v>
      </c>
      <c r="J813" s="28">
        <f>CLEAN!$H813+CLEAN!$I813</f>
        <v>1</v>
      </c>
      <c r="K813" s="30">
        <v>41613</v>
      </c>
      <c r="L813" s="28">
        <f ca="1">YEAR(TODAY())-YEAR(CLEAN!$K813)</f>
        <v>12</v>
      </c>
      <c r="M813" s="28">
        <v>27</v>
      </c>
      <c r="N813" s="28">
        <f>SUM(CLEAN!$AB813:$AE813)</f>
        <v>15</v>
      </c>
      <c r="O813" s="31">
        <f>CLEAN!$U813+CLEAN!$V813+CLEAN!$W813+CLEAN!$X813+CLEAN!$Y813+CLEAN!$Z813</f>
        <v>392</v>
      </c>
      <c r="P813" s="28">
        <f>IF(CLEAN!$M813&lt;=32,3,IF(CLEAN!$M813&lt;=65,2,1))</f>
        <v>3</v>
      </c>
      <c r="Q813" s="28">
        <f>IF(Table_Market[[#This Row],[F_TOTAL_achat]]&lt;=14,1,IF(Table_Market[[#This Row],[F_TOTAL_achat]]&lt;=21,2,3))</f>
        <v>2</v>
      </c>
      <c r="R813" s="28">
        <f>IF(Table_Market[[#This Row],[M_TOTAL_dépensé]]&lt;=115,1,IF(Table_Market[[#This Row],[M_TOTAL_dépensé]]&lt;=833,2,3))</f>
        <v>2</v>
      </c>
      <c r="S813" s="21" t="str">
        <f>Table_Market[[#This Row],[R_SCORE]]&amp;Table_Market[[#This Row],[F_SCORE]]&amp;Table_Market[[#This Row],[M_SCORE]]</f>
        <v>322</v>
      </c>
      <c r="T8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13" s="31">
        <v>208</v>
      </c>
      <c r="V813" s="31">
        <v>17</v>
      </c>
      <c r="W813" s="31">
        <v>76</v>
      </c>
      <c r="X813" s="31">
        <v>36</v>
      </c>
      <c r="Y813" s="31">
        <v>17</v>
      </c>
      <c r="Z813" s="31">
        <v>38</v>
      </c>
      <c r="AA813" s="28">
        <v>2</v>
      </c>
      <c r="AB813" s="28">
        <v>3</v>
      </c>
      <c r="AC813" s="28">
        <v>3</v>
      </c>
      <c r="AD813" s="28">
        <v>7</v>
      </c>
      <c r="AE813" s="28">
        <v>2</v>
      </c>
      <c r="AF813" s="28">
        <v>0</v>
      </c>
      <c r="AG813" s="28">
        <v>0</v>
      </c>
      <c r="AH813" s="28">
        <v>0</v>
      </c>
      <c r="AI813" s="28">
        <v>0</v>
      </c>
      <c r="AJ813" s="28">
        <v>0</v>
      </c>
      <c r="AK813" s="28">
        <v>0</v>
      </c>
      <c r="AL813" s="28">
        <v>3</v>
      </c>
      <c r="AM813" s="28">
        <v>11</v>
      </c>
      <c r="AN813" s="32">
        <v>0</v>
      </c>
    </row>
    <row r="814" spans="1:40" x14ac:dyDescent="0.35">
      <c r="A814" s="19">
        <v>5667</v>
      </c>
      <c r="B814" s="20">
        <v>1964</v>
      </c>
      <c r="C814" s="21">
        <f ca="1">YEAR(TODAY())-CLEAN!$B814</f>
        <v>61</v>
      </c>
      <c r="D814" s="28" t="s">
        <v>794</v>
      </c>
      <c r="E814" s="20" t="s">
        <v>714</v>
      </c>
      <c r="F814" s="20" t="s">
        <v>710</v>
      </c>
      <c r="G814" s="22">
        <v>60896</v>
      </c>
      <c r="H814" s="21">
        <v>0</v>
      </c>
      <c r="I814" s="21">
        <v>1</v>
      </c>
      <c r="J814" s="21">
        <f>CLEAN!$H814+CLEAN!$I814</f>
        <v>1</v>
      </c>
      <c r="K814" s="23">
        <v>41193</v>
      </c>
      <c r="L814" s="21">
        <f ca="1">YEAR(TODAY())-YEAR(CLEAN!$K814)</f>
        <v>13</v>
      </c>
      <c r="M814" s="21">
        <v>90</v>
      </c>
      <c r="N814" s="21">
        <f>SUM(CLEAN!$AB814:$AE814)</f>
        <v>29</v>
      </c>
      <c r="O814" s="24">
        <f>CLEAN!$U814+CLEAN!$V814+CLEAN!$W814+CLEAN!$X814+CLEAN!$Y814+CLEAN!$Z814</f>
        <v>1701</v>
      </c>
      <c r="P814" s="21">
        <f>IF(CLEAN!$M814&lt;=32,3,IF(CLEAN!$M814&lt;=65,2,1))</f>
        <v>1</v>
      </c>
      <c r="Q814" s="21">
        <f>IF(Table_Market[[#This Row],[F_TOTAL_achat]]&lt;=14,1,IF(Table_Market[[#This Row],[F_TOTAL_achat]]&lt;=21,2,3))</f>
        <v>3</v>
      </c>
      <c r="R814" s="21">
        <f>IF(Table_Market[[#This Row],[M_TOTAL_dépensé]]&lt;=115,1,IF(Table_Market[[#This Row],[M_TOTAL_dépensé]]&lt;=833,2,3))</f>
        <v>3</v>
      </c>
      <c r="S814" s="21" t="str">
        <f>Table_Market[[#This Row],[R_SCORE]]&amp;Table_Market[[#This Row],[F_SCORE]]&amp;Table_Market[[#This Row],[M_SCORE]]</f>
        <v>133</v>
      </c>
      <c r="T8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14" s="24">
        <v>1013</v>
      </c>
      <c r="V814" s="24">
        <v>30</v>
      </c>
      <c r="W814" s="24">
        <v>399</v>
      </c>
      <c r="X814" s="24">
        <v>60</v>
      </c>
      <c r="Y814" s="24">
        <v>46</v>
      </c>
      <c r="Z814" s="24">
        <v>153</v>
      </c>
      <c r="AA814" s="21">
        <v>3</v>
      </c>
      <c r="AB814" s="21">
        <v>9</v>
      </c>
      <c r="AC814" s="21">
        <v>10</v>
      </c>
      <c r="AD814" s="21">
        <v>4</v>
      </c>
      <c r="AE814" s="21">
        <v>6</v>
      </c>
      <c r="AF814" s="21">
        <v>0</v>
      </c>
      <c r="AG814" s="21">
        <v>0</v>
      </c>
      <c r="AH814" s="21">
        <v>0</v>
      </c>
      <c r="AI814" s="21">
        <v>0</v>
      </c>
      <c r="AJ814" s="21">
        <v>0</v>
      </c>
      <c r="AK814" s="21">
        <v>0</v>
      </c>
      <c r="AL814" s="21">
        <v>3</v>
      </c>
      <c r="AM814" s="21">
        <v>11</v>
      </c>
      <c r="AN814" s="25">
        <v>1</v>
      </c>
    </row>
    <row r="815" spans="1:40" x14ac:dyDescent="0.35">
      <c r="A815" s="26">
        <v>5841</v>
      </c>
      <c r="B815" s="27">
        <v>1966</v>
      </c>
      <c r="C815" s="21">
        <f ca="1">YEAR(TODAY())-CLEAN!$B815</f>
        <v>59</v>
      </c>
      <c r="D815" s="28" t="s">
        <v>792</v>
      </c>
      <c r="E815" s="27" t="s">
        <v>716</v>
      </c>
      <c r="F815" s="27" t="s">
        <v>713</v>
      </c>
      <c r="G815" s="29">
        <v>60894</v>
      </c>
      <c r="H815" s="28">
        <v>0</v>
      </c>
      <c r="I815" s="28">
        <v>1</v>
      </c>
      <c r="J815" s="28">
        <f>CLEAN!$H815+CLEAN!$I815</f>
        <v>1</v>
      </c>
      <c r="K815" s="30">
        <v>41453</v>
      </c>
      <c r="L815" s="28">
        <f ca="1">YEAR(TODAY())-YEAR(CLEAN!$K815)</f>
        <v>12</v>
      </c>
      <c r="M815" s="28">
        <v>61</v>
      </c>
      <c r="N815" s="28">
        <f>SUM(CLEAN!$AB815:$AE815)</f>
        <v>28</v>
      </c>
      <c r="O815" s="31">
        <f>CLEAN!$U815+CLEAN!$V815+CLEAN!$W815+CLEAN!$X815+CLEAN!$Y815+CLEAN!$Z815</f>
        <v>832</v>
      </c>
      <c r="P815" s="28">
        <f>IF(CLEAN!$M815&lt;=32,3,IF(CLEAN!$M815&lt;=65,2,1))</f>
        <v>2</v>
      </c>
      <c r="Q815" s="28">
        <f>IF(Table_Market[[#This Row],[F_TOTAL_achat]]&lt;=14,1,IF(Table_Market[[#This Row],[F_TOTAL_achat]]&lt;=21,2,3))</f>
        <v>3</v>
      </c>
      <c r="R815" s="28">
        <f>IF(Table_Market[[#This Row],[M_TOTAL_dépensé]]&lt;=115,1,IF(Table_Market[[#This Row],[M_TOTAL_dépensé]]&lt;=833,2,3))</f>
        <v>2</v>
      </c>
      <c r="S815" s="21" t="str">
        <f>Table_Market[[#This Row],[R_SCORE]]&amp;Table_Market[[#This Row],[F_SCORE]]&amp;Table_Market[[#This Row],[M_SCORE]]</f>
        <v>232</v>
      </c>
      <c r="T8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15" s="31">
        <v>606</v>
      </c>
      <c r="V815" s="31">
        <v>7</v>
      </c>
      <c r="W815" s="31">
        <v>155</v>
      </c>
      <c r="X815" s="31">
        <v>10</v>
      </c>
      <c r="Y815" s="31">
        <v>0</v>
      </c>
      <c r="Z815" s="31">
        <v>54</v>
      </c>
      <c r="AA815" s="28">
        <v>5</v>
      </c>
      <c r="AB815" s="28">
        <v>10</v>
      </c>
      <c r="AC815" s="28">
        <v>3</v>
      </c>
      <c r="AD815" s="28">
        <v>8</v>
      </c>
      <c r="AE815" s="28">
        <v>7</v>
      </c>
      <c r="AF815" s="28">
        <v>0</v>
      </c>
      <c r="AG815" s="28">
        <v>0</v>
      </c>
      <c r="AH815" s="28">
        <v>0</v>
      </c>
      <c r="AI815" s="28">
        <v>0</v>
      </c>
      <c r="AJ815" s="28">
        <v>0</v>
      </c>
      <c r="AK815" s="28">
        <v>0</v>
      </c>
      <c r="AL815" s="28">
        <v>3</v>
      </c>
      <c r="AM815" s="28">
        <v>11</v>
      </c>
      <c r="AN815" s="32">
        <v>0</v>
      </c>
    </row>
    <row r="816" spans="1:40" x14ac:dyDescent="0.35">
      <c r="A816" s="19">
        <v>1513</v>
      </c>
      <c r="B816" s="20">
        <v>1979</v>
      </c>
      <c r="C816" s="21">
        <f ca="1">YEAR(TODAY())-CLEAN!$B816</f>
        <v>46</v>
      </c>
      <c r="D816" s="28" t="s">
        <v>792</v>
      </c>
      <c r="E816" s="20" t="s">
        <v>717</v>
      </c>
      <c r="F816" s="20" t="s">
        <v>713</v>
      </c>
      <c r="G816" s="22">
        <v>60839</v>
      </c>
      <c r="H816" s="21">
        <v>1</v>
      </c>
      <c r="I816" s="21">
        <v>1</v>
      </c>
      <c r="J816" s="21">
        <f>CLEAN!$H816+CLEAN!$I816</f>
        <v>2</v>
      </c>
      <c r="K816" s="23">
        <v>41149</v>
      </c>
      <c r="L816" s="21">
        <f ca="1">YEAR(TODAY())-YEAR(CLEAN!$K816)</f>
        <v>13</v>
      </c>
      <c r="M816" s="21">
        <v>72</v>
      </c>
      <c r="N816" s="21">
        <f>SUM(CLEAN!$AB816:$AE816)</f>
        <v>24</v>
      </c>
      <c r="O816" s="24">
        <f>CLEAN!$U816+CLEAN!$V816+CLEAN!$W816+CLEAN!$X816+CLEAN!$Y816+CLEAN!$Z816</f>
        <v>1250</v>
      </c>
      <c r="P816" s="21">
        <f>IF(CLEAN!$M816&lt;=32,3,IF(CLEAN!$M816&lt;=65,2,1))</f>
        <v>1</v>
      </c>
      <c r="Q816" s="21">
        <f>IF(Table_Market[[#This Row],[F_TOTAL_achat]]&lt;=14,1,IF(Table_Market[[#This Row],[F_TOTAL_achat]]&lt;=21,2,3))</f>
        <v>3</v>
      </c>
      <c r="R816" s="21">
        <f>IF(Table_Market[[#This Row],[M_TOTAL_dépensé]]&lt;=115,1,IF(Table_Market[[#This Row],[M_TOTAL_dépensé]]&lt;=833,2,3))</f>
        <v>3</v>
      </c>
      <c r="S816" s="21" t="str">
        <f>Table_Market[[#This Row],[R_SCORE]]&amp;Table_Market[[#This Row],[F_SCORE]]&amp;Table_Market[[#This Row],[M_SCORE]]</f>
        <v>133</v>
      </c>
      <c r="T8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16" s="24">
        <v>600</v>
      </c>
      <c r="V816" s="24">
        <v>21</v>
      </c>
      <c r="W816" s="24">
        <v>128</v>
      </c>
      <c r="X816" s="24">
        <v>223</v>
      </c>
      <c r="Y816" s="24">
        <v>150</v>
      </c>
      <c r="Z816" s="24">
        <v>128</v>
      </c>
      <c r="AA816" s="21">
        <v>13</v>
      </c>
      <c r="AB816" s="21">
        <v>2</v>
      </c>
      <c r="AC816" s="21">
        <v>2</v>
      </c>
      <c r="AD816" s="21">
        <v>12</v>
      </c>
      <c r="AE816" s="21">
        <v>8</v>
      </c>
      <c r="AF816" s="21">
        <v>0</v>
      </c>
      <c r="AG816" s="21">
        <v>0</v>
      </c>
      <c r="AH816" s="21">
        <v>0</v>
      </c>
      <c r="AI816" s="21">
        <v>0</v>
      </c>
      <c r="AJ816" s="21">
        <v>0</v>
      </c>
      <c r="AK816" s="21">
        <v>0</v>
      </c>
      <c r="AL816" s="21">
        <v>3</v>
      </c>
      <c r="AM816" s="21">
        <v>11</v>
      </c>
      <c r="AN816" s="25">
        <v>0</v>
      </c>
    </row>
    <row r="817" spans="1:40" x14ac:dyDescent="0.35">
      <c r="A817" s="26">
        <v>3445</v>
      </c>
      <c r="B817" s="27">
        <v>1956</v>
      </c>
      <c r="C817" s="21">
        <f ca="1">YEAR(TODAY())-CLEAN!$B817</f>
        <v>69</v>
      </c>
      <c r="D817" s="28" t="s">
        <v>794</v>
      </c>
      <c r="E817" s="27" t="s">
        <v>716</v>
      </c>
      <c r="F817" s="27" t="s">
        <v>709</v>
      </c>
      <c r="G817" s="29">
        <v>60714</v>
      </c>
      <c r="H817" s="28">
        <v>0</v>
      </c>
      <c r="I817" s="28">
        <v>0</v>
      </c>
      <c r="J817" s="28">
        <f>CLEAN!$H817+CLEAN!$I817</f>
        <v>0</v>
      </c>
      <c r="K817" s="30">
        <v>41291</v>
      </c>
      <c r="L817" s="28">
        <f ca="1">YEAR(TODAY())-YEAR(CLEAN!$K817)</f>
        <v>12</v>
      </c>
      <c r="M817" s="28">
        <v>56</v>
      </c>
      <c r="N817" s="28">
        <f>SUM(CLEAN!$AB817:$AE817)</f>
        <v>26</v>
      </c>
      <c r="O817" s="31">
        <f>CLEAN!$U817+CLEAN!$V817+CLEAN!$W817+CLEAN!$X817+CLEAN!$Y817+CLEAN!$Z817</f>
        <v>957</v>
      </c>
      <c r="P817" s="28">
        <f>IF(CLEAN!$M817&lt;=32,3,IF(CLEAN!$M817&lt;=65,2,1))</f>
        <v>2</v>
      </c>
      <c r="Q817" s="28">
        <f>IF(Table_Market[[#This Row],[F_TOTAL_achat]]&lt;=14,1,IF(Table_Market[[#This Row],[F_TOTAL_achat]]&lt;=21,2,3))</f>
        <v>3</v>
      </c>
      <c r="R817" s="28">
        <f>IF(Table_Market[[#This Row],[M_TOTAL_dépensé]]&lt;=115,1,IF(Table_Market[[#This Row],[M_TOTAL_dépensé]]&lt;=833,2,3))</f>
        <v>3</v>
      </c>
      <c r="S817" s="21" t="str">
        <f>Table_Market[[#This Row],[R_SCORE]]&amp;Table_Market[[#This Row],[F_SCORE]]&amp;Table_Market[[#This Row],[M_SCORE]]</f>
        <v>233</v>
      </c>
      <c r="T8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17" s="31">
        <v>216</v>
      </c>
      <c r="V817" s="31">
        <v>162</v>
      </c>
      <c r="W817" s="31">
        <v>224</v>
      </c>
      <c r="X817" s="31">
        <v>101</v>
      </c>
      <c r="Y817" s="31">
        <v>92</v>
      </c>
      <c r="Z817" s="31">
        <v>162</v>
      </c>
      <c r="AA817" s="28">
        <v>2</v>
      </c>
      <c r="AB817" s="28">
        <v>7</v>
      </c>
      <c r="AC817" s="28">
        <v>4</v>
      </c>
      <c r="AD817" s="28">
        <v>10</v>
      </c>
      <c r="AE817" s="28">
        <v>5</v>
      </c>
      <c r="AF817" s="28">
        <v>0</v>
      </c>
      <c r="AG817" s="28">
        <v>0</v>
      </c>
      <c r="AH817" s="28">
        <v>0</v>
      </c>
      <c r="AI817" s="28">
        <v>0</v>
      </c>
      <c r="AJ817" s="28">
        <v>0</v>
      </c>
      <c r="AK817" s="28">
        <v>0</v>
      </c>
      <c r="AL817" s="28">
        <v>3</v>
      </c>
      <c r="AM817" s="28">
        <v>11</v>
      </c>
      <c r="AN817" s="32">
        <v>1</v>
      </c>
    </row>
    <row r="818" spans="1:40" x14ac:dyDescent="0.35">
      <c r="A818" s="19">
        <v>5872</v>
      </c>
      <c r="B818" s="20">
        <v>1951</v>
      </c>
      <c r="C818" s="21">
        <f ca="1">YEAR(TODAY())-CLEAN!$B818</f>
        <v>74</v>
      </c>
      <c r="D818" s="28" t="s">
        <v>794</v>
      </c>
      <c r="E818" s="20" t="s">
        <v>716</v>
      </c>
      <c r="F818" s="20" t="s">
        <v>709</v>
      </c>
      <c r="G818" s="22">
        <v>60689</v>
      </c>
      <c r="H818" s="21">
        <v>0</v>
      </c>
      <c r="I818" s="21">
        <v>1</v>
      </c>
      <c r="J818" s="21">
        <f>CLEAN!$H818+CLEAN!$I818</f>
        <v>1</v>
      </c>
      <c r="K818" s="23">
        <v>41426</v>
      </c>
      <c r="L818" s="21">
        <f ca="1">YEAR(TODAY())-YEAR(CLEAN!$K818)</f>
        <v>12</v>
      </c>
      <c r="M818" s="21">
        <v>23</v>
      </c>
      <c r="N818" s="21">
        <f>SUM(CLEAN!$AB818:$AE818)</f>
        <v>21</v>
      </c>
      <c r="O818" s="24">
        <f>CLEAN!$U818+CLEAN!$V818+CLEAN!$W818+CLEAN!$X818+CLEAN!$Y818+CLEAN!$Z818</f>
        <v>639</v>
      </c>
      <c r="P818" s="21">
        <f>IF(CLEAN!$M818&lt;=32,3,IF(CLEAN!$M818&lt;=65,2,1))</f>
        <v>3</v>
      </c>
      <c r="Q818" s="21">
        <f>IF(Table_Market[[#This Row],[F_TOTAL_achat]]&lt;=14,1,IF(Table_Market[[#This Row],[F_TOTAL_achat]]&lt;=21,2,3))</f>
        <v>2</v>
      </c>
      <c r="R818" s="21">
        <f>IF(Table_Market[[#This Row],[M_TOTAL_dépensé]]&lt;=115,1,IF(Table_Market[[#This Row],[M_TOTAL_dépensé]]&lt;=833,2,3))</f>
        <v>2</v>
      </c>
      <c r="S818" s="21" t="str">
        <f>Table_Market[[#This Row],[R_SCORE]]&amp;Table_Market[[#This Row],[F_SCORE]]&amp;Table_Market[[#This Row],[M_SCORE]]</f>
        <v>322</v>
      </c>
      <c r="T8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18" s="24">
        <v>240</v>
      </c>
      <c r="V818" s="24">
        <v>90</v>
      </c>
      <c r="W818" s="24">
        <v>216</v>
      </c>
      <c r="X818" s="24">
        <v>63</v>
      </c>
      <c r="Y818" s="24">
        <v>6</v>
      </c>
      <c r="Z818" s="24">
        <v>24</v>
      </c>
      <c r="AA818" s="21">
        <v>4</v>
      </c>
      <c r="AB818" s="21">
        <v>4</v>
      </c>
      <c r="AC818" s="21">
        <v>4</v>
      </c>
      <c r="AD818" s="21">
        <v>10</v>
      </c>
      <c r="AE818" s="21">
        <v>3</v>
      </c>
      <c r="AF818" s="21">
        <v>0</v>
      </c>
      <c r="AG818" s="21">
        <v>0</v>
      </c>
      <c r="AH818" s="21">
        <v>0</v>
      </c>
      <c r="AI818" s="21">
        <v>0</v>
      </c>
      <c r="AJ818" s="21">
        <v>0</v>
      </c>
      <c r="AK818" s="21">
        <v>0</v>
      </c>
      <c r="AL818" s="21">
        <v>3</v>
      </c>
      <c r="AM818" s="21">
        <v>11</v>
      </c>
      <c r="AN818" s="25">
        <v>0</v>
      </c>
    </row>
    <row r="819" spans="1:40" x14ac:dyDescent="0.35">
      <c r="A819" s="26">
        <v>8132</v>
      </c>
      <c r="B819" s="27">
        <v>1975</v>
      </c>
      <c r="C819" s="21">
        <f ca="1">YEAR(TODAY())-CLEAN!$B819</f>
        <v>50</v>
      </c>
      <c r="D819" s="28" t="s">
        <v>792</v>
      </c>
      <c r="E819" s="27" t="s">
        <v>714</v>
      </c>
      <c r="F819" s="27" t="s">
        <v>710</v>
      </c>
      <c r="G819" s="29">
        <v>60631</v>
      </c>
      <c r="H819" s="28">
        <v>1</v>
      </c>
      <c r="I819" s="28">
        <v>1</v>
      </c>
      <c r="J819" s="28">
        <f>CLEAN!$H819+CLEAN!$I819</f>
        <v>2</v>
      </c>
      <c r="K819" s="30">
        <v>41369</v>
      </c>
      <c r="L819" s="28">
        <f ca="1">YEAR(TODAY())-YEAR(CLEAN!$K819)</f>
        <v>12</v>
      </c>
      <c r="M819" s="28">
        <v>88</v>
      </c>
      <c r="N819" s="28">
        <f>SUM(CLEAN!$AB819:$AE819)</f>
        <v>26</v>
      </c>
      <c r="O819" s="31">
        <f>CLEAN!$U819+CLEAN!$V819+CLEAN!$W819+CLEAN!$X819+CLEAN!$Y819+CLEAN!$Z819</f>
        <v>661</v>
      </c>
      <c r="P819" s="28">
        <f>IF(CLEAN!$M819&lt;=32,3,IF(CLEAN!$M819&lt;=65,2,1))</f>
        <v>1</v>
      </c>
      <c r="Q819" s="28">
        <f>IF(Table_Market[[#This Row],[F_TOTAL_achat]]&lt;=14,1,IF(Table_Market[[#This Row],[F_TOTAL_achat]]&lt;=21,2,3))</f>
        <v>3</v>
      </c>
      <c r="R819" s="28">
        <f>IF(Table_Market[[#This Row],[M_TOTAL_dépensé]]&lt;=115,1,IF(Table_Market[[#This Row],[M_TOTAL_dépensé]]&lt;=833,2,3))</f>
        <v>2</v>
      </c>
      <c r="S819" s="21" t="str">
        <f>Table_Market[[#This Row],[R_SCORE]]&amp;Table_Market[[#This Row],[F_SCORE]]&amp;Table_Market[[#This Row],[M_SCORE]]</f>
        <v>132</v>
      </c>
      <c r="T8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19" s="31">
        <v>565</v>
      </c>
      <c r="V819" s="31">
        <v>6</v>
      </c>
      <c r="W819" s="31">
        <v>65</v>
      </c>
      <c r="X819" s="31">
        <v>0</v>
      </c>
      <c r="Y819" s="31">
        <v>6</v>
      </c>
      <c r="Z819" s="31">
        <v>19</v>
      </c>
      <c r="AA819" s="28">
        <v>5</v>
      </c>
      <c r="AB819" s="28">
        <v>9</v>
      </c>
      <c r="AC819" s="28">
        <v>2</v>
      </c>
      <c r="AD819" s="28">
        <v>8</v>
      </c>
      <c r="AE819" s="28">
        <v>7</v>
      </c>
      <c r="AF819" s="28">
        <v>0</v>
      </c>
      <c r="AG819" s="28">
        <v>1</v>
      </c>
      <c r="AH819" s="28">
        <v>0</v>
      </c>
      <c r="AI819" s="28">
        <v>0</v>
      </c>
      <c r="AJ819" s="28">
        <v>0</v>
      </c>
      <c r="AK819" s="28">
        <v>0</v>
      </c>
      <c r="AL819" s="28">
        <v>3</v>
      </c>
      <c r="AM819" s="28">
        <v>11</v>
      </c>
      <c r="AN819" s="32">
        <v>0</v>
      </c>
    </row>
    <row r="820" spans="1:40" x14ac:dyDescent="0.35">
      <c r="A820" s="19">
        <v>1992</v>
      </c>
      <c r="B820" s="20">
        <v>1964</v>
      </c>
      <c r="C820" s="21">
        <f ca="1">YEAR(TODAY())-CLEAN!$B820</f>
        <v>61</v>
      </c>
      <c r="D820" s="28" t="s">
        <v>794</v>
      </c>
      <c r="E820" s="20" t="s">
        <v>716</v>
      </c>
      <c r="F820" s="20" t="s">
        <v>710</v>
      </c>
      <c r="G820" s="22">
        <v>60597</v>
      </c>
      <c r="H820" s="21">
        <v>0</v>
      </c>
      <c r="I820" s="21">
        <v>1</v>
      </c>
      <c r="J820" s="21">
        <f>CLEAN!$H820+CLEAN!$I820</f>
        <v>1</v>
      </c>
      <c r="K820" s="23">
        <v>41640</v>
      </c>
      <c r="L820" s="21">
        <f ca="1">YEAR(TODAY())-YEAR(CLEAN!$K820)</f>
        <v>11</v>
      </c>
      <c r="M820" s="21">
        <v>2</v>
      </c>
      <c r="N820" s="21">
        <f>SUM(CLEAN!$AB820:$AE820)</f>
        <v>19</v>
      </c>
      <c r="O820" s="24">
        <f>CLEAN!$U820+CLEAN!$V820+CLEAN!$W820+CLEAN!$X820+CLEAN!$Y820+CLEAN!$Z820</f>
        <v>893</v>
      </c>
      <c r="P820" s="21">
        <f>IF(CLEAN!$M820&lt;=32,3,IF(CLEAN!$M820&lt;=65,2,1))</f>
        <v>3</v>
      </c>
      <c r="Q820" s="21">
        <f>IF(Table_Market[[#This Row],[F_TOTAL_achat]]&lt;=14,1,IF(Table_Market[[#This Row],[F_TOTAL_achat]]&lt;=21,2,3))</f>
        <v>2</v>
      </c>
      <c r="R820" s="21">
        <f>IF(Table_Market[[#This Row],[M_TOTAL_dépensé]]&lt;=115,1,IF(Table_Market[[#This Row],[M_TOTAL_dépensé]]&lt;=833,2,3))</f>
        <v>3</v>
      </c>
      <c r="S820" s="21" t="str">
        <f>Table_Market[[#This Row],[R_SCORE]]&amp;Table_Market[[#This Row],[F_SCORE]]&amp;Table_Market[[#This Row],[M_SCORE]]</f>
        <v>323</v>
      </c>
      <c r="T8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20" s="24">
        <v>522</v>
      </c>
      <c r="V820" s="24">
        <v>0</v>
      </c>
      <c r="W820" s="24">
        <v>257</v>
      </c>
      <c r="X820" s="24">
        <v>32</v>
      </c>
      <c r="Y820" s="24">
        <v>16</v>
      </c>
      <c r="Z820" s="24">
        <v>66</v>
      </c>
      <c r="AA820" s="21">
        <v>4</v>
      </c>
      <c r="AB820" s="21">
        <v>2</v>
      </c>
      <c r="AC820" s="21">
        <v>2</v>
      </c>
      <c r="AD820" s="21">
        <v>8</v>
      </c>
      <c r="AE820" s="21">
        <v>7</v>
      </c>
      <c r="AF820" s="21">
        <v>0</v>
      </c>
      <c r="AG820" s="21">
        <v>0</v>
      </c>
      <c r="AH820" s="21">
        <v>0</v>
      </c>
      <c r="AI820" s="21">
        <v>1</v>
      </c>
      <c r="AJ820" s="21">
        <v>0</v>
      </c>
      <c r="AK820" s="21">
        <v>0</v>
      </c>
      <c r="AL820" s="21">
        <v>3</v>
      </c>
      <c r="AM820" s="21">
        <v>11</v>
      </c>
      <c r="AN820" s="25">
        <v>1</v>
      </c>
    </row>
    <row r="821" spans="1:40" x14ac:dyDescent="0.35">
      <c r="A821" s="26">
        <v>3478</v>
      </c>
      <c r="B821" s="27">
        <v>1971</v>
      </c>
      <c r="C821" s="21">
        <f ca="1">YEAR(TODAY())-CLEAN!$B821</f>
        <v>54</v>
      </c>
      <c r="D821" s="28" t="s">
        <v>792</v>
      </c>
      <c r="E821" s="27" t="s">
        <v>714</v>
      </c>
      <c r="F821" s="27" t="s">
        <v>710</v>
      </c>
      <c r="G821" s="29">
        <v>60585</v>
      </c>
      <c r="H821" s="28">
        <v>1</v>
      </c>
      <c r="I821" s="28">
        <v>1</v>
      </c>
      <c r="J821" s="28">
        <f>CLEAN!$H821+CLEAN!$I821</f>
        <v>2</v>
      </c>
      <c r="K821" s="30">
        <v>41449</v>
      </c>
      <c r="L821" s="28">
        <f ca="1">YEAR(TODAY())-YEAR(CLEAN!$K821)</f>
        <v>12</v>
      </c>
      <c r="M821" s="28">
        <v>17</v>
      </c>
      <c r="N821" s="28">
        <f>SUM(CLEAN!$AB821:$AE821)</f>
        <v>25</v>
      </c>
      <c r="O821" s="31">
        <f>CLEAN!$U821+CLEAN!$V821+CLEAN!$W821+CLEAN!$X821+CLEAN!$Y821+CLEAN!$Z821</f>
        <v>736</v>
      </c>
      <c r="P821" s="28">
        <f>IF(CLEAN!$M821&lt;=32,3,IF(CLEAN!$M821&lt;=65,2,1))</f>
        <v>3</v>
      </c>
      <c r="Q821" s="28">
        <f>IF(Table_Market[[#This Row],[F_TOTAL_achat]]&lt;=14,1,IF(Table_Market[[#This Row],[F_TOTAL_achat]]&lt;=21,2,3))</f>
        <v>3</v>
      </c>
      <c r="R821" s="28">
        <f>IF(Table_Market[[#This Row],[M_TOTAL_dépensé]]&lt;=115,1,IF(Table_Market[[#This Row],[M_TOTAL_dépensé]]&lt;=833,2,3))</f>
        <v>2</v>
      </c>
      <c r="S821" s="21" t="str">
        <f>Table_Market[[#This Row],[R_SCORE]]&amp;Table_Market[[#This Row],[F_SCORE]]&amp;Table_Market[[#This Row],[M_SCORE]]</f>
        <v>332</v>
      </c>
      <c r="T8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21" s="31">
        <v>267</v>
      </c>
      <c r="V821" s="31">
        <v>42</v>
      </c>
      <c r="W821" s="31">
        <v>309</v>
      </c>
      <c r="X821" s="31">
        <v>55</v>
      </c>
      <c r="Y821" s="31">
        <v>42</v>
      </c>
      <c r="Z821" s="31">
        <v>21</v>
      </c>
      <c r="AA821" s="28">
        <v>10</v>
      </c>
      <c r="AB821" s="28">
        <v>7</v>
      </c>
      <c r="AC821" s="28">
        <v>4</v>
      </c>
      <c r="AD821" s="28">
        <v>9</v>
      </c>
      <c r="AE821" s="28">
        <v>5</v>
      </c>
      <c r="AF821" s="28">
        <v>0</v>
      </c>
      <c r="AG821" s="28">
        <v>0</v>
      </c>
      <c r="AH821" s="28">
        <v>0</v>
      </c>
      <c r="AI821" s="28">
        <v>0</v>
      </c>
      <c r="AJ821" s="28">
        <v>0</v>
      </c>
      <c r="AK821" s="28">
        <v>0</v>
      </c>
      <c r="AL821" s="28">
        <v>3</v>
      </c>
      <c r="AM821" s="28">
        <v>11</v>
      </c>
      <c r="AN821" s="32">
        <v>1</v>
      </c>
    </row>
    <row r="822" spans="1:40" x14ac:dyDescent="0.35">
      <c r="A822" s="19">
        <v>760</v>
      </c>
      <c r="B822" s="20">
        <v>1975</v>
      </c>
      <c r="C822" s="21">
        <f ca="1">YEAR(TODAY())-CLEAN!$B822</f>
        <v>50</v>
      </c>
      <c r="D822" s="28" t="s">
        <v>792</v>
      </c>
      <c r="E822" s="20" t="s">
        <v>714</v>
      </c>
      <c r="F822" s="20" t="s">
        <v>711</v>
      </c>
      <c r="G822" s="22">
        <v>60554</v>
      </c>
      <c r="H822" s="21">
        <v>1</v>
      </c>
      <c r="I822" s="21">
        <v>0</v>
      </c>
      <c r="J822" s="21">
        <f>CLEAN!$H822+CLEAN!$I822</f>
        <v>1</v>
      </c>
      <c r="K822" s="23">
        <v>41495</v>
      </c>
      <c r="L822" s="21">
        <f ca="1">YEAR(TODAY())-YEAR(CLEAN!$K822)</f>
        <v>12</v>
      </c>
      <c r="M822" s="21">
        <v>8</v>
      </c>
      <c r="N822" s="21">
        <f>SUM(CLEAN!$AB822:$AE822)</f>
        <v>27</v>
      </c>
      <c r="O822" s="24">
        <f>CLEAN!$U822+CLEAN!$V822+CLEAN!$W822+CLEAN!$X822+CLEAN!$Y822+CLEAN!$Z822</f>
        <v>811</v>
      </c>
      <c r="P822" s="21">
        <f>IF(CLEAN!$M822&lt;=32,3,IF(CLEAN!$M822&lt;=65,2,1))</f>
        <v>3</v>
      </c>
      <c r="Q822" s="21">
        <f>IF(Table_Market[[#This Row],[F_TOTAL_achat]]&lt;=14,1,IF(Table_Market[[#This Row],[F_TOTAL_achat]]&lt;=21,2,3))</f>
        <v>3</v>
      </c>
      <c r="R822" s="21">
        <f>IF(Table_Market[[#This Row],[M_TOTAL_dépensé]]&lt;=115,1,IF(Table_Market[[#This Row],[M_TOTAL_dépensé]]&lt;=833,2,3))</f>
        <v>2</v>
      </c>
      <c r="S822" s="21" t="str">
        <f>Table_Market[[#This Row],[R_SCORE]]&amp;Table_Market[[#This Row],[F_SCORE]]&amp;Table_Market[[#This Row],[M_SCORE]]</f>
        <v>332</v>
      </c>
      <c r="T8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22" s="24">
        <v>588</v>
      </c>
      <c r="V822" s="24">
        <v>7</v>
      </c>
      <c r="W822" s="24">
        <v>76</v>
      </c>
      <c r="X822" s="24">
        <v>110</v>
      </c>
      <c r="Y822" s="24">
        <v>15</v>
      </c>
      <c r="Z822" s="24">
        <v>15</v>
      </c>
      <c r="AA822" s="21">
        <v>2</v>
      </c>
      <c r="AB822" s="21">
        <v>8</v>
      </c>
      <c r="AC822" s="21">
        <v>4</v>
      </c>
      <c r="AD822" s="21">
        <v>9</v>
      </c>
      <c r="AE822" s="21">
        <v>6</v>
      </c>
      <c r="AF822" s="21">
        <v>0</v>
      </c>
      <c r="AG822" s="21">
        <v>0</v>
      </c>
      <c r="AH822" s="21">
        <v>0</v>
      </c>
      <c r="AI822" s="21">
        <v>0</v>
      </c>
      <c r="AJ822" s="21">
        <v>0</v>
      </c>
      <c r="AK822" s="21">
        <v>0</v>
      </c>
      <c r="AL822" s="21">
        <v>3</v>
      </c>
      <c r="AM822" s="21">
        <v>11</v>
      </c>
      <c r="AN822" s="25">
        <v>0</v>
      </c>
    </row>
    <row r="823" spans="1:40" x14ac:dyDescent="0.35">
      <c r="A823" s="26">
        <v>4094</v>
      </c>
      <c r="B823" s="27">
        <v>1961</v>
      </c>
      <c r="C823" s="21">
        <f ca="1">YEAR(TODAY())-CLEAN!$B823</f>
        <v>64</v>
      </c>
      <c r="D823" s="28" t="s">
        <v>794</v>
      </c>
      <c r="E823" s="27" t="s">
        <v>716</v>
      </c>
      <c r="F823" s="27" t="s">
        <v>710</v>
      </c>
      <c r="G823" s="29">
        <v>60544</v>
      </c>
      <c r="H823" s="28">
        <v>1</v>
      </c>
      <c r="I823" s="28">
        <v>1</v>
      </c>
      <c r="J823" s="28">
        <f>CLEAN!$H823+CLEAN!$I823</f>
        <v>2</v>
      </c>
      <c r="K823" s="30">
        <v>41146</v>
      </c>
      <c r="L823" s="28">
        <f ca="1">YEAR(TODAY())-YEAR(CLEAN!$K823)</f>
        <v>13</v>
      </c>
      <c r="M823" s="28">
        <v>92</v>
      </c>
      <c r="N823" s="28">
        <f>SUM(CLEAN!$AB823:$AE823)</f>
        <v>17</v>
      </c>
      <c r="O823" s="31">
        <f>CLEAN!$U823+CLEAN!$V823+CLEAN!$W823+CLEAN!$X823+CLEAN!$Y823+CLEAN!$Z823</f>
        <v>289</v>
      </c>
      <c r="P823" s="28">
        <f>IF(CLEAN!$M823&lt;=32,3,IF(CLEAN!$M823&lt;=65,2,1))</f>
        <v>1</v>
      </c>
      <c r="Q823" s="28">
        <f>IF(Table_Market[[#This Row],[F_TOTAL_achat]]&lt;=14,1,IF(Table_Market[[#This Row],[F_TOTAL_achat]]&lt;=21,2,3))</f>
        <v>2</v>
      </c>
      <c r="R823" s="28">
        <f>IF(Table_Market[[#This Row],[M_TOTAL_dépensé]]&lt;=115,1,IF(Table_Market[[#This Row],[M_TOTAL_dépensé]]&lt;=833,2,3))</f>
        <v>2</v>
      </c>
      <c r="S823" s="21" t="str">
        <f>Table_Market[[#This Row],[R_SCORE]]&amp;Table_Market[[#This Row],[F_SCORE]]&amp;Table_Market[[#This Row],[M_SCORE]]</f>
        <v>122</v>
      </c>
      <c r="T8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23" s="31">
        <v>201</v>
      </c>
      <c r="V823" s="31">
        <v>2</v>
      </c>
      <c r="W823" s="31">
        <v>43</v>
      </c>
      <c r="X823" s="31">
        <v>3</v>
      </c>
      <c r="Y823" s="31">
        <v>5</v>
      </c>
      <c r="Z823" s="31">
        <v>35</v>
      </c>
      <c r="AA823" s="28">
        <v>4</v>
      </c>
      <c r="AB823" s="28">
        <v>5</v>
      </c>
      <c r="AC823" s="28">
        <v>1</v>
      </c>
      <c r="AD823" s="28">
        <v>5</v>
      </c>
      <c r="AE823" s="28">
        <v>6</v>
      </c>
      <c r="AF823" s="28">
        <v>0</v>
      </c>
      <c r="AG823" s="28">
        <v>0</v>
      </c>
      <c r="AH823" s="28">
        <v>0</v>
      </c>
      <c r="AI823" s="28">
        <v>0</v>
      </c>
      <c r="AJ823" s="28">
        <v>0</v>
      </c>
      <c r="AK823" s="28">
        <v>0</v>
      </c>
      <c r="AL823" s="28">
        <v>3</v>
      </c>
      <c r="AM823" s="28">
        <v>11</v>
      </c>
      <c r="AN823" s="32">
        <v>0</v>
      </c>
    </row>
    <row r="824" spans="1:40" x14ac:dyDescent="0.35">
      <c r="A824" s="19">
        <v>8588</v>
      </c>
      <c r="B824" s="20">
        <v>1961</v>
      </c>
      <c r="C824" s="21">
        <f ca="1">YEAR(TODAY())-CLEAN!$B824</f>
        <v>64</v>
      </c>
      <c r="D824" s="28" t="s">
        <v>794</v>
      </c>
      <c r="E824" s="20" t="s">
        <v>716</v>
      </c>
      <c r="F824" s="20" t="s">
        <v>710</v>
      </c>
      <c r="G824" s="22">
        <v>60544</v>
      </c>
      <c r="H824" s="21">
        <v>1</v>
      </c>
      <c r="I824" s="21">
        <v>1</v>
      </c>
      <c r="J824" s="21">
        <f>CLEAN!$H824+CLEAN!$I824</f>
        <v>2</v>
      </c>
      <c r="K824" s="23">
        <v>41146</v>
      </c>
      <c r="L824" s="21">
        <f ca="1">YEAR(TODAY())-YEAR(CLEAN!$K824)</f>
        <v>13</v>
      </c>
      <c r="M824" s="21">
        <v>92</v>
      </c>
      <c r="N824" s="21">
        <f>SUM(CLEAN!$AB824:$AE824)</f>
        <v>17</v>
      </c>
      <c r="O824" s="24">
        <f>CLEAN!$U824+CLEAN!$V824+CLEAN!$W824+CLEAN!$X824+CLEAN!$Y824+CLEAN!$Z824</f>
        <v>289</v>
      </c>
      <c r="P824" s="21">
        <f>IF(CLEAN!$M824&lt;=32,3,IF(CLEAN!$M824&lt;=65,2,1))</f>
        <v>1</v>
      </c>
      <c r="Q824" s="21">
        <f>IF(Table_Market[[#This Row],[F_TOTAL_achat]]&lt;=14,1,IF(Table_Market[[#This Row],[F_TOTAL_achat]]&lt;=21,2,3))</f>
        <v>2</v>
      </c>
      <c r="R824" s="21">
        <f>IF(Table_Market[[#This Row],[M_TOTAL_dépensé]]&lt;=115,1,IF(Table_Market[[#This Row],[M_TOTAL_dépensé]]&lt;=833,2,3))</f>
        <v>2</v>
      </c>
      <c r="S824" s="21" t="str">
        <f>Table_Market[[#This Row],[R_SCORE]]&amp;Table_Market[[#This Row],[F_SCORE]]&amp;Table_Market[[#This Row],[M_SCORE]]</f>
        <v>122</v>
      </c>
      <c r="T8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24" s="24">
        <v>201</v>
      </c>
      <c r="V824" s="24">
        <v>2</v>
      </c>
      <c r="W824" s="24">
        <v>43</v>
      </c>
      <c r="X824" s="24">
        <v>3</v>
      </c>
      <c r="Y824" s="24">
        <v>5</v>
      </c>
      <c r="Z824" s="24">
        <v>35</v>
      </c>
      <c r="AA824" s="21">
        <v>4</v>
      </c>
      <c r="AB824" s="21">
        <v>5</v>
      </c>
      <c r="AC824" s="21">
        <v>1</v>
      </c>
      <c r="AD824" s="21">
        <v>5</v>
      </c>
      <c r="AE824" s="21">
        <v>6</v>
      </c>
      <c r="AF824" s="21">
        <v>0</v>
      </c>
      <c r="AG824" s="21">
        <v>0</v>
      </c>
      <c r="AH824" s="21">
        <v>0</v>
      </c>
      <c r="AI824" s="21">
        <v>0</v>
      </c>
      <c r="AJ824" s="21">
        <v>0</v>
      </c>
      <c r="AK824" s="21">
        <v>0</v>
      </c>
      <c r="AL824" s="21">
        <v>3</v>
      </c>
      <c r="AM824" s="21">
        <v>11</v>
      </c>
      <c r="AN824" s="25">
        <v>0</v>
      </c>
    </row>
    <row r="825" spans="1:40" x14ac:dyDescent="0.35">
      <c r="A825" s="26">
        <v>9240</v>
      </c>
      <c r="B825" s="27">
        <v>1971</v>
      </c>
      <c r="C825" s="21">
        <f ca="1">YEAR(TODAY())-CLEAN!$B825</f>
        <v>54</v>
      </c>
      <c r="D825" s="28" t="s">
        <v>792</v>
      </c>
      <c r="E825" s="27" t="s">
        <v>714</v>
      </c>
      <c r="F825" s="27" t="s">
        <v>709</v>
      </c>
      <c r="G825" s="29">
        <v>60504</v>
      </c>
      <c r="H825" s="28">
        <v>0</v>
      </c>
      <c r="I825" s="28">
        <v>1</v>
      </c>
      <c r="J825" s="28">
        <f>CLEAN!$H825+CLEAN!$I825</f>
        <v>1</v>
      </c>
      <c r="K825" s="30">
        <v>41677</v>
      </c>
      <c r="L825" s="28">
        <f ca="1">YEAR(TODAY())-YEAR(CLEAN!$K825)</f>
        <v>11</v>
      </c>
      <c r="M825" s="28">
        <v>73</v>
      </c>
      <c r="N825" s="28">
        <f>SUM(CLEAN!$AB825:$AE825)</f>
        <v>22</v>
      </c>
      <c r="O825" s="31">
        <f>CLEAN!$U825+CLEAN!$V825+CLEAN!$W825+CLEAN!$X825+CLEAN!$Y825+CLEAN!$Z825</f>
        <v>526</v>
      </c>
      <c r="P825" s="28">
        <f>IF(CLEAN!$M825&lt;=32,3,IF(CLEAN!$M825&lt;=65,2,1))</f>
        <v>1</v>
      </c>
      <c r="Q825" s="28">
        <f>IF(Table_Market[[#This Row],[F_TOTAL_achat]]&lt;=14,1,IF(Table_Market[[#This Row],[F_TOTAL_achat]]&lt;=21,2,3))</f>
        <v>3</v>
      </c>
      <c r="R825" s="28">
        <f>IF(Table_Market[[#This Row],[M_TOTAL_dépensé]]&lt;=115,1,IF(Table_Market[[#This Row],[M_TOTAL_dépensé]]&lt;=833,2,3))</f>
        <v>2</v>
      </c>
      <c r="S825" s="21" t="str">
        <f>Table_Market[[#This Row],[R_SCORE]]&amp;Table_Market[[#This Row],[F_SCORE]]&amp;Table_Market[[#This Row],[M_SCORE]]</f>
        <v>132</v>
      </c>
      <c r="T8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25" s="31">
        <v>458</v>
      </c>
      <c r="V825" s="31">
        <v>0</v>
      </c>
      <c r="W825" s="31">
        <v>24</v>
      </c>
      <c r="X825" s="31">
        <v>6</v>
      </c>
      <c r="Y825" s="31">
        <v>4</v>
      </c>
      <c r="Z825" s="31">
        <v>34</v>
      </c>
      <c r="AA825" s="28">
        <v>2</v>
      </c>
      <c r="AB825" s="28">
        <v>6</v>
      </c>
      <c r="AC825" s="28">
        <v>2</v>
      </c>
      <c r="AD825" s="28">
        <v>8</v>
      </c>
      <c r="AE825" s="28">
        <v>6</v>
      </c>
      <c r="AF825" s="28">
        <v>0</v>
      </c>
      <c r="AG825" s="28">
        <v>0</v>
      </c>
      <c r="AH825" s="28">
        <v>0</v>
      </c>
      <c r="AI825" s="28">
        <v>0</v>
      </c>
      <c r="AJ825" s="28">
        <v>0</v>
      </c>
      <c r="AK825" s="28">
        <v>0</v>
      </c>
      <c r="AL825" s="28">
        <v>3</v>
      </c>
      <c r="AM825" s="28">
        <v>11</v>
      </c>
      <c r="AN825" s="32">
        <v>0</v>
      </c>
    </row>
    <row r="826" spans="1:40" x14ac:dyDescent="0.35">
      <c r="A826" s="19">
        <v>17</v>
      </c>
      <c r="B826" s="20">
        <v>1971</v>
      </c>
      <c r="C826" s="21">
        <f ca="1">YEAR(TODAY())-CLEAN!$B826</f>
        <v>54</v>
      </c>
      <c r="D826" s="28" t="s">
        <v>792</v>
      </c>
      <c r="E826" s="20" t="s">
        <v>714</v>
      </c>
      <c r="F826" s="20" t="s">
        <v>710</v>
      </c>
      <c r="G826" s="22">
        <v>60491</v>
      </c>
      <c r="H826" s="21">
        <v>0</v>
      </c>
      <c r="I826" s="21">
        <v>1</v>
      </c>
      <c r="J826" s="21">
        <f>CLEAN!$H826+CLEAN!$I826</f>
        <v>1</v>
      </c>
      <c r="K826" s="23">
        <v>41523</v>
      </c>
      <c r="L826" s="21">
        <f ca="1">YEAR(TODAY())-YEAR(CLEAN!$K826)</f>
        <v>12</v>
      </c>
      <c r="M826" s="21">
        <v>81</v>
      </c>
      <c r="N826" s="21">
        <f>SUM(CLEAN!$AB826:$AE826)</f>
        <v>29</v>
      </c>
      <c r="O826" s="24">
        <f>CLEAN!$U826+CLEAN!$V826+CLEAN!$W826+CLEAN!$X826+CLEAN!$Y826+CLEAN!$Z826</f>
        <v>1028</v>
      </c>
      <c r="P826" s="21">
        <f>IF(CLEAN!$M826&lt;=32,3,IF(CLEAN!$M826&lt;=65,2,1))</f>
        <v>1</v>
      </c>
      <c r="Q826" s="21">
        <f>IF(Table_Market[[#This Row],[F_TOTAL_achat]]&lt;=14,1,IF(Table_Market[[#This Row],[F_TOTAL_achat]]&lt;=21,2,3))</f>
        <v>3</v>
      </c>
      <c r="R826" s="21">
        <f>IF(Table_Market[[#This Row],[M_TOTAL_dépensé]]&lt;=115,1,IF(Table_Market[[#This Row],[M_TOTAL_dépensé]]&lt;=833,2,3))</f>
        <v>3</v>
      </c>
      <c r="S826" s="21" t="str">
        <f>Table_Market[[#This Row],[R_SCORE]]&amp;Table_Market[[#This Row],[F_SCORE]]&amp;Table_Market[[#This Row],[M_SCORE]]</f>
        <v>133</v>
      </c>
      <c r="T8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26" s="24">
        <v>637</v>
      </c>
      <c r="V826" s="24">
        <v>47</v>
      </c>
      <c r="W826" s="24">
        <v>237</v>
      </c>
      <c r="X826" s="24">
        <v>12</v>
      </c>
      <c r="Y826" s="24">
        <v>19</v>
      </c>
      <c r="Z826" s="24">
        <v>76</v>
      </c>
      <c r="AA826" s="21">
        <v>4</v>
      </c>
      <c r="AB826" s="21">
        <v>6</v>
      </c>
      <c r="AC826" s="21">
        <v>11</v>
      </c>
      <c r="AD826" s="21">
        <v>7</v>
      </c>
      <c r="AE826" s="21">
        <v>5</v>
      </c>
      <c r="AF826" s="21">
        <v>0</v>
      </c>
      <c r="AG826" s="21">
        <v>0</v>
      </c>
      <c r="AH826" s="21">
        <v>0</v>
      </c>
      <c r="AI826" s="21">
        <v>0</v>
      </c>
      <c r="AJ826" s="21">
        <v>0</v>
      </c>
      <c r="AK826" s="21">
        <v>0</v>
      </c>
      <c r="AL826" s="21">
        <v>3</v>
      </c>
      <c r="AM826" s="21">
        <v>11</v>
      </c>
      <c r="AN826" s="25">
        <v>0</v>
      </c>
    </row>
    <row r="827" spans="1:40" x14ac:dyDescent="0.35">
      <c r="A827" s="26">
        <v>6257</v>
      </c>
      <c r="B827" s="27">
        <v>1976</v>
      </c>
      <c r="C827" s="21">
        <f ca="1">YEAR(TODAY())-CLEAN!$B827</f>
        <v>49</v>
      </c>
      <c r="D827" s="28" t="s">
        <v>792</v>
      </c>
      <c r="E827" s="27" t="s">
        <v>717</v>
      </c>
      <c r="F827" s="27" t="s">
        <v>709</v>
      </c>
      <c r="G827" s="29">
        <v>60482</v>
      </c>
      <c r="H827" s="28">
        <v>0</v>
      </c>
      <c r="I827" s="28">
        <v>1</v>
      </c>
      <c r="J827" s="28">
        <f>CLEAN!$H827+CLEAN!$I827</f>
        <v>1</v>
      </c>
      <c r="K827" s="30">
        <v>41297</v>
      </c>
      <c r="L827" s="28">
        <f ca="1">YEAR(TODAY())-YEAR(CLEAN!$K827)</f>
        <v>12</v>
      </c>
      <c r="M827" s="28">
        <v>81</v>
      </c>
      <c r="N827" s="28">
        <f>SUM(CLEAN!$AB827:$AE827)</f>
        <v>23</v>
      </c>
      <c r="O827" s="31">
        <f>CLEAN!$U827+CLEAN!$V827+CLEAN!$W827+CLEAN!$X827+CLEAN!$Y827+CLEAN!$Z827</f>
        <v>507</v>
      </c>
      <c r="P827" s="28">
        <f>IF(CLEAN!$M827&lt;=32,3,IF(CLEAN!$M827&lt;=65,2,1))</f>
        <v>1</v>
      </c>
      <c r="Q827" s="28">
        <f>IF(Table_Market[[#This Row],[F_TOTAL_achat]]&lt;=14,1,IF(Table_Market[[#This Row],[F_TOTAL_achat]]&lt;=21,2,3))</f>
        <v>3</v>
      </c>
      <c r="R827" s="28">
        <f>IF(Table_Market[[#This Row],[M_TOTAL_dépensé]]&lt;=115,1,IF(Table_Market[[#This Row],[M_TOTAL_dépensé]]&lt;=833,2,3))</f>
        <v>2</v>
      </c>
      <c r="S827" s="21" t="str">
        <f>Table_Market[[#This Row],[R_SCORE]]&amp;Table_Market[[#This Row],[F_SCORE]]&amp;Table_Market[[#This Row],[M_SCORE]]</f>
        <v>132</v>
      </c>
      <c r="T8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27" s="31">
        <v>255</v>
      </c>
      <c r="V827" s="31">
        <v>43</v>
      </c>
      <c r="W827" s="31">
        <v>134</v>
      </c>
      <c r="X827" s="31">
        <v>37</v>
      </c>
      <c r="Y827" s="31">
        <v>14</v>
      </c>
      <c r="Z827" s="31">
        <v>24</v>
      </c>
      <c r="AA827" s="28">
        <v>1</v>
      </c>
      <c r="AB827" s="28">
        <v>7</v>
      </c>
      <c r="AC827" s="28">
        <v>2</v>
      </c>
      <c r="AD827" s="28">
        <v>7</v>
      </c>
      <c r="AE827" s="28">
        <v>7</v>
      </c>
      <c r="AF827" s="28">
        <v>0</v>
      </c>
      <c r="AG827" s="28">
        <v>0</v>
      </c>
      <c r="AH827" s="28">
        <v>0</v>
      </c>
      <c r="AI827" s="28">
        <v>0</v>
      </c>
      <c r="AJ827" s="28">
        <v>0</v>
      </c>
      <c r="AK827" s="28">
        <v>0</v>
      </c>
      <c r="AL827" s="28">
        <v>3</v>
      </c>
      <c r="AM827" s="28">
        <v>11</v>
      </c>
      <c r="AN827" s="32">
        <v>0</v>
      </c>
    </row>
    <row r="828" spans="1:40" x14ac:dyDescent="0.35">
      <c r="A828" s="19">
        <v>1456</v>
      </c>
      <c r="B828" s="20">
        <v>1979</v>
      </c>
      <c r="C828" s="21">
        <f ca="1">YEAR(TODAY())-CLEAN!$B828</f>
        <v>46</v>
      </c>
      <c r="D828" s="28" t="s">
        <v>792</v>
      </c>
      <c r="E828" s="20" t="s">
        <v>716</v>
      </c>
      <c r="F828" s="20" t="s">
        <v>709</v>
      </c>
      <c r="G828" s="22">
        <v>60474</v>
      </c>
      <c r="H828" s="21">
        <v>0</v>
      </c>
      <c r="I828" s="21">
        <v>1</v>
      </c>
      <c r="J828" s="21">
        <f>CLEAN!$H828+CLEAN!$I828</f>
        <v>1</v>
      </c>
      <c r="K828" s="23">
        <v>41365</v>
      </c>
      <c r="L828" s="21">
        <f ca="1">YEAR(TODAY())-YEAR(CLEAN!$K828)</f>
        <v>12</v>
      </c>
      <c r="M828" s="21">
        <v>25</v>
      </c>
      <c r="N828" s="21">
        <f>SUM(CLEAN!$AB828:$AE828)</f>
        <v>31</v>
      </c>
      <c r="O828" s="24">
        <f>CLEAN!$U828+CLEAN!$V828+CLEAN!$W828+CLEAN!$X828+CLEAN!$Y828+CLEAN!$Z828</f>
        <v>1180</v>
      </c>
      <c r="P828" s="21">
        <f>IF(CLEAN!$M828&lt;=32,3,IF(CLEAN!$M828&lt;=65,2,1))</f>
        <v>3</v>
      </c>
      <c r="Q828" s="21">
        <f>IF(Table_Market[[#This Row],[F_TOTAL_achat]]&lt;=14,1,IF(Table_Market[[#This Row],[F_TOTAL_achat]]&lt;=21,2,3))</f>
        <v>3</v>
      </c>
      <c r="R828" s="21">
        <f>IF(Table_Market[[#This Row],[M_TOTAL_dépensé]]&lt;=115,1,IF(Table_Market[[#This Row],[M_TOTAL_dépensé]]&lt;=833,2,3))</f>
        <v>3</v>
      </c>
      <c r="S828" s="21" t="str">
        <f>Table_Market[[#This Row],[R_SCORE]]&amp;Table_Market[[#This Row],[F_SCORE]]&amp;Table_Market[[#This Row],[M_SCORE]]</f>
        <v>333</v>
      </c>
      <c r="T8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28" s="24">
        <v>265</v>
      </c>
      <c r="V828" s="24">
        <v>199</v>
      </c>
      <c r="W828" s="24">
        <v>303</v>
      </c>
      <c r="X828" s="24">
        <v>234</v>
      </c>
      <c r="Y828" s="24">
        <v>9</v>
      </c>
      <c r="Z828" s="24">
        <v>170</v>
      </c>
      <c r="AA828" s="21">
        <v>7</v>
      </c>
      <c r="AB828" s="21">
        <v>10</v>
      </c>
      <c r="AC828" s="21">
        <v>2</v>
      </c>
      <c r="AD828" s="21">
        <v>12</v>
      </c>
      <c r="AE828" s="21">
        <v>7</v>
      </c>
      <c r="AF828" s="21">
        <v>0</v>
      </c>
      <c r="AG828" s="21">
        <v>0</v>
      </c>
      <c r="AH828" s="21">
        <v>0</v>
      </c>
      <c r="AI828" s="21">
        <v>0</v>
      </c>
      <c r="AJ828" s="21">
        <v>0</v>
      </c>
      <c r="AK828" s="21">
        <v>0</v>
      </c>
      <c r="AL828" s="21">
        <v>3</v>
      </c>
      <c r="AM828" s="21">
        <v>11</v>
      </c>
      <c r="AN828" s="25">
        <v>0</v>
      </c>
    </row>
    <row r="829" spans="1:40" x14ac:dyDescent="0.35">
      <c r="A829" s="26">
        <v>2849</v>
      </c>
      <c r="B829" s="27">
        <v>1979</v>
      </c>
      <c r="C829" s="21">
        <f ca="1">YEAR(TODAY())-CLEAN!$B829</f>
        <v>46</v>
      </c>
      <c r="D829" s="28" t="s">
        <v>792</v>
      </c>
      <c r="E829" s="27" t="s">
        <v>716</v>
      </c>
      <c r="F829" s="27" t="s">
        <v>709</v>
      </c>
      <c r="G829" s="29">
        <v>60474</v>
      </c>
      <c r="H829" s="28">
        <v>0</v>
      </c>
      <c r="I829" s="28">
        <v>1</v>
      </c>
      <c r="J829" s="28">
        <f>CLEAN!$H829+CLEAN!$I829</f>
        <v>1</v>
      </c>
      <c r="K829" s="30">
        <v>41365</v>
      </c>
      <c r="L829" s="28">
        <f ca="1">YEAR(TODAY())-YEAR(CLEAN!$K829)</f>
        <v>12</v>
      </c>
      <c r="M829" s="28">
        <v>25</v>
      </c>
      <c r="N829" s="28">
        <f>SUM(CLEAN!$AB829:$AE829)</f>
        <v>31</v>
      </c>
      <c r="O829" s="31">
        <f>CLEAN!$U829+CLEAN!$V829+CLEAN!$W829+CLEAN!$X829+CLEAN!$Y829+CLEAN!$Z829</f>
        <v>1180</v>
      </c>
      <c r="P829" s="28">
        <f>IF(CLEAN!$M829&lt;=32,3,IF(CLEAN!$M829&lt;=65,2,1))</f>
        <v>3</v>
      </c>
      <c r="Q829" s="28">
        <f>IF(Table_Market[[#This Row],[F_TOTAL_achat]]&lt;=14,1,IF(Table_Market[[#This Row],[F_TOTAL_achat]]&lt;=21,2,3))</f>
        <v>3</v>
      </c>
      <c r="R829" s="28">
        <f>IF(Table_Market[[#This Row],[M_TOTAL_dépensé]]&lt;=115,1,IF(Table_Market[[#This Row],[M_TOTAL_dépensé]]&lt;=833,2,3))</f>
        <v>3</v>
      </c>
      <c r="S829" s="21" t="str">
        <f>Table_Market[[#This Row],[R_SCORE]]&amp;Table_Market[[#This Row],[F_SCORE]]&amp;Table_Market[[#This Row],[M_SCORE]]</f>
        <v>333</v>
      </c>
      <c r="T8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29" s="31">
        <v>265</v>
      </c>
      <c r="V829" s="31">
        <v>199</v>
      </c>
      <c r="W829" s="31">
        <v>303</v>
      </c>
      <c r="X829" s="31">
        <v>234</v>
      </c>
      <c r="Y829" s="31">
        <v>9</v>
      </c>
      <c r="Z829" s="31">
        <v>170</v>
      </c>
      <c r="AA829" s="28">
        <v>7</v>
      </c>
      <c r="AB829" s="28">
        <v>10</v>
      </c>
      <c r="AC829" s="28">
        <v>2</v>
      </c>
      <c r="AD829" s="28">
        <v>12</v>
      </c>
      <c r="AE829" s="28">
        <v>7</v>
      </c>
      <c r="AF829" s="28">
        <v>0</v>
      </c>
      <c r="AG829" s="28">
        <v>0</v>
      </c>
      <c r="AH829" s="28">
        <v>0</v>
      </c>
      <c r="AI829" s="28">
        <v>0</v>
      </c>
      <c r="AJ829" s="28">
        <v>0</v>
      </c>
      <c r="AK829" s="28">
        <v>0</v>
      </c>
      <c r="AL829" s="28">
        <v>3</v>
      </c>
      <c r="AM829" s="28">
        <v>11</v>
      </c>
      <c r="AN829" s="32">
        <v>0</v>
      </c>
    </row>
    <row r="830" spans="1:40" x14ac:dyDescent="0.35">
      <c r="A830" s="19">
        <v>4480</v>
      </c>
      <c r="B830" s="20">
        <v>1973</v>
      </c>
      <c r="C830" s="21">
        <f ca="1">YEAR(TODAY())-CLEAN!$B830</f>
        <v>52</v>
      </c>
      <c r="D830" s="28" t="s">
        <v>792</v>
      </c>
      <c r="E830" s="20" t="s">
        <v>717</v>
      </c>
      <c r="F830" s="20" t="s">
        <v>710</v>
      </c>
      <c r="G830" s="22">
        <v>60432</v>
      </c>
      <c r="H830" s="21">
        <v>0</v>
      </c>
      <c r="I830" s="21">
        <v>1</v>
      </c>
      <c r="J830" s="21">
        <f>CLEAN!$H830+CLEAN!$I830</f>
        <v>1</v>
      </c>
      <c r="K830" s="23">
        <v>41707</v>
      </c>
      <c r="L830" s="21">
        <f ca="1">YEAR(TODAY())-YEAR(CLEAN!$K830)</f>
        <v>11</v>
      </c>
      <c r="M830" s="21">
        <v>61</v>
      </c>
      <c r="N830" s="21">
        <f>SUM(CLEAN!$AB830:$AE830)</f>
        <v>20</v>
      </c>
      <c r="O830" s="24">
        <f>CLEAN!$U830+CLEAN!$V830+CLEAN!$W830+CLEAN!$X830+CLEAN!$Y830+CLEAN!$Z830</f>
        <v>401</v>
      </c>
      <c r="P830" s="21">
        <f>IF(CLEAN!$M830&lt;=32,3,IF(CLEAN!$M830&lt;=65,2,1))</f>
        <v>2</v>
      </c>
      <c r="Q830" s="21">
        <f>IF(Table_Market[[#This Row],[F_TOTAL_achat]]&lt;=14,1,IF(Table_Market[[#This Row],[F_TOTAL_achat]]&lt;=21,2,3))</f>
        <v>2</v>
      </c>
      <c r="R830" s="21">
        <f>IF(Table_Market[[#This Row],[M_TOTAL_dépensé]]&lt;=115,1,IF(Table_Market[[#This Row],[M_TOTAL_dépensé]]&lt;=833,2,3))</f>
        <v>2</v>
      </c>
      <c r="S830" s="21" t="str">
        <f>Table_Market[[#This Row],[R_SCORE]]&amp;Table_Market[[#This Row],[F_SCORE]]&amp;Table_Market[[#This Row],[M_SCORE]]</f>
        <v>222</v>
      </c>
      <c r="T8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30" s="24">
        <v>365</v>
      </c>
      <c r="V830" s="24">
        <v>3</v>
      </c>
      <c r="W830" s="24">
        <v>15</v>
      </c>
      <c r="X830" s="24">
        <v>4</v>
      </c>
      <c r="Y830" s="24">
        <v>3</v>
      </c>
      <c r="Z830" s="24">
        <v>11</v>
      </c>
      <c r="AA830" s="21">
        <v>5</v>
      </c>
      <c r="AB830" s="21">
        <v>7</v>
      </c>
      <c r="AC830" s="21">
        <v>2</v>
      </c>
      <c r="AD830" s="21">
        <v>5</v>
      </c>
      <c r="AE830" s="21">
        <v>6</v>
      </c>
      <c r="AF830" s="21">
        <v>0</v>
      </c>
      <c r="AG830" s="21">
        <v>0</v>
      </c>
      <c r="AH830" s="21">
        <v>0</v>
      </c>
      <c r="AI830" s="21">
        <v>0</v>
      </c>
      <c r="AJ830" s="21">
        <v>0</v>
      </c>
      <c r="AK830" s="21">
        <v>0</v>
      </c>
      <c r="AL830" s="21">
        <v>3</v>
      </c>
      <c r="AM830" s="21">
        <v>11</v>
      </c>
      <c r="AN830" s="25">
        <v>0</v>
      </c>
    </row>
    <row r="831" spans="1:40" x14ac:dyDescent="0.35">
      <c r="A831" s="26">
        <v>10091</v>
      </c>
      <c r="B831" s="27">
        <v>1956</v>
      </c>
      <c r="C831" s="21">
        <f ca="1">YEAR(TODAY())-CLEAN!$B831</f>
        <v>69</v>
      </c>
      <c r="D831" s="28" t="s">
        <v>794</v>
      </c>
      <c r="E831" s="27" t="s">
        <v>716</v>
      </c>
      <c r="F831" s="27" t="s">
        <v>709</v>
      </c>
      <c r="G831" s="29">
        <v>60230</v>
      </c>
      <c r="H831" s="28">
        <v>0</v>
      </c>
      <c r="I831" s="28">
        <v>1</v>
      </c>
      <c r="J831" s="28">
        <f>CLEAN!$H831+CLEAN!$I831</f>
        <v>1</v>
      </c>
      <c r="K831" s="30">
        <v>41414</v>
      </c>
      <c r="L831" s="28">
        <f ca="1">YEAR(TODAY())-YEAR(CLEAN!$K831)</f>
        <v>12</v>
      </c>
      <c r="M831" s="28">
        <v>78</v>
      </c>
      <c r="N831" s="28">
        <f>SUM(CLEAN!$AB831:$AE831)</f>
        <v>20</v>
      </c>
      <c r="O831" s="31">
        <f>CLEAN!$U831+CLEAN!$V831+CLEAN!$W831+CLEAN!$X831+CLEAN!$Y831+CLEAN!$Z831</f>
        <v>1067</v>
      </c>
      <c r="P831" s="28">
        <f>IF(CLEAN!$M831&lt;=32,3,IF(CLEAN!$M831&lt;=65,2,1))</f>
        <v>1</v>
      </c>
      <c r="Q831" s="28">
        <f>IF(Table_Market[[#This Row],[F_TOTAL_achat]]&lt;=14,1,IF(Table_Market[[#This Row],[F_TOTAL_achat]]&lt;=21,2,3))</f>
        <v>2</v>
      </c>
      <c r="R831" s="28">
        <f>IF(Table_Market[[#This Row],[M_TOTAL_dépensé]]&lt;=115,1,IF(Table_Market[[#This Row],[M_TOTAL_dépensé]]&lt;=833,2,3))</f>
        <v>3</v>
      </c>
      <c r="S831" s="21" t="str">
        <f>Table_Market[[#This Row],[R_SCORE]]&amp;Table_Market[[#This Row],[F_SCORE]]&amp;Table_Market[[#This Row],[M_SCORE]]</f>
        <v>123</v>
      </c>
      <c r="T8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31" s="31">
        <v>520</v>
      </c>
      <c r="V831" s="31">
        <v>20</v>
      </c>
      <c r="W831" s="31">
        <v>367</v>
      </c>
      <c r="X831" s="31">
        <v>39</v>
      </c>
      <c r="Y831" s="31">
        <v>81</v>
      </c>
      <c r="Z831" s="31">
        <v>40</v>
      </c>
      <c r="AA831" s="28">
        <v>2</v>
      </c>
      <c r="AB831" s="28">
        <v>6</v>
      </c>
      <c r="AC831" s="28">
        <v>3</v>
      </c>
      <c r="AD831" s="28">
        <v>6</v>
      </c>
      <c r="AE831" s="28">
        <v>5</v>
      </c>
      <c r="AF831" s="28">
        <v>0</v>
      </c>
      <c r="AG831" s="28">
        <v>0</v>
      </c>
      <c r="AH831" s="28">
        <v>0</v>
      </c>
      <c r="AI831" s="28">
        <v>0</v>
      </c>
      <c r="AJ831" s="28">
        <v>0</v>
      </c>
      <c r="AK831" s="28">
        <v>0</v>
      </c>
      <c r="AL831" s="28">
        <v>3</v>
      </c>
      <c r="AM831" s="28">
        <v>11</v>
      </c>
      <c r="AN831" s="32">
        <v>0</v>
      </c>
    </row>
    <row r="832" spans="1:40" x14ac:dyDescent="0.35">
      <c r="A832" s="19">
        <v>3678</v>
      </c>
      <c r="B832" s="20">
        <v>1973</v>
      </c>
      <c r="C832" s="21">
        <f ca="1">YEAR(TODAY())-CLEAN!$B832</f>
        <v>52</v>
      </c>
      <c r="D832" s="28" t="s">
        <v>792</v>
      </c>
      <c r="E832" s="20" t="s">
        <v>716</v>
      </c>
      <c r="F832" s="20" t="s">
        <v>712</v>
      </c>
      <c r="G832" s="22">
        <v>60208</v>
      </c>
      <c r="H832" s="21">
        <v>1</v>
      </c>
      <c r="I832" s="21">
        <v>1</v>
      </c>
      <c r="J832" s="21">
        <f>CLEAN!$H832+CLEAN!$I832</f>
        <v>2</v>
      </c>
      <c r="K832" s="23">
        <v>41189</v>
      </c>
      <c r="L832" s="21">
        <f ca="1">YEAR(TODAY())-YEAR(CLEAN!$K832)</f>
        <v>13</v>
      </c>
      <c r="M832" s="21">
        <v>13</v>
      </c>
      <c r="N832" s="21">
        <f>SUM(CLEAN!$AB832:$AE832)</f>
        <v>25</v>
      </c>
      <c r="O832" s="24">
        <f>CLEAN!$U832+CLEAN!$V832+CLEAN!$W832+CLEAN!$X832+CLEAN!$Y832+CLEAN!$Z832</f>
        <v>656</v>
      </c>
      <c r="P832" s="21">
        <f>IF(CLEAN!$M832&lt;=32,3,IF(CLEAN!$M832&lt;=65,2,1))</f>
        <v>3</v>
      </c>
      <c r="Q832" s="21">
        <f>IF(Table_Market[[#This Row],[F_TOTAL_achat]]&lt;=14,1,IF(Table_Market[[#This Row],[F_TOTAL_achat]]&lt;=21,2,3))</f>
        <v>3</v>
      </c>
      <c r="R832" s="21">
        <f>IF(Table_Market[[#This Row],[M_TOTAL_dépensé]]&lt;=115,1,IF(Table_Market[[#This Row],[M_TOTAL_dépensé]]&lt;=833,2,3))</f>
        <v>2</v>
      </c>
      <c r="S832" s="21" t="str">
        <f>Table_Market[[#This Row],[R_SCORE]]&amp;Table_Market[[#This Row],[F_SCORE]]&amp;Table_Market[[#This Row],[M_SCORE]]</f>
        <v>332</v>
      </c>
      <c r="T8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32" s="24">
        <v>488</v>
      </c>
      <c r="V832" s="24">
        <v>23</v>
      </c>
      <c r="W832" s="24">
        <v>71</v>
      </c>
      <c r="X832" s="24">
        <v>15</v>
      </c>
      <c r="Y832" s="24">
        <v>0</v>
      </c>
      <c r="Z832" s="24">
        <v>59</v>
      </c>
      <c r="AA832" s="21">
        <v>11</v>
      </c>
      <c r="AB832" s="21">
        <v>8</v>
      </c>
      <c r="AC832" s="21">
        <v>3</v>
      </c>
      <c r="AD832" s="21">
        <v>7</v>
      </c>
      <c r="AE832" s="21">
        <v>7</v>
      </c>
      <c r="AF832" s="21">
        <v>0</v>
      </c>
      <c r="AG832" s="21">
        <v>1</v>
      </c>
      <c r="AH832" s="21">
        <v>0</v>
      </c>
      <c r="AI832" s="21">
        <v>0</v>
      </c>
      <c r="AJ832" s="21">
        <v>0</v>
      </c>
      <c r="AK832" s="21">
        <v>0</v>
      </c>
      <c r="AL832" s="21">
        <v>3</v>
      </c>
      <c r="AM832" s="21">
        <v>11</v>
      </c>
      <c r="AN832" s="25">
        <v>1</v>
      </c>
    </row>
    <row r="833" spans="1:40" x14ac:dyDescent="0.35">
      <c r="A833" s="26">
        <v>6715</v>
      </c>
      <c r="B833" s="27">
        <v>1948</v>
      </c>
      <c r="C833" s="21">
        <f ca="1">YEAR(TODAY())-CLEAN!$B833</f>
        <v>77</v>
      </c>
      <c r="D833" s="28" t="s">
        <v>794</v>
      </c>
      <c r="E833" s="27" t="s">
        <v>714</v>
      </c>
      <c r="F833" s="27" t="s">
        <v>709</v>
      </c>
      <c r="G833" s="29">
        <v>60200</v>
      </c>
      <c r="H833" s="28">
        <v>0</v>
      </c>
      <c r="I833" s="28">
        <v>1</v>
      </c>
      <c r="J833" s="28">
        <f>CLEAN!$H833+CLEAN!$I833</f>
        <v>1</v>
      </c>
      <c r="K833" s="30">
        <v>41276</v>
      </c>
      <c r="L833" s="28">
        <f ca="1">YEAR(TODAY())-YEAR(CLEAN!$K833)</f>
        <v>12</v>
      </c>
      <c r="M833" s="28">
        <v>3</v>
      </c>
      <c r="N833" s="28">
        <f>SUM(CLEAN!$AB833:$AE833)</f>
        <v>25</v>
      </c>
      <c r="O833" s="31">
        <f>CLEAN!$U833+CLEAN!$V833+CLEAN!$W833+CLEAN!$X833+CLEAN!$Y833+CLEAN!$Z833</f>
        <v>685</v>
      </c>
      <c r="P833" s="28">
        <f>IF(CLEAN!$M833&lt;=32,3,IF(CLEAN!$M833&lt;=65,2,1))</f>
        <v>3</v>
      </c>
      <c r="Q833" s="28">
        <f>IF(Table_Market[[#This Row],[F_TOTAL_achat]]&lt;=14,1,IF(Table_Market[[#This Row],[F_TOTAL_achat]]&lt;=21,2,3))</f>
        <v>3</v>
      </c>
      <c r="R833" s="28">
        <f>IF(Table_Market[[#This Row],[M_TOTAL_dépensé]]&lt;=115,1,IF(Table_Market[[#This Row],[M_TOTAL_dépensé]]&lt;=833,2,3))</f>
        <v>2</v>
      </c>
      <c r="S833" s="21" t="str">
        <f>Table_Market[[#This Row],[R_SCORE]]&amp;Table_Market[[#This Row],[F_SCORE]]&amp;Table_Market[[#This Row],[M_SCORE]]</f>
        <v>332</v>
      </c>
      <c r="T8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33" s="31">
        <v>502</v>
      </c>
      <c r="V833" s="31">
        <v>19</v>
      </c>
      <c r="W833" s="31">
        <v>132</v>
      </c>
      <c r="X833" s="31">
        <v>0</v>
      </c>
      <c r="Y833" s="31">
        <v>6</v>
      </c>
      <c r="Z833" s="31">
        <v>26</v>
      </c>
      <c r="AA833" s="28">
        <v>6</v>
      </c>
      <c r="AB833" s="28">
        <v>6</v>
      </c>
      <c r="AC833" s="28">
        <v>2</v>
      </c>
      <c r="AD833" s="28">
        <v>11</v>
      </c>
      <c r="AE833" s="28">
        <v>6</v>
      </c>
      <c r="AF833" s="28">
        <v>0</v>
      </c>
      <c r="AG833" s="28">
        <v>0</v>
      </c>
      <c r="AH833" s="28">
        <v>0</v>
      </c>
      <c r="AI833" s="28">
        <v>0</v>
      </c>
      <c r="AJ833" s="28">
        <v>0</v>
      </c>
      <c r="AK833" s="28">
        <v>0</v>
      </c>
      <c r="AL833" s="28">
        <v>3</v>
      </c>
      <c r="AM833" s="28">
        <v>11</v>
      </c>
      <c r="AN833" s="32">
        <v>0</v>
      </c>
    </row>
    <row r="834" spans="1:40" x14ac:dyDescent="0.35">
      <c r="A834" s="19">
        <v>9283</v>
      </c>
      <c r="B834" s="20">
        <v>1978</v>
      </c>
      <c r="C834" s="21">
        <f ca="1">YEAR(TODAY())-CLEAN!$B834</f>
        <v>47</v>
      </c>
      <c r="D834" s="28" t="s">
        <v>792</v>
      </c>
      <c r="E834" s="20" t="s">
        <v>716</v>
      </c>
      <c r="F834" s="20" t="s">
        <v>709</v>
      </c>
      <c r="G834" s="22">
        <v>60199</v>
      </c>
      <c r="H834" s="21">
        <v>1</v>
      </c>
      <c r="I834" s="21">
        <v>2</v>
      </c>
      <c r="J834" s="21">
        <f>CLEAN!$H834+CLEAN!$I834</f>
        <v>3</v>
      </c>
      <c r="K834" s="23">
        <v>41529</v>
      </c>
      <c r="L834" s="21">
        <f ca="1">YEAR(TODAY())-YEAR(CLEAN!$K834)</f>
        <v>12</v>
      </c>
      <c r="M834" s="21">
        <v>49</v>
      </c>
      <c r="N834" s="21">
        <f>SUM(CLEAN!$AB834:$AE834)</f>
        <v>7</v>
      </c>
      <c r="O834" s="24">
        <f>CLEAN!$U834+CLEAN!$V834+CLEAN!$W834+CLEAN!$X834+CLEAN!$Y834+CLEAN!$Z834</f>
        <v>18</v>
      </c>
      <c r="P834" s="21">
        <f>IF(CLEAN!$M834&lt;=32,3,IF(CLEAN!$M834&lt;=65,2,1))</f>
        <v>2</v>
      </c>
      <c r="Q834" s="21">
        <f>IF(Table_Market[[#This Row],[F_TOTAL_achat]]&lt;=14,1,IF(Table_Market[[#This Row],[F_TOTAL_achat]]&lt;=21,2,3))</f>
        <v>1</v>
      </c>
      <c r="R834" s="21">
        <f>IF(Table_Market[[#This Row],[M_TOTAL_dépensé]]&lt;=115,1,IF(Table_Market[[#This Row],[M_TOTAL_dépensé]]&lt;=833,2,3))</f>
        <v>1</v>
      </c>
      <c r="S834" s="21" t="str">
        <f>Table_Market[[#This Row],[R_SCORE]]&amp;Table_Market[[#This Row],[F_SCORE]]&amp;Table_Market[[#This Row],[M_SCORE]]</f>
        <v>211</v>
      </c>
      <c r="T8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834" s="24">
        <v>8</v>
      </c>
      <c r="V834" s="24">
        <v>1</v>
      </c>
      <c r="W834" s="24">
        <v>7</v>
      </c>
      <c r="X834" s="24">
        <v>2</v>
      </c>
      <c r="Y834" s="24">
        <v>0</v>
      </c>
      <c r="Z834" s="24">
        <v>0</v>
      </c>
      <c r="AA834" s="21">
        <v>1</v>
      </c>
      <c r="AB834" s="21">
        <v>0</v>
      </c>
      <c r="AC834" s="21">
        <v>0</v>
      </c>
      <c r="AD834" s="21">
        <v>3</v>
      </c>
      <c r="AE834" s="21">
        <v>4</v>
      </c>
      <c r="AF834" s="21">
        <v>0</v>
      </c>
      <c r="AG834" s="21">
        <v>0</v>
      </c>
      <c r="AH834" s="21">
        <v>0</v>
      </c>
      <c r="AI834" s="21">
        <v>0</v>
      </c>
      <c r="AJ834" s="21">
        <v>0</v>
      </c>
      <c r="AK834" s="21">
        <v>0</v>
      </c>
      <c r="AL834" s="21">
        <v>3</v>
      </c>
      <c r="AM834" s="21">
        <v>11</v>
      </c>
      <c r="AN834" s="25">
        <v>0</v>
      </c>
    </row>
    <row r="835" spans="1:40" x14ac:dyDescent="0.35">
      <c r="A835" s="26">
        <v>796</v>
      </c>
      <c r="B835" s="27">
        <v>1965</v>
      </c>
      <c r="C835" s="21">
        <f ca="1">YEAR(TODAY())-CLEAN!$B835</f>
        <v>60</v>
      </c>
      <c r="D835" s="28" t="s">
        <v>794</v>
      </c>
      <c r="E835" s="27" t="s">
        <v>717</v>
      </c>
      <c r="F835" s="27" t="s">
        <v>711</v>
      </c>
      <c r="G835" s="29">
        <v>60161</v>
      </c>
      <c r="H835" s="28">
        <v>0</v>
      </c>
      <c r="I835" s="28">
        <v>1</v>
      </c>
      <c r="J835" s="28">
        <f>CLEAN!$H835+CLEAN!$I835</f>
        <v>1</v>
      </c>
      <c r="K835" s="30">
        <v>41205</v>
      </c>
      <c r="L835" s="28">
        <f ca="1">YEAR(TODAY())-YEAR(CLEAN!$K835)</f>
        <v>13</v>
      </c>
      <c r="M835" s="28">
        <v>17</v>
      </c>
      <c r="N835" s="28">
        <f>SUM(CLEAN!$AB835:$AE835)</f>
        <v>31</v>
      </c>
      <c r="O835" s="31">
        <f>CLEAN!$U835+CLEAN!$V835+CLEAN!$W835+CLEAN!$X835+CLEAN!$Y835+CLEAN!$Z835</f>
        <v>1071</v>
      </c>
      <c r="P835" s="28">
        <f>IF(CLEAN!$M835&lt;=32,3,IF(CLEAN!$M835&lt;=65,2,1))</f>
        <v>3</v>
      </c>
      <c r="Q835" s="28">
        <f>IF(Table_Market[[#This Row],[F_TOTAL_achat]]&lt;=14,1,IF(Table_Market[[#This Row],[F_TOTAL_achat]]&lt;=21,2,3))</f>
        <v>3</v>
      </c>
      <c r="R835" s="28">
        <f>IF(Table_Market[[#This Row],[M_TOTAL_dépensé]]&lt;=115,1,IF(Table_Market[[#This Row],[M_TOTAL_dépensé]]&lt;=833,2,3))</f>
        <v>3</v>
      </c>
      <c r="S835" s="21" t="str">
        <f>Table_Market[[#This Row],[R_SCORE]]&amp;Table_Market[[#This Row],[F_SCORE]]&amp;Table_Market[[#This Row],[M_SCORE]]</f>
        <v>333</v>
      </c>
      <c r="T8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35" s="31">
        <v>584</v>
      </c>
      <c r="V835" s="31">
        <v>44</v>
      </c>
      <c r="W835" s="31">
        <v>212</v>
      </c>
      <c r="X835" s="31">
        <v>46</v>
      </c>
      <c r="Y835" s="31">
        <v>8</v>
      </c>
      <c r="Z835" s="31">
        <v>177</v>
      </c>
      <c r="AA835" s="28">
        <v>3</v>
      </c>
      <c r="AB835" s="28">
        <v>11</v>
      </c>
      <c r="AC835" s="28">
        <v>4</v>
      </c>
      <c r="AD835" s="28">
        <v>8</v>
      </c>
      <c r="AE835" s="28">
        <v>8</v>
      </c>
      <c r="AF835" s="28">
        <v>0</v>
      </c>
      <c r="AG835" s="28">
        <v>0</v>
      </c>
      <c r="AH835" s="28">
        <v>0</v>
      </c>
      <c r="AI835" s="28">
        <v>0</v>
      </c>
      <c r="AJ835" s="28">
        <v>0</v>
      </c>
      <c r="AK835" s="28">
        <v>0</v>
      </c>
      <c r="AL835" s="28">
        <v>3</v>
      </c>
      <c r="AM835" s="28">
        <v>11</v>
      </c>
      <c r="AN835" s="32">
        <v>0</v>
      </c>
    </row>
    <row r="836" spans="1:40" x14ac:dyDescent="0.35">
      <c r="A836" s="19">
        <v>4320</v>
      </c>
      <c r="B836" s="20">
        <v>1979</v>
      </c>
      <c r="C836" s="21">
        <f ca="1">YEAR(TODAY())-CLEAN!$B836</f>
        <v>46</v>
      </c>
      <c r="D836" s="28" t="s">
        <v>792</v>
      </c>
      <c r="E836" s="20" t="s">
        <v>716</v>
      </c>
      <c r="F836" s="20" t="s">
        <v>709</v>
      </c>
      <c r="G836" s="22">
        <v>60152</v>
      </c>
      <c r="H836" s="21">
        <v>0</v>
      </c>
      <c r="I836" s="21">
        <v>1</v>
      </c>
      <c r="J836" s="21">
        <f>CLEAN!$H836+CLEAN!$I836</f>
        <v>1</v>
      </c>
      <c r="K836" s="23">
        <v>41361</v>
      </c>
      <c r="L836" s="21">
        <f ca="1">YEAR(TODAY())-YEAR(CLEAN!$K836)</f>
        <v>12</v>
      </c>
      <c r="M836" s="21">
        <v>6</v>
      </c>
      <c r="N836" s="21">
        <f>SUM(CLEAN!$AB836:$AE836)</f>
        <v>25</v>
      </c>
      <c r="O836" s="24">
        <f>CLEAN!$U836+CLEAN!$V836+CLEAN!$W836+CLEAN!$X836+CLEAN!$Y836+CLEAN!$Z836</f>
        <v>943</v>
      </c>
      <c r="P836" s="21">
        <f>IF(CLEAN!$M836&lt;=32,3,IF(CLEAN!$M836&lt;=65,2,1))</f>
        <v>3</v>
      </c>
      <c r="Q836" s="21">
        <f>IF(Table_Market[[#This Row],[F_TOTAL_achat]]&lt;=14,1,IF(Table_Market[[#This Row],[F_TOTAL_achat]]&lt;=21,2,3))</f>
        <v>3</v>
      </c>
      <c r="R836" s="21">
        <f>IF(Table_Market[[#This Row],[M_TOTAL_dépensé]]&lt;=115,1,IF(Table_Market[[#This Row],[M_TOTAL_dépensé]]&lt;=833,2,3))</f>
        <v>3</v>
      </c>
      <c r="S836" s="21" t="str">
        <f>Table_Market[[#This Row],[R_SCORE]]&amp;Table_Market[[#This Row],[F_SCORE]]&amp;Table_Market[[#This Row],[M_SCORE]]</f>
        <v>333</v>
      </c>
      <c r="T8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36" s="24">
        <v>325</v>
      </c>
      <c r="V836" s="24">
        <v>83</v>
      </c>
      <c r="W836" s="24">
        <v>300</v>
      </c>
      <c r="X836" s="24">
        <v>86</v>
      </c>
      <c r="Y836" s="24">
        <v>58</v>
      </c>
      <c r="Z836" s="24">
        <v>91</v>
      </c>
      <c r="AA836" s="21">
        <v>1</v>
      </c>
      <c r="AB836" s="21">
        <v>6</v>
      </c>
      <c r="AC836" s="21">
        <v>4</v>
      </c>
      <c r="AD836" s="21">
        <v>12</v>
      </c>
      <c r="AE836" s="21">
        <v>3</v>
      </c>
      <c r="AF836" s="21">
        <v>0</v>
      </c>
      <c r="AG836" s="21">
        <v>0</v>
      </c>
      <c r="AH836" s="21">
        <v>0</v>
      </c>
      <c r="AI836" s="21">
        <v>0</v>
      </c>
      <c r="AJ836" s="21">
        <v>0</v>
      </c>
      <c r="AK836" s="21">
        <v>0</v>
      </c>
      <c r="AL836" s="21">
        <v>3</v>
      </c>
      <c r="AM836" s="21">
        <v>11</v>
      </c>
      <c r="AN836" s="25">
        <v>0</v>
      </c>
    </row>
    <row r="837" spans="1:40" x14ac:dyDescent="0.35">
      <c r="A837" s="26">
        <v>5562</v>
      </c>
      <c r="B837" s="27">
        <v>1974</v>
      </c>
      <c r="C837" s="21">
        <f ca="1">YEAR(TODAY())-CLEAN!$B837</f>
        <v>51</v>
      </c>
      <c r="D837" s="28" t="s">
        <v>792</v>
      </c>
      <c r="E837" s="27" t="s">
        <v>716</v>
      </c>
      <c r="F837" s="27" t="s">
        <v>710</v>
      </c>
      <c r="G837" s="29">
        <v>60093</v>
      </c>
      <c r="H837" s="28">
        <v>0</v>
      </c>
      <c r="I837" s="28">
        <v>1</v>
      </c>
      <c r="J837" s="28">
        <f>CLEAN!$H837+CLEAN!$I837</f>
        <v>1</v>
      </c>
      <c r="K837" s="30">
        <v>41451</v>
      </c>
      <c r="L837" s="28">
        <f ca="1">YEAR(TODAY())-YEAR(CLEAN!$K837)</f>
        <v>12</v>
      </c>
      <c r="M837" s="28">
        <v>92</v>
      </c>
      <c r="N837" s="28">
        <f>SUM(CLEAN!$AB837:$AE837)</f>
        <v>25</v>
      </c>
      <c r="O837" s="31">
        <f>CLEAN!$U837+CLEAN!$V837+CLEAN!$W837+CLEAN!$X837+CLEAN!$Y837+CLEAN!$Z837</f>
        <v>735</v>
      </c>
      <c r="P837" s="28">
        <f>IF(CLEAN!$M837&lt;=32,3,IF(CLEAN!$M837&lt;=65,2,1))</f>
        <v>1</v>
      </c>
      <c r="Q837" s="28">
        <f>IF(Table_Market[[#This Row],[F_TOTAL_achat]]&lt;=14,1,IF(Table_Market[[#This Row],[F_TOTAL_achat]]&lt;=21,2,3))</f>
        <v>3</v>
      </c>
      <c r="R837" s="28">
        <f>IF(Table_Market[[#This Row],[M_TOTAL_dépensé]]&lt;=115,1,IF(Table_Market[[#This Row],[M_TOTAL_dépensé]]&lt;=833,2,3))</f>
        <v>2</v>
      </c>
      <c r="S837" s="21" t="str">
        <f>Table_Market[[#This Row],[R_SCORE]]&amp;Table_Market[[#This Row],[F_SCORE]]&amp;Table_Market[[#This Row],[M_SCORE]]</f>
        <v>132</v>
      </c>
      <c r="T8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37" s="31">
        <v>502</v>
      </c>
      <c r="V837" s="31">
        <v>12</v>
      </c>
      <c r="W837" s="31">
        <v>109</v>
      </c>
      <c r="X837" s="31">
        <v>16</v>
      </c>
      <c r="Y837" s="31">
        <v>6</v>
      </c>
      <c r="Z837" s="31">
        <v>90</v>
      </c>
      <c r="AA837" s="28">
        <v>2</v>
      </c>
      <c r="AB837" s="28">
        <v>7</v>
      </c>
      <c r="AC837" s="28">
        <v>2</v>
      </c>
      <c r="AD837" s="28">
        <v>10</v>
      </c>
      <c r="AE837" s="28">
        <v>6</v>
      </c>
      <c r="AF837" s="28">
        <v>0</v>
      </c>
      <c r="AG837" s="28">
        <v>0</v>
      </c>
      <c r="AH837" s="28">
        <v>0</v>
      </c>
      <c r="AI837" s="28">
        <v>0</v>
      </c>
      <c r="AJ837" s="28">
        <v>0</v>
      </c>
      <c r="AK837" s="28">
        <v>0</v>
      </c>
      <c r="AL837" s="28">
        <v>3</v>
      </c>
      <c r="AM837" s="28">
        <v>11</v>
      </c>
      <c r="AN837" s="32">
        <v>0</v>
      </c>
    </row>
    <row r="838" spans="1:40" x14ac:dyDescent="0.35">
      <c r="A838" s="19">
        <v>3551</v>
      </c>
      <c r="B838" s="20">
        <v>1954</v>
      </c>
      <c r="C838" s="21">
        <f ca="1">YEAR(TODAY())-CLEAN!$B838</f>
        <v>71</v>
      </c>
      <c r="D838" s="28" t="s">
        <v>794</v>
      </c>
      <c r="E838" s="20" t="s">
        <v>717</v>
      </c>
      <c r="F838" s="20" t="s">
        <v>713</v>
      </c>
      <c r="G838" s="22">
        <v>60033</v>
      </c>
      <c r="H838" s="21">
        <v>0</v>
      </c>
      <c r="I838" s="21">
        <v>1</v>
      </c>
      <c r="J838" s="21">
        <f>CLEAN!$H838+CLEAN!$I838</f>
        <v>1</v>
      </c>
      <c r="K838" s="23">
        <v>41727</v>
      </c>
      <c r="L838" s="21">
        <f ca="1">YEAR(TODAY())-YEAR(CLEAN!$K838)</f>
        <v>11</v>
      </c>
      <c r="M838" s="21">
        <v>28</v>
      </c>
      <c r="N838" s="21">
        <f>SUM(CLEAN!$AB838:$AE838)</f>
        <v>10</v>
      </c>
      <c r="O838" s="24">
        <f>CLEAN!$U838+CLEAN!$V838+CLEAN!$W838+CLEAN!$X838+CLEAN!$Y838+CLEAN!$Z838</f>
        <v>198</v>
      </c>
      <c r="P838" s="21">
        <f>IF(CLEAN!$M838&lt;=32,3,IF(CLEAN!$M838&lt;=65,2,1))</f>
        <v>3</v>
      </c>
      <c r="Q838" s="21">
        <f>IF(Table_Market[[#This Row],[F_TOTAL_achat]]&lt;=14,1,IF(Table_Market[[#This Row],[F_TOTAL_achat]]&lt;=21,2,3))</f>
        <v>1</v>
      </c>
      <c r="R838" s="21">
        <f>IF(Table_Market[[#This Row],[M_TOTAL_dépensé]]&lt;=115,1,IF(Table_Market[[#This Row],[M_TOTAL_dépensé]]&lt;=833,2,3))</f>
        <v>2</v>
      </c>
      <c r="S838" s="21" t="str">
        <f>Table_Market[[#This Row],[R_SCORE]]&amp;Table_Market[[#This Row],[F_SCORE]]&amp;Table_Market[[#This Row],[M_SCORE]]</f>
        <v>312</v>
      </c>
      <c r="T8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38" s="24">
        <v>62</v>
      </c>
      <c r="V838" s="24">
        <v>1</v>
      </c>
      <c r="W838" s="24">
        <v>57</v>
      </c>
      <c r="X838" s="24">
        <v>19</v>
      </c>
      <c r="Y838" s="24">
        <v>11</v>
      </c>
      <c r="Z838" s="24">
        <v>48</v>
      </c>
      <c r="AA838" s="21">
        <v>2</v>
      </c>
      <c r="AB838" s="21">
        <v>2</v>
      </c>
      <c r="AC838" s="21">
        <v>1</v>
      </c>
      <c r="AD838" s="21">
        <v>5</v>
      </c>
      <c r="AE838" s="21">
        <v>2</v>
      </c>
      <c r="AF838" s="21">
        <v>0</v>
      </c>
      <c r="AG838" s="21">
        <v>0</v>
      </c>
      <c r="AH838" s="21">
        <v>0</v>
      </c>
      <c r="AI838" s="21">
        <v>0</v>
      </c>
      <c r="AJ838" s="21">
        <v>0</v>
      </c>
      <c r="AK838" s="21">
        <v>0</v>
      </c>
      <c r="AL838" s="21">
        <v>3</v>
      </c>
      <c r="AM838" s="21">
        <v>11</v>
      </c>
      <c r="AN838" s="25">
        <v>0</v>
      </c>
    </row>
    <row r="839" spans="1:40" x14ac:dyDescent="0.35">
      <c r="A839" s="26">
        <v>9365</v>
      </c>
      <c r="B839" s="27">
        <v>1976</v>
      </c>
      <c r="C839" s="21">
        <f ca="1">YEAR(TODAY())-CLEAN!$B839</f>
        <v>49</v>
      </c>
      <c r="D839" s="28" t="s">
        <v>792</v>
      </c>
      <c r="E839" s="27" t="s">
        <v>714</v>
      </c>
      <c r="F839" s="27" t="s">
        <v>709</v>
      </c>
      <c r="G839" s="29">
        <v>60000</v>
      </c>
      <c r="H839" s="28">
        <v>0</v>
      </c>
      <c r="I839" s="28">
        <v>1</v>
      </c>
      <c r="J839" s="28">
        <f>CLEAN!$H839+CLEAN!$I839</f>
        <v>1</v>
      </c>
      <c r="K839" s="30">
        <v>41265</v>
      </c>
      <c r="L839" s="28">
        <f ca="1">YEAR(TODAY())-YEAR(CLEAN!$K839)</f>
        <v>13</v>
      </c>
      <c r="M839" s="28">
        <v>57</v>
      </c>
      <c r="N839" s="28">
        <f>SUM(CLEAN!$AB839:$AE839)</f>
        <v>25</v>
      </c>
      <c r="O839" s="31">
        <f>CLEAN!$U839+CLEAN!$V839+CLEAN!$W839+CLEAN!$X839+CLEAN!$Y839+CLEAN!$Z839</f>
        <v>1277</v>
      </c>
      <c r="P839" s="28">
        <f>IF(CLEAN!$M839&lt;=32,3,IF(CLEAN!$M839&lt;=65,2,1))</f>
        <v>2</v>
      </c>
      <c r="Q839" s="28">
        <f>IF(Table_Market[[#This Row],[F_TOTAL_achat]]&lt;=14,1,IF(Table_Market[[#This Row],[F_TOTAL_achat]]&lt;=21,2,3))</f>
        <v>3</v>
      </c>
      <c r="R839" s="28">
        <f>IF(Table_Market[[#This Row],[M_TOTAL_dépensé]]&lt;=115,1,IF(Table_Market[[#This Row],[M_TOTAL_dépensé]]&lt;=833,2,3))</f>
        <v>3</v>
      </c>
      <c r="S839" s="21" t="str">
        <f>Table_Market[[#This Row],[R_SCORE]]&amp;Table_Market[[#This Row],[F_SCORE]]&amp;Table_Market[[#This Row],[M_SCORE]]</f>
        <v>233</v>
      </c>
      <c r="T8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39" s="31">
        <v>1048</v>
      </c>
      <c r="V839" s="31">
        <v>0</v>
      </c>
      <c r="W839" s="31">
        <v>217</v>
      </c>
      <c r="X839" s="31">
        <v>0</v>
      </c>
      <c r="Y839" s="31">
        <v>0</v>
      </c>
      <c r="Z839" s="31">
        <v>12</v>
      </c>
      <c r="AA839" s="28">
        <v>5</v>
      </c>
      <c r="AB839" s="28">
        <v>11</v>
      </c>
      <c r="AC839" s="28">
        <v>3</v>
      </c>
      <c r="AD839" s="28">
        <v>5</v>
      </c>
      <c r="AE839" s="28">
        <v>6</v>
      </c>
      <c r="AF839" s="28">
        <v>0</v>
      </c>
      <c r="AG839" s="28">
        <v>0</v>
      </c>
      <c r="AH839" s="28">
        <v>0</v>
      </c>
      <c r="AI839" s="28">
        <v>0</v>
      </c>
      <c r="AJ839" s="28">
        <v>0</v>
      </c>
      <c r="AK839" s="28">
        <v>0</v>
      </c>
      <c r="AL839" s="28">
        <v>3</v>
      </c>
      <c r="AM839" s="28">
        <v>11</v>
      </c>
      <c r="AN839" s="32">
        <v>0</v>
      </c>
    </row>
    <row r="840" spans="1:40" x14ac:dyDescent="0.35">
      <c r="A840" s="19">
        <v>3075</v>
      </c>
      <c r="B840" s="20">
        <v>1972</v>
      </c>
      <c r="C840" s="21">
        <f ca="1">YEAR(TODAY())-CLEAN!$B840</f>
        <v>53</v>
      </c>
      <c r="D840" s="28" t="s">
        <v>792</v>
      </c>
      <c r="E840" s="20" t="s">
        <v>714</v>
      </c>
      <c r="F840" s="20" t="s">
        <v>710</v>
      </c>
      <c r="G840" s="22">
        <v>59973</v>
      </c>
      <c r="H840" s="21">
        <v>0</v>
      </c>
      <c r="I840" s="21">
        <v>0</v>
      </c>
      <c r="J840" s="21">
        <f>CLEAN!$H840+CLEAN!$I840</f>
        <v>0</v>
      </c>
      <c r="K840" s="23">
        <v>41528</v>
      </c>
      <c r="L840" s="21">
        <f ca="1">YEAR(TODAY())-YEAR(CLEAN!$K840)</f>
        <v>12</v>
      </c>
      <c r="M840" s="21">
        <v>47</v>
      </c>
      <c r="N840" s="21">
        <f>SUM(CLEAN!$AB840:$AE840)</f>
        <v>15</v>
      </c>
      <c r="O840" s="24">
        <f>CLEAN!$U840+CLEAN!$V840+CLEAN!$W840+CLEAN!$X840+CLEAN!$Y840+CLEAN!$Z840</f>
        <v>382</v>
      </c>
      <c r="P840" s="21">
        <f>IF(CLEAN!$M840&lt;=32,3,IF(CLEAN!$M840&lt;=65,2,1))</f>
        <v>2</v>
      </c>
      <c r="Q840" s="21">
        <f>IF(Table_Market[[#This Row],[F_TOTAL_achat]]&lt;=14,1,IF(Table_Market[[#This Row],[F_TOTAL_achat]]&lt;=21,2,3))</f>
        <v>2</v>
      </c>
      <c r="R840" s="21">
        <f>IF(Table_Market[[#This Row],[M_TOTAL_dépensé]]&lt;=115,1,IF(Table_Market[[#This Row],[M_TOTAL_dépensé]]&lt;=833,2,3))</f>
        <v>2</v>
      </c>
      <c r="S840" s="21" t="str">
        <f>Table_Market[[#This Row],[R_SCORE]]&amp;Table_Market[[#This Row],[F_SCORE]]&amp;Table_Market[[#This Row],[M_SCORE]]</f>
        <v>222</v>
      </c>
      <c r="T8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40" s="24">
        <v>130</v>
      </c>
      <c r="V840" s="24">
        <v>30</v>
      </c>
      <c r="W840" s="24">
        <v>168</v>
      </c>
      <c r="X840" s="24">
        <v>20</v>
      </c>
      <c r="Y840" s="24">
        <v>34</v>
      </c>
      <c r="Z840" s="24">
        <v>0</v>
      </c>
      <c r="AA840" s="21">
        <v>1</v>
      </c>
      <c r="AB840" s="21">
        <v>3</v>
      </c>
      <c r="AC840" s="21">
        <v>4</v>
      </c>
      <c r="AD840" s="21">
        <v>7</v>
      </c>
      <c r="AE840" s="21">
        <v>1</v>
      </c>
      <c r="AF840" s="21">
        <v>0</v>
      </c>
      <c r="AG840" s="21">
        <v>0</v>
      </c>
      <c r="AH840" s="21">
        <v>0</v>
      </c>
      <c r="AI840" s="21">
        <v>0</v>
      </c>
      <c r="AJ840" s="21">
        <v>0</v>
      </c>
      <c r="AK840" s="21">
        <v>0</v>
      </c>
      <c r="AL840" s="21">
        <v>3</v>
      </c>
      <c r="AM840" s="21">
        <v>11</v>
      </c>
      <c r="AN840" s="25">
        <v>0</v>
      </c>
    </row>
    <row r="841" spans="1:40" x14ac:dyDescent="0.35">
      <c r="A841" s="26">
        <v>3807</v>
      </c>
      <c r="B841" s="27">
        <v>1955</v>
      </c>
      <c r="C841" s="21">
        <f ca="1">YEAR(TODAY())-CLEAN!$B841</f>
        <v>70</v>
      </c>
      <c r="D841" s="28" t="s">
        <v>794</v>
      </c>
      <c r="E841" s="27" t="s">
        <v>716</v>
      </c>
      <c r="F841" s="27" t="s">
        <v>713</v>
      </c>
      <c r="G841" s="29">
        <v>59925</v>
      </c>
      <c r="H841" s="28">
        <v>0</v>
      </c>
      <c r="I841" s="28">
        <v>1</v>
      </c>
      <c r="J841" s="28">
        <f>CLEAN!$H841+CLEAN!$I841</f>
        <v>1</v>
      </c>
      <c r="K841" s="30">
        <v>41243</v>
      </c>
      <c r="L841" s="28">
        <f ca="1">YEAR(TODAY())-YEAR(CLEAN!$K841)</f>
        <v>13</v>
      </c>
      <c r="M841" s="28">
        <v>83</v>
      </c>
      <c r="N841" s="28">
        <f>SUM(CLEAN!$AB841:$AE841)</f>
        <v>26</v>
      </c>
      <c r="O841" s="31">
        <f>CLEAN!$U841+CLEAN!$V841+CLEAN!$W841+CLEAN!$X841+CLEAN!$Y841+CLEAN!$Z841</f>
        <v>766</v>
      </c>
      <c r="P841" s="28">
        <f>IF(CLEAN!$M841&lt;=32,3,IF(CLEAN!$M841&lt;=65,2,1))</f>
        <v>1</v>
      </c>
      <c r="Q841" s="28">
        <f>IF(Table_Market[[#This Row],[F_TOTAL_achat]]&lt;=14,1,IF(Table_Market[[#This Row],[F_TOTAL_achat]]&lt;=21,2,3))</f>
        <v>3</v>
      </c>
      <c r="R841" s="28">
        <f>IF(Table_Market[[#This Row],[M_TOTAL_dépensé]]&lt;=115,1,IF(Table_Market[[#This Row],[M_TOTAL_dépensé]]&lt;=833,2,3))</f>
        <v>2</v>
      </c>
      <c r="S841" s="21" t="str">
        <f>Table_Market[[#This Row],[R_SCORE]]&amp;Table_Market[[#This Row],[F_SCORE]]&amp;Table_Market[[#This Row],[M_SCORE]]</f>
        <v>132</v>
      </c>
      <c r="T8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41" s="31">
        <v>473</v>
      </c>
      <c r="V841" s="31">
        <v>21</v>
      </c>
      <c r="W841" s="31">
        <v>176</v>
      </c>
      <c r="X841" s="31">
        <v>19</v>
      </c>
      <c r="Y841" s="31">
        <v>21</v>
      </c>
      <c r="Z841" s="31">
        <v>56</v>
      </c>
      <c r="AA841" s="28">
        <v>3</v>
      </c>
      <c r="AB841" s="28">
        <v>9</v>
      </c>
      <c r="AC841" s="28">
        <v>2</v>
      </c>
      <c r="AD841" s="28">
        <v>9</v>
      </c>
      <c r="AE841" s="28">
        <v>6</v>
      </c>
      <c r="AF841" s="28">
        <v>0</v>
      </c>
      <c r="AG841" s="28">
        <v>0</v>
      </c>
      <c r="AH841" s="28">
        <v>0</v>
      </c>
      <c r="AI841" s="28">
        <v>0</v>
      </c>
      <c r="AJ841" s="28">
        <v>0</v>
      </c>
      <c r="AK841" s="28">
        <v>0</v>
      </c>
      <c r="AL841" s="28">
        <v>3</v>
      </c>
      <c r="AM841" s="28">
        <v>11</v>
      </c>
      <c r="AN841" s="32">
        <v>0</v>
      </c>
    </row>
    <row r="842" spans="1:40" x14ac:dyDescent="0.35">
      <c r="A842" s="19">
        <v>4220</v>
      </c>
      <c r="B842" s="20">
        <v>1970</v>
      </c>
      <c r="C842" s="21">
        <f ca="1">YEAR(TODAY())-CLEAN!$B842</f>
        <v>55</v>
      </c>
      <c r="D842" s="28" t="s">
        <v>792</v>
      </c>
      <c r="E842" s="20" t="s">
        <v>714</v>
      </c>
      <c r="F842" s="20" t="s">
        <v>710</v>
      </c>
      <c r="G842" s="22">
        <v>59892</v>
      </c>
      <c r="H842" s="21">
        <v>0</v>
      </c>
      <c r="I842" s="21">
        <v>1</v>
      </c>
      <c r="J842" s="21">
        <f>CLEAN!$H842+CLEAN!$I842</f>
        <v>1</v>
      </c>
      <c r="K842" s="23">
        <v>41580</v>
      </c>
      <c r="L842" s="21">
        <f ca="1">YEAR(TODAY())-YEAR(CLEAN!$K842)</f>
        <v>12</v>
      </c>
      <c r="M842" s="21">
        <v>26</v>
      </c>
      <c r="N842" s="21">
        <f>SUM(CLEAN!$AB842:$AE842)</f>
        <v>9</v>
      </c>
      <c r="O842" s="24">
        <f>CLEAN!$U842+CLEAN!$V842+CLEAN!$W842+CLEAN!$X842+CLEAN!$Y842+CLEAN!$Z842</f>
        <v>87</v>
      </c>
      <c r="P842" s="21">
        <f>IF(CLEAN!$M842&lt;=32,3,IF(CLEAN!$M842&lt;=65,2,1))</f>
        <v>3</v>
      </c>
      <c r="Q842" s="21">
        <f>IF(Table_Market[[#This Row],[F_TOTAL_achat]]&lt;=14,1,IF(Table_Market[[#This Row],[F_TOTAL_achat]]&lt;=21,2,3))</f>
        <v>1</v>
      </c>
      <c r="R842" s="21">
        <f>IF(Table_Market[[#This Row],[M_TOTAL_dépensé]]&lt;=115,1,IF(Table_Market[[#This Row],[M_TOTAL_dépensé]]&lt;=833,2,3))</f>
        <v>1</v>
      </c>
      <c r="S842" s="21" t="str">
        <f>Table_Market[[#This Row],[R_SCORE]]&amp;Table_Market[[#This Row],[F_SCORE]]&amp;Table_Market[[#This Row],[M_SCORE]]</f>
        <v>311</v>
      </c>
      <c r="T8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42" s="24">
        <v>73</v>
      </c>
      <c r="V842" s="24">
        <v>0</v>
      </c>
      <c r="W842" s="24">
        <v>13</v>
      </c>
      <c r="X842" s="24">
        <v>0</v>
      </c>
      <c r="Y842" s="24">
        <v>1</v>
      </c>
      <c r="Z842" s="24">
        <v>0</v>
      </c>
      <c r="AA842" s="21">
        <v>1</v>
      </c>
      <c r="AB842" s="21">
        <v>2</v>
      </c>
      <c r="AC842" s="21">
        <v>1</v>
      </c>
      <c r="AD842" s="21">
        <v>3</v>
      </c>
      <c r="AE842" s="21">
        <v>3</v>
      </c>
      <c r="AF842" s="21">
        <v>0</v>
      </c>
      <c r="AG842" s="21">
        <v>0</v>
      </c>
      <c r="AH842" s="21">
        <v>0</v>
      </c>
      <c r="AI842" s="21">
        <v>0</v>
      </c>
      <c r="AJ842" s="21">
        <v>0</v>
      </c>
      <c r="AK842" s="21">
        <v>0</v>
      </c>
      <c r="AL842" s="21">
        <v>3</v>
      </c>
      <c r="AM842" s="21">
        <v>11</v>
      </c>
      <c r="AN842" s="25">
        <v>0</v>
      </c>
    </row>
    <row r="843" spans="1:40" x14ac:dyDescent="0.35">
      <c r="A843" s="26">
        <v>6658</v>
      </c>
      <c r="B843" s="27">
        <v>1972</v>
      </c>
      <c r="C843" s="21">
        <f ca="1">YEAR(TODAY())-CLEAN!$B843</f>
        <v>53</v>
      </c>
      <c r="D843" s="28" t="s">
        <v>792</v>
      </c>
      <c r="E843" s="27" t="s">
        <v>716</v>
      </c>
      <c r="F843" s="27" t="s">
        <v>713</v>
      </c>
      <c r="G843" s="29">
        <v>59868</v>
      </c>
      <c r="H843" s="28">
        <v>0</v>
      </c>
      <c r="I843" s="28">
        <v>1</v>
      </c>
      <c r="J843" s="28">
        <f>CLEAN!$H843+CLEAN!$I843</f>
        <v>1</v>
      </c>
      <c r="K843" s="30">
        <v>41477</v>
      </c>
      <c r="L843" s="28">
        <f ca="1">YEAR(TODAY())-YEAR(CLEAN!$K843)</f>
        <v>12</v>
      </c>
      <c r="M843" s="28">
        <v>37</v>
      </c>
      <c r="N843" s="28">
        <f>SUM(CLEAN!$AB843:$AE843)</f>
        <v>31</v>
      </c>
      <c r="O843" s="31">
        <f>CLEAN!$U843+CLEAN!$V843+CLEAN!$W843+CLEAN!$X843+CLEAN!$Y843+CLEAN!$Z843</f>
        <v>1194</v>
      </c>
      <c r="P843" s="28">
        <f>IF(CLEAN!$M843&lt;=32,3,IF(CLEAN!$M843&lt;=65,2,1))</f>
        <v>2</v>
      </c>
      <c r="Q843" s="28">
        <f>IF(Table_Market[[#This Row],[F_TOTAL_achat]]&lt;=14,1,IF(Table_Market[[#This Row],[F_TOTAL_achat]]&lt;=21,2,3))</f>
        <v>3</v>
      </c>
      <c r="R843" s="28">
        <f>IF(Table_Market[[#This Row],[M_TOTAL_dépensé]]&lt;=115,1,IF(Table_Market[[#This Row],[M_TOTAL_dépensé]]&lt;=833,2,3))</f>
        <v>3</v>
      </c>
      <c r="S843" s="21" t="str">
        <f>Table_Market[[#This Row],[R_SCORE]]&amp;Table_Market[[#This Row],[F_SCORE]]&amp;Table_Market[[#This Row],[M_SCORE]]</f>
        <v>233</v>
      </c>
      <c r="T8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43" s="31">
        <v>771</v>
      </c>
      <c r="V843" s="31">
        <v>51</v>
      </c>
      <c r="W843" s="31">
        <v>154</v>
      </c>
      <c r="X843" s="31">
        <v>54</v>
      </c>
      <c r="Y843" s="31">
        <v>10</v>
      </c>
      <c r="Z843" s="31">
        <v>154</v>
      </c>
      <c r="AA843" s="28">
        <v>7</v>
      </c>
      <c r="AB843" s="28">
        <v>11</v>
      </c>
      <c r="AC843" s="28">
        <v>2</v>
      </c>
      <c r="AD843" s="28">
        <v>12</v>
      </c>
      <c r="AE843" s="28">
        <v>6</v>
      </c>
      <c r="AF843" s="28">
        <v>0</v>
      </c>
      <c r="AG843" s="28">
        <v>0</v>
      </c>
      <c r="AH843" s="28">
        <v>0</v>
      </c>
      <c r="AI843" s="28">
        <v>0</v>
      </c>
      <c r="AJ843" s="28">
        <v>0</v>
      </c>
      <c r="AK843" s="28">
        <v>0</v>
      </c>
      <c r="AL843" s="28">
        <v>3</v>
      </c>
      <c r="AM843" s="28">
        <v>11</v>
      </c>
      <c r="AN843" s="32">
        <v>0</v>
      </c>
    </row>
    <row r="844" spans="1:40" x14ac:dyDescent="0.35">
      <c r="A844" s="19">
        <v>3427</v>
      </c>
      <c r="B844" s="20">
        <v>1955</v>
      </c>
      <c r="C844" s="21">
        <f ca="1">YEAR(TODAY())-CLEAN!$B844</f>
        <v>70</v>
      </c>
      <c r="D844" s="28" t="s">
        <v>794</v>
      </c>
      <c r="E844" s="20" t="s">
        <v>714</v>
      </c>
      <c r="F844" s="20" t="s">
        <v>710</v>
      </c>
      <c r="G844" s="22">
        <v>59821</v>
      </c>
      <c r="H844" s="21">
        <v>0</v>
      </c>
      <c r="I844" s="21">
        <v>1</v>
      </c>
      <c r="J844" s="21">
        <f>CLEAN!$H844+CLEAN!$I844</f>
        <v>1</v>
      </c>
      <c r="K844" s="23">
        <v>41376</v>
      </c>
      <c r="L844" s="21">
        <f ca="1">YEAR(TODAY())-YEAR(CLEAN!$K844)</f>
        <v>12</v>
      </c>
      <c r="M844" s="21">
        <v>11</v>
      </c>
      <c r="N844" s="21">
        <f>SUM(CLEAN!$AB844:$AE844)</f>
        <v>28</v>
      </c>
      <c r="O844" s="24">
        <f>CLEAN!$U844+CLEAN!$V844+CLEAN!$W844+CLEAN!$X844+CLEAN!$Y844+CLEAN!$Z844</f>
        <v>734</v>
      </c>
      <c r="P844" s="21">
        <f>IF(CLEAN!$M844&lt;=32,3,IF(CLEAN!$M844&lt;=65,2,1))</f>
        <v>3</v>
      </c>
      <c r="Q844" s="21">
        <f>IF(Table_Market[[#This Row],[F_TOTAL_achat]]&lt;=14,1,IF(Table_Market[[#This Row],[F_TOTAL_achat]]&lt;=21,2,3))</f>
        <v>3</v>
      </c>
      <c r="R844" s="21">
        <f>IF(Table_Market[[#This Row],[M_TOTAL_dépensé]]&lt;=115,1,IF(Table_Market[[#This Row],[M_TOTAL_dépensé]]&lt;=833,2,3))</f>
        <v>2</v>
      </c>
      <c r="S844" s="21" t="str">
        <f>Table_Market[[#This Row],[R_SCORE]]&amp;Table_Market[[#This Row],[F_SCORE]]&amp;Table_Market[[#This Row],[M_SCORE]]</f>
        <v>332</v>
      </c>
      <c r="T8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44" s="24">
        <v>629</v>
      </c>
      <c r="V844" s="24">
        <v>0</v>
      </c>
      <c r="W844" s="24">
        <v>70</v>
      </c>
      <c r="X844" s="24">
        <v>0</v>
      </c>
      <c r="Y844" s="24">
        <v>0</v>
      </c>
      <c r="Z844" s="24">
        <v>35</v>
      </c>
      <c r="AA844" s="21">
        <v>6</v>
      </c>
      <c r="AB844" s="21">
        <v>11</v>
      </c>
      <c r="AC844" s="21">
        <v>2</v>
      </c>
      <c r="AD844" s="21">
        <v>7</v>
      </c>
      <c r="AE844" s="21">
        <v>8</v>
      </c>
      <c r="AF844" s="21">
        <v>0</v>
      </c>
      <c r="AG844" s="21">
        <v>0</v>
      </c>
      <c r="AH844" s="21">
        <v>0</v>
      </c>
      <c r="AI844" s="21">
        <v>0</v>
      </c>
      <c r="AJ844" s="21">
        <v>0</v>
      </c>
      <c r="AK844" s="21">
        <v>0</v>
      </c>
      <c r="AL844" s="21">
        <v>3</v>
      </c>
      <c r="AM844" s="21">
        <v>11</v>
      </c>
      <c r="AN844" s="25">
        <v>0</v>
      </c>
    </row>
    <row r="845" spans="1:40" x14ac:dyDescent="0.35">
      <c r="A845" s="26">
        <v>9949</v>
      </c>
      <c r="B845" s="27">
        <v>1976</v>
      </c>
      <c r="C845" s="21">
        <f ca="1">YEAR(TODAY())-CLEAN!$B845</f>
        <v>49</v>
      </c>
      <c r="D845" s="28" t="s">
        <v>792</v>
      </c>
      <c r="E845" s="27" t="s">
        <v>716</v>
      </c>
      <c r="F845" s="27" t="s">
        <v>710</v>
      </c>
      <c r="G845" s="29">
        <v>59809</v>
      </c>
      <c r="H845" s="28">
        <v>0</v>
      </c>
      <c r="I845" s="28">
        <v>2</v>
      </c>
      <c r="J845" s="28">
        <f>CLEAN!$H845+CLEAN!$I845</f>
        <v>2</v>
      </c>
      <c r="K845" s="30">
        <v>41200</v>
      </c>
      <c r="L845" s="28">
        <f ca="1">YEAR(TODAY())-YEAR(CLEAN!$K845)</f>
        <v>13</v>
      </c>
      <c r="M845" s="28">
        <v>36</v>
      </c>
      <c r="N845" s="28">
        <f>SUM(CLEAN!$AB845:$AE845)</f>
        <v>20</v>
      </c>
      <c r="O845" s="31">
        <f>CLEAN!$U845+CLEAN!$V845+CLEAN!$W845+CLEAN!$X845+CLEAN!$Y845+CLEAN!$Z845</f>
        <v>877</v>
      </c>
      <c r="P845" s="28">
        <f>IF(CLEAN!$M845&lt;=32,3,IF(CLEAN!$M845&lt;=65,2,1))</f>
        <v>2</v>
      </c>
      <c r="Q845" s="28">
        <f>IF(Table_Market[[#This Row],[F_TOTAL_achat]]&lt;=14,1,IF(Table_Market[[#This Row],[F_TOTAL_achat]]&lt;=21,2,3))</f>
        <v>2</v>
      </c>
      <c r="R845" s="28">
        <f>IF(Table_Market[[#This Row],[M_TOTAL_dépensé]]&lt;=115,1,IF(Table_Market[[#This Row],[M_TOTAL_dépensé]]&lt;=833,2,3))</f>
        <v>3</v>
      </c>
      <c r="S845" s="21" t="str">
        <f>Table_Market[[#This Row],[R_SCORE]]&amp;Table_Market[[#This Row],[F_SCORE]]&amp;Table_Market[[#This Row],[M_SCORE]]</f>
        <v>223</v>
      </c>
      <c r="T8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45" s="31">
        <v>598</v>
      </c>
      <c r="V845" s="31">
        <v>16</v>
      </c>
      <c r="W845" s="31">
        <v>141</v>
      </c>
      <c r="X845" s="31">
        <v>32</v>
      </c>
      <c r="Y845" s="31">
        <v>41</v>
      </c>
      <c r="Z845" s="31">
        <v>49</v>
      </c>
      <c r="AA845" s="28">
        <v>3</v>
      </c>
      <c r="AB845" s="28">
        <v>3</v>
      </c>
      <c r="AC845" s="28">
        <v>3</v>
      </c>
      <c r="AD845" s="28">
        <v>6</v>
      </c>
      <c r="AE845" s="28">
        <v>8</v>
      </c>
      <c r="AF845" s="28">
        <v>0</v>
      </c>
      <c r="AG845" s="28">
        <v>0</v>
      </c>
      <c r="AH845" s="28">
        <v>0</v>
      </c>
      <c r="AI845" s="28">
        <v>0</v>
      </c>
      <c r="AJ845" s="28">
        <v>0</v>
      </c>
      <c r="AK845" s="28">
        <v>0</v>
      </c>
      <c r="AL845" s="28">
        <v>3</v>
      </c>
      <c r="AM845" s="28">
        <v>11</v>
      </c>
      <c r="AN845" s="32">
        <v>0</v>
      </c>
    </row>
    <row r="846" spans="1:40" x14ac:dyDescent="0.35">
      <c r="A846" s="19">
        <v>5748</v>
      </c>
      <c r="B846" s="20">
        <v>1965</v>
      </c>
      <c r="C846" s="21">
        <f ca="1">YEAR(TODAY())-CLEAN!$B846</f>
        <v>60</v>
      </c>
      <c r="D846" s="28" t="s">
        <v>794</v>
      </c>
      <c r="E846" s="20" t="s">
        <v>716</v>
      </c>
      <c r="F846" s="20" t="s">
        <v>710</v>
      </c>
      <c r="G846" s="22">
        <v>59754</v>
      </c>
      <c r="H846" s="21">
        <v>0</v>
      </c>
      <c r="I846" s="21">
        <v>1</v>
      </c>
      <c r="J846" s="21">
        <f>CLEAN!$H846+CLEAN!$I846</f>
        <v>1</v>
      </c>
      <c r="K846" s="23">
        <v>41244</v>
      </c>
      <c r="L846" s="21">
        <f ca="1">YEAR(TODAY())-YEAR(CLEAN!$K846)</f>
        <v>13</v>
      </c>
      <c r="M846" s="21">
        <v>96</v>
      </c>
      <c r="N846" s="21">
        <f>SUM(CLEAN!$AB846:$AE846)</f>
        <v>18</v>
      </c>
      <c r="O846" s="24">
        <f>CLEAN!$U846+CLEAN!$V846+CLEAN!$W846+CLEAN!$X846+CLEAN!$Y846+CLEAN!$Z846</f>
        <v>475</v>
      </c>
      <c r="P846" s="21">
        <f>IF(CLEAN!$M846&lt;=32,3,IF(CLEAN!$M846&lt;=65,2,1))</f>
        <v>1</v>
      </c>
      <c r="Q846" s="21">
        <f>IF(Table_Market[[#This Row],[F_TOTAL_achat]]&lt;=14,1,IF(Table_Market[[#This Row],[F_TOTAL_achat]]&lt;=21,2,3))</f>
        <v>2</v>
      </c>
      <c r="R846" s="21">
        <f>IF(Table_Market[[#This Row],[M_TOTAL_dépensé]]&lt;=115,1,IF(Table_Market[[#This Row],[M_TOTAL_dépensé]]&lt;=833,2,3))</f>
        <v>2</v>
      </c>
      <c r="S846" s="21" t="str">
        <f>Table_Market[[#This Row],[R_SCORE]]&amp;Table_Market[[#This Row],[F_SCORE]]&amp;Table_Market[[#This Row],[M_SCORE]]</f>
        <v>122</v>
      </c>
      <c r="T8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46" s="24">
        <v>115</v>
      </c>
      <c r="V846" s="24">
        <v>27</v>
      </c>
      <c r="W846" s="24">
        <v>44</v>
      </c>
      <c r="X846" s="24">
        <v>4</v>
      </c>
      <c r="Y846" s="24">
        <v>146</v>
      </c>
      <c r="Z846" s="24">
        <v>139</v>
      </c>
      <c r="AA846" s="21">
        <v>3</v>
      </c>
      <c r="AB846" s="21">
        <v>5</v>
      </c>
      <c r="AC846" s="21">
        <v>2</v>
      </c>
      <c r="AD846" s="21">
        <v>6</v>
      </c>
      <c r="AE846" s="21">
        <v>5</v>
      </c>
      <c r="AF846" s="21">
        <v>0</v>
      </c>
      <c r="AG846" s="21">
        <v>0</v>
      </c>
      <c r="AH846" s="21">
        <v>0</v>
      </c>
      <c r="AI846" s="21">
        <v>0</v>
      </c>
      <c r="AJ846" s="21">
        <v>0</v>
      </c>
      <c r="AK846" s="21">
        <v>0</v>
      </c>
      <c r="AL846" s="21">
        <v>3</v>
      </c>
      <c r="AM846" s="21">
        <v>11</v>
      </c>
      <c r="AN846" s="25">
        <v>1</v>
      </c>
    </row>
    <row r="847" spans="1:40" x14ac:dyDescent="0.35">
      <c r="A847" s="26">
        <v>10157</v>
      </c>
      <c r="B847" s="27">
        <v>1965</v>
      </c>
      <c r="C847" s="21">
        <f ca="1">YEAR(TODAY())-CLEAN!$B847</f>
        <v>60</v>
      </c>
      <c r="D847" s="28" t="s">
        <v>794</v>
      </c>
      <c r="E847" s="27" t="s">
        <v>716</v>
      </c>
      <c r="F847" s="27" t="s">
        <v>709</v>
      </c>
      <c r="G847" s="29">
        <v>59686</v>
      </c>
      <c r="H847" s="28">
        <v>0</v>
      </c>
      <c r="I847" s="28">
        <v>1</v>
      </c>
      <c r="J847" s="28">
        <f>CLEAN!$H847+CLEAN!$I847</f>
        <v>1</v>
      </c>
      <c r="K847" s="30">
        <v>41664</v>
      </c>
      <c r="L847" s="28">
        <f ca="1">YEAR(TODAY())-YEAR(CLEAN!$K847)</f>
        <v>11</v>
      </c>
      <c r="M847" s="28">
        <v>78</v>
      </c>
      <c r="N847" s="28">
        <f>SUM(CLEAN!$AB847:$AE847)</f>
        <v>15</v>
      </c>
      <c r="O847" s="31">
        <f>CLEAN!$U847+CLEAN!$V847+CLEAN!$W847+CLEAN!$X847+CLEAN!$Y847+CLEAN!$Z847</f>
        <v>274</v>
      </c>
      <c r="P847" s="28">
        <f>IF(CLEAN!$M847&lt;=32,3,IF(CLEAN!$M847&lt;=65,2,1))</f>
        <v>1</v>
      </c>
      <c r="Q847" s="28">
        <f>IF(Table_Market[[#This Row],[F_TOTAL_achat]]&lt;=14,1,IF(Table_Market[[#This Row],[F_TOTAL_achat]]&lt;=21,2,3))</f>
        <v>2</v>
      </c>
      <c r="R847" s="28">
        <f>IF(Table_Market[[#This Row],[M_TOTAL_dépensé]]&lt;=115,1,IF(Table_Market[[#This Row],[M_TOTAL_dépensé]]&lt;=833,2,3))</f>
        <v>2</v>
      </c>
      <c r="S847" s="21" t="str">
        <f>Table_Market[[#This Row],[R_SCORE]]&amp;Table_Market[[#This Row],[F_SCORE]]&amp;Table_Market[[#This Row],[M_SCORE]]</f>
        <v>122</v>
      </c>
      <c r="T8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47" s="31">
        <v>89</v>
      </c>
      <c r="V847" s="31">
        <v>15</v>
      </c>
      <c r="W847" s="31">
        <v>89</v>
      </c>
      <c r="X847" s="31">
        <v>34</v>
      </c>
      <c r="Y847" s="31">
        <v>42</v>
      </c>
      <c r="Z847" s="31">
        <v>5</v>
      </c>
      <c r="AA847" s="28">
        <v>1</v>
      </c>
      <c r="AB847" s="28">
        <v>4</v>
      </c>
      <c r="AC847" s="28">
        <v>1</v>
      </c>
      <c r="AD847" s="28">
        <v>6</v>
      </c>
      <c r="AE847" s="28">
        <v>4</v>
      </c>
      <c r="AF847" s="28">
        <v>0</v>
      </c>
      <c r="AG847" s="28">
        <v>0</v>
      </c>
      <c r="AH847" s="28">
        <v>0</v>
      </c>
      <c r="AI847" s="28">
        <v>0</v>
      </c>
      <c r="AJ847" s="28">
        <v>0</v>
      </c>
      <c r="AK847" s="28">
        <v>0</v>
      </c>
      <c r="AL847" s="28">
        <v>3</v>
      </c>
      <c r="AM847" s="28">
        <v>11</v>
      </c>
      <c r="AN847" s="32">
        <v>0</v>
      </c>
    </row>
    <row r="848" spans="1:40" x14ac:dyDescent="0.35">
      <c r="A848" s="19">
        <v>2350</v>
      </c>
      <c r="B848" s="20">
        <v>1972</v>
      </c>
      <c r="C848" s="21">
        <f ca="1">YEAR(TODAY())-CLEAN!$B848</f>
        <v>53</v>
      </c>
      <c r="D848" s="28" t="s">
        <v>792</v>
      </c>
      <c r="E848" s="20" t="s">
        <v>716</v>
      </c>
      <c r="F848" s="20" t="s">
        <v>710</v>
      </c>
      <c r="G848" s="22">
        <v>59666</v>
      </c>
      <c r="H848" s="21">
        <v>1</v>
      </c>
      <c r="I848" s="21">
        <v>1</v>
      </c>
      <c r="J848" s="21">
        <f>CLEAN!$H848+CLEAN!$I848</f>
        <v>2</v>
      </c>
      <c r="K848" s="23">
        <v>41355</v>
      </c>
      <c r="L848" s="21">
        <f ca="1">YEAR(TODAY())-YEAR(CLEAN!$K848)</f>
        <v>12</v>
      </c>
      <c r="M848" s="21">
        <v>87</v>
      </c>
      <c r="N848" s="21">
        <f>SUM(CLEAN!$AB848:$AE848)</f>
        <v>21</v>
      </c>
      <c r="O848" s="24">
        <f>CLEAN!$U848+CLEAN!$V848+CLEAN!$W848+CLEAN!$X848+CLEAN!$Y848+CLEAN!$Z848</f>
        <v>1027</v>
      </c>
      <c r="P848" s="21">
        <f>IF(CLEAN!$M848&lt;=32,3,IF(CLEAN!$M848&lt;=65,2,1))</f>
        <v>1</v>
      </c>
      <c r="Q848" s="21">
        <f>IF(Table_Market[[#This Row],[F_TOTAL_achat]]&lt;=14,1,IF(Table_Market[[#This Row],[F_TOTAL_achat]]&lt;=21,2,3))</f>
        <v>2</v>
      </c>
      <c r="R848" s="21">
        <f>IF(Table_Market[[#This Row],[M_TOTAL_dépensé]]&lt;=115,1,IF(Table_Market[[#This Row],[M_TOTAL_dépensé]]&lt;=833,2,3))</f>
        <v>3</v>
      </c>
      <c r="S848" s="21" t="str">
        <f>Table_Market[[#This Row],[R_SCORE]]&amp;Table_Market[[#This Row],[F_SCORE]]&amp;Table_Market[[#This Row],[M_SCORE]]</f>
        <v>123</v>
      </c>
      <c r="T8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48" s="24">
        <v>623</v>
      </c>
      <c r="V848" s="24">
        <v>53</v>
      </c>
      <c r="W848" s="24">
        <v>178</v>
      </c>
      <c r="X848" s="24">
        <v>23</v>
      </c>
      <c r="Y848" s="24">
        <v>17</v>
      </c>
      <c r="Z848" s="24">
        <v>133</v>
      </c>
      <c r="AA848" s="21">
        <v>7</v>
      </c>
      <c r="AB848" s="21">
        <v>3</v>
      </c>
      <c r="AC848" s="21">
        <v>2</v>
      </c>
      <c r="AD848" s="21">
        <v>8</v>
      </c>
      <c r="AE848" s="21">
        <v>8</v>
      </c>
      <c r="AF848" s="21">
        <v>0</v>
      </c>
      <c r="AG848" s="21">
        <v>1</v>
      </c>
      <c r="AH848" s="21">
        <v>0</v>
      </c>
      <c r="AI848" s="21">
        <v>0</v>
      </c>
      <c r="AJ848" s="21">
        <v>0</v>
      </c>
      <c r="AK848" s="21">
        <v>0</v>
      </c>
      <c r="AL848" s="21">
        <v>3</v>
      </c>
      <c r="AM848" s="21">
        <v>11</v>
      </c>
      <c r="AN848" s="25">
        <v>0</v>
      </c>
    </row>
    <row r="849" spans="1:40" x14ac:dyDescent="0.35">
      <c r="A849" s="26">
        <v>10507</v>
      </c>
      <c r="B849" s="27">
        <v>1977</v>
      </c>
      <c r="C849" s="21">
        <f ca="1">YEAR(TODAY())-CLEAN!$B849</f>
        <v>48</v>
      </c>
      <c r="D849" s="28" t="s">
        <v>792</v>
      </c>
      <c r="E849" s="27" t="s">
        <v>717</v>
      </c>
      <c r="F849" s="27" t="s">
        <v>711</v>
      </c>
      <c r="G849" s="29">
        <v>59601</v>
      </c>
      <c r="H849" s="28">
        <v>0</v>
      </c>
      <c r="I849" s="28">
        <v>1</v>
      </c>
      <c r="J849" s="28">
        <f>CLEAN!$H849+CLEAN!$I849</f>
        <v>1</v>
      </c>
      <c r="K849" s="30">
        <v>41480</v>
      </c>
      <c r="L849" s="28">
        <f ca="1">YEAR(TODAY())-YEAR(CLEAN!$K849)</f>
        <v>12</v>
      </c>
      <c r="M849" s="28">
        <v>14</v>
      </c>
      <c r="N849" s="28">
        <f>SUM(CLEAN!$AB849:$AE849)</f>
        <v>19</v>
      </c>
      <c r="O849" s="31">
        <f>CLEAN!$U849+CLEAN!$V849+CLEAN!$W849+CLEAN!$X849+CLEAN!$Y849+CLEAN!$Z849</f>
        <v>797</v>
      </c>
      <c r="P849" s="28">
        <f>IF(CLEAN!$M849&lt;=32,3,IF(CLEAN!$M849&lt;=65,2,1))</f>
        <v>3</v>
      </c>
      <c r="Q849" s="28">
        <f>IF(Table_Market[[#This Row],[F_TOTAL_achat]]&lt;=14,1,IF(Table_Market[[#This Row],[F_TOTAL_achat]]&lt;=21,2,3))</f>
        <v>2</v>
      </c>
      <c r="R849" s="28">
        <f>IF(Table_Market[[#This Row],[M_TOTAL_dépensé]]&lt;=115,1,IF(Table_Market[[#This Row],[M_TOTAL_dépensé]]&lt;=833,2,3))</f>
        <v>2</v>
      </c>
      <c r="S849" s="21" t="str">
        <f>Table_Market[[#This Row],[R_SCORE]]&amp;Table_Market[[#This Row],[F_SCORE]]&amp;Table_Market[[#This Row],[M_SCORE]]</f>
        <v>322</v>
      </c>
      <c r="T8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49" s="31">
        <v>691</v>
      </c>
      <c r="V849" s="31">
        <v>7</v>
      </c>
      <c r="W849" s="31">
        <v>69</v>
      </c>
      <c r="X849" s="31">
        <v>0</v>
      </c>
      <c r="Y849" s="31">
        <v>7</v>
      </c>
      <c r="Z849" s="31">
        <v>23</v>
      </c>
      <c r="AA849" s="28">
        <v>4</v>
      </c>
      <c r="AB849" s="28">
        <v>2</v>
      </c>
      <c r="AC849" s="28">
        <v>2</v>
      </c>
      <c r="AD849" s="28">
        <v>7</v>
      </c>
      <c r="AE849" s="28">
        <v>8</v>
      </c>
      <c r="AF849" s="28">
        <v>0</v>
      </c>
      <c r="AG849" s="28">
        <v>1</v>
      </c>
      <c r="AH849" s="28">
        <v>0</v>
      </c>
      <c r="AI849" s="28">
        <v>0</v>
      </c>
      <c r="AJ849" s="28">
        <v>0</v>
      </c>
      <c r="AK849" s="28">
        <v>0</v>
      </c>
      <c r="AL849" s="28">
        <v>3</v>
      </c>
      <c r="AM849" s="28">
        <v>11</v>
      </c>
      <c r="AN849" s="32">
        <v>0</v>
      </c>
    </row>
    <row r="850" spans="1:40" x14ac:dyDescent="0.35">
      <c r="A850" s="19">
        <v>6218</v>
      </c>
      <c r="B850" s="20">
        <v>1965</v>
      </c>
      <c r="C850" s="21">
        <f ca="1">YEAR(TODAY())-CLEAN!$B850</f>
        <v>60</v>
      </c>
      <c r="D850" s="28" t="s">
        <v>794</v>
      </c>
      <c r="E850" s="20" t="s">
        <v>716</v>
      </c>
      <c r="F850" s="20" t="s">
        <v>710</v>
      </c>
      <c r="G850" s="22">
        <v>59594</v>
      </c>
      <c r="H850" s="21">
        <v>0</v>
      </c>
      <c r="I850" s="21">
        <v>1</v>
      </c>
      <c r="J850" s="21">
        <f>CLEAN!$H850+CLEAN!$I850</f>
        <v>1</v>
      </c>
      <c r="K850" s="23">
        <v>41202</v>
      </c>
      <c r="L850" s="21">
        <f ca="1">YEAR(TODAY())-YEAR(CLEAN!$K850)</f>
        <v>13</v>
      </c>
      <c r="M850" s="21">
        <v>74</v>
      </c>
      <c r="N850" s="21">
        <f>SUM(CLEAN!$AB850:$AE850)</f>
        <v>23</v>
      </c>
      <c r="O850" s="24">
        <f>CLEAN!$U850+CLEAN!$V850+CLEAN!$W850+CLEAN!$X850+CLEAN!$Y850+CLEAN!$Z850</f>
        <v>499</v>
      </c>
      <c r="P850" s="21">
        <f>IF(CLEAN!$M850&lt;=32,3,IF(CLEAN!$M850&lt;=65,2,1))</f>
        <v>1</v>
      </c>
      <c r="Q850" s="21">
        <f>IF(Table_Market[[#This Row],[F_TOTAL_achat]]&lt;=14,1,IF(Table_Market[[#This Row],[F_TOTAL_achat]]&lt;=21,2,3))</f>
        <v>3</v>
      </c>
      <c r="R850" s="21">
        <f>IF(Table_Market[[#This Row],[M_TOTAL_dépensé]]&lt;=115,1,IF(Table_Market[[#This Row],[M_TOTAL_dépensé]]&lt;=833,2,3))</f>
        <v>2</v>
      </c>
      <c r="S850" s="21" t="str">
        <f>Table_Market[[#This Row],[R_SCORE]]&amp;Table_Market[[#This Row],[F_SCORE]]&amp;Table_Market[[#This Row],[M_SCORE]]</f>
        <v>132</v>
      </c>
      <c r="T8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50" s="24">
        <v>457</v>
      </c>
      <c r="V850" s="24">
        <v>4</v>
      </c>
      <c r="W850" s="24">
        <v>29</v>
      </c>
      <c r="X850" s="24">
        <v>0</v>
      </c>
      <c r="Y850" s="24">
        <v>0</v>
      </c>
      <c r="Z850" s="24">
        <v>9</v>
      </c>
      <c r="AA850" s="21">
        <v>1</v>
      </c>
      <c r="AB850" s="21">
        <v>8</v>
      </c>
      <c r="AC850" s="21">
        <v>1</v>
      </c>
      <c r="AD850" s="21">
        <v>7</v>
      </c>
      <c r="AE850" s="21">
        <v>7</v>
      </c>
      <c r="AF850" s="21">
        <v>0</v>
      </c>
      <c r="AG850" s="21">
        <v>1</v>
      </c>
      <c r="AH850" s="21">
        <v>0</v>
      </c>
      <c r="AI850" s="21">
        <v>0</v>
      </c>
      <c r="AJ850" s="21">
        <v>0</v>
      </c>
      <c r="AK850" s="21">
        <v>0</v>
      </c>
      <c r="AL850" s="21">
        <v>3</v>
      </c>
      <c r="AM850" s="21">
        <v>11</v>
      </c>
      <c r="AN850" s="25">
        <v>0</v>
      </c>
    </row>
    <row r="851" spans="1:40" x14ac:dyDescent="0.35">
      <c r="A851" s="26">
        <v>6616</v>
      </c>
      <c r="B851" s="27">
        <v>1975</v>
      </c>
      <c r="C851" s="21">
        <f ca="1">YEAR(TODAY())-CLEAN!$B851</f>
        <v>50</v>
      </c>
      <c r="D851" s="28" t="s">
        <v>792</v>
      </c>
      <c r="E851" s="27" t="s">
        <v>716</v>
      </c>
      <c r="F851" s="27" t="s">
        <v>713</v>
      </c>
      <c r="G851" s="29">
        <v>59481</v>
      </c>
      <c r="H851" s="28">
        <v>0</v>
      </c>
      <c r="I851" s="28">
        <v>1</v>
      </c>
      <c r="J851" s="28">
        <f>CLEAN!$H851+CLEAN!$I851</f>
        <v>1</v>
      </c>
      <c r="K851" s="30">
        <v>41570</v>
      </c>
      <c r="L851" s="28">
        <f ca="1">YEAR(TODAY())-YEAR(CLEAN!$K851)</f>
        <v>12</v>
      </c>
      <c r="M851" s="28">
        <v>47</v>
      </c>
      <c r="N851" s="28">
        <f>SUM(CLEAN!$AB851:$AE851)</f>
        <v>16</v>
      </c>
      <c r="O851" s="31">
        <f>CLEAN!$U851+CLEAN!$V851+CLEAN!$W851+CLEAN!$X851+CLEAN!$Y851+CLEAN!$Z851</f>
        <v>461</v>
      </c>
      <c r="P851" s="28">
        <f>IF(CLEAN!$M851&lt;=32,3,IF(CLEAN!$M851&lt;=65,2,1))</f>
        <v>2</v>
      </c>
      <c r="Q851" s="28">
        <f>IF(Table_Market[[#This Row],[F_TOTAL_achat]]&lt;=14,1,IF(Table_Market[[#This Row],[F_TOTAL_achat]]&lt;=21,2,3))</f>
        <v>2</v>
      </c>
      <c r="R851" s="28">
        <f>IF(Table_Market[[#This Row],[M_TOTAL_dépensé]]&lt;=115,1,IF(Table_Market[[#This Row],[M_TOTAL_dépensé]]&lt;=833,2,3))</f>
        <v>2</v>
      </c>
      <c r="S851" s="21" t="str">
        <f>Table_Market[[#This Row],[R_SCORE]]&amp;Table_Market[[#This Row],[F_SCORE]]&amp;Table_Market[[#This Row],[M_SCORE]]</f>
        <v>222</v>
      </c>
      <c r="T8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51" s="31">
        <v>178</v>
      </c>
      <c r="V851" s="31">
        <v>3</v>
      </c>
      <c r="W851" s="31">
        <v>85</v>
      </c>
      <c r="X851" s="31">
        <v>71</v>
      </c>
      <c r="Y851" s="31">
        <v>66</v>
      </c>
      <c r="Z851" s="31">
        <v>58</v>
      </c>
      <c r="AA851" s="28">
        <v>2</v>
      </c>
      <c r="AB851" s="28">
        <v>3</v>
      </c>
      <c r="AC851" s="28">
        <v>3</v>
      </c>
      <c r="AD851" s="28">
        <v>8</v>
      </c>
      <c r="AE851" s="28">
        <v>2</v>
      </c>
      <c r="AF851" s="28">
        <v>0</v>
      </c>
      <c r="AG851" s="28">
        <v>0</v>
      </c>
      <c r="AH851" s="28">
        <v>0</v>
      </c>
      <c r="AI851" s="28">
        <v>0</v>
      </c>
      <c r="AJ851" s="28">
        <v>0</v>
      </c>
      <c r="AK851" s="28">
        <v>0</v>
      </c>
      <c r="AL851" s="28">
        <v>3</v>
      </c>
      <c r="AM851" s="28">
        <v>11</v>
      </c>
      <c r="AN851" s="32">
        <v>0</v>
      </c>
    </row>
    <row r="852" spans="1:40" x14ac:dyDescent="0.35">
      <c r="A852" s="19">
        <v>10061</v>
      </c>
      <c r="B852" s="20">
        <v>1950</v>
      </c>
      <c r="C852" s="21">
        <f ca="1">YEAR(TODAY())-CLEAN!$B852</f>
        <v>75</v>
      </c>
      <c r="D852" s="28" t="s">
        <v>794</v>
      </c>
      <c r="E852" s="20" t="s">
        <v>716</v>
      </c>
      <c r="F852" s="20" t="s">
        <v>710</v>
      </c>
      <c r="G852" s="22">
        <v>59462</v>
      </c>
      <c r="H852" s="21">
        <v>0</v>
      </c>
      <c r="I852" s="21">
        <v>1</v>
      </c>
      <c r="J852" s="21">
        <f>CLEAN!$H852+CLEAN!$I852</f>
        <v>1</v>
      </c>
      <c r="K852" s="23">
        <v>41279</v>
      </c>
      <c r="L852" s="21">
        <f ca="1">YEAR(TODAY())-YEAR(CLEAN!$K852)</f>
        <v>12</v>
      </c>
      <c r="M852" s="21">
        <v>29</v>
      </c>
      <c r="N852" s="21">
        <f>SUM(CLEAN!$AB852:$AE852)</f>
        <v>30</v>
      </c>
      <c r="O852" s="24">
        <f>CLEAN!$U852+CLEAN!$V852+CLEAN!$W852+CLEAN!$X852+CLEAN!$Y852+CLEAN!$Z852</f>
        <v>1088</v>
      </c>
      <c r="P852" s="21">
        <f>IF(CLEAN!$M852&lt;=32,3,IF(CLEAN!$M852&lt;=65,2,1))</f>
        <v>3</v>
      </c>
      <c r="Q852" s="21">
        <f>IF(Table_Market[[#This Row],[F_TOTAL_achat]]&lt;=14,1,IF(Table_Market[[#This Row],[F_TOTAL_achat]]&lt;=21,2,3))</f>
        <v>3</v>
      </c>
      <c r="R852" s="21">
        <f>IF(Table_Market[[#This Row],[M_TOTAL_dépensé]]&lt;=115,1,IF(Table_Market[[#This Row],[M_TOTAL_dépensé]]&lt;=833,2,3))</f>
        <v>3</v>
      </c>
      <c r="S852" s="21" t="str">
        <f>Table_Market[[#This Row],[R_SCORE]]&amp;Table_Market[[#This Row],[F_SCORE]]&amp;Table_Market[[#This Row],[M_SCORE]]</f>
        <v>333</v>
      </c>
      <c r="T8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52" s="24">
        <v>724</v>
      </c>
      <c r="V852" s="24">
        <v>17</v>
      </c>
      <c r="W852" s="24">
        <v>143</v>
      </c>
      <c r="X852" s="24">
        <v>0</v>
      </c>
      <c r="Y852" s="24">
        <v>8</v>
      </c>
      <c r="Z852" s="24">
        <v>196</v>
      </c>
      <c r="AA852" s="21">
        <v>2</v>
      </c>
      <c r="AB852" s="21">
        <v>9</v>
      </c>
      <c r="AC852" s="21">
        <v>2</v>
      </c>
      <c r="AD852" s="21">
        <v>12</v>
      </c>
      <c r="AE852" s="21">
        <v>7</v>
      </c>
      <c r="AF852" s="21">
        <v>0</v>
      </c>
      <c r="AG852" s="21">
        <v>0</v>
      </c>
      <c r="AH852" s="21">
        <v>0</v>
      </c>
      <c r="AI852" s="21">
        <v>0</v>
      </c>
      <c r="AJ852" s="21">
        <v>0</v>
      </c>
      <c r="AK852" s="21">
        <v>0</v>
      </c>
      <c r="AL852" s="21">
        <v>3</v>
      </c>
      <c r="AM852" s="21">
        <v>11</v>
      </c>
      <c r="AN852" s="25">
        <v>0</v>
      </c>
    </row>
    <row r="853" spans="1:40" x14ac:dyDescent="0.35">
      <c r="A853" s="26">
        <v>3136</v>
      </c>
      <c r="B853" s="27">
        <v>1962</v>
      </c>
      <c r="C853" s="21">
        <f ca="1">YEAR(TODAY())-CLEAN!$B853</f>
        <v>63</v>
      </c>
      <c r="D853" s="28" t="s">
        <v>794</v>
      </c>
      <c r="E853" s="27" t="s">
        <v>717</v>
      </c>
      <c r="F853" s="27" t="s">
        <v>711</v>
      </c>
      <c r="G853" s="29">
        <v>59432</v>
      </c>
      <c r="H853" s="28">
        <v>0</v>
      </c>
      <c r="I853" s="28">
        <v>1</v>
      </c>
      <c r="J853" s="28">
        <f>CLEAN!$H853+CLEAN!$I853</f>
        <v>1</v>
      </c>
      <c r="K853" s="30">
        <v>41377</v>
      </c>
      <c r="L853" s="28">
        <f ca="1">YEAR(TODAY())-YEAR(CLEAN!$K853)</f>
        <v>12</v>
      </c>
      <c r="M853" s="28">
        <v>88</v>
      </c>
      <c r="N853" s="28">
        <f>SUM(CLEAN!$AB853:$AE853)</f>
        <v>24</v>
      </c>
      <c r="O853" s="31">
        <f>CLEAN!$U853+CLEAN!$V853+CLEAN!$W853+CLEAN!$X853+CLEAN!$Y853+CLEAN!$Z853</f>
        <v>663</v>
      </c>
      <c r="P853" s="28">
        <f>IF(CLEAN!$M853&lt;=32,3,IF(CLEAN!$M853&lt;=65,2,1))</f>
        <v>1</v>
      </c>
      <c r="Q853" s="28">
        <f>IF(Table_Market[[#This Row],[F_TOTAL_achat]]&lt;=14,1,IF(Table_Market[[#This Row],[F_TOTAL_achat]]&lt;=21,2,3))</f>
        <v>3</v>
      </c>
      <c r="R853" s="28">
        <f>IF(Table_Market[[#This Row],[M_TOTAL_dépensé]]&lt;=115,1,IF(Table_Market[[#This Row],[M_TOTAL_dépensé]]&lt;=833,2,3))</f>
        <v>2</v>
      </c>
      <c r="S853" s="21" t="str">
        <f>Table_Market[[#This Row],[R_SCORE]]&amp;Table_Market[[#This Row],[F_SCORE]]&amp;Table_Market[[#This Row],[M_SCORE]]</f>
        <v>132</v>
      </c>
      <c r="T8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53" s="31">
        <v>317</v>
      </c>
      <c r="V853" s="31">
        <v>25</v>
      </c>
      <c r="W853" s="31">
        <v>265</v>
      </c>
      <c r="X853" s="31">
        <v>25</v>
      </c>
      <c r="Y853" s="31">
        <v>19</v>
      </c>
      <c r="Z853" s="31">
        <v>12</v>
      </c>
      <c r="AA853" s="28">
        <v>3</v>
      </c>
      <c r="AB853" s="28">
        <v>5</v>
      </c>
      <c r="AC853" s="28">
        <v>3</v>
      </c>
      <c r="AD853" s="28">
        <v>11</v>
      </c>
      <c r="AE853" s="28">
        <v>5</v>
      </c>
      <c r="AF853" s="28">
        <v>0</v>
      </c>
      <c r="AG853" s="28">
        <v>0</v>
      </c>
      <c r="AH853" s="28">
        <v>0</v>
      </c>
      <c r="AI853" s="28">
        <v>0</v>
      </c>
      <c r="AJ853" s="28">
        <v>0</v>
      </c>
      <c r="AK853" s="28">
        <v>0</v>
      </c>
      <c r="AL853" s="28">
        <v>3</v>
      </c>
      <c r="AM853" s="28">
        <v>11</v>
      </c>
      <c r="AN853" s="32">
        <v>0</v>
      </c>
    </row>
    <row r="854" spans="1:40" x14ac:dyDescent="0.35">
      <c r="A854" s="19">
        <v>10634</v>
      </c>
      <c r="B854" s="20">
        <v>1951</v>
      </c>
      <c r="C854" s="21">
        <f ca="1">YEAR(TODAY())-CLEAN!$B854</f>
        <v>74</v>
      </c>
      <c r="D854" s="28" t="s">
        <v>794</v>
      </c>
      <c r="E854" s="20" t="s">
        <v>717</v>
      </c>
      <c r="F854" s="20" t="s">
        <v>710</v>
      </c>
      <c r="G854" s="22">
        <v>59412</v>
      </c>
      <c r="H854" s="21">
        <v>0</v>
      </c>
      <c r="I854" s="21">
        <v>0</v>
      </c>
      <c r="J854" s="21">
        <f>CLEAN!$H854+CLEAN!$I854</f>
        <v>0</v>
      </c>
      <c r="K854" s="23">
        <v>41748</v>
      </c>
      <c r="L854" s="21">
        <f ca="1">YEAR(TODAY())-YEAR(CLEAN!$K854)</f>
        <v>11</v>
      </c>
      <c r="M854" s="21">
        <v>56</v>
      </c>
      <c r="N854" s="21">
        <f>SUM(CLEAN!$AB854:$AE854)</f>
        <v>17</v>
      </c>
      <c r="O854" s="24">
        <f>CLEAN!$U854+CLEAN!$V854+CLEAN!$W854+CLEAN!$X854+CLEAN!$Y854+CLEAN!$Z854</f>
        <v>406</v>
      </c>
      <c r="P854" s="21">
        <f>IF(CLEAN!$M854&lt;=32,3,IF(CLEAN!$M854&lt;=65,2,1))</f>
        <v>2</v>
      </c>
      <c r="Q854" s="21">
        <f>IF(Table_Market[[#This Row],[F_TOTAL_achat]]&lt;=14,1,IF(Table_Market[[#This Row],[F_TOTAL_achat]]&lt;=21,2,3))</f>
        <v>2</v>
      </c>
      <c r="R854" s="21">
        <f>IF(Table_Market[[#This Row],[M_TOTAL_dépensé]]&lt;=115,1,IF(Table_Market[[#This Row],[M_TOTAL_dépensé]]&lt;=833,2,3))</f>
        <v>2</v>
      </c>
      <c r="S854" s="21" t="str">
        <f>Table_Market[[#This Row],[R_SCORE]]&amp;Table_Market[[#This Row],[F_SCORE]]&amp;Table_Market[[#This Row],[M_SCORE]]</f>
        <v>222</v>
      </c>
      <c r="T8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54" s="24">
        <v>90</v>
      </c>
      <c r="V854" s="24">
        <v>67</v>
      </c>
      <c r="W854" s="24">
        <v>165</v>
      </c>
      <c r="X854" s="24">
        <v>30</v>
      </c>
      <c r="Y854" s="24">
        <v>43</v>
      </c>
      <c r="Z854" s="24">
        <v>11</v>
      </c>
      <c r="AA854" s="21">
        <v>1</v>
      </c>
      <c r="AB854" s="21">
        <v>4</v>
      </c>
      <c r="AC854" s="21">
        <v>2</v>
      </c>
      <c r="AD854" s="21">
        <v>8</v>
      </c>
      <c r="AE854" s="21">
        <v>3</v>
      </c>
      <c r="AF854" s="21">
        <v>0</v>
      </c>
      <c r="AG854" s="21">
        <v>0</v>
      </c>
      <c r="AH854" s="21">
        <v>0</v>
      </c>
      <c r="AI854" s="21">
        <v>0</v>
      </c>
      <c r="AJ854" s="21">
        <v>0</v>
      </c>
      <c r="AK854" s="21">
        <v>0</v>
      </c>
      <c r="AL854" s="21">
        <v>3</v>
      </c>
      <c r="AM854" s="21">
        <v>11</v>
      </c>
      <c r="AN854" s="25">
        <v>0</v>
      </c>
    </row>
    <row r="855" spans="1:40" x14ac:dyDescent="0.35">
      <c r="A855" s="26">
        <v>6289</v>
      </c>
      <c r="B855" s="27">
        <v>1951</v>
      </c>
      <c r="C855" s="21">
        <f ca="1">YEAR(TODAY())-CLEAN!$B855</f>
        <v>74</v>
      </c>
      <c r="D855" s="28" t="s">
        <v>794</v>
      </c>
      <c r="E855" s="27" t="s">
        <v>717</v>
      </c>
      <c r="F855" s="27" t="s">
        <v>713</v>
      </c>
      <c r="G855" s="29">
        <v>59385</v>
      </c>
      <c r="H855" s="28">
        <v>1</v>
      </c>
      <c r="I855" s="28">
        <v>1</v>
      </c>
      <c r="J855" s="28">
        <f>CLEAN!$H855+CLEAN!$I855</f>
        <v>2</v>
      </c>
      <c r="K855" s="30">
        <v>41392</v>
      </c>
      <c r="L855" s="28">
        <f ca="1">YEAR(TODAY())-YEAR(CLEAN!$K855)</f>
        <v>12</v>
      </c>
      <c r="M855" s="28">
        <v>85</v>
      </c>
      <c r="N855" s="28">
        <f>SUM(CLEAN!$AB855:$AE855)</f>
        <v>13</v>
      </c>
      <c r="O855" s="31">
        <f>CLEAN!$U855+CLEAN!$V855+CLEAN!$W855+CLEAN!$X855+CLEAN!$Y855+CLEAN!$Z855</f>
        <v>185</v>
      </c>
      <c r="P855" s="28">
        <f>IF(CLEAN!$M855&lt;=32,3,IF(CLEAN!$M855&lt;=65,2,1))</f>
        <v>1</v>
      </c>
      <c r="Q855" s="28">
        <f>IF(Table_Market[[#This Row],[F_TOTAL_achat]]&lt;=14,1,IF(Table_Market[[#This Row],[F_TOTAL_achat]]&lt;=21,2,3))</f>
        <v>1</v>
      </c>
      <c r="R855" s="28">
        <f>IF(Table_Market[[#This Row],[M_TOTAL_dépensé]]&lt;=115,1,IF(Table_Market[[#This Row],[M_TOTAL_dépensé]]&lt;=833,2,3))</f>
        <v>2</v>
      </c>
      <c r="S855" s="21" t="str">
        <f>Table_Market[[#This Row],[R_SCORE]]&amp;Table_Market[[#This Row],[F_SCORE]]&amp;Table_Market[[#This Row],[M_SCORE]]</f>
        <v>112</v>
      </c>
      <c r="T8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55" s="31">
        <v>135</v>
      </c>
      <c r="V855" s="31">
        <v>0</v>
      </c>
      <c r="W855" s="31">
        <v>10</v>
      </c>
      <c r="X855" s="31">
        <v>0</v>
      </c>
      <c r="Y855" s="31">
        <v>4</v>
      </c>
      <c r="Z855" s="31">
        <v>36</v>
      </c>
      <c r="AA855" s="28">
        <v>2</v>
      </c>
      <c r="AB855" s="28">
        <v>3</v>
      </c>
      <c r="AC855" s="28">
        <v>1</v>
      </c>
      <c r="AD855" s="28">
        <v>4</v>
      </c>
      <c r="AE855" s="28">
        <v>5</v>
      </c>
      <c r="AF855" s="28">
        <v>0</v>
      </c>
      <c r="AG855" s="28">
        <v>0</v>
      </c>
      <c r="AH855" s="28">
        <v>0</v>
      </c>
      <c r="AI855" s="28">
        <v>0</v>
      </c>
      <c r="AJ855" s="28">
        <v>0</v>
      </c>
      <c r="AK855" s="28">
        <v>0</v>
      </c>
      <c r="AL855" s="28">
        <v>3</v>
      </c>
      <c r="AM855" s="28">
        <v>11</v>
      </c>
      <c r="AN855" s="32">
        <v>0</v>
      </c>
    </row>
    <row r="856" spans="1:40" x14ac:dyDescent="0.35">
      <c r="A856" s="19">
        <v>8180</v>
      </c>
      <c r="B856" s="20">
        <v>1952</v>
      </c>
      <c r="C856" s="21">
        <f ca="1">YEAR(TODAY())-CLEAN!$B856</f>
        <v>73</v>
      </c>
      <c r="D856" s="28" t="s">
        <v>794</v>
      </c>
      <c r="E856" s="20" t="s">
        <v>717</v>
      </c>
      <c r="F856" s="20" t="s">
        <v>711</v>
      </c>
      <c r="G856" s="22">
        <v>59354</v>
      </c>
      <c r="H856" s="21">
        <v>1</v>
      </c>
      <c r="I856" s="21">
        <v>1</v>
      </c>
      <c r="J856" s="21">
        <f>CLEAN!$H856+CLEAN!$I856</f>
        <v>2</v>
      </c>
      <c r="K856" s="23">
        <v>41593</v>
      </c>
      <c r="L856" s="21">
        <f ca="1">YEAR(TODAY())-YEAR(CLEAN!$K856)</f>
        <v>12</v>
      </c>
      <c r="M856" s="21">
        <v>53</v>
      </c>
      <c r="N856" s="21">
        <f>SUM(CLEAN!$AB856:$AE856)</f>
        <v>18</v>
      </c>
      <c r="O856" s="24">
        <f>CLEAN!$U856+CLEAN!$V856+CLEAN!$W856+CLEAN!$X856+CLEAN!$Y856+CLEAN!$Z856</f>
        <v>310</v>
      </c>
      <c r="P856" s="21">
        <f>IF(CLEAN!$M856&lt;=32,3,IF(CLEAN!$M856&lt;=65,2,1))</f>
        <v>2</v>
      </c>
      <c r="Q856" s="21">
        <f>IF(Table_Market[[#This Row],[F_TOTAL_achat]]&lt;=14,1,IF(Table_Market[[#This Row],[F_TOTAL_achat]]&lt;=21,2,3))</f>
        <v>2</v>
      </c>
      <c r="R856" s="21">
        <f>IF(Table_Market[[#This Row],[M_TOTAL_dépensé]]&lt;=115,1,IF(Table_Market[[#This Row],[M_TOTAL_dépensé]]&lt;=833,2,3))</f>
        <v>2</v>
      </c>
      <c r="S856" s="21" t="str">
        <f>Table_Market[[#This Row],[R_SCORE]]&amp;Table_Market[[#This Row],[F_SCORE]]&amp;Table_Market[[#This Row],[M_SCORE]]</f>
        <v>222</v>
      </c>
      <c r="T8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56" s="24">
        <v>233</v>
      </c>
      <c r="V856" s="24">
        <v>2</v>
      </c>
      <c r="W856" s="24">
        <v>53</v>
      </c>
      <c r="X856" s="24">
        <v>3</v>
      </c>
      <c r="Y856" s="24">
        <v>5</v>
      </c>
      <c r="Z856" s="24">
        <v>14</v>
      </c>
      <c r="AA856" s="21">
        <v>3</v>
      </c>
      <c r="AB856" s="21">
        <v>6</v>
      </c>
      <c r="AC856" s="21">
        <v>1</v>
      </c>
      <c r="AD856" s="21">
        <v>5</v>
      </c>
      <c r="AE856" s="21">
        <v>6</v>
      </c>
      <c r="AF856" s="21">
        <v>0</v>
      </c>
      <c r="AG856" s="21">
        <v>0</v>
      </c>
      <c r="AH856" s="21">
        <v>0</v>
      </c>
      <c r="AI856" s="21">
        <v>0</v>
      </c>
      <c r="AJ856" s="21">
        <v>0</v>
      </c>
      <c r="AK856" s="21">
        <v>0</v>
      </c>
      <c r="AL856" s="21">
        <v>3</v>
      </c>
      <c r="AM856" s="21">
        <v>11</v>
      </c>
      <c r="AN856" s="25">
        <v>0</v>
      </c>
    </row>
    <row r="857" spans="1:40" x14ac:dyDescent="0.35">
      <c r="A857" s="26">
        <v>3830</v>
      </c>
      <c r="B857" s="27">
        <v>1953</v>
      </c>
      <c r="C857" s="21">
        <f ca="1">YEAR(TODAY())-CLEAN!$B857</f>
        <v>72</v>
      </c>
      <c r="D857" s="28" t="s">
        <v>794</v>
      </c>
      <c r="E857" s="27" t="s">
        <v>717</v>
      </c>
      <c r="F857" s="27" t="s">
        <v>710</v>
      </c>
      <c r="G857" s="29">
        <v>59354</v>
      </c>
      <c r="H857" s="28">
        <v>0</v>
      </c>
      <c r="I857" s="28">
        <v>2</v>
      </c>
      <c r="J857" s="28">
        <f>CLEAN!$H857+CLEAN!$I857</f>
        <v>2</v>
      </c>
      <c r="K857" s="30">
        <v>41753</v>
      </c>
      <c r="L857" s="28">
        <f ca="1">YEAR(TODAY())-YEAR(CLEAN!$K857)</f>
        <v>11</v>
      </c>
      <c r="M857" s="28">
        <v>59</v>
      </c>
      <c r="N857" s="28">
        <f>SUM(CLEAN!$AB857:$AE857)</f>
        <v>18</v>
      </c>
      <c r="O857" s="31">
        <f>CLEAN!$U857+CLEAN!$V857+CLEAN!$W857+CLEAN!$X857+CLEAN!$Y857+CLEAN!$Z857</f>
        <v>459</v>
      </c>
      <c r="P857" s="28">
        <f>IF(CLEAN!$M857&lt;=32,3,IF(CLEAN!$M857&lt;=65,2,1))</f>
        <v>2</v>
      </c>
      <c r="Q857" s="28">
        <f>IF(Table_Market[[#This Row],[F_TOTAL_achat]]&lt;=14,1,IF(Table_Market[[#This Row],[F_TOTAL_achat]]&lt;=21,2,3))</f>
        <v>2</v>
      </c>
      <c r="R857" s="28">
        <f>IF(Table_Market[[#This Row],[M_TOTAL_dépensé]]&lt;=115,1,IF(Table_Market[[#This Row],[M_TOTAL_dépensé]]&lt;=833,2,3))</f>
        <v>2</v>
      </c>
      <c r="S857" s="21" t="str">
        <f>Table_Market[[#This Row],[R_SCORE]]&amp;Table_Market[[#This Row],[F_SCORE]]&amp;Table_Market[[#This Row],[M_SCORE]]</f>
        <v>222</v>
      </c>
      <c r="T8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57" s="31">
        <v>295</v>
      </c>
      <c r="V857" s="31">
        <v>21</v>
      </c>
      <c r="W857" s="31">
        <v>78</v>
      </c>
      <c r="X857" s="31">
        <v>39</v>
      </c>
      <c r="Y857" s="31">
        <v>13</v>
      </c>
      <c r="Z857" s="31">
        <v>13</v>
      </c>
      <c r="AA857" s="28">
        <v>1</v>
      </c>
      <c r="AB857" s="28">
        <v>4</v>
      </c>
      <c r="AC857" s="28">
        <v>4</v>
      </c>
      <c r="AD857" s="28">
        <v>7</v>
      </c>
      <c r="AE857" s="28">
        <v>3</v>
      </c>
      <c r="AF857" s="28">
        <v>0</v>
      </c>
      <c r="AG857" s="28">
        <v>0</v>
      </c>
      <c r="AH857" s="28">
        <v>0</v>
      </c>
      <c r="AI857" s="28">
        <v>0</v>
      </c>
      <c r="AJ857" s="28">
        <v>0</v>
      </c>
      <c r="AK857" s="28">
        <v>0</v>
      </c>
      <c r="AL857" s="28">
        <v>3</v>
      </c>
      <c r="AM857" s="28">
        <v>11</v>
      </c>
      <c r="AN857" s="32">
        <v>0</v>
      </c>
    </row>
    <row r="858" spans="1:40" x14ac:dyDescent="0.35">
      <c r="A858" s="19">
        <v>9153</v>
      </c>
      <c r="B858" s="20">
        <v>1964</v>
      </c>
      <c r="C858" s="21">
        <f ca="1">YEAR(TODAY())-CLEAN!$B858</f>
        <v>61</v>
      </c>
      <c r="D858" s="28" t="s">
        <v>794</v>
      </c>
      <c r="E858" s="20" t="s">
        <v>714</v>
      </c>
      <c r="F858" s="20" t="s">
        <v>710</v>
      </c>
      <c r="G858" s="22">
        <v>59304</v>
      </c>
      <c r="H858" s="21">
        <v>0</v>
      </c>
      <c r="I858" s="21">
        <v>1</v>
      </c>
      <c r="J858" s="21">
        <f>CLEAN!$H858+CLEAN!$I858</f>
        <v>1</v>
      </c>
      <c r="K858" s="23">
        <v>41484</v>
      </c>
      <c r="L858" s="21">
        <f ca="1">YEAR(TODAY())-YEAR(CLEAN!$K858)</f>
        <v>12</v>
      </c>
      <c r="M858" s="21">
        <v>81</v>
      </c>
      <c r="N858" s="21">
        <f>SUM(CLEAN!$AB858:$AE858)</f>
        <v>30</v>
      </c>
      <c r="O858" s="24">
        <f>CLEAN!$U858+CLEAN!$V858+CLEAN!$W858+CLEAN!$X858+CLEAN!$Y858+CLEAN!$Z858</f>
        <v>1048</v>
      </c>
      <c r="P858" s="21">
        <f>IF(CLEAN!$M858&lt;=32,3,IF(CLEAN!$M858&lt;=65,2,1))</f>
        <v>1</v>
      </c>
      <c r="Q858" s="21">
        <f>IF(Table_Market[[#This Row],[F_TOTAL_achat]]&lt;=14,1,IF(Table_Market[[#This Row],[F_TOTAL_achat]]&lt;=21,2,3))</f>
        <v>3</v>
      </c>
      <c r="R858" s="21">
        <f>IF(Table_Market[[#This Row],[M_TOTAL_dépensé]]&lt;=115,1,IF(Table_Market[[#This Row],[M_TOTAL_dépensé]]&lt;=833,2,3))</f>
        <v>3</v>
      </c>
      <c r="S858" s="21" t="str">
        <f>Table_Market[[#This Row],[R_SCORE]]&amp;Table_Market[[#This Row],[F_SCORE]]&amp;Table_Market[[#This Row],[M_SCORE]]</f>
        <v>133</v>
      </c>
      <c r="T8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58" s="24">
        <v>418</v>
      </c>
      <c r="V858" s="24">
        <v>61</v>
      </c>
      <c r="W858" s="24">
        <v>428</v>
      </c>
      <c r="X858" s="24">
        <v>80</v>
      </c>
      <c r="Y858" s="24">
        <v>51</v>
      </c>
      <c r="Z858" s="24">
        <v>10</v>
      </c>
      <c r="AA858" s="21">
        <v>3</v>
      </c>
      <c r="AB858" s="21">
        <v>7</v>
      </c>
      <c r="AC858" s="21">
        <v>8</v>
      </c>
      <c r="AD858" s="21">
        <v>10</v>
      </c>
      <c r="AE858" s="21">
        <v>5</v>
      </c>
      <c r="AF858" s="21">
        <v>0</v>
      </c>
      <c r="AG858" s="21">
        <v>0</v>
      </c>
      <c r="AH858" s="21">
        <v>0</v>
      </c>
      <c r="AI858" s="21">
        <v>0</v>
      </c>
      <c r="AJ858" s="21">
        <v>0</v>
      </c>
      <c r="AK858" s="21">
        <v>0</v>
      </c>
      <c r="AL858" s="21">
        <v>3</v>
      </c>
      <c r="AM858" s="21">
        <v>11</v>
      </c>
      <c r="AN858" s="25">
        <v>0</v>
      </c>
    </row>
    <row r="859" spans="1:40" x14ac:dyDescent="0.35">
      <c r="A859" s="26">
        <v>6245</v>
      </c>
      <c r="B859" s="27">
        <v>1950</v>
      </c>
      <c r="C859" s="21">
        <f ca="1">YEAR(TODAY())-CLEAN!$B859</f>
        <v>75</v>
      </c>
      <c r="D859" s="28" t="s">
        <v>794</v>
      </c>
      <c r="E859" s="27" t="s">
        <v>714</v>
      </c>
      <c r="F859" s="27" t="s">
        <v>713</v>
      </c>
      <c r="G859" s="29">
        <v>59292</v>
      </c>
      <c r="H859" s="28">
        <v>0</v>
      </c>
      <c r="I859" s="28">
        <v>1</v>
      </c>
      <c r="J859" s="28">
        <f>CLEAN!$H859+CLEAN!$I859</f>
        <v>1</v>
      </c>
      <c r="K859" s="30">
        <v>41438</v>
      </c>
      <c r="L859" s="28">
        <f ca="1">YEAR(TODAY())-YEAR(CLEAN!$K859)</f>
        <v>12</v>
      </c>
      <c r="M859" s="28">
        <v>71</v>
      </c>
      <c r="N859" s="28">
        <f>SUM(CLEAN!$AB859:$AE859)</f>
        <v>19</v>
      </c>
      <c r="O859" s="31">
        <f>CLEAN!$U859+CLEAN!$V859+CLEAN!$W859+CLEAN!$X859+CLEAN!$Y859+CLEAN!$Z859</f>
        <v>507</v>
      </c>
      <c r="P859" s="28">
        <f>IF(CLEAN!$M859&lt;=32,3,IF(CLEAN!$M859&lt;=65,2,1))</f>
        <v>1</v>
      </c>
      <c r="Q859" s="28">
        <f>IF(Table_Market[[#This Row],[F_TOTAL_achat]]&lt;=14,1,IF(Table_Market[[#This Row],[F_TOTAL_achat]]&lt;=21,2,3))</f>
        <v>2</v>
      </c>
      <c r="R859" s="28">
        <f>IF(Table_Market[[#This Row],[M_TOTAL_dépensé]]&lt;=115,1,IF(Table_Market[[#This Row],[M_TOTAL_dépensé]]&lt;=833,2,3))</f>
        <v>2</v>
      </c>
      <c r="S859" s="21" t="str">
        <f>Table_Market[[#This Row],[R_SCORE]]&amp;Table_Market[[#This Row],[F_SCORE]]&amp;Table_Market[[#This Row],[M_SCORE]]</f>
        <v>122</v>
      </c>
      <c r="T8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59" s="31">
        <v>378</v>
      </c>
      <c r="V859" s="31">
        <v>14</v>
      </c>
      <c r="W859" s="31">
        <v>68</v>
      </c>
      <c r="X859" s="31">
        <v>19</v>
      </c>
      <c r="Y859" s="31">
        <v>14</v>
      </c>
      <c r="Z859" s="31">
        <v>14</v>
      </c>
      <c r="AA859" s="28">
        <v>2</v>
      </c>
      <c r="AB859" s="28">
        <v>3</v>
      </c>
      <c r="AC859" s="28">
        <v>5</v>
      </c>
      <c r="AD859" s="28">
        <v>8</v>
      </c>
      <c r="AE859" s="28">
        <v>3</v>
      </c>
      <c r="AF859" s="28">
        <v>0</v>
      </c>
      <c r="AG859" s="28">
        <v>0</v>
      </c>
      <c r="AH859" s="28">
        <v>0</v>
      </c>
      <c r="AI859" s="28">
        <v>0</v>
      </c>
      <c r="AJ859" s="28">
        <v>0</v>
      </c>
      <c r="AK859" s="28">
        <v>0</v>
      </c>
      <c r="AL859" s="28">
        <v>3</v>
      </c>
      <c r="AM859" s="28">
        <v>11</v>
      </c>
      <c r="AN859" s="32">
        <v>0</v>
      </c>
    </row>
    <row r="860" spans="1:40" x14ac:dyDescent="0.35">
      <c r="A860" s="19">
        <v>8780</v>
      </c>
      <c r="B860" s="20">
        <v>1950</v>
      </c>
      <c r="C860" s="21">
        <f ca="1">YEAR(TODAY())-CLEAN!$B860</f>
        <v>75</v>
      </c>
      <c r="D860" s="28" t="s">
        <v>794</v>
      </c>
      <c r="E860" s="20" t="s">
        <v>714</v>
      </c>
      <c r="F860" s="20" t="s">
        <v>713</v>
      </c>
      <c r="G860" s="22">
        <v>59292</v>
      </c>
      <c r="H860" s="21">
        <v>0</v>
      </c>
      <c r="I860" s="21">
        <v>1</v>
      </c>
      <c r="J860" s="21">
        <f>CLEAN!$H860+CLEAN!$I860</f>
        <v>1</v>
      </c>
      <c r="K860" s="23">
        <v>41438</v>
      </c>
      <c r="L860" s="21">
        <f ca="1">YEAR(TODAY())-YEAR(CLEAN!$K860)</f>
        <v>12</v>
      </c>
      <c r="M860" s="21">
        <v>71</v>
      </c>
      <c r="N860" s="21">
        <f>SUM(CLEAN!$AB860:$AE860)</f>
        <v>19</v>
      </c>
      <c r="O860" s="24">
        <f>CLEAN!$U860+CLEAN!$V860+CLEAN!$W860+CLEAN!$X860+CLEAN!$Y860+CLEAN!$Z860</f>
        <v>507</v>
      </c>
      <c r="P860" s="21">
        <f>IF(CLEAN!$M860&lt;=32,3,IF(CLEAN!$M860&lt;=65,2,1))</f>
        <v>1</v>
      </c>
      <c r="Q860" s="21">
        <f>IF(Table_Market[[#This Row],[F_TOTAL_achat]]&lt;=14,1,IF(Table_Market[[#This Row],[F_TOTAL_achat]]&lt;=21,2,3))</f>
        <v>2</v>
      </c>
      <c r="R860" s="21">
        <f>IF(Table_Market[[#This Row],[M_TOTAL_dépensé]]&lt;=115,1,IF(Table_Market[[#This Row],[M_TOTAL_dépensé]]&lt;=833,2,3))</f>
        <v>2</v>
      </c>
      <c r="S860" s="21" t="str">
        <f>Table_Market[[#This Row],[R_SCORE]]&amp;Table_Market[[#This Row],[F_SCORE]]&amp;Table_Market[[#This Row],[M_SCORE]]</f>
        <v>122</v>
      </c>
      <c r="T8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60" s="24">
        <v>378</v>
      </c>
      <c r="V860" s="24">
        <v>14</v>
      </c>
      <c r="W860" s="24">
        <v>68</v>
      </c>
      <c r="X860" s="24">
        <v>19</v>
      </c>
      <c r="Y860" s="24">
        <v>14</v>
      </c>
      <c r="Z860" s="24">
        <v>14</v>
      </c>
      <c r="AA860" s="21">
        <v>2</v>
      </c>
      <c r="AB860" s="21">
        <v>3</v>
      </c>
      <c r="AC860" s="21">
        <v>5</v>
      </c>
      <c r="AD860" s="21">
        <v>8</v>
      </c>
      <c r="AE860" s="21">
        <v>3</v>
      </c>
      <c r="AF860" s="21">
        <v>0</v>
      </c>
      <c r="AG860" s="21">
        <v>0</v>
      </c>
      <c r="AH860" s="21">
        <v>0</v>
      </c>
      <c r="AI860" s="21">
        <v>0</v>
      </c>
      <c r="AJ860" s="21">
        <v>0</v>
      </c>
      <c r="AK860" s="21">
        <v>0</v>
      </c>
      <c r="AL860" s="21">
        <v>3</v>
      </c>
      <c r="AM860" s="21">
        <v>11</v>
      </c>
      <c r="AN860" s="25">
        <v>0</v>
      </c>
    </row>
    <row r="861" spans="1:40" x14ac:dyDescent="0.35">
      <c r="A861" s="26">
        <v>10379</v>
      </c>
      <c r="B861" s="27">
        <v>1962</v>
      </c>
      <c r="C861" s="21">
        <f ca="1">YEAR(TODAY())-CLEAN!$B861</f>
        <v>63</v>
      </c>
      <c r="D861" s="28" t="s">
        <v>794</v>
      </c>
      <c r="E861" s="27" t="s">
        <v>717</v>
      </c>
      <c r="F861" s="27" t="s">
        <v>709</v>
      </c>
      <c r="G861" s="29">
        <v>59247</v>
      </c>
      <c r="H861" s="28">
        <v>0</v>
      </c>
      <c r="I861" s="28">
        <v>2</v>
      </c>
      <c r="J861" s="28">
        <f>CLEAN!$H861+CLEAN!$I861</f>
        <v>2</v>
      </c>
      <c r="K861" s="30">
        <v>41586</v>
      </c>
      <c r="L861" s="28">
        <f ca="1">YEAR(TODAY())-YEAR(CLEAN!$K861)</f>
        <v>12</v>
      </c>
      <c r="M861" s="28">
        <v>87</v>
      </c>
      <c r="N861" s="28">
        <f>SUM(CLEAN!$AB861:$AE861)</f>
        <v>22</v>
      </c>
      <c r="O861" s="31">
        <f>CLEAN!$U861+CLEAN!$V861+CLEAN!$W861+CLEAN!$X861+CLEAN!$Y861+CLEAN!$Z861</f>
        <v>574</v>
      </c>
      <c r="P861" s="28">
        <f>IF(CLEAN!$M861&lt;=32,3,IF(CLEAN!$M861&lt;=65,2,1))</f>
        <v>1</v>
      </c>
      <c r="Q861" s="28">
        <f>IF(Table_Market[[#This Row],[F_TOTAL_achat]]&lt;=14,1,IF(Table_Market[[#This Row],[F_TOTAL_achat]]&lt;=21,2,3))</f>
        <v>3</v>
      </c>
      <c r="R861" s="28">
        <f>IF(Table_Market[[#This Row],[M_TOTAL_dépensé]]&lt;=115,1,IF(Table_Market[[#This Row],[M_TOTAL_dépensé]]&lt;=833,2,3))</f>
        <v>2</v>
      </c>
      <c r="S861" s="21" t="str">
        <f>Table_Market[[#This Row],[R_SCORE]]&amp;Table_Market[[#This Row],[F_SCORE]]&amp;Table_Market[[#This Row],[M_SCORE]]</f>
        <v>132</v>
      </c>
      <c r="T8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61" s="31">
        <v>327</v>
      </c>
      <c r="V861" s="31">
        <v>9</v>
      </c>
      <c r="W861" s="31">
        <v>122</v>
      </c>
      <c r="X861" s="31">
        <v>19</v>
      </c>
      <c r="Y861" s="31">
        <v>14</v>
      </c>
      <c r="Z861" s="31">
        <v>83</v>
      </c>
      <c r="AA861" s="28">
        <v>5</v>
      </c>
      <c r="AB861" s="28">
        <v>5</v>
      </c>
      <c r="AC861" s="28">
        <v>2</v>
      </c>
      <c r="AD861" s="28">
        <v>9</v>
      </c>
      <c r="AE861" s="28">
        <v>6</v>
      </c>
      <c r="AF861" s="28">
        <v>0</v>
      </c>
      <c r="AG861" s="28">
        <v>0</v>
      </c>
      <c r="AH861" s="28">
        <v>0</v>
      </c>
      <c r="AI861" s="28">
        <v>0</v>
      </c>
      <c r="AJ861" s="28">
        <v>0</v>
      </c>
      <c r="AK861" s="28">
        <v>0</v>
      </c>
      <c r="AL861" s="28">
        <v>3</v>
      </c>
      <c r="AM861" s="28">
        <v>11</v>
      </c>
      <c r="AN861" s="32">
        <v>0</v>
      </c>
    </row>
    <row r="862" spans="1:40" x14ac:dyDescent="0.35">
      <c r="A862" s="19">
        <v>8920</v>
      </c>
      <c r="B862" s="20">
        <v>1967</v>
      </c>
      <c r="C862" s="21">
        <f ca="1">YEAR(TODAY())-CLEAN!$B862</f>
        <v>58</v>
      </c>
      <c r="D862" s="28" t="s">
        <v>792</v>
      </c>
      <c r="E862" s="20" t="s">
        <v>717</v>
      </c>
      <c r="F862" s="20" t="s">
        <v>709</v>
      </c>
      <c r="G862" s="22">
        <v>59235</v>
      </c>
      <c r="H862" s="21">
        <v>1</v>
      </c>
      <c r="I862" s="21">
        <v>0</v>
      </c>
      <c r="J862" s="21">
        <f>CLEAN!$H862+CLEAN!$I862</f>
        <v>1</v>
      </c>
      <c r="K862" s="23">
        <v>41286</v>
      </c>
      <c r="L862" s="21">
        <f ca="1">YEAR(TODAY())-YEAR(CLEAN!$K862)</f>
        <v>12</v>
      </c>
      <c r="M862" s="21">
        <v>4</v>
      </c>
      <c r="N862" s="21">
        <f>SUM(CLEAN!$AB862:$AE862)</f>
        <v>32</v>
      </c>
      <c r="O862" s="24">
        <f>CLEAN!$U862+CLEAN!$V862+CLEAN!$W862+CLEAN!$X862+CLEAN!$Y862+CLEAN!$Z862</f>
        <v>1128</v>
      </c>
      <c r="P862" s="21">
        <f>IF(CLEAN!$M862&lt;=32,3,IF(CLEAN!$M862&lt;=65,2,1))</f>
        <v>3</v>
      </c>
      <c r="Q862" s="21">
        <f>IF(Table_Market[[#This Row],[F_TOTAL_achat]]&lt;=14,1,IF(Table_Market[[#This Row],[F_TOTAL_achat]]&lt;=21,2,3))</f>
        <v>3</v>
      </c>
      <c r="R862" s="21">
        <f>IF(Table_Market[[#This Row],[M_TOTAL_dépensé]]&lt;=115,1,IF(Table_Market[[#This Row],[M_TOTAL_dépensé]]&lt;=833,2,3))</f>
        <v>3</v>
      </c>
      <c r="S862" s="21" t="str">
        <f>Table_Market[[#This Row],[R_SCORE]]&amp;Table_Market[[#This Row],[F_SCORE]]&amp;Table_Market[[#This Row],[M_SCORE]]</f>
        <v>333</v>
      </c>
      <c r="T8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62" s="24">
        <v>448</v>
      </c>
      <c r="V862" s="24">
        <v>40</v>
      </c>
      <c r="W862" s="24">
        <v>469</v>
      </c>
      <c r="X862" s="24">
        <v>80</v>
      </c>
      <c r="Y862" s="24">
        <v>0</v>
      </c>
      <c r="Z862" s="24">
        <v>91</v>
      </c>
      <c r="AA862" s="21">
        <v>3</v>
      </c>
      <c r="AB862" s="21">
        <v>11</v>
      </c>
      <c r="AC862" s="21">
        <v>2</v>
      </c>
      <c r="AD862" s="21">
        <v>12</v>
      </c>
      <c r="AE862" s="21">
        <v>7</v>
      </c>
      <c r="AF862" s="21">
        <v>0</v>
      </c>
      <c r="AG862" s="21">
        <v>0</v>
      </c>
      <c r="AH862" s="21">
        <v>0</v>
      </c>
      <c r="AI862" s="21">
        <v>0</v>
      </c>
      <c r="AJ862" s="21">
        <v>0</v>
      </c>
      <c r="AK862" s="21">
        <v>0</v>
      </c>
      <c r="AL862" s="21">
        <v>3</v>
      </c>
      <c r="AM862" s="21">
        <v>11</v>
      </c>
      <c r="AN862" s="25">
        <v>0</v>
      </c>
    </row>
    <row r="863" spans="1:40" x14ac:dyDescent="0.35">
      <c r="A863" s="26">
        <v>7342</v>
      </c>
      <c r="B863" s="27">
        <v>1961</v>
      </c>
      <c r="C863" s="21">
        <f ca="1">YEAR(TODAY())-CLEAN!$B863</f>
        <v>64</v>
      </c>
      <c r="D863" s="28" t="s">
        <v>794</v>
      </c>
      <c r="E863" s="27" t="s">
        <v>717</v>
      </c>
      <c r="F863" s="27" t="s">
        <v>712</v>
      </c>
      <c r="G863" s="29">
        <v>59184</v>
      </c>
      <c r="H863" s="28">
        <v>0</v>
      </c>
      <c r="I863" s="28">
        <v>1</v>
      </c>
      <c r="J863" s="28">
        <f>CLEAN!$H863+CLEAN!$I863</f>
        <v>1</v>
      </c>
      <c r="K863" s="30">
        <v>41161</v>
      </c>
      <c r="L863" s="28">
        <f ca="1">YEAR(TODAY())-YEAR(CLEAN!$K863)</f>
        <v>13</v>
      </c>
      <c r="M863" s="28">
        <v>6</v>
      </c>
      <c r="N863" s="28">
        <f>SUM(CLEAN!$AB863:$AE863)</f>
        <v>29</v>
      </c>
      <c r="O863" s="31">
        <f>CLEAN!$U863+CLEAN!$V863+CLEAN!$W863+CLEAN!$X863+CLEAN!$Y863+CLEAN!$Z863</f>
        <v>1072</v>
      </c>
      <c r="P863" s="28">
        <f>IF(CLEAN!$M863&lt;=32,3,IF(CLEAN!$M863&lt;=65,2,1))</f>
        <v>3</v>
      </c>
      <c r="Q863" s="28">
        <f>IF(Table_Market[[#This Row],[F_TOTAL_achat]]&lt;=14,1,IF(Table_Market[[#This Row],[F_TOTAL_achat]]&lt;=21,2,3))</f>
        <v>3</v>
      </c>
      <c r="R863" s="28">
        <f>IF(Table_Market[[#This Row],[M_TOTAL_dépensé]]&lt;=115,1,IF(Table_Market[[#This Row],[M_TOTAL_dépensé]]&lt;=833,2,3))</f>
        <v>3</v>
      </c>
      <c r="S863" s="21" t="str">
        <f>Table_Market[[#This Row],[R_SCORE]]&amp;Table_Market[[#This Row],[F_SCORE]]&amp;Table_Market[[#This Row],[M_SCORE]]</f>
        <v>333</v>
      </c>
      <c r="T8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63" s="31">
        <v>341</v>
      </c>
      <c r="V863" s="31">
        <v>142</v>
      </c>
      <c r="W863" s="31">
        <v>113</v>
      </c>
      <c r="X863" s="31">
        <v>259</v>
      </c>
      <c r="Y863" s="31">
        <v>151</v>
      </c>
      <c r="Z863" s="31">
        <v>66</v>
      </c>
      <c r="AA863" s="28">
        <v>3</v>
      </c>
      <c r="AB863" s="28">
        <v>6</v>
      </c>
      <c r="AC863" s="28">
        <v>6</v>
      </c>
      <c r="AD863" s="28">
        <v>12</v>
      </c>
      <c r="AE863" s="28">
        <v>5</v>
      </c>
      <c r="AF863" s="28">
        <v>0</v>
      </c>
      <c r="AG863" s="28">
        <v>0</v>
      </c>
      <c r="AH863" s="28">
        <v>0</v>
      </c>
      <c r="AI863" s="28">
        <v>0</v>
      </c>
      <c r="AJ863" s="28">
        <v>0</v>
      </c>
      <c r="AK863" s="28">
        <v>0</v>
      </c>
      <c r="AL863" s="28">
        <v>3</v>
      </c>
      <c r="AM863" s="28">
        <v>11</v>
      </c>
      <c r="AN863" s="32">
        <v>0</v>
      </c>
    </row>
    <row r="864" spans="1:40" x14ac:dyDescent="0.35">
      <c r="A864" s="19">
        <v>4990</v>
      </c>
      <c r="B864" s="20">
        <v>1954</v>
      </c>
      <c r="C864" s="21">
        <f ca="1">YEAR(TODAY())-CLEAN!$B864</f>
        <v>71</v>
      </c>
      <c r="D864" s="28" t="s">
        <v>794</v>
      </c>
      <c r="E864" s="20" t="s">
        <v>716</v>
      </c>
      <c r="F864" s="20" t="s">
        <v>710</v>
      </c>
      <c r="G864" s="22">
        <v>59111</v>
      </c>
      <c r="H864" s="21">
        <v>0</v>
      </c>
      <c r="I864" s="21">
        <v>0</v>
      </c>
      <c r="J864" s="21">
        <f>CLEAN!$H864+CLEAN!$I864</f>
        <v>0</v>
      </c>
      <c r="K864" s="23">
        <v>41396</v>
      </c>
      <c r="L864" s="21">
        <f ca="1">YEAR(TODAY())-YEAR(CLEAN!$K864)</f>
        <v>12</v>
      </c>
      <c r="M864" s="21">
        <v>90</v>
      </c>
      <c r="N864" s="21">
        <f>SUM(CLEAN!$AB864:$AE864)</f>
        <v>27</v>
      </c>
      <c r="O864" s="24">
        <f>CLEAN!$U864+CLEAN!$V864+CLEAN!$W864+CLEAN!$X864+CLEAN!$Y864+CLEAN!$Z864</f>
        <v>869</v>
      </c>
      <c r="P864" s="21">
        <f>IF(CLEAN!$M864&lt;=32,3,IF(CLEAN!$M864&lt;=65,2,1))</f>
        <v>1</v>
      </c>
      <c r="Q864" s="21">
        <f>IF(Table_Market[[#This Row],[F_TOTAL_achat]]&lt;=14,1,IF(Table_Market[[#This Row],[F_TOTAL_achat]]&lt;=21,2,3))</f>
        <v>3</v>
      </c>
      <c r="R864" s="21">
        <f>IF(Table_Market[[#This Row],[M_TOTAL_dépensé]]&lt;=115,1,IF(Table_Market[[#This Row],[M_TOTAL_dépensé]]&lt;=833,2,3))</f>
        <v>3</v>
      </c>
      <c r="S864" s="21" t="str">
        <f>Table_Market[[#This Row],[R_SCORE]]&amp;Table_Market[[#This Row],[F_SCORE]]&amp;Table_Market[[#This Row],[M_SCORE]]</f>
        <v>133</v>
      </c>
      <c r="T8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64" s="24">
        <v>524</v>
      </c>
      <c r="V864" s="24">
        <v>0</v>
      </c>
      <c r="W864" s="24">
        <v>134</v>
      </c>
      <c r="X864" s="24">
        <v>28</v>
      </c>
      <c r="Y864" s="24">
        <v>28</v>
      </c>
      <c r="Z864" s="24">
        <v>155</v>
      </c>
      <c r="AA864" s="21">
        <v>1</v>
      </c>
      <c r="AB864" s="21">
        <v>11</v>
      </c>
      <c r="AC864" s="21">
        <v>1</v>
      </c>
      <c r="AD864" s="21">
        <v>8</v>
      </c>
      <c r="AE864" s="21">
        <v>7</v>
      </c>
      <c r="AF864" s="21">
        <v>0</v>
      </c>
      <c r="AG864" s="21">
        <v>0</v>
      </c>
      <c r="AH864" s="21">
        <v>0</v>
      </c>
      <c r="AI864" s="21">
        <v>0</v>
      </c>
      <c r="AJ864" s="21">
        <v>0</v>
      </c>
      <c r="AK864" s="21">
        <v>0</v>
      </c>
      <c r="AL864" s="21">
        <v>3</v>
      </c>
      <c r="AM864" s="21">
        <v>11</v>
      </c>
      <c r="AN864" s="25">
        <v>0</v>
      </c>
    </row>
    <row r="865" spans="1:40" x14ac:dyDescent="0.35">
      <c r="A865" s="26">
        <v>1921</v>
      </c>
      <c r="B865" s="27">
        <v>1967</v>
      </c>
      <c r="C865" s="21">
        <f ca="1">YEAR(TODAY())-CLEAN!$B865</f>
        <v>58</v>
      </c>
      <c r="D865" s="28" t="s">
        <v>792</v>
      </c>
      <c r="E865" s="27" t="s">
        <v>714</v>
      </c>
      <c r="F865" s="27" t="s">
        <v>710</v>
      </c>
      <c r="G865" s="29">
        <v>59062</v>
      </c>
      <c r="H865" s="28">
        <v>2</v>
      </c>
      <c r="I865" s="28">
        <v>1</v>
      </c>
      <c r="J865" s="28">
        <f>CLEAN!$H865+CLEAN!$I865</f>
        <v>3</v>
      </c>
      <c r="K865" s="30">
        <v>41550</v>
      </c>
      <c r="L865" s="28">
        <f ca="1">YEAR(TODAY())-YEAR(CLEAN!$K865)</f>
        <v>12</v>
      </c>
      <c r="M865" s="28">
        <v>74</v>
      </c>
      <c r="N865" s="28">
        <f>SUM(CLEAN!$AB865:$AE865)</f>
        <v>9</v>
      </c>
      <c r="O865" s="31">
        <f>CLEAN!$U865+CLEAN!$V865+CLEAN!$W865+CLEAN!$X865+CLEAN!$Y865+CLEAN!$Z865</f>
        <v>71</v>
      </c>
      <c r="P865" s="28">
        <f>IF(CLEAN!$M865&lt;=32,3,IF(CLEAN!$M865&lt;=65,2,1))</f>
        <v>1</v>
      </c>
      <c r="Q865" s="28">
        <f>IF(Table_Market[[#This Row],[F_TOTAL_achat]]&lt;=14,1,IF(Table_Market[[#This Row],[F_TOTAL_achat]]&lt;=21,2,3))</f>
        <v>1</v>
      </c>
      <c r="R865" s="28">
        <f>IF(Table_Market[[#This Row],[M_TOTAL_dépensé]]&lt;=115,1,IF(Table_Market[[#This Row],[M_TOTAL_dépensé]]&lt;=833,2,3))</f>
        <v>1</v>
      </c>
      <c r="S865" s="21" t="str">
        <f>Table_Market[[#This Row],[R_SCORE]]&amp;Table_Market[[#This Row],[F_SCORE]]&amp;Table_Market[[#This Row],[M_SCORE]]</f>
        <v>111</v>
      </c>
      <c r="T8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65" s="31">
        <v>46</v>
      </c>
      <c r="V865" s="31">
        <v>1</v>
      </c>
      <c r="W865" s="31">
        <v>12</v>
      </c>
      <c r="X865" s="31">
        <v>3</v>
      </c>
      <c r="Y865" s="31">
        <v>0</v>
      </c>
      <c r="Z865" s="31">
        <v>9</v>
      </c>
      <c r="AA865" s="28">
        <v>2</v>
      </c>
      <c r="AB865" s="28">
        <v>2</v>
      </c>
      <c r="AC865" s="28">
        <v>0</v>
      </c>
      <c r="AD865" s="28">
        <v>3</v>
      </c>
      <c r="AE865" s="28">
        <v>4</v>
      </c>
      <c r="AF865" s="28">
        <v>0</v>
      </c>
      <c r="AG865" s="28">
        <v>0</v>
      </c>
      <c r="AH865" s="28">
        <v>0</v>
      </c>
      <c r="AI865" s="28">
        <v>0</v>
      </c>
      <c r="AJ865" s="28">
        <v>0</v>
      </c>
      <c r="AK865" s="28">
        <v>0</v>
      </c>
      <c r="AL865" s="28">
        <v>3</v>
      </c>
      <c r="AM865" s="28">
        <v>11</v>
      </c>
      <c r="AN865" s="32">
        <v>0</v>
      </c>
    </row>
    <row r="866" spans="1:40" x14ac:dyDescent="0.35">
      <c r="A866" s="19">
        <v>8789</v>
      </c>
      <c r="B866" s="20">
        <v>1989</v>
      </c>
      <c r="C866" s="21">
        <f ca="1">YEAR(TODAY())-CLEAN!$B866</f>
        <v>36</v>
      </c>
      <c r="D866" s="28" t="s">
        <v>793</v>
      </c>
      <c r="E866" s="20" t="s">
        <v>717</v>
      </c>
      <c r="F866" s="20" t="s">
        <v>710</v>
      </c>
      <c r="G866" s="22">
        <v>59060</v>
      </c>
      <c r="H866" s="21">
        <v>1</v>
      </c>
      <c r="I866" s="21">
        <v>0</v>
      </c>
      <c r="J866" s="21">
        <f>CLEAN!$H866+CLEAN!$I866</f>
        <v>1</v>
      </c>
      <c r="K866" s="23">
        <v>41650</v>
      </c>
      <c r="L866" s="21">
        <f ca="1">YEAR(TODAY())-YEAR(CLEAN!$K866)</f>
        <v>11</v>
      </c>
      <c r="M866" s="21">
        <v>77</v>
      </c>
      <c r="N866" s="21">
        <f>SUM(CLEAN!$AB866:$AE866)</f>
        <v>15</v>
      </c>
      <c r="O866" s="24">
        <f>CLEAN!$U866+CLEAN!$V866+CLEAN!$W866+CLEAN!$X866+CLEAN!$Y866+CLEAN!$Z866</f>
        <v>274</v>
      </c>
      <c r="P866" s="21">
        <f>IF(CLEAN!$M866&lt;=32,3,IF(CLEAN!$M866&lt;=65,2,1))</f>
        <v>1</v>
      </c>
      <c r="Q866" s="21">
        <f>IF(Table_Market[[#This Row],[F_TOTAL_achat]]&lt;=14,1,IF(Table_Market[[#This Row],[F_TOTAL_achat]]&lt;=21,2,3))</f>
        <v>2</v>
      </c>
      <c r="R866" s="21">
        <f>IF(Table_Market[[#This Row],[M_TOTAL_dépensé]]&lt;=115,1,IF(Table_Market[[#This Row],[M_TOTAL_dépensé]]&lt;=833,2,3))</f>
        <v>2</v>
      </c>
      <c r="S866" s="21" t="str">
        <f>Table_Market[[#This Row],[R_SCORE]]&amp;Table_Market[[#This Row],[F_SCORE]]&amp;Table_Market[[#This Row],[M_SCORE]]</f>
        <v>122</v>
      </c>
      <c r="T8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66" s="24">
        <v>35</v>
      </c>
      <c r="V866" s="24">
        <v>40</v>
      </c>
      <c r="W866" s="24">
        <v>111</v>
      </c>
      <c r="X866" s="24">
        <v>36</v>
      </c>
      <c r="Y866" s="24">
        <v>40</v>
      </c>
      <c r="Z866" s="24">
        <v>12</v>
      </c>
      <c r="AA866" s="21">
        <v>3</v>
      </c>
      <c r="AB866" s="21">
        <v>3</v>
      </c>
      <c r="AC866" s="21">
        <v>1</v>
      </c>
      <c r="AD866" s="21">
        <v>7</v>
      </c>
      <c r="AE866" s="21">
        <v>4</v>
      </c>
      <c r="AF866" s="21">
        <v>0</v>
      </c>
      <c r="AG866" s="21">
        <v>0</v>
      </c>
      <c r="AH866" s="21">
        <v>0</v>
      </c>
      <c r="AI866" s="21">
        <v>0</v>
      </c>
      <c r="AJ866" s="21">
        <v>0</v>
      </c>
      <c r="AK866" s="21">
        <v>0</v>
      </c>
      <c r="AL866" s="21">
        <v>3</v>
      </c>
      <c r="AM866" s="21">
        <v>11</v>
      </c>
      <c r="AN866" s="25">
        <v>0</v>
      </c>
    </row>
    <row r="867" spans="1:40" x14ac:dyDescent="0.35">
      <c r="A867" s="26">
        <v>6357</v>
      </c>
      <c r="B867" s="27">
        <v>1959</v>
      </c>
      <c r="C867" s="21">
        <f ca="1">YEAR(TODAY())-CLEAN!$B867</f>
        <v>66</v>
      </c>
      <c r="D867" s="28" t="s">
        <v>794</v>
      </c>
      <c r="E867" s="27" t="s">
        <v>717</v>
      </c>
      <c r="F867" s="27" t="s">
        <v>711</v>
      </c>
      <c r="G867" s="29">
        <v>59052</v>
      </c>
      <c r="H867" s="28">
        <v>0</v>
      </c>
      <c r="I867" s="28">
        <v>1</v>
      </c>
      <c r="J867" s="28">
        <f>CLEAN!$H867+CLEAN!$I867</f>
        <v>1</v>
      </c>
      <c r="K867" s="30">
        <v>41595</v>
      </c>
      <c r="L867" s="28">
        <f ca="1">YEAR(TODAY())-YEAR(CLEAN!$K867)</f>
        <v>12</v>
      </c>
      <c r="M867" s="28">
        <v>29</v>
      </c>
      <c r="N867" s="28">
        <f>SUM(CLEAN!$AB867:$AE867)</f>
        <v>20</v>
      </c>
      <c r="O867" s="31">
        <f>CLEAN!$U867+CLEAN!$V867+CLEAN!$W867+CLEAN!$X867+CLEAN!$Y867+CLEAN!$Z867</f>
        <v>491</v>
      </c>
      <c r="P867" s="28">
        <f>IF(CLEAN!$M867&lt;=32,3,IF(CLEAN!$M867&lt;=65,2,1))</f>
        <v>3</v>
      </c>
      <c r="Q867" s="28">
        <f>IF(Table_Market[[#This Row],[F_TOTAL_achat]]&lt;=14,1,IF(Table_Market[[#This Row],[F_TOTAL_achat]]&lt;=21,2,3))</f>
        <v>2</v>
      </c>
      <c r="R867" s="28">
        <f>IF(Table_Market[[#This Row],[M_TOTAL_dépensé]]&lt;=115,1,IF(Table_Market[[#This Row],[M_TOTAL_dépensé]]&lt;=833,2,3))</f>
        <v>2</v>
      </c>
      <c r="S867" s="21" t="str">
        <f>Table_Market[[#This Row],[R_SCORE]]&amp;Table_Market[[#This Row],[F_SCORE]]&amp;Table_Market[[#This Row],[M_SCORE]]</f>
        <v>322</v>
      </c>
      <c r="T8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67" s="31">
        <v>230</v>
      </c>
      <c r="V867" s="31">
        <v>35</v>
      </c>
      <c r="W867" s="31">
        <v>75</v>
      </c>
      <c r="X867" s="31">
        <v>63</v>
      </c>
      <c r="Y867" s="31">
        <v>57</v>
      </c>
      <c r="Z867" s="31">
        <v>31</v>
      </c>
      <c r="AA867" s="28">
        <v>3</v>
      </c>
      <c r="AB867" s="28">
        <v>7</v>
      </c>
      <c r="AC867" s="28">
        <v>1</v>
      </c>
      <c r="AD867" s="28">
        <v>7</v>
      </c>
      <c r="AE867" s="28">
        <v>5</v>
      </c>
      <c r="AF867" s="28">
        <v>0</v>
      </c>
      <c r="AG867" s="28">
        <v>0</v>
      </c>
      <c r="AH867" s="28">
        <v>0</v>
      </c>
      <c r="AI867" s="28">
        <v>0</v>
      </c>
      <c r="AJ867" s="28">
        <v>0</v>
      </c>
      <c r="AK867" s="28">
        <v>0</v>
      </c>
      <c r="AL867" s="28">
        <v>3</v>
      </c>
      <c r="AM867" s="28">
        <v>11</v>
      </c>
      <c r="AN867" s="32">
        <v>0</v>
      </c>
    </row>
    <row r="868" spans="1:40" x14ac:dyDescent="0.35">
      <c r="A868" s="19">
        <v>1523</v>
      </c>
      <c r="B868" s="20">
        <v>1973</v>
      </c>
      <c r="C868" s="21">
        <f ca="1">YEAR(TODAY())-CLEAN!$B868</f>
        <v>52</v>
      </c>
      <c r="D868" s="28" t="s">
        <v>792</v>
      </c>
      <c r="E868" s="20" t="s">
        <v>716</v>
      </c>
      <c r="F868" s="20" t="s">
        <v>710</v>
      </c>
      <c r="G868" s="22">
        <v>59041</v>
      </c>
      <c r="H868" s="21">
        <v>1</v>
      </c>
      <c r="I868" s="21">
        <v>1</v>
      </c>
      <c r="J868" s="21">
        <f>CLEAN!$H868+CLEAN!$I868</f>
        <v>2</v>
      </c>
      <c r="K868" s="23">
        <v>41766</v>
      </c>
      <c r="L868" s="21">
        <f ca="1">YEAR(TODAY())-YEAR(CLEAN!$K868)</f>
        <v>11</v>
      </c>
      <c r="M868" s="21">
        <v>25</v>
      </c>
      <c r="N868" s="21">
        <f>SUM(CLEAN!$AB868:$AE868)</f>
        <v>11</v>
      </c>
      <c r="O868" s="24">
        <f>CLEAN!$U868+CLEAN!$V868+CLEAN!$W868+CLEAN!$X868+CLEAN!$Y868+CLEAN!$Z868</f>
        <v>96</v>
      </c>
      <c r="P868" s="21">
        <f>IF(CLEAN!$M868&lt;=32,3,IF(CLEAN!$M868&lt;=65,2,1))</f>
        <v>3</v>
      </c>
      <c r="Q868" s="21">
        <f>IF(Table_Market[[#This Row],[F_TOTAL_achat]]&lt;=14,1,IF(Table_Market[[#This Row],[F_TOTAL_achat]]&lt;=21,2,3))</f>
        <v>1</v>
      </c>
      <c r="R868" s="21">
        <f>IF(Table_Market[[#This Row],[M_TOTAL_dépensé]]&lt;=115,1,IF(Table_Market[[#This Row],[M_TOTAL_dépensé]]&lt;=833,2,3))</f>
        <v>1</v>
      </c>
      <c r="S868" s="21" t="str">
        <f>Table_Market[[#This Row],[R_SCORE]]&amp;Table_Market[[#This Row],[F_SCORE]]&amp;Table_Market[[#This Row],[M_SCORE]]</f>
        <v>311</v>
      </c>
      <c r="T8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68" s="24">
        <v>69</v>
      </c>
      <c r="V868" s="24">
        <v>2</v>
      </c>
      <c r="W868" s="24">
        <v>15</v>
      </c>
      <c r="X868" s="24">
        <v>2</v>
      </c>
      <c r="Y868" s="24">
        <v>2</v>
      </c>
      <c r="Z868" s="24">
        <v>6</v>
      </c>
      <c r="AA868" s="21">
        <v>2</v>
      </c>
      <c r="AB868" s="21">
        <v>2</v>
      </c>
      <c r="AC868" s="21">
        <v>0</v>
      </c>
      <c r="AD868" s="21">
        <v>4</v>
      </c>
      <c r="AE868" s="21">
        <v>5</v>
      </c>
      <c r="AF868" s="21">
        <v>0</v>
      </c>
      <c r="AG868" s="21">
        <v>0</v>
      </c>
      <c r="AH868" s="21">
        <v>0</v>
      </c>
      <c r="AI868" s="21">
        <v>0</v>
      </c>
      <c r="AJ868" s="21">
        <v>0</v>
      </c>
      <c r="AK868" s="21">
        <v>0</v>
      </c>
      <c r="AL868" s="21">
        <v>3</v>
      </c>
      <c r="AM868" s="21">
        <v>11</v>
      </c>
      <c r="AN868" s="25">
        <v>0</v>
      </c>
    </row>
    <row r="869" spans="1:40" x14ac:dyDescent="0.35">
      <c r="A869" s="26">
        <v>6404</v>
      </c>
      <c r="B869" s="27">
        <v>1969</v>
      </c>
      <c r="C869" s="21">
        <f ca="1">YEAR(TODAY())-CLEAN!$B869</f>
        <v>56</v>
      </c>
      <c r="D869" s="28" t="s">
        <v>792</v>
      </c>
      <c r="E869" s="27" t="s">
        <v>716</v>
      </c>
      <c r="F869" s="27" t="s">
        <v>713</v>
      </c>
      <c r="G869" s="29">
        <v>58917</v>
      </c>
      <c r="H869" s="28">
        <v>1</v>
      </c>
      <c r="I869" s="28">
        <v>2</v>
      </c>
      <c r="J869" s="28">
        <f>CLEAN!$H869+CLEAN!$I869</f>
        <v>3</v>
      </c>
      <c r="K869" s="30">
        <v>41357</v>
      </c>
      <c r="L869" s="28">
        <f ca="1">YEAR(TODAY())-YEAR(CLEAN!$K869)</f>
        <v>12</v>
      </c>
      <c r="M869" s="28">
        <v>10</v>
      </c>
      <c r="N869" s="28">
        <f>SUM(CLEAN!$AB869:$AE869)</f>
        <v>16</v>
      </c>
      <c r="O869" s="31">
        <f>CLEAN!$U869+CLEAN!$V869+CLEAN!$W869+CLEAN!$X869+CLEAN!$Y869+CLEAN!$Z869</f>
        <v>282</v>
      </c>
      <c r="P869" s="28">
        <f>IF(CLEAN!$M869&lt;=32,3,IF(CLEAN!$M869&lt;=65,2,1))</f>
        <v>3</v>
      </c>
      <c r="Q869" s="28">
        <f>IF(Table_Market[[#This Row],[F_TOTAL_achat]]&lt;=14,1,IF(Table_Market[[#This Row],[F_TOTAL_achat]]&lt;=21,2,3))</f>
        <v>2</v>
      </c>
      <c r="R869" s="28">
        <f>IF(Table_Market[[#This Row],[M_TOTAL_dépensé]]&lt;=115,1,IF(Table_Market[[#This Row],[M_TOTAL_dépensé]]&lt;=833,2,3))</f>
        <v>2</v>
      </c>
      <c r="S869" s="21" t="str">
        <f>Table_Market[[#This Row],[R_SCORE]]&amp;Table_Market[[#This Row],[F_SCORE]]&amp;Table_Market[[#This Row],[M_SCORE]]</f>
        <v>322</v>
      </c>
      <c r="T8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69" s="31">
        <v>151</v>
      </c>
      <c r="V869" s="31">
        <v>7</v>
      </c>
      <c r="W869" s="31">
        <v>89</v>
      </c>
      <c r="X869" s="31">
        <v>0</v>
      </c>
      <c r="Y869" s="31">
        <v>7</v>
      </c>
      <c r="Z869" s="31">
        <v>28</v>
      </c>
      <c r="AA869" s="28">
        <v>5</v>
      </c>
      <c r="AB869" s="28">
        <v>4</v>
      </c>
      <c r="AC869" s="28">
        <v>1</v>
      </c>
      <c r="AD869" s="28">
        <v>6</v>
      </c>
      <c r="AE869" s="28">
        <v>5</v>
      </c>
      <c r="AF869" s="28">
        <v>0</v>
      </c>
      <c r="AG869" s="28">
        <v>0</v>
      </c>
      <c r="AH869" s="28">
        <v>0</v>
      </c>
      <c r="AI869" s="28">
        <v>0</v>
      </c>
      <c r="AJ869" s="28">
        <v>0</v>
      </c>
      <c r="AK869" s="28">
        <v>0</v>
      </c>
      <c r="AL869" s="28">
        <v>3</v>
      </c>
      <c r="AM869" s="28">
        <v>11</v>
      </c>
      <c r="AN869" s="32">
        <v>0</v>
      </c>
    </row>
    <row r="870" spans="1:40" x14ac:dyDescent="0.35">
      <c r="A870" s="19">
        <v>5596</v>
      </c>
      <c r="B870" s="20">
        <v>1956</v>
      </c>
      <c r="C870" s="21">
        <f ca="1">YEAR(TODAY())-CLEAN!$B870</f>
        <v>69</v>
      </c>
      <c r="D870" s="28" t="s">
        <v>794</v>
      </c>
      <c r="E870" s="20" t="s">
        <v>717</v>
      </c>
      <c r="F870" s="20" t="s">
        <v>713</v>
      </c>
      <c r="G870" s="22">
        <v>58821</v>
      </c>
      <c r="H870" s="21">
        <v>0</v>
      </c>
      <c r="I870" s="21">
        <v>1</v>
      </c>
      <c r="J870" s="21">
        <f>CLEAN!$H870+CLEAN!$I870</f>
        <v>1</v>
      </c>
      <c r="K870" s="23">
        <v>41559</v>
      </c>
      <c r="L870" s="21">
        <f ca="1">YEAR(TODAY())-YEAR(CLEAN!$K870)</f>
        <v>12</v>
      </c>
      <c r="M870" s="21">
        <v>44</v>
      </c>
      <c r="N870" s="21">
        <f>SUM(CLEAN!$AB870:$AE870)</f>
        <v>26</v>
      </c>
      <c r="O870" s="24">
        <f>CLEAN!$U870+CLEAN!$V870+CLEAN!$W870+CLEAN!$X870+CLEAN!$Y870+CLEAN!$Z870</f>
        <v>728</v>
      </c>
      <c r="P870" s="21">
        <f>IF(CLEAN!$M870&lt;=32,3,IF(CLEAN!$M870&lt;=65,2,1))</f>
        <v>2</v>
      </c>
      <c r="Q870" s="21">
        <f>IF(Table_Market[[#This Row],[F_TOTAL_achat]]&lt;=14,1,IF(Table_Market[[#This Row],[F_TOTAL_achat]]&lt;=21,2,3))</f>
        <v>3</v>
      </c>
      <c r="R870" s="21">
        <f>IF(Table_Market[[#This Row],[M_TOTAL_dépensé]]&lt;=115,1,IF(Table_Market[[#This Row],[M_TOTAL_dépensé]]&lt;=833,2,3))</f>
        <v>2</v>
      </c>
      <c r="S870" s="21" t="str">
        <f>Table_Market[[#This Row],[R_SCORE]]&amp;Table_Market[[#This Row],[F_SCORE]]&amp;Table_Market[[#This Row],[M_SCORE]]</f>
        <v>232</v>
      </c>
      <c r="T8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70" s="24">
        <v>513</v>
      </c>
      <c r="V870" s="24">
        <v>14</v>
      </c>
      <c r="W870" s="24">
        <v>154</v>
      </c>
      <c r="X870" s="24">
        <v>19</v>
      </c>
      <c r="Y870" s="24">
        <v>0</v>
      </c>
      <c r="Z870" s="24">
        <v>28</v>
      </c>
      <c r="AA870" s="21">
        <v>1</v>
      </c>
      <c r="AB870" s="21">
        <v>9</v>
      </c>
      <c r="AC870" s="21">
        <v>2</v>
      </c>
      <c r="AD870" s="21">
        <v>9</v>
      </c>
      <c r="AE870" s="21">
        <v>6</v>
      </c>
      <c r="AF870" s="21">
        <v>0</v>
      </c>
      <c r="AG870" s="21">
        <v>0</v>
      </c>
      <c r="AH870" s="21">
        <v>0</v>
      </c>
      <c r="AI870" s="21">
        <v>0</v>
      </c>
      <c r="AJ870" s="21">
        <v>0</v>
      </c>
      <c r="AK870" s="21">
        <v>0</v>
      </c>
      <c r="AL870" s="21">
        <v>3</v>
      </c>
      <c r="AM870" s="21">
        <v>11</v>
      </c>
      <c r="AN870" s="25">
        <v>0</v>
      </c>
    </row>
    <row r="871" spans="1:40" x14ac:dyDescent="0.35">
      <c r="A871" s="26">
        <v>10159</v>
      </c>
      <c r="B871" s="27">
        <v>1970</v>
      </c>
      <c r="C871" s="21">
        <f ca="1">YEAR(TODAY())-CLEAN!$B871</f>
        <v>55</v>
      </c>
      <c r="D871" s="28" t="s">
        <v>792</v>
      </c>
      <c r="E871" s="27" t="s">
        <v>716</v>
      </c>
      <c r="F871" s="27" t="s">
        <v>711</v>
      </c>
      <c r="G871" s="29">
        <v>58710</v>
      </c>
      <c r="H871" s="28">
        <v>0</v>
      </c>
      <c r="I871" s="28">
        <v>1</v>
      </c>
      <c r="J871" s="28">
        <f>CLEAN!$H871+CLEAN!$I871</f>
        <v>1</v>
      </c>
      <c r="K871" s="30">
        <v>41364</v>
      </c>
      <c r="L871" s="28">
        <f ca="1">YEAR(TODAY())-YEAR(CLEAN!$K871)</f>
        <v>12</v>
      </c>
      <c r="M871" s="28">
        <v>77</v>
      </c>
      <c r="N871" s="28">
        <f>SUM(CLEAN!$AB871:$AE871)</f>
        <v>31</v>
      </c>
      <c r="O871" s="31">
        <f>CLEAN!$U871+CLEAN!$V871+CLEAN!$W871+CLEAN!$X871+CLEAN!$Y871+CLEAN!$Z871</f>
        <v>1185</v>
      </c>
      <c r="P871" s="28">
        <f>IF(CLEAN!$M871&lt;=32,3,IF(CLEAN!$M871&lt;=65,2,1))</f>
        <v>1</v>
      </c>
      <c r="Q871" s="28">
        <f>IF(Table_Market[[#This Row],[F_TOTAL_achat]]&lt;=14,1,IF(Table_Market[[#This Row],[F_TOTAL_achat]]&lt;=21,2,3))</f>
        <v>3</v>
      </c>
      <c r="R871" s="28">
        <f>IF(Table_Market[[#This Row],[M_TOTAL_dépensé]]&lt;=115,1,IF(Table_Market[[#This Row],[M_TOTAL_dépensé]]&lt;=833,2,3))</f>
        <v>3</v>
      </c>
      <c r="S871" s="21" t="str">
        <f>Table_Market[[#This Row],[R_SCORE]]&amp;Table_Market[[#This Row],[F_SCORE]]&amp;Table_Market[[#This Row],[M_SCORE]]</f>
        <v>133</v>
      </c>
      <c r="T8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71" s="31">
        <v>440</v>
      </c>
      <c r="V871" s="31">
        <v>81</v>
      </c>
      <c r="W871" s="31">
        <v>368</v>
      </c>
      <c r="X871" s="31">
        <v>0</v>
      </c>
      <c r="Y871" s="31">
        <v>122</v>
      </c>
      <c r="Z871" s="31">
        <v>174</v>
      </c>
      <c r="AA871" s="28">
        <v>6</v>
      </c>
      <c r="AB871" s="28">
        <v>11</v>
      </c>
      <c r="AC871" s="28">
        <v>5</v>
      </c>
      <c r="AD871" s="28">
        <v>9</v>
      </c>
      <c r="AE871" s="28">
        <v>6</v>
      </c>
      <c r="AF871" s="28">
        <v>0</v>
      </c>
      <c r="AG871" s="28">
        <v>0</v>
      </c>
      <c r="AH871" s="28">
        <v>0</v>
      </c>
      <c r="AI871" s="28">
        <v>0</v>
      </c>
      <c r="AJ871" s="28">
        <v>0</v>
      </c>
      <c r="AK871" s="28">
        <v>0</v>
      </c>
      <c r="AL871" s="28">
        <v>3</v>
      </c>
      <c r="AM871" s="28">
        <v>11</v>
      </c>
      <c r="AN871" s="32">
        <v>0</v>
      </c>
    </row>
    <row r="872" spans="1:40" x14ac:dyDescent="0.35">
      <c r="A872" s="19">
        <v>10127</v>
      </c>
      <c r="B872" s="20">
        <v>1965</v>
      </c>
      <c r="C872" s="21">
        <f ca="1">YEAR(TODAY())-CLEAN!$B872</f>
        <v>60</v>
      </c>
      <c r="D872" s="28" t="s">
        <v>794</v>
      </c>
      <c r="E872" s="20" t="s">
        <v>716</v>
      </c>
      <c r="F872" s="20" t="s">
        <v>710</v>
      </c>
      <c r="G872" s="22">
        <v>58692</v>
      </c>
      <c r="H872" s="21">
        <v>0</v>
      </c>
      <c r="I872" s="21">
        <v>1</v>
      </c>
      <c r="J872" s="21">
        <f>CLEAN!$H872+CLEAN!$I872</f>
        <v>1</v>
      </c>
      <c r="K872" s="23">
        <v>41735</v>
      </c>
      <c r="L872" s="21">
        <f ca="1">YEAR(TODAY())-YEAR(CLEAN!$K872)</f>
        <v>11</v>
      </c>
      <c r="M872" s="21">
        <v>21</v>
      </c>
      <c r="N872" s="21">
        <f>SUM(CLEAN!$AB872:$AE872)</f>
        <v>21</v>
      </c>
      <c r="O872" s="24">
        <f>CLEAN!$U872+CLEAN!$V872+CLEAN!$W872+CLEAN!$X872+CLEAN!$Y872+CLEAN!$Z872</f>
        <v>395</v>
      </c>
      <c r="P872" s="21">
        <f>IF(CLEAN!$M872&lt;=32,3,IF(CLEAN!$M872&lt;=65,2,1))</f>
        <v>3</v>
      </c>
      <c r="Q872" s="21">
        <f>IF(Table_Market[[#This Row],[F_TOTAL_achat]]&lt;=14,1,IF(Table_Market[[#This Row],[F_TOTAL_achat]]&lt;=21,2,3))</f>
        <v>2</v>
      </c>
      <c r="R872" s="21">
        <f>IF(Table_Market[[#This Row],[M_TOTAL_dépensé]]&lt;=115,1,IF(Table_Market[[#This Row],[M_TOTAL_dépensé]]&lt;=833,2,3))</f>
        <v>2</v>
      </c>
      <c r="S872" s="21" t="str">
        <f>Table_Market[[#This Row],[R_SCORE]]&amp;Table_Market[[#This Row],[F_SCORE]]&amp;Table_Market[[#This Row],[M_SCORE]]</f>
        <v>322</v>
      </c>
      <c r="T8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72" s="24">
        <v>301</v>
      </c>
      <c r="V872" s="24">
        <v>11</v>
      </c>
      <c r="W872" s="24">
        <v>61</v>
      </c>
      <c r="X872" s="24">
        <v>4</v>
      </c>
      <c r="Y872" s="24">
        <v>7</v>
      </c>
      <c r="Z872" s="24">
        <v>11</v>
      </c>
      <c r="AA872" s="21">
        <v>1</v>
      </c>
      <c r="AB872" s="21">
        <v>8</v>
      </c>
      <c r="AC872" s="21">
        <v>2</v>
      </c>
      <c r="AD872" s="21">
        <v>4</v>
      </c>
      <c r="AE872" s="21">
        <v>7</v>
      </c>
      <c r="AF872" s="21">
        <v>0</v>
      </c>
      <c r="AG872" s="21">
        <v>0</v>
      </c>
      <c r="AH872" s="21">
        <v>0</v>
      </c>
      <c r="AI872" s="21">
        <v>0</v>
      </c>
      <c r="AJ872" s="21">
        <v>0</v>
      </c>
      <c r="AK872" s="21">
        <v>0</v>
      </c>
      <c r="AL872" s="21">
        <v>3</v>
      </c>
      <c r="AM872" s="21">
        <v>11</v>
      </c>
      <c r="AN872" s="25">
        <v>0</v>
      </c>
    </row>
    <row r="873" spans="1:40" x14ac:dyDescent="0.35">
      <c r="A873" s="26">
        <v>7005</v>
      </c>
      <c r="B873" s="27">
        <v>1981</v>
      </c>
      <c r="C873" s="21">
        <f ca="1">YEAR(TODAY())-CLEAN!$B873</f>
        <v>44</v>
      </c>
      <c r="D873" s="28" t="s">
        <v>793</v>
      </c>
      <c r="E873" s="27" t="s">
        <v>716</v>
      </c>
      <c r="F873" s="27" t="s">
        <v>709</v>
      </c>
      <c r="G873" s="29">
        <v>58684</v>
      </c>
      <c r="H873" s="28">
        <v>0</v>
      </c>
      <c r="I873" s="28">
        <v>0</v>
      </c>
      <c r="J873" s="28">
        <f>CLEAN!$H873+CLEAN!$I873</f>
        <v>0</v>
      </c>
      <c r="K873" s="30">
        <v>41806</v>
      </c>
      <c r="L873" s="28">
        <f ca="1">YEAR(TODAY())-YEAR(CLEAN!$K873)</f>
        <v>11</v>
      </c>
      <c r="M873" s="28">
        <v>71</v>
      </c>
      <c r="N873" s="28">
        <f>SUM(CLEAN!$AB873:$AE873)</f>
        <v>22</v>
      </c>
      <c r="O873" s="31">
        <f>CLEAN!$U873+CLEAN!$V873+CLEAN!$W873+CLEAN!$X873+CLEAN!$Y873+CLEAN!$Z873</f>
        <v>813</v>
      </c>
      <c r="P873" s="28">
        <f>IF(CLEAN!$M873&lt;=32,3,IF(CLEAN!$M873&lt;=65,2,1))</f>
        <v>1</v>
      </c>
      <c r="Q873" s="28">
        <f>IF(Table_Market[[#This Row],[F_TOTAL_achat]]&lt;=14,1,IF(Table_Market[[#This Row],[F_TOTAL_achat]]&lt;=21,2,3))</f>
        <v>3</v>
      </c>
      <c r="R873" s="28">
        <f>IF(Table_Market[[#This Row],[M_TOTAL_dépensé]]&lt;=115,1,IF(Table_Market[[#This Row],[M_TOTAL_dépensé]]&lt;=833,2,3))</f>
        <v>2</v>
      </c>
      <c r="S873" s="21" t="str">
        <f>Table_Market[[#This Row],[R_SCORE]]&amp;Table_Market[[#This Row],[F_SCORE]]&amp;Table_Market[[#This Row],[M_SCORE]]</f>
        <v>132</v>
      </c>
      <c r="T8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73" s="31">
        <v>479</v>
      </c>
      <c r="V873" s="31">
        <v>35</v>
      </c>
      <c r="W873" s="31">
        <v>179</v>
      </c>
      <c r="X873" s="31">
        <v>28</v>
      </c>
      <c r="Y873" s="31">
        <v>7</v>
      </c>
      <c r="Z873" s="31">
        <v>85</v>
      </c>
      <c r="AA873" s="28">
        <v>1</v>
      </c>
      <c r="AB873" s="28">
        <v>5</v>
      </c>
      <c r="AC873" s="28">
        <v>3</v>
      </c>
      <c r="AD873" s="28">
        <v>12</v>
      </c>
      <c r="AE873" s="28">
        <v>2</v>
      </c>
      <c r="AF873" s="28">
        <v>0</v>
      </c>
      <c r="AG873" s="28">
        <v>1</v>
      </c>
      <c r="AH873" s="28">
        <v>0</v>
      </c>
      <c r="AI873" s="28">
        <v>0</v>
      </c>
      <c r="AJ873" s="28">
        <v>0</v>
      </c>
      <c r="AK873" s="28">
        <v>0</v>
      </c>
      <c r="AL873" s="28">
        <v>3</v>
      </c>
      <c r="AM873" s="28">
        <v>11</v>
      </c>
      <c r="AN873" s="32">
        <v>0</v>
      </c>
    </row>
    <row r="874" spans="1:40" x14ac:dyDescent="0.35">
      <c r="A874" s="19">
        <v>1351</v>
      </c>
      <c r="B874" s="20">
        <v>1956</v>
      </c>
      <c r="C874" s="21">
        <f ca="1">YEAR(TODAY())-CLEAN!$B874</f>
        <v>69</v>
      </c>
      <c r="D874" s="28" t="s">
        <v>794</v>
      </c>
      <c r="E874" s="20" t="s">
        <v>717</v>
      </c>
      <c r="F874" s="20" t="s">
        <v>713</v>
      </c>
      <c r="G874" s="22">
        <v>58656</v>
      </c>
      <c r="H874" s="21">
        <v>0</v>
      </c>
      <c r="I874" s="21">
        <v>1</v>
      </c>
      <c r="J874" s="21">
        <f>CLEAN!$H874+CLEAN!$I874</f>
        <v>1</v>
      </c>
      <c r="K874" s="23">
        <v>41172</v>
      </c>
      <c r="L874" s="21">
        <f ca="1">YEAR(TODAY())-YEAR(CLEAN!$K874)</f>
        <v>13</v>
      </c>
      <c r="M874" s="21">
        <v>25</v>
      </c>
      <c r="N874" s="21">
        <f>SUM(CLEAN!$AB874:$AE874)</f>
        <v>34</v>
      </c>
      <c r="O874" s="24">
        <f>CLEAN!$U874+CLEAN!$V874+CLEAN!$W874+CLEAN!$X874+CLEAN!$Y874+CLEAN!$Z874</f>
        <v>1220</v>
      </c>
      <c r="P874" s="21">
        <f>IF(CLEAN!$M874&lt;=32,3,IF(CLEAN!$M874&lt;=65,2,1))</f>
        <v>3</v>
      </c>
      <c r="Q874" s="21">
        <f>IF(Table_Market[[#This Row],[F_TOTAL_achat]]&lt;=14,1,IF(Table_Market[[#This Row],[F_TOTAL_achat]]&lt;=21,2,3))</f>
        <v>3</v>
      </c>
      <c r="R874" s="21">
        <f>IF(Table_Market[[#This Row],[M_TOTAL_dépensé]]&lt;=115,1,IF(Table_Market[[#This Row],[M_TOTAL_dépensé]]&lt;=833,2,3))</f>
        <v>3</v>
      </c>
      <c r="S874" s="21" t="str">
        <f>Table_Market[[#This Row],[R_SCORE]]&amp;Table_Market[[#This Row],[F_SCORE]]&amp;Table_Market[[#This Row],[M_SCORE]]</f>
        <v>333</v>
      </c>
      <c r="T8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74" s="24">
        <v>962</v>
      </c>
      <c r="V874" s="24">
        <v>12</v>
      </c>
      <c r="W874" s="24">
        <v>194</v>
      </c>
      <c r="X874" s="24">
        <v>16</v>
      </c>
      <c r="Y874" s="24">
        <v>24</v>
      </c>
      <c r="Z874" s="24">
        <v>12</v>
      </c>
      <c r="AA874" s="21">
        <v>4</v>
      </c>
      <c r="AB874" s="21">
        <v>7</v>
      </c>
      <c r="AC874" s="21">
        <v>8</v>
      </c>
      <c r="AD874" s="21">
        <v>13</v>
      </c>
      <c r="AE874" s="21">
        <v>6</v>
      </c>
      <c r="AF874" s="21">
        <v>0</v>
      </c>
      <c r="AG874" s="21">
        <v>0</v>
      </c>
      <c r="AH874" s="21">
        <v>1</v>
      </c>
      <c r="AI874" s="21">
        <v>0</v>
      </c>
      <c r="AJ874" s="21">
        <v>0</v>
      </c>
      <c r="AK874" s="21">
        <v>0</v>
      </c>
      <c r="AL874" s="21">
        <v>3</v>
      </c>
      <c r="AM874" s="21">
        <v>11</v>
      </c>
      <c r="AN874" s="25">
        <v>0</v>
      </c>
    </row>
    <row r="875" spans="1:40" x14ac:dyDescent="0.35">
      <c r="A875" s="26">
        <v>4470</v>
      </c>
      <c r="B875" s="27">
        <v>1962</v>
      </c>
      <c r="C875" s="21">
        <f ca="1">YEAR(TODAY())-CLEAN!$B875</f>
        <v>63</v>
      </c>
      <c r="D875" s="28" t="s">
        <v>794</v>
      </c>
      <c r="E875" s="27" t="s">
        <v>717</v>
      </c>
      <c r="F875" s="27" t="s">
        <v>710</v>
      </c>
      <c r="G875" s="29">
        <v>58646</v>
      </c>
      <c r="H875" s="28">
        <v>0</v>
      </c>
      <c r="I875" s="28">
        <v>1</v>
      </c>
      <c r="J875" s="28">
        <f>CLEAN!$H875+CLEAN!$I875</f>
        <v>1</v>
      </c>
      <c r="K875" s="30">
        <v>41435</v>
      </c>
      <c r="L875" s="28">
        <f ca="1">YEAR(TODAY())-YEAR(CLEAN!$K875)</f>
        <v>12</v>
      </c>
      <c r="M875" s="28">
        <v>3</v>
      </c>
      <c r="N875" s="28">
        <f>SUM(CLEAN!$AB875:$AE875)</f>
        <v>11</v>
      </c>
      <c r="O875" s="31">
        <f>CLEAN!$U875+CLEAN!$V875+CLEAN!$W875+CLEAN!$X875+CLEAN!$Y875+CLEAN!$Z875</f>
        <v>140</v>
      </c>
      <c r="P875" s="28">
        <f>IF(CLEAN!$M875&lt;=32,3,IF(CLEAN!$M875&lt;=65,2,1))</f>
        <v>3</v>
      </c>
      <c r="Q875" s="28">
        <f>IF(Table_Market[[#This Row],[F_TOTAL_achat]]&lt;=14,1,IF(Table_Market[[#This Row],[F_TOTAL_achat]]&lt;=21,2,3))</f>
        <v>1</v>
      </c>
      <c r="R875" s="28">
        <f>IF(Table_Market[[#This Row],[M_TOTAL_dépensé]]&lt;=115,1,IF(Table_Market[[#This Row],[M_TOTAL_dépensé]]&lt;=833,2,3))</f>
        <v>2</v>
      </c>
      <c r="S875" s="21" t="str">
        <f>Table_Market[[#This Row],[R_SCORE]]&amp;Table_Market[[#This Row],[F_SCORE]]&amp;Table_Market[[#This Row],[M_SCORE]]</f>
        <v>312</v>
      </c>
      <c r="T8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75" s="31">
        <v>62</v>
      </c>
      <c r="V875" s="31">
        <v>1</v>
      </c>
      <c r="W875" s="31">
        <v>44</v>
      </c>
      <c r="X875" s="31">
        <v>6</v>
      </c>
      <c r="Y875" s="31">
        <v>5</v>
      </c>
      <c r="Z875" s="31">
        <v>22</v>
      </c>
      <c r="AA875" s="28">
        <v>1</v>
      </c>
      <c r="AB875" s="28">
        <v>2</v>
      </c>
      <c r="AC875" s="28">
        <v>1</v>
      </c>
      <c r="AD875" s="28">
        <v>4</v>
      </c>
      <c r="AE875" s="28">
        <v>4</v>
      </c>
      <c r="AF875" s="28">
        <v>0</v>
      </c>
      <c r="AG875" s="28">
        <v>0</v>
      </c>
      <c r="AH875" s="28">
        <v>0</v>
      </c>
      <c r="AI875" s="28">
        <v>0</v>
      </c>
      <c r="AJ875" s="28">
        <v>0</v>
      </c>
      <c r="AK875" s="28">
        <v>0</v>
      </c>
      <c r="AL875" s="28">
        <v>3</v>
      </c>
      <c r="AM875" s="28">
        <v>11</v>
      </c>
      <c r="AN875" s="32">
        <v>0</v>
      </c>
    </row>
    <row r="876" spans="1:40" x14ac:dyDescent="0.35">
      <c r="A876" s="19">
        <v>6183</v>
      </c>
      <c r="B876" s="20">
        <v>1962</v>
      </c>
      <c r="C876" s="21">
        <f ca="1">YEAR(TODAY())-CLEAN!$B876</f>
        <v>63</v>
      </c>
      <c r="D876" s="28" t="s">
        <v>794</v>
      </c>
      <c r="E876" s="20" t="s">
        <v>717</v>
      </c>
      <c r="F876" s="20" t="s">
        <v>710</v>
      </c>
      <c r="G876" s="22">
        <v>58646</v>
      </c>
      <c r="H876" s="21">
        <v>0</v>
      </c>
      <c r="I876" s="21">
        <v>1</v>
      </c>
      <c r="J876" s="21">
        <f>CLEAN!$H876+CLEAN!$I876</f>
        <v>1</v>
      </c>
      <c r="K876" s="23">
        <v>41435</v>
      </c>
      <c r="L876" s="21">
        <f ca="1">YEAR(TODAY())-YEAR(CLEAN!$K876)</f>
        <v>12</v>
      </c>
      <c r="M876" s="21">
        <v>3</v>
      </c>
      <c r="N876" s="21">
        <f>SUM(CLEAN!$AB876:$AE876)</f>
        <v>11</v>
      </c>
      <c r="O876" s="24">
        <f>CLEAN!$U876+CLEAN!$V876+CLEAN!$W876+CLEAN!$X876+CLEAN!$Y876+CLEAN!$Z876</f>
        <v>140</v>
      </c>
      <c r="P876" s="21">
        <f>IF(CLEAN!$M876&lt;=32,3,IF(CLEAN!$M876&lt;=65,2,1))</f>
        <v>3</v>
      </c>
      <c r="Q876" s="21">
        <f>IF(Table_Market[[#This Row],[F_TOTAL_achat]]&lt;=14,1,IF(Table_Market[[#This Row],[F_TOTAL_achat]]&lt;=21,2,3))</f>
        <v>1</v>
      </c>
      <c r="R876" s="21">
        <f>IF(Table_Market[[#This Row],[M_TOTAL_dépensé]]&lt;=115,1,IF(Table_Market[[#This Row],[M_TOTAL_dépensé]]&lt;=833,2,3))</f>
        <v>2</v>
      </c>
      <c r="S876" s="21" t="str">
        <f>Table_Market[[#This Row],[R_SCORE]]&amp;Table_Market[[#This Row],[F_SCORE]]&amp;Table_Market[[#This Row],[M_SCORE]]</f>
        <v>312</v>
      </c>
      <c r="T8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76" s="24">
        <v>62</v>
      </c>
      <c r="V876" s="24">
        <v>1</v>
      </c>
      <c r="W876" s="24">
        <v>44</v>
      </c>
      <c r="X876" s="24">
        <v>6</v>
      </c>
      <c r="Y876" s="24">
        <v>5</v>
      </c>
      <c r="Z876" s="24">
        <v>22</v>
      </c>
      <c r="AA876" s="21">
        <v>1</v>
      </c>
      <c r="AB876" s="21">
        <v>2</v>
      </c>
      <c r="AC876" s="21">
        <v>1</v>
      </c>
      <c r="AD876" s="21">
        <v>4</v>
      </c>
      <c r="AE876" s="21">
        <v>4</v>
      </c>
      <c r="AF876" s="21">
        <v>0</v>
      </c>
      <c r="AG876" s="21">
        <v>0</v>
      </c>
      <c r="AH876" s="21">
        <v>0</v>
      </c>
      <c r="AI876" s="21">
        <v>0</v>
      </c>
      <c r="AJ876" s="21">
        <v>0</v>
      </c>
      <c r="AK876" s="21">
        <v>0</v>
      </c>
      <c r="AL876" s="21">
        <v>3</v>
      </c>
      <c r="AM876" s="21">
        <v>11</v>
      </c>
      <c r="AN876" s="25">
        <v>0</v>
      </c>
    </row>
    <row r="877" spans="1:40" x14ac:dyDescent="0.35">
      <c r="A877" s="26">
        <v>1993</v>
      </c>
      <c r="B877" s="27">
        <v>1949</v>
      </c>
      <c r="C877" s="21">
        <f ca="1">YEAR(TODAY())-CLEAN!$B877</f>
        <v>76</v>
      </c>
      <c r="D877" s="28" t="s">
        <v>794</v>
      </c>
      <c r="E877" s="27" t="s">
        <v>714</v>
      </c>
      <c r="F877" s="27" t="s">
        <v>710</v>
      </c>
      <c r="G877" s="29">
        <v>58607</v>
      </c>
      <c r="H877" s="28">
        <v>0</v>
      </c>
      <c r="I877" s="28">
        <v>1</v>
      </c>
      <c r="J877" s="28">
        <f>CLEAN!$H877+CLEAN!$I877</f>
        <v>1</v>
      </c>
      <c r="K877" s="30">
        <v>41266</v>
      </c>
      <c r="L877" s="28">
        <f ca="1">YEAR(TODAY())-YEAR(CLEAN!$K877)</f>
        <v>13</v>
      </c>
      <c r="M877" s="28">
        <v>63</v>
      </c>
      <c r="N877" s="28">
        <f>SUM(CLEAN!$AB877:$AE877)</f>
        <v>22</v>
      </c>
      <c r="O877" s="31">
        <f>CLEAN!$U877+CLEAN!$V877+CLEAN!$W877+CLEAN!$X877+CLEAN!$Y877+CLEAN!$Z877</f>
        <v>972</v>
      </c>
      <c r="P877" s="28">
        <f>IF(CLEAN!$M877&lt;=32,3,IF(CLEAN!$M877&lt;=65,2,1))</f>
        <v>2</v>
      </c>
      <c r="Q877" s="28">
        <f>IF(Table_Market[[#This Row],[F_TOTAL_achat]]&lt;=14,1,IF(Table_Market[[#This Row],[F_TOTAL_achat]]&lt;=21,2,3))</f>
        <v>3</v>
      </c>
      <c r="R877" s="28">
        <f>IF(Table_Market[[#This Row],[M_TOTAL_dépensé]]&lt;=115,1,IF(Table_Market[[#This Row],[M_TOTAL_dépensé]]&lt;=833,2,3))</f>
        <v>3</v>
      </c>
      <c r="S877" s="21" t="str">
        <f>Table_Market[[#This Row],[R_SCORE]]&amp;Table_Market[[#This Row],[F_SCORE]]&amp;Table_Market[[#This Row],[M_SCORE]]</f>
        <v>233</v>
      </c>
      <c r="T8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77" s="31">
        <v>867</v>
      </c>
      <c r="V877" s="31">
        <v>0</v>
      </c>
      <c r="W877" s="31">
        <v>86</v>
      </c>
      <c r="X877" s="31">
        <v>0</v>
      </c>
      <c r="Y877" s="31">
        <v>0</v>
      </c>
      <c r="Z877" s="31">
        <v>19</v>
      </c>
      <c r="AA877" s="28">
        <v>3</v>
      </c>
      <c r="AB877" s="28">
        <v>2</v>
      </c>
      <c r="AC877" s="28">
        <v>3</v>
      </c>
      <c r="AD877" s="28">
        <v>9</v>
      </c>
      <c r="AE877" s="28">
        <v>8</v>
      </c>
      <c r="AF877" s="28">
        <v>0</v>
      </c>
      <c r="AG877" s="28">
        <v>1</v>
      </c>
      <c r="AH877" s="28">
        <v>0</v>
      </c>
      <c r="AI877" s="28">
        <v>0</v>
      </c>
      <c r="AJ877" s="28">
        <v>0</v>
      </c>
      <c r="AK877" s="28">
        <v>0</v>
      </c>
      <c r="AL877" s="28">
        <v>3</v>
      </c>
      <c r="AM877" s="28">
        <v>11</v>
      </c>
      <c r="AN877" s="32">
        <v>0</v>
      </c>
    </row>
    <row r="878" spans="1:40" x14ac:dyDescent="0.35">
      <c r="A878" s="19">
        <v>2408</v>
      </c>
      <c r="B878" s="20">
        <v>1976</v>
      </c>
      <c r="C878" s="21">
        <f ca="1">YEAR(TODAY())-CLEAN!$B878</f>
        <v>49</v>
      </c>
      <c r="D878" s="28" t="s">
        <v>792</v>
      </c>
      <c r="E878" s="20" t="s">
        <v>716</v>
      </c>
      <c r="F878" s="20" t="s">
        <v>710</v>
      </c>
      <c r="G878" s="22">
        <v>58597</v>
      </c>
      <c r="H878" s="21">
        <v>1</v>
      </c>
      <c r="I878" s="21">
        <v>1</v>
      </c>
      <c r="J878" s="21">
        <f>CLEAN!$H878+CLEAN!$I878</f>
        <v>2</v>
      </c>
      <c r="K878" s="23">
        <v>41233</v>
      </c>
      <c r="L878" s="21">
        <f ca="1">YEAR(TODAY())-YEAR(CLEAN!$K878)</f>
        <v>13</v>
      </c>
      <c r="M878" s="21">
        <v>20</v>
      </c>
      <c r="N878" s="21">
        <f>SUM(CLEAN!$AB878:$AE878)</f>
        <v>27</v>
      </c>
      <c r="O878" s="24">
        <f>CLEAN!$U878+CLEAN!$V878+CLEAN!$W878+CLEAN!$X878+CLEAN!$Y878+CLEAN!$Z878</f>
        <v>733</v>
      </c>
      <c r="P878" s="21">
        <f>IF(CLEAN!$M878&lt;=32,3,IF(CLEAN!$M878&lt;=65,2,1))</f>
        <v>3</v>
      </c>
      <c r="Q878" s="21">
        <f>IF(Table_Market[[#This Row],[F_TOTAL_achat]]&lt;=14,1,IF(Table_Market[[#This Row],[F_TOTAL_achat]]&lt;=21,2,3))</f>
        <v>3</v>
      </c>
      <c r="R878" s="21">
        <f>IF(Table_Market[[#This Row],[M_TOTAL_dépensé]]&lt;=115,1,IF(Table_Market[[#This Row],[M_TOTAL_dépensé]]&lt;=833,2,3))</f>
        <v>2</v>
      </c>
      <c r="S878" s="21" t="str">
        <f>Table_Market[[#This Row],[R_SCORE]]&amp;Table_Market[[#This Row],[F_SCORE]]&amp;Table_Market[[#This Row],[M_SCORE]]</f>
        <v>332</v>
      </c>
      <c r="T8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78" s="24">
        <v>490</v>
      </c>
      <c r="V878" s="24">
        <v>0</v>
      </c>
      <c r="W878" s="24">
        <v>184</v>
      </c>
      <c r="X878" s="24">
        <v>10</v>
      </c>
      <c r="Y878" s="24">
        <v>28</v>
      </c>
      <c r="Z878" s="24">
        <v>21</v>
      </c>
      <c r="AA878" s="21">
        <v>12</v>
      </c>
      <c r="AB878" s="21">
        <v>7</v>
      </c>
      <c r="AC878" s="21">
        <v>4</v>
      </c>
      <c r="AD878" s="21">
        <v>9</v>
      </c>
      <c r="AE878" s="21">
        <v>7</v>
      </c>
      <c r="AF878" s="21">
        <v>0</v>
      </c>
      <c r="AG878" s="21">
        <v>0</v>
      </c>
      <c r="AH878" s="21">
        <v>0</v>
      </c>
      <c r="AI878" s="21">
        <v>0</v>
      </c>
      <c r="AJ878" s="21">
        <v>0</v>
      </c>
      <c r="AK878" s="21">
        <v>0</v>
      </c>
      <c r="AL878" s="21">
        <v>3</v>
      </c>
      <c r="AM878" s="21">
        <v>11</v>
      </c>
      <c r="AN878" s="25">
        <v>0</v>
      </c>
    </row>
    <row r="879" spans="1:40" x14ac:dyDescent="0.35">
      <c r="A879" s="26">
        <v>5782</v>
      </c>
      <c r="B879" s="27">
        <v>1982</v>
      </c>
      <c r="C879" s="21">
        <f ca="1">YEAR(TODAY())-CLEAN!$B879</f>
        <v>43</v>
      </c>
      <c r="D879" s="28" t="s">
        <v>793</v>
      </c>
      <c r="E879" s="27" t="s">
        <v>717</v>
      </c>
      <c r="F879" s="27" t="s">
        <v>713</v>
      </c>
      <c r="G879" s="29">
        <v>58582</v>
      </c>
      <c r="H879" s="28">
        <v>0</v>
      </c>
      <c r="I879" s="28">
        <v>1</v>
      </c>
      <c r="J879" s="28">
        <f>CLEAN!$H879+CLEAN!$I879</f>
        <v>1</v>
      </c>
      <c r="K879" s="30">
        <v>41545</v>
      </c>
      <c r="L879" s="28">
        <f ca="1">YEAR(TODAY())-YEAR(CLEAN!$K879)</f>
        <v>12</v>
      </c>
      <c r="M879" s="28">
        <v>15</v>
      </c>
      <c r="N879" s="28">
        <f>SUM(CLEAN!$AB879:$AE879)</f>
        <v>25</v>
      </c>
      <c r="O879" s="31">
        <f>CLEAN!$U879+CLEAN!$V879+CLEAN!$W879+CLEAN!$X879+CLEAN!$Y879+CLEAN!$Z879</f>
        <v>763</v>
      </c>
      <c r="P879" s="28">
        <f>IF(CLEAN!$M879&lt;=32,3,IF(CLEAN!$M879&lt;=65,2,1))</f>
        <v>3</v>
      </c>
      <c r="Q879" s="28">
        <f>IF(Table_Market[[#This Row],[F_TOTAL_achat]]&lt;=14,1,IF(Table_Market[[#This Row],[F_TOTAL_achat]]&lt;=21,2,3))</f>
        <v>3</v>
      </c>
      <c r="R879" s="28">
        <f>IF(Table_Market[[#This Row],[M_TOTAL_dépensé]]&lt;=115,1,IF(Table_Market[[#This Row],[M_TOTAL_dépensé]]&lt;=833,2,3))</f>
        <v>2</v>
      </c>
      <c r="S879" s="21" t="str">
        <f>Table_Market[[#This Row],[R_SCORE]]&amp;Table_Market[[#This Row],[F_SCORE]]&amp;Table_Market[[#This Row],[M_SCORE]]</f>
        <v>332</v>
      </c>
      <c r="T8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879" s="31">
        <v>402</v>
      </c>
      <c r="V879" s="31">
        <v>35</v>
      </c>
      <c r="W879" s="31">
        <v>106</v>
      </c>
      <c r="X879" s="31">
        <v>101</v>
      </c>
      <c r="Y879" s="31">
        <v>77</v>
      </c>
      <c r="Z879" s="31">
        <v>42</v>
      </c>
      <c r="AA879" s="28">
        <v>2</v>
      </c>
      <c r="AB879" s="28">
        <v>9</v>
      </c>
      <c r="AC879" s="28">
        <v>2</v>
      </c>
      <c r="AD879" s="28">
        <v>9</v>
      </c>
      <c r="AE879" s="28">
        <v>5</v>
      </c>
      <c r="AF879" s="28">
        <v>0</v>
      </c>
      <c r="AG879" s="28">
        <v>1</v>
      </c>
      <c r="AH879" s="28">
        <v>0</v>
      </c>
      <c r="AI879" s="28">
        <v>0</v>
      </c>
      <c r="AJ879" s="28">
        <v>0</v>
      </c>
      <c r="AK879" s="28">
        <v>0</v>
      </c>
      <c r="AL879" s="28">
        <v>3</v>
      </c>
      <c r="AM879" s="28">
        <v>11</v>
      </c>
      <c r="AN879" s="32">
        <v>0</v>
      </c>
    </row>
    <row r="880" spans="1:40" x14ac:dyDescent="0.35">
      <c r="A880" s="19">
        <v>1343</v>
      </c>
      <c r="B880" s="20">
        <v>1968</v>
      </c>
      <c r="C880" s="21">
        <f ca="1">YEAR(TODAY())-CLEAN!$B880</f>
        <v>57</v>
      </c>
      <c r="D880" s="28" t="s">
        <v>792</v>
      </c>
      <c r="E880" s="20" t="s">
        <v>716</v>
      </c>
      <c r="F880" s="20" t="s">
        <v>713</v>
      </c>
      <c r="G880" s="22">
        <v>58554</v>
      </c>
      <c r="H880" s="21">
        <v>1</v>
      </c>
      <c r="I880" s="21">
        <v>1</v>
      </c>
      <c r="J880" s="21">
        <f>CLEAN!$H880+CLEAN!$I880</f>
        <v>2</v>
      </c>
      <c r="K880" s="23">
        <v>41178</v>
      </c>
      <c r="L880" s="21">
        <f ca="1">YEAR(TODAY())-YEAR(CLEAN!$K880)</f>
        <v>13</v>
      </c>
      <c r="M880" s="21">
        <v>55</v>
      </c>
      <c r="N880" s="21">
        <f>SUM(CLEAN!$AB880:$AE880)</f>
        <v>23</v>
      </c>
      <c r="O880" s="24">
        <f>CLEAN!$U880+CLEAN!$V880+CLEAN!$W880+CLEAN!$X880+CLEAN!$Y880+CLEAN!$Z880</f>
        <v>586</v>
      </c>
      <c r="P880" s="21">
        <f>IF(CLEAN!$M880&lt;=32,3,IF(CLEAN!$M880&lt;=65,2,1))</f>
        <v>2</v>
      </c>
      <c r="Q880" s="21">
        <f>IF(Table_Market[[#This Row],[F_TOTAL_achat]]&lt;=14,1,IF(Table_Market[[#This Row],[F_TOTAL_achat]]&lt;=21,2,3))</f>
        <v>3</v>
      </c>
      <c r="R880" s="21">
        <f>IF(Table_Market[[#This Row],[M_TOTAL_dépensé]]&lt;=115,1,IF(Table_Market[[#This Row],[M_TOTAL_dépensé]]&lt;=833,2,3))</f>
        <v>2</v>
      </c>
      <c r="S880" s="21" t="str">
        <f>Table_Market[[#This Row],[R_SCORE]]&amp;Table_Market[[#This Row],[F_SCORE]]&amp;Table_Market[[#This Row],[M_SCORE]]</f>
        <v>232</v>
      </c>
      <c r="T8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80" s="24">
        <v>368</v>
      </c>
      <c r="V880" s="24">
        <v>24</v>
      </c>
      <c r="W880" s="24">
        <v>68</v>
      </c>
      <c r="X880" s="24">
        <v>38</v>
      </c>
      <c r="Y880" s="24">
        <v>0</v>
      </c>
      <c r="Z880" s="24">
        <v>88</v>
      </c>
      <c r="AA880" s="21">
        <v>6</v>
      </c>
      <c r="AB880" s="21">
        <v>8</v>
      </c>
      <c r="AC880" s="21">
        <v>2</v>
      </c>
      <c r="AD880" s="21">
        <v>6</v>
      </c>
      <c r="AE880" s="21">
        <v>7</v>
      </c>
      <c r="AF880" s="21">
        <v>0</v>
      </c>
      <c r="AG880" s="21">
        <v>0</v>
      </c>
      <c r="AH880" s="21">
        <v>0</v>
      </c>
      <c r="AI880" s="21">
        <v>0</v>
      </c>
      <c r="AJ880" s="21">
        <v>0</v>
      </c>
      <c r="AK880" s="21">
        <v>0</v>
      </c>
      <c r="AL880" s="21">
        <v>3</v>
      </c>
      <c r="AM880" s="21">
        <v>11</v>
      </c>
      <c r="AN880" s="25">
        <v>0</v>
      </c>
    </row>
    <row r="881" spans="1:40" x14ac:dyDescent="0.35">
      <c r="A881" s="26">
        <v>4749</v>
      </c>
      <c r="B881" s="27">
        <v>1968</v>
      </c>
      <c r="C881" s="21">
        <f ca="1">YEAR(TODAY())-CLEAN!$B881</f>
        <v>57</v>
      </c>
      <c r="D881" s="28" t="s">
        <v>792</v>
      </c>
      <c r="E881" s="27" t="s">
        <v>716</v>
      </c>
      <c r="F881" s="27" t="s">
        <v>713</v>
      </c>
      <c r="G881" s="29">
        <v>58554</v>
      </c>
      <c r="H881" s="28">
        <v>1</v>
      </c>
      <c r="I881" s="28">
        <v>1</v>
      </c>
      <c r="J881" s="28">
        <f>CLEAN!$H881+CLEAN!$I881</f>
        <v>2</v>
      </c>
      <c r="K881" s="30">
        <v>41178</v>
      </c>
      <c r="L881" s="28">
        <f ca="1">YEAR(TODAY())-YEAR(CLEAN!$K881)</f>
        <v>13</v>
      </c>
      <c r="M881" s="28">
        <v>55</v>
      </c>
      <c r="N881" s="28">
        <f>SUM(CLEAN!$AB881:$AE881)</f>
        <v>23</v>
      </c>
      <c r="O881" s="31">
        <f>CLEAN!$U881+CLEAN!$V881+CLEAN!$W881+CLEAN!$X881+CLEAN!$Y881+CLEAN!$Z881</f>
        <v>586</v>
      </c>
      <c r="P881" s="28">
        <f>IF(CLEAN!$M881&lt;=32,3,IF(CLEAN!$M881&lt;=65,2,1))</f>
        <v>2</v>
      </c>
      <c r="Q881" s="28">
        <f>IF(Table_Market[[#This Row],[F_TOTAL_achat]]&lt;=14,1,IF(Table_Market[[#This Row],[F_TOTAL_achat]]&lt;=21,2,3))</f>
        <v>3</v>
      </c>
      <c r="R881" s="28">
        <f>IF(Table_Market[[#This Row],[M_TOTAL_dépensé]]&lt;=115,1,IF(Table_Market[[#This Row],[M_TOTAL_dépensé]]&lt;=833,2,3))</f>
        <v>2</v>
      </c>
      <c r="S881" s="21" t="str">
        <f>Table_Market[[#This Row],[R_SCORE]]&amp;Table_Market[[#This Row],[F_SCORE]]&amp;Table_Market[[#This Row],[M_SCORE]]</f>
        <v>232</v>
      </c>
      <c r="T8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81" s="31">
        <v>368</v>
      </c>
      <c r="V881" s="31">
        <v>24</v>
      </c>
      <c r="W881" s="31">
        <v>68</v>
      </c>
      <c r="X881" s="31">
        <v>38</v>
      </c>
      <c r="Y881" s="31">
        <v>0</v>
      </c>
      <c r="Z881" s="31">
        <v>88</v>
      </c>
      <c r="AA881" s="28">
        <v>6</v>
      </c>
      <c r="AB881" s="28">
        <v>8</v>
      </c>
      <c r="AC881" s="28">
        <v>2</v>
      </c>
      <c r="AD881" s="28">
        <v>6</v>
      </c>
      <c r="AE881" s="28">
        <v>7</v>
      </c>
      <c r="AF881" s="28">
        <v>0</v>
      </c>
      <c r="AG881" s="28">
        <v>0</v>
      </c>
      <c r="AH881" s="28">
        <v>0</v>
      </c>
      <c r="AI881" s="28">
        <v>0</v>
      </c>
      <c r="AJ881" s="28">
        <v>0</v>
      </c>
      <c r="AK881" s="28">
        <v>0</v>
      </c>
      <c r="AL881" s="28">
        <v>3</v>
      </c>
      <c r="AM881" s="28">
        <v>11</v>
      </c>
      <c r="AN881" s="32">
        <v>0</v>
      </c>
    </row>
    <row r="882" spans="1:40" x14ac:dyDescent="0.35">
      <c r="A882" s="19">
        <v>5909</v>
      </c>
      <c r="B882" s="20">
        <v>1964</v>
      </c>
      <c r="C882" s="21">
        <f ca="1">YEAR(TODAY())-CLEAN!$B882</f>
        <v>61</v>
      </c>
      <c r="D882" s="28" t="s">
        <v>794</v>
      </c>
      <c r="E882" s="20" t="s">
        <v>716</v>
      </c>
      <c r="F882" s="20" t="s">
        <v>710</v>
      </c>
      <c r="G882" s="22">
        <v>58512</v>
      </c>
      <c r="H882" s="21">
        <v>0</v>
      </c>
      <c r="I882" s="21">
        <v>1</v>
      </c>
      <c r="J882" s="21">
        <f>CLEAN!$H882+CLEAN!$I882</f>
        <v>1</v>
      </c>
      <c r="K882" s="23">
        <v>41536</v>
      </c>
      <c r="L882" s="21">
        <f ca="1">YEAR(TODAY())-YEAR(CLEAN!$K882)</f>
        <v>12</v>
      </c>
      <c r="M882" s="21">
        <v>25</v>
      </c>
      <c r="N882" s="21">
        <f>SUM(CLEAN!$AB882:$AE882)</f>
        <v>23</v>
      </c>
      <c r="O882" s="24">
        <f>CLEAN!$U882+CLEAN!$V882+CLEAN!$W882+CLEAN!$X882+CLEAN!$Y882+CLEAN!$Z882</f>
        <v>1171</v>
      </c>
      <c r="P882" s="21">
        <f>IF(CLEAN!$M882&lt;=32,3,IF(CLEAN!$M882&lt;=65,2,1))</f>
        <v>3</v>
      </c>
      <c r="Q882" s="21">
        <f>IF(Table_Market[[#This Row],[F_TOTAL_achat]]&lt;=14,1,IF(Table_Market[[#This Row],[F_TOTAL_achat]]&lt;=21,2,3))</f>
        <v>3</v>
      </c>
      <c r="R882" s="21">
        <f>IF(Table_Market[[#This Row],[M_TOTAL_dépensé]]&lt;=115,1,IF(Table_Market[[#This Row],[M_TOTAL_dépensé]]&lt;=833,2,3))</f>
        <v>3</v>
      </c>
      <c r="S882" s="21" t="str">
        <f>Table_Market[[#This Row],[R_SCORE]]&amp;Table_Market[[#This Row],[F_SCORE]]&amp;Table_Market[[#This Row],[M_SCORE]]</f>
        <v>333</v>
      </c>
      <c r="T8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82" s="24">
        <v>895</v>
      </c>
      <c r="V882" s="24">
        <v>10</v>
      </c>
      <c r="W882" s="24">
        <v>101</v>
      </c>
      <c r="X882" s="24">
        <v>13</v>
      </c>
      <c r="Y882" s="24">
        <v>0</v>
      </c>
      <c r="Z882" s="24">
        <v>152</v>
      </c>
      <c r="AA882" s="21">
        <v>5</v>
      </c>
      <c r="AB882" s="21">
        <v>3</v>
      </c>
      <c r="AC882" s="21">
        <v>4</v>
      </c>
      <c r="AD882" s="21">
        <v>8</v>
      </c>
      <c r="AE882" s="21">
        <v>8</v>
      </c>
      <c r="AF882" s="21">
        <v>0</v>
      </c>
      <c r="AG882" s="21">
        <v>0</v>
      </c>
      <c r="AH882" s="21">
        <v>0</v>
      </c>
      <c r="AI882" s="21">
        <v>0</v>
      </c>
      <c r="AJ882" s="21">
        <v>0</v>
      </c>
      <c r="AK882" s="21">
        <v>0</v>
      </c>
      <c r="AL882" s="21">
        <v>3</v>
      </c>
      <c r="AM882" s="21">
        <v>11</v>
      </c>
      <c r="AN882" s="25">
        <v>0</v>
      </c>
    </row>
    <row r="883" spans="1:40" x14ac:dyDescent="0.35">
      <c r="A883" s="26">
        <v>5177</v>
      </c>
      <c r="B883" s="27">
        <v>1974</v>
      </c>
      <c r="C883" s="21">
        <f ca="1">YEAR(TODAY())-CLEAN!$B883</f>
        <v>51</v>
      </c>
      <c r="D883" s="28" t="s">
        <v>792</v>
      </c>
      <c r="E883" s="27" t="s">
        <v>717</v>
      </c>
      <c r="F883" s="27" t="s">
        <v>710</v>
      </c>
      <c r="G883" s="29">
        <v>58494</v>
      </c>
      <c r="H883" s="28">
        <v>0</v>
      </c>
      <c r="I883" s="28">
        <v>1</v>
      </c>
      <c r="J883" s="28">
        <f>CLEAN!$H883+CLEAN!$I883</f>
        <v>1</v>
      </c>
      <c r="K883" s="30">
        <v>41620</v>
      </c>
      <c r="L883" s="28">
        <f ca="1">YEAR(TODAY())-YEAR(CLEAN!$K883)</f>
        <v>12</v>
      </c>
      <c r="M883" s="28">
        <v>56</v>
      </c>
      <c r="N883" s="28">
        <f>SUM(CLEAN!$AB883:$AE883)</f>
        <v>20</v>
      </c>
      <c r="O883" s="31">
        <f>CLEAN!$U883+CLEAN!$V883+CLEAN!$W883+CLEAN!$X883+CLEAN!$Y883+CLEAN!$Z883</f>
        <v>396</v>
      </c>
      <c r="P883" s="28">
        <f>IF(CLEAN!$M883&lt;=32,3,IF(CLEAN!$M883&lt;=65,2,1))</f>
        <v>2</v>
      </c>
      <c r="Q883" s="28">
        <f>IF(Table_Market[[#This Row],[F_TOTAL_achat]]&lt;=14,1,IF(Table_Market[[#This Row],[F_TOTAL_achat]]&lt;=21,2,3))</f>
        <v>2</v>
      </c>
      <c r="R883" s="28">
        <f>IF(Table_Market[[#This Row],[M_TOTAL_dépensé]]&lt;=115,1,IF(Table_Market[[#This Row],[M_TOTAL_dépensé]]&lt;=833,2,3))</f>
        <v>2</v>
      </c>
      <c r="S883" s="21" t="str">
        <f>Table_Market[[#This Row],[R_SCORE]]&amp;Table_Market[[#This Row],[F_SCORE]]&amp;Table_Market[[#This Row],[M_SCORE]]</f>
        <v>222</v>
      </c>
      <c r="T8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83" s="31">
        <v>298</v>
      </c>
      <c r="V883" s="31">
        <v>7</v>
      </c>
      <c r="W883" s="31">
        <v>68</v>
      </c>
      <c r="X883" s="31">
        <v>4</v>
      </c>
      <c r="Y883" s="31">
        <v>0</v>
      </c>
      <c r="Z883" s="31">
        <v>19</v>
      </c>
      <c r="AA883" s="28">
        <v>2</v>
      </c>
      <c r="AB883" s="28">
        <v>6</v>
      </c>
      <c r="AC883" s="28">
        <v>2</v>
      </c>
      <c r="AD883" s="28">
        <v>6</v>
      </c>
      <c r="AE883" s="28">
        <v>6</v>
      </c>
      <c r="AF883" s="28">
        <v>0</v>
      </c>
      <c r="AG883" s="28">
        <v>0</v>
      </c>
      <c r="AH883" s="28">
        <v>0</v>
      </c>
      <c r="AI883" s="28">
        <v>0</v>
      </c>
      <c r="AJ883" s="28">
        <v>0</v>
      </c>
      <c r="AK883" s="28">
        <v>0</v>
      </c>
      <c r="AL883" s="28">
        <v>3</v>
      </c>
      <c r="AM883" s="28">
        <v>11</v>
      </c>
      <c r="AN883" s="32">
        <v>0</v>
      </c>
    </row>
    <row r="884" spans="1:40" x14ac:dyDescent="0.35">
      <c r="A884" s="19">
        <v>5186</v>
      </c>
      <c r="B884" s="20">
        <v>1955</v>
      </c>
      <c r="C884" s="21">
        <f ca="1">YEAR(TODAY())-CLEAN!$B884</f>
        <v>70</v>
      </c>
      <c r="D884" s="28" t="s">
        <v>794</v>
      </c>
      <c r="E884" s="20" t="s">
        <v>714</v>
      </c>
      <c r="F884" s="20" t="s">
        <v>710</v>
      </c>
      <c r="G884" s="22">
        <v>58482</v>
      </c>
      <c r="H884" s="21">
        <v>0</v>
      </c>
      <c r="I884" s="21">
        <v>1</v>
      </c>
      <c r="J884" s="21">
        <f>CLEAN!$H884+CLEAN!$I884</f>
        <v>1</v>
      </c>
      <c r="K884" s="23">
        <v>41710</v>
      </c>
      <c r="L884" s="21">
        <f ca="1">YEAR(TODAY())-YEAR(CLEAN!$K884)</f>
        <v>11</v>
      </c>
      <c r="M884" s="21">
        <v>59</v>
      </c>
      <c r="N884" s="21">
        <f>SUM(CLEAN!$AB884:$AE884)</f>
        <v>26</v>
      </c>
      <c r="O884" s="24">
        <f>CLEAN!$U884+CLEAN!$V884+CLEAN!$W884+CLEAN!$X884+CLEAN!$Y884+CLEAN!$Z884</f>
        <v>731</v>
      </c>
      <c r="P884" s="21">
        <f>IF(CLEAN!$M884&lt;=32,3,IF(CLEAN!$M884&lt;=65,2,1))</f>
        <v>2</v>
      </c>
      <c r="Q884" s="21">
        <f>IF(Table_Market[[#This Row],[F_TOTAL_achat]]&lt;=14,1,IF(Table_Market[[#This Row],[F_TOTAL_achat]]&lt;=21,2,3))</f>
        <v>3</v>
      </c>
      <c r="R884" s="21">
        <f>IF(Table_Market[[#This Row],[M_TOTAL_dépensé]]&lt;=115,1,IF(Table_Market[[#This Row],[M_TOTAL_dépensé]]&lt;=833,2,3))</f>
        <v>2</v>
      </c>
      <c r="S884" s="21" t="str">
        <f>Table_Market[[#This Row],[R_SCORE]]&amp;Table_Market[[#This Row],[F_SCORE]]&amp;Table_Market[[#This Row],[M_SCORE]]</f>
        <v>232</v>
      </c>
      <c r="T8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84" s="24">
        <v>576</v>
      </c>
      <c r="V884" s="24">
        <v>7</v>
      </c>
      <c r="W884" s="24">
        <v>115</v>
      </c>
      <c r="X884" s="24">
        <v>19</v>
      </c>
      <c r="Y884" s="24">
        <v>7</v>
      </c>
      <c r="Z884" s="24">
        <v>7</v>
      </c>
      <c r="AA884" s="21">
        <v>2</v>
      </c>
      <c r="AB884" s="21">
        <v>7</v>
      </c>
      <c r="AC884" s="21">
        <v>4</v>
      </c>
      <c r="AD884" s="21">
        <v>9</v>
      </c>
      <c r="AE884" s="21">
        <v>6</v>
      </c>
      <c r="AF884" s="21">
        <v>0</v>
      </c>
      <c r="AG884" s="21">
        <v>1</v>
      </c>
      <c r="AH884" s="21">
        <v>0</v>
      </c>
      <c r="AI884" s="21">
        <v>0</v>
      </c>
      <c r="AJ884" s="21">
        <v>0</v>
      </c>
      <c r="AK884" s="21">
        <v>0</v>
      </c>
      <c r="AL884" s="21">
        <v>3</v>
      </c>
      <c r="AM884" s="21">
        <v>11</v>
      </c>
      <c r="AN884" s="25">
        <v>0</v>
      </c>
    </row>
    <row r="885" spans="1:40" x14ac:dyDescent="0.35">
      <c r="A885" s="26">
        <v>2315</v>
      </c>
      <c r="B885" s="27">
        <v>1960</v>
      </c>
      <c r="C885" s="21">
        <f ca="1">YEAR(TODAY())-CLEAN!$B885</f>
        <v>65</v>
      </c>
      <c r="D885" s="28" t="s">
        <v>794</v>
      </c>
      <c r="E885" s="27" t="s">
        <v>716</v>
      </c>
      <c r="F885" s="27" t="s">
        <v>711</v>
      </c>
      <c r="G885" s="29">
        <v>58401</v>
      </c>
      <c r="H885" s="28">
        <v>0</v>
      </c>
      <c r="I885" s="28">
        <v>1</v>
      </c>
      <c r="J885" s="28">
        <f>CLEAN!$H885+CLEAN!$I885</f>
        <v>1</v>
      </c>
      <c r="K885" s="30">
        <v>41749</v>
      </c>
      <c r="L885" s="28"/>
      <c r="M885" s="28">
        <v>55</v>
      </c>
      <c r="N885" s="28">
        <f>SUM(CLEAN!$AB885:$AE885)</f>
        <v>9</v>
      </c>
      <c r="O885" s="31">
        <f>CLEAN!$U885+CLEAN!$V885+CLEAN!$W885+CLEAN!$X885+CLEAN!$Y885+CLEAN!$Z885</f>
        <v>96</v>
      </c>
      <c r="P885" s="28">
        <f>IF(CLEAN!$M885&lt;=32,3,IF(CLEAN!$M885&lt;=65,2,1))</f>
        <v>2</v>
      </c>
      <c r="Q885" s="28">
        <f>IF(Table_Market[[#This Row],[F_TOTAL_achat]]&lt;=14,1,IF(Table_Market[[#This Row],[F_TOTAL_achat]]&lt;=21,2,3))</f>
        <v>1</v>
      </c>
      <c r="R885" s="28">
        <f>IF(Table_Market[[#This Row],[M_TOTAL_dépensé]]&lt;=115,1,IF(Table_Market[[#This Row],[M_TOTAL_dépensé]]&lt;=833,2,3))</f>
        <v>1</v>
      </c>
      <c r="S885" s="21" t="str">
        <f>Table_Market[[#This Row],[R_SCORE]]&amp;Table_Market[[#This Row],[F_SCORE]]&amp;Table_Market[[#This Row],[M_SCORE]]</f>
        <v>211</v>
      </c>
      <c r="T8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885" s="31">
        <v>10</v>
      </c>
      <c r="V885" s="31">
        <v>0</v>
      </c>
      <c r="W885" s="31">
        <v>11</v>
      </c>
      <c r="X885" s="31">
        <v>17</v>
      </c>
      <c r="Y885" s="31">
        <v>29</v>
      </c>
      <c r="Z885" s="31">
        <v>29</v>
      </c>
      <c r="AA885" s="28">
        <v>1</v>
      </c>
      <c r="AB885" s="28">
        <v>1</v>
      </c>
      <c r="AC885" s="28">
        <v>2</v>
      </c>
      <c r="AD885" s="28">
        <v>2</v>
      </c>
      <c r="AE885" s="28">
        <v>4</v>
      </c>
      <c r="AF885" s="28">
        <v>0</v>
      </c>
      <c r="AG885" s="28">
        <v>0</v>
      </c>
      <c r="AH885" s="28">
        <v>0</v>
      </c>
      <c r="AI885" s="28">
        <v>0</v>
      </c>
      <c r="AJ885" s="28">
        <v>0</v>
      </c>
      <c r="AK885" s="28">
        <v>0</v>
      </c>
      <c r="AL885" s="28">
        <v>3</v>
      </c>
      <c r="AM885" s="28">
        <v>11</v>
      </c>
      <c r="AN885" s="32">
        <v>0</v>
      </c>
    </row>
    <row r="886" spans="1:40" x14ac:dyDescent="0.35">
      <c r="A886" s="19">
        <v>1044</v>
      </c>
      <c r="B886" s="20">
        <v>1953</v>
      </c>
      <c r="C886" s="21">
        <f ca="1">YEAR(TODAY())-CLEAN!$B886</f>
        <v>72</v>
      </c>
      <c r="D886" s="28" t="s">
        <v>794</v>
      </c>
      <c r="E886" s="20" t="s">
        <v>716</v>
      </c>
      <c r="F886" s="20" t="s">
        <v>713</v>
      </c>
      <c r="G886" s="22">
        <v>58398</v>
      </c>
      <c r="H886" s="21">
        <v>0</v>
      </c>
      <c r="I886" s="21">
        <v>0</v>
      </c>
      <c r="J886" s="21">
        <f>CLEAN!$H886+CLEAN!$I886</f>
        <v>0</v>
      </c>
      <c r="K886" s="23">
        <v>41408</v>
      </c>
      <c r="L886" s="21">
        <f ca="1">YEAR(TODAY())-YEAR(CLEAN!$K886)</f>
        <v>12</v>
      </c>
      <c r="M886" s="21">
        <v>44</v>
      </c>
      <c r="N886" s="21">
        <f>SUM(CLEAN!$AB886:$AE886)</f>
        <v>21</v>
      </c>
      <c r="O886" s="24">
        <f>CLEAN!$U886+CLEAN!$V886+CLEAN!$W886+CLEAN!$X886+CLEAN!$Y886+CLEAN!$Z886</f>
        <v>596</v>
      </c>
      <c r="P886" s="21">
        <f>IF(CLEAN!$M886&lt;=32,3,IF(CLEAN!$M886&lt;=65,2,1))</f>
        <v>2</v>
      </c>
      <c r="Q886" s="21">
        <f>IF(Table_Market[[#This Row],[F_TOTAL_achat]]&lt;=14,1,IF(Table_Market[[#This Row],[F_TOTAL_achat]]&lt;=21,2,3))</f>
        <v>2</v>
      </c>
      <c r="R886" s="21">
        <f>IF(Table_Market[[#This Row],[M_TOTAL_dépensé]]&lt;=115,1,IF(Table_Market[[#This Row],[M_TOTAL_dépensé]]&lt;=833,2,3))</f>
        <v>2</v>
      </c>
      <c r="S886" s="21" t="str">
        <f>Table_Market[[#This Row],[R_SCORE]]&amp;Table_Market[[#This Row],[F_SCORE]]&amp;Table_Market[[#This Row],[M_SCORE]]</f>
        <v>222</v>
      </c>
      <c r="T8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86" s="24">
        <v>299</v>
      </c>
      <c r="V886" s="24">
        <v>5</v>
      </c>
      <c r="W886" s="24">
        <v>201</v>
      </c>
      <c r="X886" s="24">
        <v>21</v>
      </c>
      <c r="Y886" s="24">
        <v>21</v>
      </c>
      <c r="Z886" s="24">
        <v>49</v>
      </c>
      <c r="AA886" s="21">
        <v>3</v>
      </c>
      <c r="AB886" s="21">
        <v>5</v>
      </c>
      <c r="AC886" s="21">
        <v>4</v>
      </c>
      <c r="AD886" s="21">
        <v>8</v>
      </c>
      <c r="AE886" s="21">
        <v>4</v>
      </c>
      <c r="AF886" s="21">
        <v>0</v>
      </c>
      <c r="AG886" s="21">
        <v>0</v>
      </c>
      <c r="AH886" s="21">
        <v>0</v>
      </c>
      <c r="AI886" s="21">
        <v>0</v>
      </c>
      <c r="AJ886" s="21">
        <v>0</v>
      </c>
      <c r="AK886" s="21">
        <v>0</v>
      </c>
      <c r="AL886" s="21">
        <v>3</v>
      </c>
      <c r="AM886" s="21">
        <v>11</v>
      </c>
      <c r="AN886" s="25">
        <v>0</v>
      </c>
    </row>
    <row r="887" spans="1:40" x14ac:dyDescent="0.35">
      <c r="A887" s="26">
        <v>9256</v>
      </c>
      <c r="B887" s="27">
        <v>1971</v>
      </c>
      <c r="C887" s="21">
        <f ca="1">YEAR(TODAY())-CLEAN!$B887</f>
        <v>54</v>
      </c>
      <c r="D887" s="28" t="s">
        <v>792</v>
      </c>
      <c r="E887" s="27" t="s">
        <v>716</v>
      </c>
      <c r="F887" s="27" t="s">
        <v>709</v>
      </c>
      <c r="G887" s="29">
        <v>58350</v>
      </c>
      <c r="H887" s="28">
        <v>0</v>
      </c>
      <c r="I887" s="28">
        <v>1</v>
      </c>
      <c r="J887" s="28">
        <f>CLEAN!$H887+CLEAN!$I887</f>
        <v>1</v>
      </c>
      <c r="K887" s="30">
        <v>41278</v>
      </c>
      <c r="L887" s="28">
        <f ca="1">YEAR(TODAY())-YEAR(CLEAN!$K887)</f>
        <v>12</v>
      </c>
      <c r="M887" s="28">
        <v>5</v>
      </c>
      <c r="N887" s="28">
        <f>SUM(CLEAN!$AB887:$AE887)</f>
        <v>29</v>
      </c>
      <c r="O887" s="31">
        <f>CLEAN!$U887+CLEAN!$V887+CLEAN!$W887+CLEAN!$X887+CLEAN!$Y887+CLEAN!$Z887</f>
        <v>1001</v>
      </c>
      <c r="P887" s="28">
        <f>IF(CLEAN!$M887&lt;=32,3,IF(CLEAN!$M887&lt;=65,2,1))</f>
        <v>3</v>
      </c>
      <c r="Q887" s="28">
        <f>IF(Table_Market[[#This Row],[F_TOTAL_achat]]&lt;=14,1,IF(Table_Market[[#This Row],[F_TOTAL_achat]]&lt;=21,2,3))</f>
        <v>3</v>
      </c>
      <c r="R887" s="28">
        <f>IF(Table_Market[[#This Row],[M_TOTAL_dépensé]]&lt;=115,1,IF(Table_Market[[#This Row],[M_TOTAL_dépensé]]&lt;=833,2,3))</f>
        <v>3</v>
      </c>
      <c r="S887" s="21" t="str">
        <f>Table_Market[[#This Row],[R_SCORE]]&amp;Table_Market[[#This Row],[F_SCORE]]&amp;Table_Market[[#This Row],[M_SCORE]]</f>
        <v>333</v>
      </c>
      <c r="T8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887" s="31">
        <v>493</v>
      </c>
      <c r="V887" s="31">
        <v>26</v>
      </c>
      <c r="W887" s="31">
        <v>206</v>
      </c>
      <c r="X887" s="31">
        <v>116</v>
      </c>
      <c r="Y887" s="31">
        <v>80</v>
      </c>
      <c r="Z887" s="31">
        <v>80</v>
      </c>
      <c r="AA887" s="28">
        <v>4</v>
      </c>
      <c r="AB887" s="28">
        <v>8</v>
      </c>
      <c r="AC887" s="28">
        <v>3</v>
      </c>
      <c r="AD887" s="28">
        <v>12</v>
      </c>
      <c r="AE887" s="28">
        <v>6</v>
      </c>
      <c r="AF887" s="28">
        <v>0</v>
      </c>
      <c r="AG887" s="28">
        <v>0</v>
      </c>
      <c r="AH887" s="28">
        <v>0</v>
      </c>
      <c r="AI887" s="28">
        <v>0</v>
      </c>
      <c r="AJ887" s="28">
        <v>0</v>
      </c>
      <c r="AK887" s="28">
        <v>0</v>
      </c>
      <c r="AL887" s="28">
        <v>3</v>
      </c>
      <c r="AM887" s="28">
        <v>11</v>
      </c>
      <c r="AN887" s="32">
        <v>0</v>
      </c>
    </row>
    <row r="888" spans="1:40" x14ac:dyDescent="0.35">
      <c r="A888" s="19">
        <v>5084</v>
      </c>
      <c r="B888" s="20">
        <v>1975</v>
      </c>
      <c r="C888" s="21">
        <f ca="1">YEAR(TODAY())-CLEAN!$B888</f>
        <v>50</v>
      </c>
      <c r="D888" s="28" t="s">
        <v>792</v>
      </c>
      <c r="E888" s="20" t="s">
        <v>716</v>
      </c>
      <c r="F888" s="20" t="s">
        <v>712</v>
      </c>
      <c r="G888" s="22">
        <v>58330</v>
      </c>
      <c r="H888" s="21">
        <v>0</v>
      </c>
      <c r="I888" s="21">
        <v>1</v>
      </c>
      <c r="J888" s="21">
        <f>CLEAN!$H888+CLEAN!$I888</f>
        <v>1</v>
      </c>
      <c r="K888" s="23">
        <v>41633</v>
      </c>
      <c r="L888" s="21">
        <f ca="1">YEAR(TODAY())-YEAR(CLEAN!$K888)</f>
        <v>12</v>
      </c>
      <c r="M888" s="21">
        <v>87</v>
      </c>
      <c r="N888" s="21">
        <f>SUM(CLEAN!$AB888:$AE888)</f>
        <v>27</v>
      </c>
      <c r="O888" s="24">
        <f>CLEAN!$U888+CLEAN!$V888+CLEAN!$W888+CLEAN!$X888+CLEAN!$Y888+CLEAN!$Z888</f>
        <v>1064</v>
      </c>
      <c r="P888" s="21">
        <f>IF(CLEAN!$M888&lt;=32,3,IF(CLEAN!$M888&lt;=65,2,1))</f>
        <v>1</v>
      </c>
      <c r="Q888" s="21">
        <f>IF(Table_Market[[#This Row],[F_TOTAL_achat]]&lt;=14,1,IF(Table_Market[[#This Row],[F_TOTAL_achat]]&lt;=21,2,3))</f>
        <v>3</v>
      </c>
      <c r="R888" s="21">
        <f>IF(Table_Market[[#This Row],[M_TOTAL_dépensé]]&lt;=115,1,IF(Table_Market[[#This Row],[M_TOTAL_dépensé]]&lt;=833,2,3))</f>
        <v>3</v>
      </c>
      <c r="S888" s="21" t="str">
        <f>Table_Market[[#This Row],[R_SCORE]]&amp;Table_Market[[#This Row],[F_SCORE]]&amp;Table_Market[[#This Row],[M_SCORE]]</f>
        <v>133</v>
      </c>
      <c r="T8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88" s="24">
        <v>445</v>
      </c>
      <c r="V888" s="24">
        <v>53</v>
      </c>
      <c r="W888" s="24">
        <v>213</v>
      </c>
      <c r="X888" s="24">
        <v>104</v>
      </c>
      <c r="Y888" s="24">
        <v>98</v>
      </c>
      <c r="Z888" s="24">
        <v>151</v>
      </c>
      <c r="AA888" s="21">
        <v>1</v>
      </c>
      <c r="AB888" s="21">
        <v>6</v>
      </c>
      <c r="AC888" s="21">
        <v>4</v>
      </c>
      <c r="AD888" s="21">
        <v>13</v>
      </c>
      <c r="AE888" s="21">
        <v>4</v>
      </c>
      <c r="AF888" s="21">
        <v>0</v>
      </c>
      <c r="AG888" s="21">
        <v>0</v>
      </c>
      <c r="AH888" s="21">
        <v>0</v>
      </c>
      <c r="AI888" s="21">
        <v>0</v>
      </c>
      <c r="AJ888" s="21">
        <v>0</v>
      </c>
      <c r="AK888" s="21">
        <v>0</v>
      </c>
      <c r="AL888" s="21">
        <v>3</v>
      </c>
      <c r="AM888" s="21">
        <v>11</v>
      </c>
      <c r="AN888" s="25">
        <v>0</v>
      </c>
    </row>
    <row r="889" spans="1:40" x14ac:dyDescent="0.35">
      <c r="A889" s="26">
        <v>7094</v>
      </c>
      <c r="B889" s="27">
        <v>1975</v>
      </c>
      <c r="C889" s="21">
        <f ca="1">YEAR(TODAY())-CLEAN!$B889</f>
        <v>50</v>
      </c>
      <c r="D889" s="28" t="s">
        <v>792</v>
      </c>
      <c r="E889" s="27" t="s">
        <v>716</v>
      </c>
      <c r="F889" s="27" t="s">
        <v>712</v>
      </c>
      <c r="G889" s="29">
        <v>58330</v>
      </c>
      <c r="H889" s="28">
        <v>0</v>
      </c>
      <c r="I889" s="28">
        <v>1</v>
      </c>
      <c r="J889" s="28">
        <f>CLEAN!$H889+CLEAN!$I889</f>
        <v>1</v>
      </c>
      <c r="K889" s="30">
        <v>41633</v>
      </c>
      <c r="L889" s="28">
        <f ca="1">YEAR(TODAY())-YEAR(CLEAN!$K889)</f>
        <v>12</v>
      </c>
      <c r="M889" s="28">
        <v>87</v>
      </c>
      <c r="N889" s="28">
        <f>SUM(CLEAN!$AB889:$AE889)</f>
        <v>27</v>
      </c>
      <c r="O889" s="31">
        <f>CLEAN!$U889+CLEAN!$V889+CLEAN!$W889+CLEAN!$X889+CLEAN!$Y889+CLEAN!$Z889</f>
        <v>1064</v>
      </c>
      <c r="P889" s="28">
        <f>IF(CLEAN!$M889&lt;=32,3,IF(CLEAN!$M889&lt;=65,2,1))</f>
        <v>1</v>
      </c>
      <c r="Q889" s="28">
        <f>IF(Table_Market[[#This Row],[F_TOTAL_achat]]&lt;=14,1,IF(Table_Market[[#This Row],[F_TOTAL_achat]]&lt;=21,2,3))</f>
        <v>3</v>
      </c>
      <c r="R889" s="28">
        <f>IF(Table_Market[[#This Row],[M_TOTAL_dépensé]]&lt;=115,1,IF(Table_Market[[#This Row],[M_TOTAL_dépensé]]&lt;=833,2,3))</f>
        <v>3</v>
      </c>
      <c r="S889" s="21" t="str">
        <f>Table_Market[[#This Row],[R_SCORE]]&amp;Table_Market[[#This Row],[F_SCORE]]&amp;Table_Market[[#This Row],[M_SCORE]]</f>
        <v>133</v>
      </c>
      <c r="T8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89" s="31">
        <v>445</v>
      </c>
      <c r="V889" s="31">
        <v>53</v>
      </c>
      <c r="W889" s="31">
        <v>213</v>
      </c>
      <c r="X889" s="31">
        <v>104</v>
      </c>
      <c r="Y889" s="31">
        <v>98</v>
      </c>
      <c r="Z889" s="31">
        <v>151</v>
      </c>
      <c r="AA889" s="28">
        <v>1</v>
      </c>
      <c r="AB889" s="28">
        <v>6</v>
      </c>
      <c r="AC889" s="28">
        <v>4</v>
      </c>
      <c r="AD889" s="28">
        <v>13</v>
      </c>
      <c r="AE889" s="28">
        <v>4</v>
      </c>
      <c r="AF889" s="28">
        <v>0</v>
      </c>
      <c r="AG889" s="28">
        <v>0</v>
      </c>
      <c r="AH889" s="28">
        <v>0</v>
      </c>
      <c r="AI889" s="28">
        <v>0</v>
      </c>
      <c r="AJ889" s="28">
        <v>0</v>
      </c>
      <c r="AK889" s="28">
        <v>0</v>
      </c>
      <c r="AL889" s="28">
        <v>3</v>
      </c>
      <c r="AM889" s="28">
        <v>11</v>
      </c>
      <c r="AN889" s="32">
        <v>0</v>
      </c>
    </row>
    <row r="890" spans="1:40" x14ac:dyDescent="0.35">
      <c r="A890" s="19">
        <v>9426</v>
      </c>
      <c r="B890" s="20">
        <v>1964</v>
      </c>
      <c r="C890" s="21">
        <f ca="1">YEAR(TODAY())-CLEAN!$B890</f>
        <v>61</v>
      </c>
      <c r="D890" s="28" t="s">
        <v>794</v>
      </c>
      <c r="E890" s="20" t="s">
        <v>717</v>
      </c>
      <c r="F890" s="20" t="s">
        <v>709</v>
      </c>
      <c r="G890" s="22">
        <v>58308</v>
      </c>
      <c r="H890" s="21">
        <v>0</v>
      </c>
      <c r="I890" s="21">
        <v>1</v>
      </c>
      <c r="J890" s="21">
        <f>CLEAN!$H890+CLEAN!$I890</f>
        <v>1</v>
      </c>
      <c r="K890" s="23">
        <v>41286</v>
      </c>
      <c r="L890" s="21">
        <f ca="1">YEAR(TODAY())-YEAR(CLEAN!$K890)</f>
        <v>12</v>
      </c>
      <c r="M890" s="21">
        <v>77</v>
      </c>
      <c r="N890" s="21">
        <f>SUM(CLEAN!$AB890:$AE890)</f>
        <v>19</v>
      </c>
      <c r="O890" s="24">
        <f>CLEAN!$U890+CLEAN!$V890+CLEAN!$W890+CLEAN!$X890+CLEAN!$Y890+CLEAN!$Z890</f>
        <v>900</v>
      </c>
      <c r="P890" s="21">
        <f>IF(CLEAN!$M890&lt;=32,3,IF(CLEAN!$M890&lt;=65,2,1))</f>
        <v>1</v>
      </c>
      <c r="Q890" s="21">
        <f>IF(Table_Market[[#This Row],[F_TOTAL_achat]]&lt;=14,1,IF(Table_Market[[#This Row],[F_TOTAL_achat]]&lt;=21,2,3))</f>
        <v>2</v>
      </c>
      <c r="R890" s="21">
        <f>IF(Table_Market[[#This Row],[M_TOTAL_dépensé]]&lt;=115,1,IF(Table_Market[[#This Row],[M_TOTAL_dépensé]]&lt;=833,2,3))</f>
        <v>3</v>
      </c>
      <c r="S890" s="21" t="str">
        <f>Table_Market[[#This Row],[R_SCORE]]&amp;Table_Market[[#This Row],[F_SCORE]]&amp;Table_Market[[#This Row],[M_SCORE]]</f>
        <v>123</v>
      </c>
      <c r="T8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90" s="24">
        <v>691</v>
      </c>
      <c r="V890" s="24">
        <v>0</v>
      </c>
      <c r="W890" s="24">
        <v>69</v>
      </c>
      <c r="X890" s="24">
        <v>10</v>
      </c>
      <c r="Y890" s="24">
        <v>0</v>
      </c>
      <c r="Z890" s="24">
        <v>130</v>
      </c>
      <c r="AA890" s="21">
        <v>4</v>
      </c>
      <c r="AB890" s="21">
        <v>2</v>
      </c>
      <c r="AC890" s="21">
        <v>6</v>
      </c>
      <c r="AD890" s="21">
        <v>3</v>
      </c>
      <c r="AE890" s="21">
        <v>8</v>
      </c>
      <c r="AF890" s="21">
        <v>0</v>
      </c>
      <c r="AG890" s="21">
        <v>0</v>
      </c>
      <c r="AH890" s="21">
        <v>0</v>
      </c>
      <c r="AI890" s="21">
        <v>0</v>
      </c>
      <c r="AJ890" s="21">
        <v>0</v>
      </c>
      <c r="AK890" s="21">
        <v>0</v>
      </c>
      <c r="AL890" s="21">
        <v>3</v>
      </c>
      <c r="AM890" s="21">
        <v>11</v>
      </c>
      <c r="AN890" s="25">
        <v>0</v>
      </c>
    </row>
    <row r="891" spans="1:40" x14ac:dyDescent="0.35">
      <c r="A891" s="26">
        <v>5324</v>
      </c>
      <c r="B891" s="27">
        <v>1981</v>
      </c>
      <c r="C891" s="21">
        <f ca="1">YEAR(TODAY())-CLEAN!$B891</f>
        <v>44</v>
      </c>
      <c r="D891" s="28" t="s">
        <v>793</v>
      </c>
      <c r="E891" s="27" t="s">
        <v>714</v>
      </c>
      <c r="F891" s="27" t="s">
        <v>710</v>
      </c>
      <c r="G891" s="29">
        <v>58293</v>
      </c>
      <c r="H891" s="28">
        <v>1</v>
      </c>
      <c r="I891" s="28">
        <v>0</v>
      </c>
      <c r="J891" s="28">
        <f>CLEAN!$H891+CLEAN!$I891</f>
        <v>1</v>
      </c>
      <c r="K891" s="30">
        <v>41658</v>
      </c>
      <c r="L891" s="28">
        <f ca="1">YEAR(TODAY())-YEAR(CLEAN!$K891)</f>
        <v>11</v>
      </c>
      <c r="M891" s="28">
        <v>94</v>
      </c>
      <c r="N891" s="28">
        <f>SUM(CLEAN!$AB891:$AE891)</f>
        <v>19</v>
      </c>
      <c r="O891" s="31">
        <f>CLEAN!$U891+CLEAN!$V891+CLEAN!$W891+CLEAN!$X891+CLEAN!$Y891+CLEAN!$Z891</f>
        <v>422</v>
      </c>
      <c r="P891" s="28">
        <f>IF(CLEAN!$M891&lt;=32,3,IF(CLEAN!$M891&lt;=65,2,1))</f>
        <v>1</v>
      </c>
      <c r="Q891" s="28">
        <f>IF(Table_Market[[#This Row],[F_TOTAL_achat]]&lt;=14,1,IF(Table_Market[[#This Row],[F_TOTAL_achat]]&lt;=21,2,3))</f>
        <v>2</v>
      </c>
      <c r="R891" s="28">
        <f>IF(Table_Market[[#This Row],[M_TOTAL_dépensé]]&lt;=115,1,IF(Table_Market[[#This Row],[M_TOTAL_dépensé]]&lt;=833,2,3))</f>
        <v>2</v>
      </c>
      <c r="S891" s="21" t="str">
        <f>Table_Market[[#This Row],[R_SCORE]]&amp;Table_Market[[#This Row],[F_SCORE]]&amp;Table_Market[[#This Row],[M_SCORE]]</f>
        <v>122</v>
      </c>
      <c r="T8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91" s="31">
        <v>173</v>
      </c>
      <c r="V891" s="31">
        <v>43</v>
      </c>
      <c r="W891" s="31">
        <v>118</v>
      </c>
      <c r="X891" s="31">
        <v>46</v>
      </c>
      <c r="Y891" s="31">
        <v>27</v>
      </c>
      <c r="Z891" s="31">
        <v>15</v>
      </c>
      <c r="AA891" s="28">
        <v>5</v>
      </c>
      <c r="AB891" s="28">
        <v>5</v>
      </c>
      <c r="AC891" s="28">
        <v>3</v>
      </c>
      <c r="AD891" s="28">
        <v>6</v>
      </c>
      <c r="AE891" s="28">
        <v>5</v>
      </c>
      <c r="AF891" s="28">
        <v>0</v>
      </c>
      <c r="AG891" s="28">
        <v>0</v>
      </c>
      <c r="AH891" s="28">
        <v>0</v>
      </c>
      <c r="AI891" s="28">
        <v>0</v>
      </c>
      <c r="AJ891" s="28">
        <v>0</v>
      </c>
      <c r="AK891" s="28">
        <v>0</v>
      </c>
      <c r="AL891" s="28">
        <v>3</v>
      </c>
      <c r="AM891" s="28">
        <v>11</v>
      </c>
      <c r="AN891" s="32">
        <v>0</v>
      </c>
    </row>
    <row r="892" spans="1:40" x14ac:dyDescent="0.35">
      <c r="A892" s="19">
        <v>9729</v>
      </c>
      <c r="B892" s="20">
        <v>1955</v>
      </c>
      <c r="C892" s="21">
        <f ca="1">YEAR(TODAY())-CLEAN!$B892</f>
        <v>70</v>
      </c>
      <c r="D892" s="28" t="s">
        <v>794</v>
      </c>
      <c r="E892" s="20" t="s">
        <v>716</v>
      </c>
      <c r="F892" s="20" t="s">
        <v>712</v>
      </c>
      <c r="G892" s="22">
        <v>58275</v>
      </c>
      <c r="H892" s="21">
        <v>1</v>
      </c>
      <c r="I892" s="21">
        <v>1</v>
      </c>
      <c r="J892" s="21">
        <f>CLEAN!$H892+CLEAN!$I892</f>
        <v>2</v>
      </c>
      <c r="K892" s="23">
        <v>41427</v>
      </c>
      <c r="L892" s="21">
        <f ca="1">YEAR(TODAY())-YEAR(CLEAN!$K892)</f>
        <v>12</v>
      </c>
      <c r="M892" s="21">
        <v>48</v>
      </c>
      <c r="N892" s="21">
        <f>SUM(CLEAN!$AB892:$AE892)</f>
        <v>24</v>
      </c>
      <c r="O892" s="24">
        <f>CLEAN!$U892+CLEAN!$V892+CLEAN!$W892+CLEAN!$X892+CLEAN!$Y892+CLEAN!$Z892</f>
        <v>615</v>
      </c>
      <c r="P892" s="21">
        <f>IF(CLEAN!$M892&lt;=32,3,IF(CLEAN!$M892&lt;=65,2,1))</f>
        <v>2</v>
      </c>
      <c r="Q892" s="21">
        <f>IF(Table_Market[[#This Row],[F_TOTAL_achat]]&lt;=14,1,IF(Table_Market[[#This Row],[F_TOTAL_achat]]&lt;=21,2,3))</f>
        <v>3</v>
      </c>
      <c r="R892" s="21">
        <f>IF(Table_Market[[#This Row],[M_TOTAL_dépensé]]&lt;=115,1,IF(Table_Market[[#This Row],[M_TOTAL_dépensé]]&lt;=833,2,3))</f>
        <v>2</v>
      </c>
      <c r="S892" s="21" t="str">
        <f>Table_Market[[#This Row],[R_SCORE]]&amp;Table_Market[[#This Row],[F_SCORE]]&amp;Table_Market[[#This Row],[M_SCORE]]</f>
        <v>232</v>
      </c>
      <c r="T8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92" s="24">
        <v>189</v>
      </c>
      <c r="V892" s="24">
        <v>10</v>
      </c>
      <c r="W892" s="24">
        <v>253</v>
      </c>
      <c r="X892" s="24">
        <v>56</v>
      </c>
      <c r="Y892" s="24">
        <v>43</v>
      </c>
      <c r="Z892" s="24">
        <v>64</v>
      </c>
      <c r="AA892" s="21">
        <v>6</v>
      </c>
      <c r="AB892" s="21">
        <v>8</v>
      </c>
      <c r="AC892" s="21">
        <v>2</v>
      </c>
      <c r="AD892" s="21">
        <v>7</v>
      </c>
      <c r="AE892" s="21">
        <v>7</v>
      </c>
      <c r="AF892" s="21">
        <v>0</v>
      </c>
      <c r="AG892" s="21">
        <v>0</v>
      </c>
      <c r="AH892" s="21">
        <v>0</v>
      </c>
      <c r="AI892" s="21">
        <v>0</v>
      </c>
      <c r="AJ892" s="21">
        <v>0</v>
      </c>
      <c r="AK892" s="21">
        <v>0</v>
      </c>
      <c r="AL892" s="21">
        <v>3</v>
      </c>
      <c r="AM892" s="21">
        <v>11</v>
      </c>
      <c r="AN892" s="25">
        <v>0</v>
      </c>
    </row>
    <row r="893" spans="1:40" x14ac:dyDescent="0.35">
      <c r="A893" s="26">
        <v>6710</v>
      </c>
      <c r="B893" s="27">
        <v>1951</v>
      </c>
      <c r="C893" s="21">
        <f ca="1">YEAR(TODAY())-CLEAN!$B893</f>
        <v>74</v>
      </c>
      <c r="D893" s="28" t="s">
        <v>794</v>
      </c>
      <c r="E893" s="27" t="s">
        <v>717</v>
      </c>
      <c r="F893" s="27" t="s">
        <v>709</v>
      </c>
      <c r="G893" s="29">
        <v>58217</v>
      </c>
      <c r="H893" s="28">
        <v>2</v>
      </c>
      <c r="I893" s="28">
        <v>1</v>
      </c>
      <c r="J893" s="28">
        <f>CLEAN!$H893+CLEAN!$I893</f>
        <v>3</v>
      </c>
      <c r="K893" s="30">
        <v>41230</v>
      </c>
      <c r="L893" s="28">
        <f ca="1">YEAR(TODAY())-YEAR(CLEAN!$K893)</f>
        <v>13</v>
      </c>
      <c r="M893" s="28">
        <v>84</v>
      </c>
      <c r="N893" s="28">
        <f>SUM(CLEAN!$AB893:$AE893)</f>
        <v>12</v>
      </c>
      <c r="O893" s="31">
        <f>CLEAN!$U893+CLEAN!$V893+CLEAN!$W893+CLEAN!$X893+CLEAN!$Y893+CLEAN!$Z893</f>
        <v>103</v>
      </c>
      <c r="P893" s="28">
        <f>IF(CLEAN!$M893&lt;=32,3,IF(CLEAN!$M893&lt;=65,2,1))</f>
        <v>1</v>
      </c>
      <c r="Q893" s="28">
        <f>IF(Table_Market[[#This Row],[F_TOTAL_achat]]&lt;=14,1,IF(Table_Market[[#This Row],[F_TOTAL_achat]]&lt;=21,2,3))</f>
        <v>1</v>
      </c>
      <c r="R893" s="28">
        <f>IF(Table_Market[[#This Row],[M_TOTAL_dépensé]]&lt;=115,1,IF(Table_Market[[#This Row],[M_TOTAL_dépensé]]&lt;=833,2,3))</f>
        <v>1</v>
      </c>
      <c r="S893" s="21" t="str">
        <f>Table_Market[[#This Row],[R_SCORE]]&amp;Table_Market[[#This Row],[F_SCORE]]&amp;Table_Market[[#This Row],[M_SCORE]]</f>
        <v>111</v>
      </c>
      <c r="T8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93" s="31">
        <v>68</v>
      </c>
      <c r="V893" s="31">
        <v>1</v>
      </c>
      <c r="W893" s="31">
        <v>13</v>
      </c>
      <c r="X893" s="31">
        <v>3</v>
      </c>
      <c r="Y893" s="31">
        <v>5</v>
      </c>
      <c r="Z893" s="31">
        <v>13</v>
      </c>
      <c r="AA893" s="28">
        <v>1</v>
      </c>
      <c r="AB893" s="28">
        <v>2</v>
      </c>
      <c r="AC893" s="28">
        <v>0</v>
      </c>
      <c r="AD893" s="28">
        <v>4</v>
      </c>
      <c r="AE893" s="28">
        <v>6</v>
      </c>
      <c r="AF893" s="28">
        <v>0</v>
      </c>
      <c r="AG893" s="28">
        <v>0</v>
      </c>
      <c r="AH893" s="28">
        <v>0</v>
      </c>
      <c r="AI893" s="28">
        <v>0</v>
      </c>
      <c r="AJ893" s="28">
        <v>0</v>
      </c>
      <c r="AK893" s="28">
        <v>0</v>
      </c>
      <c r="AL893" s="28">
        <v>3</v>
      </c>
      <c r="AM893" s="28">
        <v>11</v>
      </c>
      <c r="AN893" s="32">
        <v>0</v>
      </c>
    </row>
    <row r="894" spans="1:40" x14ac:dyDescent="0.35">
      <c r="A894" s="19">
        <v>5524</v>
      </c>
      <c r="B894" s="20">
        <v>1957</v>
      </c>
      <c r="C894" s="21">
        <f ca="1">YEAR(TODAY())-CLEAN!$B894</f>
        <v>68</v>
      </c>
      <c r="D894" s="28" t="s">
        <v>794</v>
      </c>
      <c r="E894" s="20" t="s">
        <v>716</v>
      </c>
      <c r="F894" s="20" t="s">
        <v>709</v>
      </c>
      <c r="G894" s="22">
        <v>58138</v>
      </c>
      <c r="H894" s="21">
        <v>0</v>
      </c>
      <c r="I894" s="21">
        <v>0</v>
      </c>
      <c r="J894" s="21">
        <f>CLEAN!$H894+CLEAN!$I894</f>
        <v>0</v>
      </c>
      <c r="K894" s="23">
        <v>41156</v>
      </c>
      <c r="L894" s="21">
        <f ca="1">YEAR(TODAY())-YEAR(CLEAN!$K894)</f>
        <v>13</v>
      </c>
      <c r="M894" s="21">
        <v>58</v>
      </c>
      <c r="N894" s="21">
        <f>SUM(CLEAN!$AB894:$AE894)</f>
        <v>29</v>
      </c>
      <c r="O894" s="24">
        <f>CLEAN!$U894+CLEAN!$V894+CLEAN!$W894+CLEAN!$X894+CLEAN!$Y894+CLEAN!$Z894</f>
        <v>1617</v>
      </c>
      <c r="P894" s="21">
        <f>IF(CLEAN!$M894&lt;=32,3,IF(CLEAN!$M894&lt;=65,2,1))</f>
        <v>2</v>
      </c>
      <c r="Q894" s="21">
        <f>IF(Table_Market[[#This Row],[F_TOTAL_achat]]&lt;=14,1,IF(Table_Market[[#This Row],[F_TOTAL_achat]]&lt;=21,2,3))</f>
        <v>3</v>
      </c>
      <c r="R894" s="21">
        <f>IF(Table_Market[[#This Row],[M_TOTAL_dépensé]]&lt;=115,1,IF(Table_Market[[#This Row],[M_TOTAL_dépensé]]&lt;=833,2,3))</f>
        <v>3</v>
      </c>
      <c r="S894" s="21" t="str">
        <f>Table_Market[[#This Row],[R_SCORE]]&amp;Table_Market[[#This Row],[F_SCORE]]&amp;Table_Market[[#This Row],[M_SCORE]]</f>
        <v>233</v>
      </c>
      <c r="T8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94" s="24">
        <v>635</v>
      </c>
      <c r="V894" s="24">
        <v>88</v>
      </c>
      <c r="W894" s="24">
        <v>546</v>
      </c>
      <c r="X894" s="24">
        <v>172</v>
      </c>
      <c r="Y894" s="24">
        <v>88</v>
      </c>
      <c r="Z894" s="24">
        <v>88</v>
      </c>
      <c r="AA894" s="21">
        <v>3</v>
      </c>
      <c r="AB894" s="21">
        <v>8</v>
      </c>
      <c r="AC894" s="21">
        <v>10</v>
      </c>
      <c r="AD894" s="21">
        <v>4</v>
      </c>
      <c r="AE894" s="21">
        <v>7</v>
      </c>
      <c r="AF894" s="21">
        <v>0</v>
      </c>
      <c r="AG894" s="21">
        <v>0</v>
      </c>
      <c r="AH894" s="21">
        <v>0</v>
      </c>
      <c r="AI894" s="21">
        <v>0</v>
      </c>
      <c r="AJ894" s="21">
        <v>0</v>
      </c>
      <c r="AK894" s="21">
        <v>0</v>
      </c>
      <c r="AL894" s="21">
        <v>3</v>
      </c>
      <c r="AM894" s="21">
        <v>11</v>
      </c>
      <c r="AN894" s="25">
        <v>1</v>
      </c>
    </row>
    <row r="895" spans="1:40" x14ac:dyDescent="0.35">
      <c r="A895" s="26">
        <v>9797</v>
      </c>
      <c r="B895" s="27">
        <v>1956</v>
      </c>
      <c r="C895" s="21">
        <f ca="1">YEAR(TODAY())-CLEAN!$B895</f>
        <v>69</v>
      </c>
      <c r="D895" s="28" t="s">
        <v>794</v>
      </c>
      <c r="E895" s="27" t="s">
        <v>716</v>
      </c>
      <c r="F895" s="27" t="s">
        <v>710</v>
      </c>
      <c r="G895" s="29">
        <v>58116</v>
      </c>
      <c r="H895" s="28">
        <v>0</v>
      </c>
      <c r="I895" s="28">
        <v>1</v>
      </c>
      <c r="J895" s="28">
        <f>CLEAN!$H895+CLEAN!$I895</f>
        <v>1</v>
      </c>
      <c r="K895" s="30">
        <v>41742</v>
      </c>
      <c r="L895" s="28">
        <f ca="1">YEAR(TODAY())-YEAR(CLEAN!$K895)</f>
        <v>11</v>
      </c>
      <c r="M895" s="28">
        <v>38</v>
      </c>
      <c r="N895" s="28">
        <f>SUM(CLEAN!$AB895:$AE895)</f>
        <v>16</v>
      </c>
      <c r="O895" s="31">
        <f>CLEAN!$U895+CLEAN!$V895+CLEAN!$W895+CLEAN!$X895+CLEAN!$Y895+CLEAN!$Z895</f>
        <v>443</v>
      </c>
      <c r="P895" s="28">
        <f>IF(CLEAN!$M895&lt;=32,3,IF(CLEAN!$M895&lt;=65,2,1))</f>
        <v>2</v>
      </c>
      <c r="Q895" s="28">
        <f>IF(Table_Market[[#This Row],[F_TOTAL_achat]]&lt;=14,1,IF(Table_Market[[#This Row],[F_TOTAL_achat]]&lt;=21,2,3))</f>
        <v>2</v>
      </c>
      <c r="R895" s="28">
        <f>IF(Table_Market[[#This Row],[M_TOTAL_dépensé]]&lt;=115,1,IF(Table_Market[[#This Row],[M_TOTAL_dépensé]]&lt;=833,2,3))</f>
        <v>2</v>
      </c>
      <c r="S895" s="21" t="str">
        <f>Table_Market[[#This Row],[R_SCORE]]&amp;Table_Market[[#This Row],[F_SCORE]]&amp;Table_Market[[#This Row],[M_SCORE]]</f>
        <v>222</v>
      </c>
      <c r="T8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95" s="31">
        <v>228</v>
      </c>
      <c r="V895" s="31">
        <v>19</v>
      </c>
      <c r="W895" s="31">
        <v>130</v>
      </c>
      <c r="X895" s="31">
        <v>4</v>
      </c>
      <c r="Y895" s="31">
        <v>11</v>
      </c>
      <c r="Z895" s="31">
        <v>51</v>
      </c>
      <c r="AA895" s="28">
        <v>2</v>
      </c>
      <c r="AB895" s="28">
        <v>3</v>
      </c>
      <c r="AC895" s="28">
        <v>3</v>
      </c>
      <c r="AD895" s="28">
        <v>8</v>
      </c>
      <c r="AE895" s="28">
        <v>2</v>
      </c>
      <c r="AF895" s="28">
        <v>0</v>
      </c>
      <c r="AG895" s="28">
        <v>0</v>
      </c>
      <c r="AH895" s="28">
        <v>0</v>
      </c>
      <c r="AI895" s="28">
        <v>0</v>
      </c>
      <c r="AJ895" s="28">
        <v>0</v>
      </c>
      <c r="AK895" s="28">
        <v>0</v>
      </c>
      <c r="AL895" s="28">
        <v>3</v>
      </c>
      <c r="AM895" s="28">
        <v>11</v>
      </c>
      <c r="AN895" s="32">
        <v>0</v>
      </c>
    </row>
    <row r="896" spans="1:40" x14ac:dyDescent="0.35">
      <c r="A896" s="19">
        <v>9500</v>
      </c>
      <c r="B896" s="20">
        <v>1959</v>
      </c>
      <c r="C896" s="21">
        <f ca="1">YEAR(TODAY())-CLEAN!$B896</f>
        <v>66</v>
      </c>
      <c r="D896" s="28" t="s">
        <v>794</v>
      </c>
      <c r="E896" s="20" t="s">
        <v>716</v>
      </c>
      <c r="F896" s="20" t="s">
        <v>710</v>
      </c>
      <c r="G896" s="22">
        <v>58113</v>
      </c>
      <c r="H896" s="21">
        <v>0</v>
      </c>
      <c r="I896" s="21">
        <v>1</v>
      </c>
      <c r="J896" s="21">
        <f>CLEAN!$H896+CLEAN!$I896</f>
        <v>1</v>
      </c>
      <c r="K896" s="23">
        <v>41299</v>
      </c>
      <c r="L896" s="21">
        <f ca="1">YEAR(TODAY())-YEAR(CLEAN!$K896)</f>
        <v>12</v>
      </c>
      <c r="M896" s="21">
        <v>66</v>
      </c>
      <c r="N896" s="21">
        <f>SUM(CLEAN!$AB896:$AE896)</f>
        <v>26</v>
      </c>
      <c r="O896" s="24">
        <f>CLEAN!$U896+CLEAN!$V896+CLEAN!$W896+CLEAN!$X896+CLEAN!$Y896+CLEAN!$Z896</f>
        <v>758</v>
      </c>
      <c r="P896" s="21">
        <f>IF(CLEAN!$M896&lt;=32,3,IF(CLEAN!$M896&lt;=65,2,1))</f>
        <v>1</v>
      </c>
      <c r="Q896" s="21">
        <f>IF(Table_Market[[#This Row],[F_TOTAL_achat]]&lt;=14,1,IF(Table_Market[[#This Row],[F_TOTAL_achat]]&lt;=21,2,3))</f>
        <v>3</v>
      </c>
      <c r="R896" s="21">
        <f>IF(Table_Market[[#This Row],[M_TOTAL_dépensé]]&lt;=115,1,IF(Table_Market[[#This Row],[M_TOTAL_dépensé]]&lt;=833,2,3))</f>
        <v>2</v>
      </c>
      <c r="S896" s="21" t="str">
        <f>Table_Market[[#This Row],[R_SCORE]]&amp;Table_Market[[#This Row],[F_SCORE]]&amp;Table_Market[[#This Row],[M_SCORE]]</f>
        <v>132</v>
      </c>
      <c r="T8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96" s="24">
        <v>221</v>
      </c>
      <c r="V896" s="24">
        <v>104</v>
      </c>
      <c r="W896" s="24">
        <v>169</v>
      </c>
      <c r="X896" s="24">
        <v>102</v>
      </c>
      <c r="Y896" s="24">
        <v>78</v>
      </c>
      <c r="Z896" s="24">
        <v>84</v>
      </c>
      <c r="AA896" s="21">
        <v>3</v>
      </c>
      <c r="AB896" s="21">
        <v>9</v>
      </c>
      <c r="AC896" s="21">
        <v>2</v>
      </c>
      <c r="AD896" s="21">
        <v>8</v>
      </c>
      <c r="AE896" s="21">
        <v>7</v>
      </c>
      <c r="AF896" s="21">
        <v>0</v>
      </c>
      <c r="AG896" s="21">
        <v>0</v>
      </c>
      <c r="AH896" s="21">
        <v>0</v>
      </c>
      <c r="AI896" s="21">
        <v>0</v>
      </c>
      <c r="AJ896" s="21">
        <v>0</v>
      </c>
      <c r="AK896" s="21">
        <v>1</v>
      </c>
      <c r="AL896" s="21">
        <v>3</v>
      </c>
      <c r="AM896" s="21">
        <v>11</v>
      </c>
      <c r="AN896" s="25">
        <v>0</v>
      </c>
    </row>
    <row r="897" spans="1:40" x14ac:dyDescent="0.35">
      <c r="A897" s="26">
        <v>9710</v>
      </c>
      <c r="B897" s="27">
        <v>1969</v>
      </c>
      <c r="C897" s="21">
        <f ca="1">YEAR(TODAY())-CLEAN!$B897</f>
        <v>56</v>
      </c>
      <c r="D897" s="28" t="s">
        <v>792</v>
      </c>
      <c r="E897" s="27" t="s">
        <v>714</v>
      </c>
      <c r="F897" s="27" t="s">
        <v>711</v>
      </c>
      <c r="G897" s="29">
        <v>58086</v>
      </c>
      <c r="H897" s="28">
        <v>0</v>
      </c>
      <c r="I897" s="28">
        <v>1</v>
      </c>
      <c r="J897" s="28">
        <f>CLEAN!$H897+CLEAN!$I897</f>
        <v>1</v>
      </c>
      <c r="K897" s="30">
        <v>41294</v>
      </c>
      <c r="L897" s="28">
        <f ca="1">YEAR(TODAY())-YEAR(CLEAN!$K897)</f>
        <v>12</v>
      </c>
      <c r="M897" s="28">
        <v>80</v>
      </c>
      <c r="N897" s="28">
        <f>SUM(CLEAN!$AB897:$AE897)</f>
        <v>29</v>
      </c>
      <c r="O897" s="31">
        <f>CLEAN!$U897+CLEAN!$V897+CLEAN!$W897+CLEAN!$X897+CLEAN!$Y897+CLEAN!$Z897</f>
        <v>792</v>
      </c>
      <c r="P897" s="28">
        <f>IF(CLEAN!$M897&lt;=32,3,IF(CLEAN!$M897&lt;=65,2,1))</f>
        <v>1</v>
      </c>
      <c r="Q897" s="28">
        <f>IF(Table_Market[[#This Row],[F_TOTAL_achat]]&lt;=14,1,IF(Table_Market[[#This Row],[F_TOTAL_achat]]&lt;=21,2,3))</f>
        <v>3</v>
      </c>
      <c r="R897" s="28">
        <f>IF(Table_Market[[#This Row],[M_TOTAL_dépensé]]&lt;=115,1,IF(Table_Market[[#This Row],[M_TOTAL_dépensé]]&lt;=833,2,3))</f>
        <v>2</v>
      </c>
      <c r="S897" s="21" t="str">
        <f>Table_Market[[#This Row],[R_SCORE]]&amp;Table_Market[[#This Row],[F_SCORE]]&amp;Table_Market[[#This Row],[M_SCORE]]</f>
        <v>132</v>
      </c>
      <c r="T8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97" s="31">
        <v>708</v>
      </c>
      <c r="V897" s="31">
        <v>7</v>
      </c>
      <c r="W897" s="31">
        <v>62</v>
      </c>
      <c r="X897" s="31">
        <v>0</v>
      </c>
      <c r="Y897" s="31">
        <v>0</v>
      </c>
      <c r="Z897" s="31">
        <v>15</v>
      </c>
      <c r="AA897" s="28">
        <v>2</v>
      </c>
      <c r="AB897" s="28">
        <v>11</v>
      </c>
      <c r="AC897" s="28">
        <v>3</v>
      </c>
      <c r="AD897" s="28">
        <v>7</v>
      </c>
      <c r="AE897" s="28">
        <v>8</v>
      </c>
      <c r="AF897" s="28">
        <v>0</v>
      </c>
      <c r="AG897" s="28">
        <v>0</v>
      </c>
      <c r="AH897" s="28">
        <v>0</v>
      </c>
      <c r="AI897" s="28">
        <v>0</v>
      </c>
      <c r="AJ897" s="28">
        <v>0</v>
      </c>
      <c r="AK897" s="28">
        <v>0</v>
      </c>
      <c r="AL897" s="28">
        <v>3</v>
      </c>
      <c r="AM897" s="28">
        <v>11</v>
      </c>
      <c r="AN897" s="32">
        <v>0</v>
      </c>
    </row>
    <row r="898" spans="1:40" x14ac:dyDescent="0.35">
      <c r="A898" s="19">
        <v>6261</v>
      </c>
      <c r="B898" s="20">
        <v>1979</v>
      </c>
      <c r="C898" s="21">
        <f ca="1">YEAR(TODAY())-CLEAN!$B898</f>
        <v>46</v>
      </c>
      <c r="D898" s="28" t="s">
        <v>792</v>
      </c>
      <c r="E898" s="20" t="s">
        <v>716</v>
      </c>
      <c r="F898" s="20" t="s">
        <v>710</v>
      </c>
      <c r="G898" s="22">
        <v>58025</v>
      </c>
      <c r="H898" s="21">
        <v>0</v>
      </c>
      <c r="I898" s="21">
        <v>1</v>
      </c>
      <c r="J898" s="21">
        <f>CLEAN!$H898+CLEAN!$I898</f>
        <v>1</v>
      </c>
      <c r="K898" s="23">
        <v>41604</v>
      </c>
      <c r="L898" s="21">
        <f ca="1">YEAR(TODAY())-YEAR(CLEAN!$K898)</f>
        <v>12</v>
      </c>
      <c r="M898" s="21">
        <v>81</v>
      </c>
      <c r="N898" s="21">
        <f>SUM(CLEAN!$AB898:$AE898)</f>
        <v>19</v>
      </c>
      <c r="O898" s="24">
        <f>CLEAN!$U898+CLEAN!$V898+CLEAN!$W898+CLEAN!$X898+CLEAN!$Y898+CLEAN!$Z898</f>
        <v>470</v>
      </c>
      <c r="P898" s="21">
        <f>IF(CLEAN!$M898&lt;=32,3,IF(CLEAN!$M898&lt;=65,2,1))</f>
        <v>1</v>
      </c>
      <c r="Q898" s="21">
        <f>IF(Table_Market[[#This Row],[F_TOTAL_achat]]&lt;=14,1,IF(Table_Market[[#This Row],[F_TOTAL_achat]]&lt;=21,2,3))</f>
        <v>2</v>
      </c>
      <c r="R898" s="21">
        <f>IF(Table_Market[[#This Row],[M_TOTAL_dépensé]]&lt;=115,1,IF(Table_Market[[#This Row],[M_TOTAL_dépensé]]&lt;=833,2,3))</f>
        <v>2</v>
      </c>
      <c r="S898" s="21" t="str">
        <f>Table_Market[[#This Row],[R_SCORE]]&amp;Table_Market[[#This Row],[F_SCORE]]&amp;Table_Market[[#This Row],[M_SCORE]]</f>
        <v>122</v>
      </c>
      <c r="T8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898" s="24">
        <v>270</v>
      </c>
      <c r="V898" s="24">
        <v>31</v>
      </c>
      <c r="W898" s="24">
        <v>88</v>
      </c>
      <c r="X898" s="24">
        <v>11</v>
      </c>
      <c r="Y898" s="24">
        <v>48</v>
      </c>
      <c r="Z898" s="24">
        <v>22</v>
      </c>
      <c r="AA898" s="21">
        <v>3</v>
      </c>
      <c r="AB898" s="21">
        <v>3</v>
      </c>
      <c r="AC898" s="21">
        <v>2</v>
      </c>
      <c r="AD898" s="21">
        <v>10</v>
      </c>
      <c r="AE898" s="21">
        <v>4</v>
      </c>
      <c r="AF898" s="21">
        <v>0</v>
      </c>
      <c r="AG898" s="21">
        <v>0</v>
      </c>
      <c r="AH898" s="21">
        <v>0</v>
      </c>
      <c r="AI898" s="21">
        <v>0</v>
      </c>
      <c r="AJ898" s="21">
        <v>0</v>
      </c>
      <c r="AK898" s="21">
        <v>0</v>
      </c>
      <c r="AL898" s="21">
        <v>3</v>
      </c>
      <c r="AM898" s="21">
        <v>11</v>
      </c>
      <c r="AN898" s="25">
        <v>0</v>
      </c>
    </row>
    <row r="899" spans="1:40" x14ac:dyDescent="0.35">
      <c r="A899" s="26">
        <v>4201</v>
      </c>
      <c r="B899" s="27">
        <v>1962</v>
      </c>
      <c r="C899" s="21">
        <f ca="1">YEAR(TODAY())-CLEAN!$B899</f>
        <v>63</v>
      </c>
      <c r="D899" s="28" t="s">
        <v>794</v>
      </c>
      <c r="E899" s="27" t="s">
        <v>716</v>
      </c>
      <c r="F899" s="27" t="s">
        <v>709</v>
      </c>
      <c r="G899" s="29">
        <v>57967</v>
      </c>
      <c r="H899" s="28">
        <v>0</v>
      </c>
      <c r="I899" s="28">
        <v>1</v>
      </c>
      <c r="J899" s="28">
        <f>CLEAN!$H899+CLEAN!$I899</f>
        <v>1</v>
      </c>
      <c r="K899" s="30">
        <v>41336</v>
      </c>
      <c r="L899" s="28">
        <f ca="1">YEAR(TODAY())-YEAR(CLEAN!$K899)</f>
        <v>12</v>
      </c>
      <c r="M899" s="28">
        <v>39</v>
      </c>
      <c r="N899" s="28">
        <f>SUM(CLEAN!$AB899:$AE899)</f>
        <v>19</v>
      </c>
      <c r="O899" s="31">
        <f>CLEAN!$U899+CLEAN!$V899+CLEAN!$W899+CLEAN!$X899+CLEAN!$Y899+CLEAN!$Z899</f>
        <v>468</v>
      </c>
      <c r="P899" s="28">
        <f>IF(CLEAN!$M899&lt;=32,3,IF(CLEAN!$M899&lt;=65,2,1))</f>
        <v>2</v>
      </c>
      <c r="Q899" s="28">
        <f>IF(Table_Market[[#This Row],[F_TOTAL_achat]]&lt;=14,1,IF(Table_Market[[#This Row],[F_TOTAL_achat]]&lt;=21,2,3))</f>
        <v>2</v>
      </c>
      <c r="R899" s="28">
        <f>IF(Table_Market[[#This Row],[M_TOTAL_dépensé]]&lt;=115,1,IF(Table_Market[[#This Row],[M_TOTAL_dépensé]]&lt;=833,2,3))</f>
        <v>2</v>
      </c>
      <c r="S899" s="21" t="str">
        <f>Table_Market[[#This Row],[R_SCORE]]&amp;Table_Market[[#This Row],[F_SCORE]]&amp;Table_Market[[#This Row],[M_SCORE]]</f>
        <v>222</v>
      </c>
      <c r="T8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899" s="31">
        <v>229</v>
      </c>
      <c r="V899" s="31">
        <v>7</v>
      </c>
      <c r="W899" s="31">
        <v>137</v>
      </c>
      <c r="X899" s="31">
        <v>4</v>
      </c>
      <c r="Y899" s="31">
        <v>0</v>
      </c>
      <c r="Z899" s="31">
        <v>91</v>
      </c>
      <c r="AA899" s="28">
        <v>5</v>
      </c>
      <c r="AB899" s="28">
        <v>4</v>
      </c>
      <c r="AC899" s="28">
        <v>2</v>
      </c>
      <c r="AD899" s="28">
        <v>8</v>
      </c>
      <c r="AE899" s="28">
        <v>5</v>
      </c>
      <c r="AF899" s="28">
        <v>0</v>
      </c>
      <c r="AG899" s="28">
        <v>0</v>
      </c>
      <c r="AH899" s="28">
        <v>0</v>
      </c>
      <c r="AI899" s="28">
        <v>0</v>
      </c>
      <c r="AJ899" s="28">
        <v>0</v>
      </c>
      <c r="AK899" s="28">
        <v>0</v>
      </c>
      <c r="AL899" s="28">
        <v>3</v>
      </c>
      <c r="AM899" s="28">
        <v>11</v>
      </c>
      <c r="AN899" s="32">
        <v>0</v>
      </c>
    </row>
    <row r="900" spans="1:40" x14ac:dyDescent="0.35">
      <c r="A900" s="19">
        <v>2276</v>
      </c>
      <c r="B900" s="20">
        <v>1955</v>
      </c>
      <c r="C900" s="21">
        <f ca="1">YEAR(TODAY())-CLEAN!$B900</f>
        <v>70</v>
      </c>
      <c r="D900" s="28" t="s">
        <v>794</v>
      </c>
      <c r="E900" s="20" t="s">
        <v>716</v>
      </c>
      <c r="F900" s="20" t="s">
        <v>709</v>
      </c>
      <c r="G900" s="22">
        <v>57959</v>
      </c>
      <c r="H900" s="21">
        <v>0</v>
      </c>
      <c r="I900" s="21">
        <v>1</v>
      </c>
      <c r="J900" s="21">
        <f>CLEAN!$H900+CLEAN!$I900</f>
        <v>1</v>
      </c>
      <c r="K900" s="23">
        <v>41396</v>
      </c>
      <c r="L900" s="21">
        <f ca="1">YEAR(TODAY())-YEAR(CLEAN!$K900)</f>
        <v>12</v>
      </c>
      <c r="M900" s="21">
        <v>71</v>
      </c>
      <c r="N900" s="21">
        <f>SUM(CLEAN!$AB900:$AE900)</f>
        <v>25</v>
      </c>
      <c r="O900" s="24">
        <f>CLEAN!$U900+CLEAN!$V900+CLEAN!$W900+CLEAN!$X900+CLEAN!$Y900+CLEAN!$Z900</f>
        <v>868</v>
      </c>
      <c r="P900" s="21">
        <f>IF(CLEAN!$M900&lt;=32,3,IF(CLEAN!$M900&lt;=65,2,1))</f>
        <v>1</v>
      </c>
      <c r="Q900" s="21">
        <f>IF(Table_Market[[#This Row],[F_TOTAL_achat]]&lt;=14,1,IF(Table_Market[[#This Row],[F_TOTAL_achat]]&lt;=21,2,3))</f>
        <v>3</v>
      </c>
      <c r="R900" s="21">
        <f>IF(Table_Market[[#This Row],[M_TOTAL_dépensé]]&lt;=115,1,IF(Table_Market[[#This Row],[M_TOTAL_dépensé]]&lt;=833,2,3))</f>
        <v>3</v>
      </c>
      <c r="S900" s="21" t="str">
        <f>Table_Market[[#This Row],[R_SCORE]]&amp;Table_Market[[#This Row],[F_SCORE]]&amp;Table_Market[[#This Row],[M_SCORE]]</f>
        <v>133</v>
      </c>
      <c r="T9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00" s="24">
        <v>430</v>
      </c>
      <c r="V900" s="24">
        <v>16</v>
      </c>
      <c r="W900" s="24">
        <v>322</v>
      </c>
      <c r="X900" s="24">
        <v>43</v>
      </c>
      <c r="Y900" s="24">
        <v>24</v>
      </c>
      <c r="Z900" s="24">
        <v>33</v>
      </c>
      <c r="AA900" s="21">
        <v>5</v>
      </c>
      <c r="AB900" s="21">
        <v>4</v>
      </c>
      <c r="AC900" s="21">
        <v>7</v>
      </c>
      <c r="AD900" s="21">
        <v>11</v>
      </c>
      <c r="AE900" s="21">
        <v>3</v>
      </c>
      <c r="AF900" s="21">
        <v>0</v>
      </c>
      <c r="AG900" s="21">
        <v>0</v>
      </c>
      <c r="AH900" s="21">
        <v>0</v>
      </c>
      <c r="AI900" s="21">
        <v>0</v>
      </c>
      <c r="AJ900" s="21">
        <v>0</v>
      </c>
      <c r="AK900" s="21">
        <v>0</v>
      </c>
      <c r="AL900" s="21">
        <v>3</v>
      </c>
      <c r="AM900" s="21">
        <v>11</v>
      </c>
      <c r="AN900" s="25">
        <v>0</v>
      </c>
    </row>
    <row r="901" spans="1:40" x14ac:dyDescent="0.35">
      <c r="A901" s="26">
        <v>9483</v>
      </c>
      <c r="B901" s="27">
        <v>1959</v>
      </c>
      <c r="C901" s="21">
        <f ca="1">YEAR(TODAY())-CLEAN!$B901</f>
        <v>66</v>
      </c>
      <c r="D901" s="28" t="s">
        <v>794</v>
      </c>
      <c r="E901" s="27" t="s">
        <v>716</v>
      </c>
      <c r="F901" s="27" t="s">
        <v>713</v>
      </c>
      <c r="G901" s="29">
        <v>57957</v>
      </c>
      <c r="H901" s="28">
        <v>0</v>
      </c>
      <c r="I901" s="28">
        <v>1</v>
      </c>
      <c r="J901" s="28">
        <f>CLEAN!$H901+CLEAN!$I901</f>
        <v>1</v>
      </c>
      <c r="K901" s="30">
        <v>41505</v>
      </c>
      <c r="L901" s="28">
        <f ca="1">YEAR(TODAY())-YEAR(CLEAN!$K901)</f>
        <v>12</v>
      </c>
      <c r="M901" s="28">
        <v>24</v>
      </c>
      <c r="N901" s="28">
        <f>SUM(CLEAN!$AB901:$AE901)</f>
        <v>21</v>
      </c>
      <c r="O901" s="31">
        <f>CLEAN!$U901+CLEAN!$V901+CLEAN!$W901+CLEAN!$X901+CLEAN!$Y901+CLEAN!$Z901</f>
        <v>637</v>
      </c>
      <c r="P901" s="28">
        <f>IF(CLEAN!$M901&lt;=32,3,IF(CLEAN!$M901&lt;=65,2,1))</f>
        <v>3</v>
      </c>
      <c r="Q901" s="28">
        <f>IF(Table_Market[[#This Row],[F_TOTAL_achat]]&lt;=14,1,IF(Table_Market[[#This Row],[F_TOTAL_achat]]&lt;=21,2,3))</f>
        <v>2</v>
      </c>
      <c r="R901" s="28">
        <f>IF(Table_Market[[#This Row],[M_TOTAL_dépensé]]&lt;=115,1,IF(Table_Market[[#This Row],[M_TOTAL_dépensé]]&lt;=833,2,3))</f>
        <v>2</v>
      </c>
      <c r="S901" s="21" t="str">
        <f>Table_Market[[#This Row],[R_SCORE]]&amp;Table_Market[[#This Row],[F_SCORE]]&amp;Table_Market[[#This Row],[M_SCORE]]</f>
        <v>322</v>
      </c>
      <c r="T9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01" s="31">
        <v>290</v>
      </c>
      <c r="V901" s="31">
        <v>59</v>
      </c>
      <c r="W901" s="31">
        <v>177</v>
      </c>
      <c r="X901" s="31">
        <v>77</v>
      </c>
      <c r="Y901" s="31">
        <v>5</v>
      </c>
      <c r="Z901" s="31">
        <v>29</v>
      </c>
      <c r="AA901" s="28">
        <v>7</v>
      </c>
      <c r="AB901" s="28">
        <v>4</v>
      </c>
      <c r="AC901" s="28">
        <v>6</v>
      </c>
      <c r="AD901" s="28">
        <v>8</v>
      </c>
      <c r="AE901" s="28">
        <v>3</v>
      </c>
      <c r="AF901" s="28">
        <v>0</v>
      </c>
      <c r="AG901" s="28">
        <v>0</v>
      </c>
      <c r="AH901" s="28">
        <v>0</v>
      </c>
      <c r="AI901" s="28">
        <v>0</v>
      </c>
      <c r="AJ901" s="28">
        <v>0</v>
      </c>
      <c r="AK901" s="28">
        <v>1</v>
      </c>
      <c r="AL901" s="28">
        <v>3</v>
      </c>
      <c r="AM901" s="28">
        <v>11</v>
      </c>
      <c r="AN901" s="32">
        <v>0</v>
      </c>
    </row>
    <row r="902" spans="1:40" x14ac:dyDescent="0.35">
      <c r="A902" s="19">
        <v>4769</v>
      </c>
      <c r="B902" s="20">
        <v>1977</v>
      </c>
      <c r="C902" s="21">
        <f ca="1">YEAR(TODAY())-CLEAN!$B902</f>
        <v>48</v>
      </c>
      <c r="D902" s="28" t="s">
        <v>792</v>
      </c>
      <c r="E902" s="20" t="s">
        <v>717</v>
      </c>
      <c r="F902" s="20" t="s">
        <v>713</v>
      </c>
      <c r="G902" s="22">
        <v>57954</v>
      </c>
      <c r="H902" s="21">
        <v>1</v>
      </c>
      <c r="I902" s="21">
        <v>1</v>
      </c>
      <c r="J902" s="21">
        <f>CLEAN!$H902+CLEAN!$I902</f>
        <v>2</v>
      </c>
      <c r="K902" s="23">
        <v>41808</v>
      </c>
      <c r="L902" s="21"/>
      <c r="M902" s="21">
        <v>52</v>
      </c>
      <c r="N902" s="21">
        <f>SUM(CLEAN!$AB902:$AE902)</f>
        <v>23</v>
      </c>
      <c r="O902" s="24">
        <f>CLEAN!$U902+CLEAN!$V902+CLEAN!$W902+CLEAN!$X902+CLEAN!$Y902+CLEAN!$Z902</f>
        <v>493</v>
      </c>
      <c r="P902" s="21">
        <f>IF(CLEAN!$M902&lt;=32,3,IF(CLEAN!$M902&lt;=65,2,1))</f>
        <v>2</v>
      </c>
      <c r="Q902" s="21">
        <f>IF(Table_Market[[#This Row],[F_TOTAL_achat]]&lt;=14,1,IF(Table_Market[[#This Row],[F_TOTAL_achat]]&lt;=21,2,3))</f>
        <v>3</v>
      </c>
      <c r="R902" s="21">
        <f>IF(Table_Market[[#This Row],[M_TOTAL_dépensé]]&lt;=115,1,IF(Table_Market[[#This Row],[M_TOTAL_dépensé]]&lt;=833,2,3))</f>
        <v>2</v>
      </c>
      <c r="S902" s="21" t="str">
        <f>Table_Market[[#This Row],[R_SCORE]]&amp;Table_Market[[#This Row],[F_SCORE]]&amp;Table_Market[[#This Row],[M_SCORE]]</f>
        <v>232</v>
      </c>
      <c r="T9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02" s="24">
        <v>456</v>
      </c>
      <c r="V902" s="24">
        <v>4</v>
      </c>
      <c r="W902" s="24">
        <v>24</v>
      </c>
      <c r="X902" s="24">
        <v>0</v>
      </c>
      <c r="Y902" s="24">
        <v>0</v>
      </c>
      <c r="Z902" s="24">
        <v>9</v>
      </c>
      <c r="AA902" s="21">
        <v>7</v>
      </c>
      <c r="AB902" s="21">
        <v>8</v>
      </c>
      <c r="AC902" s="21">
        <v>2</v>
      </c>
      <c r="AD902" s="21">
        <v>6</v>
      </c>
      <c r="AE902" s="21">
        <v>7</v>
      </c>
      <c r="AF902" s="21">
        <v>0</v>
      </c>
      <c r="AG902" s="21">
        <v>1</v>
      </c>
      <c r="AH902" s="21">
        <v>0</v>
      </c>
      <c r="AI902" s="21">
        <v>0</v>
      </c>
      <c r="AJ902" s="21">
        <v>0</v>
      </c>
      <c r="AK902" s="21">
        <v>0</v>
      </c>
      <c r="AL902" s="21">
        <v>3</v>
      </c>
      <c r="AM902" s="21">
        <v>11</v>
      </c>
      <c r="AN902" s="25">
        <v>0</v>
      </c>
    </row>
    <row r="903" spans="1:40" x14ac:dyDescent="0.35">
      <c r="A903" s="26">
        <v>1328</v>
      </c>
      <c r="B903" s="27">
        <v>1982</v>
      </c>
      <c r="C903" s="21">
        <f ca="1">YEAR(TODAY())-CLEAN!$B903</f>
        <v>43</v>
      </c>
      <c r="D903" s="28" t="s">
        <v>793</v>
      </c>
      <c r="E903" s="27" t="s">
        <v>717</v>
      </c>
      <c r="F903" s="27" t="s">
        <v>710</v>
      </c>
      <c r="G903" s="29">
        <v>57937</v>
      </c>
      <c r="H903" s="28">
        <v>0</v>
      </c>
      <c r="I903" s="28">
        <v>1</v>
      </c>
      <c r="J903" s="28">
        <f>CLEAN!$H903+CLEAN!$I903</f>
        <v>1</v>
      </c>
      <c r="K903" s="30">
        <v>41686</v>
      </c>
      <c r="L903" s="28"/>
      <c r="M903" s="28">
        <v>56</v>
      </c>
      <c r="N903" s="28">
        <f>SUM(CLEAN!$AB903:$AE903)</f>
        <v>20</v>
      </c>
      <c r="O903" s="31">
        <f>CLEAN!$U903+CLEAN!$V903+CLEAN!$W903+CLEAN!$X903+CLEAN!$Y903+CLEAN!$Z903</f>
        <v>683</v>
      </c>
      <c r="P903" s="28">
        <f>IF(CLEAN!$M903&lt;=32,3,IF(CLEAN!$M903&lt;=65,2,1))</f>
        <v>2</v>
      </c>
      <c r="Q903" s="28">
        <f>IF(Table_Market[[#This Row],[F_TOTAL_achat]]&lt;=14,1,IF(Table_Market[[#This Row],[F_TOTAL_achat]]&lt;=21,2,3))</f>
        <v>2</v>
      </c>
      <c r="R903" s="28">
        <f>IF(Table_Market[[#This Row],[M_TOTAL_dépensé]]&lt;=115,1,IF(Table_Market[[#This Row],[M_TOTAL_dépensé]]&lt;=833,2,3))</f>
        <v>2</v>
      </c>
      <c r="S903" s="21" t="str">
        <f>Table_Market[[#This Row],[R_SCORE]]&amp;Table_Market[[#This Row],[F_SCORE]]&amp;Table_Market[[#This Row],[M_SCORE]]</f>
        <v>222</v>
      </c>
      <c r="T9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03" s="31">
        <v>261</v>
      </c>
      <c r="V903" s="31">
        <v>42</v>
      </c>
      <c r="W903" s="31">
        <v>144</v>
      </c>
      <c r="X903" s="31">
        <v>55</v>
      </c>
      <c r="Y903" s="31">
        <v>48</v>
      </c>
      <c r="Z903" s="31">
        <v>133</v>
      </c>
      <c r="AA903" s="28">
        <v>3</v>
      </c>
      <c r="AB903" s="28">
        <v>4</v>
      </c>
      <c r="AC903" s="28">
        <v>4</v>
      </c>
      <c r="AD903" s="28">
        <v>9</v>
      </c>
      <c r="AE903" s="28">
        <v>3</v>
      </c>
      <c r="AF903" s="28">
        <v>0</v>
      </c>
      <c r="AG903" s="28">
        <v>0</v>
      </c>
      <c r="AH903" s="28">
        <v>0</v>
      </c>
      <c r="AI903" s="28">
        <v>0</v>
      </c>
      <c r="AJ903" s="28">
        <v>0</v>
      </c>
      <c r="AK903" s="28">
        <v>0</v>
      </c>
      <c r="AL903" s="28">
        <v>3</v>
      </c>
      <c r="AM903" s="28">
        <v>11</v>
      </c>
      <c r="AN903" s="32">
        <v>0</v>
      </c>
    </row>
    <row r="904" spans="1:40" x14ac:dyDescent="0.35">
      <c r="A904" s="19">
        <v>3924</v>
      </c>
      <c r="B904" s="20">
        <v>1965</v>
      </c>
      <c r="C904" s="21">
        <f ca="1">YEAR(TODAY())-CLEAN!$B904</f>
        <v>60</v>
      </c>
      <c r="D904" s="28" t="s">
        <v>794</v>
      </c>
      <c r="E904" s="20" t="s">
        <v>714</v>
      </c>
      <c r="F904" s="20" t="s">
        <v>711</v>
      </c>
      <c r="G904" s="22">
        <v>57912</v>
      </c>
      <c r="H904" s="21">
        <v>0</v>
      </c>
      <c r="I904" s="21">
        <v>1</v>
      </c>
      <c r="J904" s="21">
        <f>CLEAN!$H904+CLEAN!$I904</f>
        <v>1</v>
      </c>
      <c r="K904" s="23">
        <v>41715</v>
      </c>
      <c r="L904" s="21">
        <f ca="1">YEAR(TODAY())-YEAR(CLEAN!$K904)</f>
        <v>11</v>
      </c>
      <c r="M904" s="21">
        <v>34</v>
      </c>
      <c r="N904" s="21">
        <f>SUM(CLEAN!$AB904:$AE904)</f>
        <v>28</v>
      </c>
      <c r="O904" s="24">
        <f>CLEAN!$U904+CLEAN!$V904+CLEAN!$W904+CLEAN!$X904+CLEAN!$Y904+CLEAN!$Z904</f>
        <v>916</v>
      </c>
      <c r="P904" s="21">
        <f>IF(CLEAN!$M904&lt;=32,3,IF(CLEAN!$M904&lt;=65,2,1))</f>
        <v>2</v>
      </c>
      <c r="Q904" s="21">
        <f>IF(Table_Market[[#This Row],[F_TOTAL_achat]]&lt;=14,1,IF(Table_Market[[#This Row],[F_TOTAL_achat]]&lt;=21,2,3))</f>
        <v>3</v>
      </c>
      <c r="R904" s="21">
        <f>IF(Table_Market[[#This Row],[M_TOTAL_dépensé]]&lt;=115,1,IF(Table_Market[[#This Row],[M_TOTAL_dépensé]]&lt;=833,2,3))</f>
        <v>3</v>
      </c>
      <c r="S904" s="21" t="str">
        <f>Table_Market[[#This Row],[R_SCORE]]&amp;Table_Market[[#This Row],[F_SCORE]]&amp;Table_Market[[#This Row],[M_SCORE]]</f>
        <v>233</v>
      </c>
      <c r="T9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04" s="24">
        <v>801</v>
      </c>
      <c r="V904" s="24">
        <v>0</v>
      </c>
      <c r="W904" s="24">
        <v>80</v>
      </c>
      <c r="X904" s="24">
        <v>0</v>
      </c>
      <c r="Y904" s="24">
        <v>0</v>
      </c>
      <c r="Z904" s="24">
        <v>35</v>
      </c>
      <c r="AA904" s="21">
        <v>5</v>
      </c>
      <c r="AB904" s="21">
        <v>8</v>
      </c>
      <c r="AC904" s="21">
        <v>3</v>
      </c>
      <c r="AD904" s="21">
        <v>12</v>
      </c>
      <c r="AE904" s="21">
        <v>5</v>
      </c>
      <c r="AF904" s="21">
        <v>0</v>
      </c>
      <c r="AG904" s="21">
        <v>1</v>
      </c>
      <c r="AH904" s="21">
        <v>0</v>
      </c>
      <c r="AI904" s="21">
        <v>0</v>
      </c>
      <c r="AJ904" s="21">
        <v>0</v>
      </c>
      <c r="AK904" s="21">
        <v>0</v>
      </c>
      <c r="AL904" s="21">
        <v>3</v>
      </c>
      <c r="AM904" s="21">
        <v>11</v>
      </c>
      <c r="AN904" s="25">
        <v>0</v>
      </c>
    </row>
    <row r="905" spans="1:40" x14ac:dyDescent="0.35">
      <c r="A905" s="26">
        <v>2036</v>
      </c>
      <c r="B905" s="27">
        <v>1973</v>
      </c>
      <c r="C905" s="21">
        <f ca="1">YEAR(TODAY())-CLEAN!$B905</f>
        <v>52</v>
      </c>
      <c r="D905" s="28" t="s">
        <v>792</v>
      </c>
      <c r="E905" s="27" t="s">
        <v>714</v>
      </c>
      <c r="F905" s="27" t="s">
        <v>713</v>
      </c>
      <c r="G905" s="29">
        <v>57906</v>
      </c>
      <c r="H905" s="28">
        <v>0</v>
      </c>
      <c r="I905" s="28">
        <v>1</v>
      </c>
      <c r="J905" s="28">
        <f>CLEAN!$H905+CLEAN!$I905</f>
        <v>1</v>
      </c>
      <c r="K905" s="30">
        <v>41436</v>
      </c>
      <c r="L905" s="28">
        <f ca="1">YEAR(TODAY())-YEAR(CLEAN!$K905)</f>
        <v>12</v>
      </c>
      <c r="M905" s="28">
        <v>29</v>
      </c>
      <c r="N905" s="28">
        <f>SUM(CLEAN!$AB905:$AE905)</f>
        <v>18</v>
      </c>
      <c r="O905" s="31">
        <f>CLEAN!$U905+CLEAN!$V905+CLEAN!$W905+CLEAN!$X905+CLEAN!$Y905+CLEAN!$Z905</f>
        <v>401</v>
      </c>
      <c r="P905" s="28">
        <f>IF(CLEAN!$M905&lt;=32,3,IF(CLEAN!$M905&lt;=65,2,1))</f>
        <v>3</v>
      </c>
      <c r="Q905" s="28">
        <f>IF(Table_Market[[#This Row],[F_TOTAL_achat]]&lt;=14,1,IF(Table_Market[[#This Row],[F_TOTAL_achat]]&lt;=21,2,3))</f>
        <v>2</v>
      </c>
      <c r="R905" s="28">
        <f>IF(Table_Market[[#This Row],[M_TOTAL_dépensé]]&lt;=115,1,IF(Table_Market[[#This Row],[M_TOTAL_dépensé]]&lt;=833,2,3))</f>
        <v>2</v>
      </c>
      <c r="S905" s="21" t="str">
        <f>Table_Market[[#This Row],[R_SCORE]]&amp;Table_Market[[#This Row],[F_SCORE]]&amp;Table_Market[[#This Row],[M_SCORE]]</f>
        <v>322</v>
      </c>
      <c r="T9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05" s="31">
        <v>243</v>
      </c>
      <c r="V905" s="31">
        <v>11</v>
      </c>
      <c r="W905" s="31">
        <v>119</v>
      </c>
      <c r="X905" s="31">
        <v>10</v>
      </c>
      <c r="Y905" s="31">
        <v>3</v>
      </c>
      <c r="Z905" s="31">
        <v>15</v>
      </c>
      <c r="AA905" s="28">
        <v>3</v>
      </c>
      <c r="AB905" s="28">
        <v>4</v>
      </c>
      <c r="AC905" s="28">
        <v>2</v>
      </c>
      <c r="AD905" s="28">
        <v>8</v>
      </c>
      <c r="AE905" s="28">
        <v>4</v>
      </c>
      <c r="AF905" s="28">
        <v>0</v>
      </c>
      <c r="AG905" s="28">
        <v>0</v>
      </c>
      <c r="AH905" s="28">
        <v>0</v>
      </c>
      <c r="AI905" s="28">
        <v>0</v>
      </c>
      <c r="AJ905" s="28">
        <v>0</v>
      </c>
      <c r="AK905" s="28">
        <v>0</v>
      </c>
      <c r="AL905" s="28">
        <v>3</v>
      </c>
      <c r="AM905" s="28">
        <v>11</v>
      </c>
      <c r="AN905" s="32">
        <v>0</v>
      </c>
    </row>
    <row r="906" spans="1:40" x14ac:dyDescent="0.35">
      <c r="A906" s="19">
        <v>7250</v>
      </c>
      <c r="B906" s="20">
        <v>1978</v>
      </c>
      <c r="C906" s="21">
        <f ca="1">YEAR(TODAY())-CLEAN!$B906</f>
        <v>47</v>
      </c>
      <c r="D906" s="28" t="s">
        <v>792</v>
      </c>
      <c r="E906" s="20" t="s">
        <v>716</v>
      </c>
      <c r="F906" s="20" t="s">
        <v>713</v>
      </c>
      <c r="G906" s="22">
        <v>57867</v>
      </c>
      <c r="H906" s="21">
        <v>1</v>
      </c>
      <c r="I906" s="21">
        <v>0</v>
      </c>
      <c r="J906" s="21">
        <f>CLEAN!$H906+CLEAN!$I906</f>
        <v>1</v>
      </c>
      <c r="K906" s="23">
        <v>41548</v>
      </c>
      <c r="L906" s="21">
        <f ca="1">YEAR(TODAY())-YEAR(CLEAN!$K906)</f>
        <v>12</v>
      </c>
      <c r="M906" s="21">
        <v>48</v>
      </c>
      <c r="N906" s="21">
        <f>SUM(CLEAN!$AB906:$AE906)</f>
        <v>24</v>
      </c>
      <c r="O906" s="24">
        <f>CLEAN!$U906+CLEAN!$V906+CLEAN!$W906+CLEAN!$X906+CLEAN!$Y906+CLEAN!$Z906</f>
        <v>612</v>
      </c>
      <c r="P906" s="21">
        <f>IF(CLEAN!$M906&lt;=32,3,IF(CLEAN!$M906&lt;=65,2,1))</f>
        <v>2</v>
      </c>
      <c r="Q906" s="21">
        <f>IF(Table_Market[[#This Row],[F_TOTAL_achat]]&lt;=14,1,IF(Table_Market[[#This Row],[F_TOTAL_achat]]&lt;=21,2,3))</f>
        <v>3</v>
      </c>
      <c r="R906" s="21">
        <f>IF(Table_Market[[#This Row],[M_TOTAL_dépensé]]&lt;=115,1,IF(Table_Market[[#This Row],[M_TOTAL_dépensé]]&lt;=833,2,3))</f>
        <v>2</v>
      </c>
      <c r="S906" s="21" t="str">
        <f>Table_Market[[#This Row],[R_SCORE]]&amp;Table_Market[[#This Row],[F_SCORE]]&amp;Table_Market[[#This Row],[M_SCORE]]</f>
        <v>232</v>
      </c>
      <c r="T9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06" s="24">
        <v>344</v>
      </c>
      <c r="V906" s="24">
        <v>35</v>
      </c>
      <c r="W906" s="24">
        <v>178</v>
      </c>
      <c r="X906" s="24">
        <v>15</v>
      </c>
      <c r="Y906" s="24">
        <v>23</v>
      </c>
      <c r="Z906" s="24">
        <v>17</v>
      </c>
      <c r="AA906" s="21">
        <v>7</v>
      </c>
      <c r="AB906" s="21">
        <v>7</v>
      </c>
      <c r="AC906" s="21">
        <v>2</v>
      </c>
      <c r="AD906" s="21">
        <v>9</v>
      </c>
      <c r="AE906" s="21">
        <v>6</v>
      </c>
      <c r="AF906" s="21">
        <v>0</v>
      </c>
      <c r="AG906" s="21">
        <v>0</v>
      </c>
      <c r="AH906" s="21">
        <v>0</v>
      </c>
      <c r="AI906" s="21">
        <v>0</v>
      </c>
      <c r="AJ906" s="21">
        <v>0</v>
      </c>
      <c r="AK906" s="21">
        <v>0</v>
      </c>
      <c r="AL906" s="21">
        <v>3</v>
      </c>
      <c r="AM906" s="21">
        <v>11</v>
      </c>
      <c r="AN906" s="25">
        <v>0</v>
      </c>
    </row>
    <row r="907" spans="1:40" x14ac:dyDescent="0.35">
      <c r="A907" s="26">
        <v>5543</v>
      </c>
      <c r="B907" s="27">
        <v>1966</v>
      </c>
      <c r="C907" s="21">
        <f ca="1">YEAR(TODAY())-CLEAN!$B907</f>
        <v>59</v>
      </c>
      <c r="D907" s="28" t="s">
        <v>792</v>
      </c>
      <c r="E907" s="27" t="s">
        <v>716</v>
      </c>
      <c r="F907" s="27" t="s">
        <v>713</v>
      </c>
      <c r="G907" s="29">
        <v>57811</v>
      </c>
      <c r="H907" s="28">
        <v>0</v>
      </c>
      <c r="I907" s="28">
        <v>1</v>
      </c>
      <c r="J907" s="28">
        <f>CLEAN!$H907+CLEAN!$I907</f>
        <v>1</v>
      </c>
      <c r="K907" s="30">
        <v>41449</v>
      </c>
      <c r="L907" s="28">
        <f ca="1">YEAR(TODAY())-YEAR(CLEAN!$K907)</f>
        <v>12</v>
      </c>
      <c r="M907" s="28">
        <v>49</v>
      </c>
      <c r="N907" s="28">
        <f>SUM(CLEAN!$AB907:$AE907)</f>
        <v>25</v>
      </c>
      <c r="O907" s="31">
        <f>CLEAN!$U907+CLEAN!$V907+CLEAN!$W907+CLEAN!$X907+CLEAN!$Y907+CLEAN!$Z907</f>
        <v>802</v>
      </c>
      <c r="P907" s="28">
        <f>IF(CLEAN!$M907&lt;=32,3,IF(CLEAN!$M907&lt;=65,2,1))</f>
        <v>2</v>
      </c>
      <c r="Q907" s="28">
        <f>IF(Table_Market[[#This Row],[F_TOTAL_achat]]&lt;=14,1,IF(Table_Market[[#This Row],[F_TOTAL_achat]]&lt;=21,2,3))</f>
        <v>3</v>
      </c>
      <c r="R907" s="28">
        <f>IF(Table_Market[[#This Row],[M_TOTAL_dépensé]]&lt;=115,1,IF(Table_Market[[#This Row],[M_TOTAL_dépensé]]&lt;=833,2,3))</f>
        <v>2</v>
      </c>
      <c r="S907" s="21" t="str">
        <f>Table_Market[[#This Row],[R_SCORE]]&amp;Table_Market[[#This Row],[F_SCORE]]&amp;Table_Market[[#This Row],[M_SCORE]]</f>
        <v>232</v>
      </c>
      <c r="T9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07" s="31">
        <v>545</v>
      </c>
      <c r="V907" s="31">
        <v>7</v>
      </c>
      <c r="W907" s="31">
        <v>114</v>
      </c>
      <c r="X907" s="31">
        <v>37</v>
      </c>
      <c r="Y907" s="31">
        <v>21</v>
      </c>
      <c r="Z907" s="31">
        <v>78</v>
      </c>
      <c r="AA907" s="28">
        <v>5</v>
      </c>
      <c r="AB907" s="28">
        <v>7</v>
      </c>
      <c r="AC907" s="28">
        <v>2</v>
      </c>
      <c r="AD907" s="28">
        <v>11</v>
      </c>
      <c r="AE907" s="28">
        <v>5</v>
      </c>
      <c r="AF907" s="28">
        <v>0</v>
      </c>
      <c r="AG907" s="28">
        <v>1</v>
      </c>
      <c r="AH907" s="28">
        <v>0</v>
      </c>
      <c r="AI907" s="28">
        <v>0</v>
      </c>
      <c r="AJ907" s="28">
        <v>0</v>
      </c>
      <c r="AK907" s="28">
        <v>0</v>
      </c>
      <c r="AL907" s="28">
        <v>3</v>
      </c>
      <c r="AM907" s="28">
        <v>11</v>
      </c>
      <c r="AN907" s="32">
        <v>0</v>
      </c>
    </row>
    <row r="908" spans="1:40" x14ac:dyDescent="0.35">
      <c r="A908" s="19">
        <v>7755</v>
      </c>
      <c r="B908" s="20">
        <v>1954</v>
      </c>
      <c r="C908" s="21">
        <f ca="1">YEAR(TODAY())-CLEAN!$B908</f>
        <v>71</v>
      </c>
      <c r="D908" s="28" t="s">
        <v>794</v>
      </c>
      <c r="E908" s="20" t="s">
        <v>714</v>
      </c>
      <c r="F908" s="20" t="s">
        <v>710</v>
      </c>
      <c r="G908" s="22">
        <v>57744</v>
      </c>
      <c r="H908" s="21">
        <v>0</v>
      </c>
      <c r="I908" s="21">
        <v>1</v>
      </c>
      <c r="J908" s="21">
        <f>CLEAN!$H908+CLEAN!$I908</f>
        <v>1</v>
      </c>
      <c r="K908" s="23">
        <v>41590</v>
      </c>
      <c r="L908" s="21">
        <f ca="1">YEAR(TODAY())-YEAR(CLEAN!$K908)</f>
        <v>12</v>
      </c>
      <c r="M908" s="21">
        <v>91</v>
      </c>
      <c r="N908" s="21">
        <f>SUM(CLEAN!$AB908:$AE908)</f>
        <v>22</v>
      </c>
      <c r="O908" s="24">
        <f>CLEAN!$U908+CLEAN!$V908+CLEAN!$W908+CLEAN!$X908+CLEAN!$Y908+CLEAN!$Z908</f>
        <v>411</v>
      </c>
      <c r="P908" s="21">
        <f>IF(CLEAN!$M908&lt;=32,3,IF(CLEAN!$M908&lt;=65,2,1))</f>
        <v>1</v>
      </c>
      <c r="Q908" s="21">
        <f>IF(Table_Market[[#This Row],[F_TOTAL_achat]]&lt;=14,1,IF(Table_Market[[#This Row],[F_TOTAL_achat]]&lt;=21,2,3))</f>
        <v>3</v>
      </c>
      <c r="R908" s="21">
        <f>IF(Table_Market[[#This Row],[M_TOTAL_dépensé]]&lt;=115,1,IF(Table_Market[[#This Row],[M_TOTAL_dépensé]]&lt;=833,2,3))</f>
        <v>2</v>
      </c>
      <c r="S908" s="21" t="str">
        <f>Table_Market[[#This Row],[R_SCORE]]&amp;Table_Market[[#This Row],[F_SCORE]]&amp;Table_Market[[#This Row],[M_SCORE]]</f>
        <v>132</v>
      </c>
      <c r="T9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08" s="24">
        <v>350</v>
      </c>
      <c r="V908" s="24">
        <v>3</v>
      </c>
      <c r="W908" s="24">
        <v>39</v>
      </c>
      <c r="X908" s="24">
        <v>0</v>
      </c>
      <c r="Y908" s="24">
        <v>0</v>
      </c>
      <c r="Z908" s="24">
        <v>19</v>
      </c>
      <c r="AA908" s="21">
        <v>2</v>
      </c>
      <c r="AB908" s="21">
        <v>9</v>
      </c>
      <c r="AC908" s="21">
        <v>1</v>
      </c>
      <c r="AD908" s="21">
        <v>4</v>
      </c>
      <c r="AE908" s="21">
        <v>8</v>
      </c>
      <c r="AF908" s="21">
        <v>0</v>
      </c>
      <c r="AG908" s="21">
        <v>0</v>
      </c>
      <c r="AH908" s="21">
        <v>0</v>
      </c>
      <c r="AI908" s="21">
        <v>0</v>
      </c>
      <c r="AJ908" s="21">
        <v>0</v>
      </c>
      <c r="AK908" s="21">
        <v>0</v>
      </c>
      <c r="AL908" s="21">
        <v>3</v>
      </c>
      <c r="AM908" s="21">
        <v>11</v>
      </c>
      <c r="AN908" s="25">
        <v>0</v>
      </c>
    </row>
    <row r="909" spans="1:40" x14ac:dyDescent="0.35">
      <c r="A909" s="26">
        <v>10968</v>
      </c>
      <c r="B909" s="27">
        <v>1969</v>
      </c>
      <c r="C909" s="21">
        <f ca="1">YEAR(TODAY())-CLEAN!$B909</f>
        <v>56</v>
      </c>
      <c r="D909" s="28" t="s">
        <v>792</v>
      </c>
      <c r="E909" s="27" t="s">
        <v>716</v>
      </c>
      <c r="F909" s="27" t="s">
        <v>709</v>
      </c>
      <c r="G909" s="29">
        <v>57731</v>
      </c>
      <c r="H909" s="28">
        <v>0</v>
      </c>
      <c r="I909" s="28">
        <v>1</v>
      </c>
      <c r="J909" s="28">
        <f>CLEAN!$H909+CLEAN!$I909</f>
        <v>1</v>
      </c>
      <c r="K909" s="30">
        <v>41236</v>
      </c>
      <c r="L909" s="28">
        <f ca="1">YEAR(TODAY())-YEAR(CLEAN!$K909)</f>
        <v>13</v>
      </c>
      <c r="M909" s="28">
        <v>0</v>
      </c>
      <c r="N909" s="28">
        <f>SUM(CLEAN!$AB909:$AE909)</f>
        <v>28</v>
      </c>
      <c r="O909" s="31">
        <f>CLEAN!$U909+CLEAN!$V909+CLEAN!$W909+CLEAN!$X909+CLEAN!$Y909+CLEAN!$Z909</f>
        <v>704</v>
      </c>
      <c r="P909" s="28">
        <f>IF(CLEAN!$M909&lt;=32,3,IF(CLEAN!$M909&lt;=65,2,1))</f>
        <v>3</v>
      </c>
      <c r="Q909" s="28">
        <f>IF(Table_Market[[#This Row],[F_TOTAL_achat]]&lt;=14,1,IF(Table_Market[[#This Row],[F_TOTAL_achat]]&lt;=21,2,3))</f>
        <v>3</v>
      </c>
      <c r="R909" s="28">
        <f>IF(Table_Market[[#This Row],[M_TOTAL_dépensé]]&lt;=115,1,IF(Table_Market[[#This Row],[M_TOTAL_dépensé]]&lt;=833,2,3))</f>
        <v>2</v>
      </c>
      <c r="S909" s="21" t="str">
        <f>Table_Market[[#This Row],[R_SCORE]]&amp;Table_Market[[#This Row],[F_SCORE]]&amp;Table_Market[[#This Row],[M_SCORE]]</f>
        <v>332</v>
      </c>
      <c r="T9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09" s="31">
        <v>266</v>
      </c>
      <c r="V909" s="31">
        <v>21</v>
      </c>
      <c r="W909" s="31">
        <v>300</v>
      </c>
      <c r="X909" s="31">
        <v>65</v>
      </c>
      <c r="Y909" s="31">
        <v>8</v>
      </c>
      <c r="Z909" s="31">
        <v>44</v>
      </c>
      <c r="AA909" s="28">
        <v>4</v>
      </c>
      <c r="AB909" s="28">
        <v>8</v>
      </c>
      <c r="AC909" s="28">
        <v>8</v>
      </c>
      <c r="AD909" s="28">
        <v>6</v>
      </c>
      <c r="AE909" s="28">
        <v>6</v>
      </c>
      <c r="AF909" s="28">
        <v>0</v>
      </c>
      <c r="AG909" s="28">
        <v>0</v>
      </c>
      <c r="AH909" s="28">
        <v>0</v>
      </c>
      <c r="AI909" s="28">
        <v>0</v>
      </c>
      <c r="AJ909" s="28">
        <v>0</v>
      </c>
      <c r="AK909" s="28">
        <v>0</v>
      </c>
      <c r="AL909" s="28">
        <v>3</v>
      </c>
      <c r="AM909" s="28">
        <v>11</v>
      </c>
      <c r="AN909" s="32">
        <v>0</v>
      </c>
    </row>
    <row r="910" spans="1:40" x14ac:dyDescent="0.35">
      <c r="A910" s="19">
        <v>4609</v>
      </c>
      <c r="B910" s="20">
        <v>1966</v>
      </c>
      <c r="C910" s="21">
        <f ca="1">YEAR(TODAY())-CLEAN!$B910</f>
        <v>59</v>
      </c>
      <c r="D910" s="28" t="s">
        <v>792</v>
      </c>
      <c r="E910" s="20" t="s">
        <v>714</v>
      </c>
      <c r="F910" s="20" t="s">
        <v>710</v>
      </c>
      <c r="G910" s="22">
        <v>57705</v>
      </c>
      <c r="H910" s="21">
        <v>0</v>
      </c>
      <c r="I910" s="21">
        <v>1</v>
      </c>
      <c r="J910" s="21">
        <f>CLEAN!$H910+CLEAN!$I910</f>
        <v>1</v>
      </c>
      <c r="K910" s="23">
        <v>41650</v>
      </c>
      <c r="L910" s="21">
        <f ca="1">YEAR(TODAY())-YEAR(CLEAN!$K910)</f>
        <v>11</v>
      </c>
      <c r="M910" s="21">
        <v>14</v>
      </c>
      <c r="N910" s="21">
        <f>SUM(CLEAN!$AB910:$AE910)</f>
        <v>21</v>
      </c>
      <c r="O910" s="24">
        <f>CLEAN!$U910+CLEAN!$V910+CLEAN!$W910+CLEAN!$X910+CLEAN!$Y910+CLEAN!$Z910</f>
        <v>486</v>
      </c>
      <c r="P910" s="21">
        <f>IF(CLEAN!$M910&lt;=32,3,IF(CLEAN!$M910&lt;=65,2,1))</f>
        <v>3</v>
      </c>
      <c r="Q910" s="21">
        <f>IF(Table_Market[[#This Row],[F_TOTAL_achat]]&lt;=14,1,IF(Table_Market[[#This Row],[F_TOTAL_achat]]&lt;=21,2,3))</f>
        <v>2</v>
      </c>
      <c r="R910" s="21">
        <f>IF(Table_Market[[#This Row],[M_TOTAL_dépensé]]&lt;=115,1,IF(Table_Market[[#This Row],[M_TOTAL_dépensé]]&lt;=833,2,3))</f>
        <v>2</v>
      </c>
      <c r="S910" s="21" t="str">
        <f>Table_Market[[#This Row],[R_SCORE]]&amp;Table_Market[[#This Row],[F_SCORE]]&amp;Table_Market[[#This Row],[M_SCORE]]</f>
        <v>322</v>
      </c>
      <c r="T9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10" s="24">
        <v>383</v>
      </c>
      <c r="V910" s="24">
        <v>0</v>
      </c>
      <c r="W910" s="24">
        <v>53</v>
      </c>
      <c r="X910" s="24">
        <v>6</v>
      </c>
      <c r="Y910" s="24">
        <v>4</v>
      </c>
      <c r="Z910" s="24">
        <v>40</v>
      </c>
      <c r="AA910" s="21">
        <v>3</v>
      </c>
      <c r="AB910" s="21">
        <v>8</v>
      </c>
      <c r="AC910" s="21">
        <v>1</v>
      </c>
      <c r="AD910" s="21">
        <v>6</v>
      </c>
      <c r="AE910" s="21">
        <v>6</v>
      </c>
      <c r="AF910" s="21">
        <v>0</v>
      </c>
      <c r="AG910" s="21">
        <v>0</v>
      </c>
      <c r="AH910" s="21">
        <v>0</v>
      </c>
      <c r="AI910" s="21">
        <v>0</v>
      </c>
      <c r="AJ910" s="21">
        <v>0</v>
      </c>
      <c r="AK910" s="21">
        <v>0</v>
      </c>
      <c r="AL910" s="21">
        <v>3</v>
      </c>
      <c r="AM910" s="21">
        <v>11</v>
      </c>
      <c r="AN910" s="25">
        <v>0</v>
      </c>
    </row>
    <row r="911" spans="1:40" x14ac:dyDescent="0.35">
      <c r="A911" s="26">
        <v>4286</v>
      </c>
      <c r="B911" s="27">
        <v>1970</v>
      </c>
      <c r="C911" s="21">
        <f ca="1">YEAR(TODAY())-CLEAN!$B911</f>
        <v>55</v>
      </c>
      <c r="D911" s="28" t="s">
        <v>792</v>
      </c>
      <c r="E911" s="27" t="s">
        <v>714</v>
      </c>
      <c r="F911" s="27" t="s">
        <v>709</v>
      </c>
      <c r="G911" s="29">
        <v>57642</v>
      </c>
      <c r="H911" s="28">
        <v>0</v>
      </c>
      <c r="I911" s="28">
        <v>1</v>
      </c>
      <c r="J911" s="28">
        <f>CLEAN!$H911+CLEAN!$I911</f>
        <v>1</v>
      </c>
      <c r="K911" s="30">
        <v>41648</v>
      </c>
      <c r="L911" s="28">
        <f ca="1">YEAR(TODAY())-YEAR(CLEAN!$K911)</f>
        <v>11</v>
      </c>
      <c r="M911" s="28">
        <v>24</v>
      </c>
      <c r="N911" s="28">
        <f>SUM(CLEAN!$AB911:$AE911)</f>
        <v>23</v>
      </c>
      <c r="O911" s="31">
        <f>CLEAN!$U911+CLEAN!$V911+CLEAN!$W911+CLEAN!$X911+CLEAN!$Y911+CLEAN!$Z911</f>
        <v>679</v>
      </c>
      <c r="P911" s="28">
        <f>IF(CLEAN!$M911&lt;=32,3,IF(CLEAN!$M911&lt;=65,2,1))</f>
        <v>3</v>
      </c>
      <c r="Q911" s="28">
        <f>IF(Table_Market[[#This Row],[F_TOTAL_achat]]&lt;=14,1,IF(Table_Market[[#This Row],[F_TOTAL_achat]]&lt;=21,2,3))</f>
        <v>3</v>
      </c>
      <c r="R911" s="28">
        <f>IF(Table_Market[[#This Row],[M_TOTAL_dépensé]]&lt;=115,1,IF(Table_Market[[#This Row],[M_TOTAL_dépensé]]&lt;=833,2,3))</f>
        <v>2</v>
      </c>
      <c r="S911" s="21" t="str">
        <f>Table_Market[[#This Row],[R_SCORE]]&amp;Table_Market[[#This Row],[F_SCORE]]&amp;Table_Market[[#This Row],[M_SCORE]]</f>
        <v>332</v>
      </c>
      <c r="T9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11" s="31">
        <v>580</v>
      </c>
      <c r="V911" s="31">
        <v>6</v>
      </c>
      <c r="W911" s="31">
        <v>58</v>
      </c>
      <c r="X911" s="31">
        <v>8</v>
      </c>
      <c r="Y911" s="31">
        <v>0</v>
      </c>
      <c r="Z911" s="31">
        <v>27</v>
      </c>
      <c r="AA911" s="28">
        <v>3</v>
      </c>
      <c r="AB911" s="28">
        <v>7</v>
      </c>
      <c r="AC911" s="28">
        <v>6</v>
      </c>
      <c r="AD911" s="28">
        <v>6</v>
      </c>
      <c r="AE911" s="28">
        <v>4</v>
      </c>
      <c r="AF911" s="28">
        <v>1</v>
      </c>
      <c r="AG911" s="28">
        <v>0</v>
      </c>
      <c r="AH911" s="28">
        <v>0</v>
      </c>
      <c r="AI911" s="28">
        <v>0</v>
      </c>
      <c r="AJ911" s="28">
        <v>0</v>
      </c>
      <c r="AK911" s="28">
        <v>0</v>
      </c>
      <c r="AL911" s="28">
        <v>3</v>
      </c>
      <c r="AM911" s="28">
        <v>11</v>
      </c>
      <c r="AN911" s="32">
        <v>0</v>
      </c>
    </row>
    <row r="912" spans="1:40" x14ac:dyDescent="0.35">
      <c r="A912" s="19">
        <v>6376</v>
      </c>
      <c r="B912" s="20">
        <v>1979</v>
      </c>
      <c r="C912" s="21">
        <f ca="1">YEAR(TODAY())-CLEAN!$B912</f>
        <v>46</v>
      </c>
      <c r="D912" s="28" t="s">
        <v>792</v>
      </c>
      <c r="E912" s="20" t="s">
        <v>716</v>
      </c>
      <c r="F912" s="20" t="s">
        <v>709</v>
      </c>
      <c r="G912" s="22">
        <v>57537</v>
      </c>
      <c r="H912" s="21">
        <v>1</v>
      </c>
      <c r="I912" s="21">
        <v>0</v>
      </c>
      <c r="J912" s="21">
        <f>CLEAN!$H912+CLEAN!$I912</f>
        <v>1</v>
      </c>
      <c r="K912" s="23">
        <v>41435</v>
      </c>
      <c r="L912" s="21">
        <f ca="1">YEAR(TODAY())-YEAR(CLEAN!$K912)</f>
        <v>12</v>
      </c>
      <c r="M912" s="21">
        <v>83</v>
      </c>
      <c r="N912" s="21">
        <f>SUM(CLEAN!$AB912:$AE912)</f>
        <v>19</v>
      </c>
      <c r="O912" s="24">
        <f>CLEAN!$U912+CLEAN!$V912+CLEAN!$W912+CLEAN!$X912+CLEAN!$Y912+CLEAN!$Z912</f>
        <v>545</v>
      </c>
      <c r="P912" s="21">
        <f>IF(CLEAN!$M912&lt;=32,3,IF(CLEAN!$M912&lt;=65,2,1))</f>
        <v>1</v>
      </c>
      <c r="Q912" s="21">
        <f>IF(Table_Market[[#This Row],[F_TOTAL_achat]]&lt;=14,1,IF(Table_Market[[#This Row],[F_TOTAL_achat]]&lt;=21,2,3))</f>
        <v>2</v>
      </c>
      <c r="R912" s="21">
        <f>IF(Table_Market[[#This Row],[M_TOTAL_dépensé]]&lt;=115,1,IF(Table_Market[[#This Row],[M_TOTAL_dépensé]]&lt;=833,2,3))</f>
        <v>2</v>
      </c>
      <c r="S912" s="21" t="str">
        <f>Table_Market[[#This Row],[R_SCORE]]&amp;Table_Market[[#This Row],[F_SCORE]]&amp;Table_Market[[#This Row],[M_SCORE]]</f>
        <v>122</v>
      </c>
      <c r="T9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12" s="24">
        <v>191</v>
      </c>
      <c r="V912" s="24">
        <v>56</v>
      </c>
      <c r="W912" s="24">
        <v>139</v>
      </c>
      <c r="X912" s="24">
        <v>51</v>
      </c>
      <c r="Y912" s="24">
        <v>8</v>
      </c>
      <c r="Z912" s="24">
        <v>100</v>
      </c>
      <c r="AA912" s="21">
        <v>4</v>
      </c>
      <c r="AB912" s="21">
        <v>4</v>
      </c>
      <c r="AC912" s="21">
        <v>3</v>
      </c>
      <c r="AD912" s="21">
        <v>8</v>
      </c>
      <c r="AE912" s="21">
        <v>4</v>
      </c>
      <c r="AF912" s="21">
        <v>0</v>
      </c>
      <c r="AG912" s="21">
        <v>0</v>
      </c>
      <c r="AH912" s="21">
        <v>0</v>
      </c>
      <c r="AI912" s="21">
        <v>0</v>
      </c>
      <c r="AJ912" s="21">
        <v>0</v>
      </c>
      <c r="AK912" s="21">
        <v>0</v>
      </c>
      <c r="AL912" s="21">
        <v>3</v>
      </c>
      <c r="AM912" s="21">
        <v>11</v>
      </c>
      <c r="AN912" s="25">
        <v>0</v>
      </c>
    </row>
    <row r="913" spans="1:40" x14ac:dyDescent="0.35">
      <c r="A913" s="26">
        <v>2544</v>
      </c>
      <c r="B913" s="27">
        <v>1951</v>
      </c>
      <c r="C913" s="21">
        <f ca="1">YEAR(TODAY())-CLEAN!$B913</f>
        <v>74</v>
      </c>
      <c r="D913" s="28" t="s">
        <v>794</v>
      </c>
      <c r="E913" s="27" t="s">
        <v>717</v>
      </c>
      <c r="F913" s="27" t="s">
        <v>711</v>
      </c>
      <c r="G913" s="29">
        <v>57530</v>
      </c>
      <c r="H913" s="28">
        <v>0</v>
      </c>
      <c r="I913" s="28">
        <v>1</v>
      </c>
      <c r="J913" s="28">
        <f>CLEAN!$H913+CLEAN!$I913</f>
        <v>1</v>
      </c>
      <c r="K913" s="30">
        <v>41559</v>
      </c>
      <c r="L913" s="28">
        <f ca="1">YEAR(TODAY())-YEAR(CLEAN!$K913)</f>
        <v>12</v>
      </c>
      <c r="M913" s="28">
        <v>68</v>
      </c>
      <c r="N913" s="28">
        <f>SUM(CLEAN!$AB913:$AE913)</f>
        <v>7</v>
      </c>
      <c r="O913" s="31">
        <f>CLEAN!$U913+CLEAN!$V913+CLEAN!$W913+CLEAN!$X913+CLEAN!$Y913+CLEAN!$Z913</f>
        <v>92</v>
      </c>
      <c r="P913" s="28">
        <f>IF(CLEAN!$M913&lt;=32,3,IF(CLEAN!$M913&lt;=65,2,1))</f>
        <v>1</v>
      </c>
      <c r="Q913" s="28">
        <f>IF(Table_Market[[#This Row],[F_TOTAL_achat]]&lt;=14,1,IF(Table_Market[[#This Row],[F_TOTAL_achat]]&lt;=21,2,3))</f>
        <v>1</v>
      </c>
      <c r="R913" s="28">
        <f>IF(Table_Market[[#This Row],[M_TOTAL_dépensé]]&lt;=115,1,IF(Table_Market[[#This Row],[M_TOTAL_dépensé]]&lt;=833,2,3))</f>
        <v>1</v>
      </c>
      <c r="S913" s="21" t="str">
        <f>Table_Market[[#This Row],[R_SCORE]]&amp;Table_Market[[#This Row],[F_SCORE]]&amp;Table_Market[[#This Row],[M_SCORE]]</f>
        <v>111</v>
      </c>
      <c r="T9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13" s="31">
        <v>50</v>
      </c>
      <c r="V913" s="31">
        <v>1</v>
      </c>
      <c r="W913" s="31">
        <v>27</v>
      </c>
      <c r="X913" s="31">
        <v>6</v>
      </c>
      <c r="Y913" s="31">
        <v>7</v>
      </c>
      <c r="Z913" s="31">
        <v>1</v>
      </c>
      <c r="AA913" s="28">
        <v>1</v>
      </c>
      <c r="AB913" s="28">
        <v>1</v>
      </c>
      <c r="AC913" s="28">
        <v>1</v>
      </c>
      <c r="AD913" s="28">
        <v>4</v>
      </c>
      <c r="AE913" s="28">
        <v>1</v>
      </c>
      <c r="AF913" s="28">
        <v>0</v>
      </c>
      <c r="AG913" s="28">
        <v>0</v>
      </c>
      <c r="AH913" s="28">
        <v>0</v>
      </c>
      <c r="AI913" s="28">
        <v>0</v>
      </c>
      <c r="AJ913" s="28">
        <v>0</v>
      </c>
      <c r="AK913" s="28">
        <v>0</v>
      </c>
      <c r="AL913" s="28">
        <v>3</v>
      </c>
      <c r="AM913" s="28">
        <v>11</v>
      </c>
      <c r="AN913" s="32">
        <v>0</v>
      </c>
    </row>
    <row r="914" spans="1:40" x14ac:dyDescent="0.35">
      <c r="A914" s="19">
        <v>1453</v>
      </c>
      <c r="B914" s="20">
        <v>1943</v>
      </c>
      <c r="C914" s="21">
        <f ca="1">YEAR(TODAY())-CLEAN!$B914</f>
        <v>82</v>
      </c>
      <c r="D914" s="28" t="s">
        <v>794</v>
      </c>
      <c r="E914" s="20" t="s">
        <v>714</v>
      </c>
      <c r="F914" s="20" t="s">
        <v>712</v>
      </c>
      <c r="G914" s="22">
        <v>57513</v>
      </c>
      <c r="H914" s="21">
        <v>0</v>
      </c>
      <c r="I914" s="21">
        <v>0</v>
      </c>
      <c r="J914" s="21">
        <f>CLEAN!$H914+CLEAN!$I914</f>
        <v>0</v>
      </c>
      <c r="K914" s="23">
        <v>41461</v>
      </c>
      <c r="L914" s="21">
        <f ca="1">YEAR(TODAY())-YEAR(CLEAN!$K914)</f>
        <v>12</v>
      </c>
      <c r="M914" s="21">
        <v>59</v>
      </c>
      <c r="N914" s="21">
        <f>SUM(CLEAN!$AB914:$AE914)</f>
        <v>31</v>
      </c>
      <c r="O914" s="24">
        <f>CLEAN!$U914+CLEAN!$V914+CLEAN!$W914+CLEAN!$X914+CLEAN!$Y914+CLEAN!$Z914</f>
        <v>1060</v>
      </c>
      <c r="P914" s="21">
        <f>IF(CLEAN!$M914&lt;=32,3,IF(CLEAN!$M914&lt;=65,2,1))</f>
        <v>2</v>
      </c>
      <c r="Q914" s="21">
        <f>IF(Table_Market[[#This Row],[F_TOTAL_achat]]&lt;=14,1,IF(Table_Market[[#This Row],[F_TOTAL_achat]]&lt;=21,2,3))</f>
        <v>3</v>
      </c>
      <c r="R914" s="21">
        <f>IF(Table_Market[[#This Row],[M_TOTAL_dépensé]]&lt;=115,1,IF(Table_Market[[#This Row],[M_TOTAL_dépensé]]&lt;=833,2,3))</f>
        <v>3</v>
      </c>
      <c r="S914" s="21" t="str">
        <f>Table_Market[[#This Row],[R_SCORE]]&amp;Table_Market[[#This Row],[F_SCORE]]&amp;Table_Market[[#This Row],[M_SCORE]]</f>
        <v>233</v>
      </c>
      <c r="T9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14" s="24">
        <v>735</v>
      </c>
      <c r="V914" s="24">
        <v>40</v>
      </c>
      <c r="W914" s="24">
        <v>183</v>
      </c>
      <c r="X914" s="24">
        <v>52</v>
      </c>
      <c r="Y914" s="24">
        <v>20</v>
      </c>
      <c r="Z914" s="24">
        <v>30</v>
      </c>
      <c r="AA914" s="21">
        <v>2</v>
      </c>
      <c r="AB914" s="21">
        <v>9</v>
      </c>
      <c r="AC914" s="21">
        <v>3</v>
      </c>
      <c r="AD914" s="21">
        <v>13</v>
      </c>
      <c r="AE914" s="21">
        <v>6</v>
      </c>
      <c r="AF914" s="21">
        <v>0</v>
      </c>
      <c r="AG914" s="21">
        <v>0</v>
      </c>
      <c r="AH914" s="21">
        <v>0</v>
      </c>
      <c r="AI914" s="21">
        <v>0</v>
      </c>
      <c r="AJ914" s="21">
        <v>0</v>
      </c>
      <c r="AK914" s="21">
        <v>0</v>
      </c>
      <c r="AL914" s="21">
        <v>3</v>
      </c>
      <c r="AM914" s="21">
        <v>11</v>
      </c>
      <c r="AN914" s="25">
        <v>0</v>
      </c>
    </row>
    <row r="915" spans="1:40" x14ac:dyDescent="0.35">
      <c r="A915" s="26">
        <v>8773</v>
      </c>
      <c r="B915" s="27">
        <v>1971</v>
      </c>
      <c r="C915" s="21">
        <f ca="1">YEAR(TODAY())-CLEAN!$B915</f>
        <v>54</v>
      </c>
      <c r="D915" s="28" t="s">
        <v>792</v>
      </c>
      <c r="E915" s="27" t="s">
        <v>717</v>
      </c>
      <c r="F915" s="27" t="s">
        <v>713</v>
      </c>
      <c r="G915" s="29">
        <v>57420</v>
      </c>
      <c r="H915" s="28">
        <v>0</v>
      </c>
      <c r="I915" s="28">
        <v>1</v>
      </c>
      <c r="J915" s="28">
        <f>CLEAN!$H915+CLEAN!$I915</f>
        <v>1</v>
      </c>
      <c r="K915" s="30">
        <v>41450</v>
      </c>
      <c r="L915" s="28"/>
      <c r="M915" s="28">
        <v>22</v>
      </c>
      <c r="N915" s="28">
        <f>SUM(CLEAN!$AB915:$AE915)</f>
        <v>19</v>
      </c>
      <c r="O915" s="31">
        <f>CLEAN!$U915+CLEAN!$V915+CLEAN!$W915+CLEAN!$X915+CLEAN!$Y915+CLEAN!$Z915</f>
        <v>322</v>
      </c>
      <c r="P915" s="28">
        <f>IF(CLEAN!$M915&lt;=32,3,IF(CLEAN!$M915&lt;=65,2,1))</f>
        <v>3</v>
      </c>
      <c r="Q915" s="28">
        <f>IF(Table_Market[[#This Row],[F_TOTAL_achat]]&lt;=14,1,IF(Table_Market[[#This Row],[F_TOTAL_achat]]&lt;=21,2,3))</f>
        <v>2</v>
      </c>
      <c r="R915" s="28">
        <f>IF(Table_Market[[#This Row],[M_TOTAL_dépensé]]&lt;=115,1,IF(Table_Market[[#This Row],[M_TOTAL_dépensé]]&lt;=833,2,3))</f>
        <v>2</v>
      </c>
      <c r="S915" s="21" t="str">
        <f>Table_Market[[#This Row],[R_SCORE]]&amp;Table_Market[[#This Row],[F_SCORE]]&amp;Table_Market[[#This Row],[M_SCORE]]</f>
        <v>322</v>
      </c>
      <c r="T9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15" s="31">
        <v>280</v>
      </c>
      <c r="V915" s="31">
        <v>0</v>
      </c>
      <c r="W915" s="31">
        <v>18</v>
      </c>
      <c r="X915" s="31">
        <v>0</v>
      </c>
      <c r="Y915" s="31">
        <v>0</v>
      </c>
      <c r="Z915" s="31">
        <v>24</v>
      </c>
      <c r="AA915" s="28">
        <v>3</v>
      </c>
      <c r="AB915" s="28">
        <v>5</v>
      </c>
      <c r="AC915" s="28">
        <v>1</v>
      </c>
      <c r="AD915" s="28">
        <v>6</v>
      </c>
      <c r="AE915" s="28">
        <v>7</v>
      </c>
      <c r="AF915" s="28">
        <v>0</v>
      </c>
      <c r="AG915" s="28">
        <v>1</v>
      </c>
      <c r="AH915" s="28">
        <v>0</v>
      </c>
      <c r="AI915" s="28">
        <v>0</v>
      </c>
      <c r="AJ915" s="28">
        <v>0</v>
      </c>
      <c r="AK915" s="28">
        <v>0</v>
      </c>
      <c r="AL915" s="28">
        <v>3</v>
      </c>
      <c r="AM915" s="28">
        <v>11</v>
      </c>
      <c r="AN915" s="32">
        <v>0</v>
      </c>
    </row>
    <row r="916" spans="1:40" x14ac:dyDescent="0.35">
      <c r="A916" s="19">
        <v>5948</v>
      </c>
      <c r="B916" s="20">
        <v>1975</v>
      </c>
      <c r="C916" s="21">
        <f ca="1">YEAR(TODAY())-CLEAN!$B916</f>
        <v>50</v>
      </c>
      <c r="D916" s="28" t="s">
        <v>792</v>
      </c>
      <c r="E916" s="20" t="s">
        <v>716</v>
      </c>
      <c r="F916" s="20" t="s">
        <v>709</v>
      </c>
      <c r="G916" s="22">
        <v>57338</v>
      </c>
      <c r="H916" s="21">
        <v>0</v>
      </c>
      <c r="I916" s="21">
        <v>1</v>
      </c>
      <c r="J916" s="21">
        <f>CLEAN!$H916+CLEAN!$I916</f>
        <v>1</v>
      </c>
      <c r="K916" s="23">
        <v>41758</v>
      </c>
      <c r="L916" s="21">
        <f ca="1">YEAR(TODAY())-YEAR(CLEAN!$K916)</f>
        <v>11</v>
      </c>
      <c r="M916" s="21">
        <v>96</v>
      </c>
      <c r="N916" s="21">
        <f>SUM(CLEAN!$AB916:$AE916)</f>
        <v>15</v>
      </c>
      <c r="O916" s="24">
        <f>CLEAN!$U916+CLEAN!$V916+CLEAN!$W916+CLEAN!$X916+CLEAN!$Y916+CLEAN!$Z916</f>
        <v>237</v>
      </c>
      <c r="P916" s="21">
        <f>IF(CLEAN!$M916&lt;=32,3,IF(CLEAN!$M916&lt;=65,2,1))</f>
        <v>1</v>
      </c>
      <c r="Q916" s="21">
        <f>IF(Table_Market[[#This Row],[F_TOTAL_achat]]&lt;=14,1,IF(Table_Market[[#This Row],[F_TOTAL_achat]]&lt;=21,2,3))</f>
        <v>2</v>
      </c>
      <c r="R916" s="21">
        <f>IF(Table_Market[[#This Row],[M_TOTAL_dépensé]]&lt;=115,1,IF(Table_Market[[#This Row],[M_TOTAL_dépensé]]&lt;=833,2,3))</f>
        <v>2</v>
      </c>
      <c r="S916" s="21" t="str">
        <f>Table_Market[[#This Row],[R_SCORE]]&amp;Table_Market[[#This Row],[F_SCORE]]&amp;Table_Market[[#This Row],[M_SCORE]]</f>
        <v>122</v>
      </c>
      <c r="T9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16" s="24">
        <v>143</v>
      </c>
      <c r="V916" s="24">
        <v>6</v>
      </c>
      <c r="W916" s="24">
        <v>52</v>
      </c>
      <c r="X916" s="24">
        <v>11</v>
      </c>
      <c r="Y916" s="24">
        <v>8</v>
      </c>
      <c r="Z916" s="24">
        <v>17</v>
      </c>
      <c r="AA916" s="21">
        <v>2</v>
      </c>
      <c r="AB916" s="21">
        <v>4</v>
      </c>
      <c r="AC916" s="21">
        <v>1</v>
      </c>
      <c r="AD916" s="21">
        <v>5</v>
      </c>
      <c r="AE916" s="21">
        <v>5</v>
      </c>
      <c r="AF916" s="21">
        <v>0</v>
      </c>
      <c r="AG916" s="21">
        <v>0</v>
      </c>
      <c r="AH916" s="21">
        <v>0</v>
      </c>
      <c r="AI916" s="21">
        <v>0</v>
      </c>
      <c r="AJ916" s="21">
        <v>0</v>
      </c>
      <c r="AK916" s="21">
        <v>0</v>
      </c>
      <c r="AL916" s="21">
        <v>3</v>
      </c>
      <c r="AM916" s="21">
        <v>11</v>
      </c>
      <c r="AN916" s="25">
        <v>0</v>
      </c>
    </row>
    <row r="917" spans="1:40" x14ac:dyDescent="0.35">
      <c r="A917" s="26">
        <v>531</v>
      </c>
      <c r="B917" s="27">
        <v>1954</v>
      </c>
      <c r="C917" s="21">
        <f ca="1">YEAR(TODAY())-CLEAN!$B917</f>
        <v>71</v>
      </c>
      <c r="D917" s="28" t="s">
        <v>794</v>
      </c>
      <c r="E917" s="27" t="s">
        <v>714</v>
      </c>
      <c r="F917" s="27" t="s">
        <v>711</v>
      </c>
      <c r="G917" s="29">
        <v>57333</v>
      </c>
      <c r="H917" s="28">
        <v>0</v>
      </c>
      <c r="I917" s="28">
        <v>1</v>
      </c>
      <c r="J917" s="28">
        <f>CLEAN!$H917+CLEAN!$I917</f>
        <v>1</v>
      </c>
      <c r="K917" s="30">
        <v>41174</v>
      </c>
      <c r="L917" s="28">
        <f ca="1">YEAR(TODAY())-YEAR(CLEAN!$K917)</f>
        <v>13</v>
      </c>
      <c r="M917" s="28">
        <v>55</v>
      </c>
      <c r="N917" s="28">
        <f>SUM(CLEAN!$AB917:$AE917)</f>
        <v>28</v>
      </c>
      <c r="O917" s="31">
        <f>CLEAN!$U917+CLEAN!$V917+CLEAN!$W917+CLEAN!$X917+CLEAN!$Y917+CLEAN!$Z917</f>
        <v>1662</v>
      </c>
      <c r="P917" s="28">
        <f>IF(CLEAN!$M917&lt;=32,3,IF(CLEAN!$M917&lt;=65,2,1))</f>
        <v>2</v>
      </c>
      <c r="Q917" s="28">
        <f>IF(Table_Market[[#This Row],[F_TOTAL_achat]]&lt;=14,1,IF(Table_Market[[#This Row],[F_TOTAL_achat]]&lt;=21,2,3))</f>
        <v>3</v>
      </c>
      <c r="R917" s="28">
        <f>IF(Table_Market[[#This Row],[M_TOTAL_dépensé]]&lt;=115,1,IF(Table_Market[[#This Row],[M_TOTAL_dépensé]]&lt;=833,2,3))</f>
        <v>3</v>
      </c>
      <c r="S917" s="21" t="str">
        <f>Table_Market[[#This Row],[R_SCORE]]&amp;Table_Market[[#This Row],[F_SCORE]]&amp;Table_Market[[#This Row],[M_SCORE]]</f>
        <v>233</v>
      </c>
      <c r="T9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17" s="31">
        <v>941</v>
      </c>
      <c r="V917" s="31">
        <v>14</v>
      </c>
      <c r="W917" s="31">
        <v>397</v>
      </c>
      <c r="X917" s="31">
        <v>76</v>
      </c>
      <c r="Y917" s="31">
        <v>58</v>
      </c>
      <c r="Z917" s="31">
        <v>176</v>
      </c>
      <c r="AA917" s="28">
        <v>11</v>
      </c>
      <c r="AB917" s="28">
        <v>8</v>
      </c>
      <c r="AC917" s="28">
        <v>5</v>
      </c>
      <c r="AD917" s="28">
        <v>9</v>
      </c>
      <c r="AE917" s="28">
        <v>6</v>
      </c>
      <c r="AF917" s="28">
        <v>0</v>
      </c>
      <c r="AG917" s="28">
        <v>0</v>
      </c>
      <c r="AH917" s="28">
        <v>0</v>
      </c>
      <c r="AI917" s="28">
        <v>0</v>
      </c>
      <c r="AJ917" s="28">
        <v>0</v>
      </c>
      <c r="AK917" s="28">
        <v>0</v>
      </c>
      <c r="AL917" s="28">
        <v>3</v>
      </c>
      <c r="AM917" s="28">
        <v>11</v>
      </c>
      <c r="AN917" s="32">
        <v>1</v>
      </c>
    </row>
    <row r="918" spans="1:40" x14ac:dyDescent="0.35">
      <c r="A918" s="19">
        <v>640</v>
      </c>
      <c r="B918" s="20">
        <v>1951</v>
      </c>
      <c r="C918" s="21">
        <f ca="1">YEAR(TODAY())-CLEAN!$B918</f>
        <v>74</v>
      </c>
      <c r="D918" s="28" t="s">
        <v>794</v>
      </c>
      <c r="E918" s="20" t="s">
        <v>716</v>
      </c>
      <c r="F918" s="20" t="s">
        <v>710</v>
      </c>
      <c r="G918" s="22">
        <v>57304</v>
      </c>
      <c r="H918" s="21">
        <v>0</v>
      </c>
      <c r="I918" s="21">
        <v>1</v>
      </c>
      <c r="J918" s="21">
        <f>CLEAN!$H918+CLEAN!$I918</f>
        <v>1</v>
      </c>
      <c r="K918" s="23">
        <v>41344</v>
      </c>
      <c r="L918" s="21">
        <f ca="1">YEAR(TODAY())-YEAR(CLEAN!$K918)</f>
        <v>12</v>
      </c>
      <c r="M918" s="21">
        <v>61</v>
      </c>
      <c r="N918" s="21">
        <f>SUM(CLEAN!$AB918:$AE918)</f>
        <v>28</v>
      </c>
      <c r="O918" s="24">
        <f>CLEAN!$U918+CLEAN!$V918+CLEAN!$W918+CLEAN!$X918+CLEAN!$Y918+CLEAN!$Z918</f>
        <v>1026</v>
      </c>
      <c r="P918" s="21">
        <f>IF(CLEAN!$M918&lt;=32,3,IF(CLEAN!$M918&lt;=65,2,1))</f>
        <v>2</v>
      </c>
      <c r="Q918" s="21">
        <f>IF(Table_Market[[#This Row],[F_TOTAL_achat]]&lt;=14,1,IF(Table_Market[[#This Row],[F_TOTAL_achat]]&lt;=21,2,3))</f>
        <v>3</v>
      </c>
      <c r="R918" s="21">
        <f>IF(Table_Market[[#This Row],[M_TOTAL_dépensé]]&lt;=115,1,IF(Table_Market[[#This Row],[M_TOTAL_dépensé]]&lt;=833,2,3))</f>
        <v>3</v>
      </c>
      <c r="S918" s="21" t="str">
        <f>Table_Market[[#This Row],[R_SCORE]]&amp;Table_Market[[#This Row],[F_SCORE]]&amp;Table_Market[[#This Row],[M_SCORE]]</f>
        <v>233</v>
      </c>
      <c r="T9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18" s="24">
        <v>356</v>
      </c>
      <c r="V918" s="24">
        <v>80</v>
      </c>
      <c r="W918" s="24">
        <v>329</v>
      </c>
      <c r="X918" s="24">
        <v>138</v>
      </c>
      <c r="Y918" s="24">
        <v>17</v>
      </c>
      <c r="Z918" s="24">
        <v>106</v>
      </c>
      <c r="AA918" s="21">
        <v>2</v>
      </c>
      <c r="AB918" s="21">
        <v>7</v>
      </c>
      <c r="AC918" s="21">
        <v>6</v>
      </c>
      <c r="AD918" s="21">
        <v>10</v>
      </c>
      <c r="AE918" s="21">
        <v>5</v>
      </c>
      <c r="AF918" s="21">
        <v>0</v>
      </c>
      <c r="AG918" s="21">
        <v>0</v>
      </c>
      <c r="AH918" s="21">
        <v>0</v>
      </c>
      <c r="AI918" s="21">
        <v>0</v>
      </c>
      <c r="AJ918" s="21">
        <v>0</v>
      </c>
      <c r="AK918" s="21">
        <v>0</v>
      </c>
      <c r="AL918" s="21">
        <v>3</v>
      </c>
      <c r="AM918" s="21">
        <v>11</v>
      </c>
      <c r="AN918" s="25">
        <v>0</v>
      </c>
    </row>
    <row r="919" spans="1:40" x14ac:dyDescent="0.35">
      <c r="A919" s="26">
        <v>3267</v>
      </c>
      <c r="B919" s="27">
        <v>1963</v>
      </c>
      <c r="C919" s="21">
        <f ca="1">YEAR(TODAY())-CLEAN!$B919</f>
        <v>62</v>
      </c>
      <c r="D919" s="28" t="s">
        <v>794</v>
      </c>
      <c r="E919" s="27" t="s">
        <v>717</v>
      </c>
      <c r="F919" s="27" t="s">
        <v>713</v>
      </c>
      <c r="G919" s="29">
        <v>57288</v>
      </c>
      <c r="H919" s="28">
        <v>0</v>
      </c>
      <c r="I919" s="28">
        <v>1</v>
      </c>
      <c r="J919" s="28">
        <f>CLEAN!$H919+CLEAN!$I919</f>
        <v>1</v>
      </c>
      <c r="K919" s="30">
        <v>41815</v>
      </c>
      <c r="L919" s="28">
        <f ca="1">YEAR(TODAY())-YEAR(CLEAN!$K919)</f>
        <v>11</v>
      </c>
      <c r="M919" s="28">
        <v>27</v>
      </c>
      <c r="N919" s="28">
        <f>SUM(CLEAN!$AB919:$AE919)</f>
        <v>23</v>
      </c>
      <c r="O919" s="31">
        <f>CLEAN!$U919+CLEAN!$V919+CLEAN!$W919+CLEAN!$X919+CLEAN!$Y919+CLEAN!$Z919</f>
        <v>608</v>
      </c>
      <c r="P919" s="28">
        <f>IF(CLEAN!$M919&lt;=32,3,IF(CLEAN!$M919&lt;=65,2,1))</f>
        <v>3</v>
      </c>
      <c r="Q919" s="28">
        <f>IF(Table_Market[[#This Row],[F_TOTAL_achat]]&lt;=14,1,IF(Table_Market[[#This Row],[F_TOTAL_achat]]&lt;=21,2,3))</f>
        <v>3</v>
      </c>
      <c r="R919" s="28">
        <f>IF(Table_Market[[#This Row],[M_TOTAL_dépensé]]&lt;=115,1,IF(Table_Market[[#This Row],[M_TOTAL_dépensé]]&lt;=833,2,3))</f>
        <v>2</v>
      </c>
      <c r="S919" s="21" t="str">
        <f>Table_Market[[#This Row],[R_SCORE]]&amp;Table_Market[[#This Row],[F_SCORE]]&amp;Table_Market[[#This Row],[M_SCORE]]</f>
        <v>332</v>
      </c>
      <c r="T9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19" s="31">
        <v>527</v>
      </c>
      <c r="V919" s="31">
        <v>0</v>
      </c>
      <c r="W919" s="31">
        <v>21</v>
      </c>
      <c r="X919" s="31">
        <v>0</v>
      </c>
      <c r="Y919" s="31">
        <v>0</v>
      </c>
      <c r="Z919" s="31">
        <v>60</v>
      </c>
      <c r="AA919" s="28">
        <v>3</v>
      </c>
      <c r="AB919" s="28">
        <v>8</v>
      </c>
      <c r="AC919" s="28">
        <v>1</v>
      </c>
      <c r="AD919" s="28">
        <v>8</v>
      </c>
      <c r="AE919" s="28">
        <v>6</v>
      </c>
      <c r="AF919" s="28">
        <v>0</v>
      </c>
      <c r="AG919" s="28">
        <v>1</v>
      </c>
      <c r="AH919" s="28">
        <v>0</v>
      </c>
      <c r="AI919" s="28">
        <v>0</v>
      </c>
      <c r="AJ919" s="28">
        <v>0</v>
      </c>
      <c r="AK919" s="28">
        <v>0</v>
      </c>
      <c r="AL919" s="28">
        <v>3</v>
      </c>
      <c r="AM919" s="28">
        <v>11</v>
      </c>
      <c r="AN919" s="32">
        <v>0</v>
      </c>
    </row>
    <row r="920" spans="1:40" x14ac:dyDescent="0.35">
      <c r="A920" s="19">
        <v>11096</v>
      </c>
      <c r="B920" s="20">
        <v>1952</v>
      </c>
      <c r="C920" s="21">
        <f ca="1">YEAR(TODAY())-CLEAN!$B920</f>
        <v>73</v>
      </c>
      <c r="D920" s="28" t="s">
        <v>794</v>
      </c>
      <c r="E920" s="20" t="s">
        <v>717</v>
      </c>
      <c r="F920" s="20" t="s">
        <v>713</v>
      </c>
      <c r="G920" s="22">
        <v>57247</v>
      </c>
      <c r="H920" s="21">
        <v>0</v>
      </c>
      <c r="I920" s="21">
        <v>1</v>
      </c>
      <c r="J920" s="21">
        <f>CLEAN!$H920+CLEAN!$I920</f>
        <v>1</v>
      </c>
      <c r="K920" s="23">
        <v>41494</v>
      </c>
      <c r="L920" s="21">
        <f ca="1">YEAR(TODAY())-YEAR(CLEAN!$K920)</f>
        <v>12</v>
      </c>
      <c r="M920" s="21">
        <v>50</v>
      </c>
      <c r="N920" s="21">
        <f>SUM(CLEAN!$AB920:$AE920)</f>
        <v>12</v>
      </c>
      <c r="O920" s="24">
        <f>CLEAN!$U920+CLEAN!$V920+CLEAN!$W920+CLEAN!$X920+CLEAN!$Y920+CLEAN!$Z920</f>
        <v>232</v>
      </c>
      <c r="P920" s="21">
        <f>IF(CLEAN!$M920&lt;=32,3,IF(CLEAN!$M920&lt;=65,2,1))</f>
        <v>2</v>
      </c>
      <c r="Q920" s="21">
        <f>IF(Table_Market[[#This Row],[F_TOTAL_achat]]&lt;=14,1,IF(Table_Market[[#This Row],[F_TOTAL_achat]]&lt;=21,2,3))</f>
        <v>1</v>
      </c>
      <c r="R920" s="21">
        <f>IF(Table_Market[[#This Row],[M_TOTAL_dépensé]]&lt;=115,1,IF(Table_Market[[#This Row],[M_TOTAL_dépensé]]&lt;=833,2,3))</f>
        <v>2</v>
      </c>
      <c r="S920" s="21" t="str">
        <f>Table_Market[[#This Row],[R_SCORE]]&amp;Table_Market[[#This Row],[F_SCORE]]&amp;Table_Market[[#This Row],[M_SCORE]]</f>
        <v>212</v>
      </c>
      <c r="T9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920" s="24">
        <v>99</v>
      </c>
      <c r="V920" s="24">
        <v>4</v>
      </c>
      <c r="W920" s="24">
        <v>32</v>
      </c>
      <c r="X920" s="24">
        <v>37</v>
      </c>
      <c r="Y920" s="24">
        <v>54</v>
      </c>
      <c r="Z920" s="24">
        <v>6</v>
      </c>
      <c r="AA920" s="21">
        <v>2</v>
      </c>
      <c r="AB920" s="21">
        <v>2</v>
      </c>
      <c r="AC920" s="21">
        <v>1</v>
      </c>
      <c r="AD920" s="21">
        <v>7</v>
      </c>
      <c r="AE920" s="21">
        <v>2</v>
      </c>
      <c r="AF920" s="21">
        <v>0</v>
      </c>
      <c r="AG920" s="21">
        <v>0</v>
      </c>
      <c r="AH920" s="21">
        <v>0</v>
      </c>
      <c r="AI920" s="21">
        <v>0</v>
      </c>
      <c r="AJ920" s="21">
        <v>0</v>
      </c>
      <c r="AK920" s="21">
        <v>0</v>
      </c>
      <c r="AL920" s="21">
        <v>3</v>
      </c>
      <c r="AM920" s="21">
        <v>11</v>
      </c>
      <c r="AN920" s="25">
        <v>0</v>
      </c>
    </row>
    <row r="921" spans="1:40" x14ac:dyDescent="0.35">
      <c r="A921" s="26">
        <v>6466</v>
      </c>
      <c r="B921" s="27">
        <v>1965</v>
      </c>
      <c r="C921" s="21">
        <f ca="1">YEAR(TODAY())-CLEAN!$B921</f>
        <v>60</v>
      </c>
      <c r="D921" s="28" t="s">
        <v>794</v>
      </c>
      <c r="E921" s="27" t="s">
        <v>714</v>
      </c>
      <c r="F921" s="27" t="s">
        <v>710</v>
      </c>
      <c r="G921" s="29">
        <v>57236</v>
      </c>
      <c r="H921" s="28">
        <v>1</v>
      </c>
      <c r="I921" s="28">
        <v>1</v>
      </c>
      <c r="J921" s="28">
        <f>CLEAN!$H921+CLEAN!$I921</f>
        <v>2</v>
      </c>
      <c r="K921" s="30">
        <v>41710</v>
      </c>
      <c r="L921" s="28">
        <f ca="1">YEAR(TODAY())-YEAR(CLEAN!$K921)</f>
        <v>11</v>
      </c>
      <c r="M921" s="28">
        <v>22</v>
      </c>
      <c r="N921" s="28">
        <f>SUM(CLEAN!$AB921:$AE921)</f>
        <v>10</v>
      </c>
      <c r="O921" s="31">
        <f>CLEAN!$U921+CLEAN!$V921+CLEAN!$W921+CLEAN!$X921+CLEAN!$Y921+CLEAN!$Z921</f>
        <v>121</v>
      </c>
      <c r="P921" s="28">
        <f>IF(CLEAN!$M921&lt;=32,3,IF(CLEAN!$M921&lt;=65,2,1))</f>
        <v>3</v>
      </c>
      <c r="Q921" s="28">
        <f>IF(Table_Market[[#This Row],[F_TOTAL_achat]]&lt;=14,1,IF(Table_Market[[#This Row],[F_TOTAL_achat]]&lt;=21,2,3))</f>
        <v>1</v>
      </c>
      <c r="R921" s="28">
        <f>IF(Table_Market[[#This Row],[M_TOTAL_dépensé]]&lt;=115,1,IF(Table_Market[[#This Row],[M_TOTAL_dépensé]]&lt;=833,2,3))</f>
        <v>2</v>
      </c>
      <c r="S921" s="21" t="str">
        <f>Table_Market[[#This Row],[R_SCORE]]&amp;Table_Market[[#This Row],[F_SCORE]]&amp;Table_Market[[#This Row],[M_SCORE]]</f>
        <v>312</v>
      </c>
      <c r="T9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21" s="31">
        <v>105</v>
      </c>
      <c r="V921" s="31">
        <v>0</v>
      </c>
      <c r="W921" s="31">
        <v>9</v>
      </c>
      <c r="X921" s="31">
        <v>2</v>
      </c>
      <c r="Y921" s="31">
        <v>1</v>
      </c>
      <c r="Z921" s="31">
        <v>4</v>
      </c>
      <c r="AA921" s="28">
        <v>3</v>
      </c>
      <c r="AB921" s="28">
        <v>2</v>
      </c>
      <c r="AC921" s="28">
        <v>1</v>
      </c>
      <c r="AD921" s="28">
        <v>4</v>
      </c>
      <c r="AE921" s="28">
        <v>3</v>
      </c>
      <c r="AF921" s="28">
        <v>0</v>
      </c>
      <c r="AG921" s="28">
        <v>0</v>
      </c>
      <c r="AH921" s="28">
        <v>0</v>
      </c>
      <c r="AI921" s="28">
        <v>0</v>
      </c>
      <c r="AJ921" s="28">
        <v>0</v>
      </c>
      <c r="AK921" s="28">
        <v>0</v>
      </c>
      <c r="AL921" s="28">
        <v>3</v>
      </c>
      <c r="AM921" s="28">
        <v>11</v>
      </c>
      <c r="AN921" s="32">
        <v>0</v>
      </c>
    </row>
    <row r="922" spans="1:40" x14ac:dyDescent="0.35">
      <c r="A922" s="19">
        <v>635</v>
      </c>
      <c r="B922" s="20">
        <v>1966</v>
      </c>
      <c r="C922" s="21">
        <f ca="1">YEAR(TODAY())-CLEAN!$B922</f>
        <v>59</v>
      </c>
      <c r="D922" s="28" t="s">
        <v>792</v>
      </c>
      <c r="E922" s="20" t="s">
        <v>717</v>
      </c>
      <c r="F922" s="20" t="s">
        <v>710</v>
      </c>
      <c r="G922" s="22">
        <v>57183</v>
      </c>
      <c r="H922" s="21">
        <v>1</v>
      </c>
      <c r="I922" s="21">
        <v>1</v>
      </c>
      <c r="J922" s="21">
        <f>CLEAN!$H922+CLEAN!$I922</f>
        <v>2</v>
      </c>
      <c r="K922" s="23">
        <v>41352</v>
      </c>
      <c r="L922" s="21">
        <f ca="1">YEAR(TODAY())-YEAR(CLEAN!$K922)</f>
        <v>12</v>
      </c>
      <c r="M922" s="21">
        <v>51</v>
      </c>
      <c r="N922" s="21">
        <f>SUM(CLEAN!$AB922:$AE922)</f>
        <v>25</v>
      </c>
      <c r="O922" s="24">
        <f>CLEAN!$U922+CLEAN!$V922+CLEAN!$W922+CLEAN!$X922+CLEAN!$Y922+CLEAN!$Z922</f>
        <v>610</v>
      </c>
      <c r="P922" s="21">
        <f>IF(CLEAN!$M922&lt;=32,3,IF(CLEAN!$M922&lt;=65,2,1))</f>
        <v>2</v>
      </c>
      <c r="Q922" s="21">
        <f>IF(Table_Market[[#This Row],[F_TOTAL_achat]]&lt;=14,1,IF(Table_Market[[#This Row],[F_TOTAL_achat]]&lt;=21,2,3))</f>
        <v>3</v>
      </c>
      <c r="R922" s="21">
        <f>IF(Table_Market[[#This Row],[M_TOTAL_dépensé]]&lt;=115,1,IF(Table_Market[[#This Row],[M_TOTAL_dépensé]]&lt;=833,2,3))</f>
        <v>2</v>
      </c>
      <c r="S922" s="21" t="str">
        <f>Table_Market[[#This Row],[R_SCORE]]&amp;Table_Market[[#This Row],[F_SCORE]]&amp;Table_Market[[#This Row],[M_SCORE]]</f>
        <v>232</v>
      </c>
      <c r="T9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22" s="24">
        <v>464</v>
      </c>
      <c r="V922" s="24">
        <v>5</v>
      </c>
      <c r="W922" s="24">
        <v>64</v>
      </c>
      <c r="X922" s="24">
        <v>7</v>
      </c>
      <c r="Y922" s="24">
        <v>0</v>
      </c>
      <c r="Z922" s="24">
        <v>70</v>
      </c>
      <c r="AA922" s="21">
        <v>8</v>
      </c>
      <c r="AB922" s="21">
        <v>9</v>
      </c>
      <c r="AC922" s="21">
        <v>1</v>
      </c>
      <c r="AD922" s="21">
        <v>7</v>
      </c>
      <c r="AE922" s="21">
        <v>8</v>
      </c>
      <c r="AF922" s="21">
        <v>0</v>
      </c>
      <c r="AG922" s="21">
        <v>0</v>
      </c>
      <c r="AH922" s="21">
        <v>0</v>
      </c>
      <c r="AI922" s="21">
        <v>0</v>
      </c>
      <c r="AJ922" s="21">
        <v>0</v>
      </c>
      <c r="AK922" s="21">
        <v>0</v>
      </c>
      <c r="AL922" s="21">
        <v>3</v>
      </c>
      <c r="AM922" s="21">
        <v>11</v>
      </c>
      <c r="AN922" s="25">
        <v>0</v>
      </c>
    </row>
    <row r="923" spans="1:40" x14ac:dyDescent="0.35">
      <c r="A923" s="26">
        <v>6409</v>
      </c>
      <c r="B923" s="27">
        <v>1967</v>
      </c>
      <c r="C923" s="21">
        <f ca="1">YEAR(TODAY())-CLEAN!$B923</f>
        <v>58</v>
      </c>
      <c r="D923" s="28" t="s">
        <v>792</v>
      </c>
      <c r="E923" s="27" t="s">
        <v>716</v>
      </c>
      <c r="F923" s="27" t="s">
        <v>711</v>
      </c>
      <c r="G923" s="29">
        <v>57136</v>
      </c>
      <c r="H923" s="28">
        <v>0</v>
      </c>
      <c r="I923" s="28">
        <v>0</v>
      </c>
      <c r="J923" s="28">
        <f>CLEAN!$H923+CLEAN!$I923</f>
        <v>0</v>
      </c>
      <c r="K923" s="30">
        <v>41412</v>
      </c>
      <c r="L923" s="28">
        <f ca="1">YEAR(TODAY())-YEAR(CLEAN!$K923)</f>
        <v>12</v>
      </c>
      <c r="M923" s="28">
        <v>18</v>
      </c>
      <c r="N923" s="28">
        <f>SUM(CLEAN!$AB923:$AE923)</f>
        <v>25</v>
      </c>
      <c r="O923" s="31">
        <f>CLEAN!$U923+CLEAN!$V923+CLEAN!$W923+CLEAN!$X923+CLEAN!$Y923+CLEAN!$Z923</f>
        <v>1179</v>
      </c>
      <c r="P923" s="28">
        <f>IF(CLEAN!$M923&lt;=32,3,IF(CLEAN!$M923&lt;=65,2,1))</f>
        <v>3</v>
      </c>
      <c r="Q923" s="28">
        <f>IF(Table_Market[[#This Row],[F_TOTAL_achat]]&lt;=14,1,IF(Table_Market[[#This Row],[F_TOTAL_achat]]&lt;=21,2,3))</f>
        <v>3</v>
      </c>
      <c r="R923" s="28">
        <f>IF(Table_Market[[#This Row],[M_TOTAL_dépensé]]&lt;=115,1,IF(Table_Market[[#This Row],[M_TOTAL_dépensé]]&lt;=833,2,3))</f>
        <v>3</v>
      </c>
      <c r="S923" s="21" t="str">
        <f>Table_Market[[#This Row],[R_SCORE]]&amp;Table_Market[[#This Row],[F_SCORE]]&amp;Table_Market[[#This Row],[M_SCORE]]</f>
        <v>333</v>
      </c>
      <c r="T9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923" s="31">
        <v>267</v>
      </c>
      <c r="V923" s="31">
        <v>140</v>
      </c>
      <c r="W923" s="31">
        <v>599</v>
      </c>
      <c r="X923" s="31">
        <v>34</v>
      </c>
      <c r="Y923" s="31">
        <v>12</v>
      </c>
      <c r="Z923" s="31">
        <v>127</v>
      </c>
      <c r="AA923" s="28">
        <v>1</v>
      </c>
      <c r="AB923" s="28">
        <v>7</v>
      </c>
      <c r="AC923" s="28">
        <v>5</v>
      </c>
      <c r="AD923" s="28">
        <v>7</v>
      </c>
      <c r="AE923" s="28">
        <v>6</v>
      </c>
      <c r="AF923" s="28">
        <v>0</v>
      </c>
      <c r="AG923" s="28">
        <v>0</v>
      </c>
      <c r="AH923" s="28">
        <v>0</v>
      </c>
      <c r="AI923" s="28">
        <v>0</v>
      </c>
      <c r="AJ923" s="28">
        <v>0</v>
      </c>
      <c r="AK923" s="28">
        <v>0</v>
      </c>
      <c r="AL923" s="28">
        <v>3</v>
      </c>
      <c r="AM923" s="28">
        <v>11</v>
      </c>
      <c r="AN923" s="32">
        <v>1</v>
      </c>
    </row>
    <row r="924" spans="1:40" x14ac:dyDescent="0.35">
      <c r="A924" s="19">
        <v>851</v>
      </c>
      <c r="B924" s="20">
        <v>1972</v>
      </c>
      <c r="C924" s="21">
        <f ca="1">YEAR(TODAY())-CLEAN!$B924</f>
        <v>53</v>
      </c>
      <c r="D924" s="28" t="s">
        <v>792</v>
      </c>
      <c r="E924" s="20" t="s">
        <v>717</v>
      </c>
      <c r="F924" s="20" t="s">
        <v>710</v>
      </c>
      <c r="G924" s="22">
        <v>57136</v>
      </c>
      <c r="H924" s="21">
        <v>1</v>
      </c>
      <c r="I924" s="21">
        <v>1</v>
      </c>
      <c r="J924" s="21">
        <f>CLEAN!$H924+CLEAN!$I924</f>
        <v>2</v>
      </c>
      <c r="K924" s="23">
        <v>41464</v>
      </c>
      <c r="L924" s="21">
        <f ca="1">YEAR(TODAY())-YEAR(CLEAN!$K924)</f>
        <v>12</v>
      </c>
      <c r="M924" s="21">
        <v>48</v>
      </c>
      <c r="N924" s="21">
        <f>SUM(CLEAN!$AB924:$AE924)</f>
        <v>23</v>
      </c>
      <c r="O924" s="24">
        <f>CLEAN!$U924+CLEAN!$V924+CLEAN!$W924+CLEAN!$X924+CLEAN!$Y924+CLEAN!$Z924</f>
        <v>642</v>
      </c>
      <c r="P924" s="21">
        <f>IF(CLEAN!$M924&lt;=32,3,IF(CLEAN!$M924&lt;=65,2,1))</f>
        <v>2</v>
      </c>
      <c r="Q924" s="21">
        <f>IF(Table_Market[[#This Row],[F_TOTAL_achat]]&lt;=14,1,IF(Table_Market[[#This Row],[F_TOTAL_achat]]&lt;=21,2,3))</f>
        <v>3</v>
      </c>
      <c r="R924" s="21">
        <f>IF(Table_Market[[#This Row],[M_TOTAL_dépensé]]&lt;=115,1,IF(Table_Market[[#This Row],[M_TOTAL_dépensé]]&lt;=833,2,3))</f>
        <v>2</v>
      </c>
      <c r="S924" s="21" t="str">
        <f>Table_Market[[#This Row],[R_SCORE]]&amp;Table_Market[[#This Row],[F_SCORE]]&amp;Table_Market[[#This Row],[M_SCORE]]</f>
        <v>232</v>
      </c>
      <c r="T9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24" s="24">
        <v>306</v>
      </c>
      <c r="V924" s="24">
        <v>5</v>
      </c>
      <c r="W924" s="24">
        <v>109</v>
      </c>
      <c r="X924" s="24">
        <v>21</v>
      </c>
      <c r="Y924" s="24">
        <v>109</v>
      </c>
      <c r="Z924" s="24">
        <v>92</v>
      </c>
      <c r="AA924" s="21">
        <v>9</v>
      </c>
      <c r="AB924" s="21">
        <v>5</v>
      </c>
      <c r="AC924" s="21">
        <v>2</v>
      </c>
      <c r="AD924" s="21">
        <v>10</v>
      </c>
      <c r="AE924" s="21">
        <v>6</v>
      </c>
      <c r="AF924" s="21">
        <v>0</v>
      </c>
      <c r="AG924" s="21">
        <v>0</v>
      </c>
      <c r="AH924" s="21">
        <v>0</v>
      </c>
      <c r="AI924" s="21">
        <v>0</v>
      </c>
      <c r="AJ924" s="21">
        <v>0</v>
      </c>
      <c r="AK924" s="21">
        <v>0</v>
      </c>
      <c r="AL924" s="21">
        <v>3</v>
      </c>
      <c r="AM924" s="21">
        <v>11</v>
      </c>
      <c r="AN924" s="25">
        <v>0</v>
      </c>
    </row>
    <row r="925" spans="1:40" x14ac:dyDescent="0.35">
      <c r="A925" s="26">
        <v>10821</v>
      </c>
      <c r="B925" s="27">
        <v>1978</v>
      </c>
      <c r="C925" s="21">
        <f ca="1">YEAR(TODAY())-CLEAN!$B925</f>
        <v>47</v>
      </c>
      <c r="D925" s="28" t="s">
        <v>792</v>
      </c>
      <c r="E925" s="27" t="s">
        <v>716</v>
      </c>
      <c r="F925" s="27" t="s">
        <v>710</v>
      </c>
      <c r="G925" s="29">
        <v>57113</v>
      </c>
      <c r="H925" s="28">
        <v>1</v>
      </c>
      <c r="I925" s="28">
        <v>1</v>
      </c>
      <c r="J925" s="28">
        <f>CLEAN!$H925+CLEAN!$I925</f>
        <v>2</v>
      </c>
      <c r="K925" s="30">
        <v>41311</v>
      </c>
      <c r="L925" s="28">
        <f ca="1">YEAR(TODAY())-YEAR(CLEAN!$K925)</f>
        <v>12</v>
      </c>
      <c r="M925" s="28">
        <v>45</v>
      </c>
      <c r="N925" s="28">
        <f>SUM(CLEAN!$AB925:$AE925)</f>
        <v>17</v>
      </c>
      <c r="O925" s="31">
        <f>CLEAN!$U925+CLEAN!$V925+CLEAN!$W925+CLEAN!$X925+CLEAN!$Y925+CLEAN!$Z925</f>
        <v>263</v>
      </c>
      <c r="P925" s="28">
        <f>IF(CLEAN!$M925&lt;=32,3,IF(CLEAN!$M925&lt;=65,2,1))</f>
        <v>2</v>
      </c>
      <c r="Q925" s="28">
        <f>IF(Table_Market[[#This Row],[F_TOTAL_achat]]&lt;=14,1,IF(Table_Market[[#This Row],[F_TOTAL_achat]]&lt;=21,2,3))</f>
        <v>2</v>
      </c>
      <c r="R925" s="28">
        <f>IF(Table_Market[[#This Row],[M_TOTAL_dépensé]]&lt;=115,1,IF(Table_Market[[#This Row],[M_TOTAL_dépensé]]&lt;=833,2,3))</f>
        <v>2</v>
      </c>
      <c r="S925" s="21" t="str">
        <f>Table_Market[[#This Row],[R_SCORE]]&amp;Table_Market[[#This Row],[F_SCORE]]&amp;Table_Market[[#This Row],[M_SCORE]]</f>
        <v>222</v>
      </c>
      <c r="T9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25" s="31">
        <v>182</v>
      </c>
      <c r="V925" s="31">
        <v>4</v>
      </c>
      <c r="W925" s="31">
        <v>33</v>
      </c>
      <c r="X925" s="31">
        <v>0</v>
      </c>
      <c r="Y925" s="31">
        <v>2</v>
      </c>
      <c r="Z925" s="31">
        <v>42</v>
      </c>
      <c r="AA925" s="28">
        <v>6</v>
      </c>
      <c r="AB925" s="28">
        <v>4</v>
      </c>
      <c r="AC925" s="28">
        <v>1</v>
      </c>
      <c r="AD925" s="28">
        <v>5</v>
      </c>
      <c r="AE925" s="28">
        <v>7</v>
      </c>
      <c r="AF925" s="28">
        <v>0</v>
      </c>
      <c r="AG925" s="28">
        <v>0</v>
      </c>
      <c r="AH925" s="28">
        <v>0</v>
      </c>
      <c r="AI925" s="28">
        <v>0</v>
      </c>
      <c r="AJ925" s="28">
        <v>0</v>
      </c>
      <c r="AK925" s="28">
        <v>0</v>
      </c>
      <c r="AL925" s="28">
        <v>3</v>
      </c>
      <c r="AM925" s="28">
        <v>11</v>
      </c>
      <c r="AN925" s="32">
        <v>0</v>
      </c>
    </row>
    <row r="926" spans="1:40" x14ac:dyDescent="0.35">
      <c r="A926" s="19">
        <v>10176</v>
      </c>
      <c r="B926" s="20">
        <v>1968</v>
      </c>
      <c r="C926" s="21">
        <f ca="1">YEAR(TODAY())-CLEAN!$B926</f>
        <v>57</v>
      </c>
      <c r="D926" s="28" t="s">
        <v>792</v>
      </c>
      <c r="E926" s="20" t="s">
        <v>716</v>
      </c>
      <c r="F926" s="20" t="s">
        <v>709</v>
      </c>
      <c r="G926" s="22">
        <v>57107</v>
      </c>
      <c r="H926" s="21">
        <v>0</v>
      </c>
      <c r="I926" s="21">
        <v>1</v>
      </c>
      <c r="J926" s="21">
        <f>CLEAN!$H926+CLEAN!$I926</f>
        <v>1</v>
      </c>
      <c r="K926" s="23">
        <v>41145</v>
      </c>
      <c r="L926" s="21">
        <f ca="1">YEAR(TODAY())-YEAR(CLEAN!$K926)</f>
        <v>13</v>
      </c>
      <c r="M926" s="21">
        <v>44</v>
      </c>
      <c r="N926" s="21">
        <f>SUM(CLEAN!$AB926:$AE926)</f>
        <v>24</v>
      </c>
      <c r="O926" s="24">
        <f>CLEAN!$U926+CLEAN!$V926+CLEAN!$W926+CLEAN!$X926+CLEAN!$Y926+CLEAN!$Z926</f>
        <v>416</v>
      </c>
      <c r="P926" s="21">
        <f>IF(CLEAN!$M926&lt;=32,3,IF(CLEAN!$M926&lt;=65,2,1))</f>
        <v>2</v>
      </c>
      <c r="Q926" s="21">
        <f>IF(Table_Market[[#This Row],[F_TOTAL_achat]]&lt;=14,1,IF(Table_Market[[#This Row],[F_TOTAL_achat]]&lt;=21,2,3))</f>
        <v>3</v>
      </c>
      <c r="R926" s="21">
        <f>IF(Table_Market[[#This Row],[M_TOTAL_dépensé]]&lt;=115,1,IF(Table_Market[[#This Row],[M_TOTAL_dépensé]]&lt;=833,2,3))</f>
        <v>2</v>
      </c>
      <c r="S926" s="21" t="str">
        <f>Table_Market[[#This Row],[R_SCORE]]&amp;Table_Market[[#This Row],[F_SCORE]]&amp;Table_Market[[#This Row],[M_SCORE]]</f>
        <v>232</v>
      </c>
      <c r="T9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26" s="24">
        <v>159</v>
      </c>
      <c r="V926" s="24">
        <v>0</v>
      </c>
      <c r="W926" s="24">
        <v>120</v>
      </c>
      <c r="X926" s="24">
        <v>0</v>
      </c>
      <c r="Y926" s="24">
        <v>0</v>
      </c>
      <c r="Z926" s="24">
        <v>137</v>
      </c>
      <c r="AA926" s="21">
        <v>7</v>
      </c>
      <c r="AB926" s="21">
        <v>4</v>
      </c>
      <c r="AC926" s="21">
        <v>4</v>
      </c>
      <c r="AD926" s="21">
        <v>8</v>
      </c>
      <c r="AE926" s="21">
        <v>8</v>
      </c>
      <c r="AF926" s="21">
        <v>0</v>
      </c>
      <c r="AG926" s="21">
        <v>1</v>
      </c>
      <c r="AH926" s="21">
        <v>0</v>
      </c>
      <c r="AI926" s="21">
        <v>0</v>
      </c>
      <c r="AJ926" s="21">
        <v>1</v>
      </c>
      <c r="AK926" s="21">
        <v>0</v>
      </c>
      <c r="AL926" s="21">
        <v>3</v>
      </c>
      <c r="AM926" s="21">
        <v>11</v>
      </c>
      <c r="AN926" s="25">
        <v>1</v>
      </c>
    </row>
    <row r="927" spans="1:40" x14ac:dyDescent="0.35">
      <c r="A927" s="26">
        <v>2727</v>
      </c>
      <c r="B927" s="27">
        <v>1973</v>
      </c>
      <c r="C927" s="21">
        <f ca="1">YEAR(TODAY())-CLEAN!$B927</f>
        <v>52</v>
      </c>
      <c r="D927" s="28" t="s">
        <v>792</v>
      </c>
      <c r="E927" s="27" t="s">
        <v>716</v>
      </c>
      <c r="F927" s="27" t="s">
        <v>713</v>
      </c>
      <c r="G927" s="29">
        <v>57100</v>
      </c>
      <c r="H927" s="28">
        <v>0</v>
      </c>
      <c r="I927" s="28">
        <v>0</v>
      </c>
      <c r="J927" s="28">
        <f>CLEAN!$H927+CLEAN!$I927</f>
        <v>0</v>
      </c>
      <c r="K927" s="30">
        <v>41612</v>
      </c>
      <c r="L927" s="28">
        <f ca="1">YEAR(TODAY())-YEAR(CLEAN!$K927)</f>
        <v>12</v>
      </c>
      <c r="M927" s="28">
        <v>19</v>
      </c>
      <c r="N927" s="28">
        <f>SUM(CLEAN!$AB927:$AE927)</f>
        <v>15</v>
      </c>
      <c r="O927" s="31">
        <f>CLEAN!$U927+CLEAN!$V927+CLEAN!$W927+CLEAN!$X927+CLEAN!$Y927+CLEAN!$Z927</f>
        <v>409</v>
      </c>
      <c r="P927" s="28">
        <f>IF(CLEAN!$M927&lt;=32,3,IF(CLEAN!$M927&lt;=65,2,1))</f>
        <v>3</v>
      </c>
      <c r="Q927" s="28">
        <f>IF(Table_Market[[#This Row],[F_TOTAL_achat]]&lt;=14,1,IF(Table_Market[[#This Row],[F_TOTAL_achat]]&lt;=21,2,3))</f>
        <v>2</v>
      </c>
      <c r="R927" s="28">
        <f>IF(Table_Market[[#This Row],[M_TOTAL_dépensé]]&lt;=115,1,IF(Table_Market[[#This Row],[M_TOTAL_dépensé]]&lt;=833,2,3))</f>
        <v>2</v>
      </c>
      <c r="S927" s="21" t="str">
        <f>Table_Market[[#This Row],[R_SCORE]]&amp;Table_Market[[#This Row],[F_SCORE]]&amp;Table_Market[[#This Row],[M_SCORE]]</f>
        <v>322</v>
      </c>
      <c r="T9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27" s="31">
        <v>181</v>
      </c>
      <c r="V927" s="31">
        <v>21</v>
      </c>
      <c r="W927" s="31">
        <v>69</v>
      </c>
      <c r="X927" s="31">
        <v>39</v>
      </c>
      <c r="Y927" s="31">
        <v>3</v>
      </c>
      <c r="Z927" s="31">
        <v>96</v>
      </c>
      <c r="AA927" s="28">
        <v>1</v>
      </c>
      <c r="AB927" s="28">
        <v>3</v>
      </c>
      <c r="AC927" s="28">
        <v>3</v>
      </c>
      <c r="AD927" s="28">
        <v>6</v>
      </c>
      <c r="AE927" s="28">
        <v>3</v>
      </c>
      <c r="AF927" s="28">
        <v>0</v>
      </c>
      <c r="AG927" s="28">
        <v>0</v>
      </c>
      <c r="AH927" s="28">
        <v>0</v>
      </c>
      <c r="AI927" s="28">
        <v>0</v>
      </c>
      <c r="AJ927" s="28">
        <v>0</v>
      </c>
      <c r="AK927" s="28">
        <v>0</v>
      </c>
      <c r="AL927" s="28">
        <v>3</v>
      </c>
      <c r="AM927" s="28">
        <v>11</v>
      </c>
      <c r="AN927" s="32">
        <v>0</v>
      </c>
    </row>
    <row r="928" spans="1:40" x14ac:dyDescent="0.35">
      <c r="A928" s="19">
        <v>940</v>
      </c>
      <c r="B928" s="20">
        <v>1987</v>
      </c>
      <c r="C928" s="21">
        <f ca="1">YEAR(TODAY())-CLEAN!$B928</f>
        <v>38</v>
      </c>
      <c r="D928" s="28" t="s">
        <v>793</v>
      </c>
      <c r="E928" s="20" t="s">
        <v>716</v>
      </c>
      <c r="F928" s="20" t="s">
        <v>709</v>
      </c>
      <c r="G928" s="22">
        <v>57100</v>
      </c>
      <c r="H928" s="21">
        <v>1</v>
      </c>
      <c r="I928" s="21">
        <v>0</v>
      </c>
      <c r="J928" s="21">
        <f>CLEAN!$H928+CLEAN!$I928</f>
        <v>1</v>
      </c>
      <c r="K928" s="23">
        <v>41777</v>
      </c>
      <c r="L928" s="21">
        <f ca="1">YEAR(TODAY())-YEAR(CLEAN!$K928)</f>
        <v>11</v>
      </c>
      <c r="M928" s="21">
        <v>9</v>
      </c>
      <c r="N928" s="21">
        <f>SUM(CLEAN!$AB928:$AE928)</f>
        <v>15</v>
      </c>
      <c r="O928" s="24">
        <f>CLEAN!$U928+CLEAN!$V928+CLEAN!$W928+CLEAN!$X928+CLEAN!$Y928+CLEAN!$Z928</f>
        <v>311</v>
      </c>
      <c r="P928" s="21">
        <f>IF(CLEAN!$M928&lt;=32,3,IF(CLEAN!$M928&lt;=65,2,1))</f>
        <v>3</v>
      </c>
      <c r="Q928" s="21">
        <f>IF(Table_Market[[#This Row],[F_TOTAL_achat]]&lt;=14,1,IF(Table_Market[[#This Row],[F_TOTAL_achat]]&lt;=21,2,3))</f>
        <v>2</v>
      </c>
      <c r="R928" s="21">
        <f>IF(Table_Market[[#This Row],[M_TOTAL_dépensé]]&lt;=115,1,IF(Table_Market[[#This Row],[M_TOTAL_dépensé]]&lt;=833,2,3))</f>
        <v>2</v>
      </c>
      <c r="S928" s="21" t="str">
        <f>Table_Market[[#This Row],[R_SCORE]]&amp;Table_Market[[#This Row],[F_SCORE]]&amp;Table_Market[[#This Row],[M_SCORE]]</f>
        <v>322</v>
      </c>
      <c r="T9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28" s="24">
        <v>158</v>
      </c>
      <c r="V928" s="24">
        <v>11</v>
      </c>
      <c r="W928" s="24">
        <v>99</v>
      </c>
      <c r="X928" s="24">
        <v>15</v>
      </c>
      <c r="Y928" s="24">
        <v>11</v>
      </c>
      <c r="Z928" s="24">
        <v>17</v>
      </c>
      <c r="AA928" s="21">
        <v>2</v>
      </c>
      <c r="AB928" s="21">
        <v>3</v>
      </c>
      <c r="AC928" s="21">
        <v>2</v>
      </c>
      <c r="AD928" s="21">
        <v>7</v>
      </c>
      <c r="AE928" s="21">
        <v>3</v>
      </c>
      <c r="AF928" s="21">
        <v>0</v>
      </c>
      <c r="AG928" s="21">
        <v>0</v>
      </c>
      <c r="AH928" s="21">
        <v>0</v>
      </c>
      <c r="AI928" s="21">
        <v>0</v>
      </c>
      <c r="AJ928" s="21">
        <v>0</v>
      </c>
      <c r="AK928" s="21">
        <v>0</v>
      </c>
      <c r="AL928" s="21">
        <v>3</v>
      </c>
      <c r="AM928" s="21">
        <v>11</v>
      </c>
      <c r="AN928" s="25">
        <v>0</v>
      </c>
    </row>
    <row r="929" spans="1:40" x14ac:dyDescent="0.35">
      <c r="A929" s="26">
        <v>1</v>
      </c>
      <c r="B929" s="27">
        <v>1961</v>
      </c>
      <c r="C929" s="21">
        <f ca="1">YEAR(TODAY())-CLEAN!$B929</f>
        <v>64</v>
      </c>
      <c r="D929" s="28" t="s">
        <v>794</v>
      </c>
      <c r="E929" s="27" t="s">
        <v>716</v>
      </c>
      <c r="F929" s="27" t="s">
        <v>709</v>
      </c>
      <c r="G929" s="29">
        <v>57091</v>
      </c>
      <c r="H929" s="28">
        <v>0</v>
      </c>
      <c r="I929" s="28">
        <v>0</v>
      </c>
      <c r="J929" s="28">
        <f>CLEAN!$H929+CLEAN!$I929</f>
        <v>0</v>
      </c>
      <c r="K929" s="30">
        <v>41805</v>
      </c>
      <c r="L929" s="28">
        <f ca="1">YEAR(TODAY())-YEAR(CLEAN!$K929)</f>
        <v>11</v>
      </c>
      <c r="M929" s="28">
        <v>0</v>
      </c>
      <c r="N929" s="28">
        <f>SUM(CLEAN!$AB929:$AE929)</f>
        <v>22</v>
      </c>
      <c r="O929" s="31">
        <f>CLEAN!$U929+CLEAN!$V929+CLEAN!$W929+CLEAN!$X929+CLEAN!$Y929+CLEAN!$Z929</f>
        <v>577</v>
      </c>
      <c r="P929" s="28">
        <f>IF(CLEAN!$M929&lt;=32,3,IF(CLEAN!$M929&lt;=65,2,1))</f>
        <v>3</v>
      </c>
      <c r="Q929" s="28">
        <f>IF(Table_Market[[#This Row],[F_TOTAL_achat]]&lt;=14,1,IF(Table_Market[[#This Row],[F_TOTAL_achat]]&lt;=21,2,3))</f>
        <v>3</v>
      </c>
      <c r="R929" s="28">
        <f>IF(Table_Market[[#This Row],[M_TOTAL_dépensé]]&lt;=115,1,IF(Table_Market[[#This Row],[M_TOTAL_dépensé]]&lt;=833,2,3))</f>
        <v>2</v>
      </c>
      <c r="S929" s="21" t="str">
        <f>Table_Market[[#This Row],[R_SCORE]]&amp;Table_Market[[#This Row],[F_SCORE]]&amp;Table_Market[[#This Row],[M_SCORE]]</f>
        <v>332</v>
      </c>
      <c r="T9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29" s="31">
        <v>464</v>
      </c>
      <c r="V929" s="31">
        <v>5</v>
      </c>
      <c r="W929" s="31">
        <v>64</v>
      </c>
      <c r="X929" s="31">
        <v>7</v>
      </c>
      <c r="Y929" s="31">
        <v>0</v>
      </c>
      <c r="Z929" s="31">
        <v>37</v>
      </c>
      <c r="AA929" s="28">
        <v>1</v>
      </c>
      <c r="AB929" s="28">
        <v>7</v>
      </c>
      <c r="AC929" s="28">
        <v>3</v>
      </c>
      <c r="AD929" s="28">
        <v>7</v>
      </c>
      <c r="AE929" s="28">
        <v>5</v>
      </c>
      <c r="AF929" s="28">
        <v>0</v>
      </c>
      <c r="AG929" s="28">
        <v>0</v>
      </c>
      <c r="AH929" s="28">
        <v>0</v>
      </c>
      <c r="AI929" s="28">
        <v>0</v>
      </c>
      <c r="AJ929" s="28">
        <v>1</v>
      </c>
      <c r="AK929" s="28">
        <v>0</v>
      </c>
      <c r="AL929" s="28">
        <v>3</v>
      </c>
      <c r="AM929" s="28">
        <v>11</v>
      </c>
      <c r="AN929" s="32">
        <v>1</v>
      </c>
    </row>
    <row r="930" spans="1:40" x14ac:dyDescent="0.35">
      <c r="A930" s="19">
        <v>339</v>
      </c>
      <c r="B930" s="20">
        <v>1972</v>
      </c>
      <c r="C930" s="21">
        <f ca="1">YEAR(TODAY())-CLEAN!$B930</f>
        <v>53</v>
      </c>
      <c r="D930" s="28" t="s">
        <v>792</v>
      </c>
      <c r="E930" s="20" t="s">
        <v>714</v>
      </c>
      <c r="F930" s="20" t="s">
        <v>710</v>
      </c>
      <c r="G930" s="22">
        <v>57091</v>
      </c>
      <c r="H930" s="21">
        <v>0</v>
      </c>
      <c r="I930" s="21">
        <v>1</v>
      </c>
      <c r="J930" s="21">
        <f>CLEAN!$H930+CLEAN!$I930</f>
        <v>1</v>
      </c>
      <c r="K930" s="23">
        <v>41236</v>
      </c>
      <c r="L930" s="21">
        <f ca="1">YEAR(TODAY())-YEAR(CLEAN!$K930)</f>
        <v>13</v>
      </c>
      <c r="M930" s="21">
        <v>82</v>
      </c>
      <c r="N930" s="21">
        <f>SUM(CLEAN!$AB930:$AE930)</f>
        <v>23</v>
      </c>
      <c r="O930" s="24">
        <f>CLEAN!$U930+CLEAN!$V930+CLEAN!$W930+CLEAN!$X930+CLEAN!$Y930+CLEAN!$Z930</f>
        <v>496</v>
      </c>
      <c r="P930" s="21">
        <f>IF(CLEAN!$M930&lt;=32,3,IF(CLEAN!$M930&lt;=65,2,1))</f>
        <v>1</v>
      </c>
      <c r="Q930" s="21">
        <f>IF(Table_Market[[#This Row],[F_TOTAL_achat]]&lt;=14,1,IF(Table_Market[[#This Row],[F_TOTAL_achat]]&lt;=21,2,3))</f>
        <v>3</v>
      </c>
      <c r="R930" s="21">
        <f>IF(Table_Market[[#This Row],[M_TOTAL_dépensé]]&lt;=115,1,IF(Table_Market[[#This Row],[M_TOTAL_dépensé]]&lt;=833,2,3))</f>
        <v>2</v>
      </c>
      <c r="S930" s="21" t="str">
        <f>Table_Market[[#This Row],[R_SCORE]]&amp;Table_Market[[#This Row],[F_SCORE]]&amp;Table_Market[[#This Row],[M_SCORE]]</f>
        <v>132</v>
      </c>
      <c r="T9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30" s="24">
        <v>462</v>
      </c>
      <c r="V930" s="24">
        <v>0</v>
      </c>
      <c r="W930" s="24">
        <v>24</v>
      </c>
      <c r="X930" s="24">
        <v>6</v>
      </c>
      <c r="Y930" s="24">
        <v>0</v>
      </c>
      <c r="Z930" s="24">
        <v>4</v>
      </c>
      <c r="AA930" s="21">
        <v>2</v>
      </c>
      <c r="AB930" s="21">
        <v>9</v>
      </c>
      <c r="AC930" s="21">
        <v>2</v>
      </c>
      <c r="AD930" s="21">
        <v>5</v>
      </c>
      <c r="AE930" s="21">
        <v>7</v>
      </c>
      <c r="AF930" s="21">
        <v>0</v>
      </c>
      <c r="AG930" s="21">
        <v>1</v>
      </c>
      <c r="AH930" s="21">
        <v>0</v>
      </c>
      <c r="AI930" s="21">
        <v>0</v>
      </c>
      <c r="AJ930" s="21">
        <v>0</v>
      </c>
      <c r="AK930" s="21">
        <v>0</v>
      </c>
      <c r="AL930" s="21">
        <v>3</v>
      </c>
      <c r="AM930" s="21">
        <v>11</v>
      </c>
      <c r="AN930" s="25">
        <v>1</v>
      </c>
    </row>
    <row r="931" spans="1:40" x14ac:dyDescent="0.35">
      <c r="A931" s="26">
        <v>9559</v>
      </c>
      <c r="B931" s="27">
        <v>1961</v>
      </c>
      <c r="C931" s="21">
        <f ca="1">YEAR(TODAY())-CLEAN!$B931</f>
        <v>64</v>
      </c>
      <c r="D931" s="28" t="s">
        <v>794</v>
      </c>
      <c r="E931" s="27" t="s">
        <v>714</v>
      </c>
      <c r="F931" s="27" t="s">
        <v>710</v>
      </c>
      <c r="G931" s="29">
        <v>57072</v>
      </c>
      <c r="H931" s="28">
        <v>0</v>
      </c>
      <c r="I931" s="28">
        <v>1</v>
      </c>
      <c r="J931" s="28">
        <f>CLEAN!$H931+CLEAN!$I931</f>
        <v>1</v>
      </c>
      <c r="K931" s="30">
        <v>41663</v>
      </c>
      <c r="L931" s="28">
        <f ca="1">YEAR(TODAY())-YEAR(CLEAN!$K931)</f>
        <v>11</v>
      </c>
      <c r="M931" s="28">
        <v>79</v>
      </c>
      <c r="N931" s="28">
        <f>SUM(CLEAN!$AB931:$AE931)</f>
        <v>30</v>
      </c>
      <c r="O931" s="31">
        <f>CLEAN!$U931+CLEAN!$V931+CLEAN!$W931+CLEAN!$X931+CLEAN!$Y931+CLEAN!$Z931</f>
        <v>1034</v>
      </c>
      <c r="P931" s="28">
        <f>IF(CLEAN!$M931&lt;=32,3,IF(CLEAN!$M931&lt;=65,2,1))</f>
        <v>1</v>
      </c>
      <c r="Q931" s="28">
        <f>IF(Table_Market[[#This Row],[F_TOTAL_achat]]&lt;=14,1,IF(Table_Market[[#This Row],[F_TOTAL_achat]]&lt;=21,2,3))</f>
        <v>3</v>
      </c>
      <c r="R931" s="28">
        <f>IF(Table_Market[[#This Row],[M_TOTAL_dépensé]]&lt;=115,1,IF(Table_Market[[#This Row],[M_TOTAL_dépensé]]&lt;=833,2,3))</f>
        <v>3</v>
      </c>
      <c r="S931" s="21" t="str">
        <f>Table_Market[[#This Row],[R_SCORE]]&amp;Table_Market[[#This Row],[F_SCORE]]&amp;Table_Market[[#This Row],[M_SCORE]]</f>
        <v>133</v>
      </c>
      <c r="T9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31" s="31">
        <v>944</v>
      </c>
      <c r="V931" s="31">
        <v>0</v>
      </c>
      <c r="W931" s="31">
        <v>60</v>
      </c>
      <c r="X931" s="31">
        <v>0</v>
      </c>
      <c r="Y931" s="31">
        <v>0</v>
      </c>
      <c r="Z931" s="31">
        <v>30</v>
      </c>
      <c r="AA931" s="28">
        <v>2</v>
      </c>
      <c r="AB931" s="28">
        <v>7</v>
      </c>
      <c r="AC931" s="28">
        <v>5</v>
      </c>
      <c r="AD931" s="28">
        <v>13</v>
      </c>
      <c r="AE931" s="28">
        <v>5</v>
      </c>
      <c r="AF931" s="28">
        <v>1</v>
      </c>
      <c r="AG931" s="28">
        <v>0</v>
      </c>
      <c r="AH931" s="28">
        <v>0</v>
      </c>
      <c r="AI931" s="28">
        <v>0</v>
      </c>
      <c r="AJ931" s="28">
        <v>0</v>
      </c>
      <c r="AK931" s="28">
        <v>0</v>
      </c>
      <c r="AL931" s="28">
        <v>3</v>
      </c>
      <c r="AM931" s="28">
        <v>11</v>
      </c>
      <c r="AN931" s="32">
        <v>0</v>
      </c>
    </row>
    <row r="932" spans="1:40" x14ac:dyDescent="0.35">
      <c r="A932" s="19">
        <v>8783</v>
      </c>
      <c r="B932" s="20">
        <v>1950</v>
      </c>
      <c r="C932" s="21">
        <f ca="1">YEAR(TODAY())-CLEAN!$B932</f>
        <v>75</v>
      </c>
      <c r="D932" s="28" t="s">
        <v>794</v>
      </c>
      <c r="E932" s="20" t="s">
        <v>716</v>
      </c>
      <c r="F932" s="20" t="s">
        <v>710</v>
      </c>
      <c r="G932" s="22">
        <v>57045</v>
      </c>
      <c r="H932" s="21">
        <v>0</v>
      </c>
      <c r="I932" s="21">
        <v>1</v>
      </c>
      <c r="J932" s="21">
        <f>CLEAN!$H932+CLEAN!$I932</f>
        <v>1</v>
      </c>
      <c r="K932" s="23">
        <v>41160</v>
      </c>
      <c r="L932" s="21">
        <f ca="1">YEAR(TODAY())-YEAR(CLEAN!$K932)</f>
        <v>13</v>
      </c>
      <c r="M932" s="21">
        <v>40</v>
      </c>
      <c r="N932" s="21">
        <f>SUM(CLEAN!$AB932:$AE932)</f>
        <v>18</v>
      </c>
      <c r="O932" s="24">
        <f>CLEAN!$U932+CLEAN!$V932+CLEAN!$W932+CLEAN!$X932+CLEAN!$Y932+CLEAN!$Z932</f>
        <v>454</v>
      </c>
      <c r="P932" s="21">
        <f>IF(CLEAN!$M932&lt;=32,3,IF(CLEAN!$M932&lt;=65,2,1))</f>
        <v>2</v>
      </c>
      <c r="Q932" s="21">
        <f>IF(Table_Market[[#This Row],[F_TOTAL_achat]]&lt;=14,1,IF(Table_Market[[#This Row],[F_TOTAL_achat]]&lt;=21,2,3))</f>
        <v>2</v>
      </c>
      <c r="R932" s="21">
        <f>IF(Table_Market[[#This Row],[M_TOTAL_dépensé]]&lt;=115,1,IF(Table_Market[[#This Row],[M_TOTAL_dépensé]]&lt;=833,2,3))</f>
        <v>2</v>
      </c>
      <c r="S932" s="21" t="str">
        <f>Table_Market[[#This Row],[R_SCORE]]&amp;Table_Market[[#This Row],[F_SCORE]]&amp;Table_Market[[#This Row],[M_SCORE]]</f>
        <v>222</v>
      </c>
      <c r="T9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32" s="24">
        <v>296</v>
      </c>
      <c r="V932" s="24">
        <v>13</v>
      </c>
      <c r="W932" s="24">
        <v>104</v>
      </c>
      <c r="X932" s="24">
        <v>11</v>
      </c>
      <c r="Y932" s="24">
        <v>13</v>
      </c>
      <c r="Z932" s="24">
        <v>17</v>
      </c>
      <c r="AA932" s="21">
        <v>3</v>
      </c>
      <c r="AB932" s="21">
        <v>4</v>
      </c>
      <c r="AC932" s="21">
        <v>2</v>
      </c>
      <c r="AD932" s="21">
        <v>9</v>
      </c>
      <c r="AE932" s="21">
        <v>3</v>
      </c>
      <c r="AF932" s="21">
        <v>0</v>
      </c>
      <c r="AG932" s="21">
        <v>0</v>
      </c>
      <c r="AH932" s="21">
        <v>0</v>
      </c>
      <c r="AI932" s="21">
        <v>0</v>
      </c>
      <c r="AJ932" s="21">
        <v>0</v>
      </c>
      <c r="AK932" s="21">
        <v>0</v>
      </c>
      <c r="AL932" s="21">
        <v>3</v>
      </c>
      <c r="AM932" s="21">
        <v>11</v>
      </c>
      <c r="AN932" s="25">
        <v>0</v>
      </c>
    </row>
    <row r="933" spans="1:40" x14ac:dyDescent="0.35">
      <c r="A933" s="26">
        <v>6050</v>
      </c>
      <c r="B933" s="27">
        <v>1975</v>
      </c>
      <c r="C933" s="21">
        <f ca="1">YEAR(TODAY())-CLEAN!$B933</f>
        <v>50</v>
      </c>
      <c r="D933" s="28" t="s">
        <v>792</v>
      </c>
      <c r="E933" s="27" t="s">
        <v>717</v>
      </c>
      <c r="F933" s="27" t="s">
        <v>710</v>
      </c>
      <c r="G933" s="29">
        <v>57036</v>
      </c>
      <c r="H933" s="28">
        <v>0</v>
      </c>
      <c r="I933" s="28">
        <v>1</v>
      </c>
      <c r="J933" s="28">
        <f>CLEAN!$H933+CLEAN!$I933</f>
        <v>1</v>
      </c>
      <c r="K933" s="30">
        <v>41254</v>
      </c>
      <c r="L933" s="28">
        <f ca="1">YEAR(TODAY())-YEAR(CLEAN!$K933)</f>
        <v>13</v>
      </c>
      <c r="M933" s="28">
        <v>33</v>
      </c>
      <c r="N933" s="28">
        <f>SUM(CLEAN!$AB933:$AE933)</f>
        <v>31</v>
      </c>
      <c r="O933" s="31">
        <f>CLEAN!$U933+CLEAN!$V933+CLEAN!$W933+CLEAN!$X933+CLEAN!$Y933+CLEAN!$Z933</f>
        <v>1513</v>
      </c>
      <c r="P933" s="28">
        <f>IF(CLEAN!$M933&lt;=32,3,IF(CLEAN!$M933&lt;=65,2,1))</f>
        <v>2</v>
      </c>
      <c r="Q933" s="28">
        <f>IF(Table_Market[[#This Row],[F_TOTAL_achat]]&lt;=14,1,IF(Table_Market[[#This Row],[F_TOTAL_achat]]&lt;=21,2,3))</f>
        <v>3</v>
      </c>
      <c r="R933" s="28">
        <f>IF(Table_Market[[#This Row],[M_TOTAL_dépensé]]&lt;=115,1,IF(Table_Market[[#This Row],[M_TOTAL_dépensé]]&lt;=833,2,3))</f>
        <v>3</v>
      </c>
      <c r="S933" s="21" t="str">
        <f>Table_Market[[#This Row],[R_SCORE]]&amp;Table_Market[[#This Row],[F_SCORE]]&amp;Table_Market[[#This Row],[M_SCORE]]</f>
        <v>233</v>
      </c>
      <c r="T9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33" s="31">
        <v>1171</v>
      </c>
      <c r="V933" s="31">
        <v>43</v>
      </c>
      <c r="W933" s="31">
        <v>219</v>
      </c>
      <c r="X933" s="31">
        <v>19</v>
      </c>
      <c r="Y933" s="31">
        <v>14</v>
      </c>
      <c r="Z933" s="31">
        <v>47</v>
      </c>
      <c r="AA933" s="28">
        <v>4</v>
      </c>
      <c r="AB933" s="28">
        <v>6</v>
      </c>
      <c r="AC933" s="28">
        <v>3</v>
      </c>
      <c r="AD933" s="28">
        <v>13</v>
      </c>
      <c r="AE933" s="28">
        <v>9</v>
      </c>
      <c r="AF933" s="28">
        <v>1</v>
      </c>
      <c r="AG933" s="28">
        <v>0</v>
      </c>
      <c r="AH933" s="28">
        <v>0</v>
      </c>
      <c r="AI933" s="28">
        <v>0</v>
      </c>
      <c r="AJ933" s="28">
        <v>0</v>
      </c>
      <c r="AK933" s="28">
        <v>0</v>
      </c>
      <c r="AL933" s="28">
        <v>3</v>
      </c>
      <c r="AM933" s="28">
        <v>11</v>
      </c>
      <c r="AN933" s="32">
        <v>0</v>
      </c>
    </row>
    <row r="934" spans="1:40" x14ac:dyDescent="0.35">
      <c r="A934" s="19">
        <v>7270</v>
      </c>
      <c r="B934" s="20">
        <v>1981</v>
      </c>
      <c r="C934" s="21">
        <f ca="1">YEAR(TODAY())-CLEAN!$B934</f>
        <v>44</v>
      </c>
      <c r="D934" s="28" t="s">
        <v>793</v>
      </c>
      <c r="E934" s="20" t="s">
        <v>716</v>
      </c>
      <c r="F934" s="20" t="s">
        <v>711</v>
      </c>
      <c r="G934" s="22">
        <v>56981</v>
      </c>
      <c r="H934" s="21">
        <v>0</v>
      </c>
      <c r="I934" s="21">
        <v>0</v>
      </c>
      <c r="J934" s="21">
        <f>CLEAN!$H934+CLEAN!$I934</f>
        <v>0</v>
      </c>
      <c r="K934" s="23">
        <v>41664</v>
      </c>
      <c r="L934" s="21">
        <f ca="1">YEAR(TODAY())-YEAR(CLEAN!$K934)</f>
        <v>11</v>
      </c>
      <c r="M934" s="21">
        <v>91</v>
      </c>
      <c r="N934" s="21">
        <f>SUM(CLEAN!$AB934:$AE934)</f>
        <v>24</v>
      </c>
      <c r="O934" s="24">
        <f>CLEAN!$U934+CLEAN!$V934+CLEAN!$W934+CLEAN!$X934+CLEAN!$Y934+CLEAN!$Z934</f>
        <v>1241</v>
      </c>
      <c r="P934" s="21">
        <f>IF(CLEAN!$M934&lt;=32,3,IF(CLEAN!$M934&lt;=65,2,1))</f>
        <v>1</v>
      </c>
      <c r="Q934" s="21">
        <f>IF(Table_Market[[#This Row],[F_TOTAL_achat]]&lt;=14,1,IF(Table_Market[[#This Row],[F_TOTAL_achat]]&lt;=21,2,3))</f>
        <v>3</v>
      </c>
      <c r="R934" s="21">
        <f>IF(Table_Market[[#This Row],[M_TOTAL_dépensé]]&lt;=115,1,IF(Table_Market[[#This Row],[M_TOTAL_dépensé]]&lt;=833,2,3))</f>
        <v>3</v>
      </c>
      <c r="S934" s="21" t="str">
        <f>Table_Market[[#This Row],[R_SCORE]]&amp;Table_Market[[#This Row],[F_SCORE]]&amp;Table_Market[[#This Row],[M_SCORE]]</f>
        <v>133</v>
      </c>
      <c r="T9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34" s="24">
        <v>908</v>
      </c>
      <c r="V934" s="24">
        <v>48</v>
      </c>
      <c r="W934" s="24">
        <v>217</v>
      </c>
      <c r="X934" s="24">
        <v>32</v>
      </c>
      <c r="Y934" s="24">
        <v>12</v>
      </c>
      <c r="Z934" s="24">
        <v>24</v>
      </c>
      <c r="AA934" s="21">
        <v>1</v>
      </c>
      <c r="AB934" s="21">
        <v>2</v>
      </c>
      <c r="AC934" s="21">
        <v>3</v>
      </c>
      <c r="AD934" s="21">
        <v>13</v>
      </c>
      <c r="AE934" s="21">
        <v>6</v>
      </c>
      <c r="AF934" s="21">
        <v>0</v>
      </c>
      <c r="AG934" s="21">
        <v>1</v>
      </c>
      <c r="AH934" s="21">
        <v>0</v>
      </c>
      <c r="AI934" s="21">
        <v>0</v>
      </c>
      <c r="AJ934" s="21">
        <v>0</v>
      </c>
      <c r="AK934" s="21">
        <v>0</v>
      </c>
      <c r="AL934" s="21">
        <v>3</v>
      </c>
      <c r="AM934" s="21">
        <v>11</v>
      </c>
      <c r="AN934" s="25">
        <v>0</v>
      </c>
    </row>
    <row r="935" spans="1:40" x14ac:dyDescent="0.35">
      <c r="A935" s="26">
        <v>11171</v>
      </c>
      <c r="B935" s="27">
        <v>1965</v>
      </c>
      <c r="C935" s="21">
        <f ca="1">YEAR(TODAY())-CLEAN!$B935</f>
        <v>60</v>
      </c>
      <c r="D935" s="28" t="s">
        <v>794</v>
      </c>
      <c r="E935" s="27" t="s">
        <v>717</v>
      </c>
      <c r="F935" s="27" t="s">
        <v>710</v>
      </c>
      <c r="G935" s="29">
        <v>56962</v>
      </c>
      <c r="H935" s="28">
        <v>2</v>
      </c>
      <c r="I935" s="28">
        <v>1</v>
      </c>
      <c r="J935" s="28">
        <f>CLEAN!$H935+CLEAN!$I935</f>
        <v>3</v>
      </c>
      <c r="K935" s="30">
        <v>41558</v>
      </c>
      <c r="L935" s="28">
        <f ca="1">YEAR(TODAY())-YEAR(CLEAN!$K935)</f>
        <v>12</v>
      </c>
      <c r="M935" s="28">
        <v>60</v>
      </c>
      <c r="N935" s="28">
        <f>SUM(CLEAN!$AB935:$AE935)</f>
        <v>21</v>
      </c>
      <c r="O935" s="31">
        <f>CLEAN!$U935+CLEAN!$V935+CLEAN!$W935+CLEAN!$X935+CLEAN!$Y935+CLEAN!$Z935</f>
        <v>411</v>
      </c>
      <c r="P935" s="28">
        <f>IF(CLEAN!$M935&lt;=32,3,IF(CLEAN!$M935&lt;=65,2,1))</f>
        <v>2</v>
      </c>
      <c r="Q935" s="28">
        <f>IF(Table_Market[[#This Row],[F_TOTAL_achat]]&lt;=14,1,IF(Table_Market[[#This Row],[F_TOTAL_achat]]&lt;=21,2,3))</f>
        <v>2</v>
      </c>
      <c r="R935" s="28">
        <f>IF(Table_Market[[#This Row],[M_TOTAL_dépensé]]&lt;=115,1,IF(Table_Market[[#This Row],[M_TOTAL_dépensé]]&lt;=833,2,3))</f>
        <v>2</v>
      </c>
      <c r="S935" s="21" t="str">
        <f>Table_Market[[#This Row],[R_SCORE]]&amp;Table_Market[[#This Row],[F_SCORE]]&amp;Table_Market[[#This Row],[M_SCORE]]</f>
        <v>222</v>
      </c>
      <c r="T9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35" s="31">
        <v>292</v>
      </c>
      <c r="V935" s="31">
        <v>3</v>
      </c>
      <c r="W935" s="31">
        <v>77</v>
      </c>
      <c r="X935" s="31">
        <v>10</v>
      </c>
      <c r="Y935" s="31">
        <v>3</v>
      </c>
      <c r="Z935" s="31">
        <v>26</v>
      </c>
      <c r="AA935" s="28">
        <v>7</v>
      </c>
      <c r="AB935" s="28">
        <v>6</v>
      </c>
      <c r="AC935" s="28">
        <v>3</v>
      </c>
      <c r="AD935" s="28">
        <v>5</v>
      </c>
      <c r="AE935" s="28">
        <v>7</v>
      </c>
      <c r="AF935" s="28">
        <v>0</v>
      </c>
      <c r="AG935" s="28">
        <v>0</v>
      </c>
      <c r="AH935" s="28">
        <v>0</v>
      </c>
      <c r="AI935" s="28">
        <v>0</v>
      </c>
      <c r="AJ935" s="28">
        <v>0</v>
      </c>
      <c r="AK935" s="28">
        <v>0</v>
      </c>
      <c r="AL935" s="28">
        <v>3</v>
      </c>
      <c r="AM935" s="28">
        <v>11</v>
      </c>
      <c r="AN935" s="32">
        <v>0</v>
      </c>
    </row>
    <row r="936" spans="1:40" x14ac:dyDescent="0.35">
      <c r="A936" s="19">
        <v>1600</v>
      </c>
      <c r="B936" s="20">
        <v>1965</v>
      </c>
      <c r="C936" s="21">
        <f ca="1">YEAR(TODAY())-CLEAN!$B936</f>
        <v>60</v>
      </c>
      <c r="D936" s="28" t="s">
        <v>794</v>
      </c>
      <c r="E936" s="20" t="s">
        <v>717</v>
      </c>
      <c r="F936" s="20" t="s">
        <v>710</v>
      </c>
      <c r="G936" s="22">
        <v>56962</v>
      </c>
      <c r="H936" s="21">
        <v>2</v>
      </c>
      <c r="I936" s="21">
        <v>1</v>
      </c>
      <c r="J936" s="21">
        <f>CLEAN!$H936+CLEAN!$I936</f>
        <v>3</v>
      </c>
      <c r="K936" s="23">
        <v>41558</v>
      </c>
      <c r="L936" s="21">
        <f ca="1">YEAR(TODAY())-YEAR(CLEAN!$K936)</f>
        <v>12</v>
      </c>
      <c r="M936" s="21">
        <v>60</v>
      </c>
      <c r="N936" s="21">
        <f>SUM(CLEAN!$AB936:$AE936)</f>
        <v>21</v>
      </c>
      <c r="O936" s="24">
        <f>CLEAN!$U936+CLEAN!$V936+CLEAN!$W936+CLEAN!$X936+CLEAN!$Y936+CLEAN!$Z936</f>
        <v>411</v>
      </c>
      <c r="P936" s="21">
        <f>IF(CLEAN!$M936&lt;=32,3,IF(CLEAN!$M936&lt;=65,2,1))</f>
        <v>2</v>
      </c>
      <c r="Q936" s="21">
        <f>IF(Table_Market[[#This Row],[F_TOTAL_achat]]&lt;=14,1,IF(Table_Market[[#This Row],[F_TOTAL_achat]]&lt;=21,2,3))</f>
        <v>2</v>
      </c>
      <c r="R936" s="21">
        <f>IF(Table_Market[[#This Row],[M_TOTAL_dépensé]]&lt;=115,1,IF(Table_Market[[#This Row],[M_TOTAL_dépensé]]&lt;=833,2,3))</f>
        <v>2</v>
      </c>
      <c r="S936" s="21" t="str">
        <f>Table_Market[[#This Row],[R_SCORE]]&amp;Table_Market[[#This Row],[F_SCORE]]&amp;Table_Market[[#This Row],[M_SCORE]]</f>
        <v>222</v>
      </c>
      <c r="T9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36" s="24">
        <v>292</v>
      </c>
      <c r="V936" s="24">
        <v>3</v>
      </c>
      <c r="W936" s="24">
        <v>77</v>
      </c>
      <c r="X936" s="24">
        <v>10</v>
      </c>
      <c r="Y936" s="24">
        <v>3</v>
      </c>
      <c r="Z936" s="24">
        <v>26</v>
      </c>
      <c r="AA936" s="21">
        <v>7</v>
      </c>
      <c r="AB936" s="21">
        <v>6</v>
      </c>
      <c r="AC936" s="21">
        <v>3</v>
      </c>
      <c r="AD936" s="21">
        <v>5</v>
      </c>
      <c r="AE936" s="21">
        <v>7</v>
      </c>
      <c r="AF936" s="21">
        <v>0</v>
      </c>
      <c r="AG936" s="21">
        <v>0</v>
      </c>
      <c r="AH936" s="21">
        <v>0</v>
      </c>
      <c r="AI936" s="21">
        <v>0</v>
      </c>
      <c r="AJ936" s="21">
        <v>0</v>
      </c>
      <c r="AK936" s="21">
        <v>0</v>
      </c>
      <c r="AL936" s="21">
        <v>3</v>
      </c>
      <c r="AM936" s="21">
        <v>11</v>
      </c>
      <c r="AN936" s="25">
        <v>0</v>
      </c>
    </row>
    <row r="937" spans="1:40" x14ac:dyDescent="0.35">
      <c r="A937" s="26">
        <v>2162</v>
      </c>
      <c r="B937" s="27">
        <v>1976</v>
      </c>
      <c r="C937" s="21">
        <f ca="1">YEAR(TODAY())-CLEAN!$B937</f>
        <v>49</v>
      </c>
      <c r="D937" s="28" t="s">
        <v>792</v>
      </c>
      <c r="E937" s="27" t="s">
        <v>716</v>
      </c>
      <c r="F937" s="27" t="s">
        <v>710</v>
      </c>
      <c r="G937" s="29">
        <v>56939</v>
      </c>
      <c r="H937" s="28">
        <v>0</v>
      </c>
      <c r="I937" s="28">
        <v>1</v>
      </c>
      <c r="J937" s="28">
        <f>CLEAN!$H937+CLEAN!$I937</f>
        <v>1</v>
      </c>
      <c r="K937" s="30">
        <v>41535</v>
      </c>
      <c r="L937" s="28">
        <f ca="1">YEAR(TODAY())-YEAR(CLEAN!$K937)</f>
        <v>12</v>
      </c>
      <c r="M937" s="28">
        <v>19</v>
      </c>
      <c r="N937" s="28">
        <f>SUM(CLEAN!$AB937:$AE937)</f>
        <v>19</v>
      </c>
      <c r="O937" s="31">
        <f>CLEAN!$U937+CLEAN!$V937+CLEAN!$W937+CLEAN!$X937+CLEAN!$Y937+CLEAN!$Z937</f>
        <v>561</v>
      </c>
      <c r="P937" s="28">
        <f>IF(CLEAN!$M937&lt;=32,3,IF(CLEAN!$M937&lt;=65,2,1))</f>
        <v>3</v>
      </c>
      <c r="Q937" s="28">
        <f>IF(Table_Market[[#This Row],[F_TOTAL_achat]]&lt;=14,1,IF(Table_Market[[#This Row],[F_TOTAL_achat]]&lt;=21,2,3))</f>
        <v>2</v>
      </c>
      <c r="R937" s="28">
        <f>IF(Table_Market[[#This Row],[M_TOTAL_dépensé]]&lt;=115,1,IF(Table_Market[[#This Row],[M_TOTAL_dépensé]]&lt;=833,2,3))</f>
        <v>2</v>
      </c>
      <c r="S937" s="21" t="str">
        <f>Table_Market[[#This Row],[R_SCORE]]&amp;Table_Market[[#This Row],[F_SCORE]]&amp;Table_Market[[#This Row],[M_SCORE]]</f>
        <v>322</v>
      </c>
      <c r="T9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37" s="31">
        <v>256</v>
      </c>
      <c r="V937" s="31">
        <v>34</v>
      </c>
      <c r="W937" s="31">
        <v>103</v>
      </c>
      <c r="X937" s="31">
        <v>90</v>
      </c>
      <c r="Y937" s="31">
        <v>29</v>
      </c>
      <c r="Z937" s="31">
        <v>49</v>
      </c>
      <c r="AA937" s="28">
        <v>2</v>
      </c>
      <c r="AB937" s="28">
        <v>3</v>
      </c>
      <c r="AC937" s="28">
        <v>3</v>
      </c>
      <c r="AD937" s="28">
        <v>10</v>
      </c>
      <c r="AE937" s="28">
        <v>3</v>
      </c>
      <c r="AF937" s="28">
        <v>0</v>
      </c>
      <c r="AG937" s="28">
        <v>0</v>
      </c>
      <c r="AH937" s="28">
        <v>0</v>
      </c>
      <c r="AI937" s="28">
        <v>0</v>
      </c>
      <c r="AJ937" s="28">
        <v>0</v>
      </c>
      <c r="AK937" s="28">
        <v>0</v>
      </c>
      <c r="AL937" s="28">
        <v>3</v>
      </c>
      <c r="AM937" s="28">
        <v>11</v>
      </c>
      <c r="AN937" s="32">
        <v>0</v>
      </c>
    </row>
    <row r="938" spans="1:40" x14ac:dyDescent="0.35">
      <c r="A938" s="19">
        <v>564</v>
      </c>
      <c r="B938" s="20">
        <v>1981</v>
      </c>
      <c r="C938" s="21">
        <f ca="1">YEAR(TODAY())-CLEAN!$B938</f>
        <v>44</v>
      </c>
      <c r="D938" s="28" t="s">
        <v>793</v>
      </c>
      <c r="E938" s="20" t="s">
        <v>714</v>
      </c>
      <c r="F938" s="20" t="s">
        <v>713</v>
      </c>
      <c r="G938" s="22">
        <v>56937</v>
      </c>
      <c r="H938" s="21">
        <v>1</v>
      </c>
      <c r="I938" s="21">
        <v>0</v>
      </c>
      <c r="J938" s="21">
        <f>CLEAN!$H938+CLEAN!$I938</f>
        <v>1</v>
      </c>
      <c r="K938" s="23">
        <v>41125</v>
      </c>
      <c r="L938" s="21"/>
      <c r="M938" s="21">
        <v>81</v>
      </c>
      <c r="N938" s="21">
        <f>SUM(CLEAN!$AB938:$AE938)</f>
        <v>29</v>
      </c>
      <c r="O938" s="24">
        <f>CLEAN!$U938+CLEAN!$V938+CLEAN!$W938+CLEAN!$X938+CLEAN!$Y938+CLEAN!$Z938</f>
        <v>906</v>
      </c>
      <c r="P938" s="21">
        <f>IF(CLEAN!$M938&lt;=32,3,IF(CLEAN!$M938&lt;=65,2,1))</f>
        <v>1</v>
      </c>
      <c r="Q938" s="21">
        <f>IF(Table_Market[[#This Row],[F_TOTAL_achat]]&lt;=14,1,IF(Table_Market[[#This Row],[F_TOTAL_achat]]&lt;=21,2,3))</f>
        <v>3</v>
      </c>
      <c r="R938" s="21">
        <f>IF(Table_Market[[#This Row],[M_TOTAL_dépensé]]&lt;=115,1,IF(Table_Market[[#This Row],[M_TOTAL_dépensé]]&lt;=833,2,3))</f>
        <v>3</v>
      </c>
      <c r="S938" s="21" t="str">
        <f>Table_Market[[#This Row],[R_SCORE]]&amp;Table_Market[[#This Row],[F_SCORE]]&amp;Table_Market[[#This Row],[M_SCORE]]</f>
        <v>133</v>
      </c>
      <c r="T9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38" s="24">
        <v>746</v>
      </c>
      <c r="V938" s="24">
        <v>8</v>
      </c>
      <c r="W938" s="24">
        <v>125</v>
      </c>
      <c r="X938" s="24">
        <v>11</v>
      </c>
      <c r="Y938" s="24">
        <v>8</v>
      </c>
      <c r="Z938" s="24">
        <v>8</v>
      </c>
      <c r="AA938" s="21">
        <v>7</v>
      </c>
      <c r="AB938" s="21">
        <v>8</v>
      </c>
      <c r="AC938" s="21">
        <v>6</v>
      </c>
      <c r="AD938" s="21">
        <v>9</v>
      </c>
      <c r="AE938" s="21">
        <v>6</v>
      </c>
      <c r="AF938" s="21">
        <v>0</v>
      </c>
      <c r="AG938" s="21">
        <v>1</v>
      </c>
      <c r="AH938" s="21">
        <v>0</v>
      </c>
      <c r="AI938" s="21">
        <v>0</v>
      </c>
      <c r="AJ938" s="21">
        <v>0</v>
      </c>
      <c r="AK938" s="21">
        <v>0</v>
      </c>
      <c r="AL938" s="21">
        <v>3</v>
      </c>
      <c r="AM938" s="21">
        <v>11</v>
      </c>
      <c r="AN938" s="25">
        <v>1</v>
      </c>
    </row>
    <row r="939" spans="1:40" x14ac:dyDescent="0.35">
      <c r="A939" s="26">
        <v>7326</v>
      </c>
      <c r="B939" s="27">
        <v>1971</v>
      </c>
      <c r="C939" s="21">
        <f ca="1">YEAR(TODAY())-CLEAN!$B939</f>
        <v>54</v>
      </c>
      <c r="D939" s="28" t="s">
        <v>792</v>
      </c>
      <c r="E939" s="27" t="s">
        <v>717</v>
      </c>
      <c r="F939" s="27" t="s">
        <v>710</v>
      </c>
      <c r="G939" s="29">
        <v>56850</v>
      </c>
      <c r="H939" s="28">
        <v>0</v>
      </c>
      <c r="I939" s="28">
        <v>1</v>
      </c>
      <c r="J939" s="28">
        <f>CLEAN!$H939+CLEAN!$I939</f>
        <v>1</v>
      </c>
      <c r="K939" s="30">
        <v>41721</v>
      </c>
      <c r="L939" s="28">
        <f ca="1">YEAR(TODAY())-YEAR(CLEAN!$K939)</f>
        <v>11</v>
      </c>
      <c r="M939" s="28">
        <v>83</v>
      </c>
      <c r="N939" s="28">
        <f>SUM(CLEAN!$AB939:$AE939)</f>
        <v>7</v>
      </c>
      <c r="O939" s="31">
        <f>CLEAN!$U939+CLEAN!$V939+CLEAN!$W939+CLEAN!$X939+CLEAN!$Y939+CLEAN!$Z939</f>
        <v>63</v>
      </c>
      <c r="P939" s="28">
        <f>IF(CLEAN!$M939&lt;=32,3,IF(CLEAN!$M939&lt;=65,2,1))</f>
        <v>1</v>
      </c>
      <c r="Q939" s="28">
        <f>IF(Table_Market[[#This Row],[F_TOTAL_achat]]&lt;=14,1,IF(Table_Market[[#This Row],[F_TOTAL_achat]]&lt;=21,2,3))</f>
        <v>1</v>
      </c>
      <c r="R939" s="28">
        <f>IF(Table_Market[[#This Row],[M_TOTAL_dépensé]]&lt;=115,1,IF(Table_Market[[#This Row],[M_TOTAL_dépensé]]&lt;=833,2,3))</f>
        <v>1</v>
      </c>
      <c r="S939" s="21" t="str">
        <f>Table_Market[[#This Row],[R_SCORE]]&amp;Table_Market[[#This Row],[F_SCORE]]&amp;Table_Market[[#This Row],[M_SCORE]]</f>
        <v>111</v>
      </c>
      <c r="T9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39" s="31">
        <v>34</v>
      </c>
      <c r="V939" s="31">
        <v>1</v>
      </c>
      <c r="W939" s="31">
        <v>19</v>
      </c>
      <c r="X939" s="31">
        <v>2</v>
      </c>
      <c r="Y939" s="31">
        <v>7</v>
      </c>
      <c r="Z939" s="31">
        <v>0</v>
      </c>
      <c r="AA939" s="28">
        <v>1</v>
      </c>
      <c r="AB939" s="28">
        <v>1</v>
      </c>
      <c r="AC939" s="28">
        <v>1</v>
      </c>
      <c r="AD939" s="28">
        <v>3</v>
      </c>
      <c r="AE939" s="28">
        <v>2</v>
      </c>
      <c r="AF939" s="28">
        <v>0</v>
      </c>
      <c r="AG939" s="28">
        <v>0</v>
      </c>
      <c r="AH939" s="28">
        <v>0</v>
      </c>
      <c r="AI939" s="28">
        <v>0</v>
      </c>
      <c r="AJ939" s="28">
        <v>0</v>
      </c>
      <c r="AK939" s="28">
        <v>0</v>
      </c>
      <c r="AL939" s="28">
        <v>3</v>
      </c>
      <c r="AM939" s="28">
        <v>11</v>
      </c>
      <c r="AN939" s="32">
        <v>0</v>
      </c>
    </row>
    <row r="940" spans="1:40" x14ac:dyDescent="0.35">
      <c r="A940" s="19">
        <v>2807</v>
      </c>
      <c r="B940" s="20">
        <v>1969</v>
      </c>
      <c r="C940" s="21">
        <f ca="1">YEAR(TODAY())-CLEAN!$B940</f>
        <v>56</v>
      </c>
      <c r="D940" s="28" t="s">
        <v>792</v>
      </c>
      <c r="E940" s="20" t="s">
        <v>716</v>
      </c>
      <c r="F940" s="20" t="s">
        <v>710</v>
      </c>
      <c r="G940" s="22">
        <v>56796</v>
      </c>
      <c r="H940" s="21">
        <v>0</v>
      </c>
      <c r="I940" s="21">
        <v>1</v>
      </c>
      <c r="J940" s="21">
        <f>CLEAN!$H940+CLEAN!$I940</f>
        <v>1</v>
      </c>
      <c r="K940" s="23">
        <v>41321</v>
      </c>
      <c r="L940" s="21">
        <f ca="1">YEAR(TODAY())-YEAR(CLEAN!$K940)</f>
        <v>12</v>
      </c>
      <c r="M940" s="21">
        <v>24</v>
      </c>
      <c r="N940" s="21">
        <f>SUM(CLEAN!$AB940:$AE940)</f>
        <v>31</v>
      </c>
      <c r="O940" s="24">
        <f>CLEAN!$U940+CLEAN!$V940+CLEAN!$W940+CLEAN!$X940+CLEAN!$Y940+CLEAN!$Z940</f>
        <v>1001</v>
      </c>
      <c r="P940" s="21">
        <f>IF(CLEAN!$M940&lt;=32,3,IF(CLEAN!$M940&lt;=65,2,1))</f>
        <v>3</v>
      </c>
      <c r="Q940" s="21">
        <f>IF(Table_Market[[#This Row],[F_TOTAL_achat]]&lt;=14,1,IF(Table_Market[[#This Row],[F_TOTAL_achat]]&lt;=21,2,3))</f>
        <v>3</v>
      </c>
      <c r="R940" s="21">
        <f>IF(Table_Market[[#This Row],[M_TOTAL_dépensé]]&lt;=115,1,IF(Table_Market[[#This Row],[M_TOTAL_dépensé]]&lt;=833,2,3))</f>
        <v>3</v>
      </c>
      <c r="S940" s="21" t="str">
        <f>Table_Market[[#This Row],[R_SCORE]]&amp;Table_Market[[#This Row],[F_SCORE]]&amp;Table_Market[[#This Row],[M_SCORE]]</f>
        <v>333</v>
      </c>
      <c r="T9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940" s="24">
        <v>656</v>
      </c>
      <c r="V940" s="24">
        <v>38</v>
      </c>
      <c r="W940" s="24">
        <v>161</v>
      </c>
      <c r="X940" s="24">
        <v>62</v>
      </c>
      <c r="Y940" s="24">
        <v>47</v>
      </c>
      <c r="Z940" s="24">
        <v>37</v>
      </c>
      <c r="AA940" s="21">
        <v>3</v>
      </c>
      <c r="AB940" s="21">
        <v>8</v>
      </c>
      <c r="AC940" s="21">
        <v>9</v>
      </c>
      <c r="AD940" s="21">
        <v>7</v>
      </c>
      <c r="AE940" s="21">
        <v>7</v>
      </c>
      <c r="AF940" s="21">
        <v>0</v>
      </c>
      <c r="AG940" s="21">
        <v>0</v>
      </c>
      <c r="AH940" s="21">
        <v>0</v>
      </c>
      <c r="AI940" s="21">
        <v>0</v>
      </c>
      <c r="AJ940" s="21">
        <v>0</v>
      </c>
      <c r="AK940" s="21">
        <v>0</v>
      </c>
      <c r="AL940" s="21">
        <v>3</v>
      </c>
      <c r="AM940" s="21">
        <v>11</v>
      </c>
      <c r="AN940" s="25">
        <v>0</v>
      </c>
    </row>
    <row r="941" spans="1:40" x14ac:dyDescent="0.35">
      <c r="A941" s="26">
        <v>1052</v>
      </c>
      <c r="B941" s="27">
        <v>1969</v>
      </c>
      <c r="C941" s="21">
        <f ca="1">YEAR(TODAY())-CLEAN!$B941</f>
        <v>56</v>
      </c>
      <c r="D941" s="28" t="s">
        <v>792</v>
      </c>
      <c r="E941" s="27" t="s">
        <v>716</v>
      </c>
      <c r="F941" s="27" t="s">
        <v>710</v>
      </c>
      <c r="G941" s="29">
        <v>56796</v>
      </c>
      <c r="H941" s="28">
        <v>0</v>
      </c>
      <c r="I941" s="28">
        <v>1</v>
      </c>
      <c r="J941" s="28">
        <f>CLEAN!$H941+CLEAN!$I941</f>
        <v>1</v>
      </c>
      <c r="K941" s="30">
        <v>41321</v>
      </c>
      <c r="L941" s="28">
        <f ca="1">YEAR(TODAY())-YEAR(CLEAN!$K941)</f>
        <v>12</v>
      </c>
      <c r="M941" s="28">
        <v>24</v>
      </c>
      <c r="N941" s="28">
        <f>SUM(CLEAN!$AB941:$AE941)</f>
        <v>31</v>
      </c>
      <c r="O941" s="31">
        <f>CLEAN!$U941+CLEAN!$V941+CLEAN!$W941+CLEAN!$X941+CLEAN!$Y941+CLEAN!$Z941</f>
        <v>1001</v>
      </c>
      <c r="P941" s="28">
        <f>IF(CLEAN!$M941&lt;=32,3,IF(CLEAN!$M941&lt;=65,2,1))</f>
        <v>3</v>
      </c>
      <c r="Q941" s="28">
        <f>IF(Table_Market[[#This Row],[F_TOTAL_achat]]&lt;=14,1,IF(Table_Market[[#This Row],[F_TOTAL_achat]]&lt;=21,2,3))</f>
        <v>3</v>
      </c>
      <c r="R941" s="28">
        <f>IF(Table_Market[[#This Row],[M_TOTAL_dépensé]]&lt;=115,1,IF(Table_Market[[#This Row],[M_TOTAL_dépensé]]&lt;=833,2,3))</f>
        <v>3</v>
      </c>
      <c r="S941" s="21" t="str">
        <f>Table_Market[[#This Row],[R_SCORE]]&amp;Table_Market[[#This Row],[F_SCORE]]&amp;Table_Market[[#This Row],[M_SCORE]]</f>
        <v>333</v>
      </c>
      <c r="T9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941" s="31">
        <v>656</v>
      </c>
      <c r="V941" s="31">
        <v>38</v>
      </c>
      <c r="W941" s="31">
        <v>161</v>
      </c>
      <c r="X941" s="31">
        <v>62</v>
      </c>
      <c r="Y941" s="31">
        <v>47</v>
      </c>
      <c r="Z941" s="31">
        <v>37</v>
      </c>
      <c r="AA941" s="28">
        <v>3</v>
      </c>
      <c r="AB941" s="28">
        <v>8</v>
      </c>
      <c r="AC941" s="28">
        <v>9</v>
      </c>
      <c r="AD941" s="28">
        <v>7</v>
      </c>
      <c r="AE941" s="28">
        <v>7</v>
      </c>
      <c r="AF941" s="28">
        <v>0</v>
      </c>
      <c r="AG941" s="28">
        <v>0</v>
      </c>
      <c r="AH941" s="28">
        <v>0</v>
      </c>
      <c r="AI941" s="28">
        <v>0</v>
      </c>
      <c r="AJ941" s="28">
        <v>0</v>
      </c>
      <c r="AK941" s="28">
        <v>0</v>
      </c>
      <c r="AL941" s="28">
        <v>3</v>
      </c>
      <c r="AM941" s="28">
        <v>11</v>
      </c>
      <c r="AN941" s="32">
        <v>0</v>
      </c>
    </row>
    <row r="942" spans="1:40" x14ac:dyDescent="0.35">
      <c r="A942" s="19">
        <v>6001</v>
      </c>
      <c r="B942" s="20">
        <v>1979</v>
      </c>
      <c r="C942" s="21">
        <f ca="1">YEAR(TODAY())-CLEAN!$B942</f>
        <v>46</v>
      </c>
      <c r="D942" s="28" t="s">
        <v>792</v>
      </c>
      <c r="E942" s="20" t="s">
        <v>716</v>
      </c>
      <c r="F942" s="20" t="s">
        <v>710</v>
      </c>
      <c r="G942" s="22">
        <v>56775</v>
      </c>
      <c r="H942" s="21">
        <v>0</v>
      </c>
      <c r="I942" s="21">
        <v>1</v>
      </c>
      <c r="J942" s="21">
        <f>CLEAN!$H942+CLEAN!$I942</f>
        <v>1</v>
      </c>
      <c r="K942" s="23">
        <v>41276</v>
      </c>
      <c r="L942" s="21">
        <f ca="1">YEAR(TODAY())-YEAR(CLEAN!$K942)</f>
        <v>12</v>
      </c>
      <c r="M942" s="21">
        <v>62</v>
      </c>
      <c r="N942" s="21">
        <f>SUM(CLEAN!$AB942:$AE942)</f>
        <v>28</v>
      </c>
      <c r="O942" s="24">
        <f>CLEAN!$U942+CLEAN!$V942+CLEAN!$W942+CLEAN!$X942+CLEAN!$Y942+CLEAN!$Z942</f>
        <v>937</v>
      </c>
      <c r="P942" s="21">
        <f>IF(CLEAN!$M942&lt;=32,3,IF(CLEAN!$M942&lt;=65,2,1))</f>
        <v>2</v>
      </c>
      <c r="Q942" s="21">
        <f>IF(Table_Market[[#This Row],[F_TOTAL_achat]]&lt;=14,1,IF(Table_Market[[#This Row],[F_TOTAL_achat]]&lt;=21,2,3))</f>
        <v>3</v>
      </c>
      <c r="R942" s="21">
        <f>IF(Table_Market[[#This Row],[M_TOTAL_dépensé]]&lt;=115,1,IF(Table_Market[[#This Row],[M_TOTAL_dépensé]]&lt;=833,2,3))</f>
        <v>3</v>
      </c>
      <c r="S942" s="21" t="str">
        <f>Table_Market[[#This Row],[R_SCORE]]&amp;Table_Market[[#This Row],[F_SCORE]]&amp;Table_Market[[#This Row],[M_SCORE]]</f>
        <v>233</v>
      </c>
      <c r="T9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42" s="24">
        <v>614</v>
      </c>
      <c r="V942" s="24">
        <v>35</v>
      </c>
      <c r="W942" s="24">
        <v>160</v>
      </c>
      <c r="X942" s="24">
        <v>58</v>
      </c>
      <c r="Y942" s="24">
        <v>35</v>
      </c>
      <c r="Z942" s="24">
        <v>35</v>
      </c>
      <c r="AA942" s="21">
        <v>2</v>
      </c>
      <c r="AB942" s="21">
        <v>5</v>
      </c>
      <c r="AC942" s="21">
        <v>8</v>
      </c>
      <c r="AD942" s="21">
        <v>10</v>
      </c>
      <c r="AE942" s="21">
        <v>5</v>
      </c>
      <c r="AF942" s="21">
        <v>0</v>
      </c>
      <c r="AG942" s="21">
        <v>0</v>
      </c>
      <c r="AH942" s="21">
        <v>0</v>
      </c>
      <c r="AI942" s="21">
        <v>0</v>
      </c>
      <c r="AJ942" s="21">
        <v>0</v>
      </c>
      <c r="AK942" s="21">
        <v>0</v>
      </c>
      <c r="AL942" s="21">
        <v>3</v>
      </c>
      <c r="AM942" s="21">
        <v>11</v>
      </c>
      <c r="AN942" s="25">
        <v>0</v>
      </c>
    </row>
    <row r="943" spans="1:40" x14ac:dyDescent="0.35">
      <c r="A943" s="26">
        <v>3439</v>
      </c>
      <c r="B943" s="27">
        <v>1972</v>
      </c>
      <c r="C943" s="21">
        <f ca="1">YEAR(TODAY())-CLEAN!$B943</f>
        <v>53</v>
      </c>
      <c r="D943" s="28" t="s">
        <v>792</v>
      </c>
      <c r="E943" s="27" t="s">
        <v>716</v>
      </c>
      <c r="F943" s="27" t="s">
        <v>710</v>
      </c>
      <c r="G943" s="29">
        <v>56721</v>
      </c>
      <c r="H943" s="28">
        <v>1</v>
      </c>
      <c r="I943" s="28">
        <v>1</v>
      </c>
      <c r="J943" s="28">
        <f>CLEAN!$H943+CLEAN!$I943</f>
        <v>2</v>
      </c>
      <c r="K943" s="30">
        <v>41213</v>
      </c>
      <c r="L943" s="28">
        <f ca="1">YEAR(TODAY())-YEAR(CLEAN!$K943)</f>
        <v>13</v>
      </c>
      <c r="M943" s="28">
        <v>64</v>
      </c>
      <c r="N943" s="28">
        <f>SUM(CLEAN!$AB943:$AE943)</f>
        <v>16</v>
      </c>
      <c r="O943" s="31">
        <f>CLEAN!$U943+CLEAN!$V943+CLEAN!$W943+CLEAN!$X943+CLEAN!$Y943+CLEAN!$Z943</f>
        <v>296</v>
      </c>
      <c r="P943" s="28">
        <f>IF(CLEAN!$M943&lt;=32,3,IF(CLEAN!$M943&lt;=65,2,1))</f>
        <v>2</v>
      </c>
      <c r="Q943" s="28">
        <f>IF(Table_Market[[#This Row],[F_TOTAL_achat]]&lt;=14,1,IF(Table_Market[[#This Row],[F_TOTAL_achat]]&lt;=21,2,3))</f>
        <v>2</v>
      </c>
      <c r="R943" s="28">
        <f>IF(Table_Market[[#This Row],[M_TOTAL_dépensé]]&lt;=115,1,IF(Table_Market[[#This Row],[M_TOTAL_dépensé]]&lt;=833,2,3))</f>
        <v>2</v>
      </c>
      <c r="S943" s="21" t="str">
        <f>Table_Market[[#This Row],[R_SCORE]]&amp;Table_Market[[#This Row],[F_SCORE]]&amp;Table_Market[[#This Row],[M_SCORE]]</f>
        <v>222</v>
      </c>
      <c r="T9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43" s="31">
        <v>157</v>
      </c>
      <c r="V943" s="31">
        <v>6</v>
      </c>
      <c r="W943" s="31">
        <v>39</v>
      </c>
      <c r="X943" s="31">
        <v>6</v>
      </c>
      <c r="Y943" s="31">
        <v>13</v>
      </c>
      <c r="Z943" s="31">
        <v>75</v>
      </c>
      <c r="AA943" s="28">
        <v>5</v>
      </c>
      <c r="AB943" s="28">
        <v>4</v>
      </c>
      <c r="AC943" s="28">
        <v>1</v>
      </c>
      <c r="AD943" s="28">
        <v>5</v>
      </c>
      <c r="AE943" s="28">
        <v>6</v>
      </c>
      <c r="AF943" s="28">
        <v>0</v>
      </c>
      <c r="AG943" s="28">
        <v>0</v>
      </c>
      <c r="AH943" s="28">
        <v>0</v>
      </c>
      <c r="AI943" s="28">
        <v>0</v>
      </c>
      <c r="AJ943" s="28">
        <v>0</v>
      </c>
      <c r="AK943" s="28">
        <v>0</v>
      </c>
      <c r="AL943" s="28">
        <v>3</v>
      </c>
      <c r="AM943" s="28">
        <v>11</v>
      </c>
      <c r="AN943" s="32">
        <v>0</v>
      </c>
    </row>
    <row r="944" spans="1:40" x14ac:dyDescent="0.35">
      <c r="A944" s="19">
        <v>1077</v>
      </c>
      <c r="B944" s="20">
        <v>1974</v>
      </c>
      <c r="C944" s="21">
        <f ca="1">YEAR(TODAY())-CLEAN!$B944</f>
        <v>51</v>
      </c>
      <c r="D944" s="28" t="s">
        <v>792</v>
      </c>
      <c r="E944" s="20" t="s">
        <v>716</v>
      </c>
      <c r="F944" s="20" t="s">
        <v>713</v>
      </c>
      <c r="G944" s="22">
        <v>56715</v>
      </c>
      <c r="H944" s="21">
        <v>0</v>
      </c>
      <c r="I944" s="21">
        <v>0</v>
      </c>
      <c r="J944" s="21">
        <f>CLEAN!$H944+CLEAN!$I944</f>
        <v>0</v>
      </c>
      <c r="K944" s="23">
        <v>41248</v>
      </c>
      <c r="L944" s="21">
        <f ca="1">YEAR(TODAY())-YEAR(CLEAN!$K944)</f>
        <v>13</v>
      </c>
      <c r="M944" s="21">
        <v>52</v>
      </c>
      <c r="N944" s="21">
        <f>SUM(CLEAN!$AB944:$AE944)</f>
        <v>18</v>
      </c>
      <c r="O944" s="24">
        <f>CLEAN!$U944+CLEAN!$V944+CLEAN!$W944+CLEAN!$X944+CLEAN!$Y944+CLEAN!$Z944</f>
        <v>1020</v>
      </c>
      <c r="P944" s="21">
        <f>IF(CLEAN!$M944&lt;=32,3,IF(CLEAN!$M944&lt;=65,2,1))</f>
        <v>2</v>
      </c>
      <c r="Q944" s="21">
        <f>IF(Table_Market[[#This Row],[F_TOTAL_achat]]&lt;=14,1,IF(Table_Market[[#This Row],[F_TOTAL_achat]]&lt;=21,2,3))</f>
        <v>2</v>
      </c>
      <c r="R944" s="21">
        <f>IF(Table_Market[[#This Row],[M_TOTAL_dépensé]]&lt;=115,1,IF(Table_Market[[#This Row],[M_TOTAL_dépensé]]&lt;=833,2,3))</f>
        <v>3</v>
      </c>
      <c r="S944" s="21" t="str">
        <f>Table_Market[[#This Row],[R_SCORE]]&amp;Table_Market[[#This Row],[F_SCORE]]&amp;Table_Market[[#This Row],[M_SCORE]]</f>
        <v>223</v>
      </c>
      <c r="T9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44" s="24">
        <v>258</v>
      </c>
      <c r="V944" s="24">
        <v>105</v>
      </c>
      <c r="W944" s="24">
        <v>239</v>
      </c>
      <c r="X944" s="24">
        <v>237</v>
      </c>
      <c r="Y944" s="24">
        <v>172</v>
      </c>
      <c r="Z944" s="24">
        <v>9</v>
      </c>
      <c r="AA944" s="21">
        <v>1</v>
      </c>
      <c r="AB944" s="21">
        <v>7</v>
      </c>
      <c r="AC944" s="21">
        <v>3</v>
      </c>
      <c r="AD944" s="21">
        <v>4</v>
      </c>
      <c r="AE944" s="21">
        <v>4</v>
      </c>
      <c r="AF944" s="21">
        <v>0</v>
      </c>
      <c r="AG944" s="21">
        <v>0</v>
      </c>
      <c r="AH944" s="21">
        <v>0</v>
      </c>
      <c r="AI944" s="21">
        <v>0</v>
      </c>
      <c r="AJ944" s="21">
        <v>0</v>
      </c>
      <c r="AK944" s="21">
        <v>0</v>
      </c>
      <c r="AL944" s="21">
        <v>3</v>
      </c>
      <c r="AM944" s="21">
        <v>11</v>
      </c>
      <c r="AN944" s="25">
        <v>0</v>
      </c>
    </row>
    <row r="945" spans="1:40" x14ac:dyDescent="0.35">
      <c r="A945" s="26">
        <v>5121</v>
      </c>
      <c r="B945" s="27">
        <v>1977</v>
      </c>
      <c r="C945" s="21">
        <f ca="1">YEAR(TODAY())-CLEAN!$B945</f>
        <v>48</v>
      </c>
      <c r="D945" s="28" t="s">
        <v>792</v>
      </c>
      <c r="E945" s="27" t="s">
        <v>716</v>
      </c>
      <c r="F945" s="27" t="s">
        <v>709</v>
      </c>
      <c r="G945" s="29">
        <v>56628</v>
      </c>
      <c r="H945" s="28">
        <v>0</v>
      </c>
      <c r="I945" s="28">
        <v>1</v>
      </c>
      <c r="J945" s="28">
        <f>CLEAN!$H945+CLEAN!$I945</f>
        <v>1</v>
      </c>
      <c r="K945" s="30">
        <v>41719</v>
      </c>
      <c r="L945" s="28">
        <f ca="1">YEAR(TODAY())-YEAR(CLEAN!$K945)</f>
        <v>11</v>
      </c>
      <c r="M945" s="28">
        <v>30</v>
      </c>
      <c r="N945" s="28">
        <f>SUM(CLEAN!$AB945:$AE945)</f>
        <v>23</v>
      </c>
      <c r="O945" s="31">
        <f>CLEAN!$U945+CLEAN!$V945+CLEAN!$W945+CLEAN!$X945+CLEAN!$Y945+CLEAN!$Z945</f>
        <v>761</v>
      </c>
      <c r="P945" s="28">
        <f>IF(CLEAN!$M945&lt;=32,3,IF(CLEAN!$M945&lt;=65,2,1))</f>
        <v>3</v>
      </c>
      <c r="Q945" s="28">
        <f>IF(Table_Market[[#This Row],[F_TOTAL_achat]]&lt;=14,1,IF(Table_Market[[#This Row],[F_TOTAL_achat]]&lt;=21,2,3))</f>
        <v>3</v>
      </c>
      <c r="R945" s="28">
        <f>IF(Table_Market[[#This Row],[M_TOTAL_dépensé]]&lt;=115,1,IF(Table_Market[[#This Row],[M_TOTAL_dépensé]]&lt;=833,2,3))</f>
        <v>2</v>
      </c>
      <c r="S945" s="21" t="str">
        <f>Table_Market[[#This Row],[R_SCORE]]&amp;Table_Market[[#This Row],[F_SCORE]]&amp;Table_Market[[#This Row],[M_SCORE]]</f>
        <v>332</v>
      </c>
      <c r="T9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45" s="31">
        <v>479</v>
      </c>
      <c r="V945" s="31">
        <v>5</v>
      </c>
      <c r="W945" s="31">
        <v>82</v>
      </c>
      <c r="X945" s="31">
        <v>7</v>
      </c>
      <c r="Y945" s="31">
        <v>17</v>
      </c>
      <c r="Z945" s="31">
        <v>171</v>
      </c>
      <c r="AA945" s="28">
        <v>2</v>
      </c>
      <c r="AB945" s="28">
        <v>7</v>
      </c>
      <c r="AC945" s="28">
        <v>6</v>
      </c>
      <c r="AD945" s="28">
        <v>5</v>
      </c>
      <c r="AE945" s="28">
        <v>5</v>
      </c>
      <c r="AF945" s="28">
        <v>1</v>
      </c>
      <c r="AG945" s="28">
        <v>0</v>
      </c>
      <c r="AH945" s="28">
        <v>0</v>
      </c>
      <c r="AI945" s="28">
        <v>0</v>
      </c>
      <c r="AJ945" s="28">
        <v>0</v>
      </c>
      <c r="AK945" s="28">
        <v>0</v>
      </c>
      <c r="AL945" s="28">
        <v>3</v>
      </c>
      <c r="AM945" s="28">
        <v>11</v>
      </c>
      <c r="AN945" s="32">
        <v>0</v>
      </c>
    </row>
    <row r="946" spans="1:40" x14ac:dyDescent="0.35">
      <c r="A946" s="19">
        <v>3321</v>
      </c>
      <c r="B946" s="20">
        <v>1967</v>
      </c>
      <c r="C946" s="21">
        <f ca="1">YEAR(TODAY())-CLEAN!$B946</f>
        <v>58</v>
      </c>
      <c r="D946" s="28" t="s">
        <v>792</v>
      </c>
      <c r="E946" s="20" t="s">
        <v>714</v>
      </c>
      <c r="F946" s="20" t="s">
        <v>713</v>
      </c>
      <c r="G946" s="22">
        <v>56575</v>
      </c>
      <c r="H946" s="21">
        <v>0</v>
      </c>
      <c r="I946" s="21">
        <v>2</v>
      </c>
      <c r="J946" s="21">
        <f>CLEAN!$H946+CLEAN!$I946</f>
        <v>2</v>
      </c>
      <c r="K946" s="23">
        <v>41399</v>
      </c>
      <c r="L946" s="21">
        <f ca="1">YEAR(TODAY())-YEAR(CLEAN!$K946)</f>
        <v>12</v>
      </c>
      <c r="M946" s="21">
        <v>42</v>
      </c>
      <c r="N946" s="21">
        <f>SUM(CLEAN!$AB946:$AE946)</f>
        <v>22</v>
      </c>
      <c r="O946" s="24">
        <f>CLEAN!$U946+CLEAN!$V946+CLEAN!$W946+CLEAN!$X946+CLEAN!$Y946+CLEAN!$Z946</f>
        <v>542</v>
      </c>
      <c r="P946" s="21">
        <f>IF(CLEAN!$M946&lt;=32,3,IF(CLEAN!$M946&lt;=65,2,1))</f>
        <v>2</v>
      </c>
      <c r="Q946" s="21">
        <f>IF(Table_Market[[#This Row],[F_TOTAL_achat]]&lt;=14,1,IF(Table_Market[[#This Row],[F_TOTAL_achat]]&lt;=21,2,3))</f>
        <v>3</v>
      </c>
      <c r="R946" s="21">
        <f>IF(Table_Market[[#This Row],[M_TOTAL_dépensé]]&lt;=115,1,IF(Table_Market[[#This Row],[M_TOTAL_dépensé]]&lt;=833,2,3))</f>
        <v>2</v>
      </c>
      <c r="S946" s="21" t="str">
        <f>Table_Market[[#This Row],[R_SCORE]]&amp;Table_Market[[#This Row],[F_SCORE]]&amp;Table_Market[[#This Row],[M_SCORE]]</f>
        <v>232</v>
      </c>
      <c r="T9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46" s="24">
        <v>421</v>
      </c>
      <c r="V946" s="24">
        <v>5</v>
      </c>
      <c r="W946" s="24">
        <v>90</v>
      </c>
      <c r="X946" s="24">
        <v>0</v>
      </c>
      <c r="Y946" s="24">
        <v>16</v>
      </c>
      <c r="Z946" s="24">
        <v>10</v>
      </c>
      <c r="AA946" s="21">
        <v>3</v>
      </c>
      <c r="AB946" s="21">
        <v>7</v>
      </c>
      <c r="AC946" s="21">
        <v>3</v>
      </c>
      <c r="AD946" s="21">
        <v>7</v>
      </c>
      <c r="AE946" s="21">
        <v>5</v>
      </c>
      <c r="AF946" s="21">
        <v>0</v>
      </c>
      <c r="AG946" s="21">
        <v>0</v>
      </c>
      <c r="AH946" s="21">
        <v>0</v>
      </c>
      <c r="AI946" s="21">
        <v>0</v>
      </c>
      <c r="AJ946" s="21">
        <v>0</v>
      </c>
      <c r="AK946" s="21">
        <v>0</v>
      </c>
      <c r="AL946" s="21">
        <v>3</v>
      </c>
      <c r="AM946" s="21">
        <v>11</v>
      </c>
      <c r="AN946" s="25">
        <v>0</v>
      </c>
    </row>
    <row r="947" spans="1:40" x14ac:dyDescent="0.35">
      <c r="A947" s="26">
        <v>10841</v>
      </c>
      <c r="B947" s="27">
        <v>1975</v>
      </c>
      <c r="C947" s="21">
        <f ca="1">YEAR(TODAY())-CLEAN!$B947</f>
        <v>50</v>
      </c>
      <c r="D947" s="28" t="s">
        <v>792</v>
      </c>
      <c r="E947" s="27" t="s">
        <v>714</v>
      </c>
      <c r="F947" s="27" t="s">
        <v>713</v>
      </c>
      <c r="G947" s="29">
        <v>56559</v>
      </c>
      <c r="H947" s="28">
        <v>0</v>
      </c>
      <c r="I947" s="28">
        <v>1</v>
      </c>
      <c r="J947" s="28">
        <f>CLEAN!$H947+CLEAN!$I947</f>
        <v>1</v>
      </c>
      <c r="K947" s="30">
        <v>41268</v>
      </c>
      <c r="L947" s="28">
        <f ca="1">YEAR(TODAY())-YEAR(CLEAN!$K947)</f>
        <v>13</v>
      </c>
      <c r="M947" s="28">
        <v>46</v>
      </c>
      <c r="N947" s="28">
        <f>SUM(CLEAN!$AB947:$AE947)</f>
        <v>19</v>
      </c>
      <c r="O947" s="31">
        <f>CLEAN!$U947+CLEAN!$V947+CLEAN!$W947+CLEAN!$X947+CLEAN!$Y947+CLEAN!$Z947</f>
        <v>484</v>
      </c>
      <c r="P947" s="28">
        <f>IF(CLEAN!$M947&lt;=32,3,IF(CLEAN!$M947&lt;=65,2,1))</f>
        <v>2</v>
      </c>
      <c r="Q947" s="28">
        <f>IF(Table_Market[[#This Row],[F_TOTAL_achat]]&lt;=14,1,IF(Table_Market[[#This Row],[F_TOTAL_achat]]&lt;=21,2,3))</f>
        <v>2</v>
      </c>
      <c r="R947" s="28">
        <f>IF(Table_Market[[#This Row],[M_TOTAL_dépensé]]&lt;=115,1,IF(Table_Market[[#This Row],[M_TOTAL_dépensé]]&lt;=833,2,3))</f>
        <v>2</v>
      </c>
      <c r="S947" s="21" t="str">
        <f>Table_Market[[#This Row],[R_SCORE]]&amp;Table_Market[[#This Row],[F_SCORE]]&amp;Table_Market[[#This Row],[M_SCORE]]</f>
        <v>222</v>
      </c>
      <c r="T9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47" s="31">
        <v>226</v>
      </c>
      <c r="V947" s="31">
        <v>22</v>
      </c>
      <c r="W947" s="31">
        <v>133</v>
      </c>
      <c r="X947" s="31">
        <v>41</v>
      </c>
      <c r="Y947" s="31">
        <v>31</v>
      </c>
      <c r="Z947" s="31">
        <v>31</v>
      </c>
      <c r="AA947" s="28">
        <v>3</v>
      </c>
      <c r="AB947" s="28">
        <v>4</v>
      </c>
      <c r="AC947" s="28">
        <v>3</v>
      </c>
      <c r="AD947" s="28">
        <v>8</v>
      </c>
      <c r="AE947" s="28">
        <v>4</v>
      </c>
      <c r="AF947" s="28">
        <v>0</v>
      </c>
      <c r="AG947" s="28">
        <v>0</v>
      </c>
      <c r="AH947" s="28">
        <v>0</v>
      </c>
      <c r="AI947" s="28">
        <v>0</v>
      </c>
      <c r="AJ947" s="28">
        <v>0</v>
      </c>
      <c r="AK947" s="28">
        <v>0</v>
      </c>
      <c r="AL947" s="28">
        <v>3</v>
      </c>
      <c r="AM947" s="28">
        <v>11</v>
      </c>
      <c r="AN947" s="32">
        <v>0</v>
      </c>
    </row>
    <row r="948" spans="1:40" x14ac:dyDescent="0.35">
      <c r="A948" s="19">
        <v>7485</v>
      </c>
      <c r="B948" s="20">
        <v>1950</v>
      </c>
      <c r="C948" s="21">
        <f ca="1">YEAR(TODAY())-CLEAN!$B948</f>
        <v>75</v>
      </c>
      <c r="D948" s="28" t="s">
        <v>794</v>
      </c>
      <c r="E948" s="20" t="s">
        <v>714</v>
      </c>
      <c r="F948" s="20" t="s">
        <v>712</v>
      </c>
      <c r="G948" s="22">
        <v>56551</v>
      </c>
      <c r="H948" s="21">
        <v>1</v>
      </c>
      <c r="I948" s="21">
        <v>1</v>
      </c>
      <c r="J948" s="21">
        <f>CLEAN!$H948+CLEAN!$I948</f>
        <v>2</v>
      </c>
      <c r="K948" s="23">
        <v>41766</v>
      </c>
      <c r="L948" s="21">
        <f ca="1">YEAR(TODAY())-YEAR(CLEAN!$K948)</f>
        <v>11</v>
      </c>
      <c r="M948" s="21">
        <v>48</v>
      </c>
      <c r="N948" s="21">
        <f>SUM(CLEAN!$AB948:$AE948)</f>
        <v>11</v>
      </c>
      <c r="O948" s="24">
        <f>CLEAN!$U948+CLEAN!$V948+CLEAN!$W948+CLEAN!$X948+CLEAN!$Y948+CLEAN!$Z948</f>
        <v>138</v>
      </c>
      <c r="P948" s="21">
        <f>IF(CLEAN!$M948&lt;=32,3,IF(CLEAN!$M948&lt;=65,2,1))</f>
        <v>2</v>
      </c>
      <c r="Q948" s="21">
        <f>IF(Table_Market[[#This Row],[F_TOTAL_achat]]&lt;=14,1,IF(Table_Market[[#This Row],[F_TOTAL_achat]]&lt;=21,2,3))</f>
        <v>1</v>
      </c>
      <c r="R948" s="21">
        <f>IF(Table_Market[[#This Row],[M_TOTAL_dépensé]]&lt;=115,1,IF(Table_Market[[#This Row],[M_TOTAL_dépensé]]&lt;=833,2,3))</f>
        <v>2</v>
      </c>
      <c r="S948" s="21" t="str">
        <f>Table_Market[[#This Row],[R_SCORE]]&amp;Table_Market[[#This Row],[F_SCORE]]&amp;Table_Market[[#This Row],[M_SCORE]]</f>
        <v>212</v>
      </c>
      <c r="T9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948" s="24">
        <v>67</v>
      </c>
      <c r="V948" s="24">
        <v>4</v>
      </c>
      <c r="W948" s="24">
        <v>32</v>
      </c>
      <c r="X948" s="24">
        <v>17</v>
      </c>
      <c r="Y948" s="24">
        <v>2</v>
      </c>
      <c r="Z948" s="24">
        <v>16</v>
      </c>
      <c r="AA948" s="21">
        <v>3</v>
      </c>
      <c r="AB948" s="21">
        <v>2</v>
      </c>
      <c r="AC948" s="21">
        <v>1</v>
      </c>
      <c r="AD948" s="21">
        <v>4</v>
      </c>
      <c r="AE948" s="21">
        <v>4</v>
      </c>
      <c r="AF948" s="21">
        <v>0</v>
      </c>
      <c r="AG948" s="21">
        <v>0</v>
      </c>
      <c r="AH948" s="21">
        <v>0</v>
      </c>
      <c r="AI948" s="21">
        <v>0</v>
      </c>
      <c r="AJ948" s="21">
        <v>0</v>
      </c>
      <c r="AK948" s="21">
        <v>0</v>
      </c>
      <c r="AL948" s="21">
        <v>3</v>
      </c>
      <c r="AM948" s="21">
        <v>11</v>
      </c>
      <c r="AN948" s="25">
        <v>0</v>
      </c>
    </row>
    <row r="949" spans="1:40" x14ac:dyDescent="0.35">
      <c r="A949" s="26">
        <v>7530</v>
      </c>
      <c r="B949" s="27">
        <v>1950</v>
      </c>
      <c r="C949" s="21">
        <f ca="1">YEAR(TODAY())-CLEAN!$B949</f>
        <v>75</v>
      </c>
      <c r="D949" s="28" t="s">
        <v>794</v>
      </c>
      <c r="E949" s="27" t="s">
        <v>714</v>
      </c>
      <c r="F949" s="27" t="s">
        <v>712</v>
      </c>
      <c r="G949" s="29">
        <v>56551</v>
      </c>
      <c r="H949" s="28">
        <v>1</v>
      </c>
      <c r="I949" s="28">
        <v>1</v>
      </c>
      <c r="J949" s="28">
        <f>CLEAN!$H949+CLEAN!$I949</f>
        <v>2</v>
      </c>
      <c r="K949" s="30">
        <v>41766</v>
      </c>
      <c r="L949" s="28">
        <f ca="1">YEAR(TODAY())-YEAR(CLEAN!$K949)</f>
        <v>11</v>
      </c>
      <c r="M949" s="28">
        <v>48</v>
      </c>
      <c r="N949" s="28">
        <f>SUM(CLEAN!$AB949:$AE949)</f>
        <v>11</v>
      </c>
      <c r="O949" s="31">
        <f>CLEAN!$U949+CLEAN!$V949+CLEAN!$W949+CLEAN!$X949+CLEAN!$Y949+CLEAN!$Z949</f>
        <v>138</v>
      </c>
      <c r="P949" s="28">
        <f>IF(CLEAN!$M949&lt;=32,3,IF(CLEAN!$M949&lt;=65,2,1))</f>
        <v>2</v>
      </c>
      <c r="Q949" s="28">
        <f>IF(Table_Market[[#This Row],[F_TOTAL_achat]]&lt;=14,1,IF(Table_Market[[#This Row],[F_TOTAL_achat]]&lt;=21,2,3))</f>
        <v>1</v>
      </c>
      <c r="R949" s="28">
        <f>IF(Table_Market[[#This Row],[M_TOTAL_dépensé]]&lt;=115,1,IF(Table_Market[[#This Row],[M_TOTAL_dépensé]]&lt;=833,2,3))</f>
        <v>2</v>
      </c>
      <c r="S949" s="21" t="str">
        <f>Table_Market[[#This Row],[R_SCORE]]&amp;Table_Market[[#This Row],[F_SCORE]]&amp;Table_Market[[#This Row],[M_SCORE]]</f>
        <v>212</v>
      </c>
      <c r="T9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949" s="31">
        <v>67</v>
      </c>
      <c r="V949" s="31">
        <v>4</v>
      </c>
      <c r="W949" s="31">
        <v>32</v>
      </c>
      <c r="X949" s="31">
        <v>17</v>
      </c>
      <c r="Y949" s="31">
        <v>2</v>
      </c>
      <c r="Z949" s="31">
        <v>16</v>
      </c>
      <c r="AA949" s="28">
        <v>3</v>
      </c>
      <c r="AB949" s="28">
        <v>2</v>
      </c>
      <c r="AC949" s="28">
        <v>1</v>
      </c>
      <c r="AD949" s="28">
        <v>4</v>
      </c>
      <c r="AE949" s="28">
        <v>4</v>
      </c>
      <c r="AF949" s="28">
        <v>0</v>
      </c>
      <c r="AG949" s="28">
        <v>0</v>
      </c>
      <c r="AH949" s="28">
        <v>0</v>
      </c>
      <c r="AI949" s="28">
        <v>0</v>
      </c>
      <c r="AJ949" s="28">
        <v>0</v>
      </c>
      <c r="AK949" s="28">
        <v>0</v>
      </c>
      <c r="AL949" s="28">
        <v>3</v>
      </c>
      <c r="AM949" s="28">
        <v>11</v>
      </c>
      <c r="AN949" s="32">
        <v>0</v>
      </c>
    </row>
    <row r="950" spans="1:40" x14ac:dyDescent="0.35">
      <c r="A950" s="19">
        <v>2570</v>
      </c>
      <c r="B950" s="20">
        <v>1968</v>
      </c>
      <c r="C950" s="21">
        <f ca="1">YEAR(TODAY())-CLEAN!$B950</f>
        <v>57</v>
      </c>
      <c r="D950" s="28" t="s">
        <v>792</v>
      </c>
      <c r="E950" s="20" t="s">
        <v>716</v>
      </c>
      <c r="F950" s="20" t="s">
        <v>713</v>
      </c>
      <c r="G950" s="22">
        <v>56534</v>
      </c>
      <c r="H950" s="21">
        <v>0</v>
      </c>
      <c r="I950" s="21">
        <v>1</v>
      </c>
      <c r="J950" s="21">
        <f>CLEAN!$H950+CLEAN!$I950</f>
        <v>1</v>
      </c>
      <c r="K950" s="23">
        <v>41478</v>
      </c>
      <c r="L950" s="21">
        <f ca="1">YEAR(TODAY())-YEAR(CLEAN!$K950)</f>
        <v>12</v>
      </c>
      <c r="M950" s="21">
        <v>35</v>
      </c>
      <c r="N950" s="21">
        <f>SUM(CLEAN!$AB950:$AE950)</f>
        <v>29</v>
      </c>
      <c r="O950" s="24">
        <f>CLEAN!$U950+CLEAN!$V950+CLEAN!$W950+CLEAN!$X950+CLEAN!$Y950+CLEAN!$Z950</f>
        <v>815</v>
      </c>
      <c r="P950" s="21">
        <f>IF(CLEAN!$M950&lt;=32,3,IF(CLEAN!$M950&lt;=65,2,1))</f>
        <v>2</v>
      </c>
      <c r="Q950" s="21">
        <f>IF(Table_Market[[#This Row],[F_TOTAL_achat]]&lt;=14,1,IF(Table_Market[[#This Row],[F_TOTAL_achat]]&lt;=21,2,3))</f>
        <v>3</v>
      </c>
      <c r="R950" s="21">
        <f>IF(Table_Market[[#This Row],[M_TOTAL_dépensé]]&lt;=115,1,IF(Table_Market[[#This Row],[M_TOTAL_dépensé]]&lt;=833,2,3))</f>
        <v>2</v>
      </c>
      <c r="S950" s="21" t="str">
        <f>Table_Market[[#This Row],[R_SCORE]]&amp;Table_Market[[#This Row],[F_SCORE]]&amp;Table_Market[[#This Row],[M_SCORE]]</f>
        <v>232</v>
      </c>
      <c r="T9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50" s="24">
        <v>691</v>
      </c>
      <c r="V950" s="24">
        <v>7</v>
      </c>
      <c r="W950" s="24">
        <v>61</v>
      </c>
      <c r="X950" s="24">
        <v>10</v>
      </c>
      <c r="Y950" s="24">
        <v>0</v>
      </c>
      <c r="Z950" s="24">
        <v>46</v>
      </c>
      <c r="AA950" s="21">
        <v>4</v>
      </c>
      <c r="AB950" s="21">
        <v>10</v>
      </c>
      <c r="AC950" s="21">
        <v>4</v>
      </c>
      <c r="AD950" s="21">
        <v>7</v>
      </c>
      <c r="AE950" s="21">
        <v>8</v>
      </c>
      <c r="AF950" s="21">
        <v>0</v>
      </c>
      <c r="AG950" s="21">
        <v>1</v>
      </c>
      <c r="AH950" s="21">
        <v>0</v>
      </c>
      <c r="AI950" s="21">
        <v>0</v>
      </c>
      <c r="AJ950" s="21">
        <v>1</v>
      </c>
      <c r="AK950" s="21">
        <v>0</v>
      </c>
      <c r="AL950" s="21">
        <v>3</v>
      </c>
      <c r="AM950" s="21">
        <v>11</v>
      </c>
      <c r="AN950" s="25">
        <v>1</v>
      </c>
    </row>
    <row r="951" spans="1:40" x14ac:dyDescent="0.35">
      <c r="A951" s="26">
        <v>6575</v>
      </c>
      <c r="B951" s="27">
        <v>1981</v>
      </c>
      <c r="C951" s="21">
        <f ca="1">YEAR(TODAY())-CLEAN!$B951</f>
        <v>44</v>
      </c>
      <c r="D951" s="28" t="s">
        <v>793</v>
      </c>
      <c r="E951" s="27" t="s">
        <v>716</v>
      </c>
      <c r="F951" s="27" t="s">
        <v>713</v>
      </c>
      <c r="G951" s="29">
        <v>56386</v>
      </c>
      <c r="H951" s="28">
        <v>1</v>
      </c>
      <c r="I951" s="28">
        <v>1</v>
      </c>
      <c r="J951" s="28">
        <f>CLEAN!$H951+CLEAN!$I951</f>
        <v>2</v>
      </c>
      <c r="K951" s="30">
        <v>41209</v>
      </c>
      <c r="L951" s="28">
        <f ca="1">YEAR(TODAY())-YEAR(CLEAN!$K951)</f>
        <v>13</v>
      </c>
      <c r="M951" s="28">
        <v>51</v>
      </c>
      <c r="N951" s="28">
        <f>SUM(CLEAN!$AB951:$AE951)</f>
        <v>26</v>
      </c>
      <c r="O951" s="31">
        <f>CLEAN!$U951+CLEAN!$V951+CLEAN!$W951+CLEAN!$X951+CLEAN!$Y951+CLEAN!$Z951</f>
        <v>612</v>
      </c>
      <c r="P951" s="28">
        <f>IF(CLEAN!$M951&lt;=32,3,IF(CLEAN!$M951&lt;=65,2,1))</f>
        <v>2</v>
      </c>
      <c r="Q951" s="28">
        <f>IF(Table_Market[[#This Row],[F_TOTAL_achat]]&lt;=14,1,IF(Table_Market[[#This Row],[F_TOTAL_achat]]&lt;=21,2,3))</f>
        <v>3</v>
      </c>
      <c r="R951" s="28">
        <f>IF(Table_Market[[#This Row],[M_TOTAL_dépensé]]&lt;=115,1,IF(Table_Market[[#This Row],[M_TOTAL_dépensé]]&lt;=833,2,3))</f>
        <v>2</v>
      </c>
      <c r="S951" s="21" t="str">
        <f>Table_Market[[#This Row],[R_SCORE]]&amp;Table_Market[[#This Row],[F_SCORE]]&amp;Table_Market[[#This Row],[M_SCORE]]</f>
        <v>232</v>
      </c>
      <c r="T9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51" s="31">
        <v>230</v>
      </c>
      <c r="V951" s="31">
        <v>48</v>
      </c>
      <c r="W951" s="31">
        <v>214</v>
      </c>
      <c r="X951" s="31">
        <v>13</v>
      </c>
      <c r="Y951" s="31">
        <v>32</v>
      </c>
      <c r="Z951" s="31">
        <v>75</v>
      </c>
      <c r="AA951" s="28">
        <v>8</v>
      </c>
      <c r="AB951" s="28">
        <v>9</v>
      </c>
      <c r="AC951" s="28">
        <v>1</v>
      </c>
      <c r="AD951" s="28">
        <v>7</v>
      </c>
      <c r="AE951" s="28">
        <v>9</v>
      </c>
      <c r="AF951" s="28">
        <v>0</v>
      </c>
      <c r="AG951" s="28">
        <v>0</v>
      </c>
      <c r="AH951" s="28">
        <v>0</v>
      </c>
      <c r="AI951" s="28">
        <v>0</v>
      </c>
      <c r="AJ951" s="28">
        <v>0</v>
      </c>
      <c r="AK951" s="28">
        <v>0</v>
      </c>
      <c r="AL951" s="28">
        <v>3</v>
      </c>
      <c r="AM951" s="28">
        <v>11</v>
      </c>
      <c r="AN951" s="32">
        <v>0</v>
      </c>
    </row>
    <row r="952" spans="1:40" x14ac:dyDescent="0.35">
      <c r="A952" s="19">
        <v>9984</v>
      </c>
      <c r="B952" s="20">
        <v>1981</v>
      </c>
      <c r="C952" s="21">
        <f ca="1">YEAR(TODAY())-CLEAN!$B952</f>
        <v>44</v>
      </c>
      <c r="D952" s="28" t="s">
        <v>793</v>
      </c>
      <c r="E952" s="20" t="s">
        <v>717</v>
      </c>
      <c r="F952" s="20" t="s">
        <v>710</v>
      </c>
      <c r="G952" s="22">
        <v>56337</v>
      </c>
      <c r="H952" s="21">
        <v>1</v>
      </c>
      <c r="I952" s="21">
        <v>1</v>
      </c>
      <c r="J952" s="21">
        <f>CLEAN!$H952+CLEAN!$I952</f>
        <v>2</v>
      </c>
      <c r="K952" s="23">
        <v>41360</v>
      </c>
      <c r="L952" s="21">
        <f ca="1">YEAR(TODAY())-YEAR(CLEAN!$K952)</f>
        <v>12</v>
      </c>
      <c r="M952" s="21">
        <v>25</v>
      </c>
      <c r="N952" s="21">
        <f>SUM(CLEAN!$AB952:$AE952)</f>
        <v>25</v>
      </c>
      <c r="O952" s="24">
        <f>CLEAN!$U952+CLEAN!$V952+CLEAN!$W952+CLEAN!$X952+CLEAN!$Y952+CLEAN!$Z952</f>
        <v>724</v>
      </c>
      <c r="P952" s="21">
        <f>IF(CLEAN!$M952&lt;=32,3,IF(CLEAN!$M952&lt;=65,2,1))</f>
        <v>3</v>
      </c>
      <c r="Q952" s="21">
        <f>IF(Table_Market[[#This Row],[F_TOTAL_achat]]&lt;=14,1,IF(Table_Market[[#This Row],[F_TOTAL_achat]]&lt;=21,2,3))</f>
        <v>3</v>
      </c>
      <c r="R952" s="21">
        <f>IF(Table_Market[[#This Row],[M_TOTAL_dépensé]]&lt;=115,1,IF(Table_Market[[#This Row],[M_TOTAL_dépensé]]&lt;=833,2,3))</f>
        <v>2</v>
      </c>
      <c r="S952" s="21" t="str">
        <f>Table_Market[[#This Row],[R_SCORE]]&amp;Table_Market[[#This Row],[F_SCORE]]&amp;Table_Market[[#This Row],[M_SCORE]]</f>
        <v>332</v>
      </c>
      <c r="T9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52" s="24">
        <v>349</v>
      </c>
      <c r="V952" s="24">
        <v>16</v>
      </c>
      <c r="W952" s="24">
        <v>144</v>
      </c>
      <c r="X952" s="24">
        <v>28</v>
      </c>
      <c r="Y952" s="24">
        <v>5</v>
      </c>
      <c r="Z952" s="24">
        <v>182</v>
      </c>
      <c r="AA952" s="21">
        <v>5</v>
      </c>
      <c r="AB952" s="21">
        <v>8</v>
      </c>
      <c r="AC952" s="21">
        <v>5</v>
      </c>
      <c r="AD952" s="21">
        <v>4</v>
      </c>
      <c r="AE952" s="21">
        <v>8</v>
      </c>
      <c r="AF952" s="21">
        <v>1</v>
      </c>
      <c r="AG952" s="21">
        <v>0</v>
      </c>
      <c r="AH952" s="21">
        <v>0</v>
      </c>
      <c r="AI952" s="21">
        <v>1</v>
      </c>
      <c r="AJ952" s="21">
        <v>0</v>
      </c>
      <c r="AK952" s="21">
        <v>0</v>
      </c>
      <c r="AL952" s="21">
        <v>3</v>
      </c>
      <c r="AM952" s="21">
        <v>11</v>
      </c>
      <c r="AN952" s="25">
        <v>1</v>
      </c>
    </row>
    <row r="953" spans="1:40" x14ac:dyDescent="0.35">
      <c r="A953" s="26">
        <v>8911</v>
      </c>
      <c r="B953" s="27">
        <v>1967</v>
      </c>
      <c r="C953" s="21">
        <f ca="1">YEAR(TODAY())-CLEAN!$B953</f>
        <v>58</v>
      </c>
      <c r="D953" s="28" t="s">
        <v>792</v>
      </c>
      <c r="E953" s="27" t="s">
        <v>714</v>
      </c>
      <c r="F953" s="27" t="s">
        <v>710</v>
      </c>
      <c r="G953" s="29">
        <v>56320</v>
      </c>
      <c r="H953" s="28">
        <v>0</v>
      </c>
      <c r="I953" s="28">
        <v>1</v>
      </c>
      <c r="J953" s="28">
        <f>CLEAN!$H953+CLEAN!$I953</f>
        <v>1</v>
      </c>
      <c r="K953" s="30">
        <v>41372</v>
      </c>
      <c r="L953" s="28">
        <f ca="1">YEAR(TODAY())-YEAR(CLEAN!$K953)</f>
        <v>12</v>
      </c>
      <c r="M953" s="28">
        <v>11</v>
      </c>
      <c r="N953" s="28">
        <f>SUM(CLEAN!$AB953:$AE953)</f>
        <v>22</v>
      </c>
      <c r="O953" s="31">
        <f>CLEAN!$U953+CLEAN!$V953+CLEAN!$W953+CLEAN!$X953+CLEAN!$Y953+CLEAN!$Z953</f>
        <v>702</v>
      </c>
      <c r="P953" s="28">
        <f>IF(CLEAN!$M953&lt;=32,3,IF(CLEAN!$M953&lt;=65,2,1))</f>
        <v>3</v>
      </c>
      <c r="Q953" s="28">
        <f>IF(Table_Market[[#This Row],[F_TOTAL_achat]]&lt;=14,1,IF(Table_Market[[#This Row],[F_TOTAL_achat]]&lt;=21,2,3))</f>
        <v>3</v>
      </c>
      <c r="R953" s="28">
        <f>IF(Table_Market[[#This Row],[M_TOTAL_dépensé]]&lt;=115,1,IF(Table_Market[[#This Row],[M_TOTAL_dépensé]]&lt;=833,2,3))</f>
        <v>2</v>
      </c>
      <c r="S953" s="21" t="str">
        <f>Table_Market[[#This Row],[R_SCORE]]&amp;Table_Market[[#This Row],[F_SCORE]]&amp;Table_Market[[#This Row],[M_SCORE]]</f>
        <v>332</v>
      </c>
      <c r="T9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53" s="31">
        <v>201</v>
      </c>
      <c r="V953" s="31">
        <v>53</v>
      </c>
      <c r="W953" s="31">
        <v>172</v>
      </c>
      <c r="X953" s="31">
        <v>116</v>
      </c>
      <c r="Y953" s="31">
        <v>77</v>
      </c>
      <c r="Z953" s="31">
        <v>83</v>
      </c>
      <c r="AA953" s="28">
        <v>3</v>
      </c>
      <c r="AB953" s="28">
        <v>5</v>
      </c>
      <c r="AC953" s="28">
        <v>4</v>
      </c>
      <c r="AD953" s="28">
        <v>9</v>
      </c>
      <c r="AE953" s="28">
        <v>4</v>
      </c>
      <c r="AF953" s="28">
        <v>0</v>
      </c>
      <c r="AG953" s="28">
        <v>0</v>
      </c>
      <c r="AH953" s="28">
        <v>0</v>
      </c>
      <c r="AI953" s="28">
        <v>0</v>
      </c>
      <c r="AJ953" s="28">
        <v>0</v>
      </c>
      <c r="AK953" s="28">
        <v>0</v>
      </c>
      <c r="AL953" s="28">
        <v>3</v>
      </c>
      <c r="AM953" s="28">
        <v>11</v>
      </c>
      <c r="AN953" s="32">
        <v>0</v>
      </c>
    </row>
    <row r="954" spans="1:40" x14ac:dyDescent="0.35">
      <c r="A954" s="19">
        <v>55</v>
      </c>
      <c r="B954" s="20">
        <v>1963</v>
      </c>
      <c r="C954" s="21">
        <f ca="1">YEAR(TODAY())-CLEAN!$B954</f>
        <v>62</v>
      </c>
      <c r="D954" s="28" t="s">
        <v>794</v>
      </c>
      <c r="E954" s="20" t="s">
        <v>716</v>
      </c>
      <c r="F954" s="20" t="s">
        <v>713</v>
      </c>
      <c r="G954" s="22">
        <v>56253</v>
      </c>
      <c r="H954" s="21">
        <v>0</v>
      </c>
      <c r="I954" s="21">
        <v>1</v>
      </c>
      <c r="J954" s="21">
        <f>CLEAN!$H954+CLEAN!$I954</f>
        <v>1</v>
      </c>
      <c r="K954" s="23">
        <v>41250</v>
      </c>
      <c r="L954" s="21">
        <f ca="1">YEAR(TODAY())-YEAR(CLEAN!$K954)</f>
        <v>13</v>
      </c>
      <c r="M954" s="21">
        <v>83</v>
      </c>
      <c r="N954" s="21">
        <f>SUM(CLEAN!$AB954:$AE954)</f>
        <v>24</v>
      </c>
      <c r="O954" s="24">
        <f>CLEAN!$U954+CLEAN!$V954+CLEAN!$W954+CLEAN!$X954+CLEAN!$Y954+CLEAN!$Z954</f>
        <v>597</v>
      </c>
      <c r="P954" s="21">
        <f>IF(CLEAN!$M954&lt;=32,3,IF(CLEAN!$M954&lt;=65,2,1))</f>
        <v>1</v>
      </c>
      <c r="Q954" s="21">
        <f>IF(Table_Market[[#This Row],[F_TOTAL_achat]]&lt;=14,1,IF(Table_Market[[#This Row],[F_TOTAL_achat]]&lt;=21,2,3))</f>
        <v>3</v>
      </c>
      <c r="R954" s="21">
        <f>IF(Table_Market[[#This Row],[M_TOTAL_dépensé]]&lt;=115,1,IF(Table_Market[[#This Row],[M_TOTAL_dépensé]]&lt;=833,2,3))</f>
        <v>2</v>
      </c>
      <c r="S954" s="21" t="str">
        <f>Table_Market[[#This Row],[R_SCORE]]&amp;Table_Market[[#This Row],[F_SCORE]]&amp;Table_Market[[#This Row],[M_SCORE]]</f>
        <v>132</v>
      </c>
      <c r="T9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54" s="24">
        <v>509</v>
      </c>
      <c r="V954" s="24">
        <v>0</v>
      </c>
      <c r="W954" s="24">
        <v>65</v>
      </c>
      <c r="X954" s="24">
        <v>7</v>
      </c>
      <c r="Y954" s="24">
        <v>11</v>
      </c>
      <c r="Z954" s="24">
        <v>5</v>
      </c>
      <c r="AA954" s="21">
        <v>4</v>
      </c>
      <c r="AB954" s="21">
        <v>7</v>
      </c>
      <c r="AC954" s="21">
        <v>2</v>
      </c>
      <c r="AD954" s="21">
        <v>9</v>
      </c>
      <c r="AE954" s="21">
        <v>6</v>
      </c>
      <c r="AF954" s="21">
        <v>0</v>
      </c>
      <c r="AG954" s="21">
        <v>0</v>
      </c>
      <c r="AH954" s="21">
        <v>0</v>
      </c>
      <c r="AI954" s="21">
        <v>0</v>
      </c>
      <c r="AJ954" s="21">
        <v>0</v>
      </c>
      <c r="AK954" s="21">
        <v>0</v>
      </c>
      <c r="AL954" s="21">
        <v>3</v>
      </c>
      <c r="AM954" s="21">
        <v>11</v>
      </c>
      <c r="AN954" s="25">
        <v>0</v>
      </c>
    </row>
    <row r="955" spans="1:40" x14ac:dyDescent="0.35">
      <c r="A955" s="26">
        <v>1542</v>
      </c>
      <c r="B955" s="27">
        <v>1975</v>
      </c>
      <c r="C955" s="21">
        <f ca="1">YEAR(TODAY())-CLEAN!$B955</f>
        <v>50</v>
      </c>
      <c r="D955" s="28" t="s">
        <v>792</v>
      </c>
      <c r="E955" s="27" t="s">
        <v>716</v>
      </c>
      <c r="F955" s="27" t="s">
        <v>709</v>
      </c>
      <c r="G955" s="29">
        <v>56243</v>
      </c>
      <c r="H955" s="28">
        <v>1</v>
      </c>
      <c r="I955" s="28">
        <v>2</v>
      </c>
      <c r="J955" s="28">
        <f>CLEAN!$H955+CLEAN!$I955</f>
        <v>3</v>
      </c>
      <c r="K955" s="30">
        <v>41638</v>
      </c>
      <c r="L955" s="28">
        <f ca="1">YEAR(TODAY())-YEAR(CLEAN!$K955)</f>
        <v>12</v>
      </c>
      <c r="M955" s="28">
        <v>26</v>
      </c>
      <c r="N955" s="28">
        <f>SUM(CLEAN!$AB955:$AE955)</f>
        <v>19</v>
      </c>
      <c r="O955" s="31">
        <f>CLEAN!$U955+CLEAN!$V955+CLEAN!$W955+CLEAN!$X955+CLEAN!$Y955+CLEAN!$Z955</f>
        <v>396</v>
      </c>
      <c r="P955" s="28">
        <f>IF(CLEAN!$M955&lt;=32,3,IF(CLEAN!$M955&lt;=65,2,1))</f>
        <v>3</v>
      </c>
      <c r="Q955" s="28">
        <f>IF(Table_Market[[#This Row],[F_TOTAL_achat]]&lt;=14,1,IF(Table_Market[[#This Row],[F_TOTAL_achat]]&lt;=21,2,3))</f>
        <v>2</v>
      </c>
      <c r="R955" s="28">
        <f>IF(Table_Market[[#This Row],[M_TOTAL_dépensé]]&lt;=115,1,IF(Table_Market[[#This Row],[M_TOTAL_dépensé]]&lt;=833,2,3))</f>
        <v>2</v>
      </c>
      <c r="S955" s="21" t="str">
        <f>Table_Market[[#This Row],[R_SCORE]]&amp;Table_Market[[#This Row],[F_SCORE]]&amp;Table_Market[[#This Row],[M_SCORE]]</f>
        <v>322</v>
      </c>
      <c r="T9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55" s="31">
        <v>347</v>
      </c>
      <c r="V955" s="31">
        <v>0</v>
      </c>
      <c r="W955" s="31">
        <v>35</v>
      </c>
      <c r="X955" s="31">
        <v>4</v>
      </c>
      <c r="Y955" s="31">
        <v>3</v>
      </c>
      <c r="Z955" s="31">
        <v>7</v>
      </c>
      <c r="AA955" s="28">
        <v>6</v>
      </c>
      <c r="AB955" s="28">
        <v>4</v>
      </c>
      <c r="AC955" s="28">
        <v>2</v>
      </c>
      <c r="AD955" s="28">
        <v>8</v>
      </c>
      <c r="AE955" s="28">
        <v>5</v>
      </c>
      <c r="AF955" s="28">
        <v>0</v>
      </c>
      <c r="AG955" s="28">
        <v>0</v>
      </c>
      <c r="AH955" s="28">
        <v>0</v>
      </c>
      <c r="AI955" s="28">
        <v>0</v>
      </c>
      <c r="AJ955" s="28">
        <v>0</v>
      </c>
      <c r="AK955" s="28">
        <v>0</v>
      </c>
      <c r="AL955" s="28">
        <v>3</v>
      </c>
      <c r="AM955" s="28">
        <v>11</v>
      </c>
      <c r="AN955" s="32">
        <v>0</v>
      </c>
    </row>
    <row r="956" spans="1:40" x14ac:dyDescent="0.35">
      <c r="A956" s="19">
        <v>4743</v>
      </c>
      <c r="B956" s="20">
        <v>1969</v>
      </c>
      <c r="C956" s="21">
        <f ca="1">YEAR(TODAY())-CLEAN!$B956</f>
        <v>56</v>
      </c>
      <c r="D956" s="28" t="s">
        <v>792</v>
      </c>
      <c r="E956" s="20" t="s">
        <v>714</v>
      </c>
      <c r="F956" s="20" t="s">
        <v>710</v>
      </c>
      <c r="G956" s="22">
        <v>56242</v>
      </c>
      <c r="H956" s="21">
        <v>0</v>
      </c>
      <c r="I956" s="21">
        <v>1</v>
      </c>
      <c r="J956" s="21">
        <f>CLEAN!$H956+CLEAN!$I956</f>
        <v>1</v>
      </c>
      <c r="K956" s="23">
        <v>41336</v>
      </c>
      <c r="L956" s="21">
        <f ca="1">YEAR(TODAY())-YEAR(CLEAN!$K956)</f>
        <v>12</v>
      </c>
      <c r="M956" s="21">
        <v>72</v>
      </c>
      <c r="N956" s="21">
        <f>SUM(CLEAN!$AB956:$AE956)</f>
        <v>29</v>
      </c>
      <c r="O956" s="24">
        <f>CLEAN!$U956+CLEAN!$V956+CLEAN!$W956+CLEAN!$X956+CLEAN!$Y956+CLEAN!$Z956</f>
        <v>971</v>
      </c>
      <c r="P956" s="21">
        <f>IF(CLEAN!$M956&lt;=32,3,IF(CLEAN!$M956&lt;=65,2,1))</f>
        <v>1</v>
      </c>
      <c r="Q956" s="21">
        <f>IF(Table_Market[[#This Row],[F_TOTAL_achat]]&lt;=14,1,IF(Table_Market[[#This Row],[F_TOTAL_achat]]&lt;=21,2,3))</f>
        <v>3</v>
      </c>
      <c r="R956" s="21">
        <f>IF(Table_Market[[#This Row],[M_TOTAL_dépensé]]&lt;=115,1,IF(Table_Market[[#This Row],[M_TOTAL_dépensé]]&lt;=833,2,3))</f>
        <v>3</v>
      </c>
      <c r="S956" s="21" t="str">
        <f>Table_Market[[#This Row],[R_SCORE]]&amp;Table_Market[[#This Row],[F_SCORE]]&amp;Table_Market[[#This Row],[M_SCORE]]</f>
        <v>133</v>
      </c>
      <c r="T9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56" s="24">
        <v>689</v>
      </c>
      <c r="V956" s="24">
        <v>8</v>
      </c>
      <c r="W956" s="24">
        <v>167</v>
      </c>
      <c r="X956" s="24">
        <v>11</v>
      </c>
      <c r="Y956" s="24">
        <v>8</v>
      </c>
      <c r="Z956" s="24">
        <v>88</v>
      </c>
      <c r="AA956" s="21">
        <v>5</v>
      </c>
      <c r="AB956" s="21">
        <v>8</v>
      </c>
      <c r="AC956" s="21">
        <v>4</v>
      </c>
      <c r="AD956" s="21">
        <v>11</v>
      </c>
      <c r="AE956" s="21">
        <v>6</v>
      </c>
      <c r="AF956" s="21">
        <v>0</v>
      </c>
      <c r="AG956" s="21">
        <v>0</v>
      </c>
      <c r="AH956" s="21">
        <v>0</v>
      </c>
      <c r="AI956" s="21">
        <v>0</v>
      </c>
      <c r="AJ956" s="21">
        <v>0</v>
      </c>
      <c r="AK956" s="21">
        <v>0</v>
      </c>
      <c r="AL956" s="21">
        <v>3</v>
      </c>
      <c r="AM956" s="21">
        <v>11</v>
      </c>
      <c r="AN956" s="25">
        <v>0</v>
      </c>
    </row>
    <row r="957" spans="1:40" x14ac:dyDescent="0.35">
      <c r="A957" s="26">
        <v>7495</v>
      </c>
      <c r="B957" s="27">
        <v>1948</v>
      </c>
      <c r="C957" s="21">
        <f ca="1">YEAR(TODAY())-CLEAN!$B957</f>
        <v>77</v>
      </c>
      <c r="D957" s="28" t="s">
        <v>794</v>
      </c>
      <c r="E957" s="27" t="s">
        <v>714</v>
      </c>
      <c r="F957" s="27" t="s">
        <v>710</v>
      </c>
      <c r="G957" s="29">
        <v>56223</v>
      </c>
      <c r="H957" s="28">
        <v>0</v>
      </c>
      <c r="I957" s="28">
        <v>1</v>
      </c>
      <c r="J957" s="28">
        <f>CLEAN!$H957+CLEAN!$I957</f>
        <v>1</v>
      </c>
      <c r="K957" s="30">
        <v>41628</v>
      </c>
      <c r="L957" s="28">
        <f ca="1">YEAR(TODAY())-YEAR(CLEAN!$K957)</f>
        <v>12</v>
      </c>
      <c r="M957" s="28">
        <v>72</v>
      </c>
      <c r="N957" s="28">
        <f>SUM(CLEAN!$AB957:$AE957)</f>
        <v>12</v>
      </c>
      <c r="O957" s="31">
        <f>CLEAN!$U957+CLEAN!$V957+CLEAN!$W957+CLEAN!$X957+CLEAN!$Y957+CLEAN!$Z957</f>
        <v>156</v>
      </c>
      <c r="P957" s="28">
        <f>IF(CLEAN!$M957&lt;=32,3,IF(CLEAN!$M957&lt;=65,2,1))</f>
        <v>1</v>
      </c>
      <c r="Q957" s="28">
        <f>IF(Table_Market[[#This Row],[F_TOTAL_achat]]&lt;=14,1,IF(Table_Market[[#This Row],[F_TOTAL_achat]]&lt;=21,2,3))</f>
        <v>1</v>
      </c>
      <c r="R957" s="28">
        <f>IF(Table_Market[[#This Row],[M_TOTAL_dépensé]]&lt;=115,1,IF(Table_Market[[#This Row],[M_TOTAL_dépensé]]&lt;=833,2,3))</f>
        <v>2</v>
      </c>
      <c r="S957" s="21" t="str">
        <f>Table_Market[[#This Row],[R_SCORE]]&amp;Table_Market[[#This Row],[F_SCORE]]&amp;Table_Market[[#This Row],[M_SCORE]]</f>
        <v>112</v>
      </c>
      <c r="T9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57" s="31">
        <v>77</v>
      </c>
      <c r="V957" s="31">
        <v>28</v>
      </c>
      <c r="W957" s="31">
        <v>31</v>
      </c>
      <c r="X957" s="31">
        <v>16</v>
      </c>
      <c r="Y957" s="31">
        <v>0</v>
      </c>
      <c r="Z957" s="31">
        <v>4</v>
      </c>
      <c r="AA957" s="28">
        <v>2</v>
      </c>
      <c r="AB957" s="28">
        <v>2</v>
      </c>
      <c r="AC957" s="28">
        <v>1</v>
      </c>
      <c r="AD957" s="28">
        <v>5</v>
      </c>
      <c r="AE957" s="28">
        <v>4</v>
      </c>
      <c r="AF957" s="28">
        <v>0</v>
      </c>
      <c r="AG957" s="28">
        <v>0</v>
      </c>
      <c r="AH957" s="28">
        <v>0</v>
      </c>
      <c r="AI957" s="28">
        <v>0</v>
      </c>
      <c r="AJ957" s="28">
        <v>0</v>
      </c>
      <c r="AK957" s="28">
        <v>0</v>
      </c>
      <c r="AL957" s="28">
        <v>3</v>
      </c>
      <c r="AM957" s="28">
        <v>11</v>
      </c>
      <c r="AN957" s="32">
        <v>0</v>
      </c>
    </row>
    <row r="958" spans="1:40" x14ac:dyDescent="0.35">
      <c r="A958" s="19">
        <v>944</v>
      </c>
      <c r="B958" s="20">
        <v>1962</v>
      </c>
      <c r="C958" s="21">
        <f ca="1">YEAR(TODAY())-CLEAN!$B958</f>
        <v>63</v>
      </c>
      <c r="D958" s="28" t="s">
        <v>794</v>
      </c>
      <c r="E958" s="20" t="s">
        <v>716</v>
      </c>
      <c r="F958" s="20" t="s">
        <v>710</v>
      </c>
      <c r="G958" s="22">
        <v>56181</v>
      </c>
      <c r="H958" s="21">
        <v>0</v>
      </c>
      <c r="I958" s="21">
        <v>1</v>
      </c>
      <c r="J958" s="21">
        <f>CLEAN!$H958+CLEAN!$I958</f>
        <v>1</v>
      </c>
      <c r="K958" s="23">
        <v>41282</v>
      </c>
      <c r="L958" s="21">
        <f ca="1">YEAR(TODAY())-YEAR(CLEAN!$K958)</f>
        <v>12</v>
      </c>
      <c r="M958" s="21">
        <v>6</v>
      </c>
      <c r="N958" s="21">
        <f>SUM(CLEAN!$AB958:$AE958)</f>
        <v>17</v>
      </c>
      <c r="O958" s="24">
        <f>CLEAN!$U958+CLEAN!$V958+CLEAN!$W958+CLEAN!$X958+CLEAN!$Y958+CLEAN!$Z958</f>
        <v>393</v>
      </c>
      <c r="P958" s="21">
        <f>IF(CLEAN!$M958&lt;=32,3,IF(CLEAN!$M958&lt;=65,2,1))</f>
        <v>3</v>
      </c>
      <c r="Q958" s="21">
        <f>IF(Table_Market[[#This Row],[F_TOTAL_achat]]&lt;=14,1,IF(Table_Market[[#This Row],[F_TOTAL_achat]]&lt;=21,2,3))</f>
        <v>2</v>
      </c>
      <c r="R958" s="21">
        <f>IF(Table_Market[[#This Row],[M_TOTAL_dépensé]]&lt;=115,1,IF(Table_Market[[#This Row],[M_TOTAL_dépensé]]&lt;=833,2,3))</f>
        <v>2</v>
      </c>
      <c r="S958" s="21" t="str">
        <f>Table_Market[[#This Row],[R_SCORE]]&amp;Table_Market[[#This Row],[F_SCORE]]&amp;Table_Market[[#This Row],[M_SCORE]]</f>
        <v>322</v>
      </c>
      <c r="T9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58" s="24">
        <v>121</v>
      </c>
      <c r="V958" s="24">
        <v>103</v>
      </c>
      <c r="W958" s="24">
        <v>69</v>
      </c>
      <c r="X958" s="24">
        <v>8</v>
      </c>
      <c r="Y958" s="24">
        <v>44</v>
      </c>
      <c r="Z958" s="24">
        <v>48</v>
      </c>
      <c r="AA958" s="21">
        <v>1</v>
      </c>
      <c r="AB958" s="21">
        <v>4</v>
      </c>
      <c r="AC958" s="21">
        <v>2</v>
      </c>
      <c r="AD958" s="21">
        <v>7</v>
      </c>
      <c r="AE958" s="21">
        <v>4</v>
      </c>
      <c r="AF958" s="21">
        <v>0</v>
      </c>
      <c r="AG958" s="21">
        <v>0</v>
      </c>
      <c r="AH958" s="21">
        <v>0</v>
      </c>
      <c r="AI958" s="21">
        <v>0</v>
      </c>
      <c r="AJ958" s="21">
        <v>0</v>
      </c>
      <c r="AK958" s="21">
        <v>0</v>
      </c>
      <c r="AL958" s="21">
        <v>3</v>
      </c>
      <c r="AM958" s="21">
        <v>11</v>
      </c>
      <c r="AN958" s="25">
        <v>0</v>
      </c>
    </row>
    <row r="959" spans="1:40" x14ac:dyDescent="0.35">
      <c r="A959" s="26">
        <v>9805</v>
      </c>
      <c r="B959" s="27">
        <v>1953</v>
      </c>
      <c r="C959" s="21">
        <f ca="1">YEAR(TODAY())-CLEAN!$B959</f>
        <v>72</v>
      </c>
      <c r="D959" s="28" t="s">
        <v>794</v>
      </c>
      <c r="E959" s="27" t="s">
        <v>717</v>
      </c>
      <c r="F959" s="27" t="s">
        <v>713</v>
      </c>
      <c r="G959" s="29">
        <v>56129</v>
      </c>
      <c r="H959" s="28">
        <v>0</v>
      </c>
      <c r="I959" s="28">
        <v>1</v>
      </c>
      <c r="J959" s="28">
        <f>CLEAN!$H959+CLEAN!$I959</f>
        <v>1</v>
      </c>
      <c r="K959" s="30">
        <v>41445</v>
      </c>
      <c r="L959" s="28">
        <f ca="1">YEAR(TODAY())-YEAR(CLEAN!$K959)</f>
        <v>12</v>
      </c>
      <c r="M959" s="28">
        <v>65</v>
      </c>
      <c r="N959" s="28">
        <f>SUM(CLEAN!$AB959:$AE959)</f>
        <v>22</v>
      </c>
      <c r="O959" s="31">
        <f>CLEAN!$U959+CLEAN!$V959+CLEAN!$W959+CLEAN!$X959+CLEAN!$Y959+CLEAN!$Z959</f>
        <v>660</v>
      </c>
      <c r="P959" s="28">
        <f>IF(CLEAN!$M959&lt;=32,3,IF(CLEAN!$M959&lt;=65,2,1))</f>
        <v>2</v>
      </c>
      <c r="Q959" s="28">
        <f>IF(Table_Market[[#This Row],[F_TOTAL_achat]]&lt;=14,1,IF(Table_Market[[#This Row],[F_TOTAL_achat]]&lt;=21,2,3))</f>
        <v>3</v>
      </c>
      <c r="R959" s="28">
        <f>IF(Table_Market[[#This Row],[M_TOTAL_dépensé]]&lt;=115,1,IF(Table_Market[[#This Row],[M_TOTAL_dépensé]]&lt;=833,2,3))</f>
        <v>2</v>
      </c>
      <c r="S959" s="21" t="str">
        <f>Table_Market[[#This Row],[R_SCORE]]&amp;Table_Market[[#This Row],[F_SCORE]]&amp;Table_Market[[#This Row],[M_SCORE]]</f>
        <v>232</v>
      </c>
      <c r="T9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59" s="31">
        <v>320</v>
      </c>
      <c r="V959" s="31">
        <v>48</v>
      </c>
      <c r="W959" s="31">
        <v>133</v>
      </c>
      <c r="X959" s="31">
        <v>39</v>
      </c>
      <c r="Y959" s="31">
        <v>72</v>
      </c>
      <c r="Z959" s="31">
        <v>48</v>
      </c>
      <c r="AA959" s="28">
        <v>4</v>
      </c>
      <c r="AB959" s="28">
        <v>6</v>
      </c>
      <c r="AC959" s="28">
        <v>2</v>
      </c>
      <c r="AD959" s="28">
        <v>10</v>
      </c>
      <c r="AE959" s="28">
        <v>4</v>
      </c>
      <c r="AF959" s="28">
        <v>0</v>
      </c>
      <c r="AG959" s="28">
        <v>0</v>
      </c>
      <c r="AH959" s="28">
        <v>0</v>
      </c>
      <c r="AI959" s="28">
        <v>0</v>
      </c>
      <c r="AJ959" s="28">
        <v>0</v>
      </c>
      <c r="AK959" s="28">
        <v>0</v>
      </c>
      <c r="AL959" s="28">
        <v>3</v>
      </c>
      <c r="AM959" s="28">
        <v>11</v>
      </c>
      <c r="AN959" s="32">
        <v>0</v>
      </c>
    </row>
    <row r="960" spans="1:40" x14ac:dyDescent="0.35">
      <c r="A960" s="19">
        <v>849</v>
      </c>
      <c r="B960" s="20">
        <v>1953</v>
      </c>
      <c r="C960" s="21">
        <f ca="1">YEAR(TODAY())-CLEAN!$B960</f>
        <v>72</v>
      </c>
      <c r="D960" s="28" t="s">
        <v>794</v>
      </c>
      <c r="E960" s="20" t="s">
        <v>717</v>
      </c>
      <c r="F960" s="20" t="s">
        <v>713</v>
      </c>
      <c r="G960" s="22">
        <v>56129</v>
      </c>
      <c r="H960" s="21">
        <v>0</v>
      </c>
      <c r="I960" s="21">
        <v>1</v>
      </c>
      <c r="J960" s="21">
        <f>CLEAN!$H960+CLEAN!$I960</f>
        <v>1</v>
      </c>
      <c r="K960" s="23">
        <v>41445</v>
      </c>
      <c r="L960" s="21">
        <f ca="1">YEAR(TODAY())-YEAR(CLEAN!$K960)</f>
        <v>12</v>
      </c>
      <c r="M960" s="21">
        <v>65</v>
      </c>
      <c r="N960" s="21">
        <f>SUM(CLEAN!$AB960:$AE960)</f>
        <v>22</v>
      </c>
      <c r="O960" s="24">
        <f>CLEAN!$U960+CLEAN!$V960+CLEAN!$W960+CLEAN!$X960+CLEAN!$Y960+CLEAN!$Z960</f>
        <v>660</v>
      </c>
      <c r="P960" s="21">
        <f>IF(CLEAN!$M960&lt;=32,3,IF(CLEAN!$M960&lt;=65,2,1))</f>
        <v>2</v>
      </c>
      <c r="Q960" s="21">
        <f>IF(Table_Market[[#This Row],[F_TOTAL_achat]]&lt;=14,1,IF(Table_Market[[#This Row],[F_TOTAL_achat]]&lt;=21,2,3))</f>
        <v>3</v>
      </c>
      <c r="R960" s="21">
        <f>IF(Table_Market[[#This Row],[M_TOTAL_dépensé]]&lt;=115,1,IF(Table_Market[[#This Row],[M_TOTAL_dépensé]]&lt;=833,2,3))</f>
        <v>2</v>
      </c>
      <c r="S960" s="21" t="str">
        <f>Table_Market[[#This Row],[R_SCORE]]&amp;Table_Market[[#This Row],[F_SCORE]]&amp;Table_Market[[#This Row],[M_SCORE]]</f>
        <v>232</v>
      </c>
      <c r="T9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60" s="24">
        <v>320</v>
      </c>
      <c r="V960" s="24">
        <v>48</v>
      </c>
      <c r="W960" s="24">
        <v>133</v>
      </c>
      <c r="X960" s="24">
        <v>39</v>
      </c>
      <c r="Y960" s="24">
        <v>72</v>
      </c>
      <c r="Z960" s="24">
        <v>48</v>
      </c>
      <c r="AA960" s="21">
        <v>4</v>
      </c>
      <c r="AB960" s="21">
        <v>6</v>
      </c>
      <c r="AC960" s="21">
        <v>2</v>
      </c>
      <c r="AD960" s="21">
        <v>10</v>
      </c>
      <c r="AE960" s="21">
        <v>4</v>
      </c>
      <c r="AF960" s="21">
        <v>0</v>
      </c>
      <c r="AG960" s="21">
        <v>0</v>
      </c>
      <c r="AH960" s="21">
        <v>0</v>
      </c>
      <c r="AI960" s="21">
        <v>0</v>
      </c>
      <c r="AJ960" s="21">
        <v>0</v>
      </c>
      <c r="AK960" s="21">
        <v>0</v>
      </c>
      <c r="AL960" s="21">
        <v>3</v>
      </c>
      <c r="AM960" s="21">
        <v>11</v>
      </c>
      <c r="AN960" s="25">
        <v>0</v>
      </c>
    </row>
    <row r="961" spans="1:40" x14ac:dyDescent="0.35">
      <c r="A961" s="26">
        <v>4128</v>
      </c>
      <c r="B961" s="27">
        <v>1962</v>
      </c>
      <c r="C961" s="21">
        <f ca="1">YEAR(TODAY())-CLEAN!$B961</f>
        <v>63</v>
      </c>
      <c r="D961" s="28" t="s">
        <v>794</v>
      </c>
      <c r="E961" s="27" t="s">
        <v>714</v>
      </c>
      <c r="F961" s="27" t="s">
        <v>713</v>
      </c>
      <c r="G961" s="29">
        <v>56067</v>
      </c>
      <c r="H961" s="28">
        <v>0</v>
      </c>
      <c r="I961" s="28">
        <v>1</v>
      </c>
      <c r="J961" s="28">
        <f>CLEAN!$H961+CLEAN!$I961</f>
        <v>1</v>
      </c>
      <c r="K961" s="30">
        <v>41475</v>
      </c>
      <c r="L961" s="28">
        <f ca="1">YEAR(TODAY())-YEAR(CLEAN!$K961)</f>
        <v>12</v>
      </c>
      <c r="M961" s="28">
        <v>51</v>
      </c>
      <c r="N961" s="28">
        <f>SUM(CLEAN!$AB961:$AE961)</f>
        <v>23</v>
      </c>
      <c r="O961" s="31">
        <f>CLEAN!$U961+CLEAN!$V961+CLEAN!$W961+CLEAN!$X961+CLEAN!$Y961+CLEAN!$Z961</f>
        <v>725</v>
      </c>
      <c r="P961" s="28">
        <f>IF(CLEAN!$M961&lt;=32,3,IF(CLEAN!$M961&lt;=65,2,1))</f>
        <v>2</v>
      </c>
      <c r="Q961" s="28">
        <f>IF(Table_Market[[#This Row],[F_TOTAL_achat]]&lt;=14,1,IF(Table_Market[[#This Row],[F_TOTAL_achat]]&lt;=21,2,3))</f>
        <v>3</v>
      </c>
      <c r="R961" s="28">
        <f>IF(Table_Market[[#This Row],[M_TOTAL_dépensé]]&lt;=115,1,IF(Table_Market[[#This Row],[M_TOTAL_dépensé]]&lt;=833,2,3))</f>
        <v>2</v>
      </c>
      <c r="S961" s="21" t="str">
        <f>Table_Market[[#This Row],[R_SCORE]]&amp;Table_Market[[#This Row],[F_SCORE]]&amp;Table_Market[[#This Row],[M_SCORE]]</f>
        <v>232</v>
      </c>
      <c r="T9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61" s="31">
        <v>517</v>
      </c>
      <c r="V961" s="31">
        <v>12</v>
      </c>
      <c r="W961" s="31">
        <v>54</v>
      </c>
      <c r="X961" s="31">
        <v>16</v>
      </c>
      <c r="Y961" s="31">
        <v>6</v>
      </c>
      <c r="Z961" s="31">
        <v>120</v>
      </c>
      <c r="AA961" s="28">
        <v>2</v>
      </c>
      <c r="AB961" s="28">
        <v>7</v>
      </c>
      <c r="AC961" s="28">
        <v>4</v>
      </c>
      <c r="AD961" s="28">
        <v>7</v>
      </c>
      <c r="AE961" s="28">
        <v>5</v>
      </c>
      <c r="AF961" s="28">
        <v>0</v>
      </c>
      <c r="AG961" s="28">
        <v>0</v>
      </c>
      <c r="AH961" s="28">
        <v>0</v>
      </c>
      <c r="AI961" s="28">
        <v>0</v>
      </c>
      <c r="AJ961" s="28">
        <v>0</v>
      </c>
      <c r="AK961" s="28">
        <v>0</v>
      </c>
      <c r="AL961" s="28">
        <v>3</v>
      </c>
      <c r="AM961" s="28">
        <v>11</v>
      </c>
      <c r="AN961" s="32">
        <v>0</v>
      </c>
    </row>
    <row r="962" spans="1:40" x14ac:dyDescent="0.35">
      <c r="A962" s="19">
        <v>1618</v>
      </c>
      <c r="B962" s="20">
        <v>1965</v>
      </c>
      <c r="C962" s="21">
        <f ca="1">YEAR(TODAY())-CLEAN!$B962</f>
        <v>60</v>
      </c>
      <c r="D962" s="28" t="s">
        <v>794</v>
      </c>
      <c r="E962" s="20" t="s">
        <v>716</v>
      </c>
      <c r="F962" s="20" t="s">
        <v>713</v>
      </c>
      <c r="G962" s="22">
        <v>56046</v>
      </c>
      <c r="H962" s="21">
        <v>0</v>
      </c>
      <c r="I962" s="21">
        <v>0</v>
      </c>
      <c r="J962" s="21">
        <f>CLEAN!$H962+CLEAN!$I962</f>
        <v>0</v>
      </c>
      <c r="K962" s="23">
        <v>41276</v>
      </c>
      <c r="L962" s="21">
        <f ca="1">YEAR(TODAY())-YEAR(CLEAN!$K962)</f>
        <v>12</v>
      </c>
      <c r="M962" s="21">
        <v>9</v>
      </c>
      <c r="N962" s="21">
        <f>SUM(CLEAN!$AB962:$AE962)</f>
        <v>27</v>
      </c>
      <c r="O962" s="24">
        <f>CLEAN!$U962+CLEAN!$V962+CLEAN!$W962+CLEAN!$X962+CLEAN!$Y962+CLEAN!$Z962</f>
        <v>692</v>
      </c>
      <c r="P962" s="21">
        <f>IF(CLEAN!$M962&lt;=32,3,IF(CLEAN!$M962&lt;=65,2,1))</f>
        <v>3</v>
      </c>
      <c r="Q962" s="21">
        <f>IF(Table_Market[[#This Row],[F_TOTAL_achat]]&lt;=14,1,IF(Table_Market[[#This Row],[F_TOTAL_achat]]&lt;=21,2,3))</f>
        <v>3</v>
      </c>
      <c r="R962" s="21">
        <f>IF(Table_Market[[#This Row],[M_TOTAL_dépensé]]&lt;=115,1,IF(Table_Market[[#This Row],[M_TOTAL_dépensé]]&lt;=833,2,3))</f>
        <v>2</v>
      </c>
      <c r="S962" s="21" t="str">
        <f>Table_Market[[#This Row],[R_SCORE]]&amp;Table_Market[[#This Row],[F_SCORE]]&amp;Table_Market[[#This Row],[M_SCORE]]</f>
        <v>332</v>
      </c>
      <c r="T9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62" s="24">
        <v>577</v>
      </c>
      <c r="V962" s="24">
        <v>0</v>
      </c>
      <c r="W962" s="24">
        <v>64</v>
      </c>
      <c r="X962" s="24">
        <v>0</v>
      </c>
      <c r="Y962" s="24">
        <v>0</v>
      </c>
      <c r="Z962" s="24">
        <v>51</v>
      </c>
      <c r="AA962" s="21">
        <v>2</v>
      </c>
      <c r="AB962" s="21">
        <v>10</v>
      </c>
      <c r="AC962" s="21">
        <v>1</v>
      </c>
      <c r="AD962" s="21">
        <v>8</v>
      </c>
      <c r="AE962" s="21">
        <v>8</v>
      </c>
      <c r="AF962" s="21">
        <v>1</v>
      </c>
      <c r="AG962" s="21">
        <v>0</v>
      </c>
      <c r="AH962" s="21">
        <v>0</v>
      </c>
      <c r="AI962" s="21">
        <v>0</v>
      </c>
      <c r="AJ962" s="21">
        <v>0</v>
      </c>
      <c r="AK962" s="21">
        <v>0</v>
      </c>
      <c r="AL962" s="21">
        <v>3</v>
      </c>
      <c r="AM962" s="21">
        <v>11</v>
      </c>
      <c r="AN962" s="25">
        <v>1</v>
      </c>
    </row>
    <row r="963" spans="1:40" x14ac:dyDescent="0.35">
      <c r="A963" s="26">
        <v>1740</v>
      </c>
      <c r="B963" s="27">
        <v>1944</v>
      </c>
      <c r="C963" s="21">
        <f ca="1">YEAR(TODAY())-CLEAN!$B963</f>
        <v>81</v>
      </c>
      <c r="D963" s="28" t="s">
        <v>794</v>
      </c>
      <c r="E963" s="27" t="s">
        <v>716</v>
      </c>
      <c r="F963" s="27" t="s">
        <v>710</v>
      </c>
      <c r="G963" s="29">
        <v>55956</v>
      </c>
      <c r="H963" s="28">
        <v>0</v>
      </c>
      <c r="I963" s="28">
        <v>0</v>
      </c>
      <c r="J963" s="28">
        <f>CLEAN!$H963+CLEAN!$I963</f>
        <v>0</v>
      </c>
      <c r="K963" s="30">
        <v>41736</v>
      </c>
      <c r="L963" s="28">
        <f ca="1">YEAR(TODAY())-YEAR(CLEAN!$K963)</f>
        <v>11</v>
      </c>
      <c r="M963" s="28">
        <v>22</v>
      </c>
      <c r="N963" s="28">
        <f>SUM(CLEAN!$AB963:$AE963)</f>
        <v>18</v>
      </c>
      <c r="O963" s="31">
        <f>CLEAN!$U963+CLEAN!$V963+CLEAN!$W963+CLEAN!$X963+CLEAN!$Y963+CLEAN!$Z963</f>
        <v>999</v>
      </c>
      <c r="P963" s="28">
        <f>IF(CLEAN!$M963&lt;=32,3,IF(CLEAN!$M963&lt;=65,2,1))</f>
        <v>3</v>
      </c>
      <c r="Q963" s="28">
        <f>IF(Table_Market[[#This Row],[F_TOTAL_achat]]&lt;=14,1,IF(Table_Market[[#This Row],[F_TOTAL_achat]]&lt;=21,2,3))</f>
        <v>2</v>
      </c>
      <c r="R963" s="28">
        <f>IF(Table_Market[[#This Row],[M_TOTAL_dépensé]]&lt;=115,1,IF(Table_Market[[#This Row],[M_TOTAL_dépensé]]&lt;=833,2,3))</f>
        <v>3</v>
      </c>
      <c r="S963" s="21" t="str">
        <f>Table_Market[[#This Row],[R_SCORE]]&amp;Table_Market[[#This Row],[F_SCORE]]&amp;Table_Market[[#This Row],[M_SCORE]]</f>
        <v>323</v>
      </c>
      <c r="T9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63" s="31">
        <v>760</v>
      </c>
      <c r="V963" s="31">
        <v>38</v>
      </c>
      <c r="W963" s="31">
        <v>104</v>
      </c>
      <c r="X963" s="31">
        <v>50</v>
      </c>
      <c r="Y963" s="31">
        <v>9</v>
      </c>
      <c r="Z963" s="31">
        <v>38</v>
      </c>
      <c r="AA963" s="28">
        <v>2</v>
      </c>
      <c r="AB963" s="28">
        <v>7</v>
      </c>
      <c r="AC963" s="28">
        <v>3</v>
      </c>
      <c r="AD963" s="28">
        <v>4</v>
      </c>
      <c r="AE963" s="28">
        <v>4</v>
      </c>
      <c r="AF963" s="28">
        <v>0</v>
      </c>
      <c r="AG963" s="28">
        <v>1</v>
      </c>
      <c r="AH963" s="28">
        <v>0</v>
      </c>
      <c r="AI963" s="28">
        <v>0</v>
      </c>
      <c r="AJ963" s="28">
        <v>0</v>
      </c>
      <c r="AK963" s="28">
        <v>0</v>
      </c>
      <c r="AL963" s="28">
        <v>3</v>
      </c>
      <c r="AM963" s="28">
        <v>11</v>
      </c>
      <c r="AN963" s="32">
        <v>0</v>
      </c>
    </row>
    <row r="964" spans="1:40" x14ac:dyDescent="0.35">
      <c r="A964" s="19">
        <v>8375</v>
      </c>
      <c r="B964" s="20">
        <v>1968</v>
      </c>
      <c r="C964" s="21">
        <f ca="1">YEAR(TODAY())-CLEAN!$B964</f>
        <v>57</v>
      </c>
      <c r="D964" s="28" t="s">
        <v>792</v>
      </c>
      <c r="E964" s="20" t="s">
        <v>714</v>
      </c>
      <c r="F964" s="20" t="s">
        <v>710</v>
      </c>
      <c r="G964" s="22">
        <v>55954</v>
      </c>
      <c r="H964" s="21">
        <v>0</v>
      </c>
      <c r="I964" s="21">
        <v>1</v>
      </c>
      <c r="J964" s="21">
        <f>CLEAN!$H964+CLEAN!$I964</f>
        <v>1</v>
      </c>
      <c r="K964" s="23">
        <v>41701</v>
      </c>
      <c r="L964" s="21">
        <f ca="1">YEAR(TODAY())-YEAR(CLEAN!$K964)</f>
        <v>11</v>
      </c>
      <c r="M964" s="21">
        <v>63</v>
      </c>
      <c r="N964" s="21">
        <f>SUM(CLEAN!$AB964:$AE964)</f>
        <v>23</v>
      </c>
      <c r="O964" s="24">
        <f>CLEAN!$U964+CLEAN!$V964+CLEAN!$W964+CLEAN!$X964+CLEAN!$Y964+CLEAN!$Z964</f>
        <v>518</v>
      </c>
      <c r="P964" s="21">
        <f>IF(CLEAN!$M964&lt;=32,3,IF(CLEAN!$M964&lt;=65,2,1))</f>
        <v>2</v>
      </c>
      <c r="Q964" s="21">
        <f>IF(Table_Market[[#This Row],[F_TOTAL_achat]]&lt;=14,1,IF(Table_Market[[#This Row],[F_TOTAL_achat]]&lt;=21,2,3))</f>
        <v>3</v>
      </c>
      <c r="R964" s="21">
        <f>IF(Table_Market[[#This Row],[M_TOTAL_dépensé]]&lt;=115,1,IF(Table_Market[[#This Row],[M_TOTAL_dépensé]]&lt;=833,2,3))</f>
        <v>2</v>
      </c>
      <c r="S964" s="21" t="str">
        <f>Table_Market[[#This Row],[R_SCORE]]&amp;Table_Market[[#This Row],[F_SCORE]]&amp;Table_Market[[#This Row],[M_SCORE]]</f>
        <v>232</v>
      </c>
      <c r="T9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64" s="24">
        <v>447</v>
      </c>
      <c r="V964" s="24">
        <v>0</v>
      </c>
      <c r="W964" s="24">
        <v>28</v>
      </c>
      <c r="X964" s="24">
        <v>0</v>
      </c>
      <c r="Y964" s="24">
        <v>0</v>
      </c>
      <c r="Z964" s="24">
        <v>43</v>
      </c>
      <c r="AA964" s="21">
        <v>3</v>
      </c>
      <c r="AB964" s="21">
        <v>8</v>
      </c>
      <c r="AC964" s="21">
        <v>2</v>
      </c>
      <c r="AD964" s="21">
        <v>6</v>
      </c>
      <c r="AE964" s="21">
        <v>7</v>
      </c>
      <c r="AF964" s="21">
        <v>0</v>
      </c>
      <c r="AG964" s="21">
        <v>0</v>
      </c>
      <c r="AH964" s="21">
        <v>0</v>
      </c>
      <c r="AI964" s="21">
        <v>0</v>
      </c>
      <c r="AJ964" s="21">
        <v>0</v>
      </c>
      <c r="AK964" s="21">
        <v>0</v>
      </c>
      <c r="AL964" s="21">
        <v>3</v>
      </c>
      <c r="AM964" s="21">
        <v>11</v>
      </c>
      <c r="AN964" s="25">
        <v>0</v>
      </c>
    </row>
    <row r="965" spans="1:40" x14ac:dyDescent="0.35">
      <c r="A965" s="26">
        <v>2926</v>
      </c>
      <c r="B965" s="27">
        <v>1952</v>
      </c>
      <c r="C965" s="21">
        <f ca="1">YEAR(TODAY())-CLEAN!$B965</f>
        <v>73</v>
      </c>
      <c r="D965" s="28" t="s">
        <v>794</v>
      </c>
      <c r="E965" s="27" t="s">
        <v>717</v>
      </c>
      <c r="F965" s="27" t="s">
        <v>713</v>
      </c>
      <c r="G965" s="29">
        <v>55951</v>
      </c>
      <c r="H965" s="28">
        <v>0</v>
      </c>
      <c r="I965" s="28">
        <v>1</v>
      </c>
      <c r="J965" s="28">
        <f>CLEAN!$H965+CLEAN!$I965</f>
        <v>1</v>
      </c>
      <c r="K965" s="30">
        <v>41144</v>
      </c>
      <c r="L965" s="28">
        <f ca="1">YEAR(TODAY())-YEAR(CLEAN!$K965)</f>
        <v>13</v>
      </c>
      <c r="M965" s="28">
        <v>62</v>
      </c>
      <c r="N965" s="28">
        <f>SUM(CLEAN!$AB965:$AE965)</f>
        <v>28</v>
      </c>
      <c r="O965" s="31">
        <f>CLEAN!$U965+CLEAN!$V965+CLEAN!$W965+CLEAN!$X965+CLEAN!$Y965+CLEAN!$Z965</f>
        <v>1374</v>
      </c>
      <c r="P965" s="28">
        <f>IF(CLEAN!$M965&lt;=32,3,IF(CLEAN!$M965&lt;=65,2,1))</f>
        <v>2</v>
      </c>
      <c r="Q965" s="28">
        <f>IF(Table_Market[[#This Row],[F_TOTAL_achat]]&lt;=14,1,IF(Table_Market[[#This Row],[F_TOTAL_achat]]&lt;=21,2,3))</f>
        <v>3</v>
      </c>
      <c r="R965" s="28">
        <f>IF(Table_Market[[#This Row],[M_TOTAL_dépensé]]&lt;=115,1,IF(Table_Market[[#This Row],[M_TOTAL_dépensé]]&lt;=833,2,3))</f>
        <v>3</v>
      </c>
      <c r="S965" s="21" t="str">
        <f>Table_Market[[#This Row],[R_SCORE]]&amp;Table_Market[[#This Row],[F_SCORE]]&amp;Table_Market[[#This Row],[M_SCORE]]</f>
        <v>233</v>
      </c>
      <c r="T9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65" s="31">
        <v>1241</v>
      </c>
      <c r="V965" s="31">
        <v>0</v>
      </c>
      <c r="W965" s="31">
        <v>80</v>
      </c>
      <c r="X965" s="31">
        <v>0</v>
      </c>
      <c r="Y965" s="31">
        <v>13</v>
      </c>
      <c r="Z965" s="31">
        <v>40</v>
      </c>
      <c r="AA965" s="28">
        <v>3</v>
      </c>
      <c r="AB965" s="28">
        <v>3</v>
      </c>
      <c r="AC965" s="28">
        <v>6</v>
      </c>
      <c r="AD965" s="28">
        <v>11</v>
      </c>
      <c r="AE965" s="28">
        <v>8</v>
      </c>
      <c r="AF965" s="28">
        <v>0</v>
      </c>
      <c r="AG965" s="28">
        <v>1</v>
      </c>
      <c r="AH965" s="28">
        <v>0</v>
      </c>
      <c r="AI965" s="28">
        <v>0</v>
      </c>
      <c r="AJ965" s="28">
        <v>1</v>
      </c>
      <c r="AK965" s="28">
        <v>0</v>
      </c>
      <c r="AL965" s="28">
        <v>3</v>
      </c>
      <c r="AM965" s="28">
        <v>11</v>
      </c>
      <c r="AN965" s="32">
        <v>0</v>
      </c>
    </row>
    <row r="966" spans="1:40" x14ac:dyDescent="0.35">
      <c r="A966" s="19">
        <v>3491</v>
      </c>
      <c r="B966" s="20">
        <v>1975</v>
      </c>
      <c r="C966" s="21">
        <f ca="1">YEAR(TODAY())-CLEAN!$B966</f>
        <v>50</v>
      </c>
      <c r="D966" s="28" t="s">
        <v>792</v>
      </c>
      <c r="E966" s="20" t="s">
        <v>716</v>
      </c>
      <c r="F966" s="20" t="s">
        <v>713</v>
      </c>
      <c r="G966" s="22">
        <v>55914</v>
      </c>
      <c r="H966" s="21">
        <v>0</v>
      </c>
      <c r="I966" s="21">
        <v>1</v>
      </c>
      <c r="J966" s="21">
        <f>CLEAN!$H966+CLEAN!$I966</f>
        <v>1</v>
      </c>
      <c r="K966" s="23">
        <v>41393</v>
      </c>
      <c r="L966" s="21">
        <f ca="1">YEAR(TODAY())-YEAR(CLEAN!$K966)</f>
        <v>12</v>
      </c>
      <c r="M966" s="21">
        <v>32</v>
      </c>
      <c r="N966" s="21">
        <f>SUM(CLEAN!$AB966:$AE966)</f>
        <v>32</v>
      </c>
      <c r="O966" s="24">
        <f>CLEAN!$U966+CLEAN!$V966+CLEAN!$W966+CLEAN!$X966+CLEAN!$Y966+CLEAN!$Z966</f>
        <v>1260</v>
      </c>
      <c r="P966" s="21">
        <f>IF(CLEAN!$M966&lt;=32,3,IF(CLEAN!$M966&lt;=65,2,1))</f>
        <v>3</v>
      </c>
      <c r="Q966" s="21">
        <f>IF(Table_Market[[#This Row],[F_TOTAL_achat]]&lt;=14,1,IF(Table_Market[[#This Row],[F_TOTAL_achat]]&lt;=21,2,3))</f>
        <v>3</v>
      </c>
      <c r="R966" s="21">
        <f>IF(Table_Market[[#This Row],[M_TOTAL_dépensé]]&lt;=115,1,IF(Table_Market[[#This Row],[M_TOTAL_dépensé]]&lt;=833,2,3))</f>
        <v>3</v>
      </c>
      <c r="S966" s="21" t="str">
        <f>Table_Market[[#This Row],[R_SCORE]]&amp;Table_Market[[#This Row],[F_SCORE]]&amp;Table_Market[[#This Row],[M_SCORE]]</f>
        <v>333</v>
      </c>
      <c r="T9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966" s="24">
        <v>384</v>
      </c>
      <c r="V966" s="24">
        <v>60</v>
      </c>
      <c r="W966" s="24">
        <v>364</v>
      </c>
      <c r="X966" s="24">
        <v>119</v>
      </c>
      <c r="Y966" s="24">
        <v>101</v>
      </c>
      <c r="Z966" s="24">
        <v>232</v>
      </c>
      <c r="AA966" s="21">
        <v>4</v>
      </c>
      <c r="AB966" s="21">
        <v>11</v>
      </c>
      <c r="AC966" s="21">
        <v>6</v>
      </c>
      <c r="AD966" s="21">
        <v>8</v>
      </c>
      <c r="AE966" s="21">
        <v>7</v>
      </c>
      <c r="AF966" s="21">
        <v>0</v>
      </c>
      <c r="AG966" s="21">
        <v>0</v>
      </c>
      <c r="AH966" s="21">
        <v>0</v>
      </c>
      <c r="AI966" s="21">
        <v>0</v>
      </c>
      <c r="AJ966" s="21">
        <v>0</v>
      </c>
      <c r="AK966" s="21">
        <v>0</v>
      </c>
      <c r="AL966" s="21">
        <v>3</v>
      </c>
      <c r="AM966" s="21">
        <v>11</v>
      </c>
      <c r="AN966" s="25">
        <v>0</v>
      </c>
    </row>
    <row r="967" spans="1:40" x14ac:dyDescent="0.35">
      <c r="A967" s="26">
        <v>5512</v>
      </c>
      <c r="B967" s="27">
        <v>1977</v>
      </c>
      <c r="C967" s="21">
        <f ca="1">YEAR(TODAY())-CLEAN!$B967</f>
        <v>48</v>
      </c>
      <c r="D967" s="28" t="s">
        <v>792</v>
      </c>
      <c r="E967" s="27" t="s">
        <v>717</v>
      </c>
      <c r="F967" s="27" t="s">
        <v>710</v>
      </c>
      <c r="G967" s="29">
        <v>55842</v>
      </c>
      <c r="H967" s="28">
        <v>0</v>
      </c>
      <c r="I967" s="28">
        <v>1</v>
      </c>
      <c r="J967" s="28">
        <f>CLEAN!$H967+CLEAN!$I967</f>
        <v>1</v>
      </c>
      <c r="K967" s="30">
        <v>41782</v>
      </c>
      <c r="L967" s="28">
        <f ca="1">YEAR(TODAY())-YEAR(CLEAN!$K967)</f>
        <v>11</v>
      </c>
      <c r="M967" s="28">
        <v>19</v>
      </c>
      <c r="N967" s="28">
        <f>SUM(CLEAN!$AB967:$AE967)</f>
        <v>21</v>
      </c>
      <c r="O967" s="31">
        <f>CLEAN!$U967+CLEAN!$V967+CLEAN!$W967+CLEAN!$X967+CLEAN!$Y967+CLEAN!$Z967</f>
        <v>518</v>
      </c>
      <c r="P967" s="28">
        <f>IF(CLEAN!$M967&lt;=32,3,IF(CLEAN!$M967&lt;=65,2,1))</f>
        <v>3</v>
      </c>
      <c r="Q967" s="28">
        <f>IF(Table_Market[[#This Row],[F_TOTAL_achat]]&lt;=14,1,IF(Table_Market[[#This Row],[F_TOTAL_achat]]&lt;=21,2,3))</f>
        <v>2</v>
      </c>
      <c r="R967" s="28">
        <f>IF(Table_Market[[#This Row],[M_TOTAL_dépensé]]&lt;=115,1,IF(Table_Market[[#This Row],[M_TOTAL_dépensé]]&lt;=833,2,3))</f>
        <v>2</v>
      </c>
      <c r="S967" s="21" t="str">
        <f>Table_Market[[#This Row],[R_SCORE]]&amp;Table_Market[[#This Row],[F_SCORE]]&amp;Table_Market[[#This Row],[M_SCORE]]</f>
        <v>322</v>
      </c>
      <c r="T9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67" s="31">
        <v>451</v>
      </c>
      <c r="V967" s="31">
        <v>0</v>
      </c>
      <c r="W967" s="31">
        <v>39</v>
      </c>
      <c r="X967" s="31">
        <v>0</v>
      </c>
      <c r="Y967" s="31">
        <v>4</v>
      </c>
      <c r="Z967" s="31">
        <v>24</v>
      </c>
      <c r="AA967" s="28">
        <v>1</v>
      </c>
      <c r="AB967" s="28">
        <v>7</v>
      </c>
      <c r="AC967" s="28">
        <v>1</v>
      </c>
      <c r="AD967" s="28">
        <v>8</v>
      </c>
      <c r="AE967" s="28">
        <v>5</v>
      </c>
      <c r="AF967" s="28">
        <v>0</v>
      </c>
      <c r="AG967" s="28">
        <v>0</v>
      </c>
      <c r="AH967" s="28">
        <v>0</v>
      </c>
      <c r="AI967" s="28">
        <v>0</v>
      </c>
      <c r="AJ967" s="28">
        <v>0</v>
      </c>
      <c r="AK967" s="28">
        <v>0</v>
      </c>
      <c r="AL967" s="28">
        <v>3</v>
      </c>
      <c r="AM967" s="28">
        <v>11</v>
      </c>
      <c r="AN967" s="32">
        <v>0</v>
      </c>
    </row>
    <row r="968" spans="1:40" x14ac:dyDescent="0.35">
      <c r="A968" s="19">
        <v>4426</v>
      </c>
      <c r="B968" s="20">
        <v>1975</v>
      </c>
      <c r="C968" s="21">
        <f ca="1">YEAR(TODAY())-CLEAN!$B968</f>
        <v>50</v>
      </c>
      <c r="D968" s="28" t="s">
        <v>792</v>
      </c>
      <c r="E968" s="20" t="s">
        <v>716</v>
      </c>
      <c r="F968" s="20" t="s">
        <v>709</v>
      </c>
      <c r="G968" s="22">
        <v>55801</v>
      </c>
      <c r="H968" s="21">
        <v>1</v>
      </c>
      <c r="I968" s="21">
        <v>1</v>
      </c>
      <c r="J968" s="21">
        <f>CLEAN!$H968+CLEAN!$I968</f>
        <v>2</v>
      </c>
      <c r="K968" s="23">
        <v>41539</v>
      </c>
      <c r="L968" s="21">
        <f ca="1">YEAR(TODAY())-YEAR(CLEAN!$K968)</f>
        <v>12</v>
      </c>
      <c r="M968" s="21">
        <v>35</v>
      </c>
      <c r="N968" s="21">
        <f>SUM(CLEAN!$AB968:$AE968)</f>
        <v>22</v>
      </c>
      <c r="O968" s="24">
        <f>CLEAN!$U968+CLEAN!$V968+CLEAN!$W968+CLEAN!$X968+CLEAN!$Y968+CLEAN!$Z968</f>
        <v>527</v>
      </c>
      <c r="P968" s="21">
        <f>IF(CLEAN!$M968&lt;=32,3,IF(CLEAN!$M968&lt;=65,2,1))</f>
        <v>2</v>
      </c>
      <c r="Q968" s="21">
        <f>IF(Table_Market[[#This Row],[F_TOTAL_achat]]&lt;=14,1,IF(Table_Market[[#This Row],[F_TOTAL_achat]]&lt;=21,2,3))</f>
        <v>3</v>
      </c>
      <c r="R968" s="21">
        <f>IF(Table_Market[[#This Row],[M_TOTAL_dépensé]]&lt;=115,1,IF(Table_Market[[#This Row],[M_TOTAL_dépensé]]&lt;=833,2,3))</f>
        <v>2</v>
      </c>
      <c r="S968" s="21" t="str">
        <f>Table_Market[[#This Row],[R_SCORE]]&amp;Table_Market[[#This Row],[F_SCORE]]&amp;Table_Market[[#This Row],[M_SCORE]]</f>
        <v>232</v>
      </c>
      <c r="T9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68" s="24">
        <v>367</v>
      </c>
      <c r="V968" s="24">
        <v>4</v>
      </c>
      <c r="W968" s="24">
        <v>51</v>
      </c>
      <c r="X968" s="24">
        <v>6</v>
      </c>
      <c r="Y968" s="24">
        <v>4</v>
      </c>
      <c r="Z968" s="24">
        <v>95</v>
      </c>
      <c r="AA968" s="21">
        <v>6</v>
      </c>
      <c r="AB968" s="21">
        <v>7</v>
      </c>
      <c r="AC968" s="21">
        <v>2</v>
      </c>
      <c r="AD968" s="21">
        <v>6</v>
      </c>
      <c r="AE968" s="21">
        <v>7</v>
      </c>
      <c r="AF968" s="21">
        <v>0</v>
      </c>
      <c r="AG968" s="21">
        <v>0</v>
      </c>
      <c r="AH968" s="21">
        <v>0</v>
      </c>
      <c r="AI968" s="21">
        <v>1</v>
      </c>
      <c r="AJ968" s="21">
        <v>0</v>
      </c>
      <c r="AK968" s="21">
        <v>0</v>
      </c>
      <c r="AL968" s="21">
        <v>3</v>
      </c>
      <c r="AM968" s="21">
        <v>11</v>
      </c>
      <c r="AN968" s="25">
        <v>0</v>
      </c>
    </row>
    <row r="969" spans="1:40" x14ac:dyDescent="0.35">
      <c r="A969" s="26">
        <v>48</v>
      </c>
      <c r="B969" s="27">
        <v>1964</v>
      </c>
      <c r="C969" s="21">
        <f ca="1">YEAR(TODAY())-CLEAN!$B969</f>
        <v>61</v>
      </c>
      <c r="D969" s="28" t="s">
        <v>794</v>
      </c>
      <c r="E969" s="27" t="s">
        <v>716</v>
      </c>
      <c r="F969" s="27" t="s">
        <v>713</v>
      </c>
      <c r="G969" s="29">
        <v>55761</v>
      </c>
      <c r="H969" s="28">
        <v>0</v>
      </c>
      <c r="I969" s="28">
        <v>1</v>
      </c>
      <c r="J969" s="28">
        <f>CLEAN!$H969+CLEAN!$I969</f>
        <v>1</v>
      </c>
      <c r="K969" s="30">
        <v>41753</v>
      </c>
      <c r="L969" s="28">
        <f ca="1">YEAR(TODAY())-YEAR(CLEAN!$K969)</f>
        <v>11</v>
      </c>
      <c r="M969" s="28">
        <v>97</v>
      </c>
      <c r="N969" s="28">
        <f>SUM(CLEAN!$AB969:$AE969)</f>
        <v>14</v>
      </c>
      <c r="O969" s="31">
        <f>CLEAN!$U969+CLEAN!$V969+CLEAN!$W969+CLEAN!$X969+CLEAN!$Y969+CLEAN!$Z969</f>
        <v>184</v>
      </c>
      <c r="P969" s="28">
        <f>IF(CLEAN!$M969&lt;=32,3,IF(CLEAN!$M969&lt;=65,2,1))</f>
        <v>1</v>
      </c>
      <c r="Q969" s="28">
        <f>IF(Table_Market[[#This Row],[F_TOTAL_achat]]&lt;=14,1,IF(Table_Market[[#This Row],[F_TOTAL_achat]]&lt;=21,2,3))</f>
        <v>1</v>
      </c>
      <c r="R969" s="28">
        <f>IF(Table_Market[[#This Row],[M_TOTAL_dépensé]]&lt;=115,1,IF(Table_Market[[#This Row],[M_TOTAL_dépensé]]&lt;=833,2,3))</f>
        <v>2</v>
      </c>
      <c r="S969" s="21" t="str">
        <f>Table_Market[[#This Row],[R_SCORE]]&amp;Table_Market[[#This Row],[F_SCORE]]&amp;Table_Market[[#This Row],[M_SCORE]]</f>
        <v>112</v>
      </c>
      <c r="T9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69" s="31">
        <v>136</v>
      </c>
      <c r="V969" s="31">
        <v>1</v>
      </c>
      <c r="W969" s="31">
        <v>12</v>
      </c>
      <c r="X969" s="31">
        <v>0</v>
      </c>
      <c r="Y969" s="31">
        <v>3</v>
      </c>
      <c r="Z969" s="31">
        <v>32</v>
      </c>
      <c r="AA969" s="28">
        <v>2</v>
      </c>
      <c r="AB969" s="28">
        <v>4</v>
      </c>
      <c r="AC969" s="28">
        <v>1</v>
      </c>
      <c r="AD969" s="28">
        <v>3</v>
      </c>
      <c r="AE969" s="28">
        <v>6</v>
      </c>
      <c r="AF969" s="28">
        <v>0</v>
      </c>
      <c r="AG969" s="28">
        <v>1</v>
      </c>
      <c r="AH969" s="28">
        <v>0</v>
      </c>
      <c r="AI969" s="28">
        <v>0</v>
      </c>
      <c r="AJ969" s="28">
        <v>0</v>
      </c>
      <c r="AK969" s="28">
        <v>0</v>
      </c>
      <c r="AL969" s="28">
        <v>3</v>
      </c>
      <c r="AM969" s="28">
        <v>11</v>
      </c>
      <c r="AN969" s="32">
        <v>0</v>
      </c>
    </row>
    <row r="970" spans="1:40" x14ac:dyDescent="0.35">
      <c r="A970" s="19">
        <v>1490</v>
      </c>
      <c r="B970" s="20">
        <v>1962</v>
      </c>
      <c r="C970" s="21">
        <f ca="1">YEAR(TODAY())-CLEAN!$B970</f>
        <v>63</v>
      </c>
      <c r="D970" s="28" t="s">
        <v>794</v>
      </c>
      <c r="E970" s="20" t="s">
        <v>716</v>
      </c>
      <c r="F970" s="20" t="s">
        <v>710</v>
      </c>
      <c r="G970" s="22">
        <v>55759</v>
      </c>
      <c r="H970" s="21">
        <v>0</v>
      </c>
      <c r="I970" s="21">
        <v>1</v>
      </c>
      <c r="J970" s="21">
        <f>CLEAN!$H970+CLEAN!$I970</f>
        <v>1</v>
      </c>
      <c r="K970" s="23">
        <v>41241</v>
      </c>
      <c r="L970" s="21">
        <f ca="1">YEAR(TODAY())-YEAR(CLEAN!$K970)</f>
        <v>13</v>
      </c>
      <c r="M970" s="21">
        <v>84</v>
      </c>
      <c r="N970" s="21">
        <f>SUM(CLEAN!$AB970:$AE970)</f>
        <v>29</v>
      </c>
      <c r="O970" s="24">
        <f>CLEAN!$U970+CLEAN!$V970+CLEAN!$W970+CLEAN!$X970+CLEAN!$Y970+CLEAN!$Z970</f>
        <v>854</v>
      </c>
      <c r="P970" s="21">
        <f>IF(CLEAN!$M970&lt;=32,3,IF(CLEAN!$M970&lt;=65,2,1))</f>
        <v>1</v>
      </c>
      <c r="Q970" s="21">
        <f>IF(Table_Market[[#This Row],[F_TOTAL_achat]]&lt;=14,1,IF(Table_Market[[#This Row],[F_TOTAL_achat]]&lt;=21,2,3))</f>
        <v>3</v>
      </c>
      <c r="R970" s="21">
        <f>IF(Table_Market[[#This Row],[M_TOTAL_dépensé]]&lt;=115,1,IF(Table_Market[[#This Row],[M_TOTAL_dépensé]]&lt;=833,2,3))</f>
        <v>3</v>
      </c>
      <c r="S970" s="21" t="str">
        <f>Table_Market[[#This Row],[R_SCORE]]&amp;Table_Market[[#This Row],[F_SCORE]]&amp;Table_Market[[#This Row],[M_SCORE]]</f>
        <v>133</v>
      </c>
      <c r="T9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70" s="24">
        <v>675</v>
      </c>
      <c r="V970" s="24">
        <v>0</v>
      </c>
      <c r="W970" s="24">
        <v>85</v>
      </c>
      <c r="X970" s="24">
        <v>10</v>
      </c>
      <c r="Y970" s="24">
        <v>7</v>
      </c>
      <c r="Z970" s="24">
        <v>77</v>
      </c>
      <c r="AA970" s="21">
        <v>5</v>
      </c>
      <c r="AB970" s="21">
        <v>10</v>
      </c>
      <c r="AC970" s="21">
        <v>3</v>
      </c>
      <c r="AD970" s="21">
        <v>8</v>
      </c>
      <c r="AE970" s="21">
        <v>8</v>
      </c>
      <c r="AF970" s="21">
        <v>0</v>
      </c>
      <c r="AG970" s="21">
        <v>0</v>
      </c>
      <c r="AH970" s="21">
        <v>0</v>
      </c>
      <c r="AI970" s="21">
        <v>0</v>
      </c>
      <c r="AJ970" s="21">
        <v>0</v>
      </c>
      <c r="AK970" s="21">
        <v>0</v>
      </c>
      <c r="AL970" s="21">
        <v>3</v>
      </c>
      <c r="AM970" s="21">
        <v>11</v>
      </c>
      <c r="AN970" s="25">
        <v>0</v>
      </c>
    </row>
    <row r="971" spans="1:40" x14ac:dyDescent="0.35">
      <c r="A971" s="26">
        <v>1142</v>
      </c>
      <c r="B971" s="27">
        <v>1953</v>
      </c>
      <c r="C971" s="21">
        <f ca="1">YEAR(TODAY())-CLEAN!$B971</f>
        <v>72</v>
      </c>
      <c r="D971" s="28" t="s">
        <v>794</v>
      </c>
      <c r="E971" s="27" t="s">
        <v>714</v>
      </c>
      <c r="F971" s="27" t="s">
        <v>710</v>
      </c>
      <c r="G971" s="29">
        <v>55707</v>
      </c>
      <c r="H971" s="28">
        <v>0</v>
      </c>
      <c r="I971" s="28">
        <v>1</v>
      </c>
      <c r="J971" s="28">
        <f>CLEAN!$H971+CLEAN!$I971</f>
        <v>1</v>
      </c>
      <c r="K971" s="30">
        <v>41630</v>
      </c>
      <c r="L971" s="28">
        <f ca="1">YEAR(TODAY())-YEAR(CLEAN!$K971)</f>
        <v>12</v>
      </c>
      <c r="M971" s="28">
        <v>91</v>
      </c>
      <c r="N971" s="28">
        <f>SUM(CLEAN!$AB971:$AE971)</f>
        <v>17</v>
      </c>
      <c r="O971" s="31">
        <f>CLEAN!$U971+CLEAN!$V971+CLEAN!$W971+CLEAN!$X971+CLEAN!$Y971+CLEAN!$Z971</f>
        <v>428</v>
      </c>
      <c r="P971" s="28">
        <f>IF(CLEAN!$M971&lt;=32,3,IF(CLEAN!$M971&lt;=65,2,1))</f>
        <v>1</v>
      </c>
      <c r="Q971" s="28">
        <f>IF(Table_Market[[#This Row],[F_TOTAL_achat]]&lt;=14,1,IF(Table_Market[[#This Row],[F_TOTAL_achat]]&lt;=21,2,3))</f>
        <v>2</v>
      </c>
      <c r="R971" s="28">
        <f>IF(Table_Market[[#This Row],[M_TOTAL_dépensé]]&lt;=115,1,IF(Table_Market[[#This Row],[M_TOTAL_dépensé]]&lt;=833,2,3))</f>
        <v>2</v>
      </c>
      <c r="S971" s="21" t="str">
        <f>Table_Market[[#This Row],[R_SCORE]]&amp;Table_Market[[#This Row],[F_SCORE]]&amp;Table_Market[[#This Row],[M_SCORE]]</f>
        <v>122</v>
      </c>
      <c r="T9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71" s="31">
        <v>208</v>
      </c>
      <c r="V971" s="31">
        <v>7</v>
      </c>
      <c r="W971" s="31">
        <v>82</v>
      </c>
      <c r="X971" s="31">
        <v>30</v>
      </c>
      <c r="Y971" s="31">
        <v>66</v>
      </c>
      <c r="Z971" s="31">
        <v>35</v>
      </c>
      <c r="AA971" s="28">
        <v>2</v>
      </c>
      <c r="AB971" s="28">
        <v>3</v>
      </c>
      <c r="AC971" s="28">
        <v>2</v>
      </c>
      <c r="AD971" s="28">
        <v>9</v>
      </c>
      <c r="AE971" s="28">
        <v>3</v>
      </c>
      <c r="AF971" s="28">
        <v>0</v>
      </c>
      <c r="AG971" s="28">
        <v>0</v>
      </c>
      <c r="AH971" s="28">
        <v>0</v>
      </c>
      <c r="AI971" s="28">
        <v>0</v>
      </c>
      <c r="AJ971" s="28">
        <v>0</v>
      </c>
      <c r="AK971" s="28">
        <v>0</v>
      </c>
      <c r="AL971" s="28">
        <v>3</v>
      </c>
      <c r="AM971" s="28">
        <v>11</v>
      </c>
      <c r="AN971" s="32">
        <v>0</v>
      </c>
    </row>
    <row r="972" spans="1:40" x14ac:dyDescent="0.35">
      <c r="A972" s="19">
        <v>6281</v>
      </c>
      <c r="B972" s="20">
        <v>1966</v>
      </c>
      <c r="C972" s="21">
        <f ca="1">YEAR(TODAY())-CLEAN!$B972</f>
        <v>59</v>
      </c>
      <c r="D972" s="28" t="s">
        <v>792</v>
      </c>
      <c r="E972" s="20" t="s">
        <v>716</v>
      </c>
      <c r="F972" s="20" t="s">
        <v>711</v>
      </c>
      <c r="G972" s="22">
        <v>55686</v>
      </c>
      <c r="H972" s="21">
        <v>0</v>
      </c>
      <c r="I972" s="21">
        <v>1</v>
      </c>
      <c r="J972" s="21">
        <f>CLEAN!$H972+CLEAN!$I972</f>
        <v>1</v>
      </c>
      <c r="K972" s="23">
        <v>41319</v>
      </c>
      <c r="L972" s="21">
        <f ca="1">YEAR(TODAY())-YEAR(CLEAN!$K972)</f>
        <v>12</v>
      </c>
      <c r="M972" s="21">
        <v>27</v>
      </c>
      <c r="N972" s="21">
        <f>SUM(CLEAN!$AB972:$AE972)</f>
        <v>18</v>
      </c>
      <c r="O972" s="24">
        <f>CLEAN!$U972+CLEAN!$V972+CLEAN!$W972+CLEAN!$X972+CLEAN!$Y972+CLEAN!$Z972</f>
        <v>982</v>
      </c>
      <c r="P972" s="21">
        <f>IF(CLEAN!$M972&lt;=32,3,IF(CLEAN!$M972&lt;=65,2,1))</f>
        <v>3</v>
      </c>
      <c r="Q972" s="21">
        <f>IF(Table_Market[[#This Row],[F_TOTAL_achat]]&lt;=14,1,IF(Table_Market[[#This Row],[F_TOTAL_achat]]&lt;=21,2,3))</f>
        <v>2</v>
      </c>
      <c r="R972" s="21">
        <f>IF(Table_Market[[#This Row],[M_TOTAL_dépensé]]&lt;=115,1,IF(Table_Market[[#This Row],[M_TOTAL_dépensé]]&lt;=833,2,3))</f>
        <v>3</v>
      </c>
      <c r="S972" s="21" t="str">
        <f>Table_Market[[#This Row],[R_SCORE]]&amp;Table_Market[[#This Row],[F_SCORE]]&amp;Table_Market[[#This Row],[M_SCORE]]</f>
        <v>323</v>
      </c>
      <c r="T9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72" s="24">
        <v>673</v>
      </c>
      <c r="V972" s="24">
        <v>0</v>
      </c>
      <c r="W972" s="24">
        <v>199</v>
      </c>
      <c r="X972" s="24">
        <v>37</v>
      </c>
      <c r="Y972" s="24">
        <v>47</v>
      </c>
      <c r="Z972" s="24">
        <v>26</v>
      </c>
      <c r="AA972" s="21">
        <v>2</v>
      </c>
      <c r="AB972" s="21">
        <v>6</v>
      </c>
      <c r="AC972" s="21">
        <v>3</v>
      </c>
      <c r="AD972" s="21">
        <v>5</v>
      </c>
      <c r="AE972" s="21">
        <v>4</v>
      </c>
      <c r="AF972" s="21">
        <v>1</v>
      </c>
      <c r="AG972" s="21">
        <v>0</v>
      </c>
      <c r="AH972" s="21">
        <v>0</v>
      </c>
      <c r="AI972" s="21">
        <v>0</v>
      </c>
      <c r="AJ972" s="21">
        <v>0</v>
      </c>
      <c r="AK972" s="21">
        <v>0</v>
      </c>
      <c r="AL972" s="21">
        <v>3</v>
      </c>
      <c r="AM972" s="21">
        <v>11</v>
      </c>
      <c r="AN972" s="25">
        <v>0</v>
      </c>
    </row>
    <row r="973" spans="1:40" x14ac:dyDescent="0.35">
      <c r="A973" s="26">
        <v>965</v>
      </c>
      <c r="B973" s="27">
        <v>1971</v>
      </c>
      <c r="C973" s="21">
        <f ca="1">YEAR(TODAY())-CLEAN!$B973</f>
        <v>54</v>
      </c>
      <c r="D973" s="28" t="s">
        <v>792</v>
      </c>
      <c r="E973" s="27" t="s">
        <v>716</v>
      </c>
      <c r="F973" s="27" t="s">
        <v>711</v>
      </c>
      <c r="G973" s="29">
        <v>55635</v>
      </c>
      <c r="H973" s="28">
        <v>0</v>
      </c>
      <c r="I973" s="28">
        <v>1</v>
      </c>
      <c r="J973" s="28">
        <f>CLEAN!$H973+CLEAN!$I973</f>
        <v>1</v>
      </c>
      <c r="K973" s="30">
        <v>41226</v>
      </c>
      <c r="L973" s="28">
        <f ca="1">YEAR(TODAY())-YEAR(CLEAN!$K973)</f>
        <v>13</v>
      </c>
      <c r="M973" s="28">
        <v>34</v>
      </c>
      <c r="N973" s="28">
        <f>SUM(CLEAN!$AB973:$AE973)</f>
        <v>23</v>
      </c>
      <c r="O973" s="31">
        <f>CLEAN!$U973+CLEAN!$V973+CLEAN!$W973+CLEAN!$X973+CLEAN!$Y973+CLEAN!$Z973</f>
        <v>590</v>
      </c>
      <c r="P973" s="28">
        <f>IF(CLEAN!$M973&lt;=32,3,IF(CLEAN!$M973&lt;=65,2,1))</f>
        <v>2</v>
      </c>
      <c r="Q973" s="28">
        <f>IF(Table_Market[[#This Row],[F_TOTAL_achat]]&lt;=14,1,IF(Table_Market[[#This Row],[F_TOTAL_achat]]&lt;=21,2,3))</f>
        <v>3</v>
      </c>
      <c r="R973" s="28">
        <f>IF(Table_Market[[#This Row],[M_TOTAL_dépensé]]&lt;=115,1,IF(Table_Market[[#This Row],[M_TOTAL_dépensé]]&lt;=833,2,3))</f>
        <v>2</v>
      </c>
      <c r="S973" s="21" t="str">
        <f>Table_Market[[#This Row],[R_SCORE]]&amp;Table_Market[[#This Row],[F_SCORE]]&amp;Table_Market[[#This Row],[M_SCORE]]</f>
        <v>232</v>
      </c>
      <c r="T9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73" s="31">
        <v>235</v>
      </c>
      <c r="V973" s="31">
        <v>65</v>
      </c>
      <c r="W973" s="31">
        <v>164</v>
      </c>
      <c r="X973" s="31">
        <v>50</v>
      </c>
      <c r="Y973" s="31">
        <v>49</v>
      </c>
      <c r="Z973" s="31">
        <v>27</v>
      </c>
      <c r="AA973" s="28">
        <v>4</v>
      </c>
      <c r="AB973" s="28">
        <v>7</v>
      </c>
      <c r="AC973" s="28">
        <v>3</v>
      </c>
      <c r="AD973" s="28">
        <v>7</v>
      </c>
      <c r="AE973" s="28">
        <v>6</v>
      </c>
      <c r="AF973" s="28">
        <v>0</v>
      </c>
      <c r="AG973" s="28">
        <v>0</v>
      </c>
      <c r="AH973" s="28">
        <v>0</v>
      </c>
      <c r="AI973" s="28">
        <v>0</v>
      </c>
      <c r="AJ973" s="28">
        <v>0</v>
      </c>
      <c r="AK973" s="28">
        <v>0</v>
      </c>
      <c r="AL973" s="28">
        <v>3</v>
      </c>
      <c r="AM973" s="28">
        <v>11</v>
      </c>
      <c r="AN973" s="32">
        <v>0</v>
      </c>
    </row>
    <row r="974" spans="1:40" x14ac:dyDescent="0.35">
      <c r="A974" s="19">
        <v>6605</v>
      </c>
      <c r="B974" s="20">
        <v>1944</v>
      </c>
      <c r="C974" s="21">
        <f ca="1">YEAR(TODAY())-CLEAN!$B974</f>
        <v>81</v>
      </c>
      <c r="D974" s="28" t="s">
        <v>794</v>
      </c>
      <c r="E974" s="20" t="s">
        <v>714</v>
      </c>
      <c r="F974" s="20" t="s">
        <v>711</v>
      </c>
      <c r="G974" s="22">
        <v>55614</v>
      </c>
      <c r="H974" s="21">
        <v>0</v>
      </c>
      <c r="I974" s="21">
        <v>0</v>
      </c>
      <c r="J974" s="21">
        <f>CLEAN!$H974+CLEAN!$I974</f>
        <v>0</v>
      </c>
      <c r="K974" s="23">
        <v>41605</v>
      </c>
      <c r="L974" s="21">
        <f ca="1">YEAR(TODAY())-YEAR(CLEAN!$K974)</f>
        <v>12</v>
      </c>
      <c r="M974" s="21">
        <v>85</v>
      </c>
      <c r="N974" s="21">
        <f>SUM(CLEAN!$AB974:$AE974)</f>
        <v>26</v>
      </c>
      <c r="O974" s="24">
        <f>CLEAN!$U974+CLEAN!$V974+CLEAN!$W974+CLEAN!$X974+CLEAN!$Y974+CLEAN!$Z974</f>
        <v>682</v>
      </c>
      <c r="P974" s="21">
        <f>IF(CLEAN!$M974&lt;=32,3,IF(CLEAN!$M974&lt;=65,2,1))</f>
        <v>1</v>
      </c>
      <c r="Q974" s="21">
        <f>IF(Table_Market[[#This Row],[F_TOTAL_achat]]&lt;=14,1,IF(Table_Market[[#This Row],[F_TOTAL_achat]]&lt;=21,2,3))</f>
        <v>3</v>
      </c>
      <c r="R974" s="21">
        <f>IF(Table_Market[[#This Row],[M_TOTAL_dépensé]]&lt;=115,1,IF(Table_Market[[#This Row],[M_TOTAL_dépensé]]&lt;=833,2,3))</f>
        <v>2</v>
      </c>
      <c r="S974" s="21" t="str">
        <f>Table_Market[[#This Row],[R_SCORE]]&amp;Table_Market[[#This Row],[F_SCORE]]&amp;Table_Market[[#This Row],[M_SCORE]]</f>
        <v>132</v>
      </c>
      <c r="T9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74" s="24">
        <v>504</v>
      </c>
      <c r="V974" s="24">
        <v>13</v>
      </c>
      <c r="W974" s="24">
        <v>131</v>
      </c>
      <c r="X974" s="24">
        <v>8</v>
      </c>
      <c r="Y974" s="24">
        <v>0</v>
      </c>
      <c r="Z974" s="24">
        <v>26</v>
      </c>
      <c r="AA974" s="21">
        <v>1</v>
      </c>
      <c r="AB974" s="21">
        <v>9</v>
      </c>
      <c r="AC974" s="21">
        <v>4</v>
      </c>
      <c r="AD974" s="21">
        <v>6</v>
      </c>
      <c r="AE974" s="21">
        <v>7</v>
      </c>
      <c r="AF974" s="21">
        <v>0</v>
      </c>
      <c r="AG974" s="21">
        <v>1</v>
      </c>
      <c r="AH974" s="21">
        <v>0</v>
      </c>
      <c r="AI974" s="21">
        <v>0</v>
      </c>
      <c r="AJ974" s="21">
        <v>0</v>
      </c>
      <c r="AK974" s="21">
        <v>0</v>
      </c>
      <c r="AL974" s="21">
        <v>3</v>
      </c>
      <c r="AM974" s="21">
        <v>11</v>
      </c>
      <c r="AN974" s="25">
        <v>0</v>
      </c>
    </row>
    <row r="975" spans="1:40" x14ac:dyDescent="0.35">
      <c r="A975" s="26">
        <v>10722</v>
      </c>
      <c r="B975" s="27">
        <v>1973</v>
      </c>
      <c r="C975" s="21">
        <f ca="1">YEAR(TODAY())-CLEAN!$B975</f>
        <v>52</v>
      </c>
      <c r="D975" s="28" t="s">
        <v>792</v>
      </c>
      <c r="E975" s="27" t="s">
        <v>716</v>
      </c>
      <c r="F975" s="27" t="s">
        <v>713</v>
      </c>
      <c r="G975" s="29">
        <v>55593</v>
      </c>
      <c r="H975" s="28">
        <v>0</v>
      </c>
      <c r="I975" s="28">
        <v>1</v>
      </c>
      <c r="J975" s="28">
        <f>CLEAN!$H975+CLEAN!$I975</f>
        <v>1</v>
      </c>
      <c r="K975" s="30">
        <v>41507</v>
      </c>
      <c r="L975" s="28">
        <f ca="1">YEAR(TODAY())-YEAR(CLEAN!$K975)</f>
        <v>12</v>
      </c>
      <c r="M975" s="28">
        <v>63</v>
      </c>
      <c r="N975" s="28">
        <f>SUM(CLEAN!$AB975:$AE975)</f>
        <v>21</v>
      </c>
      <c r="O975" s="31">
        <f>CLEAN!$U975+CLEAN!$V975+CLEAN!$W975+CLEAN!$X975+CLEAN!$Y975+CLEAN!$Z975</f>
        <v>546</v>
      </c>
      <c r="P975" s="28">
        <f>IF(CLEAN!$M975&lt;=32,3,IF(CLEAN!$M975&lt;=65,2,1))</f>
        <v>2</v>
      </c>
      <c r="Q975" s="28">
        <f>IF(Table_Market[[#This Row],[F_TOTAL_achat]]&lt;=14,1,IF(Table_Market[[#This Row],[F_TOTAL_achat]]&lt;=21,2,3))</f>
        <v>2</v>
      </c>
      <c r="R975" s="28">
        <f>IF(Table_Market[[#This Row],[M_TOTAL_dépensé]]&lt;=115,1,IF(Table_Market[[#This Row],[M_TOTAL_dépensé]]&lt;=833,2,3))</f>
        <v>2</v>
      </c>
      <c r="S975" s="21" t="str">
        <f>Table_Market[[#This Row],[R_SCORE]]&amp;Table_Market[[#This Row],[F_SCORE]]&amp;Table_Market[[#This Row],[M_SCORE]]</f>
        <v>222</v>
      </c>
      <c r="T9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75" s="31">
        <v>293</v>
      </c>
      <c r="V975" s="31">
        <v>8</v>
      </c>
      <c r="W975" s="31">
        <v>124</v>
      </c>
      <c r="X975" s="31">
        <v>11</v>
      </c>
      <c r="Y975" s="31">
        <v>4</v>
      </c>
      <c r="Z975" s="31">
        <v>106</v>
      </c>
      <c r="AA975" s="28">
        <v>2</v>
      </c>
      <c r="AB975" s="28">
        <v>6</v>
      </c>
      <c r="AC975" s="28">
        <v>6</v>
      </c>
      <c r="AD975" s="28">
        <v>3</v>
      </c>
      <c r="AE975" s="28">
        <v>6</v>
      </c>
      <c r="AF975" s="28">
        <v>1</v>
      </c>
      <c r="AG975" s="28">
        <v>0</v>
      </c>
      <c r="AH975" s="28">
        <v>0</v>
      </c>
      <c r="AI975" s="28">
        <v>0</v>
      </c>
      <c r="AJ975" s="28">
        <v>0</v>
      </c>
      <c r="AK975" s="28">
        <v>0</v>
      </c>
      <c r="AL975" s="28">
        <v>3</v>
      </c>
      <c r="AM975" s="28">
        <v>11</v>
      </c>
      <c r="AN975" s="32">
        <v>0</v>
      </c>
    </row>
    <row r="976" spans="1:40" x14ac:dyDescent="0.35">
      <c r="A976" s="19">
        <v>8737</v>
      </c>
      <c r="B976" s="20">
        <v>1978</v>
      </c>
      <c r="C976" s="21">
        <f ca="1">YEAR(TODAY())-CLEAN!$B976</f>
        <v>47</v>
      </c>
      <c r="D976" s="28" t="s">
        <v>792</v>
      </c>
      <c r="E976" s="20" t="s">
        <v>716</v>
      </c>
      <c r="F976" s="20" t="s">
        <v>711</v>
      </c>
      <c r="G976" s="22">
        <v>55563</v>
      </c>
      <c r="H976" s="21">
        <v>0</v>
      </c>
      <c r="I976" s="21">
        <v>1</v>
      </c>
      <c r="J976" s="21">
        <f>CLEAN!$H976+CLEAN!$I976</f>
        <v>1</v>
      </c>
      <c r="K976" s="23">
        <v>41734</v>
      </c>
      <c r="L976" s="21">
        <f ca="1">YEAR(TODAY())-YEAR(CLEAN!$K976)</f>
        <v>11</v>
      </c>
      <c r="M976" s="21">
        <v>22</v>
      </c>
      <c r="N976" s="21">
        <f>SUM(CLEAN!$AB976:$AE976)</f>
        <v>8</v>
      </c>
      <c r="O976" s="24">
        <f>CLEAN!$U976+CLEAN!$V976+CLEAN!$W976+CLEAN!$X976+CLEAN!$Y976+CLEAN!$Z976</f>
        <v>43</v>
      </c>
      <c r="P976" s="21">
        <f>IF(CLEAN!$M976&lt;=32,3,IF(CLEAN!$M976&lt;=65,2,1))</f>
        <v>3</v>
      </c>
      <c r="Q976" s="21">
        <f>IF(Table_Market[[#This Row],[F_TOTAL_achat]]&lt;=14,1,IF(Table_Market[[#This Row],[F_TOTAL_achat]]&lt;=21,2,3))</f>
        <v>1</v>
      </c>
      <c r="R976" s="21">
        <f>IF(Table_Market[[#This Row],[M_TOTAL_dépensé]]&lt;=115,1,IF(Table_Market[[#This Row],[M_TOTAL_dépensé]]&lt;=833,2,3))</f>
        <v>1</v>
      </c>
      <c r="S976" s="21" t="str">
        <f>Table_Market[[#This Row],[R_SCORE]]&amp;Table_Market[[#This Row],[F_SCORE]]&amp;Table_Market[[#This Row],[M_SCORE]]</f>
        <v>311</v>
      </c>
      <c r="T9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76" s="24">
        <v>29</v>
      </c>
      <c r="V976" s="24">
        <v>1</v>
      </c>
      <c r="W976" s="24">
        <v>9</v>
      </c>
      <c r="X976" s="24">
        <v>2</v>
      </c>
      <c r="Y976" s="24">
        <v>0</v>
      </c>
      <c r="Z976" s="24">
        <v>2</v>
      </c>
      <c r="AA976" s="21">
        <v>1</v>
      </c>
      <c r="AB976" s="21">
        <v>2</v>
      </c>
      <c r="AC976" s="21">
        <v>0</v>
      </c>
      <c r="AD976" s="21">
        <v>3</v>
      </c>
      <c r="AE976" s="21">
        <v>3</v>
      </c>
      <c r="AF976" s="21">
        <v>0</v>
      </c>
      <c r="AG976" s="21">
        <v>0</v>
      </c>
      <c r="AH976" s="21">
        <v>0</v>
      </c>
      <c r="AI976" s="21">
        <v>0</v>
      </c>
      <c r="AJ976" s="21">
        <v>0</v>
      </c>
      <c r="AK976" s="21">
        <v>0</v>
      </c>
      <c r="AL976" s="21">
        <v>3</v>
      </c>
      <c r="AM976" s="21">
        <v>11</v>
      </c>
      <c r="AN976" s="25">
        <v>0</v>
      </c>
    </row>
    <row r="977" spans="1:40" x14ac:dyDescent="0.35">
      <c r="A977" s="26">
        <v>2552</v>
      </c>
      <c r="B977" s="27">
        <v>1955</v>
      </c>
      <c r="C977" s="21">
        <f ca="1">YEAR(TODAY())-CLEAN!$B977</f>
        <v>70</v>
      </c>
      <c r="D977" s="28" t="s">
        <v>794</v>
      </c>
      <c r="E977" s="27" t="s">
        <v>714</v>
      </c>
      <c r="F977" s="27" t="s">
        <v>709</v>
      </c>
      <c r="G977" s="29">
        <v>55521</v>
      </c>
      <c r="H977" s="28">
        <v>1</v>
      </c>
      <c r="I977" s="28">
        <v>2</v>
      </c>
      <c r="J977" s="28">
        <f>CLEAN!$H977+CLEAN!$I977</f>
        <v>3</v>
      </c>
      <c r="K977" s="30">
        <v>41569</v>
      </c>
      <c r="L977" s="28">
        <f ca="1">YEAR(TODAY())-YEAR(CLEAN!$K977)</f>
        <v>12</v>
      </c>
      <c r="M977" s="28">
        <v>11</v>
      </c>
      <c r="N977" s="28">
        <f>SUM(CLEAN!$AB977:$AE977)</f>
        <v>22</v>
      </c>
      <c r="O977" s="31">
        <f>CLEAN!$U977+CLEAN!$V977+CLEAN!$W977+CLEAN!$X977+CLEAN!$Y977+CLEAN!$Z977</f>
        <v>446</v>
      </c>
      <c r="P977" s="28">
        <f>IF(CLEAN!$M977&lt;=32,3,IF(CLEAN!$M977&lt;=65,2,1))</f>
        <v>3</v>
      </c>
      <c r="Q977" s="28">
        <f>IF(Table_Market[[#This Row],[F_TOTAL_achat]]&lt;=14,1,IF(Table_Market[[#This Row],[F_TOTAL_achat]]&lt;=21,2,3))</f>
        <v>3</v>
      </c>
      <c r="R977" s="28">
        <f>IF(Table_Market[[#This Row],[M_TOTAL_dépensé]]&lt;=115,1,IF(Table_Market[[#This Row],[M_TOTAL_dépensé]]&lt;=833,2,3))</f>
        <v>2</v>
      </c>
      <c r="S977" s="21" t="str">
        <f>Table_Market[[#This Row],[R_SCORE]]&amp;Table_Market[[#This Row],[F_SCORE]]&amp;Table_Market[[#This Row],[M_SCORE]]</f>
        <v>332</v>
      </c>
      <c r="T9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77" s="31">
        <v>416</v>
      </c>
      <c r="V977" s="31">
        <v>0</v>
      </c>
      <c r="W977" s="31">
        <v>26</v>
      </c>
      <c r="X977" s="31">
        <v>0</v>
      </c>
      <c r="Y977" s="31">
        <v>0</v>
      </c>
      <c r="Z977" s="31">
        <v>4</v>
      </c>
      <c r="AA977" s="28">
        <v>9</v>
      </c>
      <c r="AB977" s="28">
        <v>6</v>
      </c>
      <c r="AC977" s="28">
        <v>3</v>
      </c>
      <c r="AD977" s="28">
        <v>6</v>
      </c>
      <c r="AE977" s="28">
        <v>7</v>
      </c>
      <c r="AF977" s="28">
        <v>0</v>
      </c>
      <c r="AG977" s="28">
        <v>1</v>
      </c>
      <c r="AH977" s="28">
        <v>0</v>
      </c>
      <c r="AI977" s="28">
        <v>0</v>
      </c>
      <c r="AJ977" s="28">
        <v>0</v>
      </c>
      <c r="AK977" s="28">
        <v>0</v>
      </c>
      <c r="AL977" s="28">
        <v>3</v>
      </c>
      <c r="AM977" s="28">
        <v>11</v>
      </c>
      <c r="AN977" s="32">
        <v>1</v>
      </c>
    </row>
    <row r="978" spans="1:40" x14ac:dyDescent="0.35">
      <c r="A978" s="19">
        <v>10478</v>
      </c>
      <c r="B978" s="20">
        <v>1950</v>
      </c>
      <c r="C978" s="21">
        <f ca="1">YEAR(TODAY())-CLEAN!$B978</f>
        <v>75</v>
      </c>
      <c r="D978" s="28" t="s">
        <v>794</v>
      </c>
      <c r="E978" s="20" t="s">
        <v>714</v>
      </c>
      <c r="F978" s="20" t="s">
        <v>710</v>
      </c>
      <c r="G978" s="22">
        <v>55517</v>
      </c>
      <c r="H978" s="21">
        <v>1</v>
      </c>
      <c r="I978" s="21">
        <v>1</v>
      </c>
      <c r="J978" s="21">
        <f>CLEAN!$H978+CLEAN!$I978</f>
        <v>2</v>
      </c>
      <c r="K978" s="23">
        <v>41179</v>
      </c>
      <c r="L978" s="21">
        <f ca="1">YEAR(TODAY())-YEAR(CLEAN!$K978)</f>
        <v>13</v>
      </c>
      <c r="M978" s="21">
        <v>53</v>
      </c>
      <c r="N978" s="21">
        <f>SUM(CLEAN!$AB978:$AE978)</f>
        <v>27</v>
      </c>
      <c r="O978" s="24">
        <f>CLEAN!$U978+CLEAN!$V978+CLEAN!$W978+CLEAN!$X978+CLEAN!$Y978+CLEAN!$Z978</f>
        <v>633</v>
      </c>
      <c r="P978" s="21">
        <f>IF(CLEAN!$M978&lt;=32,3,IF(CLEAN!$M978&lt;=65,2,1))</f>
        <v>2</v>
      </c>
      <c r="Q978" s="21">
        <f>IF(Table_Market[[#This Row],[F_TOTAL_achat]]&lt;=14,1,IF(Table_Market[[#This Row],[F_TOTAL_achat]]&lt;=21,2,3))</f>
        <v>3</v>
      </c>
      <c r="R978" s="21">
        <f>IF(Table_Market[[#This Row],[M_TOTAL_dépensé]]&lt;=115,1,IF(Table_Market[[#This Row],[M_TOTAL_dépensé]]&lt;=833,2,3))</f>
        <v>2</v>
      </c>
      <c r="S978" s="21" t="str">
        <f>Table_Market[[#This Row],[R_SCORE]]&amp;Table_Market[[#This Row],[F_SCORE]]&amp;Table_Market[[#This Row],[M_SCORE]]</f>
        <v>232</v>
      </c>
      <c r="T9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78" s="24">
        <v>483</v>
      </c>
      <c r="V978" s="24">
        <v>0</v>
      </c>
      <c r="W978" s="24">
        <v>108</v>
      </c>
      <c r="X978" s="24">
        <v>0</v>
      </c>
      <c r="Y978" s="24">
        <v>6</v>
      </c>
      <c r="Z978" s="24">
        <v>36</v>
      </c>
      <c r="AA978" s="21">
        <v>5</v>
      </c>
      <c r="AB978" s="21">
        <v>11</v>
      </c>
      <c r="AC978" s="21">
        <v>1</v>
      </c>
      <c r="AD978" s="21">
        <v>6</v>
      </c>
      <c r="AE978" s="21">
        <v>9</v>
      </c>
      <c r="AF978" s="21">
        <v>0</v>
      </c>
      <c r="AG978" s="21">
        <v>0</v>
      </c>
      <c r="AH978" s="21">
        <v>0</v>
      </c>
      <c r="AI978" s="21">
        <v>0</v>
      </c>
      <c r="AJ978" s="21">
        <v>0</v>
      </c>
      <c r="AK978" s="21">
        <v>0</v>
      </c>
      <c r="AL978" s="21">
        <v>3</v>
      </c>
      <c r="AM978" s="21">
        <v>11</v>
      </c>
      <c r="AN978" s="25">
        <v>1</v>
      </c>
    </row>
    <row r="979" spans="1:40" x14ac:dyDescent="0.35">
      <c r="A979" s="26">
        <v>10099</v>
      </c>
      <c r="B979" s="27">
        <v>1984</v>
      </c>
      <c r="C979" s="21">
        <f ca="1">YEAR(TODAY())-CLEAN!$B979</f>
        <v>41</v>
      </c>
      <c r="D979" s="28" t="s">
        <v>793</v>
      </c>
      <c r="E979" s="27" t="s">
        <v>716</v>
      </c>
      <c r="F979" s="27" t="s">
        <v>710</v>
      </c>
      <c r="G979" s="29">
        <v>55434</v>
      </c>
      <c r="H979" s="28">
        <v>1</v>
      </c>
      <c r="I979" s="28">
        <v>0</v>
      </c>
      <c r="J979" s="28">
        <f>CLEAN!$H979+CLEAN!$I979</f>
        <v>1</v>
      </c>
      <c r="K979" s="30">
        <v>41552</v>
      </c>
      <c r="L979" s="28">
        <f ca="1">YEAR(TODAY())-YEAR(CLEAN!$K979)</f>
        <v>12</v>
      </c>
      <c r="M979" s="28">
        <v>21</v>
      </c>
      <c r="N979" s="28">
        <f>SUM(CLEAN!$AB979:$AE979)</f>
        <v>25</v>
      </c>
      <c r="O979" s="31">
        <f>CLEAN!$U979+CLEAN!$V979+CLEAN!$W979+CLEAN!$X979+CLEAN!$Y979+CLEAN!$Z979</f>
        <v>882</v>
      </c>
      <c r="P979" s="28">
        <f>IF(CLEAN!$M979&lt;=32,3,IF(CLEAN!$M979&lt;=65,2,1))</f>
        <v>3</v>
      </c>
      <c r="Q979" s="28">
        <f>IF(Table_Market[[#This Row],[F_TOTAL_achat]]&lt;=14,1,IF(Table_Market[[#This Row],[F_TOTAL_achat]]&lt;=21,2,3))</f>
        <v>3</v>
      </c>
      <c r="R979" s="28">
        <f>IF(Table_Market[[#This Row],[M_TOTAL_dépensé]]&lt;=115,1,IF(Table_Market[[#This Row],[M_TOTAL_dépensé]]&lt;=833,2,3))</f>
        <v>3</v>
      </c>
      <c r="S979" s="21" t="str">
        <f>Table_Market[[#This Row],[R_SCORE]]&amp;Table_Market[[#This Row],[F_SCORE]]&amp;Table_Market[[#This Row],[M_SCORE]]</f>
        <v>333</v>
      </c>
      <c r="T9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979" s="31">
        <v>238</v>
      </c>
      <c r="V979" s="31">
        <v>115</v>
      </c>
      <c r="W979" s="31">
        <v>215</v>
      </c>
      <c r="X979" s="31">
        <v>169</v>
      </c>
      <c r="Y979" s="31">
        <v>69</v>
      </c>
      <c r="Z979" s="31">
        <v>76</v>
      </c>
      <c r="AA979" s="28">
        <v>3</v>
      </c>
      <c r="AB979" s="28">
        <v>5</v>
      </c>
      <c r="AC979" s="28">
        <v>3</v>
      </c>
      <c r="AD979" s="28">
        <v>13</v>
      </c>
      <c r="AE979" s="28">
        <v>4</v>
      </c>
      <c r="AF979" s="28">
        <v>0</v>
      </c>
      <c r="AG979" s="28">
        <v>0</v>
      </c>
      <c r="AH979" s="28">
        <v>0</v>
      </c>
      <c r="AI979" s="28">
        <v>0</v>
      </c>
      <c r="AJ979" s="28">
        <v>0</v>
      </c>
      <c r="AK979" s="28">
        <v>0</v>
      </c>
      <c r="AL979" s="28">
        <v>3</v>
      </c>
      <c r="AM979" s="28">
        <v>11</v>
      </c>
      <c r="AN979" s="32">
        <v>0</v>
      </c>
    </row>
    <row r="980" spans="1:40" x14ac:dyDescent="0.35">
      <c r="A980" s="19">
        <v>3498</v>
      </c>
      <c r="B980" s="20">
        <v>1976</v>
      </c>
      <c r="C980" s="21">
        <f ca="1">YEAR(TODAY())-CLEAN!$B980</f>
        <v>49</v>
      </c>
      <c r="D980" s="28" t="s">
        <v>792</v>
      </c>
      <c r="E980" s="20" t="s">
        <v>714</v>
      </c>
      <c r="F980" s="20" t="s">
        <v>710</v>
      </c>
      <c r="G980" s="22">
        <v>55424</v>
      </c>
      <c r="H980" s="21">
        <v>0</v>
      </c>
      <c r="I980" s="21">
        <v>1</v>
      </c>
      <c r="J980" s="21">
        <f>CLEAN!$H980+CLEAN!$I980</f>
        <v>1</v>
      </c>
      <c r="K980" s="23">
        <v>41238</v>
      </c>
      <c r="L980" s="21">
        <f ca="1">YEAR(TODAY())-YEAR(CLEAN!$K980)</f>
        <v>13</v>
      </c>
      <c r="M980" s="21">
        <v>6</v>
      </c>
      <c r="N980" s="21">
        <f>SUM(CLEAN!$AB980:$AE980)</f>
        <v>27</v>
      </c>
      <c r="O980" s="24">
        <f>CLEAN!$U980+CLEAN!$V980+CLEAN!$W980+CLEAN!$X980+CLEAN!$Y980+CLEAN!$Z980</f>
        <v>877</v>
      </c>
      <c r="P980" s="21">
        <f>IF(CLEAN!$M980&lt;=32,3,IF(CLEAN!$M980&lt;=65,2,1))</f>
        <v>3</v>
      </c>
      <c r="Q980" s="21">
        <f>IF(Table_Market[[#This Row],[F_TOTAL_achat]]&lt;=14,1,IF(Table_Market[[#This Row],[F_TOTAL_achat]]&lt;=21,2,3))</f>
        <v>3</v>
      </c>
      <c r="R980" s="21">
        <f>IF(Table_Market[[#This Row],[M_TOTAL_dépensé]]&lt;=115,1,IF(Table_Market[[#This Row],[M_TOTAL_dépensé]]&lt;=833,2,3))</f>
        <v>3</v>
      </c>
      <c r="S980" s="21" t="str">
        <f>Table_Market[[#This Row],[R_SCORE]]&amp;Table_Market[[#This Row],[F_SCORE]]&amp;Table_Market[[#This Row],[M_SCORE]]</f>
        <v>333</v>
      </c>
      <c r="T9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980" s="24">
        <v>462</v>
      </c>
      <c r="V980" s="24">
        <v>61</v>
      </c>
      <c r="W980" s="24">
        <v>184</v>
      </c>
      <c r="X980" s="24">
        <v>10</v>
      </c>
      <c r="Y980" s="24">
        <v>53</v>
      </c>
      <c r="Z980" s="24">
        <v>107</v>
      </c>
      <c r="AA980" s="21">
        <v>4</v>
      </c>
      <c r="AB980" s="21">
        <v>7</v>
      </c>
      <c r="AC980" s="21">
        <v>5</v>
      </c>
      <c r="AD980" s="21">
        <v>9</v>
      </c>
      <c r="AE980" s="21">
        <v>6</v>
      </c>
      <c r="AF980" s="21">
        <v>1</v>
      </c>
      <c r="AG980" s="21">
        <v>0</v>
      </c>
      <c r="AH980" s="21">
        <v>0</v>
      </c>
      <c r="AI980" s="21">
        <v>0</v>
      </c>
      <c r="AJ980" s="21">
        <v>0</v>
      </c>
      <c r="AK980" s="21">
        <v>0</v>
      </c>
      <c r="AL980" s="21">
        <v>3</v>
      </c>
      <c r="AM980" s="21">
        <v>11</v>
      </c>
      <c r="AN980" s="25">
        <v>1</v>
      </c>
    </row>
    <row r="981" spans="1:40" x14ac:dyDescent="0.35">
      <c r="A981" s="26">
        <v>4887</v>
      </c>
      <c r="B981" s="27">
        <v>1976</v>
      </c>
      <c r="C981" s="21">
        <f ca="1">YEAR(TODAY())-CLEAN!$B981</f>
        <v>49</v>
      </c>
      <c r="D981" s="28" t="s">
        <v>792</v>
      </c>
      <c r="E981" s="27" t="s">
        <v>714</v>
      </c>
      <c r="F981" s="27" t="s">
        <v>711</v>
      </c>
      <c r="G981" s="29">
        <v>55412</v>
      </c>
      <c r="H981" s="28">
        <v>1</v>
      </c>
      <c r="I981" s="28">
        <v>1</v>
      </c>
      <c r="J981" s="28">
        <f>CLEAN!$H981+CLEAN!$I981</f>
        <v>2</v>
      </c>
      <c r="K981" s="30">
        <v>41600</v>
      </c>
      <c r="L981" s="28">
        <f ca="1">YEAR(TODAY())-YEAR(CLEAN!$K981)</f>
        <v>12</v>
      </c>
      <c r="M981" s="28">
        <v>65</v>
      </c>
      <c r="N981" s="28">
        <f>SUM(CLEAN!$AB981:$AE981)</f>
        <v>10</v>
      </c>
      <c r="O981" s="31">
        <f>CLEAN!$U981+CLEAN!$V981+CLEAN!$W981+CLEAN!$X981+CLEAN!$Y981+CLEAN!$Z981</f>
        <v>63</v>
      </c>
      <c r="P981" s="28">
        <f>IF(CLEAN!$M981&lt;=32,3,IF(CLEAN!$M981&lt;=65,2,1))</f>
        <v>2</v>
      </c>
      <c r="Q981" s="28">
        <f>IF(Table_Market[[#This Row],[F_TOTAL_achat]]&lt;=14,1,IF(Table_Market[[#This Row],[F_TOTAL_achat]]&lt;=21,2,3))</f>
        <v>1</v>
      </c>
      <c r="R981" s="28">
        <f>IF(Table_Market[[#This Row],[M_TOTAL_dépensé]]&lt;=115,1,IF(Table_Market[[#This Row],[M_TOTAL_dépensé]]&lt;=833,2,3))</f>
        <v>1</v>
      </c>
      <c r="S981" s="21" t="str">
        <f>Table_Market[[#This Row],[R_SCORE]]&amp;Table_Market[[#This Row],[F_SCORE]]&amp;Table_Market[[#This Row],[M_SCORE]]</f>
        <v>211</v>
      </c>
      <c r="T9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981" s="31">
        <v>10</v>
      </c>
      <c r="V981" s="31">
        <v>5</v>
      </c>
      <c r="W981" s="31">
        <v>28</v>
      </c>
      <c r="X981" s="31">
        <v>11</v>
      </c>
      <c r="Y981" s="31">
        <v>1</v>
      </c>
      <c r="Z981" s="31">
        <v>8</v>
      </c>
      <c r="AA981" s="28">
        <v>1</v>
      </c>
      <c r="AB981" s="28">
        <v>2</v>
      </c>
      <c r="AC981" s="28">
        <v>0</v>
      </c>
      <c r="AD981" s="28">
        <v>3</v>
      </c>
      <c r="AE981" s="28">
        <v>5</v>
      </c>
      <c r="AF981" s="28">
        <v>0</v>
      </c>
      <c r="AG981" s="28">
        <v>0</v>
      </c>
      <c r="AH981" s="28">
        <v>0</v>
      </c>
      <c r="AI981" s="28">
        <v>0</v>
      </c>
      <c r="AJ981" s="28">
        <v>0</v>
      </c>
      <c r="AK981" s="28">
        <v>0</v>
      </c>
      <c r="AL981" s="28">
        <v>3</v>
      </c>
      <c r="AM981" s="28">
        <v>11</v>
      </c>
      <c r="AN981" s="32">
        <v>0</v>
      </c>
    </row>
    <row r="982" spans="1:40" x14ac:dyDescent="0.35">
      <c r="A982" s="19">
        <v>9970</v>
      </c>
      <c r="B982" s="20">
        <v>1977</v>
      </c>
      <c r="C982" s="21">
        <f ca="1">YEAR(TODAY())-CLEAN!$B982</f>
        <v>48</v>
      </c>
      <c r="D982" s="28" t="s">
        <v>792</v>
      </c>
      <c r="E982" s="20" t="s">
        <v>716</v>
      </c>
      <c r="F982" s="20" t="s">
        <v>713</v>
      </c>
      <c r="G982" s="22">
        <v>55375</v>
      </c>
      <c r="H982" s="21">
        <v>0</v>
      </c>
      <c r="I982" s="21">
        <v>1</v>
      </c>
      <c r="J982" s="21">
        <f>CLEAN!$H982+CLEAN!$I982</f>
        <v>1</v>
      </c>
      <c r="K982" s="23">
        <v>41564</v>
      </c>
      <c r="L982" s="21">
        <f ca="1">YEAR(TODAY())-YEAR(CLEAN!$K982)</f>
        <v>12</v>
      </c>
      <c r="M982" s="21">
        <v>3</v>
      </c>
      <c r="N982" s="21">
        <f>SUM(CLEAN!$AB982:$AE982)</f>
        <v>10</v>
      </c>
      <c r="O982" s="24">
        <f>CLEAN!$U982+CLEAN!$V982+CLEAN!$W982+CLEAN!$X982+CLEAN!$Y982+CLEAN!$Z982</f>
        <v>162</v>
      </c>
      <c r="P982" s="21">
        <f>IF(CLEAN!$M982&lt;=32,3,IF(CLEAN!$M982&lt;=65,2,1))</f>
        <v>3</v>
      </c>
      <c r="Q982" s="21">
        <f>IF(Table_Market[[#This Row],[F_TOTAL_achat]]&lt;=14,1,IF(Table_Market[[#This Row],[F_TOTAL_achat]]&lt;=21,2,3))</f>
        <v>1</v>
      </c>
      <c r="R982" s="21">
        <f>IF(Table_Market[[#This Row],[M_TOTAL_dépensé]]&lt;=115,1,IF(Table_Market[[#This Row],[M_TOTAL_dépensé]]&lt;=833,2,3))</f>
        <v>2</v>
      </c>
      <c r="S982" s="21" t="str">
        <f>Table_Market[[#This Row],[R_SCORE]]&amp;Table_Market[[#This Row],[F_SCORE]]&amp;Table_Market[[#This Row],[M_SCORE]]</f>
        <v>312</v>
      </c>
      <c r="T9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82" s="24">
        <v>42</v>
      </c>
      <c r="V982" s="24">
        <v>11</v>
      </c>
      <c r="W982" s="24">
        <v>57</v>
      </c>
      <c r="X982" s="24">
        <v>10</v>
      </c>
      <c r="Y982" s="24">
        <v>28</v>
      </c>
      <c r="Z982" s="24">
        <v>14</v>
      </c>
      <c r="AA982" s="21">
        <v>1</v>
      </c>
      <c r="AB982" s="21">
        <v>1</v>
      </c>
      <c r="AC982" s="21">
        <v>1</v>
      </c>
      <c r="AD982" s="21">
        <v>6</v>
      </c>
      <c r="AE982" s="21">
        <v>2</v>
      </c>
      <c r="AF982" s="21">
        <v>0</v>
      </c>
      <c r="AG982" s="21">
        <v>0</v>
      </c>
      <c r="AH982" s="21">
        <v>0</v>
      </c>
      <c r="AI982" s="21">
        <v>0</v>
      </c>
      <c r="AJ982" s="21">
        <v>0</v>
      </c>
      <c r="AK982" s="21">
        <v>0</v>
      </c>
      <c r="AL982" s="21">
        <v>3</v>
      </c>
      <c r="AM982" s="21">
        <v>11</v>
      </c>
      <c r="AN982" s="25">
        <v>0</v>
      </c>
    </row>
    <row r="983" spans="1:40" x14ac:dyDescent="0.35">
      <c r="A983" s="26">
        <v>425</v>
      </c>
      <c r="B983" s="27">
        <v>1985</v>
      </c>
      <c r="C983" s="21">
        <f ca="1">YEAR(TODAY())-CLEAN!$B983</f>
        <v>40</v>
      </c>
      <c r="D983" s="28" t="s">
        <v>793</v>
      </c>
      <c r="E983" s="27" t="s">
        <v>716</v>
      </c>
      <c r="F983" s="27" t="s">
        <v>710</v>
      </c>
      <c r="G983" s="29">
        <v>55357</v>
      </c>
      <c r="H983" s="28">
        <v>2</v>
      </c>
      <c r="I983" s="28">
        <v>0</v>
      </c>
      <c r="J983" s="28">
        <f>CLEAN!$H983+CLEAN!$I983</f>
        <v>2</v>
      </c>
      <c r="K983" s="30">
        <v>41324</v>
      </c>
      <c r="L983" s="28">
        <f ca="1">YEAR(TODAY())-YEAR(CLEAN!$K983)</f>
        <v>12</v>
      </c>
      <c r="M983" s="28">
        <v>66</v>
      </c>
      <c r="N983" s="28">
        <f>SUM(CLEAN!$AB983:$AE983)</f>
        <v>24</v>
      </c>
      <c r="O983" s="31">
        <f>CLEAN!$U983+CLEAN!$V983+CLEAN!$W983+CLEAN!$X983+CLEAN!$Y983+CLEAN!$Z983</f>
        <v>727</v>
      </c>
      <c r="P983" s="28">
        <f>IF(CLEAN!$M983&lt;=32,3,IF(CLEAN!$M983&lt;=65,2,1))</f>
        <v>1</v>
      </c>
      <c r="Q983" s="28">
        <f>IF(Table_Market[[#This Row],[F_TOTAL_achat]]&lt;=14,1,IF(Table_Market[[#This Row],[F_TOTAL_achat]]&lt;=21,2,3))</f>
        <v>3</v>
      </c>
      <c r="R983" s="28">
        <f>IF(Table_Market[[#This Row],[M_TOTAL_dépensé]]&lt;=115,1,IF(Table_Market[[#This Row],[M_TOTAL_dépensé]]&lt;=833,2,3))</f>
        <v>2</v>
      </c>
      <c r="S983" s="21" t="str">
        <f>Table_Market[[#This Row],[R_SCORE]]&amp;Table_Market[[#This Row],[F_SCORE]]&amp;Table_Market[[#This Row],[M_SCORE]]</f>
        <v>132</v>
      </c>
      <c r="T9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83" s="31">
        <v>374</v>
      </c>
      <c r="V983" s="31">
        <v>64</v>
      </c>
      <c r="W983" s="31">
        <v>116</v>
      </c>
      <c r="X983" s="31">
        <v>84</v>
      </c>
      <c r="Y983" s="31">
        <v>25</v>
      </c>
      <c r="Z983" s="31">
        <v>64</v>
      </c>
      <c r="AA983" s="28">
        <v>3</v>
      </c>
      <c r="AB983" s="28">
        <v>6</v>
      </c>
      <c r="AC983" s="28">
        <v>2</v>
      </c>
      <c r="AD983" s="28">
        <v>11</v>
      </c>
      <c r="AE983" s="28">
        <v>5</v>
      </c>
      <c r="AF983" s="28">
        <v>0</v>
      </c>
      <c r="AG983" s="28">
        <v>0</v>
      </c>
      <c r="AH983" s="28">
        <v>0</v>
      </c>
      <c r="AI983" s="28">
        <v>0</v>
      </c>
      <c r="AJ983" s="28">
        <v>0</v>
      </c>
      <c r="AK983" s="28">
        <v>0</v>
      </c>
      <c r="AL983" s="28">
        <v>3</v>
      </c>
      <c r="AM983" s="28">
        <v>11</v>
      </c>
      <c r="AN983" s="32">
        <v>0</v>
      </c>
    </row>
    <row r="984" spans="1:40" x14ac:dyDescent="0.35">
      <c r="A984" s="19">
        <v>5935</v>
      </c>
      <c r="B984" s="20">
        <v>1956</v>
      </c>
      <c r="C984" s="21">
        <f ca="1">YEAR(TODAY())-CLEAN!$B984</f>
        <v>69</v>
      </c>
      <c r="D984" s="28" t="s">
        <v>794</v>
      </c>
      <c r="E984" s="20" t="s">
        <v>717</v>
      </c>
      <c r="F984" s="20" t="s">
        <v>709</v>
      </c>
      <c r="G984" s="22">
        <v>55284</v>
      </c>
      <c r="H984" s="21">
        <v>0</v>
      </c>
      <c r="I984" s="21">
        <v>1</v>
      </c>
      <c r="J984" s="21">
        <f>CLEAN!$H984+CLEAN!$I984</f>
        <v>1</v>
      </c>
      <c r="K984" s="23">
        <v>41267</v>
      </c>
      <c r="L984" s="21">
        <f ca="1">YEAR(TODAY())-YEAR(CLEAN!$K984)</f>
        <v>13</v>
      </c>
      <c r="M984" s="21">
        <v>60</v>
      </c>
      <c r="N984" s="21">
        <f>SUM(CLEAN!$AB984:$AE984)</f>
        <v>25</v>
      </c>
      <c r="O984" s="24">
        <f>CLEAN!$U984+CLEAN!$V984+CLEAN!$W984+CLEAN!$X984+CLEAN!$Y984+CLEAN!$Z984</f>
        <v>764</v>
      </c>
      <c r="P984" s="21">
        <f>IF(CLEAN!$M984&lt;=32,3,IF(CLEAN!$M984&lt;=65,2,1))</f>
        <v>2</v>
      </c>
      <c r="Q984" s="21">
        <f>IF(Table_Market[[#This Row],[F_TOTAL_achat]]&lt;=14,1,IF(Table_Market[[#This Row],[F_TOTAL_achat]]&lt;=21,2,3))</f>
        <v>3</v>
      </c>
      <c r="R984" s="21">
        <f>IF(Table_Market[[#This Row],[M_TOTAL_dépensé]]&lt;=115,1,IF(Table_Market[[#This Row],[M_TOTAL_dépensé]]&lt;=833,2,3))</f>
        <v>2</v>
      </c>
      <c r="S984" s="21" t="str">
        <f>Table_Market[[#This Row],[R_SCORE]]&amp;Table_Market[[#This Row],[F_SCORE]]&amp;Table_Market[[#This Row],[M_SCORE]]</f>
        <v>232</v>
      </c>
      <c r="T9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84" s="24">
        <v>547</v>
      </c>
      <c r="V984" s="24">
        <v>7</v>
      </c>
      <c r="W984" s="24">
        <v>140</v>
      </c>
      <c r="X984" s="24">
        <v>0</v>
      </c>
      <c r="Y984" s="24">
        <v>7</v>
      </c>
      <c r="Z984" s="24">
        <v>63</v>
      </c>
      <c r="AA984" s="21">
        <v>3</v>
      </c>
      <c r="AB984" s="21">
        <v>7</v>
      </c>
      <c r="AC984" s="21">
        <v>5</v>
      </c>
      <c r="AD984" s="21">
        <v>8</v>
      </c>
      <c r="AE984" s="21">
        <v>5</v>
      </c>
      <c r="AF984" s="21">
        <v>0</v>
      </c>
      <c r="AG984" s="21">
        <v>0</v>
      </c>
      <c r="AH984" s="21">
        <v>0</v>
      </c>
      <c r="AI984" s="21">
        <v>0</v>
      </c>
      <c r="AJ984" s="21">
        <v>0</v>
      </c>
      <c r="AK984" s="21">
        <v>0</v>
      </c>
      <c r="AL984" s="21">
        <v>3</v>
      </c>
      <c r="AM984" s="21">
        <v>11</v>
      </c>
      <c r="AN984" s="25">
        <v>0</v>
      </c>
    </row>
    <row r="985" spans="1:40" x14ac:dyDescent="0.35">
      <c r="A985" s="26">
        <v>3376</v>
      </c>
      <c r="B985" s="27">
        <v>1970</v>
      </c>
      <c r="C985" s="21">
        <f ca="1">YEAR(TODAY())-CLEAN!$B985</f>
        <v>55</v>
      </c>
      <c r="D985" s="28" t="s">
        <v>792</v>
      </c>
      <c r="E985" s="27" t="s">
        <v>717</v>
      </c>
      <c r="F985" s="27" t="s">
        <v>711</v>
      </c>
      <c r="G985" s="29">
        <v>55282</v>
      </c>
      <c r="H985" s="28">
        <v>1</v>
      </c>
      <c r="I985" s="28">
        <v>0</v>
      </c>
      <c r="J985" s="28">
        <f>CLEAN!$H985+CLEAN!$I985</f>
        <v>1</v>
      </c>
      <c r="K985" s="30">
        <v>41621</v>
      </c>
      <c r="L985" s="28">
        <f ca="1">YEAR(TODAY())-YEAR(CLEAN!$K985)</f>
        <v>12</v>
      </c>
      <c r="M985" s="28">
        <v>9</v>
      </c>
      <c r="N985" s="28">
        <f>SUM(CLEAN!$AB985:$AE985)</f>
        <v>14</v>
      </c>
      <c r="O985" s="31">
        <f>CLEAN!$U985+CLEAN!$V985+CLEAN!$W985+CLEAN!$X985+CLEAN!$Y985+CLEAN!$Z985</f>
        <v>235</v>
      </c>
      <c r="P985" s="28">
        <f>IF(CLEAN!$M985&lt;=32,3,IF(CLEAN!$M985&lt;=65,2,1))</f>
        <v>3</v>
      </c>
      <c r="Q985" s="28">
        <f>IF(Table_Market[[#This Row],[F_TOTAL_achat]]&lt;=14,1,IF(Table_Market[[#This Row],[F_TOTAL_achat]]&lt;=21,2,3))</f>
        <v>1</v>
      </c>
      <c r="R985" s="28">
        <f>IF(Table_Market[[#This Row],[M_TOTAL_dépensé]]&lt;=115,1,IF(Table_Market[[#This Row],[M_TOTAL_dépensé]]&lt;=833,2,3))</f>
        <v>2</v>
      </c>
      <c r="S985" s="21" t="str">
        <f>Table_Market[[#This Row],[R_SCORE]]&amp;Table_Market[[#This Row],[F_SCORE]]&amp;Table_Market[[#This Row],[M_SCORE]]</f>
        <v>312</v>
      </c>
      <c r="T9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85" s="31">
        <v>125</v>
      </c>
      <c r="V985" s="31">
        <v>6</v>
      </c>
      <c r="W985" s="31">
        <v>73</v>
      </c>
      <c r="X985" s="31">
        <v>8</v>
      </c>
      <c r="Y985" s="31">
        <v>4</v>
      </c>
      <c r="Z985" s="31">
        <v>19</v>
      </c>
      <c r="AA985" s="28">
        <v>1</v>
      </c>
      <c r="AB985" s="28">
        <v>3</v>
      </c>
      <c r="AC985" s="28">
        <v>1</v>
      </c>
      <c r="AD985" s="28">
        <v>6</v>
      </c>
      <c r="AE985" s="28">
        <v>4</v>
      </c>
      <c r="AF985" s="28">
        <v>0</v>
      </c>
      <c r="AG985" s="28">
        <v>0</v>
      </c>
      <c r="AH985" s="28">
        <v>0</v>
      </c>
      <c r="AI985" s="28">
        <v>0</v>
      </c>
      <c r="AJ985" s="28">
        <v>0</v>
      </c>
      <c r="AK985" s="28">
        <v>0</v>
      </c>
      <c r="AL985" s="28">
        <v>3</v>
      </c>
      <c r="AM985" s="28">
        <v>11</v>
      </c>
      <c r="AN985" s="32">
        <v>0</v>
      </c>
    </row>
    <row r="986" spans="1:40" x14ac:dyDescent="0.35">
      <c r="A986" s="19">
        <v>7352</v>
      </c>
      <c r="B986" s="20">
        <v>1957</v>
      </c>
      <c r="C986" s="21">
        <f ca="1">YEAR(TODAY())-CLEAN!$B986</f>
        <v>68</v>
      </c>
      <c r="D986" s="28" t="s">
        <v>794</v>
      </c>
      <c r="E986" s="20" t="s">
        <v>716</v>
      </c>
      <c r="F986" s="20" t="s">
        <v>710</v>
      </c>
      <c r="G986" s="22">
        <v>55267</v>
      </c>
      <c r="H986" s="21">
        <v>0</v>
      </c>
      <c r="I986" s="21">
        <v>1</v>
      </c>
      <c r="J986" s="21">
        <f>CLEAN!$H986+CLEAN!$I986</f>
        <v>1</v>
      </c>
      <c r="K986" s="23">
        <v>41568</v>
      </c>
      <c r="L986" s="21">
        <f ca="1">YEAR(TODAY())-YEAR(CLEAN!$K986)</f>
        <v>12</v>
      </c>
      <c r="M986" s="21">
        <v>28</v>
      </c>
      <c r="N986" s="21">
        <f>SUM(CLEAN!$AB986:$AE986)</f>
        <v>16</v>
      </c>
      <c r="O986" s="24">
        <f>CLEAN!$U986+CLEAN!$V986+CLEAN!$W986+CLEAN!$X986+CLEAN!$Y986+CLEAN!$Z986</f>
        <v>405</v>
      </c>
      <c r="P986" s="21">
        <f>IF(CLEAN!$M986&lt;=32,3,IF(CLEAN!$M986&lt;=65,2,1))</f>
        <v>3</v>
      </c>
      <c r="Q986" s="21">
        <f>IF(Table_Market[[#This Row],[F_TOTAL_achat]]&lt;=14,1,IF(Table_Market[[#This Row],[F_TOTAL_achat]]&lt;=21,2,3))</f>
        <v>2</v>
      </c>
      <c r="R986" s="21">
        <f>IF(Table_Market[[#This Row],[M_TOTAL_dépensé]]&lt;=115,1,IF(Table_Market[[#This Row],[M_TOTAL_dépensé]]&lt;=833,2,3))</f>
        <v>2</v>
      </c>
      <c r="S986" s="21" t="str">
        <f>Table_Market[[#This Row],[R_SCORE]]&amp;Table_Market[[#This Row],[F_SCORE]]&amp;Table_Market[[#This Row],[M_SCORE]]</f>
        <v>322</v>
      </c>
      <c r="T9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86" s="24">
        <v>161</v>
      </c>
      <c r="V986" s="24">
        <v>28</v>
      </c>
      <c r="W986" s="24">
        <v>136</v>
      </c>
      <c r="X986" s="24">
        <v>32</v>
      </c>
      <c r="Y986" s="24">
        <v>3</v>
      </c>
      <c r="Z986" s="24">
        <v>45</v>
      </c>
      <c r="AA986" s="21">
        <v>4</v>
      </c>
      <c r="AB986" s="21">
        <v>3</v>
      </c>
      <c r="AC986" s="21">
        <v>4</v>
      </c>
      <c r="AD986" s="21">
        <v>6</v>
      </c>
      <c r="AE986" s="21">
        <v>3</v>
      </c>
      <c r="AF986" s="21">
        <v>0</v>
      </c>
      <c r="AG986" s="21">
        <v>0</v>
      </c>
      <c r="AH986" s="21">
        <v>0</v>
      </c>
      <c r="AI986" s="21">
        <v>0</v>
      </c>
      <c r="AJ986" s="21">
        <v>0</v>
      </c>
      <c r="AK986" s="21">
        <v>0</v>
      </c>
      <c r="AL986" s="21">
        <v>3</v>
      </c>
      <c r="AM986" s="21">
        <v>11</v>
      </c>
      <c r="AN986" s="25">
        <v>0</v>
      </c>
    </row>
    <row r="987" spans="1:40" x14ac:dyDescent="0.35">
      <c r="A987" s="26">
        <v>9224</v>
      </c>
      <c r="B987" s="27">
        <v>1972</v>
      </c>
      <c r="C987" s="21">
        <f ca="1">YEAR(TODAY())-CLEAN!$B987</f>
        <v>53</v>
      </c>
      <c r="D987" s="28" t="s">
        <v>792</v>
      </c>
      <c r="E987" s="27" t="s">
        <v>714</v>
      </c>
      <c r="F987" s="27" t="s">
        <v>709</v>
      </c>
      <c r="G987" s="29">
        <v>55260</v>
      </c>
      <c r="H987" s="28">
        <v>0</v>
      </c>
      <c r="I987" s="28">
        <v>1</v>
      </c>
      <c r="J987" s="28">
        <f>CLEAN!$H987+CLEAN!$I987</f>
        <v>1</v>
      </c>
      <c r="K987" s="30">
        <v>41255</v>
      </c>
      <c r="L987" s="28">
        <f ca="1">YEAR(TODAY())-YEAR(CLEAN!$K987)</f>
        <v>13</v>
      </c>
      <c r="M987" s="28">
        <v>81</v>
      </c>
      <c r="N987" s="28">
        <f>SUM(CLEAN!$AB987:$AE987)</f>
        <v>29</v>
      </c>
      <c r="O987" s="31">
        <f>CLEAN!$U987+CLEAN!$V987+CLEAN!$W987+CLEAN!$X987+CLEAN!$Y987+CLEAN!$Z987</f>
        <v>1139</v>
      </c>
      <c r="P987" s="28">
        <f>IF(CLEAN!$M987&lt;=32,3,IF(CLEAN!$M987&lt;=65,2,1))</f>
        <v>1</v>
      </c>
      <c r="Q987" s="28">
        <f>IF(Table_Market[[#This Row],[F_TOTAL_achat]]&lt;=14,1,IF(Table_Market[[#This Row],[F_TOTAL_achat]]&lt;=21,2,3))</f>
        <v>3</v>
      </c>
      <c r="R987" s="28">
        <f>IF(Table_Market[[#This Row],[M_TOTAL_dépensé]]&lt;=115,1,IF(Table_Market[[#This Row],[M_TOTAL_dépensé]]&lt;=833,2,3))</f>
        <v>3</v>
      </c>
      <c r="S987" s="21" t="str">
        <f>Table_Market[[#This Row],[R_SCORE]]&amp;Table_Market[[#This Row],[F_SCORE]]&amp;Table_Market[[#This Row],[M_SCORE]]</f>
        <v>133</v>
      </c>
      <c r="T9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87" s="31">
        <v>825</v>
      </c>
      <c r="V987" s="31">
        <v>8</v>
      </c>
      <c r="W987" s="31">
        <v>53</v>
      </c>
      <c r="X987" s="31">
        <v>11</v>
      </c>
      <c r="Y987" s="31">
        <v>0</v>
      </c>
      <c r="Z987" s="31">
        <v>242</v>
      </c>
      <c r="AA987" s="28">
        <v>2</v>
      </c>
      <c r="AB987" s="28">
        <v>8</v>
      </c>
      <c r="AC987" s="28">
        <v>10</v>
      </c>
      <c r="AD987" s="28">
        <v>5</v>
      </c>
      <c r="AE987" s="28">
        <v>6</v>
      </c>
      <c r="AF987" s="28">
        <v>0</v>
      </c>
      <c r="AG987" s="28">
        <v>0</v>
      </c>
      <c r="AH987" s="28">
        <v>0</v>
      </c>
      <c r="AI987" s="28">
        <v>0</v>
      </c>
      <c r="AJ987" s="28">
        <v>0</v>
      </c>
      <c r="AK987" s="28">
        <v>0</v>
      </c>
      <c r="AL987" s="28">
        <v>3</v>
      </c>
      <c r="AM987" s="28">
        <v>11</v>
      </c>
      <c r="AN987" s="32">
        <v>0</v>
      </c>
    </row>
    <row r="988" spans="1:40" x14ac:dyDescent="0.35">
      <c r="A988" s="19">
        <v>1272</v>
      </c>
      <c r="B988" s="20">
        <v>1965</v>
      </c>
      <c r="C988" s="21">
        <f ca="1">YEAR(TODAY())-CLEAN!$B988</f>
        <v>60</v>
      </c>
      <c r="D988" s="28" t="s">
        <v>794</v>
      </c>
      <c r="E988" s="20" t="s">
        <v>717</v>
      </c>
      <c r="F988" s="20" t="s">
        <v>709</v>
      </c>
      <c r="G988" s="22">
        <v>55250</v>
      </c>
      <c r="H988" s="21">
        <v>0</v>
      </c>
      <c r="I988" s="21">
        <v>1</v>
      </c>
      <c r="J988" s="21">
        <f>CLEAN!$H988+CLEAN!$I988</f>
        <v>1</v>
      </c>
      <c r="K988" s="23">
        <v>41203</v>
      </c>
      <c r="L988" s="21">
        <f ca="1">YEAR(TODAY())-YEAR(CLEAN!$K988)</f>
        <v>13</v>
      </c>
      <c r="M988" s="21">
        <v>49</v>
      </c>
      <c r="N988" s="21">
        <f>SUM(CLEAN!$AB988:$AE988)</f>
        <v>27</v>
      </c>
      <c r="O988" s="24">
        <f>CLEAN!$U988+CLEAN!$V988+CLEAN!$W988+CLEAN!$X988+CLEAN!$Y988+CLEAN!$Z988</f>
        <v>903</v>
      </c>
      <c r="P988" s="21">
        <f>IF(CLEAN!$M988&lt;=32,3,IF(CLEAN!$M988&lt;=65,2,1))</f>
        <v>2</v>
      </c>
      <c r="Q988" s="21">
        <f>IF(Table_Market[[#This Row],[F_TOTAL_achat]]&lt;=14,1,IF(Table_Market[[#This Row],[F_TOTAL_achat]]&lt;=21,2,3))</f>
        <v>3</v>
      </c>
      <c r="R988" s="21">
        <f>IF(Table_Market[[#This Row],[M_TOTAL_dépensé]]&lt;=115,1,IF(Table_Market[[#This Row],[M_TOTAL_dépensé]]&lt;=833,2,3))</f>
        <v>3</v>
      </c>
      <c r="S988" s="21" t="str">
        <f>Table_Market[[#This Row],[R_SCORE]]&amp;Table_Market[[#This Row],[F_SCORE]]&amp;Table_Market[[#This Row],[M_SCORE]]</f>
        <v>233</v>
      </c>
      <c r="T9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88" s="24">
        <v>664</v>
      </c>
      <c r="V988" s="24">
        <v>58</v>
      </c>
      <c r="W988" s="24">
        <v>83</v>
      </c>
      <c r="X988" s="24">
        <v>32</v>
      </c>
      <c r="Y988" s="24">
        <v>0</v>
      </c>
      <c r="Z988" s="24">
        <v>66</v>
      </c>
      <c r="AA988" s="21">
        <v>4</v>
      </c>
      <c r="AB988" s="21">
        <v>7</v>
      </c>
      <c r="AC988" s="21">
        <v>5</v>
      </c>
      <c r="AD988" s="21">
        <v>10</v>
      </c>
      <c r="AE988" s="21">
        <v>5</v>
      </c>
      <c r="AF988" s="21">
        <v>0</v>
      </c>
      <c r="AG988" s="21">
        <v>0</v>
      </c>
      <c r="AH988" s="21">
        <v>0</v>
      </c>
      <c r="AI988" s="21">
        <v>0</v>
      </c>
      <c r="AJ988" s="21">
        <v>0</v>
      </c>
      <c r="AK988" s="21">
        <v>0</v>
      </c>
      <c r="AL988" s="21">
        <v>3</v>
      </c>
      <c r="AM988" s="21">
        <v>11</v>
      </c>
      <c r="AN988" s="25">
        <v>0</v>
      </c>
    </row>
    <row r="989" spans="1:40" x14ac:dyDescent="0.35">
      <c r="A989" s="26">
        <v>4174</v>
      </c>
      <c r="B989" s="27">
        <v>1956</v>
      </c>
      <c r="C989" s="21">
        <f ca="1">YEAR(TODAY())-CLEAN!$B989</f>
        <v>69</v>
      </c>
      <c r="D989" s="28" t="s">
        <v>794</v>
      </c>
      <c r="E989" s="27" t="s">
        <v>717</v>
      </c>
      <c r="F989" s="27" t="s">
        <v>713</v>
      </c>
      <c r="G989" s="29">
        <v>55249</v>
      </c>
      <c r="H989" s="28">
        <v>0</v>
      </c>
      <c r="I989" s="28">
        <v>1</v>
      </c>
      <c r="J989" s="28">
        <f>CLEAN!$H989+CLEAN!$I989</f>
        <v>1</v>
      </c>
      <c r="K989" s="30">
        <v>41746</v>
      </c>
      <c r="L989" s="28">
        <f ca="1">YEAR(TODAY())-YEAR(CLEAN!$K989)</f>
        <v>11</v>
      </c>
      <c r="M989" s="28">
        <v>81</v>
      </c>
      <c r="N989" s="28">
        <f>SUM(CLEAN!$AB989:$AE989)</f>
        <v>10</v>
      </c>
      <c r="O989" s="31">
        <f>CLEAN!$U989+CLEAN!$V989+CLEAN!$W989+CLEAN!$X989+CLEAN!$Y989+CLEAN!$Z989</f>
        <v>130</v>
      </c>
      <c r="P989" s="28">
        <f>IF(CLEAN!$M989&lt;=32,3,IF(CLEAN!$M989&lt;=65,2,1))</f>
        <v>1</v>
      </c>
      <c r="Q989" s="28">
        <f>IF(Table_Market[[#This Row],[F_TOTAL_achat]]&lt;=14,1,IF(Table_Market[[#This Row],[F_TOTAL_achat]]&lt;=21,2,3))</f>
        <v>1</v>
      </c>
      <c r="R989" s="28">
        <f>IF(Table_Market[[#This Row],[M_TOTAL_dépensé]]&lt;=115,1,IF(Table_Market[[#This Row],[M_TOTAL_dépensé]]&lt;=833,2,3))</f>
        <v>2</v>
      </c>
      <c r="S989" s="21" t="str">
        <f>Table_Market[[#This Row],[R_SCORE]]&amp;Table_Market[[#This Row],[F_SCORE]]&amp;Table_Market[[#This Row],[M_SCORE]]</f>
        <v>112</v>
      </c>
      <c r="T9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89" s="31">
        <v>97</v>
      </c>
      <c r="V989" s="31">
        <v>1</v>
      </c>
      <c r="W989" s="31">
        <v>19</v>
      </c>
      <c r="X989" s="31">
        <v>2</v>
      </c>
      <c r="Y989" s="31">
        <v>0</v>
      </c>
      <c r="Z989" s="31">
        <v>11</v>
      </c>
      <c r="AA989" s="28">
        <v>1</v>
      </c>
      <c r="AB989" s="28">
        <v>2</v>
      </c>
      <c r="AC989" s="28">
        <v>1</v>
      </c>
      <c r="AD989" s="28">
        <v>4</v>
      </c>
      <c r="AE989" s="28">
        <v>3</v>
      </c>
      <c r="AF989" s="28">
        <v>0</v>
      </c>
      <c r="AG989" s="28">
        <v>0</v>
      </c>
      <c r="AH989" s="28">
        <v>0</v>
      </c>
      <c r="AI989" s="28">
        <v>0</v>
      </c>
      <c r="AJ989" s="28">
        <v>0</v>
      </c>
      <c r="AK989" s="28">
        <v>0</v>
      </c>
      <c r="AL989" s="28">
        <v>3</v>
      </c>
      <c r="AM989" s="28">
        <v>11</v>
      </c>
      <c r="AN989" s="32">
        <v>0</v>
      </c>
    </row>
    <row r="990" spans="1:40" x14ac:dyDescent="0.35">
      <c r="A990" s="19">
        <v>3673</v>
      </c>
      <c r="B990" s="20">
        <v>1971</v>
      </c>
      <c r="C990" s="21">
        <f ca="1">YEAR(TODAY())-CLEAN!$B990</f>
        <v>54</v>
      </c>
      <c r="D990" s="28" t="s">
        <v>792</v>
      </c>
      <c r="E990" s="20" t="s">
        <v>716</v>
      </c>
      <c r="F990" s="20" t="s">
        <v>709</v>
      </c>
      <c r="G990" s="22">
        <v>55239</v>
      </c>
      <c r="H990" s="21">
        <v>0</v>
      </c>
      <c r="I990" s="21">
        <v>1</v>
      </c>
      <c r="J990" s="21">
        <f>CLEAN!$H990+CLEAN!$I990</f>
        <v>1</v>
      </c>
      <c r="K990" s="23">
        <v>41469</v>
      </c>
      <c r="L990" s="21">
        <f ca="1">YEAR(TODAY())-YEAR(CLEAN!$K990)</f>
        <v>12</v>
      </c>
      <c r="M990" s="21">
        <v>59</v>
      </c>
      <c r="N990" s="21">
        <f>SUM(CLEAN!$AB990:$AE990)</f>
        <v>28</v>
      </c>
      <c r="O990" s="24">
        <f>CLEAN!$U990+CLEAN!$V990+CLEAN!$W990+CLEAN!$X990+CLEAN!$Y990+CLEAN!$Z990</f>
        <v>779</v>
      </c>
      <c r="P990" s="21">
        <f>IF(CLEAN!$M990&lt;=32,3,IF(CLEAN!$M990&lt;=65,2,1))</f>
        <v>2</v>
      </c>
      <c r="Q990" s="21">
        <f>IF(Table_Market[[#This Row],[F_TOTAL_achat]]&lt;=14,1,IF(Table_Market[[#This Row],[F_TOTAL_achat]]&lt;=21,2,3))</f>
        <v>3</v>
      </c>
      <c r="R990" s="21">
        <f>IF(Table_Market[[#This Row],[M_TOTAL_dépensé]]&lt;=115,1,IF(Table_Market[[#This Row],[M_TOTAL_dépensé]]&lt;=833,2,3))</f>
        <v>2</v>
      </c>
      <c r="S990" s="21" t="str">
        <f>Table_Market[[#This Row],[R_SCORE]]&amp;Table_Market[[#This Row],[F_SCORE]]&amp;Table_Market[[#This Row],[M_SCORE]]</f>
        <v>232</v>
      </c>
      <c r="T9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90" s="24">
        <v>371</v>
      </c>
      <c r="V990" s="24">
        <v>17</v>
      </c>
      <c r="W990" s="24">
        <v>238</v>
      </c>
      <c r="X990" s="24">
        <v>23</v>
      </c>
      <c r="Y990" s="24">
        <v>24</v>
      </c>
      <c r="Z990" s="24">
        <v>106</v>
      </c>
      <c r="AA990" s="21">
        <v>3</v>
      </c>
      <c r="AB990" s="21">
        <v>7</v>
      </c>
      <c r="AC990" s="21">
        <v>5</v>
      </c>
      <c r="AD990" s="21">
        <v>11</v>
      </c>
      <c r="AE990" s="21">
        <v>5</v>
      </c>
      <c r="AF990" s="21">
        <v>0</v>
      </c>
      <c r="AG990" s="21">
        <v>0</v>
      </c>
      <c r="AH990" s="21">
        <v>0</v>
      </c>
      <c r="AI990" s="21">
        <v>0</v>
      </c>
      <c r="AJ990" s="21">
        <v>0</v>
      </c>
      <c r="AK990" s="21">
        <v>0</v>
      </c>
      <c r="AL990" s="21">
        <v>3</v>
      </c>
      <c r="AM990" s="21">
        <v>11</v>
      </c>
      <c r="AN990" s="25">
        <v>0</v>
      </c>
    </row>
    <row r="991" spans="1:40" x14ac:dyDescent="0.35">
      <c r="A991" s="26">
        <v>9707</v>
      </c>
      <c r="B991" s="27">
        <v>1969</v>
      </c>
      <c r="C991" s="21">
        <f ca="1">YEAR(TODAY())-CLEAN!$B991</f>
        <v>56</v>
      </c>
      <c r="D991" s="28" t="s">
        <v>792</v>
      </c>
      <c r="E991" s="27" t="s">
        <v>714</v>
      </c>
      <c r="F991" s="27" t="s">
        <v>710</v>
      </c>
      <c r="G991" s="29">
        <v>55212</v>
      </c>
      <c r="H991" s="28">
        <v>0</v>
      </c>
      <c r="I991" s="28">
        <v>1</v>
      </c>
      <c r="J991" s="28">
        <f>CLEAN!$H991+CLEAN!$I991</f>
        <v>1</v>
      </c>
      <c r="K991" s="30">
        <v>41236</v>
      </c>
      <c r="L991" s="28">
        <f ca="1">YEAR(TODAY())-YEAR(CLEAN!$K991)</f>
        <v>13</v>
      </c>
      <c r="M991" s="28">
        <v>65</v>
      </c>
      <c r="N991" s="28">
        <f>SUM(CLEAN!$AB991:$AE991)</f>
        <v>25</v>
      </c>
      <c r="O991" s="31">
        <f>CLEAN!$U991+CLEAN!$V991+CLEAN!$W991+CLEAN!$X991+CLEAN!$Y991+CLEAN!$Z991</f>
        <v>1182</v>
      </c>
      <c r="P991" s="28">
        <f>IF(CLEAN!$M991&lt;=32,3,IF(CLEAN!$M991&lt;=65,2,1))</f>
        <v>2</v>
      </c>
      <c r="Q991" s="28">
        <f>IF(Table_Market[[#This Row],[F_TOTAL_achat]]&lt;=14,1,IF(Table_Market[[#This Row],[F_TOTAL_achat]]&lt;=21,2,3))</f>
        <v>3</v>
      </c>
      <c r="R991" s="28">
        <f>IF(Table_Market[[#This Row],[M_TOTAL_dépensé]]&lt;=115,1,IF(Table_Market[[#This Row],[M_TOTAL_dépensé]]&lt;=833,2,3))</f>
        <v>3</v>
      </c>
      <c r="S991" s="21" t="str">
        <f>Table_Market[[#This Row],[R_SCORE]]&amp;Table_Market[[#This Row],[F_SCORE]]&amp;Table_Market[[#This Row],[M_SCORE]]</f>
        <v>233</v>
      </c>
      <c r="T9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91" s="31">
        <v>1103</v>
      </c>
      <c r="V991" s="31">
        <v>0</v>
      </c>
      <c r="W991" s="31">
        <v>45</v>
      </c>
      <c r="X991" s="31">
        <v>0</v>
      </c>
      <c r="Y991" s="31">
        <v>0</v>
      </c>
      <c r="Z991" s="31">
        <v>34</v>
      </c>
      <c r="AA991" s="28">
        <v>3</v>
      </c>
      <c r="AB991" s="28">
        <v>4</v>
      </c>
      <c r="AC991" s="28">
        <v>2</v>
      </c>
      <c r="AD991" s="28">
        <v>11</v>
      </c>
      <c r="AE991" s="28">
        <v>8</v>
      </c>
      <c r="AF991" s="28">
        <v>0</v>
      </c>
      <c r="AG991" s="28">
        <v>1</v>
      </c>
      <c r="AH991" s="28">
        <v>0</v>
      </c>
      <c r="AI991" s="28">
        <v>0</v>
      </c>
      <c r="AJ991" s="28">
        <v>1</v>
      </c>
      <c r="AK991" s="28">
        <v>0</v>
      </c>
      <c r="AL991" s="28">
        <v>3</v>
      </c>
      <c r="AM991" s="28">
        <v>11</v>
      </c>
      <c r="AN991" s="32">
        <v>0</v>
      </c>
    </row>
    <row r="992" spans="1:40" x14ac:dyDescent="0.35">
      <c r="A992" s="19">
        <v>10872</v>
      </c>
      <c r="B992" s="20">
        <v>1969</v>
      </c>
      <c r="C992" s="21">
        <f ca="1">YEAR(TODAY())-CLEAN!$B992</f>
        <v>56</v>
      </c>
      <c r="D992" s="28" t="s">
        <v>792</v>
      </c>
      <c r="E992" s="20" t="s">
        <v>714</v>
      </c>
      <c r="F992" s="20" t="s">
        <v>710</v>
      </c>
      <c r="G992" s="22">
        <v>55212</v>
      </c>
      <c r="H992" s="21">
        <v>0</v>
      </c>
      <c r="I992" s="21">
        <v>1</v>
      </c>
      <c r="J992" s="21">
        <f>CLEAN!$H992+CLEAN!$I992</f>
        <v>1</v>
      </c>
      <c r="K992" s="23">
        <v>41236</v>
      </c>
      <c r="L992" s="21">
        <f ca="1">YEAR(TODAY())-YEAR(CLEAN!$K992)</f>
        <v>13</v>
      </c>
      <c r="M992" s="21">
        <v>65</v>
      </c>
      <c r="N992" s="21">
        <f>SUM(CLEAN!$AB992:$AE992)</f>
        <v>25</v>
      </c>
      <c r="O992" s="24">
        <f>CLEAN!$U992+CLEAN!$V992+CLEAN!$W992+CLEAN!$X992+CLEAN!$Y992+CLEAN!$Z992</f>
        <v>1182</v>
      </c>
      <c r="P992" s="21">
        <f>IF(CLEAN!$M992&lt;=32,3,IF(CLEAN!$M992&lt;=65,2,1))</f>
        <v>2</v>
      </c>
      <c r="Q992" s="21">
        <f>IF(Table_Market[[#This Row],[F_TOTAL_achat]]&lt;=14,1,IF(Table_Market[[#This Row],[F_TOTAL_achat]]&lt;=21,2,3))</f>
        <v>3</v>
      </c>
      <c r="R992" s="21">
        <f>IF(Table_Market[[#This Row],[M_TOTAL_dépensé]]&lt;=115,1,IF(Table_Market[[#This Row],[M_TOTAL_dépensé]]&lt;=833,2,3))</f>
        <v>3</v>
      </c>
      <c r="S992" s="21" t="str">
        <f>Table_Market[[#This Row],[R_SCORE]]&amp;Table_Market[[#This Row],[F_SCORE]]&amp;Table_Market[[#This Row],[M_SCORE]]</f>
        <v>233</v>
      </c>
      <c r="T9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92" s="24">
        <v>1103</v>
      </c>
      <c r="V992" s="24">
        <v>0</v>
      </c>
      <c r="W992" s="24">
        <v>45</v>
      </c>
      <c r="X992" s="24">
        <v>0</v>
      </c>
      <c r="Y992" s="24">
        <v>0</v>
      </c>
      <c r="Z992" s="24">
        <v>34</v>
      </c>
      <c r="AA992" s="21">
        <v>3</v>
      </c>
      <c r="AB992" s="21">
        <v>4</v>
      </c>
      <c r="AC992" s="21">
        <v>2</v>
      </c>
      <c r="AD992" s="21">
        <v>11</v>
      </c>
      <c r="AE992" s="21">
        <v>8</v>
      </c>
      <c r="AF992" s="21">
        <v>0</v>
      </c>
      <c r="AG992" s="21">
        <v>1</v>
      </c>
      <c r="AH992" s="21">
        <v>0</v>
      </c>
      <c r="AI992" s="21">
        <v>0</v>
      </c>
      <c r="AJ992" s="21">
        <v>1</v>
      </c>
      <c r="AK992" s="21">
        <v>0</v>
      </c>
      <c r="AL992" s="21">
        <v>3</v>
      </c>
      <c r="AM992" s="21">
        <v>11</v>
      </c>
      <c r="AN992" s="25">
        <v>0</v>
      </c>
    </row>
    <row r="993" spans="1:40" x14ac:dyDescent="0.35">
      <c r="A993" s="26">
        <v>6653</v>
      </c>
      <c r="B993" s="27">
        <v>1970</v>
      </c>
      <c r="C993" s="21">
        <f ca="1">YEAR(TODAY())-CLEAN!$B993</f>
        <v>55</v>
      </c>
      <c r="D993" s="28" t="s">
        <v>792</v>
      </c>
      <c r="E993" s="27" t="s">
        <v>714</v>
      </c>
      <c r="F993" s="27" t="s">
        <v>710</v>
      </c>
      <c r="G993" s="29">
        <v>55158</v>
      </c>
      <c r="H993" s="28">
        <v>1</v>
      </c>
      <c r="I993" s="28">
        <v>1</v>
      </c>
      <c r="J993" s="28">
        <f>CLEAN!$H993+CLEAN!$I993</f>
        <v>2</v>
      </c>
      <c r="K993" s="30">
        <v>41120</v>
      </c>
      <c r="L993" s="28">
        <f ca="1">YEAR(TODAY())-YEAR(CLEAN!$K993)</f>
        <v>13</v>
      </c>
      <c r="M993" s="28">
        <v>72</v>
      </c>
      <c r="N993" s="28">
        <f>SUM(CLEAN!$AB993:$AE993)</f>
        <v>21</v>
      </c>
      <c r="O993" s="31">
        <f>CLEAN!$U993+CLEAN!$V993+CLEAN!$W993+CLEAN!$X993+CLEAN!$Y993+CLEAN!$Z993</f>
        <v>418</v>
      </c>
      <c r="P993" s="28">
        <f>IF(CLEAN!$M993&lt;=32,3,IF(CLEAN!$M993&lt;=65,2,1))</f>
        <v>1</v>
      </c>
      <c r="Q993" s="28">
        <f>IF(Table_Market[[#This Row],[F_TOTAL_achat]]&lt;=14,1,IF(Table_Market[[#This Row],[F_TOTAL_achat]]&lt;=21,2,3))</f>
        <v>2</v>
      </c>
      <c r="R993" s="28">
        <f>IF(Table_Market[[#This Row],[M_TOTAL_dépensé]]&lt;=115,1,IF(Table_Market[[#This Row],[M_TOTAL_dépensé]]&lt;=833,2,3))</f>
        <v>2</v>
      </c>
      <c r="S993" s="21" t="str">
        <f>Table_Market[[#This Row],[R_SCORE]]&amp;Table_Market[[#This Row],[F_SCORE]]&amp;Table_Market[[#This Row],[M_SCORE]]</f>
        <v>122</v>
      </c>
      <c r="T9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93" s="31">
        <v>293</v>
      </c>
      <c r="V993" s="31">
        <v>0</v>
      </c>
      <c r="W993" s="31">
        <v>87</v>
      </c>
      <c r="X993" s="31">
        <v>4</v>
      </c>
      <c r="Y993" s="31">
        <v>11</v>
      </c>
      <c r="Z993" s="31">
        <v>23</v>
      </c>
      <c r="AA993" s="28">
        <v>4</v>
      </c>
      <c r="AB993" s="28">
        <v>7</v>
      </c>
      <c r="AC993" s="28">
        <v>2</v>
      </c>
      <c r="AD993" s="28">
        <v>5</v>
      </c>
      <c r="AE993" s="28">
        <v>7</v>
      </c>
      <c r="AF993" s="28">
        <v>0</v>
      </c>
      <c r="AG993" s="28">
        <v>0</v>
      </c>
      <c r="AH993" s="28">
        <v>0</v>
      </c>
      <c r="AI993" s="28">
        <v>0</v>
      </c>
      <c r="AJ993" s="28">
        <v>0</v>
      </c>
      <c r="AK993" s="28">
        <v>0</v>
      </c>
      <c r="AL993" s="28">
        <v>3</v>
      </c>
      <c r="AM993" s="28">
        <v>11</v>
      </c>
      <c r="AN993" s="32">
        <v>1</v>
      </c>
    </row>
    <row r="994" spans="1:40" x14ac:dyDescent="0.35">
      <c r="A994" s="19">
        <v>1958</v>
      </c>
      <c r="B994" s="20">
        <v>1973</v>
      </c>
      <c r="C994" s="21">
        <f ca="1">YEAR(TODAY())-CLEAN!$B994</f>
        <v>52</v>
      </c>
      <c r="D994" s="28" t="s">
        <v>792</v>
      </c>
      <c r="E994" s="20" t="s">
        <v>714</v>
      </c>
      <c r="F994" s="20" t="s">
        <v>713</v>
      </c>
      <c r="G994" s="22">
        <v>55012</v>
      </c>
      <c r="H994" s="21">
        <v>0</v>
      </c>
      <c r="I994" s="21">
        <v>1</v>
      </c>
      <c r="J994" s="21">
        <f>CLEAN!$H994+CLEAN!$I994</f>
        <v>1</v>
      </c>
      <c r="K994" s="23">
        <v>41719</v>
      </c>
      <c r="L994" s="21">
        <f ca="1">YEAR(TODAY())-YEAR(CLEAN!$K994)</f>
        <v>11</v>
      </c>
      <c r="M994" s="21">
        <v>85</v>
      </c>
      <c r="N994" s="21">
        <f>SUM(CLEAN!$AB994:$AE994)</f>
        <v>24</v>
      </c>
      <c r="O994" s="24">
        <f>CLEAN!$U994+CLEAN!$V994+CLEAN!$W994+CLEAN!$X994+CLEAN!$Y994+CLEAN!$Z994</f>
        <v>660</v>
      </c>
      <c r="P994" s="21">
        <f>IF(CLEAN!$M994&lt;=32,3,IF(CLEAN!$M994&lt;=65,2,1))</f>
        <v>1</v>
      </c>
      <c r="Q994" s="21">
        <f>IF(Table_Market[[#This Row],[F_TOTAL_achat]]&lt;=14,1,IF(Table_Market[[#This Row],[F_TOTAL_achat]]&lt;=21,2,3))</f>
        <v>3</v>
      </c>
      <c r="R994" s="21">
        <f>IF(Table_Market[[#This Row],[M_TOTAL_dépensé]]&lt;=115,1,IF(Table_Market[[#This Row],[M_TOTAL_dépensé]]&lt;=833,2,3))</f>
        <v>2</v>
      </c>
      <c r="S994" s="21" t="str">
        <f>Table_Market[[#This Row],[R_SCORE]]&amp;Table_Market[[#This Row],[F_SCORE]]&amp;Table_Market[[#This Row],[M_SCORE]]</f>
        <v>132</v>
      </c>
      <c r="T9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994" s="24">
        <v>582</v>
      </c>
      <c r="V994" s="24">
        <v>0</v>
      </c>
      <c r="W994" s="24">
        <v>65</v>
      </c>
      <c r="X994" s="24">
        <v>0</v>
      </c>
      <c r="Y994" s="24">
        <v>0</v>
      </c>
      <c r="Z994" s="24">
        <v>13</v>
      </c>
      <c r="AA994" s="21">
        <v>6</v>
      </c>
      <c r="AB994" s="21">
        <v>8</v>
      </c>
      <c r="AC994" s="21">
        <v>2</v>
      </c>
      <c r="AD994" s="21">
        <v>9</v>
      </c>
      <c r="AE994" s="21">
        <v>5</v>
      </c>
      <c r="AF994" s="21">
        <v>0</v>
      </c>
      <c r="AG994" s="21">
        <v>0</v>
      </c>
      <c r="AH994" s="21">
        <v>0</v>
      </c>
      <c r="AI994" s="21">
        <v>0</v>
      </c>
      <c r="AJ994" s="21">
        <v>0</v>
      </c>
      <c r="AK994" s="21">
        <v>0</v>
      </c>
      <c r="AL994" s="21">
        <v>3</v>
      </c>
      <c r="AM994" s="21">
        <v>11</v>
      </c>
      <c r="AN994" s="25">
        <v>0</v>
      </c>
    </row>
    <row r="995" spans="1:40" x14ac:dyDescent="0.35">
      <c r="A995" s="26">
        <v>4827</v>
      </c>
      <c r="B995" s="27">
        <v>1956</v>
      </c>
      <c r="C995" s="21">
        <f ca="1">YEAR(TODAY())-CLEAN!$B995</f>
        <v>69</v>
      </c>
      <c r="D995" s="28" t="s">
        <v>794</v>
      </c>
      <c r="E995" s="27" t="s">
        <v>714</v>
      </c>
      <c r="F995" s="27" t="s">
        <v>709</v>
      </c>
      <c r="G995" s="29">
        <v>54998</v>
      </c>
      <c r="H995" s="28">
        <v>0</v>
      </c>
      <c r="I995" s="28">
        <v>1</v>
      </c>
      <c r="J995" s="28">
        <f>CLEAN!$H995+CLEAN!$I995</f>
        <v>1</v>
      </c>
      <c r="K995" s="30">
        <v>41343</v>
      </c>
      <c r="L995" s="28">
        <f ca="1">YEAR(TODAY())-YEAR(CLEAN!$K995)</f>
        <v>12</v>
      </c>
      <c r="M995" s="28">
        <v>3</v>
      </c>
      <c r="N995" s="28">
        <f>SUM(CLEAN!$AB995:$AE995)</f>
        <v>19</v>
      </c>
      <c r="O995" s="31">
        <f>CLEAN!$U995+CLEAN!$V995+CLEAN!$W995+CLEAN!$X995+CLEAN!$Y995+CLEAN!$Z995</f>
        <v>455</v>
      </c>
      <c r="P995" s="28">
        <f>IF(CLEAN!$M995&lt;=32,3,IF(CLEAN!$M995&lt;=65,2,1))</f>
        <v>3</v>
      </c>
      <c r="Q995" s="28">
        <f>IF(Table_Market[[#This Row],[F_TOTAL_achat]]&lt;=14,1,IF(Table_Market[[#This Row],[F_TOTAL_achat]]&lt;=21,2,3))</f>
        <v>2</v>
      </c>
      <c r="R995" s="28">
        <f>IF(Table_Market[[#This Row],[M_TOTAL_dépensé]]&lt;=115,1,IF(Table_Market[[#This Row],[M_TOTAL_dépensé]]&lt;=833,2,3))</f>
        <v>2</v>
      </c>
      <c r="S995" s="21" t="str">
        <f>Table_Market[[#This Row],[R_SCORE]]&amp;Table_Market[[#This Row],[F_SCORE]]&amp;Table_Market[[#This Row],[M_SCORE]]</f>
        <v>322</v>
      </c>
      <c r="T9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95" s="31">
        <v>154</v>
      </c>
      <c r="V995" s="31">
        <v>22</v>
      </c>
      <c r="W995" s="31">
        <v>202</v>
      </c>
      <c r="X995" s="31">
        <v>39</v>
      </c>
      <c r="Y995" s="31">
        <v>30</v>
      </c>
      <c r="Z995" s="31">
        <v>8</v>
      </c>
      <c r="AA995" s="28">
        <v>5</v>
      </c>
      <c r="AB995" s="28">
        <v>4</v>
      </c>
      <c r="AC995" s="28">
        <v>2</v>
      </c>
      <c r="AD995" s="28">
        <v>9</v>
      </c>
      <c r="AE995" s="28">
        <v>4</v>
      </c>
      <c r="AF995" s="28">
        <v>0</v>
      </c>
      <c r="AG995" s="28">
        <v>0</v>
      </c>
      <c r="AH995" s="28">
        <v>0</v>
      </c>
      <c r="AI995" s="28">
        <v>0</v>
      </c>
      <c r="AJ995" s="28">
        <v>0</v>
      </c>
      <c r="AK995" s="28">
        <v>0</v>
      </c>
      <c r="AL995" s="28">
        <v>3</v>
      </c>
      <c r="AM995" s="28">
        <v>11</v>
      </c>
      <c r="AN995" s="32">
        <v>1</v>
      </c>
    </row>
    <row r="996" spans="1:40" x14ac:dyDescent="0.35">
      <c r="A996" s="19">
        <v>10556</v>
      </c>
      <c r="B996" s="20">
        <v>1959</v>
      </c>
      <c r="C996" s="21">
        <f ca="1">YEAR(TODAY())-CLEAN!$B996</f>
        <v>66</v>
      </c>
      <c r="D996" s="28" t="s">
        <v>794</v>
      </c>
      <c r="E996" s="20" t="s">
        <v>716</v>
      </c>
      <c r="F996" s="20" t="s">
        <v>710</v>
      </c>
      <c r="G996" s="22">
        <v>54984</v>
      </c>
      <c r="H996" s="21">
        <v>0</v>
      </c>
      <c r="I996" s="21">
        <v>1</v>
      </c>
      <c r="J996" s="21">
        <f>CLEAN!$H996+CLEAN!$I996</f>
        <v>1</v>
      </c>
      <c r="K996" s="23">
        <v>41783</v>
      </c>
      <c r="L996" s="21">
        <f ca="1">YEAR(TODAY())-YEAR(CLEAN!$K996)</f>
        <v>11</v>
      </c>
      <c r="M996" s="21">
        <v>51</v>
      </c>
      <c r="N996" s="21">
        <f>SUM(CLEAN!$AB996:$AE996)</f>
        <v>20</v>
      </c>
      <c r="O996" s="24">
        <f>CLEAN!$U996+CLEAN!$V996+CLEAN!$W996+CLEAN!$X996+CLEAN!$Y996+CLEAN!$Z996</f>
        <v>358</v>
      </c>
      <c r="P996" s="21">
        <f>IF(CLEAN!$M996&lt;=32,3,IF(CLEAN!$M996&lt;=65,2,1))</f>
        <v>2</v>
      </c>
      <c r="Q996" s="21">
        <f>IF(Table_Market[[#This Row],[F_TOTAL_achat]]&lt;=14,1,IF(Table_Market[[#This Row],[F_TOTAL_achat]]&lt;=21,2,3))</f>
        <v>2</v>
      </c>
      <c r="R996" s="21">
        <f>IF(Table_Market[[#This Row],[M_TOTAL_dépensé]]&lt;=115,1,IF(Table_Market[[#This Row],[M_TOTAL_dépensé]]&lt;=833,2,3))</f>
        <v>2</v>
      </c>
      <c r="S996" s="21" t="str">
        <f>Table_Market[[#This Row],[R_SCORE]]&amp;Table_Market[[#This Row],[F_SCORE]]&amp;Table_Market[[#This Row],[M_SCORE]]</f>
        <v>222</v>
      </c>
      <c r="T9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96" s="24">
        <v>173</v>
      </c>
      <c r="V996" s="24">
        <v>13</v>
      </c>
      <c r="W996" s="24">
        <v>131</v>
      </c>
      <c r="X996" s="24">
        <v>32</v>
      </c>
      <c r="Y996" s="24">
        <v>3</v>
      </c>
      <c r="Z996" s="24">
        <v>6</v>
      </c>
      <c r="AA996" s="21">
        <v>4</v>
      </c>
      <c r="AB996" s="21">
        <v>6</v>
      </c>
      <c r="AC996" s="21">
        <v>1</v>
      </c>
      <c r="AD996" s="21">
        <v>6</v>
      </c>
      <c r="AE996" s="21">
        <v>7</v>
      </c>
      <c r="AF996" s="21">
        <v>0</v>
      </c>
      <c r="AG996" s="21">
        <v>0</v>
      </c>
      <c r="AH996" s="21">
        <v>0</v>
      </c>
      <c r="AI996" s="21">
        <v>1</v>
      </c>
      <c r="AJ996" s="21">
        <v>0</v>
      </c>
      <c r="AK996" s="21">
        <v>0</v>
      </c>
      <c r="AL996" s="21">
        <v>3</v>
      </c>
      <c r="AM996" s="21">
        <v>11</v>
      </c>
      <c r="AN996" s="25">
        <v>0</v>
      </c>
    </row>
    <row r="997" spans="1:40" x14ac:dyDescent="0.35">
      <c r="A997" s="26">
        <v>1829</v>
      </c>
      <c r="B997" s="27">
        <v>1961</v>
      </c>
      <c r="C997" s="21">
        <f ca="1">YEAR(TODAY())-CLEAN!$B997</f>
        <v>64</v>
      </c>
      <c r="D997" s="28" t="s">
        <v>794</v>
      </c>
      <c r="E997" s="27" t="s">
        <v>714</v>
      </c>
      <c r="F997" s="27" t="s">
        <v>711</v>
      </c>
      <c r="G997" s="29">
        <v>54959</v>
      </c>
      <c r="H997" s="28">
        <v>0</v>
      </c>
      <c r="I997" s="28">
        <v>1</v>
      </c>
      <c r="J997" s="28">
        <f>CLEAN!$H997+CLEAN!$I997</f>
        <v>1</v>
      </c>
      <c r="K997" s="30">
        <v>41293</v>
      </c>
      <c r="L997" s="28">
        <f ca="1">YEAR(TODAY())-YEAR(CLEAN!$K997)</f>
        <v>12</v>
      </c>
      <c r="M997" s="28">
        <v>55</v>
      </c>
      <c r="N997" s="28">
        <f>SUM(CLEAN!$AB997:$AE997)</f>
        <v>25</v>
      </c>
      <c r="O997" s="31">
        <f>CLEAN!$U997+CLEAN!$V997+CLEAN!$W997+CLEAN!$X997+CLEAN!$Y997+CLEAN!$Z997</f>
        <v>1232</v>
      </c>
      <c r="P997" s="28">
        <f>IF(CLEAN!$M997&lt;=32,3,IF(CLEAN!$M997&lt;=65,2,1))</f>
        <v>2</v>
      </c>
      <c r="Q997" s="28">
        <f>IF(Table_Market[[#This Row],[F_TOTAL_achat]]&lt;=14,1,IF(Table_Market[[#This Row],[F_TOTAL_achat]]&lt;=21,2,3))</f>
        <v>3</v>
      </c>
      <c r="R997" s="28">
        <f>IF(Table_Market[[#This Row],[M_TOTAL_dépensé]]&lt;=115,1,IF(Table_Market[[#This Row],[M_TOTAL_dépensé]]&lt;=833,2,3))</f>
        <v>3</v>
      </c>
      <c r="S997" s="21" t="str">
        <f>Table_Market[[#This Row],[R_SCORE]]&amp;Table_Market[[#This Row],[F_SCORE]]&amp;Table_Market[[#This Row],[M_SCORE]]</f>
        <v>233</v>
      </c>
      <c r="T9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97" s="31">
        <v>1148</v>
      </c>
      <c r="V997" s="31">
        <v>0</v>
      </c>
      <c r="W997" s="31">
        <v>60</v>
      </c>
      <c r="X997" s="31">
        <v>0</v>
      </c>
      <c r="Y997" s="31">
        <v>0</v>
      </c>
      <c r="Z997" s="31">
        <v>24</v>
      </c>
      <c r="AA997" s="28">
        <v>3</v>
      </c>
      <c r="AB997" s="28">
        <v>9</v>
      </c>
      <c r="AC997" s="28">
        <v>5</v>
      </c>
      <c r="AD997" s="28">
        <v>4</v>
      </c>
      <c r="AE997" s="28">
        <v>7</v>
      </c>
      <c r="AF997" s="28">
        <v>0</v>
      </c>
      <c r="AG997" s="28">
        <v>1</v>
      </c>
      <c r="AH997" s="28">
        <v>0</v>
      </c>
      <c r="AI997" s="28">
        <v>0</v>
      </c>
      <c r="AJ997" s="28">
        <v>0</v>
      </c>
      <c r="AK997" s="28">
        <v>0</v>
      </c>
      <c r="AL997" s="28">
        <v>3</v>
      </c>
      <c r="AM997" s="28">
        <v>11</v>
      </c>
      <c r="AN997" s="32">
        <v>1</v>
      </c>
    </row>
    <row r="998" spans="1:40" x14ac:dyDescent="0.35">
      <c r="A998" s="19">
        <v>448</v>
      </c>
      <c r="B998" s="20">
        <v>1978</v>
      </c>
      <c r="C998" s="21">
        <f ca="1">YEAR(TODAY())-CLEAN!$B998</f>
        <v>47</v>
      </c>
      <c r="D998" s="28" t="s">
        <v>792</v>
      </c>
      <c r="E998" s="20" t="s">
        <v>714</v>
      </c>
      <c r="F998" s="20" t="s">
        <v>709</v>
      </c>
      <c r="G998" s="22">
        <v>54880</v>
      </c>
      <c r="H998" s="21">
        <v>1</v>
      </c>
      <c r="I998" s="21">
        <v>0</v>
      </c>
      <c r="J998" s="21">
        <f>CLEAN!$H998+CLEAN!$I998</f>
        <v>1</v>
      </c>
      <c r="K998" s="23">
        <v>41334</v>
      </c>
      <c r="L998" s="21">
        <f ca="1">YEAR(TODAY())-YEAR(CLEAN!$K998)</f>
        <v>12</v>
      </c>
      <c r="M998" s="21">
        <v>57</v>
      </c>
      <c r="N998" s="21">
        <f>SUM(CLEAN!$AB998:$AE998)</f>
        <v>24</v>
      </c>
      <c r="O998" s="24">
        <f>CLEAN!$U998+CLEAN!$V998+CLEAN!$W998+CLEAN!$X998+CLEAN!$Y998+CLEAN!$Z998</f>
        <v>795</v>
      </c>
      <c r="P998" s="21">
        <f>IF(CLEAN!$M998&lt;=32,3,IF(CLEAN!$M998&lt;=65,2,1))</f>
        <v>2</v>
      </c>
      <c r="Q998" s="21">
        <f>IF(Table_Market[[#This Row],[F_TOTAL_achat]]&lt;=14,1,IF(Table_Market[[#This Row],[F_TOTAL_achat]]&lt;=21,2,3))</f>
        <v>3</v>
      </c>
      <c r="R998" s="21">
        <f>IF(Table_Market[[#This Row],[M_TOTAL_dépensé]]&lt;=115,1,IF(Table_Market[[#This Row],[M_TOTAL_dépensé]]&lt;=833,2,3))</f>
        <v>2</v>
      </c>
      <c r="S998" s="21" t="str">
        <f>Table_Market[[#This Row],[R_SCORE]]&amp;Table_Market[[#This Row],[F_SCORE]]&amp;Table_Market[[#This Row],[M_SCORE]]</f>
        <v>232</v>
      </c>
      <c r="T9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998" s="24">
        <v>308</v>
      </c>
      <c r="V998" s="24">
        <v>85</v>
      </c>
      <c r="W998" s="24">
        <v>137</v>
      </c>
      <c r="X998" s="24">
        <v>102</v>
      </c>
      <c r="Y998" s="24">
        <v>45</v>
      </c>
      <c r="Z998" s="24">
        <v>118</v>
      </c>
      <c r="AA998" s="21">
        <v>2</v>
      </c>
      <c r="AB998" s="21">
        <v>6</v>
      </c>
      <c r="AC998" s="21">
        <v>2</v>
      </c>
      <c r="AD998" s="21">
        <v>11</v>
      </c>
      <c r="AE998" s="21">
        <v>5</v>
      </c>
      <c r="AF998" s="21">
        <v>0</v>
      </c>
      <c r="AG998" s="21">
        <v>0</v>
      </c>
      <c r="AH998" s="21">
        <v>0</v>
      </c>
      <c r="AI998" s="21">
        <v>0</v>
      </c>
      <c r="AJ998" s="21">
        <v>0</v>
      </c>
      <c r="AK998" s="21">
        <v>0</v>
      </c>
      <c r="AL998" s="21">
        <v>3</v>
      </c>
      <c r="AM998" s="21">
        <v>11</v>
      </c>
      <c r="AN998" s="25">
        <v>0</v>
      </c>
    </row>
    <row r="999" spans="1:40" x14ac:dyDescent="0.35">
      <c r="A999" s="26">
        <v>837</v>
      </c>
      <c r="B999" s="27">
        <v>1977</v>
      </c>
      <c r="C999" s="21">
        <f ca="1">YEAR(TODAY())-CLEAN!$B999</f>
        <v>48</v>
      </c>
      <c r="D999" s="28" t="s">
        <v>792</v>
      </c>
      <c r="E999" s="27" t="s">
        <v>716</v>
      </c>
      <c r="F999" s="27" t="s">
        <v>710</v>
      </c>
      <c r="G999" s="29">
        <v>54809</v>
      </c>
      <c r="H999" s="28">
        <v>1</v>
      </c>
      <c r="I999" s="28">
        <v>1</v>
      </c>
      <c r="J999" s="28">
        <f>CLEAN!$H999+CLEAN!$I999</f>
        <v>2</v>
      </c>
      <c r="K999" s="30">
        <v>41528</v>
      </c>
      <c r="L999" s="28">
        <f ca="1">YEAR(TODAY())-YEAR(CLEAN!$K999)</f>
        <v>12</v>
      </c>
      <c r="M999" s="28">
        <v>0</v>
      </c>
      <c r="N999" s="28">
        <f>SUM(CLEAN!$AB999:$AE999)</f>
        <v>12</v>
      </c>
      <c r="O999" s="31">
        <f>CLEAN!$U999+CLEAN!$V999+CLEAN!$W999+CLEAN!$X999+CLEAN!$Y999+CLEAN!$Z999</f>
        <v>174</v>
      </c>
      <c r="P999" s="28">
        <f>IF(CLEAN!$M999&lt;=32,3,IF(CLEAN!$M999&lt;=65,2,1))</f>
        <v>3</v>
      </c>
      <c r="Q999" s="28">
        <f>IF(Table_Market[[#This Row],[F_TOTAL_achat]]&lt;=14,1,IF(Table_Market[[#This Row],[F_TOTAL_achat]]&lt;=21,2,3))</f>
        <v>1</v>
      </c>
      <c r="R999" s="28">
        <f>IF(Table_Market[[#This Row],[M_TOTAL_dépensé]]&lt;=115,1,IF(Table_Market[[#This Row],[M_TOTAL_dépensé]]&lt;=833,2,3))</f>
        <v>2</v>
      </c>
      <c r="S999" s="21" t="str">
        <f>Table_Market[[#This Row],[R_SCORE]]&amp;Table_Market[[#This Row],[F_SCORE]]&amp;Table_Market[[#This Row],[M_SCORE]]</f>
        <v>312</v>
      </c>
      <c r="T9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999" s="31">
        <v>63</v>
      </c>
      <c r="V999" s="31">
        <v>6</v>
      </c>
      <c r="W999" s="31">
        <v>57</v>
      </c>
      <c r="X999" s="31">
        <v>13</v>
      </c>
      <c r="Y999" s="31">
        <v>13</v>
      </c>
      <c r="Z999" s="31">
        <v>22</v>
      </c>
      <c r="AA999" s="28">
        <v>4</v>
      </c>
      <c r="AB999" s="28">
        <v>2</v>
      </c>
      <c r="AC999" s="28">
        <v>1</v>
      </c>
      <c r="AD999" s="28">
        <v>5</v>
      </c>
      <c r="AE999" s="28">
        <v>4</v>
      </c>
      <c r="AF999" s="28">
        <v>0</v>
      </c>
      <c r="AG999" s="28">
        <v>0</v>
      </c>
      <c r="AH999" s="28">
        <v>0</v>
      </c>
      <c r="AI999" s="28">
        <v>0</v>
      </c>
      <c r="AJ999" s="28">
        <v>0</v>
      </c>
      <c r="AK999" s="28">
        <v>0</v>
      </c>
      <c r="AL999" s="28">
        <v>3</v>
      </c>
      <c r="AM999" s="28">
        <v>11</v>
      </c>
      <c r="AN999" s="32">
        <v>0</v>
      </c>
    </row>
    <row r="1000" spans="1:40" x14ac:dyDescent="0.35">
      <c r="A1000" s="19">
        <v>10521</v>
      </c>
      <c r="B1000" s="20">
        <v>1977</v>
      </c>
      <c r="C1000" s="21">
        <f ca="1">YEAR(TODAY())-CLEAN!$B1000</f>
        <v>48</v>
      </c>
      <c r="D1000" s="28" t="s">
        <v>792</v>
      </c>
      <c r="E1000" s="20" t="s">
        <v>716</v>
      </c>
      <c r="F1000" s="20" t="s">
        <v>710</v>
      </c>
      <c r="G1000" s="22">
        <v>54809</v>
      </c>
      <c r="H1000" s="21">
        <v>1</v>
      </c>
      <c r="I1000" s="21">
        <v>1</v>
      </c>
      <c r="J1000" s="21">
        <f>CLEAN!$H1000+CLEAN!$I1000</f>
        <v>2</v>
      </c>
      <c r="K1000" s="23">
        <v>41528</v>
      </c>
      <c r="L1000" s="21">
        <f ca="1">YEAR(TODAY())-YEAR(CLEAN!$K1000)</f>
        <v>12</v>
      </c>
      <c r="M1000" s="21">
        <v>0</v>
      </c>
      <c r="N1000" s="21">
        <f>SUM(CLEAN!$AB1000:$AE1000)</f>
        <v>12</v>
      </c>
      <c r="O1000" s="24">
        <f>CLEAN!$U1000+CLEAN!$V1000+CLEAN!$W1000+CLEAN!$X1000+CLEAN!$Y1000+CLEAN!$Z1000</f>
        <v>174</v>
      </c>
      <c r="P1000" s="21">
        <f>IF(CLEAN!$M1000&lt;=32,3,IF(CLEAN!$M1000&lt;=65,2,1))</f>
        <v>3</v>
      </c>
      <c r="Q1000" s="21">
        <f>IF(Table_Market[[#This Row],[F_TOTAL_achat]]&lt;=14,1,IF(Table_Market[[#This Row],[F_TOTAL_achat]]&lt;=21,2,3))</f>
        <v>1</v>
      </c>
      <c r="R1000" s="21">
        <f>IF(Table_Market[[#This Row],[M_TOTAL_dépensé]]&lt;=115,1,IF(Table_Market[[#This Row],[M_TOTAL_dépensé]]&lt;=833,2,3))</f>
        <v>2</v>
      </c>
      <c r="S1000" s="21" t="str">
        <f>Table_Market[[#This Row],[R_SCORE]]&amp;Table_Market[[#This Row],[F_SCORE]]&amp;Table_Market[[#This Row],[M_SCORE]]</f>
        <v>312</v>
      </c>
      <c r="T10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00" s="24">
        <v>63</v>
      </c>
      <c r="V1000" s="24">
        <v>6</v>
      </c>
      <c r="W1000" s="24">
        <v>57</v>
      </c>
      <c r="X1000" s="24">
        <v>13</v>
      </c>
      <c r="Y1000" s="24">
        <v>13</v>
      </c>
      <c r="Z1000" s="24">
        <v>22</v>
      </c>
      <c r="AA1000" s="21">
        <v>4</v>
      </c>
      <c r="AB1000" s="21">
        <v>2</v>
      </c>
      <c r="AC1000" s="21">
        <v>1</v>
      </c>
      <c r="AD1000" s="21">
        <v>5</v>
      </c>
      <c r="AE1000" s="21">
        <v>4</v>
      </c>
      <c r="AF1000" s="21">
        <v>0</v>
      </c>
      <c r="AG1000" s="21">
        <v>0</v>
      </c>
      <c r="AH1000" s="21">
        <v>0</v>
      </c>
      <c r="AI1000" s="21">
        <v>0</v>
      </c>
      <c r="AJ1000" s="21">
        <v>0</v>
      </c>
      <c r="AK1000" s="21">
        <v>0</v>
      </c>
      <c r="AL1000" s="21">
        <v>3</v>
      </c>
      <c r="AM1000" s="21">
        <v>11</v>
      </c>
      <c r="AN1000" s="25">
        <v>1</v>
      </c>
    </row>
    <row r="1001" spans="1:40" x14ac:dyDescent="0.35">
      <c r="A1001" s="26">
        <v>10704</v>
      </c>
      <c r="B1001" s="27">
        <v>1969</v>
      </c>
      <c r="C1001" s="21">
        <f ca="1">YEAR(TODAY())-CLEAN!$B1001</f>
        <v>56</v>
      </c>
      <c r="D1001" s="28" t="s">
        <v>792</v>
      </c>
      <c r="E1001" s="27" t="s">
        <v>716</v>
      </c>
      <c r="F1001" s="27" t="s">
        <v>709</v>
      </c>
      <c r="G1001" s="29">
        <v>54803</v>
      </c>
      <c r="H1001" s="28">
        <v>0</v>
      </c>
      <c r="I1001" s="28">
        <v>1</v>
      </c>
      <c r="J1001" s="28">
        <f>CLEAN!$H1001+CLEAN!$I1001</f>
        <v>1</v>
      </c>
      <c r="K1001" s="30">
        <v>41142</v>
      </c>
      <c r="L1001" s="28">
        <f ca="1">YEAR(TODAY())-YEAR(CLEAN!$K1001)</f>
        <v>13</v>
      </c>
      <c r="M1001" s="28">
        <v>65</v>
      </c>
      <c r="N1001" s="28">
        <f>SUM(CLEAN!$AB1001:$AE1001)</f>
        <v>21</v>
      </c>
      <c r="O1001" s="31">
        <f>CLEAN!$U1001+CLEAN!$V1001+CLEAN!$W1001+CLEAN!$X1001+CLEAN!$Y1001+CLEAN!$Z1001</f>
        <v>693</v>
      </c>
      <c r="P1001" s="28">
        <f>IF(CLEAN!$M1001&lt;=32,3,IF(CLEAN!$M1001&lt;=65,2,1))</f>
        <v>2</v>
      </c>
      <c r="Q1001" s="28">
        <f>IF(Table_Market[[#This Row],[F_TOTAL_achat]]&lt;=14,1,IF(Table_Market[[#This Row],[F_TOTAL_achat]]&lt;=21,2,3))</f>
        <v>2</v>
      </c>
      <c r="R1001" s="28">
        <f>IF(Table_Market[[#This Row],[M_TOTAL_dépensé]]&lt;=115,1,IF(Table_Market[[#This Row],[M_TOTAL_dépensé]]&lt;=833,2,3))</f>
        <v>2</v>
      </c>
      <c r="S1001" s="21" t="str">
        <f>Table_Market[[#This Row],[R_SCORE]]&amp;Table_Market[[#This Row],[F_SCORE]]&amp;Table_Market[[#This Row],[M_SCORE]]</f>
        <v>222</v>
      </c>
      <c r="T10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01" s="31">
        <v>404</v>
      </c>
      <c r="V1001" s="31">
        <v>0</v>
      </c>
      <c r="W1001" s="31">
        <v>92</v>
      </c>
      <c r="X1001" s="31">
        <v>28</v>
      </c>
      <c r="Y1001" s="31">
        <v>27</v>
      </c>
      <c r="Z1001" s="31">
        <v>142</v>
      </c>
      <c r="AA1001" s="28">
        <v>2</v>
      </c>
      <c r="AB1001" s="28">
        <v>6</v>
      </c>
      <c r="AC1001" s="28">
        <v>2</v>
      </c>
      <c r="AD1001" s="28">
        <v>9</v>
      </c>
      <c r="AE1001" s="28">
        <v>4</v>
      </c>
      <c r="AF1001" s="28">
        <v>0</v>
      </c>
      <c r="AG1001" s="28">
        <v>0</v>
      </c>
      <c r="AH1001" s="28">
        <v>0</v>
      </c>
      <c r="AI1001" s="28">
        <v>0</v>
      </c>
      <c r="AJ1001" s="28">
        <v>0</v>
      </c>
      <c r="AK1001" s="28">
        <v>0</v>
      </c>
      <c r="AL1001" s="28">
        <v>3</v>
      </c>
      <c r="AM1001" s="28">
        <v>11</v>
      </c>
      <c r="AN1001" s="32">
        <v>0</v>
      </c>
    </row>
    <row r="1002" spans="1:40" x14ac:dyDescent="0.35">
      <c r="A1002" s="19">
        <v>7801</v>
      </c>
      <c r="B1002" s="20">
        <v>1959</v>
      </c>
      <c r="C1002" s="21">
        <f ca="1">YEAR(TODAY())-CLEAN!$B1002</f>
        <v>66</v>
      </c>
      <c r="D1002" s="28" t="s">
        <v>794</v>
      </c>
      <c r="E1002" s="20" t="s">
        <v>716</v>
      </c>
      <c r="F1002" s="20" t="s">
        <v>713</v>
      </c>
      <c r="G1002" s="22">
        <v>54753</v>
      </c>
      <c r="H1002" s="21">
        <v>0</v>
      </c>
      <c r="I1002" s="21">
        <v>1</v>
      </c>
      <c r="J1002" s="21">
        <f>CLEAN!$H1002+CLEAN!$I1002</f>
        <v>1</v>
      </c>
      <c r="K1002" s="23">
        <v>41529</v>
      </c>
      <c r="L1002" s="21">
        <f ca="1">YEAR(TODAY())-YEAR(CLEAN!$K1002)</f>
        <v>12</v>
      </c>
      <c r="M1002" s="21">
        <v>87</v>
      </c>
      <c r="N1002" s="21">
        <f>SUM(CLEAN!$AB1002:$AE1002)</f>
        <v>22</v>
      </c>
      <c r="O1002" s="24">
        <f>CLEAN!$U1002+CLEAN!$V1002+CLEAN!$W1002+CLEAN!$X1002+CLEAN!$Y1002+CLEAN!$Z1002</f>
        <v>728</v>
      </c>
      <c r="P1002" s="21">
        <f>IF(CLEAN!$M1002&lt;=32,3,IF(CLEAN!$M1002&lt;=65,2,1))</f>
        <v>1</v>
      </c>
      <c r="Q1002" s="21">
        <f>IF(Table_Market[[#This Row],[F_TOTAL_achat]]&lt;=14,1,IF(Table_Market[[#This Row],[F_TOTAL_achat]]&lt;=21,2,3))</f>
        <v>3</v>
      </c>
      <c r="R1002" s="21">
        <f>IF(Table_Market[[#This Row],[M_TOTAL_dépensé]]&lt;=115,1,IF(Table_Market[[#This Row],[M_TOTAL_dépensé]]&lt;=833,2,3))</f>
        <v>2</v>
      </c>
      <c r="S1002" s="21" t="str">
        <f>Table_Market[[#This Row],[R_SCORE]]&amp;Table_Market[[#This Row],[F_SCORE]]&amp;Table_Market[[#This Row],[M_SCORE]]</f>
        <v>132</v>
      </c>
      <c r="T10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02" s="24">
        <v>197</v>
      </c>
      <c r="V1002" s="24">
        <v>107</v>
      </c>
      <c r="W1002" s="24">
        <v>227</v>
      </c>
      <c r="X1002" s="24">
        <v>7</v>
      </c>
      <c r="Y1002" s="24">
        <v>59</v>
      </c>
      <c r="Z1002" s="24">
        <v>131</v>
      </c>
      <c r="AA1002" s="21">
        <v>3</v>
      </c>
      <c r="AB1002" s="21">
        <v>5</v>
      </c>
      <c r="AC1002" s="21">
        <v>2</v>
      </c>
      <c r="AD1002" s="21">
        <v>11</v>
      </c>
      <c r="AE1002" s="21">
        <v>4</v>
      </c>
      <c r="AF1002" s="21">
        <v>0</v>
      </c>
      <c r="AG1002" s="21">
        <v>0</v>
      </c>
      <c r="AH1002" s="21">
        <v>0</v>
      </c>
      <c r="AI1002" s="21">
        <v>0</v>
      </c>
      <c r="AJ1002" s="21">
        <v>0</v>
      </c>
      <c r="AK1002" s="21">
        <v>0</v>
      </c>
      <c r="AL1002" s="21">
        <v>3</v>
      </c>
      <c r="AM1002" s="21">
        <v>11</v>
      </c>
      <c r="AN1002" s="25">
        <v>0</v>
      </c>
    </row>
    <row r="1003" spans="1:40" x14ac:dyDescent="0.35">
      <c r="A1003" s="26">
        <v>8210</v>
      </c>
      <c r="B1003" s="27">
        <v>1975</v>
      </c>
      <c r="C1003" s="21">
        <f ca="1">YEAR(TODAY())-CLEAN!$B1003</f>
        <v>50</v>
      </c>
      <c r="D1003" s="28" t="s">
        <v>792</v>
      </c>
      <c r="E1003" s="27" t="s">
        <v>717</v>
      </c>
      <c r="F1003" s="27" t="s">
        <v>710</v>
      </c>
      <c r="G1003" s="29">
        <v>54730</v>
      </c>
      <c r="H1003" s="28">
        <v>0</v>
      </c>
      <c r="I1003" s="28">
        <v>1</v>
      </c>
      <c r="J1003" s="28">
        <f>CLEAN!$H1003+CLEAN!$I1003</f>
        <v>1</v>
      </c>
      <c r="K1003" s="30">
        <v>41501</v>
      </c>
      <c r="L1003" s="28">
        <f ca="1">YEAR(TODAY())-YEAR(CLEAN!$K1003)</f>
        <v>12</v>
      </c>
      <c r="M1003" s="28">
        <v>64</v>
      </c>
      <c r="N1003" s="28">
        <f>SUM(CLEAN!$AB1003:$AE1003)</f>
        <v>17</v>
      </c>
      <c r="O1003" s="31">
        <f>CLEAN!$U1003+CLEAN!$V1003+CLEAN!$W1003+CLEAN!$X1003+CLEAN!$Y1003+CLEAN!$Z1003</f>
        <v>405</v>
      </c>
      <c r="P1003" s="28">
        <f>IF(CLEAN!$M1003&lt;=32,3,IF(CLEAN!$M1003&lt;=65,2,1))</f>
        <v>2</v>
      </c>
      <c r="Q1003" s="28">
        <f>IF(Table_Market[[#This Row],[F_TOTAL_achat]]&lt;=14,1,IF(Table_Market[[#This Row],[F_TOTAL_achat]]&lt;=21,2,3))</f>
        <v>2</v>
      </c>
      <c r="R1003" s="28">
        <f>IF(Table_Market[[#This Row],[M_TOTAL_dépensé]]&lt;=115,1,IF(Table_Market[[#This Row],[M_TOTAL_dépensé]]&lt;=833,2,3))</f>
        <v>2</v>
      </c>
      <c r="S1003" s="21" t="str">
        <f>Table_Market[[#This Row],[R_SCORE]]&amp;Table_Market[[#This Row],[F_SCORE]]&amp;Table_Market[[#This Row],[M_SCORE]]</f>
        <v>222</v>
      </c>
      <c r="T10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03" s="31">
        <v>318</v>
      </c>
      <c r="V1003" s="31">
        <v>3</v>
      </c>
      <c r="W1003" s="31">
        <v>17</v>
      </c>
      <c r="X1003" s="31">
        <v>4</v>
      </c>
      <c r="Y1003" s="31">
        <v>7</v>
      </c>
      <c r="Z1003" s="31">
        <v>56</v>
      </c>
      <c r="AA1003" s="28">
        <v>5</v>
      </c>
      <c r="AB1003" s="28">
        <v>4</v>
      </c>
      <c r="AC1003" s="28">
        <v>1</v>
      </c>
      <c r="AD1003" s="28">
        <v>8</v>
      </c>
      <c r="AE1003" s="28">
        <v>4</v>
      </c>
      <c r="AF1003" s="28">
        <v>0</v>
      </c>
      <c r="AG1003" s="28">
        <v>0</v>
      </c>
      <c r="AH1003" s="28">
        <v>0</v>
      </c>
      <c r="AI1003" s="28">
        <v>0</v>
      </c>
      <c r="AJ1003" s="28">
        <v>0</v>
      </c>
      <c r="AK1003" s="28">
        <v>0</v>
      </c>
      <c r="AL1003" s="28">
        <v>3</v>
      </c>
      <c r="AM1003" s="28">
        <v>11</v>
      </c>
      <c r="AN1003" s="32">
        <v>0</v>
      </c>
    </row>
    <row r="1004" spans="1:40" x14ac:dyDescent="0.35">
      <c r="A1004" s="19">
        <v>7129</v>
      </c>
      <c r="B1004" s="20">
        <v>1962</v>
      </c>
      <c r="C1004" s="21">
        <f ca="1">YEAR(TODAY())-CLEAN!$B1004</f>
        <v>63</v>
      </c>
      <c r="D1004" s="28" t="s">
        <v>794</v>
      </c>
      <c r="E1004" s="20" t="s">
        <v>714</v>
      </c>
      <c r="F1004" s="20" t="s">
        <v>710</v>
      </c>
      <c r="G1004" s="22">
        <v>54693</v>
      </c>
      <c r="H1004" s="21">
        <v>0</v>
      </c>
      <c r="I1004" s="21">
        <v>1</v>
      </c>
      <c r="J1004" s="21">
        <f>CLEAN!$H1004+CLEAN!$I1004</f>
        <v>1</v>
      </c>
      <c r="K1004" s="23">
        <v>41322</v>
      </c>
      <c r="L1004" s="21">
        <f ca="1">YEAR(TODAY())-YEAR(CLEAN!$K1004)</f>
        <v>12</v>
      </c>
      <c r="M1004" s="21">
        <v>72</v>
      </c>
      <c r="N1004" s="21">
        <f>SUM(CLEAN!$AB1004:$AE1004)</f>
        <v>29</v>
      </c>
      <c r="O1004" s="24">
        <f>CLEAN!$U1004+CLEAN!$V1004+CLEAN!$W1004+CLEAN!$X1004+CLEAN!$Y1004+CLEAN!$Z1004</f>
        <v>929</v>
      </c>
      <c r="P1004" s="21">
        <f>IF(CLEAN!$M1004&lt;=32,3,IF(CLEAN!$M1004&lt;=65,2,1))</f>
        <v>1</v>
      </c>
      <c r="Q1004" s="21">
        <f>IF(Table_Market[[#This Row],[F_TOTAL_achat]]&lt;=14,1,IF(Table_Market[[#This Row],[F_TOTAL_achat]]&lt;=21,2,3))</f>
        <v>3</v>
      </c>
      <c r="R1004" s="21">
        <f>IF(Table_Market[[#This Row],[M_TOTAL_dépensé]]&lt;=115,1,IF(Table_Market[[#This Row],[M_TOTAL_dépensé]]&lt;=833,2,3))</f>
        <v>3</v>
      </c>
      <c r="S1004" s="21" t="str">
        <f>Table_Market[[#This Row],[R_SCORE]]&amp;Table_Market[[#This Row],[F_SCORE]]&amp;Table_Market[[#This Row],[M_SCORE]]</f>
        <v>133</v>
      </c>
      <c r="T10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04" s="24">
        <v>686</v>
      </c>
      <c r="V1004" s="24">
        <v>17</v>
      </c>
      <c r="W1004" s="24">
        <v>142</v>
      </c>
      <c r="X1004" s="24">
        <v>23</v>
      </c>
      <c r="Y1004" s="24">
        <v>26</v>
      </c>
      <c r="Z1004" s="24">
        <v>35</v>
      </c>
      <c r="AA1004" s="21">
        <v>8</v>
      </c>
      <c r="AB1004" s="21">
        <v>6</v>
      </c>
      <c r="AC1004" s="21">
        <v>4</v>
      </c>
      <c r="AD1004" s="21">
        <v>13</v>
      </c>
      <c r="AE1004" s="21">
        <v>6</v>
      </c>
      <c r="AF1004" s="21">
        <v>0</v>
      </c>
      <c r="AG1004" s="21">
        <v>0</v>
      </c>
      <c r="AH1004" s="21">
        <v>0</v>
      </c>
      <c r="AI1004" s="21">
        <v>0</v>
      </c>
      <c r="AJ1004" s="21">
        <v>0</v>
      </c>
      <c r="AK1004" s="21">
        <v>0</v>
      </c>
      <c r="AL1004" s="21">
        <v>3</v>
      </c>
      <c r="AM1004" s="21">
        <v>11</v>
      </c>
      <c r="AN1004" s="25">
        <v>0</v>
      </c>
    </row>
    <row r="1005" spans="1:40" x14ac:dyDescent="0.35">
      <c r="A1005" s="26">
        <v>7426</v>
      </c>
      <c r="B1005" s="27">
        <v>1971</v>
      </c>
      <c r="C1005" s="21">
        <f ca="1">YEAR(TODAY())-CLEAN!$B1005</f>
        <v>54</v>
      </c>
      <c r="D1005" s="28" t="s">
        <v>792</v>
      </c>
      <c r="E1005" s="27" t="s">
        <v>717</v>
      </c>
      <c r="F1005" s="27" t="s">
        <v>710</v>
      </c>
      <c r="G1005" s="29">
        <v>54690</v>
      </c>
      <c r="H1005" s="28">
        <v>1</v>
      </c>
      <c r="I1005" s="28">
        <v>1</v>
      </c>
      <c r="J1005" s="28">
        <f>CLEAN!$H1005+CLEAN!$I1005</f>
        <v>2</v>
      </c>
      <c r="K1005" s="30">
        <v>41585</v>
      </c>
      <c r="L1005" s="28">
        <f ca="1">YEAR(TODAY())-YEAR(CLEAN!$K1005)</f>
        <v>12</v>
      </c>
      <c r="M1005" s="28">
        <v>76</v>
      </c>
      <c r="N1005" s="28">
        <f>SUM(CLEAN!$AB1005:$AE1005)</f>
        <v>12</v>
      </c>
      <c r="O1005" s="31">
        <f>CLEAN!$U1005+CLEAN!$V1005+CLEAN!$W1005+CLEAN!$X1005+CLEAN!$Y1005+CLEAN!$Z1005</f>
        <v>198</v>
      </c>
      <c r="P1005" s="28">
        <f>IF(CLEAN!$M1005&lt;=32,3,IF(CLEAN!$M1005&lt;=65,2,1))</f>
        <v>1</v>
      </c>
      <c r="Q1005" s="28">
        <f>IF(Table_Market[[#This Row],[F_TOTAL_achat]]&lt;=14,1,IF(Table_Market[[#This Row],[F_TOTAL_achat]]&lt;=21,2,3))</f>
        <v>1</v>
      </c>
      <c r="R1005" s="28">
        <f>IF(Table_Market[[#This Row],[M_TOTAL_dépensé]]&lt;=115,1,IF(Table_Market[[#This Row],[M_TOTAL_dépensé]]&lt;=833,2,3))</f>
        <v>2</v>
      </c>
      <c r="S1005" s="21" t="str">
        <f>Table_Market[[#This Row],[R_SCORE]]&amp;Table_Market[[#This Row],[F_SCORE]]&amp;Table_Market[[#This Row],[M_SCORE]]</f>
        <v>112</v>
      </c>
      <c r="T10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05" s="31">
        <v>111</v>
      </c>
      <c r="V1005" s="31">
        <v>16</v>
      </c>
      <c r="W1005" s="31">
        <v>37</v>
      </c>
      <c r="X1005" s="31">
        <v>7</v>
      </c>
      <c r="Y1005" s="31">
        <v>9</v>
      </c>
      <c r="Z1005" s="31">
        <v>18</v>
      </c>
      <c r="AA1005" s="28">
        <v>3</v>
      </c>
      <c r="AB1005" s="28">
        <v>3</v>
      </c>
      <c r="AC1005" s="28">
        <v>1</v>
      </c>
      <c r="AD1005" s="28">
        <v>5</v>
      </c>
      <c r="AE1005" s="28">
        <v>3</v>
      </c>
      <c r="AF1005" s="28">
        <v>0</v>
      </c>
      <c r="AG1005" s="28">
        <v>0</v>
      </c>
      <c r="AH1005" s="28">
        <v>0</v>
      </c>
      <c r="AI1005" s="28">
        <v>0</v>
      </c>
      <c r="AJ1005" s="28">
        <v>0</v>
      </c>
      <c r="AK1005" s="28">
        <v>0</v>
      </c>
      <c r="AL1005" s="28">
        <v>3</v>
      </c>
      <c r="AM1005" s="28">
        <v>11</v>
      </c>
      <c r="AN1005" s="32">
        <v>0</v>
      </c>
    </row>
    <row r="1006" spans="1:40" x14ac:dyDescent="0.35">
      <c r="A1006" s="19">
        <v>8360</v>
      </c>
      <c r="B1006" s="20">
        <v>1971</v>
      </c>
      <c r="C1006" s="21">
        <f ca="1">YEAR(TODAY())-CLEAN!$B1006</f>
        <v>54</v>
      </c>
      <c r="D1006" s="28" t="s">
        <v>792</v>
      </c>
      <c r="E1006" s="20" t="s">
        <v>717</v>
      </c>
      <c r="F1006" s="20" t="s">
        <v>710</v>
      </c>
      <c r="G1006" s="22">
        <v>54690</v>
      </c>
      <c r="H1006" s="21">
        <v>1</v>
      </c>
      <c r="I1006" s="21">
        <v>1</v>
      </c>
      <c r="J1006" s="21">
        <f>CLEAN!$H1006+CLEAN!$I1006</f>
        <v>2</v>
      </c>
      <c r="K1006" s="23">
        <v>41585</v>
      </c>
      <c r="L1006" s="21">
        <f ca="1">YEAR(TODAY())-YEAR(CLEAN!$K1006)</f>
        <v>12</v>
      </c>
      <c r="M1006" s="21">
        <v>76</v>
      </c>
      <c r="N1006" s="21">
        <f>SUM(CLEAN!$AB1006:$AE1006)</f>
        <v>12</v>
      </c>
      <c r="O1006" s="24">
        <f>CLEAN!$U1006+CLEAN!$V1006+CLEAN!$W1006+CLEAN!$X1006+CLEAN!$Y1006+CLEAN!$Z1006</f>
        <v>198</v>
      </c>
      <c r="P1006" s="21">
        <f>IF(CLEAN!$M1006&lt;=32,3,IF(CLEAN!$M1006&lt;=65,2,1))</f>
        <v>1</v>
      </c>
      <c r="Q1006" s="21">
        <f>IF(Table_Market[[#This Row],[F_TOTAL_achat]]&lt;=14,1,IF(Table_Market[[#This Row],[F_TOTAL_achat]]&lt;=21,2,3))</f>
        <v>1</v>
      </c>
      <c r="R1006" s="21">
        <f>IF(Table_Market[[#This Row],[M_TOTAL_dépensé]]&lt;=115,1,IF(Table_Market[[#This Row],[M_TOTAL_dépensé]]&lt;=833,2,3))</f>
        <v>2</v>
      </c>
      <c r="S1006" s="21" t="str">
        <f>Table_Market[[#This Row],[R_SCORE]]&amp;Table_Market[[#This Row],[F_SCORE]]&amp;Table_Market[[#This Row],[M_SCORE]]</f>
        <v>112</v>
      </c>
      <c r="T10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06" s="24">
        <v>111</v>
      </c>
      <c r="V1006" s="24">
        <v>16</v>
      </c>
      <c r="W1006" s="24">
        <v>37</v>
      </c>
      <c r="X1006" s="24">
        <v>7</v>
      </c>
      <c r="Y1006" s="24">
        <v>9</v>
      </c>
      <c r="Z1006" s="24">
        <v>18</v>
      </c>
      <c r="AA1006" s="21">
        <v>3</v>
      </c>
      <c r="AB1006" s="21">
        <v>3</v>
      </c>
      <c r="AC1006" s="21">
        <v>1</v>
      </c>
      <c r="AD1006" s="21">
        <v>5</v>
      </c>
      <c r="AE1006" s="21">
        <v>3</v>
      </c>
      <c r="AF1006" s="21">
        <v>0</v>
      </c>
      <c r="AG1006" s="21">
        <v>0</v>
      </c>
      <c r="AH1006" s="21">
        <v>0</v>
      </c>
      <c r="AI1006" s="21">
        <v>0</v>
      </c>
      <c r="AJ1006" s="21">
        <v>0</v>
      </c>
      <c r="AK1006" s="21">
        <v>0</v>
      </c>
      <c r="AL1006" s="21">
        <v>3</v>
      </c>
      <c r="AM1006" s="21">
        <v>11</v>
      </c>
      <c r="AN1006" s="25">
        <v>0</v>
      </c>
    </row>
    <row r="1007" spans="1:40" x14ac:dyDescent="0.35">
      <c r="A1007" s="26">
        <v>5253</v>
      </c>
      <c r="B1007" s="27">
        <v>1956</v>
      </c>
      <c r="C1007" s="21">
        <f ca="1">YEAR(TODAY())-CLEAN!$B1007</f>
        <v>69</v>
      </c>
      <c r="D1007" s="28" t="s">
        <v>794</v>
      </c>
      <c r="E1007" s="27" t="s">
        <v>717</v>
      </c>
      <c r="F1007" s="27" t="s">
        <v>713</v>
      </c>
      <c r="G1007" s="29">
        <v>54603</v>
      </c>
      <c r="H1007" s="28">
        <v>1</v>
      </c>
      <c r="I1007" s="28">
        <v>1</v>
      </c>
      <c r="J1007" s="28">
        <f>CLEAN!$H1007+CLEAN!$I1007</f>
        <v>2</v>
      </c>
      <c r="K1007" s="30">
        <v>41464</v>
      </c>
      <c r="L1007" s="28">
        <f ca="1">YEAR(TODAY())-YEAR(CLEAN!$K1007)</f>
        <v>12</v>
      </c>
      <c r="M1007" s="28">
        <v>85</v>
      </c>
      <c r="N1007" s="28">
        <f>SUM(CLEAN!$AB1007:$AE1007)</f>
        <v>17</v>
      </c>
      <c r="O1007" s="31">
        <f>CLEAN!$U1007+CLEAN!$V1007+CLEAN!$W1007+CLEAN!$X1007+CLEAN!$Y1007+CLEAN!$Z1007</f>
        <v>227</v>
      </c>
      <c r="P1007" s="28">
        <f>IF(CLEAN!$M1007&lt;=32,3,IF(CLEAN!$M1007&lt;=65,2,1))</f>
        <v>1</v>
      </c>
      <c r="Q1007" s="28">
        <f>IF(Table_Market[[#This Row],[F_TOTAL_achat]]&lt;=14,1,IF(Table_Market[[#This Row],[F_TOTAL_achat]]&lt;=21,2,3))</f>
        <v>2</v>
      </c>
      <c r="R1007" s="28">
        <f>IF(Table_Market[[#This Row],[M_TOTAL_dépensé]]&lt;=115,1,IF(Table_Market[[#This Row],[M_TOTAL_dépensé]]&lt;=833,2,3))</f>
        <v>2</v>
      </c>
      <c r="S1007" s="21" t="str">
        <f>Table_Market[[#This Row],[R_SCORE]]&amp;Table_Market[[#This Row],[F_SCORE]]&amp;Table_Market[[#This Row],[M_SCORE]]</f>
        <v>122</v>
      </c>
      <c r="T10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07" s="31">
        <v>145</v>
      </c>
      <c r="V1007" s="31">
        <v>13</v>
      </c>
      <c r="W1007" s="31">
        <v>46</v>
      </c>
      <c r="X1007" s="31">
        <v>17</v>
      </c>
      <c r="Y1007" s="31">
        <v>2</v>
      </c>
      <c r="Z1007" s="31">
        <v>4</v>
      </c>
      <c r="AA1007" s="28">
        <v>6</v>
      </c>
      <c r="AB1007" s="28">
        <v>4</v>
      </c>
      <c r="AC1007" s="28">
        <v>2</v>
      </c>
      <c r="AD1007" s="28">
        <v>4</v>
      </c>
      <c r="AE1007" s="28">
        <v>7</v>
      </c>
      <c r="AF1007" s="28">
        <v>0</v>
      </c>
      <c r="AG1007" s="28">
        <v>0</v>
      </c>
      <c r="AH1007" s="28">
        <v>0</v>
      </c>
      <c r="AI1007" s="28">
        <v>0</v>
      </c>
      <c r="AJ1007" s="28">
        <v>0</v>
      </c>
      <c r="AK1007" s="28">
        <v>0</v>
      </c>
      <c r="AL1007" s="28">
        <v>3</v>
      </c>
      <c r="AM1007" s="28">
        <v>11</v>
      </c>
      <c r="AN1007" s="32">
        <v>0</v>
      </c>
    </row>
    <row r="1008" spans="1:40" x14ac:dyDescent="0.35">
      <c r="A1008" s="19">
        <v>2406</v>
      </c>
      <c r="B1008" s="20">
        <v>1949</v>
      </c>
      <c r="C1008" s="21">
        <f ca="1">YEAR(TODAY())-CLEAN!$B1008</f>
        <v>76</v>
      </c>
      <c r="D1008" s="28" t="s">
        <v>794</v>
      </c>
      <c r="E1008" s="20" t="s">
        <v>716</v>
      </c>
      <c r="F1008" s="20" t="s">
        <v>713</v>
      </c>
      <c r="G1008" s="22">
        <v>54591</v>
      </c>
      <c r="H1008" s="21">
        <v>0</v>
      </c>
      <c r="I1008" s="21">
        <v>1</v>
      </c>
      <c r="J1008" s="21">
        <f>CLEAN!$H1008+CLEAN!$I1008</f>
        <v>1</v>
      </c>
      <c r="K1008" s="23">
        <v>41491</v>
      </c>
      <c r="L1008" s="21">
        <f ca="1">YEAR(TODAY())-YEAR(CLEAN!$K1008)</f>
        <v>12</v>
      </c>
      <c r="M1008" s="21">
        <v>63</v>
      </c>
      <c r="N1008" s="21">
        <f>SUM(CLEAN!$AB1008:$AE1008)</f>
        <v>21</v>
      </c>
      <c r="O1008" s="24">
        <f>CLEAN!$U1008+CLEAN!$V1008+CLEAN!$W1008+CLEAN!$X1008+CLEAN!$Y1008+CLEAN!$Z1008</f>
        <v>519</v>
      </c>
      <c r="P1008" s="21">
        <f>IF(CLEAN!$M1008&lt;=32,3,IF(CLEAN!$M1008&lt;=65,2,1))</f>
        <v>2</v>
      </c>
      <c r="Q1008" s="21">
        <f>IF(Table_Market[[#This Row],[F_TOTAL_achat]]&lt;=14,1,IF(Table_Market[[#This Row],[F_TOTAL_achat]]&lt;=21,2,3))</f>
        <v>2</v>
      </c>
      <c r="R1008" s="21">
        <f>IF(Table_Market[[#This Row],[M_TOTAL_dépensé]]&lt;=115,1,IF(Table_Market[[#This Row],[M_TOTAL_dépensé]]&lt;=833,2,3))</f>
        <v>2</v>
      </c>
      <c r="S1008" s="21" t="str">
        <f>Table_Market[[#This Row],[R_SCORE]]&amp;Table_Market[[#This Row],[F_SCORE]]&amp;Table_Market[[#This Row],[M_SCORE]]</f>
        <v>222</v>
      </c>
      <c r="T10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08" s="24">
        <v>376</v>
      </c>
      <c r="V1008" s="24">
        <v>4</v>
      </c>
      <c r="W1008" s="24">
        <v>94</v>
      </c>
      <c r="X1008" s="24">
        <v>12</v>
      </c>
      <c r="Y1008" s="24">
        <v>9</v>
      </c>
      <c r="Z1008" s="24">
        <v>24</v>
      </c>
      <c r="AA1008" s="21">
        <v>3</v>
      </c>
      <c r="AB1008" s="21">
        <v>6</v>
      </c>
      <c r="AC1008" s="21">
        <v>2</v>
      </c>
      <c r="AD1008" s="21">
        <v>8</v>
      </c>
      <c r="AE1008" s="21">
        <v>5</v>
      </c>
      <c r="AF1008" s="21">
        <v>0</v>
      </c>
      <c r="AG1008" s="21">
        <v>0</v>
      </c>
      <c r="AH1008" s="21">
        <v>0</v>
      </c>
      <c r="AI1008" s="21">
        <v>0</v>
      </c>
      <c r="AJ1008" s="21">
        <v>0</v>
      </c>
      <c r="AK1008" s="21">
        <v>0</v>
      </c>
      <c r="AL1008" s="21">
        <v>3</v>
      </c>
      <c r="AM1008" s="21">
        <v>11</v>
      </c>
      <c r="AN1008" s="25">
        <v>0</v>
      </c>
    </row>
    <row r="1009" spans="1:40" x14ac:dyDescent="0.35">
      <c r="A1009" s="26">
        <v>7408</v>
      </c>
      <c r="B1009" s="27">
        <v>1952</v>
      </c>
      <c r="C1009" s="21">
        <f ca="1">YEAR(TODAY())-CLEAN!$B1009</f>
        <v>73</v>
      </c>
      <c r="D1009" s="28" t="s">
        <v>794</v>
      </c>
      <c r="E1009" s="27" t="s">
        <v>714</v>
      </c>
      <c r="F1009" s="27" t="s">
        <v>710</v>
      </c>
      <c r="G1009" s="29">
        <v>54549</v>
      </c>
      <c r="H1009" s="28">
        <v>0</v>
      </c>
      <c r="I1009" s="28">
        <v>1</v>
      </c>
      <c r="J1009" s="28">
        <f>CLEAN!$H1009+CLEAN!$I1009</f>
        <v>1</v>
      </c>
      <c r="K1009" s="30">
        <v>41701</v>
      </c>
      <c r="L1009" s="28">
        <f ca="1">YEAR(TODAY())-YEAR(CLEAN!$K1009)</f>
        <v>11</v>
      </c>
      <c r="M1009" s="28">
        <v>8</v>
      </c>
      <c r="N1009" s="28">
        <f>SUM(CLEAN!$AB1009:$AE1009)</f>
        <v>17</v>
      </c>
      <c r="O1009" s="31">
        <f>CLEAN!$U1009+CLEAN!$V1009+CLEAN!$W1009+CLEAN!$X1009+CLEAN!$Y1009+CLEAN!$Z1009</f>
        <v>233</v>
      </c>
      <c r="P1009" s="28">
        <f>IF(CLEAN!$M1009&lt;=32,3,IF(CLEAN!$M1009&lt;=65,2,1))</f>
        <v>3</v>
      </c>
      <c r="Q1009" s="28">
        <f>IF(Table_Market[[#This Row],[F_TOTAL_achat]]&lt;=14,1,IF(Table_Market[[#This Row],[F_TOTAL_achat]]&lt;=21,2,3))</f>
        <v>2</v>
      </c>
      <c r="R1009" s="28">
        <f>IF(Table_Market[[#This Row],[M_TOTAL_dépensé]]&lt;=115,1,IF(Table_Market[[#This Row],[M_TOTAL_dépensé]]&lt;=833,2,3))</f>
        <v>2</v>
      </c>
      <c r="S1009" s="21" t="str">
        <f>Table_Market[[#This Row],[R_SCORE]]&amp;Table_Market[[#This Row],[F_SCORE]]&amp;Table_Market[[#This Row],[M_SCORE]]</f>
        <v>322</v>
      </c>
      <c r="T10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09" s="31">
        <v>216</v>
      </c>
      <c r="V1009" s="31">
        <v>2</v>
      </c>
      <c r="W1009" s="31">
        <v>6</v>
      </c>
      <c r="X1009" s="31">
        <v>0</v>
      </c>
      <c r="Y1009" s="31">
        <v>0</v>
      </c>
      <c r="Z1009" s="31">
        <v>9</v>
      </c>
      <c r="AA1009" s="28">
        <v>2</v>
      </c>
      <c r="AB1009" s="28">
        <v>5</v>
      </c>
      <c r="AC1009" s="28">
        <v>1</v>
      </c>
      <c r="AD1009" s="28">
        <v>4</v>
      </c>
      <c r="AE1009" s="28">
        <v>7</v>
      </c>
      <c r="AF1009" s="28">
        <v>0</v>
      </c>
      <c r="AG1009" s="28">
        <v>0</v>
      </c>
      <c r="AH1009" s="28">
        <v>0</v>
      </c>
      <c r="AI1009" s="28">
        <v>0</v>
      </c>
      <c r="AJ1009" s="28">
        <v>0</v>
      </c>
      <c r="AK1009" s="28">
        <v>0</v>
      </c>
      <c r="AL1009" s="28">
        <v>3</v>
      </c>
      <c r="AM1009" s="28">
        <v>11</v>
      </c>
      <c r="AN1009" s="32">
        <v>0</v>
      </c>
    </row>
    <row r="1010" spans="1:40" x14ac:dyDescent="0.35">
      <c r="A1010" s="19">
        <v>10022</v>
      </c>
      <c r="B1010" s="20">
        <v>1973</v>
      </c>
      <c r="C1010" s="21">
        <f ca="1">YEAR(TODAY())-CLEAN!$B1010</f>
        <v>52</v>
      </c>
      <c r="D1010" s="28" t="s">
        <v>792</v>
      </c>
      <c r="E1010" s="20" t="s">
        <v>714</v>
      </c>
      <c r="F1010" s="20" t="s">
        <v>709</v>
      </c>
      <c r="G1010" s="22">
        <v>54466</v>
      </c>
      <c r="H1010" s="21">
        <v>1</v>
      </c>
      <c r="I1010" s="21">
        <v>1</v>
      </c>
      <c r="J1010" s="21">
        <f>CLEAN!$H1010+CLEAN!$I1010</f>
        <v>2</v>
      </c>
      <c r="K1010" s="23">
        <v>41679</v>
      </c>
      <c r="L1010" s="21">
        <f ca="1">YEAR(TODAY())-YEAR(CLEAN!$K1010)</f>
        <v>11</v>
      </c>
      <c r="M1010" s="21">
        <v>78</v>
      </c>
      <c r="N1010" s="21">
        <f>SUM(CLEAN!$AB1010:$AE1010)</f>
        <v>8</v>
      </c>
      <c r="O1010" s="24">
        <f>CLEAN!$U1010+CLEAN!$V1010+CLEAN!$W1010+CLEAN!$X1010+CLEAN!$Y1010+CLEAN!$Z1010</f>
        <v>16</v>
      </c>
      <c r="P1010" s="21">
        <f>IF(CLEAN!$M1010&lt;=32,3,IF(CLEAN!$M1010&lt;=65,2,1))</f>
        <v>1</v>
      </c>
      <c r="Q1010" s="21">
        <f>IF(Table_Market[[#This Row],[F_TOTAL_achat]]&lt;=14,1,IF(Table_Market[[#This Row],[F_TOTAL_achat]]&lt;=21,2,3))</f>
        <v>1</v>
      </c>
      <c r="R1010" s="21">
        <f>IF(Table_Market[[#This Row],[M_TOTAL_dépensé]]&lt;=115,1,IF(Table_Market[[#This Row],[M_TOTAL_dépensé]]&lt;=833,2,3))</f>
        <v>1</v>
      </c>
      <c r="S1010" s="21" t="str">
        <f>Table_Market[[#This Row],[R_SCORE]]&amp;Table_Market[[#This Row],[F_SCORE]]&amp;Table_Market[[#This Row],[M_SCORE]]</f>
        <v>111</v>
      </c>
      <c r="T10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10" s="24">
        <v>12</v>
      </c>
      <c r="V1010" s="24">
        <v>0</v>
      </c>
      <c r="W1010" s="24">
        <v>4</v>
      </c>
      <c r="X1010" s="24">
        <v>0</v>
      </c>
      <c r="Y1010" s="24">
        <v>0</v>
      </c>
      <c r="Z1010" s="24">
        <v>0</v>
      </c>
      <c r="AA1010" s="21">
        <v>1</v>
      </c>
      <c r="AB1010" s="21">
        <v>1</v>
      </c>
      <c r="AC1010" s="21">
        <v>0</v>
      </c>
      <c r="AD1010" s="21">
        <v>2</v>
      </c>
      <c r="AE1010" s="21">
        <v>5</v>
      </c>
      <c r="AF1010" s="21">
        <v>0</v>
      </c>
      <c r="AG1010" s="21">
        <v>0</v>
      </c>
      <c r="AH1010" s="21">
        <v>0</v>
      </c>
      <c r="AI1010" s="21">
        <v>0</v>
      </c>
      <c r="AJ1010" s="21">
        <v>0</v>
      </c>
      <c r="AK1010" s="21">
        <v>0</v>
      </c>
      <c r="AL1010" s="21">
        <v>3</v>
      </c>
      <c r="AM1010" s="21">
        <v>11</v>
      </c>
      <c r="AN1010" s="25">
        <v>0</v>
      </c>
    </row>
    <row r="1011" spans="1:40" x14ac:dyDescent="0.35">
      <c r="A1011" s="26">
        <v>2782</v>
      </c>
      <c r="B1011" s="27">
        <v>1961</v>
      </c>
      <c r="C1011" s="21">
        <f ca="1">YEAR(TODAY())-CLEAN!$B1011</f>
        <v>64</v>
      </c>
      <c r="D1011" s="28" t="s">
        <v>794</v>
      </c>
      <c r="E1011" s="27" t="s">
        <v>714</v>
      </c>
      <c r="F1011" s="27" t="s">
        <v>710</v>
      </c>
      <c r="G1011" s="29">
        <v>54456</v>
      </c>
      <c r="H1011" s="28">
        <v>0</v>
      </c>
      <c r="I1011" s="28">
        <v>1</v>
      </c>
      <c r="J1011" s="28">
        <f>CLEAN!$H1011+CLEAN!$I1011</f>
        <v>1</v>
      </c>
      <c r="K1011" s="30">
        <v>41466</v>
      </c>
      <c r="L1011" s="28">
        <f ca="1">YEAR(TODAY())-YEAR(CLEAN!$K1011)</f>
        <v>12</v>
      </c>
      <c r="M1011" s="28">
        <v>23</v>
      </c>
      <c r="N1011" s="28">
        <f>SUM(CLEAN!$AB1011:$AE1011)</f>
        <v>20</v>
      </c>
      <c r="O1011" s="31">
        <f>CLEAN!$U1011+CLEAN!$V1011+CLEAN!$W1011+CLEAN!$X1011+CLEAN!$Y1011+CLEAN!$Z1011</f>
        <v>404</v>
      </c>
      <c r="P1011" s="28">
        <f>IF(CLEAN!$M1011&lt;=32,3,IF(CLEAN!$M1011&lt;=65,2,1))</f>
        <v>3</v>
      </c>
      <c r="Q1011" s="28">
        <f>IF(Table_Market[[#This Row],[F_TOTAL_achat]]&lt;=14,1,IF(Table_Market[[#This Row],[F_TOTAL_achat]]&lt;=21,2,3))</f>
        <v>2</v>
      </c>
      <c r="R1011" s="28">
        <f>IF(Table_Market[[#This Row],[M_TOTAL_dépensé]]&lt;=115,1,IF(Table_Market[[#This Row],[M_TOTAL_dépensé]]&lt;=833,2,3))</f>
        <v>2</v>
      </c>
      <c r="S1011" s="21" t="str">
        <f>Table_Market[[#This Row],[R_SCORE]]&amp;Table_Market[[#This Row],[F_SCORE]]&amp;Table_Market[[#This Row],[M_SCORE]]</f>
        <v>322</v>
      </c>
      <c r="T10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11" s="31">
        <v>352</v>
      </c>
      <c r="V1011" s="31">
        <v>0</v>
      </c>
      <c r="W1011" s="31">
        <v>27</v>
      </c>
      <c r="X1011" s="31">
        <v>10</v>
      </c>
      <c r="Y1011" s="31">
        <v>0</v>
      </c>
      <c r="Z1011" s="31">
        <v>15</v>
      </c>
      <c r="AA1011" s="28">
        <v>3</v>
      </c>
      <c r="AB1011" s="28">
        <v>6</v>
      </c>
      <c r="AC1011" s="28">
        <v>1</v>
      </c>
      <c r="AD1011" s="28">
        <v>7</v>
      </c>
      <c r="AE1011" s="28">
        <v>6</v>
      </c>
      <c r="AF1011" s="28">
        <v>0</v>
      </c>
      <c r="AG1011" s="28">
        <v>0</v>
      </c>
      <c r="AH1011" s="28">
        <v>0</v>
      </c>
      <c r="AI1011" s="28">
        <v>0</v>
      </c>
      <c r="AJ1011" s="28">
        <v>0</v>
      </c>
      <c r="AK1011" s="28">
        <v>0</v>
      </c>
      <c r="AL1011" s="28">
        <v>3</v>
      </c>
      <c r="AM1011" s="28">
        <v>11</v>
      </c>
      <c r="AN1011" s="32">
        <v>0</v>
      </c>
    </row>
    <row r="1012" spans="1:40" x14ac:dyDescent="0.35">
      <c r="A1012" s="19">
        <v>5430</v>
      </c>
      <c r="B1012" s="20">
        <v>1956</v>
      </c>
      <c r="C1012" s="21">
        <f ca="1">YEAR(TODAY())-CLEAN!$B1012</f>
        <v>69</v>
      </c>
      <c r="D1012" s="28" t="s">
        <v>794</v>
      </c>
      <c r="E1012" s="20" t="s">
        <v>716</v>
      </c>
      <c r="F1012" s="20" t="s">
        <v>713</v>
      </c>
      <c r="G1012" s="22">
        <v>54450</v>
      </c>
      <c r="H1012" s="21">
        <v>1</v>
      </c>
      <c r="I1012" s="21">
        <v>1</v>
      </c>
      <c r="J1012" s="21">
        <f>CLEAN!$H1012+CLEAN!$I1012</f>
        <v>2</v>
      </c>
      <c r="K1012" s="23">
        <v>41166</v>
      </c>
      <c r="L1012" s="21">
        <f ca="1">YEAR(TODAY())-YEAR(CLEAN!$K1012)</f>
        <v>13</v>
      </c>
      <c r="M1012" s="21">
        <v>0</v>
      </c>
      <c r="N1012" s="21">
        <f>SUM(CLEAN!$AB1012:$AE1012)</f>
        <v>27</v>
      </c>
      <c r="O1012" s="24">
        <f>CLEAN!$U1012+CLEAN!$V1012+CLEAN!$W1012+CLEAN!$X1012+CLEAN!$Y1012+CLEAN!$Z1012</f>
        <v>684</v>
      </c>
      <c r="P1012" s="21">
        <f>IF(CLEAN!$M1012&lt;=32,3,IF(CLEAN!$M1012&lt;=65,2,1))</f>
        <v>3</v>
      </c>
      <c r="Q1012" s="21">
        <f>IF(Table_Market[[#This Row],[F_TOTAL_achat]]&lt;=14,1,IF(Table_Market[[#This Row],[F_TOTAL_achat]]&lt;=21,2,3))</f>
        <v>3</v>
      </c>
      <c r="R1012" s="21">
        <f>IF(Table_Market[[#This Row],[M_TOTAL_dépensé]]&lt;=115,1,IF(Table_Market[[#This Row],[M_TOTAL_dépensé]]&lt;=833,2,3))</f>
        <v>2</v>
      </c>
      <c r="S1012" s="21" t="str">
        <f>Table_Market[[#This Row],[R_SCORE]]&amp;Table_Market[[#This Row],[F_SCORE]]&amp;Table_Market[[#This Row],[M_SCORE]]</f>
        <v>332</v>
      </c>
      <c r="T10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12" s="24">
        <v>454</v>
      </c>
      <c r="V1012" s="24">
        <v>0</v>
      </c>
      <c r="W1012" s="24">
        <v>171</v>
      </c>
      <c r="X1012" s="24">
        <v>8</v>
      </c>
      <c r="Y1012" s="24">
        <v>19</v>
      </c>
      <c r="Z1012" s="24">
        <v>32</v>
      </c>
      <c r="AA1012" s="21">
        <v>12</v>
      </c>
      <c r="AB1012" s="21">
        <v>9</v>
      </c>
      <c r="AC1012" s="21">
        <v>2</v>
      </c>
      <c r="AD1012" s="21">
        <v>8</v>
      </c>
      <c r="AE1012" s="21">
        <v>8</v>
      </c>
      <c r="AF1012" s="21">
        <v>0</v>
      </c>
      <c r="AG1012" s="21">
        <v>0</v>
      </c>
      <c r="AH1012" s="21">
        <v>0</v>
      </c>
      <c r="AI1012" s="21">
        <v>0</v>
      </c>
      <c r="AJ1012" s="21">
        <v>0</v>
      </c>
      <c r="AK1012" s="21">
        <v>0</v>
      </c>
      <c r="AL1012" s="21">
        <v>3</v>
      </c>
      <c r="AM1012" s="21">
        <v>11</v>
      </c>
      <c r="AN1012" s="25">
        <v>0</v>
      </c>
    </row>
    <row r="1013" spans="1:40" x14ac:dyDescent="0.35">
      <c r="A1013" s="26">
        <v>8432</v>
      </c>
      <c r="B1013" s="27">
        <v>1956</v>
      </c>
      <c r="C1013" s="21">
        <f ca="1">YEAR(TODAY())-CLEAN!$B1013</f>
        <v>69</v>
      </c>
      <c r="D1013" s="28" t="s">
        <v>794</v>
      </c>
      <c r="E1013" s="27" t="s">
        <v>716</v>
      </c>
      <c r="F1013" s="27" t="s">
        <v>713</v>
      </c>
      <c r="G1013" s="29">
        <v>54450</v>
      </c>
      <c r="H1013" s="28">
        <v>1</v>
      </c>
      <c r="I1013" s="28">
        <v>1</v>
      </c>
      <c r="J1013" s="28">
        <f>CLEAN!$H1013+CLEAN!$I1013</f>
        <v>2</v>
      </c>
      <c r="K1013" s="30">
        <v>41166</v>
      </c>
      <c r="L1013" s="28">
        <f ca="1">YEAR(TODAY())-YEAR(CLEAN!$K1013)</f>
        <v>13</v>
      </c>
      <c r="M1013" s="28">
        <v>0</v>
      </c>
      <c r="N1013" s="28">
        <f>SUM(CLEAN!$AB1013:$AE1013)</f>
        <v>27</v>
      </c>
      <c r="O1013" s="31">
        <f>CLEAN!$U1013+CLEAN!$V1013+CLEAN!$W1013+CLEAN!$X1013+CLEAN!$Y1013+CLEAN!$Z1013</f>
        <v>684</v>
      </c>
      <c r="P1013" s="28">
        <f>IF(CLEAN!$M1013&lt;=32,3,IF(CLEAN!$M1013&lt;=65,2,1))</f>
        <v>3</v>
      </c>
      <c r="Q1013" s="28">
        <f>IF(Table_Market[[#This Row],[F_TOTAL_achat]]&lt;=14,1,IF(Table_Market[[#This Row],[F_TOTAL_achat]]&lt;=21,2,3))</f>
        <v>3</v>
      </c>
      <c r="R1013" s="28">
        <f>IF(Table_Market[[#This Row],[M_TOTAL_dépensé]]&lt;=115,1,IF(Table_Market[[#This Row],[M_TOTAL_dépensé]]&lt;=833,2,3))</f>
        <v>2</v>
      </c>
      <c r="S1013" s="21" t="str">
        <f>Table_Market[[#This Row],[R_SCORE]]&amp;Table_Market[[#This Row],[F_SCORE]]&amp;Table_Market[[#This Row],[M_SCORE]]</f>
        <v>332</v>
      </c>
      <c r="T10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13" s="31">
        <v>454</v>
      </c>
      <c r="V1013" s="31">
        <v>0</v>
      </c>
      <c r="W1013" s="31">
        <v>171</v>
      </c>
      <c r="X1013" s="31">
        <v>8</v>
      </c>
      <c r="Y1013" s="31">
        <v>19</v>
      </c>
      <c r="Z1013" s="31">
        <v>32</v>
      </c>
      <c r="AA1013" s="28">
        <v>12</v>
      </c>
      <c r="AB1013" s="28">
        <v>9</v>
      </c>
      <c r="AC1013" s="28">
        <v>2</v>
      </c>
      <c r="AD1013" s="28">
        <v>8</v>
      </c>
      <c r="AE1013" s="28">
        <v>8</v>
      </c>
      <c r="AF1013" s="28">
        <v>0</v>
      </c>
      <c r="AG1013" s="28">
        <v>0</v>
      </c>
      <c r="AH1013" s="28">
        <v>0</v>
      </c>
      <c r="AI1013" s="28">
        <v>0</v>
      </c>
      <c r="AJ1013" s="28">
        <v>0</v>
      </c>
      <c r="AK1013" s="28">
        <v>0</v>
      </c>
      <c r="AL1013" s="28">
        <v>3</v>
      </c>
      <c r="AM1013" s="28">
        <v>11</v>
      </c>
      <c r="AN1013" s="32">
        <v>0</v>
      </c>
    </row>
    <row r="1014" spans="1:40" x14ac:dyDescent="0.35">
      <c r="A1014" s="19">
        <v>10350</v>
      </c>
      <c r="B1014" s="20">
        <v>1950</v>
      </c>
      <c r="C1014" s="21">
        <f ca="1">YEAR(TODAY())-CLEAN!$B1014</f>
        <v>75</v>
      </c>
      <c r="D1014" s="28" t="s">
        <v>794</v>
      </c>
      <c r="E1014" s="20" t="s">
        <v>714</v>
      </c>
      <c r="F1014" s="20" t="s">
        <v>710</v>
      </c>
      <c r="G1014" s="22">
        <v>54432</v>
      </c>
      <c r="H1014" s="21">
        <v>2</v>
      </c>
      <c r="I1014" s="21">
        <v>1</v>
      </c>
      <c r="J1014" s="21">
        <f>CLEAN!$H1014+CLEAN!$I1014</f>
        <v>3</v>
      </c>
      <c r="K1014" s="23">
        <v>41403</v>
      </c>
      <c r="L1014" s="21">
        <f ca="1">YEAR(TODAY())-YEAR(CLEAN!$K1014)</f>
        <v>12</v>
      </c>
      <c r="M1014" s="21">
        <v>37</v>
      </c>
      <c r="N1014" s="21">
        <f>SUM(CLEAN!$AB1014:$AE1014)</f>
        <v>8</v>
      </c>
      <c r="O1014" s="24">
        <f>CLEAN!$U1014+CLEAN!$V1014+CLEAN!$W1014+CLEAN!$X1014+CLEAN!$Y1014+CLEAN!$Z1014</f>
        <v>38</v>
      </c>
      <c r="P1014" s="21">
        <f>IF(CLEAN!$M1014&lt;=32,3,IF(CLEAN!$M1014&lt;=65,2,1))</f>
        <v>2</v>
      </c>
      <c r="Q1014" s="21">
        <f>IF(Table_Market[[#This Row],[F_TOTAL_achat]]&lt;=14,1,IF(Table_Market[[#This Row],[F_TOTAL_achat]]&lt;=21,2,3))</f>
        <v>1</v>
      </c>
      <c r="R1014" s="21">
        <f>IF(Table_Market[[#This Row],[M_TOTAL_dépensé]]&lt;=115,1,IF(Table_Market[[#This Row],[M_TOTAL_dépensé]]&lt;=833,2,3))</f>
        <v>1</v>
      </c>
      <c r="S1014" s="21" t="str">
        <f>Table_Market[[#This Row],[R_SCORE]]&amp;Table_Market[[#This Row],[F_SCORE]]&amp;Table_Market[[#This Row],[M_SCORE]]</f>
        <v>211</v>
      </c>
      <c r="T10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14" s="24">
        <v>33</v>
      </c>
      <c r="V1014" s="24">
        <v>0</v>
      </c>
      <c r="W1014" s="24">
        <v>5</v>
      </c>
      <c r="X1014" s="24">
        <v>0</v>
      </c>
      <c r="Y1014" s="24">
        <v>0</v>
      </c>
      <c r="Z1014" s="24">
        <v>0</v>
      </c>
      <c r="AA1014" s="21">
        <v>1</v>
      </c>
      <c r="AB1014" s="21">
        <v>1</v>
      </c>
      <c r="AC1014" s="21">
        <v>0</v>
      </c>
      <c r="AD1014" s="21">
        <v>3</v>
      </c>
      <c r="AE1014" s="21">
        <v>4</v>
      </c>
      <c r="AF1014" s="21">
        <v>0</v>
      </c>
      <c r="AG1014" s="21">
        <v>0</v>
      </c>
      <c r="AH1014" s="21">
        <v>0</v>
      </c>
      <c r="AI1014" s="21">
        <v>0</v>
      </c>
      <c r="AJ1014" s="21">
        <v>0</v>
      </c>
      <c r="AK1014" s="21">
        <v>0</v>
      </c>
      <c r="AL1014" s="21">
        <v>3</v>
      </c>
      <c r="AM1014" s="21">
        <v>11</v>
      </c>
      <c r="AN1014" s="25">
        <v>0</v>
      </c>
    </row>
    <row r="1015" spans="1:40" x14ac:dyDescent="0.35">
      <c r="A1015" s="26">
        <v>7019</v>
      </c>
      <c r="B1015" s="27">
        <v>1963</v>
      </c>
      <c r="C1015" s="21">
        <f ca="1">YEAR(TODAY())-CLEAN!$B1015</f>
        <v>62</v>
      </c>
      <c r="D1015" s="28" t="s">
        <v>794</v>
      </c>
      <c r="E1015" s="27" t="s">
        <v>716</v>
      </c>
      <c r="F1015" s="27" t="s">
        <v>713</v>
      </c>
      <c r="G1015" s="29">
        <v>54414</v>
      </c>
      <c r="H1015" s="28">
        <v>1</v>
      </c>
      <c r="I1015" s="28">
        <v>1</v>
      </c>
      <c r="J1015" s="28">
        <f>CLEAN!$H1015+CLEAN!$I1015</f>
        <v>2</v>
      </c>
      <c r="K1015" s="30">
        <v>41297</v>
      </c>
      <c r="L1015" s="28">
        <f ca="1">YEAR(TODAY())-YEAR(CLEAN!$K1015)</f>
        <v>12</v>
      </c>
      <c r="M1015" s="28">
        <v>49</v>
      </c>
      <c r="N1015" s="28">
        <f>SUM(CLEAN!$AB1015:$AE1015)</f>
        <v>13</v>
      </c>
      <c r="O1015" s="31">
        <f>CLEAN!$U1015+CLEAN!$V1015+CLEAN!$W1015+CLEAN!$X1015+CLEAN!$Y1015+CLEAN!$Z1015</f>
        <v>211</v>
      </c>
      <c r="P1015" s="28">
        <f>IF(CLEAN!$M1015&lt;=32,3,IF(CLEAN!$M1015&lt;=65,2,1))</f>
        <v>2</v>
      </c>
      <c r="Q1015" s="28">
        <f>IF(Table_Market[[#This Row],[F_TOTAL_achat]]&lt;=14,1,IF(Table_Market[[#This Row],[F_TOTAL_achat]]&lt;=21,2,3))</f>
        <v>1</v>
      </c>
      <c r="R1015" s="28">
        <f>IF(Table_Market[[#This Row],[M_TOTAL_dépensé]]&lt;=115,1,IF(Table_Market[[#This Row],[M_TOTAL_dépensé]]&lt;=833,2,3))</f>
        <v>2</v>
      </c>
      <c r="S1015" s="21" t="str">
        <f>Table_Market[[#This Row],[R_SCORE]]&amp;Table_Market[[#This Row],[F_SCORE]]&amp;Table_Market[[#This Row],[M_SCORE]]</f>
        <v>212</v>
      </c>
      <c r="T10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15" s="31">
        <v>109</v>
      </c>
      <c r="V1015" s="31">
        <v>18</v>
      </c>
      <c r="W1015" s="31">
        <v>16</v>
      </c>
      <c r="X1015" s="31">
        <v>24</v>
      </c>
      <c r="Y1015" s="31">
        <v>26</v>
      </c>
      <c r="Z1015" s="31">
        <v>18</v>
      </c>
      <c r="AA1015" s="28">
        <v>4</v>
      </c>
      <c r="AB1015" s="28">
        <v>3</v>
      </c>
      <c r="AC1015" s="28">
        <v>1</v>
      </c>
      <c r="AD1015" s="28">
        <v>5</v>
      </c>
      <c r="AE1015" s="28">
        <v>4</v>
      </c>
      <c r="AF1015" s="28">
        <v>0</v>
      </c>
      <c r="AG1015" s="28">
        <v>0</v>
      </c>
      <c r="AH1015" s="28">
        <v>0</v>
      </c>
      <c r="AI1015" s="28">
        <v>0</v>
      </c>
      <c r="AJ1015" s="28">
        <v>0</v>
      </c>
      <c r="AK1015" s="28">
        <v>0</v>
      </c>
      <c r="AL1015" s="28">
        <v>3</v>
      </c>
      <c r="AM1015" s="28">
        <v>11</v>
      </c>
      <c r="AN1015" s="32">
        <v>0</v>
      </c>
    </row>
    <row r="1016" spans="1:40" x14ac:dyDescent="0.35">
      <c r="A1016" s="19">
        <v>10669</v>
      </c>
      <c r="B1016" s="20">
        <v>1981</v>
      </c>
      <c r="C1016" s="21">
        <f ca="1">YEAR(TODAY())-CLEAN!$B1016</f>
        <v>44</v>
      </c>
      <c r="D1016" s="28" t="s">
        <v>793</v>
      </c>
      <c r="E1016" s="20" t="s">
        <v>716</v>
      </c>
      <c r="F1016" s="20" t="s">
        <v>710</v>
      </c>
      <c r="G1016" s="22">
        <v>54386</v>
      </c>
      <c r="H1016" s="21">
        <v>0</v>
      </c>
      <c r="I1016" s="21">
        <v>1</v>
      </c>
      <c r="J1016" s="21">
        <f>CLEAN!$H1016+CLEAN!$I1016</f>
        <v>1</v>
      </c>
      <c r="K1016" s="23">
        <v>41411</v>
      </c>
      <c r="L1016" s="21">
        <f ca="1">YEAR(TODAY())-YEAR(CLEAN!$K1016)</f>
        <v>12</v>
      </c>
      <c r="M1016" s="21">
        <v>8</v>
      </c>
      <c r="N1016" s="21">
        <f>SUM(CLEAN!$AB1016:$AE1016)</f>
        <v>18</v>
      </c>
      <c r="O1016" s="24">
        <f>CLEAN!$U1016+CLEAN!$V1016+CLEAN!$W1016+CLEAN!$X1016+CLEAN!$Y1016+CLEAN!$Z1016</f>
        <v>470</v>
      </c>
      <c r="P1016" s="21">
        <f>IF(CLEAN!$M1016&lt;=32,3,IF(CLEAN!$M1016&lt;=65,2,1))</f>
        <v>3</v>
      </c>
      <c r="Q1016" s="21">
        <f>IF(Table_Market[[#This Row],[F_TOTAL_achat]]&lt;=14,1,IF(Table_Market[[#This Row],[F_TOTAL_achat]]&lt;=21,2,3))</f>
        <v>2</v>
      </c>
      <c r="R1016" s="21">
        <f>IF(Table_Market[[#This Row],[M_TOTAL_dépensé]]&lt;=115,1,IF(Table_Market[[#This Row],[M_TOTAL_dépensé]]&lt;=833,2,3))</f>
        <v>2</v>
      </c>
      <c r="S1016" s="21" t="str">
        <f>Table_Market[[#This Row],[R_SCORE]]&amp;Table_Market[[#This Row],[F_SCORE]]&amp;Table_Market[[#This Row],[M_SCORE]]</f>
        <v>322</v>
      </c>
      <c r="T10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16" s="24">
        <v>277</v>
      </c>
      <c r="V1016" s="24">
        <v>21</v>
      </c>
      <c r="W1016" s="24">
        <v>64</v>
      </c>
      <c r="X1016" s="24">
        <v>62</v>
      </c>
      <c r="Y1016" s="24">
        <v>21</v>
      </c>
      <c r="Z1016" s="24">
        <v>25</v>
      </c>
      <c r="AA1016" s="21">
        <v>2</v>
      </c>
      <c r="AB1016" s="21">
        <v>3</v>
      </c>
      <c r="AC1016" s="21">
        <v>2</v>
      </c>
      <c r="AD1016" s="21">
        <v>10</v>
      </c>
      <c r="AE1016" s="21">
        <v>3</v>
      </c>
      <c r="AF1016" s="21">
        <v>0</v>
      </c>
      <c r="AG1016" s="21">
        <v>0</v>
      </c>
      <c r="AH1016" s="21">
        <v>0</v>
      </c>
      <c r="AI1016" s="21">
        <v>0</v>
      </c>
      <c r="AJ1016" s="21">
        <v>0</v>
      </c>
      <c r="AK1016" s="21">
        <v>0</v>
      </c>
      <c r="AL1016" s="21">
        <v>3</v>
      </c>
      <c r="AM1016" s="21">
        <v>11</v>
      </c>
      <c r="AN1016" s="25">
        <v>0</v>
      </c>
    </row>
    <row r="1017" spans="1:40" x14ac:dyDescent="0.35">
      <c r="A1017" s="26">
        <v>6250</v>
      </c>
      <c r="B1017" s="27">
        <v>1949</v>
      </c>
      <c r="C1017" s="21">
        <f ca="1">YEAR(TODAY())-CLEAN!$B1017</f>
        <v>76</v>
      </c>
      <c r="D1017" s="28" t="s">
        <v>794</v>
      </c>
      <c r="E1017" s="27" t="s">
        <v>714</v>
      </c>
      <c r="F1017" s="27" t="s">
        <v>712</v>
      </c>
      <c r="G1017" s="29">
        <v>54356</v>
      </c>
      <c r="H1017" s="28">
        <v>0</v>
      </c>
      <c r="I1017" s="28">
        <v>1</v>
      </c>
      <c r="J1017" s="28">
        <f>CLEAN!$H1017+CLEAN!$I1017</f>
        <v>1</v>
      </c>
      <c r="K1017" s="30">
        <v>41232</v>
      </c>
      <c r="L1017" s="28">
        <f ca="1">YEAR(TODAY())-YEAR(CLEAN!$K1017)</f>
        <v>13</v>
      </c>
      <c r="M1017" s="28">
        <v>62</v>
      </c>
      <c r="N1017" s="28">
        <f>SUM(CLEAN!$AB1017:$AE1017)</f>
        <v>29</v>
      </c>
      <c r="O1017" s="31">
        <f>CLEAN!$U1017+CLEAN!$V1017+CLEAN!$W1017+CLEAN!$X1017+CLEAN!$Y1017+CLEAN!$Z1017</f>
        <v>775</v>
      </c>
      <c r="P1017" s="28">
        <f>IF(CLEAN!$M1017&lt;=32,3,IF(CLEAN!$M1017&lt;=65,2,1))</f>
        <v>2</v>
      </c>
      <c r="Q1017" s="28">
        <f>IF(Table_Market[[#This Row],[F_TOTAL_achat]]&lt;=14,1,IF(Table_Market[[#This Row],[F_TOTAL_achat]]&lt;=21,2,3))</f>
        <v>3</v>
      </c>
      <c r="R1017" s="28">
        <f>IF(Table_Market[[#This Row],[M_TOTAL_dépensé]]&lt;=115,1,IF(Table_Market[[#This Row],[M_TOTAL_dépensé]]&lt;=833,2,3))</f>
        <v>2</v>
      </c>
      <c r="S1017" s="21" t="str">
        <f>Table_Market[[#This Row],[R_SCORE]]&amp;Table_Market[[#This Row],[F_SCORE]]&amp;Table_Market[[#This Row],[M_SCORE]]</f>
        <v>232</v>
      </c>
      <c r="T10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17" s="31">
        <v>710</v>
      </c>
      <c r="V1017" s="31">
        <v>15</v>
      </c>
      <c r="W1017" s="31">
        <v>30</v>
      </c>
      <c r="X1017" s="31">
        <v>20</v>
      </c>
      <c r="Y1017" s="31">
        <v>0</v>
      </c>
      <c r="Z1017" s="31">
        <v>0</v>
      </c>
      <c r="AA1017" s="28">
        <v>3</v>
      </c>
      <c r="AB1017" s="28">
        <v>11</v>
      </c>
      <c r="AC1017" s="28">
        <v>2</v>
      </c>
      <c r="AD1017" s="28">
        <v>8</v>
      </c>
      <c r="AE1017" s="28">
        <v>8</v>
      </c>
      <c r="AF1017" s="28">
        <v>0</v>
      </c>
      <c r="AG1017" s="28">
        <v>0</v>
      </c>
      <c r="AH1017" s="28">
        <v>0</v>
      </c>
      <c r="AI1017" s="28">
        <v>0</v>
      </c>
      <c r="AJ1017" s="28">
        <v>0</v>
      </c>
      <c r="AK1017" s="28">
        <v>0</v>
      </c>
      <c r="AL1017" s="28">
        <v>3</v>
      </c>
      <c r="AM1017" s="28">
        <v>11</v>
      </c>
      <c r="AN1017" s="32">
        <v>1</v>
      </c>
    </row>
    <row r="1018" spans="1:40" x14ac:dyDescent="0.35">
      <c r="A1018" s="19">
        <v>3381</v>
      </c>
      <c r="B1018" s="20">
        <v>1953</v>
      </c>
      <c r="C1018" s="21">
        <f ca="1">YEAR(TODAY())-CLEAN!$B1018</f>
        <v>72</v>
      </c>
      <c r="D1018" s="28" t="s">
        <v>794</v>
      </c>
      <c r="E1018" s="20" t="s">
        <v>717</v>
      </c>
      <c r="F1018" s="20" t="s">
        <v>710</v>
      </c>
      <c r="G1018" s="22">
        <v>54348</v>
      </c>
      <c r="H1018" s="21">
        <v>1</v>
      </c>
      <c r="I1018" s="21">
        <v>1</v>
      </c>
      <c r="J1018" s="21">
        <f>CLEAN!$H1018+CLEAN!$I1018</f>
        <v>2</v>
      </c>
      <c r="K1018" s="23">
        <v>41798</v>
      </c>
      <c r="L1018" s="21">
        <f ca="1">YEAR(TODAY())-YEAR(CLEAN!$K1018)</f>
        <v>11</v>
      </c>
      <c r="M1018" s="21">
        <v>51</v>
      </c>
      <c r="N1018" s="21">
        <f>SUM(CLEAN!$AB1018:$AE1018)</f>
        <v>12</v>
      </c>
      <c r="O1018" s="24">
        <f>CLEAN!$U1018+CLEAN!$V1018+CLEAN!$W1018+CLEAN!$X1018+CLEAN!$Y1018+CLEAN!$Z1018</f>
        <v>90</v>
      </c>
      <c r="P1018" s="21">
        <f>IF(CLEAN!$M1018&lt;=32,3,IF(CLEAN!$M1018&lt;=65,2,1))</f>
        <v>2</v>
      </c>
      <c r="Q1018" s="21">
        <f>IF(Table_Market[[#This Row],[F_TOTAL_achat]]&lt;=14,1,IF(Table_Market[[#This Row],[F_TOTAL_achat]]&lt;=21,2,3))</f>
        <v>1</v>
      </c>
      <c r="R1018" s="21">
        <f>IF(Table_Market[[#This Row],[M_TOTAL_dépensé]]&lt;=115,1,IF(Table_Market[[#This Row],[M_TOTAL_dépensé]]&lt;=833,2,3))</f>
        <v>1</v>
      </c>
      <c r="S1018" s="21" t="str">
        <f>Table_Market[[#This Row],[R_SCORE]]&amp;Table_Market[[#This Row],[F_SCORE]]&amp;Table_Market[[#This Row],[M_SCORE]]</f>
        <v>211</v>
      </c>
      <c r="T10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18" s="24">
        <v>70</v>
      </c>
      <c r="V1018" s="24">
        <v>0</v>
      </c>
      <c r="W1018" s="24">
        <v>16</v>
      </c>
      <c r="X1018" s="24">
        <v>0</v>
      </c>
      <c r="Y1018" s="24">
        <v>0</v>
      </c>
      <c r="Z1018" s="24">
        <v>4</v>
      </c>
      <c r="AA1018" s="21">
        <v>2</v>
      </c>
      <c r="AB1018" s="21">
        <v>2</v>
      </c>
      <c r="AC1018" s="21">
        <v>0</v>
      </c>
      <c r="AD1018" s="21">
        <v>4</v>
      </c>
      <c r="AE1018" s="21">
        <v>6</v>
      </c>
      <c r="AF1018" s="21">
        <v>0</v>
      </c>
      <c r="AG1018" s="21">
        <v>0</v>
      </c>
      <c r="AH1018" s="21">
        <v>0</v>
      </c>
      <c r="AI1018" s="21">
        <v>0</v>
      </c>
      <c r="AJ1018" s="21">
        <v>0</v>
      </c>
      <c r="AK1018" s="21">
        <v>0</v>
      </c>
      <c r="AL1018" s="21">
        <v>3</v>
      </c>
      <c r="AM1018" s="21">
        <v>11</v>
      </c>
      <c r="AN1018" s="25">
        <v>0</v>
      </c>
    </row>
    <row r="1019" spans="1:40" x14ac:dyDescent="0.35">
      <c r="A1019" s="26">
        <v>7514</v>
      </c>
      <c r="B1019" s="27">
        <v>1956</v>
      </c>
      <c r="C1019" s="21">
        <f ca="1">YEAR(TODAY())-CLEAN!$B1019</f>
        <v>69</v>
      </c>
      <c r="D1019" s="28" t="s">
        <v>794</v>
      </c>
      <c r="E1019" s="27" t="s">
        <v>717</v>
      </c>
      <c r="F1019" s="27" t="s">
        <v>713</v>
      </c>
      <c r="G1019" s="29">
        <v>54342</v>
      </c>
      <c r="H1019" s="28">
        <v>1</v>
      </c>
      <c r="I1019" s="28">
        <v>1</v>
      </c>
      <c r="J1019" s="28">
        <f>CLEAN!$H1019+CLEAN!$I1019</f>
        <v>2</v>
      </c>
      <c r="K1019" s="30">
        <v>41458</v>
      </c>
      <c r="L1019" s="28">
        <f ca="1">YEAR(TODAY())-YEAR(CLEAN!$K1019)</f>
        <v>12</v>
      </c>
      <c r="M1019" s="28">
        <v>74</v>
      </c>
      <c r="N1019" s="28">
        <f>SUM(CLEAN!$AB1019:$AE1019)</f>
        <v>14</v>
      </c>
      <c r="O1019" s="31">
        <f>CLEAN!$U1019+CLEAN!$V1019+CLEAN!$W1019+CLEAN!$X1019+CLEAN!$Y1019+CLEAN!$Z1019</f>
        <v>177</v>
      </c>
      <c r="P1019" s="28">
        <f>IF(CLEAN!$M1019&lt;=32,3,IF(CLEAN!$M1019&lt;=65,2,1))</f>
        <v>1</v>
      </c>
      <c r="Q1019" s="28">
        <f>IF(Table_Market[[#This Row],[F_TOTAL_achat]]&lt;=14,1,IF(Table_Market[[#This Row],[F_TOTAL_achat]]&lt;=21,2,3))</f>
        <v>1</v>
      </c>
      <c r="R1019" s="28">
        <f>IF(Table_Market[[#This Row],[M_TOTAL_dépensé]]&lt;=115,1,IF(Table_Market[[#This Row],[M_TOTAL_dépensé]]&lt;=833,2,3))</f>
        <v>2</v>
      </c>
      <c r="S1019" s="21" t="str">
        <f>Table_Market[[#This Row],[R_SCORE]]&amp;Table_Market[[#This Row],[F_SCORE]]&amp;Table_Market[[#This Row],[M_SCORE]]</f>
        <v>112</v>
      </c>
      <c r="T10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19" s="31">
        <v>84</v>
      </c>
      <c r="V1019" s="31">
        <v>10</v>
      </c>
      <c r="W1019" s="31">
        <v>34</v>
      </c>
      <c r="X1019" s="31">
        <v>11</v>
      </c>
      <c r="Y1019" s="31">
        <v>10</v>
      </c>
      <c r="Z1019" s="31">
        <v>28</v>
      </c>
      <c r="AA1019" s="28">
        <v>4</v>
      </c>
      <c r="AB1019" s="28">
        <v>3</v>
      </c>
      <c r="AC1019" s="28">
        <v>1</v>
      </c>
      <c r="AD1019" s="28">
        <v>4</v>
      </c>
      <c r="AE1019" s="28">
        <v>6</v>
      </c>
      <c r="AF1019" s="28">
        <v>0</v>
      </c>
      <c r="AG1019" s="28">
        <v>0</v>
      </c>
      <c r="AH1019" s="28">
        <v>0</v>
      </c>
      <c r="AI1019" s="28">
        <v>0</v>
      </c>
      <c r="AJ1019" s="28">
        <v>0</v>
      </c>
      <c r="AK1019" s="28">
        <v>0</v>
      </c>
      <c r="AL1019" s="28">
        <v>3</v>
      </c>
      <c r="AM1019" s="28">
        <v>11</v>
      </c>
      <c r="AN1019" s="32">
        <v>0</v>
      </c>
    </row>
    <row r="1020" spans="1:40" x14ac:dyDescent="0.35">
      <c r="A1020" s="19">
        <v>975</v>
      </c>
      <c r="B1020" s="20">
        <v>1956</v>
      </c>
      <c r="C1020" s="21">
        <f ca="1">YEAR(TODAY())-CLEAN!$B1020</f>
        <v>69</v>
      </c>
      <c r="D1020" s="28" t="s">
        <v>794</v>
      </c>
      <c r="E1020" s="20" t="s">
        <v>716</v>
      </c>
      <c r="F1020" s="20" t="s">
        <v>709</v>
      </c>
      <c r="G1020" s="22">
        <v>54252</v>
      </c>
      <c r="H1020" s="21">
        <v>1</v>
      </c>
      <c r="I1020" s="21">
        <v>1</v>
      </c>
      <c r="J1020" s="21">
        <f>CLEAN!$H1020+CLEAN!$I1020</f>
        <v>2</v>
      </c>
      <c r="K1020" s="23">
        <v>41422</v>
      </c>
      <c r="L1020" s="21">
        <f ca="1">YEAR(TODAY())-YEAR(CLEAN!$K1020)</f>
        <v>12</v>
      </c>
      <c r="M1020" s="21">
        <v>25</v>
      </c>
      <c r="N1020" s="21">
        <f>SUM(CLEAN!$AB1020:$AE1020)</f>
        <v>16</v>
      </c>
      <c r="O1020" s="24">
        <f>CLEAN!$U1020+CLEAN!$V1020+CLEAN!$W1020+CLEAN!$X1020+CLEAN!$Y1020+CLEAN!$Z1020</f>
        <v>264</v>
      </c>
      <c r="P1020" s="21">
        <f>IF(CLEAN!$M1020&lt;=32,3,IF(CLEAN!$M1020&lt;=65,2,1))</f>
        <v>3</v>
      </c>
      <c r="Q1020" s="21">
        <f>IF(Table_Market[[#This Row],[F_TOTAL_achat]]&lt;=14,1,IF(Table_Market[[#This Row],[F_TOTAL_achat]]&lt;=21,2,3))</f>
        <v>2</v>
      </c>
      <c r="R1020" s="21">
        <f>IF(Table_Market[[#This Row],[M_TOTAL_dépensé]]&lt;=115,1,IF(Table_Market[[#This Row],[M_TOTAL_dépensé]]&lt;=833,2,3))</f>
        <v>2</v>
      </c>
      <c r="S1020" s="21" t="str">
        <f>Table_Market[[#This Row],[R_SCORE]]&amp;Table_Market[[#This Row],[F_SCORE]]&amp;Table_Market[[#This Row],[M_SCORE]]</f>
        <v>322</v>
      </c>
      <c r="T10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20" s="24">
        <v>178</v>
      </c>
      <c r="V1020" s="24">
        <v>4</v>
      </c>
      <c r="W1020" s="24">
        <v>26</v>
      </c>
      <c r="X1020" s="24">
        <v>8</v>
      </c>
      <c r="Y1020" s="24">
        <v>4</v>
      </c>
      <c r="Z1020" s="24">
        <v>44</v>
      </c>
      <c r="AA1020" s="21">
        <v>5</v>
      </c>
      <c r="AB1020" s="21">
        <v>4</v>
      </c>
      <c r="AC1020" s="21">
        <v>1</v>
      </c>
      <c r="AD1020" s="21">
        <v>5</v>
      </c>
      <c r="AE1020" s="21">
        <v>6</v>
      </c>
      <c r="AF1020" s="21">
        <v>0</v>
      </c>
      <c r="AG1020" s="21">
        <v>0</v>
      </c>
      <c r="AH1020" s="21">
        <v>0</v>
      </c>
      <c r="AI1020" s="21">
        <v>0</v>
      </c>
      <c r="AJ1020" s="21">
        <v>0</v>
      </c>
      <c r="AK1020" s="21">
        <v>0</v>
      </c>
      <c r="AL1020" s="21">
        <v>3</v>
      </c>
      <c r="AM1020" s="21">
        <v>11</v>
      </c>
      <c r="AN1020" s="25">
        <v>0</v>
      </c>
    </row>
    <row r="1021" spans="1:40" x14ac:dyDescent="0.35">
      <c r="A1021" s="26">
        <v>9665</v>
      </c>
      <c r="B1021" s="27">
        <v>1957</v>
      </c>
      <c r="C1021" s="21">
        <f ca="1">YEAR(TODAY())-CLEAN!$B1021</f>
        <v>68</v>
      </c>
      <c r="D1021" s="28" t="s">
        <v>794</v>
      </c>
      <c r="E1021" s="27" t="s">
        <v>714</v>
      </c>
      <c r="F1021" s="27" t="s">
        <v>711</v>
      </c>
      <c r="G1021" s="29">
        <v>54237</v>
      </c>
      <c r="H1021" s="28">
        <v>0</v>
      </c>
      <c r="I1021" s="28">
        <v>1</v>
      </c>
      <c r="J1021" s="28">
        <f>CLEAN!$H1021+CLEAN!$I1021</f>
        <v>1</v>
      </c>
      <c r="K1021" s="30">
        <v>41391</v>
      </c>
      <c r="L1021" s="28">
        <f ca="1">YEAR(TODAY())-YEAR(CLEAN!$K1021)</f>
        <v>12</v>
      </c>
      <c r="M1021" s="28">
        <v>48</v>
      </c>
      <c r="N1021" s="28">
        <f>SUM(CLEAN!$AB1021:$AE1021)</f>
        <v>18</v>
      </c>
      <c r="O1021" s="31">
        <f>CLEAN!$U1021+CLEAN!$V1021+CLEAN!$W1021+CLEAN!$X1021+CLEAN!$Y1021+CLEAN!$Z1021</f>
        <v>361</v>
      </c>
      <c r="P1021" s="28">
        <f>IF(CLEAN!$M1021&lt;=32,3,IF(CLEAN!$M1021&lt;=65,2,1))</f>
        <v>2</v>
      </c>
      <c r="Q1021" s="28">
        <f>IF(Table_Market[[#This Row],[F_TOTAL_achat]]&lt;=14,1,IF(Table_Market[[#This Row],[F_TOTAL_achat]]&lt;=21,2,3))</f>
        <v>2</v>
      </c>
      <c r="R1021" s="28">
        <f>IF(Table_Market[[#This Row],[M_TOTAL_dépensé]]&lt;=115,1,IF(Table_Market[[#This Row],[M_TOTAL_dépensé]]&lt;=833,2,3))</f>
        <v>2</v>
      </c>
      <c r="S1021" s="21" t="str">
        <f>Table_Market[[#This Row],[R_SCORE]]&amp;Table_Market[[#This Row],[F_SCORE]]&amp;Table_Market[[#This Row],[M_SCORE]]</f>
        <v>222</v>
      </c>
      <c r="T10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21" s="31">
        <v>267</v>
      </c>
      <c r="V1021" s="31">
        <v>3</v>
      </c>
      <c r="W1021" s="31">
        <v>30</v>
      </c>
      <c r="X1021" s="31">
        <v>4</v>
      </c>
      <c r="Y1021" s="31">
        <v>0</v>
      </c>
      <c r="Z1021" s="31">
        <v>57</v>
      </c>
      <c r="AA1021" s="28">
        <v>4</v>
      </c>
      <c r="AB1021" s="28">
        <v>5</v>
      </c>
      <c r="AC1021" s="28">
        <v>2</v>
      </c>
      <c r="AD1021" s="28">
        <v>5</v>
      </c>
      <c r="AE1021" s="28">
        <v>6</v>
      </c>
      <c r="AF1021" s="28">
        <v>0</v>
      </c>
      <c r="AG1021" s="28">
        <v>0</v>
      </c>
      <c r="AH1021" s="28">
        <v>0</v>
      </c>
      <c r="AI1021" s="28">
        <v>0</v>
      </c>
      <c r="AJ1021" s="28">
        <v>0</v>
      </c>
      <c r="AK1021" s="28">
        <v>0</v>
      </c>
      <c r="AL1021" s="28">
        <v>3</v>
      </c>
      <c r="AM1021" s="28">
        <v>11</v>
      </c>
      <c r="AN1021" s="32">
        <v>0</v>
      </c>
    </row>
    <row r="1022" spans="1:40" x14ac:dyDescent="0.35">
      <c r="A1022" s="19">
        <v>6295</v>
      </c>
      <c r="B1022" s="20">
        <v>1977</v>
      </c>
      <c r="C1022" s="21">
        <f ca="1">YEAR(TODAY())-CLEAN!$B1022</f>
        <v>48</v>
      </c>
      <c r="D1022" s="28" t="s">
        <v>792</v>
      </c>
      <c r="E1022" s="20" t="s">
        <v>716</v>
      </c>
      <c r="F1022" s="20" t="s">
        <v>710</v>
      </c>
      <c r="G1022" s="22">
        <v>54233</v>
      </c>
      <c r="H1022" s="21">
        <v>0</v>
      </c>
      <c r="I1022" s="21">
        <v>1</v>
      </c>
      <c r="J1022" s="21">
        <f>CLEAN!$H1022+CLEAN!$I1022</f>
        <v>1</v>
      </c>
      <c r="K1022" s="23">
        <v>41309</v>
      </c>
      <c r="L1022" s="21">
        <f ca="1">YEAR(TODAY())-YEAR(CLEAN!$K1022)</f>
        <v>12</v>
      </c>
      <c r="M1022" s="21">
        <v>46</v>
      </c>
      <c r="N1022" s="21">
        <f>SUM(CLEAN!$AB1022:$AE1022)</f>
        <v>30</v>
      </c>
      <c r="O1022" s="24">
        <f>CLEAN!$U1022+CLEAN!$V1022+CLEAN!$W1022+CLEAN!$X1022+CLEAN!$Y1022+CLEAN!$Z1022</f>
        <v>981</v>
      </c>
      <c r="P1022" s="21">
        <f>IF(CLEAN!$M1022&lt;=32,3,IF(CLEAN!$M1022&lt;=65,2,1))</f>
        <v>2</v>
      </c>
      <c r="Q1022" s="21">
        <f>IF(Table_Market[[#This Row],[F_TOTAL_achat]]&lt;=14,1,IF(Table_Market[[#This Row],[F_TOTAL_achat]]&lt;=21,2,3))</f>
        <v>3</v>
      </c>
      <c r="R1022" s="21">
        <f>IF(Table_Market[[#This Row],[M_TOTAL_dépensé]]&lt;=115,1,IF(Table_Market[[#This Row],[M_TOTAL_dépensé]]&lt;=833,2,3))</f>
        <v>3</v>
      </c>
      <c r="S1022" s="21" t="str">
        <f>Table_Market[[#This Row],[R_SCORE]]&amp;Table_Market[[#This Row],[F_SCORE]]&amp;Table_Market[[#This Row],[M_SCORE]]</f>
        <v>233</v>
      </c>
      <c r="T10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22" s="24">
        <v>652</v>
      </c>
      <c r="V1022" s="24">
        <v>8</v>
      </c>
      <c r="W1022" s="24">
        <v>158</v>
      </c>
      <c r="X1022" s="24">
        <v>21</v>
      </c>
      <c r="Y1022" s="24">
        <v>0</v>
      </c>
      <c r="Z1022" s="24">
        <v>142</v>
      </c>
      <c r="AA1022" s="21">
        <v>4</v>
      </c>
      <c r="AB1022" s="21">
        <v>11</v>
      </c>
      <c r="AC1022" s="21">
        <v>6</v>
      </c>
      <c r="AD1022" s="21">
        <v>5</v>
      </c>
      <c r="AE1022" s="21">
        <v>8</v>
      </c>
      <c r="AF1022" s="21">
        <v>0</v>
      </c>
      <c r="AG1022" s="21">
        <v>0</v>
      </c>
      <c r="AH1022" s="21">
        <v>0</v>
      </c>
      <c r="AI1022" s="21">
        <v>0</v>
      </c>
      <c r="AJ1022" s="21">
        <v>0</v>
      </c>
      <c r="AK1022" s="21">
        <v>0</v>
      </c>
      <c r="AL1022" s="21">
        <v>3</v>
      </c>
      <c r="AM1022" s="21">
        <v>11</v>
      </c>
      <c r="AN1022" s="25">
        <v>0</v>
      </c>
    </row>
    <row r="1023" spans="1:40" x14ac:dyDescent="0.35">
      <c r="A1023" s="26">
        <v>8070</v>
      </c>
      <c r="B1023" s="27">
        <v>1973</v>
      </c>
      <c r="C1023" s="21">
        <f ca="1">YEAR(TODAY())-CLEAN!$B1023</f>
        <v>52</v>
      </c>
      <c r="D1023" s="28" t="s">
        <v>792</v>
      </c>
      <c r="E1023" s="27" t="s">
        <v>714</v>
      </c>
      <c r="F1023" s="27" t="s">
        <v>710</v>
      </c>
      <c r="G1023" s="29">
        <v>54222</v>
      </c>
      <c r="H1023" s="28">
        <v>0</v>
      </c>
      <c r="I1023" s="28">
        <v>1</v>
      </c>
      <c r="J1023" s="28">
        <f>CLEAN!$H1023+CLEAN!$I1023</f>
        <v>1</v>
      </c>
      <c r="K1023" s="30">
        <v>41699</v>
      </c>
      <c r="L1023" s="28">
        <f ca="1">YEAR(TODAY())-YEAR(CLEAN!$K1023)</f>
        <v>11</v>
      </c>
      <c r="M1023" s="28">
        <v>98</v>
      </c>
      <c r="N1023" s="28">
        <f>SUM(CLEAN!$AB1023:$AE1023)</f>
        <v>14</v>
      </c>
      <c r="O1023" s="31">
        <f>CLEAN!$U1023+CLEAN!$V1023+CLEAN!$W1023+CLEAN!$X1023+CLEAN!$Y1023+CLEAN!$Z1023</f>
        <v>264</v>
      </c>
      <c r="P1023" s="28">
        <f>IF(CLEAN!$M1023&lt;=32,3,IF(CLEAN!$M1023&lt;=65,2,1))</f>
        <v>1</v>
      </c>
      <c r="Q1023" s="28">
        <f>IF(Table_Market[[#This Row],[F_TOTAL_achat]]&lt;=14,1,IF(Table_Market[[#This Row],[F_TOTAL_achat]]&lt;=21,2,3))</f>
        <v>1</v>
      </c>
      <c r="R1023" s="28">
        <f>IF(Table_Market[[#This Row],[M_TOTAL_dépensé]]&lt;=115,1,IF(Table_Market[[#This Row],[M_TOTAL_dépensé]]&lt;=833,2,3))</f>
        <v>2</v>
      </c>
      <c r="S1023" s="21" t="str">
        <f>Table_Market[[#This Row],[R_SCORE]]&amp;Table_Market[[#This Row],[F_SCORE]]&amp;Table_Market[[#This Row],[M_SCORE]]</f>
        <v>112</v>
      </c>
      <c r="T10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23" s="31">
        <v>199</v>
      </c>
      <c r="V1023" s="31">
        <v>12</v>
      </c>
      <c r="W1023" s="31">
        <v>31</v>
      </c>
      <c r="X1023" s="31">
        <v>3</v>
      </c>
      <c r="Y1023" s="31">
        <v>12</v>
      </c>
      <c r="Z1023" s="31">
        <v>7</v>
      </c>
      <c r="AA1023" s="28">
        <v>1</v>
      </c>
      <c r="AB1023" s="28">
        <v>3</v>
      </c>
      <c r="AC1023" s="28">
        <v>3</v>
      </c>
      <c r="AD1023" s="28">
        <v>5</v>
      </c>
      <c r="AE1023" s="28">
        <v>3</v>
      </c>
      <c r="AF1023" s="28">
        <v>0</v>
      </c>
      <c r="AG1023" s="28">
        <v>0</v>
      </c>
      <c r="AH1023" s="28">
        <v>0</v>
      </c>
      <c r="AI1023" s="28">
        <v>0</v>
      </c>
      <c r="AJ1023" s="28">
        <v>0</v>
      </c>
      <c r="AK1023" s="28">
        <v>0</v>
      </c>
      <c r="AL1023" s="28">
        <v>3</v>
      </c>
      <c r="AM1023" s="28">
        <v>11</v>
      </c>
      <c r="AN1023" s="32">
        <v>0</v>
      </c>
    </row>
    <row r="1024" spans="1:40" x14ac:dyDescent="0.35">
      <c r="A1024" s="19">
        <v>10552</v>
      </c>
      <c r="B1024" s="20">
        <v>1979</v>
      </c>
      <c r="C1024" s="21">
        <f ca="1">YEAR(TODAY())-CLEAN!$B1024</f>
        <v>46</v>
      </c>
      <c r="D1024" s="28" t="s">
        <v>792</v>
      </c>
      <c r="E1024" s="20" t="s">
        <v>717</v>
      </c>
      <c r="F1024" s="20" t="s">
        <v>710</v>
      </c>
      <c r="G1024" s="22">
        <v>54210</v>
      </c>
      <c r="H1024" s="21">
        <v>0</v>
      </c>
      <c r="I1024" s="21">
        <v>1</v>
      </c>
      <c r="J1024" s="21">
        <f>CLEAN!$H1024+CLEAN!$I1024</f>
        <v>1</v>
      </c>
      <c r="K1024" s="23">
        <v>41414</v>
      </c>
      <c r="L1024" s="21">
        <f ca="1">YEAR(TODAY())-YEAR(CLEAN!$K1024)</f>
        <v>12</v>
      </c>
      <c r="M1024" s="21">
        <v>18</v>
      </c>
      <c r="N1024" s="21">
        <f>SUM(CLEAN!$AB1024:$AE1024)</f>
        <v>17</v>
      </c>
      <c r="O1024" s="24">
        <f>CLEAN!$U1024+CLEAN!$V1024+CLEAN!$W1024+CLEAN!$X1024+CLEAN!$Y1024+CLEAN!$Z1024</f>
        <v>367</v>
      </c>
      <c r="P1024" s="21">
        <f>IF(CLEAN!$M1024&lt;=32,3,IF(CLEAN!$M1024&lt;=65,2,1))</f>
        <v>3</v>
      </c>
      <c r="Q1024" s="21">
        <f>IF(Table_Market[[#This Row],[F_TOTAL_achat]]&lt;=14,1,IF(Table_Market[[#This Row],[F_TOTAL_achat]]&lt;=21,2,3))</f>
        <v>2</v>
      </c>
      <c r="R1024" s="21">
        <f>IF(Table_Market[[#This Row],[M_TOTAL_dépensé]]&lt;=115,1,IF(Table_Market[[#This Row],[M_TOTAL_dépensé]]&lt;=833,2,3))</f>
        <v>2</v>
      </c>
      <c r="S1024" s="21" t="str">
        <f>Table_Market[[#This Row],[R_SCORE]]&amp;Table_Market[[#This Row],[F_SCORE]]&amp;Table_Market[[#This Row],[M_SCORE]]</f>
        <v>322</v>
      </c>
      <c r="T10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24" s="24">
        <v>70</v>
      </c>
      <c r="V1024" s="24">
        <v>54</v>
      </c>
      <c r="W1024" s="24">
        <v>109</v>
      </c>
      <c r="X1024" s="24">
        <v>80</v>
      </c>
      <c r="Y1024" s="24">
        <v>9</v>
      </c>
      <c r="Z1024" s="24">
        <v>45</v>
      </c>
      <c r="AA1024" s="21">
        <v>2</v>
      </c>
      <c r="AB1024" s="21">
        <v>4</v>
      </c>
      <c r="AC1024" s="21">
        <v>1</v>
      </c>
      <c r="AD1024" s="21">
        <v>7</v>
      </c>
      <c r="AE1024" s="21">
        <v>5</v>
      </c>
      <c r="AF1024" s="21">
        <v>0</v>
      </c>
      <c r="AG1024" s="21">
        <v>0</v>
      </c>
      <c r="AH1024" s="21">
        <v>0</v>
      </c>
      <c r="AI1024" s="21">
        <v>0</v>
      </c>
      <c r="AJ1024" s="21">
        <v>0</v>
      </c>
      <c r="AK1024" s="21">
        <v>0</v>
      </c>
      <c r="AL1024" s="21">
        <v>3</v>
      </c>
      <c r="AM1024" s="21">
        <v>11</v>
      </c>
      <c r="AN1024" s="25">
        <v>0</v>
      </c>
    </row>
    <row r="1025" spans="1:40" x14ac:dyDescent="0.35">
      <c r="A1025" s="26">
        <v>3050</v>
      </c>
      <c r="B1025" s="27">
        <v>1966</v>
      </c>
      <c r="C1025" s="21">
        <f ca="1">YEAR(TODAY())-CLEAN!$B1025</f>
        <v>59</v>
      </c>
      <c r="D1025" s="28" t="s">
        <v>792</v>
      </c>
      <c r="E1025" s="27" t="s">
        <v>716</v>
      </c>
      <c r="F1025" s="27" t="s">
        <v>710</v>
      </c>
      <c r="G1025" s="29">
        <v>54198</v>
      </c>
      <c r="H1025" s="28">
        <v>1</v>
      </c>
      <c r="I1025" s="28">
        <v>1</v>
      </c>
      <c r="J1025" s="28">
        <f>CLEAN!$H1025+CLEAN!$I1025</f>
        <v>2</v>
      </c>
      <c r="K1025" s="30">
        <v>41625</v>
      </c>
      <c r="L1025" s="28">
        <f ca="1">YEAR(TODAY())-YEAR(CLEAN!$K1025)</f>
        <v>12</v>
      </c>
      <c r="M1025" s="28">
        <v>13</v>
      </c>
      <c r="N1025" s="28">
        <f>SUM(CLEAN!$AB1025:$AE1025)</f>
        <v>14</v>
      </c>
      <c r="O1025" s="31">
        <f>CLEAN!$U1025+CLEAN!$V1025+CLEAN!$W1025+CLEAN!$X1025+CLEAN!$Y1025+CLEAN!$Z1025</f>
        <v>235</v>
      </c>
      <c r="P1025" s="28">
        <f>IF(CLEAN!$M1025&lt;=32,3,IF(CLEAN!$M1025&lt;=65,2,1))</f>
        <v>3</v>
      </c>
      <c r="Q1025" s="28">
        <f>IF(Table_Market[[#This Row],[F_TOTAL_achat]]&lt;=14,1,IF(Table_Market[[#This Row],[F_TOTAL_achat]]&lt;=21,2,3))</f>
        <v>1</v>
      </c>
      <c r="R1025" s="28">
        <f>IF(Table_Market[[#This Row],[M_TOTAL_dépensé]]&lt;=115,1,IF(Table_Market[[#This Row],[M_TOTAL_dépensé]]&lt;=833,2,3))</f>
        <v>2</v>
      </c>
      <c r="S1025" s="21" t="str">
        <f>Table_Market[[#This Row],[R_SCORE]]&amp;Table_Market[[#This Row],[F_SCORE]]&amp;Table_Market[[#This Row],[M_SCORE]]</f>
        <v>312</v>
      </c>
      <c r="T10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25" s="31">
        <v>185</v>
      </c>
      <c r="V1025" s="31">
        <v>0</v>
      </c>
      <c r="W1025" s="31">
        <v>28</v>
      </c>
      <c r="X1025" s="31">
        <v>3</v>
      </c>
      <c r="Y1025" s="31">
        <v>2</v>
      </c>
      <c r="Z1025" s="31">
        <v>17</v>
      </c>
      <c r="AA1025" s="28">
        <v>6</v>
      </c>
      <c r="AB1025" s="28">
        <v>3</v>
      </c>
      <c r="AC1025" s="28">
        <v>1</v>
      </c>
      <c r="AD1025" s="28">
        <v>6</v>
      </c>
      <c r="AE1025" s="28">
        <v>4</v>
      </c>
      <c r="AF1025" s="28">
        <v>0</v>
      </c>
      <c r="AG1025" s="28">
        <v>0</v>
      </c>
      <c r="AH1025" s="28">
        <v>0</v>
      </c>
      <c r="AI1025" s="28">
        <v>0</v>
      </c>
      <c r="AJ1025" s="28">
        <v>0</v>
      </c>
      <c r="AK1025" s="28">
        <v>0</v>
      </c>
      <c r="AL1025" s="28">
        <v>3</v>
      </c>
      <c r="AM1025" s="28">
        <v>11</v>
      </c>
      <c r="AN1025" s="32">
        <v>0</v>
      </c>
    </row>
    <row r="1026" spans="1:40" x14ac:dyDescent="0.35">
      <c r="A1026" s="19">
        <v>2613</v>
      </c>
      <c r="B1026" s="20">
        <v>1960</v>
      </c>
      <c r="C1026" s="21">
        <f ca="1">YEAR(TODAY())-CLEAN!$B1026</f>
        <v>65</v>
      </c>
      <c r="D1026" s="28" t="s">
        <v>794</v>
      </c>
      <c r="E1026" s="20" t="s">
        <v>717</v>
      </c>
      <c r="F1026" s="20" t="s">
        <v>710</v>
      </c>
      <c r="G1026" s="22">
        <v>54197</v>
      </c>
      <c r="H1026" s="21">
        <v>0</v>
      </c>
      <c r="I1026" s="21">
        <v>1</v>
      </c>
      <c r="J1026" s="21">
        <f>CLEAN!$H1026+CLEAN!$I1026</f>
        <v>1</v>
      </c>
      <c r="K1026" s="23">
        <v>41732</v>
      </c>
      <c r="L1026" s="21">
        <f ca="1">YEAR(TODAY())-YEAR(CLEAN!$K1026)</f>
        <v>11</v>
      </c>
      <c r="M1026" s="21">
        <v>16</v>
      </c>
      <c r="N1026" s="21">
        <f>SUM(CLEAN!$AB1026:$AE1026)</f>
        <v>11</v>
      </c>
      <c r="O1026" s="24">
        <f>CLEAN!$U1026+CLEAN!$V1026+CLEAN!$W1026+CLEAN!$X1026+CLEAN!$Y1026+CLEAN!$Z1026</f>
        <v>237</v>
      </c>
      <c r="P1026" s="21">
        <f>IF(CLEAN!$M1026&lt;=32,3,IF(CLEAN!$M1026&lt;=65,2,1))</f>
        <v>3</v>
      </c>
      <c r="Q1026" s="21">
        <f>IF(Table_Market[[#This Row],[F_TOTAL_achat]]&lt;=14,1,IF(Table_Market[[#This Row],[F_TOTAL_achat]]&lt;=21,2,3))</f>
        <v>1</v>
      </c>
      <c r="R1026" s="21">
        <f>IF(Table_Market[[#This Row],[M_TOTAL_dépensé]]&lt;=115,1,IF(Table_Market[[#This Row],[M_TOTAL_dépensé]]&lt;=833,2,3))</f>
        <v>2</v>
      </c>
      <c r="S1026" s="21" t="str">
        <f>Table_Market[[#This Row],[R_SCORE]]&amp;Table_Market[[#This Row],[F_SCORE]]&amp;Table_Market[[#This Row],[M_SCORE]]</f>
        <v>312</v>
      </c>
      <c r="T10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26" s="24">
        <v>162</v>
      </c>
      <c r="V1026" s="24">
        <v>6</v>
      </c>
      <c r="W1026" s="24">
        <v>37</v>
      </c>
      <c r="X1026" s="24">
        <v>6</v>
      </c>
      <c r="Y1026" s="24">
        <v>13</v>
      </c>
      <c r="Z1026" s="24">
        <v>13</v>
      </c>
      <c r="AA1026" s="21">
        <v>2</v>
      </c>
      <c r="AB1026" s="21">
        <v>1</v>
      </c>
      <c r="AC1026" s="21">
        <v>3</v>
      </c>
      <c r="AD1026" s="21">
        <v>6</v>
      </c>
      <c r="AE1026" s="21">
        <v>1</v>
      </c>
      <c r="AF1026" s="21">
        <v>0</v>
      </c>
      <c r="AG1026" s="21">
        <v>0</v>
      </c>
      <c r="AH1026" s="21">
        <v>0</v>
      </c>
      <c r="AI1026" s="21">
        <v>0</v>
      </c>
      <c r="AJ1026" s="21">
        <v>0</v>
      </c>
      <c r="AK1026" s="21">
        <v>0</v>
      </c>
      <c r="AL1026" s="21">
        <v>3</v>
      </c>
      <c r="AM1026" s="21">
        <v>11</v>
      </c>
      <c r="AN1026" s="25">
        <v>0</v>
      </c>
    </row>
    <row r="1027" spans="1:40" x14ac:dyDescent="0.35">
      <c r="A1027" s="26">
        <v>771</v>
      </c>
      <c r="B1027" s="27">
        <v>1967</v>
      </c>
      <c r="C1027" s="21">
        <f ca="1">YEAR(TODAY())-CLEAN!$B1027</f>
        <v>58</v>
      </c>
      <c r="D1027" s="28" t="s">
        <v>792</v>
      </c>
      <c r="E1027" s="27" t="s">
        <v>716</v>
      </c>
      <c r="F1027" s="27" t="s">
        <v>713</v>
      </c>
      <c r="G1027" s="29">
        <v>54178</v>
      </c>
      <c r="H1027" s="28">
        <v>0</v>
      </c>
      <c r="I1027" s="28">
        <v>1</v>
      </c>
      <c r="J1027" s="28">
        <f>CLEAN!$H1027+CLEAN!$I1027</f>
        <v>1</v>
      </c>
      <c r="K1027" s="30">
        <v>41660</v>
      </c>
      <c r="L1027" s="28">
        <f ca="1">YEAR(TODAY())-YEAR(CLEAN!$K1027)</f>
        <v>11</v>
      </c>
      <c r="M1027" s="28">
        <v>79</v>
      </c>
      <c r="N1027" s="28">
        <f>SUM(CLEAN!$AB1027:$AE1027)</f>
        <v>11</v>
      </c>
      <c r="O1027" s="31">
        <f>CLEAN!$U1027+CLEAN!$V1027+CLEAN!$W1027+CLEAN!$X1027+CLEAN!$Y1027+CLEAN!$Z1027</f>
        <v>194</v>
      </c>
      <c r="P1027" s="28">
        <f>IF(CLEAN!$M1027&lt;=32,3,IF(CLEAN!$M1027&lt;=65,2,1))</f>
        <v>1</v>
      </c>
      <c r="Q1027" s="28">
        <f>IF(Table_Market[[#This Row],[F_TOTAL_achat]]&lt;=14,1,IF(Table_Market[[#This Row],[F_TOTAL_achat]]&lt;=21,2,3))</f>
        <v>1</v>
      </c>
      <c r="R1027" s="28">
        <f>IF(Table_Market[[#This Row],[M_TOTAL_dépensé]]&lt;=115,1,IF(Table_Market[[#This Row],[M_TOTAL_dépensé]]&lt;=833,2,3))</f>
        <v>2</v>
      </c>
      <c r="S1027" s="21" t="str">
        <f>Table_Market[[#This Row],[R_SCORE]]&amp;Table_Market[[#This Row],[F_SCORE]]&amp;Table_Market[[#This Row],[M_SCORE]]</f>
        <v>112</v>
      </c>
      <c r="T10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27" s="31">
        <v>135</v>
      </c>
      <c r="V1027" s="31">
        <v>9</v>
      </c>
      <c r="W1027" s="31">
        <v>39</v>
      </c>
      <c r="X1027" s="31">
        <v>4</v>
      </c>
      <c r="Y1027" s="31">
        <v>0</v>
      </c>
      <c r="Z1027" s="31">
        <v>7</v>
      </c>
      <c r="AA1027" s="28">
        <v>1</v>
      </c>
      <c r="AB1027" s="28">
        <v>2</v>
      </c>
      <c r="AC1027" s="28">
        <v>2</v>
      </c>
      <c r="AD1027" s="28">
        <v>5</v>
      </c>
      <c r="AE1027" s="28">
        <v>2</v>
      </c>
      <c r="AF1027" s="28">
        <v>0</v>
      </c>
      <c r="AG1027" s="28">
        <v>0</v>
      </c>
      <c r="AH1027" s="28">
        <v>0</v>
      </c>
      <c r="AI1027" s="28">
        <v>0</v>
      </c>
      <c r="AJ1027" s="28">
        <v>0</v>
      </c>
      <c r="AK1027" s="28">
        <v>0</v>
      </c>
      <c r="AL1027" s="28">
        <v>3</v>
      </c>
      <c r="AM1027" s="28">
        <v>11</v>
      </c>
      <c r="AN1027" s="32">
        <v>0</v>
      </c>
    </row>
    <row r="1028" spans="1:40" x14ac:dyDescent="0.35">
      <c r="A1028" s="19">
        <v>8562</v>
      </c>
      <c r="B1028" s="20">
        <v>1969</v>
      </c>
      <c r="C1028" s="21">
        <f ca="1">YEAR(TODAY())-CLEAN!$B1028</f>
        <v>56</v>
      </c>
      <c r="D1028" s="28" t="s">
        <v>792</v>
      </c>
      <c r="E1028" s="20" t="s">
        <v>716</v>
      </c>
      <c r="F1028" s="20" t="s">
        <v>713</v>
      </c>
      <c r="G1028" s="22">
        <v>54165</v>
      </c>
      <c r="H1028" s="21">
        <v>0</v>
      </c>
      <c r="I1028" s="21">
        <v>0</v>
      </c>
      <c r="J1028" s="21">
        <f>CLEAN!$H1028+CLEAN!$I1028</f>
        <v>0</v>
      </c>
      <c r="K1028" s="23">
        <v>41422</v>
      </c>
      <c r="L1028" s="21">
        <f ca="1">YEAR(TODAY())-YEAR(CLEAN!$K1028)</f>
        <v>12</v>
      </c>
      <c r="M1028" s="21">
        <v>72</v>
      </c>
      <c r="N1028" s="21">
        <f>SUM(CLEAN!$AB1028:$AE1028)</f>
        <v>12</v>
      </c>
      <c r="O1028" s="24">
        <f>CLEAN!$U1028+CLEAN!$V1028+CLEAN!$W1028+CLEAN!$X1028+CLEAN!$Y1028+CLEAN!$Z1028</f>
        <v>236</v>
      </c>
      <c r="P1028" s="21">
        <f>IF(CLEAN!$M1028&lt;=32,3,IF(CLEAN!$M1028&lt;=65,2,1))</f>
        <v>1</v>
      </c>
      <c r="Q1028" s="21">
        <f>IF(Table_Market[[#This Row],[F_TOTAL_achat]]&lt;=14,1,IF(Table_Market[[#This Row],[F_TOTAL_achat]]&lt;=21,2,3))</f>
        <v>1</v>
      </c>
      <c r="R1028" s="21">
        <f>IF(Table_Market[[#This Row],[M_TOTAL_dépensé]]&lt;=115,1,IF(Table_Market[[#This Row],[M_TOTAL_dépensé]]&lt;=833,2,3))</f>
        <v>2</v>
      </c>
      <c r="S1028" s="21" t="str">
        <f>Table_Market[[#This Row],[R_SCORE]]&amp;Table_Market[[#This Row],[F_SCORE]]&amp;Table_Market[[#This Row],[M_SCORE]]</f>
        <v>112</v>
      </c>
      <c r="T10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28" s="24">
        <v>127</v>
      </c>
      <c r="V1028" s="24">
        <v>4</v>
      </c>
      <c r="W1028" s="24">
        <v>73</v>
      </c>
      <c r="X1028" s="24">
        <v>15</v>
      </c>
      <c r="Y1028" s="24">
        <v>6</v>
      </c>
      <c r="Z1028" s="24">
        <v>11</v>
      </c>
      <c r="AA1028" s="21">
        <v>1</v>
      </c>
      <c r="AB1028" s="21">
        <v>2</v>
      </c>
      <c r="AC1028" s="21">
        <v>1</v>
      </c>
      <c r="AD1028" s="21">
        <v>7</v>
      </c>
      <c r="AE1028" s="21">
        <v>2</v>
      </c>
      <c r="AF1028" s="21">
        <v>0</v>
      </c>
      <c r="AG1028" s="21">
        <v>0</v>
      </c>
      <c r="AH1028" s="21">
        <v>0</v>
      </c>
      <c r="AI1028" s="21">
        <v>0</v>
      </c>
      <c r="AJ1028" s="21">
        <v>0</v>
      </c>
      <c r="AK1028" s="21">
        <v>0</v>
      </c>
      <c r="AL1028" s="21">
        <v>3</v>
      </c>
      <c r="AM1028" s="21">
        <v>11</v>
      </c>
      <c r="AN1028" s="25">
        <v>0</v>
      </c>
    </row>
    <row r="1029" spans="1:40" x14ac:dyDescent="0.35">
      <c r="A1029" s="26">
        <v>8650</v>
      </c>
      <c r="B1029" s="27">
        <v>1978</v>
      </c>
      <c r="C1029" s="21">
        <f ca="1">YEAR(TODAY())-CLEAN!$B1029</f>
        <v>47</v>
      </c>
      <c r="D1029" s="28" t="s">
        <v>792</v>
      </c>
      <c r="E1029" s="27" t="s">
        <v>716</v>
      </c>
      <c r="F1029" s="27" t="s">
        <v>712</v>
      </c>
      <c r="G1029" s="29">
        <v>54162</v>
      </c>
      <c r="H1029" s="28">
        <v>1</v>
      </c>
      <c r="I1029" s="28">
        <v>1</v>
      </c>
      <c r="J1029" s="28">
        <f>CLEAN!$H1029+CLEAN!$I1029</f>
        <v>2</v>
      </c>
      <c r="K1029" s="30">
        <v>41351</v>
      </c>
      <c r="L1029" s="28">
        <f ca="1">YEAR(TODAY())-YEAR(CLEAN!$K1029)</f>
        <v>12</v>
      </c>
      <c r="M1029" s="28">
        <v>31</v>
      </c>
      <c r="N1029" s="28">
        <f>SUM(CLEAN!$AB1029:$AE1029)</f>
        <v>8</v>
      </c>
      <c r="O1029" s="31">
        <f>CLEAN!$U1029+CLEAN!$V1029+CLEAN!$W1029+CLEAN!$X1029+CLEAN!$Y1029+CLEAN!$Z1029</f>
        <v>42</v>
      </c>
      <c r="P1029" s="28">
        <f>IF(CLEAN!$M1029&lt;=32,3,IF(CLEAN!$M1029&lt;=65,2,1))</f>
        <v>3</v>
      </c>
      <c r="Q1029" s="28">
        <f>IF(Table_Market[[#This Row],[F_TOTAL_achat]]&lt;=14,1,IF(Table_Market[[#This Row],[F_TOTAL_achat]]&lt;=21,2,3))</f>
        <v>1</v>
      </c>
      <c r="R1029" s="28">
        <f>IF(Table_Market[[#This Row],[M_TOTAL_dépensé]]&lt;=115,1,IF(Table_Market[[#This Row],[M_TOTAL_dépensé]]&lt;=833,2,3))</f>
        <v>1</v>
      </c>
      <c r="S1029" s="21" t="str">
        <f>Table_Market[[#This Row],[R_SCORE]]&amp;Table_Market[[#This Row],[F_SCORE]]&amp;Table_Market[[#This Row],[M_SCORE]]</f>
        <v>311</v>
      </c>
      <c r="T10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29" s="31">
        <v>5</v>
      </c>
      <c r="V1029" s="31">
        <v>6</v>
      </c>
      <c r="W1029" s="31">
        <v>10</v>
      </c>
      <c r="X1029" s="31">
        <v>6</v>
      </c>
      <c r="Y1029" s="31">
        <v>5</v>
      </c>
      <c r="Z1029" s="31">
        <v>10</v>
      </c>
      <c r="AA1029" s="28">
        <v>1</v>
      </c>
      <c r="AB1029" s="28">
        <v>1</v>
      </c>
      <c r="AC1029" s="28">
        <v>0</v>
      </c>
      <c r="AD1029" s="28">
        <v>3</v>
      </c>
      <c r="AE1029" s="28">
        <v>4</v>
      </c>
      <c r="AF1029" s="28">
        <v>0</v>
      </c>
      <c r="AG1029" s="28">
        <v>0</v>
      </c>
      <c r="AH1029" s="28">
        <v>0</v>
      </c>
      <c r="AI1029" s="28">
        <v>0</v>
      </c>
      <c r="AJ1029" s="28">
        <v>0</v>
      </c>
      <c r="AK1029" s="28">
        <v>0</v>
      </c>
      <c r="AL1029" s="28">
        <v>3</v>
      </c>
      <c r="AM1029" s="28">
        <v>11</v>
      </c>
      <c r="AN1029" s="32">
        <v>0</v>
      </c>
    </row>
    <row r="1030" spans="1:40" x14ac:dyDescent="0.35">
      <c r="A1030" s="19">
        <v>8945</v>
      </c>
      <c r="B1030" s="20">
        <v>1970</v>
      </c>
      <c r="C1030" s="21">
        <f ca="1">YEAR(TODAY())-CLEAN!$B1030</f>
        <v>55</v>
      </c>
      <c r="D1030" s="28" t="s">
        <v>792</v>
      </c>
      <c r="E1030" s="20" t="s">
        <v>716</v>
      </c>
      <c r="F1030" s="20" t="s">
        <v>711</v>
      </c>
      <c r="G1030" s="22">
        <v>54137</v>
      </c>
      <c r="H1030" s="21">
        <v>0</v>
      </c>
      <c r="I1030" s="21">
        <v>1</v>
      </c>
      <c r="J1030" s="21">
        <f>CLEAN!$H1030+CLEAN!$I1030</f>
        <v>1</v>
      </c>
      <c r="K1030" s="23">
        <v>41502</v>
      </c>
      <c r="L1030" s="21">
        <f ca="1">YEAR(TODAY())-YEAR(CLEAN!$K1030)</f>
        <v>12</v>
      </c>
      <c r="M1030" s="21">
        <v>46</v>
      </c>
      <c r="N1030" s="21">
        <f>SUM(CLEAN!$AB1030:$AE1030)</f>
        <v>15</v>
      </c>
      <c r="O1030" s="24">
        <f>CLEAN!$U1030+CLEAN!$V1030+CLEAN!$W1030+CLEAN!$X1030+CLEAN!$Y1030+CLEAN!$Z1030</f>
        <v>203</v>
      </c>
      <c r="P1030" s="21">
        <f>IF(CLEAN!$M1030&lt;=32,3,IF(CLEAN!$M1030&lt;=65,2,1))</f>
        <v>2</v>
      </c>
      <c r="Q1030" s="21">
        <f>IF(Table_Market[[#This Row],[F_TOTAL_achat]]&lt;=14,1,IF(Table_Market[[#This Row],[F_TOTAL_achat]]&lt;=21,2,3))</f>
        <v>2</v>
      </c>
      <c r="R1030" s="21">
        <f>IF(Table_Market[[#This Row],[M_TOTAL_dépensé]]&lt;=115,1,IF(Table_Market[[#This Row],[M_TOTAL_dépensé]]&lt;=833,2,3))</f>
        <v>2</v>
      </c>
      <c r="S1030" s="21" t="str">
        <f>Table_Market[[#This Row],[R_SCORE]]&amp;Table_Market[[#This Row],[F_SCORE]]&amp;Table_Market[[#This Row],[M_SCORE]]</f>
        <v>222</v>
      </c>
      <c r="T10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30" s="24">
        <v>171</v>
      </c>
      <c r="V1030" s="24">
        <v>0</v>
      </c>
      <c r="W1030" s="24">
        <v>11</v>
      </c>
      <c r="X1030" s="24">
        <v>0</v>
      </c>
      <c r="Y1030" s="24">
        <v>1</v>
      </c>
      <c r="Z1030" s="24">
        <v>20</v>
      </c>
      <c r="AA1030" s="21">
        <v>2</v>
      </c>
      <c r="AB1030" s="21">
        <v>4</v>
      </c>
      <c r="AC1030" s="21">
        <v>1</v>
      </c>
      <c r="AD1030" s="21">
        <v>4</v>
      </c>
      <c r="AE1030" s="21">
        <v>6</v>
      </c>
      <c r="AF1030" s="21">
        <v>0</v>
      </c>
      <c r="AG1030" s="21">
        <v>0</v>
      </c>
      <c r="AH1030" s="21">
        <v>0</v>
      </c>
      <c r="AI1030" s="21">
        <v>0</v>
      </c>
      <c r="AJ1030" s="21">
        <v>0</v>
      </c>
      <c r="AK1030" s="21">
        <v>0</v>
      </c>
      <c r="AL1030" s="21">
        <v>3</v>
      </c>
      <c r="AM1030" s="21">
        <v>11</v>
      </c>
      <c r="AN1030" s="25">
        <v>0</v>
      </c>
    </row>
    <row r="1031" spans="1:40" x14ac:dyDescent="0.35">
      <c r="A1031" s="26">
        <v>5229</v>
      </c>
      <c r="B1031" s="27">
        <v>1969</v>
      </c>
      <c r="C1031" s="21">
        <f ca="1">YEAR(TODAY())-CLEAN!$B1031</f>
        <v>56</v>
      </c>
      <c r="D1031" s="28" t="s">
        <v>792</v>
      </c>
      <c r="E1031" s="27" t="s">
        <v>714</v>
      </c>
      <c r="F1031" s="27" t="s">
        <v>713</v>
      </c>
      <c r="G1031" s="29">
        <v>54132</v>
      </c>
      <c r="H1031" s="28">
        <v>0</v>
      </c>
      <c r="I1031" s="28">
        <v>1</v>
      </c>
      <c r="J1031" s="28">
        <f>CLEAN!$H1031+CLEAN!$I1031</f>
        <v>1</v>
      </c>
      <c r="K1031" s="30">
        <v>41686</v>
      </c>
      <c r="L1031" s="28">
        <f ca="1">YEAR(TODAY())-YEAR(CLEAN!$K1031)</f>
        <v>11</v>
      </c>
      <c r="M1031" s="28">
        <v>81</v>
      </c>
      <c r="N1031" s="28">
        <f>SUM(CLEAN!$AB1031:$AE1031)</f>
        <v>11</v>
      </c>
      <c r="O1031" s="31">
        <f>CLEAN!$U1031+CLEAN!$V1031+CLEAN!$W1031+CLEAN!$X1031+CLEAN!$Y1031+CLEAN!$Z1031</f>
        <v>42</v>
      </c>
      <c r="P1031" s="28">
        <f>IF(CLEAN!$M1031&lt;=32,3,IF(CLEAN!$M1031&lt;=65,2,1))</f>
        <v>1</v>
      </c>
      <c r="Q1031" s="28">
        <f>IF(Table_Market[[#This Row],[F_TOTAL_achat]]&lt;=14,1,IF(Table_Market[[#This Row],[F_TOTAL_achat]]&lt;=21,2,3))</f>
        <v>1</v>
      </c>
      <c r="R1031" s="28">
        <f>IF(Table_Market[[#This Row],[M_TOTAL_dépensé]]&lt;=115,1,IF(Table_Market[[#This Row],[M_TOTAL_dépensé]]&lt;=833,2,3))</f>
        <v>1</v>
      </c>
      <c r="S1031" s="21" t="str">
        <f>Table_Market[[#This Row],[R_SCORE]]&amp;Table_Market[[#This Row],[F_SCORE]]&amp;Table_Market[[#This Row],[M_SCORE]]</f>
        <v>111</v>
      </c>
      <c r="T10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31" s="31">
        <v>30</v>
      </c>
      <c r="V1031" s="31">
        <v>1</v>
      </c>
      <c r="W1031" s="31">
        <v>8</v>
      </c>
      <c r="X1031" s="31">
        <v>0</v>
      </c>
      <c r="Y1031" s="31">
        <v>0</v>
      </c>
      <c r="Z1031" s="31">
        <v>3</v>
      </c>
      <c r="AA1031" s="28">
        <v>1</v>
      </c>
      <c r="AB1031" s="28">
        <v>1</v>
      </c>
      <c r="AC1031" s="28">
        <v>0</v>
      </c>
      <c r="AD1031" s="28">
        <v>3</v>
      </c>
      <c r="AE1031" s="28">
        <v>7</v>
      </c>
      <c r="AF1031" s="28">
        <v>0</v>
      </c>
      <c r="AG1031" s="28">
        <v>0</v>
      </c>
      <c r="AH1031" s="28">
        <v>0</v>
      </c>
      <c r="AI1031" s="28">
        <v>0</v>
      </c>
      <c r="AJ1031" s="28">
        <v>0</v>
      </c>
      <c r="AK1031" s="28">
        <v>0</v>
      </c>
      <c r="AL1031" s="28">
        <v>3</v>
      </c>
      <c r="AM1031" s="28">
        <v>11</v>
      </c>
      <c r="AN1031" s="32">
        <v>0</v>
      </c>
    </row>
    <row r="1032" spans="1:40" x14ac:dyDescent="0.35">
      <c r="A1032" s="19">
        <v>5441</v>
      </c>
      <c r="B1032" s="20">
        <v>1965</v>
      </c>
      <c r="C1032" s="21">
        <f ca="1">YEAR(TODAY())-CLEAN!$B1032</f>
        <v>60</v>
      </c>
      <c r="D1032" s="28" t="s">
        <v>794</v>
      </c>
      <c r="E1032" s="20" t="s">
        <v>714</v>
      </c>
      <c r="F1032" s="20" t="s">
        <v>712</v>
      </c>
      <c r="G1032" s="22">
        <v>54111</v>
      </c>
      <c r="H1032" s="21">
        <v>0</v>
      </c>
      <c r="I1032" s="21">
        <v>1</v>
      </c>
      <c r="J1032" s="21">
        <f>CLEAN!$H1032+CLEAN!$I1032</f>
        <v>1</v>
      </c>
      <c r="K1032" s="23">
        <v>41511</v>
      </c>
      <c r="L1032" s="21">
        <f ca="1">YEAR(TODAY())-YEAR(CLEAN!$K1032)</f>
        <v>12</v>
      </c>
      <c r="M1032" s="21">
        <v>97</v>
      </c>
      <c r="N1032" s="21">
        <f>SUM(CLEAN!$AB1032:$AE1032)</f>
        <v>18</v>
      </c>
      <c r="O1032" s="24">
        <f>CLEAN!$U1032+CLEAN!$V1032+CLEAN!$W1032+CLEAN!$X1032+CLEAN!$Y1032+CLEAN!$Z1032</f>
        <v>388</v>
      </c>
      <c r="P1032" s="21">
        <f>IF(CLEAN!$M1032&lt;=32,3,IF(CLEAN!$M1032&lt;=65,2,1))</f>
        <v>1</v>
      </c>
      <c r="Q1032" s="21">
        <f>IF(Table_Market[[#This Row],[F_TOTAL_achat]]&lt;=14,1,IF(Table_Market[[#This Row],[F_TOTAL_achat]]&lt;=21,2,3))</f>
        <v>2</v>
      </c>
      <c r="R1032" s="21">
        <f>IF(Table_Market[[#This Row],[M_TOTAL_dépensé]]&lt;=115,1,IF(Table_Market[[#This Row],[M_TOTAL_dépensé]]&lt;=833,2,3))</f>
        <v>2</v>
      </c>
      <c r="S1032" s="21" t="str">
        <f>Table_Market[[#This Row],[R_SCORE]]&amp;Table_Market[[#This Row],[F_SCORE]]&amp;Table_Market[[#This Row],[M_SCORE]]</f>
        <v>122</v>
      </c>
      <c r="T10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32" s="24">
        <v>267</v>
      </c>
      <c r="V1032" s="24">
        <v>6</v>
      </c>
      <c r="W1032" s="24">
        <v>54</v>
      </c>
      <c r="X1032" s="24">
        <v>8</v>
      </c>
      <c r="Y1032" s="24">
        <v>3</v>
      </c>
      <c r="Z1032" s="24">
        <v>50</v>
      </c>
      <c r="AA1032" s="21">
        <v>2</v>
      </c>
      <c r="AB1032" s="21">
        <v>5</v>
      </c>
      <c r="AC1032" s="21">
        <v>2</v>
      </c>
      <c r="AD1032" s="21">
        <v>6</v>
      </c>
      <c r="AE1032" s="21">
        <v>5</v>
      </c>
      <c r="AF1032" s="21">
        <v>0</v>
      </c>
      <c r="AG1032" s="21">
        <v>0</v>
      </c>
      <c r="AH1032" s="21">
        <v>0</v>
      </c>
      <c r="AI1032" s="21">
        <v>0</v>
      </c>
      <c r="AJ1032" s="21">
        <v>0</v>
      </c>
      <c r="AK1032" s="21">
        <v>0</v>
      </c>
      <c r="AL1032" s="21">
        <v>3</v>
      </c>
      <c r="AM1032" s="21">
        <v>11</v>
      </c>
      <c r="AN1032" s="25">
        <v>0</v>
      </c>
    </row>
    <row r="1033" spans="1:40" x14ac:dyDescent="0.35">
      <c r="A1033" s="26">
        <v>3594</v>
      </c>
      <c r="B1033" s="27">
        <v>1973</v>
      </c>
      <c r="C1033" s="21">
        <f ca="1">YEAR(TODAY())-CLEAN!$B1033</f>
        <v>52</v>
      </c>
      <c r="D1033" s="28" t="s">
        <v>792</v>
      </c>
      <c r="E1033" s="27" t="s">
        <v>717</v>
      </c>
      <c r="F1033" s="27" t="s">
        <v>710</v>
      </c>
      <c r="G1033" s="29">
        <v>54108</v>
      </c>
      <c r="H1033" s="28">
        <v>1</v>
      </c>
      <c r="I1033" s="28">
        <v>1</v>
      </c>
      <c r="J1033" s="28">
        <f>CLEAN!$H1033+CLEAN!$I1033</f>
        <v>2</v>
      </c>
      <c r="K1033" s="30">
        <v>41218</v>
      </c>
      <c r="L1033" s="28">
        <f ca="1">YEAR(TODAY())-YEAR(CLEAN!$K1033)</f>
        <v>13</v>
      </c>
      <c r="M1033" s="28">
        <v>74</v>
      </c>
      <c r="N1033" s="28">
        <f>SUM(CLEAN!$AB1033:$AE1033)</f>
        <v>27</v>
      </c>
      <c r="O1033" s="31">
        <f>CLEAN!$U1033+CLEAN!$V1033+CLEAN!$W1033+CLEAN!$X1033+CLEAN!$Y1033+CLEAN!$Z1033</f>
        <v>747</v>
      </c>
      <c r="P1033" s="28">
        <f>IF(CLEAN!$M1033&lt;=32,3,IF(CLEAN!$M1033&lt;=65,2,1))</f>
        <v>1</v>
      </c>
      <c r="Q1033" s="28">
        <f>IF(Table_Market[[#This Row],[F_TOTAL_achat]]&lt;=14,1,IF(Table_Market[[#This Row],[F_TOTAL_achat]]&lt;=21,2,3))</f>
        <v>3</v>
      </c>
      <c r="R1033" s="28">
        <f>IF(Table_Market[[#This Row],[M_TOTAL_dépensé]]&lt;=115,1,IF(Table_Market[[#This Row],[M_TOTAL_dépensé]]&lt;=833,2,3))</f>
        <v>2</v>
      </c>
      <c r="S1033" s="21" t="str">
        <f>Table_Market[[#This Row],[R_SCORE]]&amp;Table_Market[[#This Row],[F_SCORE]]&amp;Table_Market[[#This Row],[M_SCORE]]</f>
        <v>132</v>
      </c>
      <c r="T10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33" s="31">
        <v>539</v>
      </c>
      <c r="V1033" s="31">
        <v>6</v>
      </c>
      <c r="W1033" s="31">
        <v>91</v>
      </c>
      <c r="X1033" s="31">
        <v>8</v>
      </c>
      <c r="Y1033" s="31">
        <v>6</v>
      </c>
      <c r="Z1033" s="31">
        <v>97</v>
      </c>
      <c r="AA1033" s="28">
        <v>13</v>
      </c>
      <c r="AB1033" s="28">
        <v>8</v>
      </c>
      <c r="AC1033" s="28">
        <v>2</v>
      </c>
      <c r="AD1033" s="28">
        <v>9</v>
      </c>
      <c r="AE1033" s="28">
        <v>8</v>
      </c>
      <c r="AF1033" s="28">
        <v>0</v>
      </c>
      <c r="AG1033" s="28">
        <v>0</v>
      </c>
      <c r="AH1033" s="28">
        <v>0</v>
      </c>
      <c r="AI1033" s="28">
        <v>0</v>
      </c>
      <c r="AJ1033" s="28">
        <v>0</v>
      </c>
      <c r="AK1033" s="28">
        <v>0</v>
      </c>
      <c r="AL1033" s="28">
        <v>3</v>
      </c>
      <c r="AM1033" s="28">
        <v>11</v>
      </c>
      <c r="AN1033" s="32">
        <v>0</v>
      </c>
    </row>
    <row r="1034" spans="1:40" x14ac:dyDescent="0.35">
      <c r="A1034" s="19">
        <v>5062</v>
      </c>
      <c r="B1034" s="20">
        <v>1963</v>
      </c>
      <c r="C1034" s="21">
        <f ca="1">YEAR(TODAY())-CLEAN!$B1034</f>
        <v>62</v>
      </c>
      <c r="D1034" s="28" t="s">
        <v>794</v>
      </c>
      <c r="E1034" s="20" t="s">
        <v>714</v>
      </c>
      <c r="F1034" s="20" t="s">
        <v>710</v>
      </c>
      <c r="G1034" s="22">
        <v>54072</v>
      </c>
      <c r="H1034" s="21">
        <v>1</v>
      </c>
      <c r="I1034" s="21">
        <v>1</v>
      </c>
      <c r="J1034" s="21">
        <f>CLEAN!$H1034+CLEAN!$I1034</f>
        <v>2</v>
      </c>
      <c r="K1034" s="23">
        <v>41482</v>
      </c>
      <c r="L1034" s="21">
        <f ca="1">YEAR(TODAY())-YEAR(CLEAN!$K1034)</f>
        <v>12</v>
      </c>
      <c r="M1034" s="21">
        <v>71</v>
      </c>
      <c r="N1034" s="21">
        <f>SUM(CLEAN!$AB1034:$AE1034)</f>
        <v>12</v>
      </c>
      <c r="O1034" s="24">
        <f>CLEAN!$U1034+CLEAN!$V1034+CLEAN!$W1034+CLEAN!$X1034+CLEAN!$Y1034+CLEAN!$Z1034</f>
        <v>39</v>
      </c>
      <c r="P1034" s="21">
        <f>IF(CLEAN!$M1034&lt;=32,3,IF(CLEAN!$M1034&lt;=65,2,1))</f>
        <v>1</v>
      </c>
      <c r="Q1034" s="21">
        <f>IF(Table_Market[[#This Row],[F_TOTAL_achat]]&lt;=14,1,IF(Table_Market[[#This Row],[F_TOTAL_achat]]&lt;=21,2,3))</f>
        <v>1</v>
      </c>
      <c r="R1034" s="21">
        <f>IF(Table_Market[[#This Row],[M_TOTAL_dépensé]]&lt;=115,1,IF(Table_Market[[#This Row],[M_TOTAL_dépensé]]&lt;=833,2,3))</f>
        <v>1</v>
      </c>
      <c r="S1034" s="21" t="str">
        <f>Table_Market[[#This Row],[R_SCORE]]&amp;Table_Market[[#This Row],[F_SCORE]]&amp;Table_Market[[#This Row],[M_SCORE]]</f>
        <v>111</v>
      </c>
      <c r="T10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34" s="24">
        <v>35</v>
      </c>
      <c r="V1034" s="24">
        <v>0</v>
      </c>
      <c r="W1034" s="24">
        <v>4</v>
      </c>
      <c r="X1034" s="24">
        <v>0</v>
      </c>
      <c r="Y1034" s="24">
        <v>0</v>
      </c>
      <c r="Z1034" s="24">
        <v>0</v>
      </c>
      <c r="AA1034" s="21">
        <v>1</v>
      </c>
      <c r="AB1034" s="21">
        <v>2</v>
      </c>
      <c r="AC1034" s="21">
        <v>0</v>
      </c>
      <c r="AD1034" s="21">
        <v>2</v>
      </c>
      <c r="AE1034" s="21">
        <v>8</v>
      </c>
      <c r="AF1034" s="21">
        <v>0</v>
      </c>
      <c r="AG1034" s="21">
        <v>0</v>
      </c>
      <c r="AH1034" s="21">
        <v>0</v>
      </c>
      <c r="AI1034" s="21">
        <v>0</v>
      </c>
      <c r="AJ1034" s="21">
        <v>0</v>
      </c>
      <c r="AK1034" s="21">
        <v>0</v>
      </c>
      <c r="AL1034" s="21">
        <v>3</v>
      </c>
      <c r="AM1034" s="21">
        <v>11</v>
      </c>
      <c r="AN1034" s="25">
        <v>0</v>
      </c>
    </row>
    <row r="1035" spans="1:40" x14ac:dyDescent="0.35">
      <c r="A1035" s="26">
        <v>7822</v>
      </c>
      <c r="B1035" s="27">
        <v>1976</v>
      </c>
      <c r="C1035" s="21">
        <f ca="1">YEAR(TODAY())-CLEAN!$B1035</f>
        <v>49</v>
      </c>
      <c r="D1035" s="28" t="s">
        <v>792</v>
      </c>
      <c r="E1035" s="27" t="s">
        <v>716</v>
      </c>
      <c r="F1035" s="27" t="s">
        <v>713</v>
      </c>
      <c r="G1035" s="29">
        <v>54058</v>
      </c>
      <c r="H1035" s="28">
        <v>0</v>
      </c>
      <c r="I1035" s="28">
        <v>1</v>
      </c>
      <c r="J1035" s="28">
        <f>CLEAN!$H1035+CLEAN!$I1035</f>
        <v>1</v>
      </c>
      <c r="K1035" s="30">
        <v>41429</v>
      </c>
      <c r="L1035" s="28">
        <f ca="1">YEAR(TODAY())-YEAR(CLEAN!$K1035)</f>
        <v>12</v>
      </c>
      <c r="M1035" s="28">
        <v>56</v>
      </c>
      <c r="N1035" s="28">
        <f>SUM(CLEAN!$AB1035:$AE1035)</f>
        <v>21</v>
      </c>
      <c r="O1035" s="31">
        <f>CLEAN!$U1035+CLEAN!$V1035+CLEAN!$W1035+CLEAN!$X1035+CLEAN!$Y1035+CLEAN!$Z1035</f>
        <v>662</v>
      </c>
      <c r="P1035" s="28">
        <f>IF(CLEAN!$M1035&lt;=32,3,IF(CLEAN!$M1035&lt;=65,2,1))</f>
        <v>2</v>
      </c>
      <c r="Q1035" s="28">
        <f>IF(Table_Market[[#This Row],[F_TOTAL_achat]]&lt;=14,1,IF(Table_Market[[#This Row],[F_TOTAL_achat]]&lt;=21,2,3))</f>
        <v>2</v>
      </c>
      <c r="R1035" s="28">
        <f>IF(Table_Market[[#This Row],[M_TOTAL_dépensé]]&lt;=115,1,IF(Table_Market[[#This Row],[M_TOTAL_dépensé]]&lt;=833,2,3))</f>
        <v>2</v>
      </c>
      <c r="S1035" s="21" t="str">
        <f>Table_Market[[#This Row],[R_SCORE]]&amp;Table_Market[[#This Row],[F_SCORE]]&amp;Table_Market[[#This Row],[M_SCORE]]</f>
        <v>222</v>
      </c>
      <c r="T10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35" s="31">
        <v>198</v>
      </c>
      <c r="V1035" s="31">
        <v>18</v>
      </c>
      <c r="W1035" s="31">
        <v>252</v>
      </c>
      <c r="X1035" s="31">
        <v>32</v>
      </c>
      <c r="Y1035" s="31">
        <v>108</v>
      </c>
      <c r="Z1035" s="31">
        <v>54</v>
      </c>
      <c r="AA1035" s="28">
        <v>2</v>
      </c>
      <c r="AB1035" s="28">
        <v>4</v>
      </c>
      <c r="AC1035" s="28">
        <v>6</v>
      </c>
      <c r="AD1035" s="28">
        <v>8</v>
      </c>
      <c r="AE1035" s="28">
        <v>3</v>
      </c>
      <c r="AF1035" s="28">
        <v>0</v>
      </c>
      <c r="AG1035" s="28">
        <v>0</v>
      </c>
      <c r="AH1035" s="28">
        <v>0</v>
      </c>
      <c r="AI1035" s="28">
        <v>0</v>
      </c>
      <c r="AJ1035" s="28">
        <v>0</v>
      </c>
      <c r="AK1035" s="28">
        <v>0</v>
      </c>
      <c r="AL1035" s="28">
        <v>3</v>
      </c>
      <c r="AM1035" s="28">
        <v>11</v>
      </c>
      <c r="AN1035" s="32">
        <v>0</v>
      </c>
    </row>
    <row r="1036" spans="1:40" x14ac:dyDescent="0.35">
      <c r="A1036" s="19">
        <v>521</v>
      </c>
      <c r="B1036" s="20">
        <v>1985</v>
      </c>
      <c r="C1036" s="21">
        <f ca="1">YEAR(TODAY())-CLEAN!$B1036</f>
        <v>40</v>
      </c>
      <c r="D1036" s="28" t="s">
        <v>793</v>
      </c>
      <c r="E1036" s="20" t="s">
        <v>716</v>
      </c>
      <c r="F1036" s="20" t="s">
        <v>713</v>
      </c>
      <c r="G1036" s="22">
        <v>54006</v>
      </c>
      <c r="H1036" s="21">
        <v>1</v>
      </c>
      <c r="I1036" s="21">
        <v>0</v>
      </c>
      <c r="J1036" s="21">
        <f>CLEAN!$H1036+CLEAN!$I1036</f>
        <v>1</v>
      </c>
      <c r="K1036" s="23">
        <v>41170</v>
      </c>
      <c r="L1036" s="21">
        <f ca="1">YEAR(TODAY())-YEAR(CLEAN!$K1036)</f>
        <v>13</v>
      </c>
      <c r="M1036" s="21">
        <v>42</v>
      </c>
      <c r="N1036" s="21">
        <f>SUM(CLEAN!$AB1036:$AE1036)</f>
        <v>23</v>
      </c>
      <c r="O1036" s="24">
        <f>CLEAN!$U1036+CLEAN!$V1036+CLEAN!$W1036+CLEAN!$X1036+CLEAN!$Y1036+CLEAN!$Z1036</f>
        <v>581</v>
      </c>
      <c r="P1036" s="21">
        <f>IF(CLEAN!$M1036&lt;=32,3,IF(CLEAN!$M1036&lt;=65,2,1))</f>
        <v>2</v>
      </c>
      <c r="Q1036" s="21">
        <f>IF(Table_Market[[#This Row],[F_TOTAL_achat]]&lt;=14,1,IF(Table_Market[[#This Row],[F_TOTAL_achat]]&lt;=21,2,3))</f>
        <v>3</v>
      </c>
      <c r="R1036" s="21">
        <f>IF(Table_Market[[#This Row],[M_TOTAL_dépensé]]&lt;=115,1,IF(Table_Market[[#This Row],[M_TOTAL_dépensé]]&lt;=833,2,3))</f>
        <v>2</v>
      </c>
      <c r="S1036" s="21" t="str">
        <f>Table_Market[[#This Row],[R_SCORE]]&amp;Table_Market[[#This Row],[F_SCORE]]&amp;Table_Market[[#This Row],[M_SCORE]]</f>
        <v>232</v>
      </c>
      <c r="T10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36" s="24">
        <v>174</v>
      </c>
      <c r="V1036" s="24">
        <v>77</v>
      </c>
      <c r="W1036" s="24">
        <v>203</v>
      </c>
      <c r="X1036" s="24">
        <v>6</v>
      </c>
      <c r="Y1036" s="24">
        <v>24</v>
      </c>
      <c r="Z1036" s="24">
        <v>97</v>
      </c>
      <c r="AA1036" s="21">
        <v>2</v>
      </c>
      <c r="AB1036" s="21">
        <v>8</v>
      </c>
      <c r="AC1036" s="21">
        <v>1</v>
      </c>
      <c r="AD1036" s="21">
        <v>7</v>
      </c>
      <c r="AE1036" s="21">
        <v>7</v>
      </c>
      <c r="AF1036" s="21">
        <v>0</v>
      </c>
      <c r="AG1036" s="21">
        <v>0</v>
      </c>
      <c r="AH1036" s="21">
        <v>0</v>
      </c>
      <c r="AI1036" s="21">
        <v>0</v>
      </c>
      <c r="AJ1036" s="21">
        <v>0</v>
      </c>
      <c r="AK1036" s="21">
        <v>0</v>
      </c>
      <c r="AL1036" s="21">
        <v>3</v>
      </c>
      <c r="AM1036" s="21">
        <v>11</v>
      </c>
      <c r="AN1036" s="25">
        <v>0</v>
      </c>
    </row>
    <row r="1037" spans="1:40" x14ac:dyDescent="0.35">
      <c r="A1037" s="26">
        <v>10128</v>
      </c>
      <c r="B1037" s="27">
        <v>1958</v>
      </c>
      <c r="C1037" s="21">
        <f ca="1">YEAR(TODAY())-CLEAN!$B1037</f>
        <v>67</v>
      </c>
      <c r="D1037" s="28" t="s">
        <v>794</v>
      </c>
      <c r="E1037" s="27" t="s">
        <v>716</v>
      </c>
      <c r="F1037" s="27" t="s">
        <v>713</v>
      </c>
      <c r="G1037" s="29">
        <v>53977</v>
      </c>
      <c r="H1037" s="28">
        <v>0</v>
      </c>
      <c r="I1037" s="28">
        <v>1</v>
      </c>
      <c r="J1037" s="28">
        <f>CLEAN!$H1037+CLEAN!$I1037</f>
        <v>1</v>
      </c>
      <c r="K1037" s="30">
        <v>41433</v>
      </c>
      <c r="L1037" s="28">
        <f ca="1">YEAR(TODAY())-YEAR(CLEAN!$K1037)</f>
        <v>12</v>
      </c>
      <c r="M1037" s="28">
        <v>21</v>
      </c>
      <c r="N1037" s="28">
        <f>SUM(CLEAN!$AB1037:$AE1037)</f>
        <v>27</v>
      </c>
      <c r="O1037" s="31">
        <f>CLEAN!$U1037+CLEAN!$V1037+CLEAN!$W1037+CLEAN!$X1037+CLEAN!$Y1037+CLEAN!$Z1037</f>
        <v>907</v>
      </c>
      <c r="P1037" s="28">
        <f>IF(CLEAN!$M1037&lt;=32,3,IF(CLEAN!$M1037&lt;=65,2,1))</f>
        <v>3</v>
      </c>
      <c r="Q1037" s="28">
        <f>IF(Table_Market[[#This Row],[F_TOTAL_achat]]&lt;=14,1,IF(Table_Market[[#This Row],[F_TOTAL_achat]]&lt;=21,2,3))</f>
        <v>3</v>
      </c>
      <c r="R1037" s="28">
        <f>IF(Table_Market[[#This Row],[M_TOTAL_dépensé]]&lt;=115,1,IF(Table_Market[[#This Row],[M_TOTAL_dépensé]]&lt;=833,2,3))</f>
        <v>3</v>
      </c>
      <c r="S1037" s="21" t="str">
        <f>Table_Market[[#This Row],[R_SCORE]]&amp;Table_Market[[#This Row],[F_SCORE]]&amp;Table_Market[[#This Row],[M_SCORE]]</f>
        <v>333</v>
      </c>
      <c r="T10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37" s="31">
        <v>620</v>
      </c>
      <c r="V1037" s="31">
        <v>16</v>
      </c>
      <c r="W1037" s="31">
        <v>165</v>
      </c>
      <c r="X1037" s="31">
        <v>0</v>
      </c>
      <c r="Y1037" s="31">
        <v>24</v>
      </c>
      <c r="Z1037" s="31">
        <v>82</v>
      </c>
      <c r="AA1037" s="28">
        <v>5</v>
      </c>
      <c r="AB1037" s="28">
        <v>5</v>
      </c>
      <c r="AC1037" s="28">
        <v>5</v>
      </c>
      <c r="AD1037" s="28">
        <v>12</v>
      </c>
      <c r="AE1037" s="28">
        <v>5</v>
      </c>
      <c r="AF1037" s="28">
        <v>0</v>
      </c>
      <c r="AG1037" s="28">
        <v>0</v>
      </c>
      <c r="AH1037" s="28">
        <v>0</v>
      </c>
      <c r="AI1037" s="28">
        <v>0</v>
      </c>
      <c r="AJ1037" s="28">
        <v>0</v>
      </c>
      <c r="AK1037" s="28">
        <v>0</v>
      </c>
      <c r="AL1037" s="28">
        <v>3</v>
      </c>
      <c r="AM1037" s="28">
        <v>11</v>
      </c>
      <c r="AN1037" s="32">
        <v>0</v>
      </c>
    </row>
    <row r="1038" spans="1:40" x14ac:dyDescent="0.35">
      <c r="A1038" s="19">
        <v>9284</v>
      </c>
      <c r="B1038" s="20">
        <v>1958</v>
      </c>
      <c r="C1038" s="21">
        <f ca="1">YEAR(TODAY())-CLEAN!$B1038</f>
        <v>67</v>
      </c>
      <c r="D1038" s="28" t="s">
        <v>794</v>
      </c>
      <c r="E1038" s="20" t="s">
        <v>716</v>
      </c>
      <c r="F1038" s="20" t="s">
        <v>713</v>
      </c>
      <c r="G1038" s="22">
        <v>53977</v>
      </c>
      <c r="H1038" s="21">
        <v>0</v>
      </c>
      <c r="I1038" s="21">
        <v>1</v>
      </c>
      <c r="J1038" s="21">
        <f>CLEAN!$H1038+CLEAN!$I1038</f>
        <v>1</v>
      </c>
      <c r="K1038" s="23">
        <v>41433</v>
      </c>
      <c r="L1038" s="21">
        <f ca="1">YEAR(TODAY())-YEAR(CLEAN!$K1038)</f>
        <v>12</v>
      </c>
      <c r="M1038" s="21">
        <v>21</v>
      </c>
      <c r="N1038" s="21">
        <f>SUM(CLEAN!$AB1038:$AE1038)</f>
        <v>27</v>
      </c>
      <c r="O1038" s="24">
        <f>CLEAN!$U1038+CLEAN!$V1038+CLEAN!$W1038+CLEAN!$X1038+CLEAN!$Y1038+CLEAN!$Z1038</f>
        <v>907</v>
      </c>
      <c r="P1038" s="21">
        <f>IF(CLEAN!$M1038&lt;=32,3,IF(CLEAN!$M1038&lt;=65,2,1))</f>
        <v>3</v>
      </c>
      <c r="Q1038" s="21">
        <f>IF(Table_Market[[#This Row],[F_TOTAL_achat]]&lt;=14,1,IF(Table_Market[[#This Row],[F_TOTAL_achat]]&lt;=21,2,3))</f>
        <v>3</v>
      </c>
      <c r="R1038" s="21">
        <f>IF(Table_Market[[#This Row],[M_TOTAL_dépensé]]&lt;=115,1,IF(Table_Market[[#This Row],[M_TOTAL_dépensé]]&lt;=833,2,3))</f>
        <v>3</v>
      </c>
      <c r="S1038" s="21" t="str">
        <f>Table_Market[[#This Row],[R_SCORE]]&amp;Table_Market[[#This Row],[F_SCORE]]&amp;Table_Market[[#This Row],[M_SCORE]]</f>
        <v>333</v>
      </c>
      <c r="T10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38" s="24">
        <v>620</v>
      </c>
      <c r="V1038" s="24">
        <v>16</v>
      </c>
      <c r="W1038" s="24">
        <v>165</v>
      </c>
      <c r="X1038" s="24">
        <v>0</v>
      </c>
      <c r="Y1038" s="24">
        <v>24</v>
      </c>
      <c r="Z1038" s="24">
        <v>82</v>
      </c>
      <c r="AA1038" s="21">
        <v>5</v>
      </c>
      <c r="AB1038" s="21">
        <v>5</v>
      </c>
      <c r="AC1038" s="21">
        <v>5</v>
      </c>
      <c r="AD1038" s="21">
        <v>12</v>
      </c>
      <c r="AE1038" s="21">
        <v>5</v>
      </c>
      <c r="AF1038" s="21">
        <v>0</v>
      </c>
      <c r="AG1038" s="21">
        <v>0</v>
      </c>
      <c r="AH1038" s="21">
        <v>0</v>
      </c>
      <c r="AI1038" s="21">
        <v>0</v>
      </c>
      <c r="AJ1038" s="21">
        <v>0</v>
      </c>
      <c r="AK1038" s="21">
        <v>0</v>
      </c>
      <c r="AL1038" s="21">
        <v>3</v>
      </c>
      <c r="AM1038" s="21">
        <v>11</v>
      </c>
      <c r="AN1038" s="25">
        <v>0</v>
      </c>
    </row>
    <row r="1039" spans="1:40" x14ac:dyDescent="0.35">
      <c r="A1039" s="26">
        <v>254</v>
      </c>
      <c r="B1039" s="27">
        <v>1955</v>
      </c>
      <c r="C1039" s="21">
        <f ca="1">YEAR(TODAY())-CLEAN!$B1039</f>
        <v>70</v>
      </c>
      <c r="D1039" s="28" t="s">
        <v>794</v>
      </c>
      <c r="E1039" s="27" t="s">
        <v>716</v>
      </c>
      <c r="F1039" s="27" t="s">
        <v>713</v>
      </c>
      <c r="G1039" s="29">
        <v>53863</v>
      </c>
      <c r="H1039" s="28">
        <v>0</v>
      </c>
      <c r="I1039" s="28">
        <v>1</v>
      </c>
      <c r="J1039" s="28">
        <f>CLEAN!$H1039+CLEAN!$I1039</f>
        <v>1</v>
      </c>
      <c r="K1039" s="30">
        <v>41776</v>
      </c>
      <c r="L1039" s="28">
        <f ca="1">YEAR(TODAY())-YEAR(CLEAN!$K1039)</f>
        <v>11</v>
      </c>
      <c r="M1039" s="28">
        <v>4</v>
      </c>
      <c r="N1039" s="28">
        <f>SUM(CLEAN!$AB1039:$AE1039)</f>
        <v>22</v>
      </c>
      <c r="O1039" s="31">
        <f>CLEAN!$U1039+CLEAN!$V1039+CLEAN!$W1039+CLEAN!$X1039+CLEAN!$Y1039+CLEAN!$Z1039</f>
        <v>473</v>
      </c>
      <c r="P1039" s="28">
        <f>IF(CLEAN!$M1039&lt;=32,3,IF(CLEAN!$M1039&lt;=65,2,1))</f>
        <v>3</v>
      </c>
      <c r="Q1039" s="28">
        <f>IF(Table_Market[[#This Row],[F_TOTAL_achat]]&lt;=14,1,IF(Table_Market[[#This Row],[F_TOTAL_achat]]&lt;=21,2,3))</f>
        <v>3</v>
      </c>
      <c r="R1039" s="28">
        <f>IF(Table_Market[[#This Row],[M_TOTAL_dépensé]]&lt;=115,1,IF(Table_Market[[#This Row],[M_TOTAL_dépensé]]&lt;=833,2,3))</f>
        <v>2</v>
      </c>
      <c r="S1039" s="21" t="str">
        <f>Table_Market[[#This Row],[R_SCORE]]&amp;Table_Market[[#This Row],[F_SCORE]]&amp;Table_Market[[#This Row],[M_SCORE]]</f>
        <v>332</v>
      </c>
      <c r="T10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39" s="31">
        <v>399</v>
      </c>
      <c r="V1039" s="31">
        <v>4</v>
      </c>
      <c r="W1039" s="31">
        <v>30</v>
      </c>
      <c r="X1039" s="31">
        <v>6</v>
      </c>
      <c r="Y1039" s="31">
        <v>4</v>
      </c>
      <c r="Z1039" s="31">
        <v>30</v>
      </c>
      <c r="AA1039" s="28">
        <v>3</v>
      </c>
      <c r="AB1039" s="28">
        <v>7</v>
      </c>
      <c r="AC1039" s="28">
        <v>1</v>
      </c>
      <c r="AD1039" s="28">
        <v>7</v>
      </c>
      <c r="AE1039" s="28">
        <v>7</v>
      </c>
      <c r="AF1039" s="28">
        <v>0</v>
      </c>
      <c r="AG1039" s="28">
        <v>1</v>
      </c>
      <c r="AH1039" s="28">
        <v>0</v>
      </c>
      <c r="AI1039" s="28">
        <v>0</v>
      </c>
      <c r="AJ1039" s="28">
        <v>0</v>
      </c>
      <c r="AK1039" s="28">
        <v>0</v>
      </c>
      <c r="AL1039" s="28">
        <v>3</v>
      </c>
      <c r="AM1039" s="28">
        <v>11</v>
      </c>
      <c r="AN1039" s="32">
        <v>0</v>
      </c>
    </row>
    <row r="1040" spans="1:40" x14ac:dyDescent="0.35">
      <c r="A1040" s="19">
        <v>10882</v>
      </c>
      <c r="B1040" s="20">
        <v>1976</v>
      </c>
      <c r="C1040" s="21">
        <f ca="1">YEAR(TODAY())-CLEAN!$B1040</f>
        <v>49</v>
      </c>
      <c r="D1040" s="28" t="s">
        <v>792</v>
      </c>
      <c r="E1040" s="20" t="s">
        <v>716</v>
      </c>
      <c r="F1040" s="20" t="s">
        <v>710</v>
      </c>
      <c r="G1040" s="22">
        <v>53858</v>
      </c>
      <c r="H1040" s="21">
        <v>0</v>
      </c>
      <c r="I1040" s="21">
        <v>1</v>
      </c>
      <c r="J1040" s="21">
        <f>CLEAN!$H1040+CLEAN!$I1040</f>
        <v>1</v>
      </c>
      <c r="K1040" s="23">
        <v>41222</v>
      </c>
      <c r="L1040" s="21">
        <f ca="1">YEAR(TODAY())-YEAR(CLEAN!$K1040)</f>
        <v>13</v>
      </c>
      <c r="M1040" s="21">
        <v>50</v>
      </c>
      <c r="N1040" s="21">
        <f>SUM(CLEAN!$AB1040:$AE1040)</f>
        <v>17</v>
      </c>
      <c r="O1040" s="24">
        <f>CLEAN!$U1040+CLEAN!$V1040+CLEAN!$W1040+CLEAN!$X1040+CLEAN!$Y1040+CLEAN!$Z1040</f>
        <v>915</v>
      </c>
      <c r="P1040" s="21">
        <f>IF(CLEAN!$M1040&lt;=32,3,IF(CLEAN!$M1040&lt;=65,2,1))</f>
        <v>2</v>
      </c>
      <c r="Q1040" s="21">
        <f>IF(Table_Market[[#This Row],[F_TOTAL_achat]]&lt;=14,1,IF(Table_Market[[#This Row],[F_TOTAL_achat]]&lt;=21,2,3))</f>
        <v>2</v>
      </c>
      <c r="R1040" s="21">
        <f>IF(Table_Market[[#This Row],[M_TOTAL_dépensé]]&lt;=115,1,IF(Table_Market[[#This Row],[M_TOTAL_dépensé]]&lt;=833,2,3))</f>
        <v>3</v>
      </c>
      <c r="S1040" s="21" t="str">
        <f>Table_Market[[#This Row],[R_SCORE]]&amp;Table_Market[[#This Row],[F_SCORE]]&amp;Table_Market[[#This Row],[M_SCORE]]</f>
        <v>223</v>
      </c>
      <c r="T10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40" s="24">
        <v>407</v>
      </c>
      <c r="V1040" s="24">
        <v>53</v>
      </c>
      <c r="W1040" s="24">
        <v>221</v>
      </c>
      <c r="X1040" s="24">
        <v>58</v>
      </c>
      <c r="Y1040" s="24">
        <v>150</v>
      </c>
      <c r="Z1040" s="24">
        <v>26</v>
      </c>
      <c r="AA1040" s="21">
        <v>4</v>
      </c>
      <c r="AB1040" s="21">
        <v>4</v>
      </c>
      <c r="AC1040" s="21">
        <v>3</v>
      </c>
      <c r="AD1040" s="21">
        <v>6</v>
      </c>
      <c r="AE1040" s="21">
        <v>4</v>
      </c>
      <c r="AF1040" s="21">
        <v>0</v>
      </c>
      <c r="AG1040" s="21">
        <v>0</v>
      </c>
      <c r="AH1040" s="21">
        <v>0</v>
      </c>
      <c r="AI1040" s="21">
        <v>0</v>
      </c>
      <c r="AJ1040" s="21">
        <v>0</v>
      </c>
      <c r="AK1040" s="21">
        <v>0</v>
      </c>
      <c r="AL1040" s="21">
        <v>3</v>
      </c>
      <c r="AM1040" s="21">
        <v>11</v>
      </c>
      <c r="AN1040" s="25">
        <v>0</v>
      </c>
    </row>
    <row r="1041" spans="1:40" x14ac:dyDescent="0.35">
      <c r="A1041" s="26">
        <v>5272</v>
      </c>
      <c r="B1041" s="27">
        <v>1965</v>
      </c>
      <c r="C1041" s="21">
        <f ca="1">YEAR(TODAY())-CLEAN!$B1041</f>
        <v>60</v>
      </c>
      <c r="D1041" s="28" t="s">
        <v>794</v>
      </c>
      <c r="E1041" s="27" t="s">
        <v>717</v>
      </c>
      <c r="F1041" s="27" t="s">
        <v>710</v>
      </c>
      <c r="G1041" s="29">
        <v>53843</v>
      </c>
      <c r="H1041" s="28">
        <v>0</v>
      </c>
      <c r="I1041" s="28">
        <v>1</v>
      </c>
      <c r="J1041" s="28">
        <f>CLEAN!$H1041+CLEAN!$I1041</f>
        <v>1</v>
      </c>
      <c r="K1041" s="30">
        <v>41452</v>
      </c>
      <c r="L1041" s="28">
        <f ca="1">YEAR(TODAY())-YEAR(CLEAN!$K1041)</f>
        <v>12</v>
      </c>
      <c r="M1041" s="28">
        <v>64</v>
      </c>
      <c r="N1041" s="28">
        <f>SUM(CLEAN!$AB1041:$AE1041)</f>
        <v>23</v>
      </c>
      <c r="O1041" s="31">
        <f>CLEAN!$U1041+CLEAN!$V1041+CLEAN!$W1041+CLEAN!$X1041+CLEAN!$Y1041+CLEAN!$Z1041</f>
        <v>562</v>
      </c>
      <c r="P1041" s="28">
        <f>IF(CLEAN!$M1041&lt;=32,3,IF(CLEAN!$M1041&lt;=65,2,1))</f>
        <v>2</v>
      </c>
      <c r="Q1041" s="28">
        <f>IF(Table_Market[[#This Row],[F_TOTAL_achat]]&lt;=14,1,IF(Table_Market[[#This Row],[F_TOTAL_achat]]&lt;=21,2,3))</f>
        <v>3</v>
      </c>
      <c r="R1041" s="28">
        <f>IF(Table_Market[[#This Row],[M_TOTAL_dépensé]]&lt;=115,1,IF(Table_Market[[#This Row],[M_TOTAL_dépensé]]&lt;=833,2,3))</f>
        <v>2</v>
      </c>
      <c r="S1041" s="21" t="str">
        <f>Table_Market[[#This Row],[R_SCORE]]&amp;Table_Market[[#This Row],[F_SCORE]]&amp;Table_Market[[#This Row],[M_SCORE]]</f>
        <v>232</v>
      </c>
      <c r="T10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41" s="31">
        <v>378</v>
      </c>
      <c r="V1041" s="31">
        <v>0</v>
      </c>
      <c r="W1041" s="31">
        <v>88</v>
      </c>
      <c r="X1041" s="31">
        <v>19</v>
      </c>
      <c r="Y1041" s="31">
        <v>4</v>
      </c>
      <c r="Z1041" s="31">
        <v>73</v>
      </c>
      <c r="AA1041" s="28">
        <v>4</v>
      </c>
      <c r="AB1041" s="28">
        <v>8</v>
      </c>
      <c r="AC1041" s="28">
        <v>5</v>
      </c>
      <c r="AD1041" s="28">
        <v>3</v>
      </c>
      <c r="AE1041" s="28">
        <v>7</v>
      </c>
      <c r="AF1041" s="28">
        <v>0</v>
      </c>
      <c r="AG1041" s="28">
        <v>0</v>
      </c>
      <c r="AH1041" s="28">
        <v>0</v>
      </c>
      <c r="AI1041" s="28">
        <v>0</v>
      </c>
      <c r="AJ1041" s="28">
        <v>0</v>
      </c>
      <c r="AK1041" s="28">
        <v>0</v>
      </c>
      <c r="AL1041" s="28">
        <v>3</v>
      </c>
      <c r="AM1041" s="28">
        <v>11</v>
      </c>
      <c r="AN1041" s="32">
        <v>0</v>
      </c>
    </row>
    <row r="1042" spans="1:40" x14ac:dyDescent="0.35">
      <c r="A1042" s="19">
        <v>9697</v>
      </c>
      <c r="B1042" s="20">
        <v>1951</v>
      </c>
      <c r="C1042" s="21">
        <f ca="1">YEAR(TODAY())-CLEAN!$B1042</f>
        <v>74</v>
      </c>
      <c r="D1042" s="28" t="s">
        <v>794</v>
      </c>
      <c r="E1042" s="20" t="s">
        <v>716</v>
      </c>
      <c r="F1042" s="20" t="s">
        <v>710</v>
      </c>
      <c r="G1042" s="22">
        <v>53790</v>
      </c>
      <c r="H1042" s="21">
        <v>0</v>
      </c>
      <c r="I1042" s="21">
        <v>2</v>
      </c>
      <c r="J1042" s="21">
        <f>CLEAN!$H1042+CLEAN!$I1042</f>
        <v>2</v>
      </c>
      <c r="K1042" s="23">
        <v>41704</v>
      </c>
      <c r="L1042" s="21">
        <f ca="1">YEAR(TODAY())-YEAR(CLEAN!$K1042)</f>
        <v>11</v>
      </c>
      <c r="M1042" s="21">
        <v>86</v>
      </c>
      <c r="N1042" s="21">
        <f>SUM(CLEAN!$AB1042:$AE1042)</f>
        <v>23</v>
      </c>
      <c r="O1042" s="24">
        <f>CLEAN!$U1042+CLEAN!$V1042+CLEAN!$W1042+CLEAN!$X1042+CLEAN!$Y1042+CLEAN!$Z1042</f>
        <v>542</v>
      </c>
      <c r="P1042" s="21">
        <f>IF(CLEAN!$M1042&lt;=32,3,IF(CLEAN!$M1042&lt;=65,2,1))</f>
        <v>1</v>
      </c>
      <c r="Q1042" s="21">
        <f>IF(Table_Market[[#This Row],[F_TOTAL_achat]]&lt;=14,1,IF(Table_Market[[#This Row],[F_TOTAL_achat]]&lt;=21,2,3))</f>
        <v>3</v>
      </c>
      <c r="R1042" s="21">
        <f>IF(Table_Market[[#This Row],[M_TOTAL_dépensé]]&lt;=115,1,IF(Table_Market[[#This Row],[M_TOTAL_dépensé]]&lt;=833,2,3))</f>
        <v>2</v>
      </c>
      <c r="S1042" s="21" t="str">
        <f>Table_Market[[#This Row],[R_SCORE]]&amp;Table_Market[[#This Row],[F_SCORE]]&amp;Table_Market[[#This Row],[M_SCORE]]</f>
        <v>132</v>
      </c>
      <c r="T10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42" s="24">
        <v>335</v>
      </c>
      <c r="V1042" s="24">
        <v>42</v>
      </c>
      <c r="W1042" s="24">
        <v>127</v>
      </c>
      <c r="X1042" s="24">
        <v>28</v>
      </c>
      <c r="Y1042" s="24">
        <v>5</v>
      </c>
      <c r="Z1042" s="24">
        <v>5</v>
      </c>
      <c r="AA1042" s="21">
        <v>3</v>
      </c>
      <c r="AB1042" s="21">
        <v>7</v>
      </c>
      <c r="AC1042" s="21">
        <v>2</v>
      </c>
      <c r="AD1042" s="21">
        <v>8</v>
      </c>
      <c r="AE1042" s="21">
        <v>6</v>
      </c>
      <c r="AF1042" s="21">
        <v>0</v>
      </c>
      <c r="AG1042" s="21">
        <v>0</v>
      </c>
      <c r="AH1042" s="21">
        <v>0</v>
      </c>
      <c r="AI1042" s="21">
        <v>0</v>
      </c>
      <c r="AJ1042" s="21">
        <v>0</v>
      </c>
      <c r="AK1042" s="21">
        <v>0</v>
      </c>
      <c r="AL1042" s="21">
        <v>3</v>
      </c>
      <c r="AM1042" s="21">
        <v>11</v>
      </c>
      <c r="AN1042" s="25">
        <v>0</v>
      </c>
    </row>
    <row r="1043" spans="1:40" x14ac:dyDescent="0.35">
      <c r="A1043" s="26">
        <v>8216</v>
      </c>
      <c r="B1043" s="27">
        <v>1972</v>
      </c>
      <c r="C1043" s="21">
        <f ca="1">YEAR(TODAY())-CLEAN!$B1043</f>
        <v>53</v>
      </c>
      <c r="D1043" s="28" t="s">
        <v>792</v>
      </c>
      <c r="E1043" s="27" t="s">
        <v>717</v>
      </c>
      <c r="F1043" s="27" t="s">
        <v>710</v>
      </c>
      <c r="G1043" s="29">
        <v>53761</v>
      </c>
      <c r="H1043" s="28">
        <v>1</v>
      </c>
      <c r="I1043" s="28">
        <v>1</v>
      </c>
      <c r="J1043" s="28">
        <f>CLEAN!$H1043+CLEAN!$I1043</f>
        <v>2</v>
      </c>
      <c r="K1043" s="30">
        <v>41558</v>
      </c>
      <c r="L1043" s="28">
        <f ca="1">YEAR(TODAY())-YEAR(CLEAN!$K1043)</f>
        <v>12</v>
      </c>
      <c r="M1043" s="28">
        <v>7</v>
      </c>
      <c r="N1043" s="28">
        <f>SUM(CLEAN!$AB1043:$AE1043)</f>
        <v>16</v>
      </c>
      <c r="O1043" s="31">
        <f>CLEAN!$U1043+CLEAN!$V1043+CLEAN!$W1043+CLEAN!$X1043+CLEAN!$Y1043+CLEAN!$Z1043</f>
        <v>325</v>
      </c>
      <c r="P1043" s="28">
        <f>IF(CLEAN!$M1043&lt;=32,3,IF(CLEAN!$M1043&lt;=65,2,1))</f>
        <v>3</v>
      </c>
      <c r="Q1043" s="28">
        <f>IF(Table_Market[[#This Row],[F_TOTAL_achat]]&lt;=14,1,IF(Table_Market[[#This Row],[F_TOTAL_achat]]&lt;=21,2,3))</f>
        <v>2</v>
      </c>
      <c r="R1043" s="28">
        <f>IF(Table_Market[[#This Row],[M_TOTAL_dépensé]]&lt;=115,1,IF(Table_Market[[#This Row],[M_TOTAL_dépensé]]&lt;=833,2,3))</f>
        <v>2</v>
      </c>
      <c r="S1043" s="21" t="str">
        <f>Table_Market[[#This Row],[R_SCORE]]&amp;Table_Market[[#This Row],[F_SCORE]]&amp;Table_Market[[#This Row],[M_SCORE]]</f>
        <v>322</v>
      </c>
      <c r="T10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43" s="31">
        <v>158</v>
      </c>
      <c r="V1043" s="31">
        <v>0</v>
      </c>
      <c r="W1043" s="31">
        <v>76</v>
      </c>
      <c r="X1043" s="31">
        <v>13</v>
      </c>
      <c r="Y1043" s="31">
        <v>7</v>
      </c>
      <c r="Z1043" s="31">
        <v>71</v>
      </c>
      <c r="AA1043" s="28">
        <v>6</v>
      </c>
      <c r="AB1043" s="28">
        <v>4</v>
      </c>
      <c r="AC1043" s="28">
        <v>4</v>
      </c>
      <c r="AD1043" s="28">
        <v>3</v>
      </c>
      <c r="AE1043" s="28">
        <v>5</v>
      </c>
      <c r="AF1043" s="28">
        <v>0</v>
      </c>
      <c r="AG1043" s="28">
        <v>0</v>
      </c>
      <c r="AH1043" s="28">
        <v>0</v>
      </c>
      <c r="AI1043" s="28">
        <v>0</v>
      </c>
      <c r="AJ1043" s="28">
        <v>0</v>
      </c>
      <c r="AK1043" s="28">
        <v>0</v>
      </c>
      <c r="AL1043" s="28">
        <v>3</v>
      </c>
      <c r="AM1043" s="28">
        <v>11</v>
      </c>
      <c r="AN1043" s="32">
        <v>0</v>
      </c>
    </row>
    <row r="1044" spans="1:40" x14ac:dyDescent="0.35">
      <c r="A1044" s="19">
        <v>2134</v>
      </c>
      <c r="B1044" s="20">
        <v>1952</v>
      </c>
      <c r="C1044" s="21">
        <f ca="1">YEAR(TODAY())-CLEAN!$B1044</f>
        <v>73</v>
      </c>
      <c r="D1044" s="28" t="s">
        <v>794</v>
      </c>
      <c r="E1044" s="20" t="s">
        <v>716</v>
      </c>
      <c r="F1044" s="20" t="s">
        <v>709</v>
      </c>
      <c r="G1044" s="22">
        <v>53700</v>
      </c>
      <c r="H1044" s="21">
        <v>0</v>
      </c>
      <c r="I1044" s="21">
        <v>1</v>
      </c>
      <c r="J1044" s="21">
        <f>CLEAN!$H1044+CLEAN!$I1044</f>
        <v>1</v>
      </c>
      <c r="K1044" s="23">
        <v>41138</v>
      </c>
      <c r="L1044" s="21">
        <f ca="1">YEAR(TODAY())-YEAR(CLEAN!$K1044)</f>
        <v>13</v>
      </c>
      <c r="M1044" s="21">
        <v>94</v>
      </c>
      <c r="N1044" s="21">
        <f>SUM(CLEAN!$AB1044:$AE1044)</f>
        <v>23</v>
      </c>
      <c r="O1044" s="24">
        <f>CLEAN!$U1044+CLEAN!$V1044+CLEAN!$W1044+CLEAN!$X1044+CLEAN!$Y1044+CLEAN!$Z1044</f>
        <v>694</v>
      </c>
      <c r="P1044" s="21">
        <f>IF(CLEAN!$M1044&lt;=32,3,IF(CLEAN!$M1044&lt;=65,2,1))</f>
        <v>1</v>
      </c>
      <c r="Q1044" s="21">
        <f>IF(Table_Market[[#This Row],[F_TOTAL_achat]]&lt;=14,1,IF(Table_Market[[#This Row],[F_TOTAL_achat]]&lt;=21,2,3))</f>
        <v>3</v>
      </c>
      <c r="R1044" s="21">
        <f>IF(Table_Market[[#This Row],[M_TOTAL_dépensé]]&lt;=115,1,IF(Table_Market[[#This Row],[M_TOTAL_dépensé]]&lt;=833,2,3))</f>
        <v>2</v>
      </c>
      <c r="S1044" s="21" t="str">
        <f>Table_Market[[#This Row],[R_SCORE]]&amp;Table_Market[[#This Row],[F_SCORE]]&amp;Table_Market[[#This Row],[M_SCORE]]</f>
        <v>132</v>
      </c>
      <c r="T10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44" s="24">
        <v>263</v>
      </c>
      <c r="V1044" s="24">
        <v>5</v>
      </c>
      <c r="W1044" s="24">
        <v>233</v>
      </c>
      <c r="X1044" s="24">
        <v>69</v>
      </c>
      <c r="Y1044" s="24">
        <v>41</v>
      </c>
      <c r="Z1044" s="24">
        <v>83</v>
      </c>
      <c r="AA1044" s="21">
        <v>4</v>
      </c>
      <c r="AB1044" s="21">
        <v>5</v>
      </c>
      <c r="AC1044" s="21">
        <v>5</v>
      </c>
      <c r="AD1044" s="21">
        <v>8</v>
      </c>
      <c r="AE1044" s="21">
        <v>5</v>
      </c>
      <c r="AF1044" s="21">
        <v>0</v>
      </c>
      <c r="AG1044" s="21">
        <v>0</v>
      </c>
      <c r="AH1044" s="21">
        <v>0</v>
      </c>
      <c r="AI1044" s="21">
        <v>0</v>
      </c>
      <c r="AJ1044" s="21">
        <v>0</v>
      </c>
      <c r="AK1044" s="21">
        <v>0</v>
      </c>
      <c r="AL1044" s="21">
        <v>3</v>
      </c>
      <c r="AM1044" s="21">
        <v>11</v>
      </c>
      <c r="AN1044" s="25">
        <v>0</v>
      </c>
    </row>
    <row r="1045" spans="1:40" x14ac:dyDescent="0.35">
      <c r="A1045" s="26">
        <v>4945</v>
      </c>
      <c r="B1045" s="27">
        <v>1953</v>
      </c>
      <c r="C1045" s="21">
        <f ca="1">YEAR(TODAY())-CLEAN!$B1045</f>
        <v>72</v>
      </c>
      <c r="D1045" s="28" t="s">
        <v>794</v>
      </c>
      <c r="E1045" s="27" t="s">
        <v>716</v>
      </c>
      <c r="F1045" s="27" t="s">
        <v>712</v>
      </c>
      <c r="G1045" s="29">
        <v>53653</v>
      </c>
      <c r="H1045" s="28">
        <v>0</v>
      </c>
      <c r="I1045" s="28">
        <v>0</v>
      </c>
      <c r="J1045" s="28">
        <f>CLEAN!$H1045+CLEAN!$I1045</f>
        <v>0</v>
      </c>
      <c r="K1045" s="30">
        <v>41220</v>
      </c>
      <c r="L1045" s="28">
        <f ca="1">YEAR(TODAY())-YEAR(CLEAN!$K1045)</f>
        <v>13</v>
      </c>
      <c r="M1045" s="28">
        <v>29</v>
      </c>
      <c r="N1045" s="28">
        <f>SUM(CLEAN!$AB1045:$AE1045)</f>
        <v>32</v>
      </c>
      <c r="O1045" s="31">
        <f>CLEAN!$U1045+CLEAN!$V1045+CLEAN!$W1045+CLEAN!$X1045+CLEAN!$Y1045+CLEAN!$Z1045</f>
        <v>1210</v>
      </c>
      <c r="P1045" s="28">
        <f>IF(CLEAN!$M1045&lt;=32,3,IF(CLEAN!$M1045&lt;=65,2,1))</f>
        <v>3</v>
      </c>
      <c r="Q1045" s="28">
        <f>IF(Table_Market[[#This Row],[F_TOTAL_achat]]&lt;=14,1,IF(Table_Market[[#This Row],[F_TOTAL_achat]]&lt;=21,2,3))</f>
        <v>3</v>
      </c>
      <c r="R1045" s="28">
        <f>IF(Table_Market[[#This Row],[M_TOTAL_dépensé]]&lt;=115,1,IF(Table_Market[[#This Row],[M_TOTAL_dépensé]]&lt;=833,2,3))</f>
        <v>3</v>
      </c>
      <c r="S1045" s="21" t="str">
        <f>Table_Market[[#This Row],[R_SCORE]]&amp;Table_Market[[#This Row],[F_SCORE]]&amp;Table_Market[[#This Row],[M_SCORE]]</f>
        <v>333</v>
      </c>
      <c r="T10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45" s="31">
        <v>815</v>
      </c>
      <c r="V1045" s="31">
        <v>10</v>
      </c>
      <c r="W1045" s="31">
        <v>239</v>
      </c>
      <c r="X1045" s="31">
        <v>28</v>
      </c>
      <c r="Y1045" s="31">
        <v>10</v>
      </c>
      <c r="Z1045" s="31">
        <v>108</v>
      </c>
      <c r="AA1045" s="28">
        <v>2</v>
      </c>
      <c r="AB1045" s="28">
        <v>10</v>
      </c>
      <c r="AC1045" s="28">
        <v>4</v>
      </c>
      <c r="AD1045" s="28">
        <v>12</v>
      </c>
      <c r="AE1045" s="28">
        <v>6</v>
      </c>
      <c r="AF1045" s="28">
        <v>0</v>
      </c>
      <c r="AG1045" s="28">
        <v>0</v>
      </c>
      <c r="AH1045" s="28">
        <v>0</v>
      </c>
      <c r="AI1045" s="28">
        <v>0</v>
      </c>
      <c r="AJ1045" s="28">
        <v>0</v>
      </c>
      <c r="AK1045" s="28">
        <v>0</v>
      </c>
      <c r="AL1045" s="28">
        <v>3</v>
      </c>
      <c r="AM1045" s="28">
        <v>11</v>
      </c>
      <c r="AN1045" s="32">
        <v>0</v>
      </c>
    </row>
    <row r="1046" spans="1:40" x14ac:dyDescent="0.35">
      <c r="A1046" s="19">
        <v>610</v>
      </c>
      <c r="B1046" s="20">
        <v>1953</v>
      </c>
      <c r="C1046" s="21">
        <f ca="1">YEAR(TODAY())-CLEAN!$B1046</f>
        <v>72</v>
      </c>
      <c r="D1046" s="28" t="s">
        <v>794</v>
      </c>
      <c r="E1046" s="20" t="s">
        <v>714</v>
      </c>
      <c r="F1046" s="20" t="s">
        <v>713</v>
      </c>
      <c r="G1046" s="22">
        <v>53593</v>
      </c>
      <c r="H1046" s="21">
        <v>1</v>
      </c>
      <c r="I1046" s="21">
        <v>1</v>
      </c>
      <c r="J1046" s="21">
        <f>CLEAN!$H1046+CLEAN!$I1046</f>
        <v>2</v>
      </c>
      <c r="K1046" s="23">
        <v>41128</v>
      </c>
      <c r="L1046" s="21">
        <f ca="1">YEAR(TODAY())-YEAR(CLEAN!$K1046)</f>
        <v>13</v>
      </c>
      <c r="M1046" s="21">
        <v>60</v>
      </c>
      <c r="N1046" s="21">
        <f>SUM(CLEAN!$AB1046:$AE1046)</f>
        <v>23</v>
      </c>
      <c r="O1046" s="24">
        <f>CLEAN!$U1046+CLEAN!$V1046+CLEAN!$W1046+CLEAN!$X1046+CLEAN!$Y1046+CLEAN!$Z1046</f>
        <v>480</v>
      </c>
      <c r="P1046" s="21">
        <f>IF(CLEAN!$M1046&lt;=32,3,IF(CLEAN!$M1046&lt;=65,2,1))</f>
        <v>2</v>
      </c>
      <c r="Q1046" s="21">
        <f>IF(Table_Market[[#This Row],[F_TOTAL_achat]]&lt;=14,1,IF(Table_Market[[#This Row],[F_TOTAL_achat]]&lt;=21,2,3))</f>
        <v>3</v>
      </c>
      <c r="R1046" s="21">
        <f>IF(Table_Market[[#This Row],[M_TOTAL_dépensé]]&lt;=115,1,IF(Table_Market[[#This Row],[M_TOTAL_dépensé]]&lt;=833,2,3))</f>
        <v>2</v>
      </c>
      <c r="S1046" s="21" t="str">
        <f>Table_Market[[#This Row],[R_SCORE]]&amp;Table_Market[[#This Row],[F_SCORE]]&amp;Table_Market[[#This Row],[M_SCORE]]</f>
        <v>232</v>
      </c>
      <c r="T10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46" s="24">
        <v>349</v>
      </c>
      <c r="V1046" s="24">
        <v>4</v>
      </c>
      <c r="W1046" s="24">
        <v>78</v>
      </c>
      <c r="X1046" s="24">
        <v>6</v>
      </c>
      <c r="Y1046" s="24">
        <v>0</v>
      </c>
      <c r="Z1046" s="24">
        <v>43</v>
      </c>
      <c r="AA1046" s="21">
        <v>8</v>
      </c>
      <c r="AB1046" s="21">
        <v>7</v>
      </c>
      <c r="AC1046" s="21">
        <v>2</v>
      </c>
      <c r="AD1046" s="21">
        <v>6</v>
      </c>
      <c r="AE1046" s="21">
        <v>8</v>
      </c>
      <c r="AF1046" s="21">
        <v>0</v>
      </c>
      <c r="AG1046" s="21">
        <v>0</v>
      </c>
      <c r="AH1046" s="21">
        <v>0</v>
      </c>
      <c r="AI1046" s="21">
        <v>0</v>
      </c>
      <c r="AJ1046" s="21">
        <v>0</v>
      </c>
      <c r="AK1046" s="21">
        <v>0</v>
      </c>
      <c r="AL1046" s="21">
        <v>3</v>
      </c>
      <c r="AM1046" s="21">
        <v>11</v>
      </c>
      <c r="AN1046" s="25">
        <v>0</v>
      </c>
    </row>
    <row r="1047" spans="1:40" x14ac:dyDescent="0.35">
      <c r="A1047" s="26">
        <v>1880</v>
      </c>
      <c r="B1047" s="27">
        <v>1959</v>
      </c>
      <c r="C1047" s="21">
        <f ca="1">YEAR(TODAY())-CLEAN!$B1047</f>
        <v>66</v>
      </c>
      <c r="D1047" s="28" t="s">
        <v>794</v>
      </c>
      <c r="E1047" s="27" t="s">
        <v>714</v>
      </c>
      <c r="F1047" s="27" t="s">
        <v>713</v>
      </c>
      <c r="G1047" s="29">
        <v>53537</v>
      </c>
      <c r="H1047" s="28">
        <v>1</v>
      </c>
      <c r="I1047" s="28">
        <v>1</v>
      </c>
      <c r="J1047" s="28">
        <f>CLEAN!$H1047+CLEAN!$I1047</f>
        <v>2</v>
      </c>
      <c r="K1047" s="30">
        <v>41669</v>
      </c>
      <c r="L1047" s="28">
        <f ca="1">YEAR(TODAY())-YEAR(CLEAN!$K1047)</f>
        <v>11</v>
      </c>
      <c r="M1047" s="28">
        <v>17</v>
      </c>
      <c r="N1047" s="28">
        <f>SUM(CLEAN!$AB1047:$AE1047)</f>
        <v>11</v>
      </c>
      <c r="O1047" s="31">
        <f>CLEAN!$U1047+CLEAN!$V1047+CLEAN!$W1047+CLEAN!$X1047+CLEAN!$Y1047+CLEAN!$Z1047</f>
        <v>93</v>
      </c>
      <c r="P1047" s="28">
        <f>IF(CLEAN!$M1047&lt;=32,3,IF(CLEAN!$M1047&lt;=65,2,1))</f>
        <v>3</v>
      </c>
      <c r="Q1047" s="28">
        <f>IF(Table_Market[[#This Row],[F_TOTAL_achat]]&lt;=14,1,IF(Table_Market[[#This Row],[F_TOTAL_achat]]&lt;=21,2,3))</f>
        <v>1</v>
      </c>
      <c r="R1047" s="28">
        <f>IF(Table_Market[[#This Row],[M_TOTAL_dépensé]]&lt;=115,1,IF(Table_Market[[#This Row],[M_TOTAL_dépensé]]&lt;=833,2,3))</f>
        <v>1</v>
      </c>
      <c r="S1047" s="21" t="str">
        <f>Table_Market[[#This Row],[R_SCORE]]&amp;Table_Market[[#This Row],[F_SCORE]]&amp;Table_Market[[#This Row],[M_SCORE]]</f>
        <v>311</v>
      </c>
      <c r="T10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47" s="31">
        <v>81</v>
      </c>
      <c r="V1047" s="31">
        <v>0</v>
      </c>
      <c r="W1047" s="31">
        <v>6</v>
      </c>
      <c r="X1047" s="31">
        <v>0</v>
      </c>
      <c r="Y1047" s="31">
        <v>0</v>
      </c>
      <c r="Z1047" s="31">
        <v>6</v>
      </c>
      <c r="AA1047" s="28">
        <v>2</v>
      </c>
      <c r="AB1047" s="28">
        <v>2</v>
      </c>
      <c r="AC1047" s="28">
        <v>1</v>
      </c>
      <c r="AD1047" s="28">
        <v>3</v>
      </c>
      <c r="AE1047" s="28">
        <v>5</v>
      </c>
      <c r="AF1047" s="28">
        <v>0</v>
      </c>
      <c r="AG1047" s="28">
        <v>0</v>
      </c>
      <c r="AH1047" s="28">
        <v>0</v>
      </c>
      <c r="AI1047" s="28">
        <v>0</v>
      </c>
      <c r="AJ1047" s="28">
        <v>0</v>
      </c>
      <c r="AK1047" s="28">
        <v>0</v>
      </c>
      <c r="AL1047" s="28">
        <v>3</v>
      </c>
      <c r="AM1047" s="28">
        <v>11</v>
      </c>
      <c r="AN1047" s="32">
        <v>0</v>
      </c>
    </row>
    <row r="1048" spans="1:40" x14ac:dyDescent="0.35">
      <c r="A1048" s="19">
        <v>5207</v>
      </c>
      <c r="B1048" s="20">
        <v>1963</v>
      </c>
      <c r="C1048" s="21">
        <f ca="1">YEAR(TODAY())-CLEAN!$B1048</f>
        <v>62</v>
      </c>
      <c r="D1048" s="28" t="s">
        <v>794</v>
      </c>
      <c r="E1048" s="20" t="s">
        <v>714</v>
      </c>
      <c r="F1048" s="20" t="s">
        <v>710</v>
      </c>
      <c r="G1048" s="22">
        <v>53378</v>
      </c>
      <c r="H1048" s="21">
        <v>1</v>
      </c>
      <c r="I1048" s="21">
        <v>1</v>
      </c>
      <c r="J1048" s="21">
        <f>CLEAN!$H1048+CLEAN!$I1048</f>
        <v>2</v>
      </c>
      <c r="K1048" s="23">
        <v>41176</v>
      </c>
      <c r="L1048" s="21">
        <f ca="1">YEAR(TODAY())-YEAR(CLEAN!$K1048)</f>
        <v>13</v>
      </c>
      <c r="M1048" s="21">
        <v>41</v>
      </c>
      <c r="N1048" s="21">
        <f>SUM(CLEAN!$AB1048:$AE1048)</f>
        <v>27</v>
      </c>
      <c r="O1048" s="24">
        <f>CLEAN!$U1048+CLEAN!$V1048+CLEAN!$W1048+CLEAN!$X1048+CLEAN!$Y1048+CLEAN!$Z1048</f>
        <v>793</v>
      </c>
      <c r="P1048" s="21">
        <f>IF(CLEAN!$M1048&lt;=32,3,IF(CLEAN!$M1048&lt;=65,2,1))</f>
        <v>2</v>
      </c>
      <c r="Q1048" s="21">
        <f>IF(Table_Market[[#This Row],[F_TOTAL_achat]]&lt;=14,1,IF(Table_Market[[#This Row],[F_TOTAL_achat]]&lt;=21,2,3))</f>
        <v>3</v>
      </c>
      <c r="R1048" s="21">
        <f>IF(Table_Market[[#This Row],[M_TOTAL_dépensé]]&lt;=115,1,IF(Table_Market[[#This Row],[M_TOTAL_dépensé]]&lt;=833,2,3))</f>
        <v>2</v>
      </c>
      <c r="S1048" s="21" t="str">
        <f>Table_Market[[#This Row],[R_SCORE]]&amp;Table_Market[[#This Row],[F_SCORE]]&amp;Table_Market[[#This Row],[M_SCORE]]</f>
        <v>232</v>
      </c>
      <c r="T10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48" s="24">
        <v>489</v>
      </c>
      <c r="V1048" s="24">
        <v>6</v>
      </c>
      <c r="W1048" s="24">
        <v>152</v>
      </c>
      <c r="X1048" s="24">
        <v>8</v>
      </c>
      <c r="Y1048" s="24">
        <v>6</v>
      </c>
      <c r="Z1048" s="24">
        <v>132</v>
      </c>
      <c r="AA1048" s="21">
        <v>10</v>
      </c>
      <c r="AB1048" s="21">
        <v>9</v>
      </c>
      <c r="AC1048" s="21">
        <v>4</v>
      </c>
      <c r="AD1048" s="21">
        <v>6</v>
      </c>
      <c r="AE1048" s="21">
        <v>8</v>
      </c>
      <c r="AF1048" s="21">
        <v>0</v>
      </c>
      <c r="AG1048" s="21">
        <v>0</v>
      </c>
      <c r="AH1048" s="21">
        <v>0</v>
      </c>
      <c r="AI1048" s="21">
        <v>0</v>
      </c>
      <c r="AJ1048" s="21">
        <v>0</v>
      </c>
      <c r="AK1048" s="21">
        <v>0</v>
      </c>
      <c r="AL1048" s="21">
        <v>3</v>
      </c>
      <c r="AM1048" s="21">
        <v>11</v>
      </c>
      <c r="AN1048" s="25">
        <v>1</v>
      </c>
    </row>
    <row r="1049" spans="1:40" x14ac:dyDescent="0.35">
      <c r="A1049" s="26">
        <v>2072</v>
      </c>
      <c r="B1049" s="27">
        <v>1969</v>
      </c>
      <c r="C1049" s="21">
        <f ca="1">YEAR(TODAY())-CLEAN!$B1049</f>
        <v>56</v>
      </c>
      <c r="D1049" s="28" t="s">
        <v>792</v>
      </c>
      <c r="E1049" s="27" t="s">
        <v>714</v>
      </c>
      <c r="F1049" s="27" t="s">
        <v>713</v>
      </c>
      <c r="G1049" s="29">
        <v>53374</v>
      </c>
      <c r="H1049" s="28">
        <v>0</v>
      </c>
      <c r="I1049" s="28">
        <v>1</v>
      </c>
      <c r="J1049" s="28">
        <f>CLEAN!$H1049+CLEAN!$I1049</f>
        <v>1</v>
      </c>
      <c r="K1049" s="30">
        <v>41137</v>
      </c>
      <c r="L1049" s="28">
        <f ca="1">YEAR(TODAY())-YEAR(CLEAN!$K1049)</f>
        <v>13</v>
      </c>
      <c r="M1049" s="28">
        <v>34</v>
      </c>
      <c r="N1049" s="28">
        <f>SUM(CLEAN!$AB1049:$AE1049)</f>
        <v>24</v>
      </c>
      <c r="O1049" s="31">
        <f>CLEAN!$U1049+CLEAN!$V1049+CLEAN!$W1049+CLEAN!$X1049+CLEAN!$Y1049+CLEAN!$Z1049</f>
        <v>1064</v>
      </c>
      <c r="P1049" s="28">
        <f>IF(CLEAN!$M1049&lt;=32,3,IF(CLEAN!$M1049&lt;=65,2,1))</f>
        <v>2</v>
      </c>
      <c r="Q1049" s="28">
        <f>IF(Table_Market[[#This Row],[F_TOTAL_achat]]&lt;=14,1,IF(Table_Market[[#This Row],[F_TOTAL_achat]]&lt;=21,2,3))</f>
        <v>3</v>
      </c>
      <c r="R1049" s="28">
        <f>IF(Table_Market[[#This Row],[M_TOTAL_dépensé]]&lt;=115,1,IF(Table_Market[[#This Row],[M_TOTAL_dépensé]]&lt;=833,2,3))</f>
        <v>3</v>
      </c>
      <c r="S1049" s="21" t="str">
        <f>Table_Market[[#This Row],[R_SCORE]]&amp;Table_Market[[#This Row],[F_SCORE]]&amp;Table_Market[[#This Row],[M_SCORE]]</f>
        <v>233</v>
      </c>
      <c r="T10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49" s="31">
        <v>896</v>
      </c>
      <c r="V1049" s="31">
        <v>10</v>
      </c>
      <c r="W1049" s="31">
        <v>101</v>
      </c>
      <c r="X1049" s="31">
        <v>13</v>
      </c>
      <c r="Y1049" s="31">
        <v>10</v>
      </c>
      <c r="Z1049" s="31">
        <v>34</v>
      </c>
      <c r="AA1049" s="28">
        <v>6</v>
      </c>
      <c r="AB1049" s="28">
        <v>4</v>
      </c>
      <c r="AC1049" s="28">
        <v>2</v>
      </c>
      <c r="AD1049" s="28">
        <v>9</v>
      </c>
      <c r="AE1049" s="28">
        <v>9</v>
      </c>
      <c r="AF1049" s="28">
        <v>1</v>
      </c>
      <c r="AG1049" s="28">
        <v>0</v>
      </c>
      <c r="AH1049" s="28">
        <v>0</v>
      </c>
      <c r="AI1049" s="28">
        <v>0</v>
      </c>
      <c r="AJ1049" s="28">
        <v>0</v>
      </c>
      <c r="AK1049" s="28">
        <v>0</v>
      </c>
      <c r="AL1049" s="28">
        <v>3</v>
      </c>
      <c r="AM1049" s="28">
        <v>11</v>
      </c>
      <c r="AN1049" s="32">
        <v>1</v>
      </c>
    </row>
    <row r="1050" spans="1:40" x14ac:dyDescent="0.35">
      <c r="A1050" s="19">
        <v>4865</v>
      </c>
      <c r="B1050" s="20">
        <v>1974</v>
      </c>
      <c r="C1050" s="21">
        <f ca="1">YEAR(TODAY())-CLEAN!$B1050</f>
        <v>51</v>
      </c>
      <c r="D1050" s="28" t="s">
        <v>792</v>
      </c>
      <c r="E1050" s="20" t="s">
        <v>717</v>
      </c>
      <c r="F1050" s="20" t="s">
        <v>711</v>
      </c>
      <c r="G1050" s="22">
        <v>53367</v>
      </c>
      <c r="H1050" s="21">
        <v>1</v>
      </c>
      <c r="I1050" s="21">
        <v>1</v>
      </c>
      <c r="J1050" s="21">
        <f>CLEAN!$H1050+CLEAN!$I1050</f>
        <v>2</v>
      </c>
      <c r="K1050" s="23">
        <v>41517</v>
      </c>
      <c r="L1050" s="21">
        <f ca="1">YEAR(TODAY())-YEAR(CLEAN!$K1050)</f>
        <v>12</v>
      </c>
      <c r="M1050" s="21">
        <v>2</v>
      </c>
      <c r="N1050" s="21">
        <f>SUM(CLEAN!$AB1050:$AE1050)</f>
        <v>21</v>
      </c>
      <c r="O1050" s="24">
        <f>CLEAN!$U1050+CLEAN!$V1050+CLEAN!$W1050+CLEAN!$X1050+CLEAN!$Y1050+CLEAN!$Z1050</f>
        <v>400</v>
      </c>
      <c r="P1050" s="21">
        <f>IF(CLEAN!$M1050&lt;=32,3,IF(CLEAN!$M1050&lt;=65,2,1))</f>
        <v>3</v>
      </c>
      <c r="Q1050" s="21">
        <f>IF(Table_Market[[#This Row],[F_TOTAL_achat]]&lt;=14,1,IF(Table_Market[[#This Row],[F_TOTAL_achat]]&lt;=21,2,3))</f>
        <v>2</v>
      </c>
      <c r="R1050" s="21">
        <f>IF(Table_Market[[#This Row],[M_TOTAL_dépensé]]&lt;=115,1,IF(Table_Market[[#This Row],[M_TOTAL_dépensé]]&lt;=833,2,3))</f>
        <v>2</v>
      </c>
      <c r="S1050" s="21" t="str">
        <f>Table_Market[[#This Row],[R_SCORE]]&amp;Table_Market[[#This Row],[F_SCORE]]&amp;Table_Market[[#This Row],[M_SCORE]]</f>
        <v>322</v>
      </c>
      <c r="T10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50" s="24">
        <v>229</v>
      </c>
      <c r="V1050" s="24">
        <v>7</v>
      </c>
      <c r="W1050" s="24">
        <v>140</v>
      </c>
      <c r="X1050" s="24">
        <v>10</v>
      </c>
      <c r="Y1050" s="24">
        <v>3</v>
      </c>
      <c r="Z1050" s="24">
        <v>11</v>
      </c>
      <c r="AA1050" s="21">
        <v>7</v>
      </c>
      <c r="AB1050" s="21">
        <v>5</v>
      </c>
      <c r="AC1050" s="21">
        <v>1</v>
      </c>
      <c r="AD1050" s="21">
        <v>8</v>
      </c>
      <c r="AE1050" s="21">
        <v>7</v>
      </c>
      <c r="AF1050" s="21">
        <v>0</v>
      </c>
      <c r="AG1050" s="21">
        <v>0</v>
      </c>
      <c r="AH1050" s="21">
        <v>0</v>
      </c>
      <c r="AI1050" s="21">
        <v>0</v>
      </c>
      <c r="AJ1050" s="21">
        <v>0</v>
      </c>
      <c r="AK1050" s="21">
        <v>0</v>
      </c>
      <c r="AL1050" s="21">
        <v>3</v>
      </c>
      <c r="AM1050" s="21">
        <v>11</v>
      </c>
      <c r="AN1050" s="25">
        <v>1</v>
      </c>
    </row>
    <row r="1051" spans="1:40" x14ac:dyDescent="0.35">
      <c r="A1051" s="26">
        <v>2404</v>
      </c>
      <c r="B1051" s="27">
        <v>1976</v>
      </c>
      <c r="C1051" s="21">
        <f ca="1">YEAR(TODAY())-CLEAN!$B1051</f>
        <v>49</v>
      </c>
      <c r="D1051" s="28" t="s">
        <v>792</v>
      </c>
      <c r="E1051" s="27" t="s">
        <v>716</v>
      </c>
      <c r="F1051" s="27" t="s">
        <v>710</v>
      </c>
      <c r="G1051" s="29">
        <v>53359</v>
      </c>
      <c r="H1051" s="28">
        <v>1</v>
      </c>
      <c r="I1051" s="28">
        <v>1</v>
      </c>
      <c r="J1051" s="28">
        <f>CLEAN!$H1051+CLEAN!$I1051</f>
        <v>2</v>
      </c>
      <c r="K1051" s="30">
        <v>41421</v>
      </c>
      <c r="L1051" s="28">
        <f ca="1">YEAR(TODAY())-YEAR(CLEAN!$K1051)</f>
        <v>12</v>
      </c>
      <c r="M1051" s="28">
        <v>4</v>
      </c>
      <c r="N1051" s="28">
        <f>SUM(CLEAN!$AB1051:$AE1051)</f>
        <v>17</v>
      </c>
      <c r="O1051" s="31">
        <f>CLEAN!$U1051+CLEAN!$V1051+CLEAN!$W1051+CLEAN!$X1051+CLEAN!$Y1051+CLEAN!$Z1051</f>
        <v>257</v>
      </c>
      <c r="P1051" s="28">
        <f>IF(CLEAN!$M1051&lt;=32,3,IF(CLEAN!$M1051&lt;=65,2,1))</f>
        <v>3</v>
      </c>
      <c r="Q1051" s="28">
        <f>IF(Table_Market[[#This Row],[F_TOTAL_achat]]&lt;=14,1,IF(Table_Market[[#This Row],[F_TOTAL_achat]]&lt;=21,2,3))</f>
        <v>2</v>
      </c>
      <c r="R1051" s="28">
        <f>IF(Table_Market[[#This Row],[M_TOTAL_dépensé]]&lt;=115,1,IF(Table_Market[[#This Row],[M_TOTAL_dépensé]]&lt;=833,2,3))</f>
        <v>2</v>
      </c>
      <c r="S1051" s="21" t="str">
        <f>Table_Market[[#This Row],[R_SCORE]]&amp;Table_Market[[#This Row],[F_SCORE]]&amp;Table_Market[[#This Row],[M_SCORE]]</f>
        <v>322</v>
      </c>
      <c r="T10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51" s="31">
        <v>173</v>
      </c>
      <c r="V1051" s="31">
        <v>4</v>
      </c>
      <c r="W1051" s="31">
        <v>30</v>
      </c>
      <c r="X1051" s="31">
        <v>3</v>
      </c>
      <c r="Y1051" s="31">
        <v>6</v>
      </c>
      <c r="Z1051" s="31">
        <v>41</v>
      </c>
      <c r="AA1051" s="28">
        <v>4</v>
      </c>
      <c r="AB1051" s="28">
        <v>5</v>
      </c>
      <c r="AC1051" s="28">
        <v>1</v>
      </c>
      <c r="AD1051" s="28">
        <v>4</v>
      </c>
      <c r="AE1051" s="28">
        <v>7</v>
      </c>
      <c r="AF1051" s="28">
        <v>0</v>
      </c>
      <c r="AG1051" s="28">
        <v>0</v>
      </c>
      <c r="AH1051" s="28">
        <v>0</v>
      </c>
      <c r="AI1051" s="28">
        <v>0</v>
      </c>
      <c r="AJ1051" s="28">
        <v>0</v>
      </c>
      <c r="AK1051" s="28">
        <v>0</v>
      </c>
      <c r="AL1051" s="28">
        <v>3</v>
      </c>
      <c r="AM1051" s="28">
        <v>11</v>
      </c>
      <c r="AN1051" s="32">
        <v>0</v>
      </c>
    </row>
    <row r="1052" spans="1:40" x14ac:dyDescent="0.35">
      <c r="A1052" s="19">
        <v>8104</v>
      </c>
      <c r="B1052" s="20">
        <v>1951</v>
      </c>
      <c r="C1052" s="21">
        <f ca="1">YEAR(TODAY())-CLEAN!$B1052</f>
        <v>74</v>
      </c>
      <c r="D1052" s="28" t="s">
        <v>794</v>
      </c>
      <c r="E1052" s="20" t="s">
        <v>714</v>
      </c>
      <c r="F1052" s="20" t="s">
        <v>710</v>
      </c>
      <c r="G1052" s="22">
        <v>53312</v>
      </c>
      <c r="H1052" s="21">
        <v>0</v>
      </c>
      <c r="I1052" s="21">
        <v>0</v>
      </c>
      <c r="J1052" s="21">
        <f>CLEAN!$H1052+CLEAN!$I1052</f>
        <v>0</v>
      </c>
      <c r="K1052" s="23">
        <v>41495</v>
      </c>
      <c r="L1052" s="21">
        <f ca="1">YEAR(TODAY())-YEAR(CLEAN!$K1052)</f>
        <v>12</v>
      </c>
      <c r="M1052" s="21">
        <v>32</v>
      </c>
      <c r="N1052" s="21">
        <f>SUM(CLEAN!$AB1052:$AE1052)</f>
        <v>18</v>
      </c>
      <c r="O1052" s="24">
        <f>CLEAN!$U1052+CLEAN!$V1052+CLEAN!$W1052+CLEAN!$X1052+CLEAN!$Y1052+CLEAN!$Z1052</f>
        <v>278</v>
      </c>
      <c r="P1052" s="21">
        <f>IF(CLEAN!$M1052&lt;=32,3,IF(CLEAN!$M1052&lt;=65,2,1))</f>
        <v>3</v>
      </c>
      <c r="Q1052" s="21">
        <f>IF(Table_Market[[#This Row],[F_TOTAL_achat]]&lt;=14,1,IF(Table_Market[[#This Row],[F_TOTAL_achat]]&lt;=21,2,3))</f>
        <v>2</v>
      </c>
      <c r="R1052" s="21">
        <f>IF(Table_Market[[#This Row],[M_TOTAL_dépensé]]&lt;=115,1,IF(Table_Market[[#This Row],[M_TOTAL_dépensé]]&lt;=833,2,3))</f>
        <v>2</v>
      </c>
      <c r="S1052" s="21" t="str">
        <f>Table_Market[[#This Row],[R_SCORE]]&amp;Table_Market[[#This Row],[F_SCORE]]&amp;Table_Market[[#This Row],[M_SCORE]]</f>
        <v>322</v>
      </c>
      <c r="T10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52" s="24">
        <v>241</v>
      </c>
      <c r="V1052" s="24">
        <v>0</v>
      </c>
      <c r="W1052" s="24">
        <v>12</v>
      </c>
      <c r="X1052" s="24">
        <v>0</v>
      </c>
      <c r="Y1052" s="24">
        <v>0</v>
      </c>
      <c r="Z1052" s="24">
        <v>25</v>
      </c>
      <c r="AA1052" s="21">
        <v>1</v>
      </c>
      <c r="AB1052" s="21">
        <v>5</v>
      </c>
      <c r="AC1052" s="21">
        <v>1</v>
      </c>
      <c r="AD1052" s="21">
        <v>5</v>
      </c>
      <c r="AE1052" s="21">
        <v>7</v>
      </c>
      <c r="AF1052" s="21">
        <v>0</v>
      </c>
      <c r="AG1052" s="21">
        <v>0</v>
      </c>
      <c r="AH1052" s="21">
        <v>0</v>
      </c>
      <c r="AI1052" s="21">
        <v>0</v>
      </c>
      <c r="AJ1052" s="21">
        <v>0</v>
      </c>
      <c r="AK1052" s="21">
        <v>0</v>
      </c>
      <c r="AL1052" s="21">
        <v>3</v>
      </c>
      <c r="AM1052" s="21">
        <v>11</v>
      </c>
      <c r="AN1052" s="25">
        <v>0</v>
      </c>
    </row>
    <row r="1053" spans="1:40" x14ac:dyDescent="0.35">
      <c r="A1053" s="26">
        <v>4093</v>
      </c>
      <c r="B1053" s="27">
        <v>1975</v>
      </c>
      <c r="C1053" s="21">
        <f ca="1">YEAR(TODAY())-CLEAN!$B1053</f>
        <v>50</v>
      </c>
      <c r="D1053" s="28" t="s">
        <v>792</v>
      </c>
      <c r="E1053" s="27" t="s">
        <v>717</v>
      </c>
      <c r="F1053" s="27" t="s">
        <v>713</v>
      </c>
      <c r="G1053" s="29">
        <v>53253</v>
      </c>
      <c r="H1053" s="28">
        <v>1</v>
      </c>
      <c r="I1053" s="28">
        <v>1</v>
      </c>
      <c r="J1053" s="28">
        <f>CLEAN!$H1053+CLEAN!$I1053</f>
        <v>2</v>
      </c>
      <c r="K1053" s="30">
        <v>41316</v>
      </c>
      <c r="L1053" s="28">
        <f ca="1">YEAR(TODAY())-YEAR(CLEAN!$K1053)</f>
        <v>12</v>
      </c>
      <c r="M1053" s="28">
        <v>61</v>
      </c>
      <c r="N1053" s="28">
        <f>SUM(CLEAN!$AB1053:$AE1053)</f>
        <v>17</v>
      </c>
      <c r="O1053" s="31">
        <f>CLEAN!$U1053+CLEAN!$V1053+CLEAN!$W1053+CLEAN!$X1053+CLEAN!$Y1053+CLEAN!$Z1053</f>
        <v>436</v>
      </c>
      <c r="P1053" s="28">
        <f>IF(CLEAN!$M1053&lt;=32,3,IF(CLEAN!$M1053&lt;=65,2,1))</f>
        <v>2</v>
      </c>
      <c r="Q1053" s="28">
        <f>IF(Table_Market[[#This Row],[F_TOTAL_achat]]&lt;=14,1,IF(Table_Market[[#This Row],[F_TOTAL_achat]]&lt;=21,2,3))</f>
        <v>2</v>
      </c>
      <c r="R1053" s="28">
        <f>IF(Table_Market[[#This Row],[M_TOTAL_dépensé]]&lt;=115,1,IF(Table_Market[[#This Row],[M_TOTAL_dépensé]]&lt;=833,2,3))</f>
        <v>2</v>
      </c>
      <c r="S1053" s="21" t="str">
        <f>Table_Market[[#This Row],[R_SCORE]]&amp;Table_Market[[#This Row],[F_SCORE]]&amp;Table_Market[[#This Row],[M_SCORE]]</f>
        <v>222</v>
      </c>
      <c r="T10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53" s="31">
        <v>216</v>
      </c>
      <c r="V1053" s="31">
        <v>9</v>
      </c>
      <c r="W1053" s="31">
        <v>57</v>
      </c>
      <c r="X1053" s="31">
        <v>20</v>
      </c>
      <c r="Y1053" s="31">
        <v>9</v>
      </c>
      <c r="Z1053" s="31">
        <v>125</v>
      </c>
      <c r="AA1053" s="28">
        <v>7</v>
      </c>
      <c r="AB1053" s="28">
        <v>4</v>
      </c>
      <c r="AC1053" s="28">
        <v>3</v>
      </c>
      <c r="AD1053" s="28">
        <v>5</v>
      </c>
      <c r="AE1053" s="28">
        <v>5</v>
      </c>
      <c r="AF1053" s="28">
        <v>0</v>
      </c>
      <c r="AG1053" s="28">
        <v>0</v>
      </c>
      <c r="AH1053" s="28">
        <v>0</v>
      </c>
      <c r="AI1053" s="28">
        <v>0</v>
      </c>
      <c r="AJ1053" s="28">
        <v>0</v>
      </c>
      <c r="AK1053" s="28">
        <v>0</v>
      </c>
      <c r="AL1053" s="28">
        <v>3</v>
      </c>
      <c r="AM1053" s="28">
        <v>11</v>
      </c>
      <c r="AN1053" s="32">
        <v>0</v>
      </c>
    </row>
    <row r="1054" spans="1:40" x14ac:dyDescent="0.35">
      <c r="A1054" s="19">
        <v>8207</v>
      </c>
      <c r="B1054" s="20">
        <v>1957</v>
      </c>
      <c r="C1054" s="21">
        <f ca="1">YEAR(TODAY())-CLEAN!$B1054</f>
        <v>68</v>
      </c>
      <c r="D1054" s="28" t="s">
        <v>794</v>
      </c>
      <c r="E1054" s="20" t="s">
        <v>717</v>
      </c>
      <c r="F1054" s="20" t="s">
        <v>710</v>
      </c>
      <c r="G1054" s="22">
        <v>53233</v>
      </c>
      <c r="H1054" s="21">
        <v>0</v>
      </c>
      <c r="I1054" s="21">
        <v>1</v>
      </c>
      <c r="J1054" s="21">
        <f>CLEAN!$H1054+CLEAN!$I1054</f>
        <v>1</v>
      </c>
      <c r="K1054" s="23">
        <v>41716</v>
      </c>
      <c r="L1054" s="21">
        <f ca="1">YEAR(TODAY())-YEAR(CLEAN!$K1054)</f>
        <v>11</v>
      </c>
      <c r="M1054" s="21">
        <v>18</v>
      </c>
      <c r="N1054" s="21">
        <f>SUM(CLEAN!$AB1054:$AE1054)</f>
        <v>8</v>
      </c>
      <c r="O1054" s="24">
        <f>CLEAN!$U1054+CLEAN!$V1054+CLEAN!$W1054+CLEAN!$X1054+CLEAN!$Y1054+CLEAN!$Z1054</f>
        <v>40</v>
      </c>
      <c r="P1054" s="21">
        <f>IF(CLEAN!$M1054&lt;=32,3,IF(CLEAN!$M1054&lt;=65,2,1))</f>
        <v>3</v>
      </c>
      <c r="Q1054" s="21">
        <f>IF(Table_Market[[#This Row],[F_TOTAL_achat]]&lt;=14,1,IF(Table_Market[[#This Row],[F_TOTAL_achat]]&lt;=21,2,3))</f>
        <v>1</v>
      </c>
      <c r="R1054" s="21">
        <f>IF(Table_Market[[#This Row],[M_TOTAL_dépensé]]&lt;=115,1,IF(Table_Market[[#This Row],[M_TOTAL_dépensé]]&lt;=833,2,3))</f>
        <v>1</v>
      </c>
      <c r="S1054" s="21" t="str">
        <f>Table_Market[[#This Row],[R_SCORE]]&amp;Table_Market[[#This Row],[F_SCORE]]&amp;Table_Market[[#This Row],[M_SCORE]]</f>
        <v>311</v>
      </c>
      <c r="T10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54" s="24">
        <v>28</v>
      </c>
      <c r="V1054" s="24">
        <v>0</v>
      </c>
      <c r="W1054" s="24">
        <v>9</v>
      </c>
      <c r="X1054" s="24">
        <v>3</v>
      </c>
      <c r="Y1054" s="24">
        <v>0</v>
      </c>
      <c r="Z1054" s="24">
        <v>0</v>
      </c>
      <c r="AA1054" s="21">
        <v>1</v>
      </c>
      <c r="AB1054" s="21">
        <v>1</v>
      </c>
      <c r="AC1054" s="21">
        <v>0</v>
      </c>
      <c r="AD1054" s="21">
        <v>3</v>
      </c>
      <c r="AE1054" s="21">
        <v>4</v>
      </c>
      <c r="AF1054" s="21">
        <v>0</v>
      </c>
      <c r="AG1054" s="21">
        <v>0</v>
      </c>
      <c r="AH1054" s="21">
        <v>0</v>
      </c>
      <c r="AI1054" s="21">
        <v>0</v>
      </c>
      <c r="AJ1054" s="21">
        <v>0</v>
      </c>
      <c r="AK1054" s="21">
        <v>0</v>
      </c>
      <c r="AL1054" s="21">
        <v>3</v>
      </c>
      <c r="AM1054" s="21">
        <v>11</v>
      </c>
      <c r="AN1054" s="25">
        <v>0</v>
      </c>
    </row>
    <row r="1055" spans="1:40" x14ac:dyDescent="0.35">
      <c r="A1055" s="26">
        <v>4915</v>
      </c>
      <c r="B1055" s="27">
        <v>1956</v>
      </c>
      <c r="C1055" s="21">
        <f ca="1">YEAR(TODAY())-CLEAN!$B1055</f>
        <v>69</v>
      </c>
      <c r="D1055" s="28" t="s">
        <v>794</v>
      </c>
      <c r="E1055" s="27" t="s">
        <v>717</v>
      </c>
      <c r="F1055" s="27" t="s">
        <v>710</v>
      </c>
      <c r="G1055" s="29">
        <v>53230</v>
      </c>
      <c r="H1055" s="28">
        <v>0</v>
      </c>
      <c r="I1055" s="28">
        <v>1</v>
      </c>
      <c r="J1055" s="28">
        <f>CLEAN!$H1055+CLEAN!$I1055</f>
        <v>1</v>
      </c>
      <c r="K1055" s="30">
        <v>41124</v>
      </c>
      <c r="L1055" s="28">
        <f ca="1">YEAR(TODAY())-YEAR(CLEAN!$K1055)</f>
        <v>13</v>
      </c>
      <c r="M1055" s="28">
        <v>86</v>
      </c>
      <c r="N1055" s="28">
        <f>SUM(CLEAN!$AB1055:$AE1055)</f>
        <v>24</v>
      </c>
      <c r="O1055" s="31">
        <f>CLEAN!$U1055+CLEAN!$V1055+CLEAN!$W1055+CLEAN!$X1055+CLEAN!$Y1055+CLEAN!$Z1055</f>
        <v>732</v>
      </c>
      <c r="P1055" s="28">
        <f>IF(CLEAN!$M1055&lt;=32,3,IF(CLEAN!$M1055&lt;=65,2,1))</f>
        <v>1</v>
      </c>
      <c r="Q1055" s="28">
        <f>IF(Table_Market[[#This Row],[F_TOTAL_achat]]&lt;=14,1,IF(Table_Market[[#This Row],[F_TOTAL_achat]]&lt;=21,2,3))</f>
        <v>3</v>
      </c>
      <c r="R1055" s="28">
        <f>IF(Table_Market[[#This Row],[M_TOTAL_dépensé]]&lt;=115,1,IF(Table_Market[[#This Row],[M_TOTAL_dépensé]]&lt;=833,2,3))</f>
        <v>2</v>
      </c>
      <c r="S1055" s="21" t="str">
        <f>Table_Market[[#This Row],[R_SCORE]]&amp;Table_Market[[#This Row],[F_SCORE]]&amp;Table_Market[[#This Row],[M_SCORE]]</f>
        <v>132</v>
      </c>
      <c r="T10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55" s="31">
        <v>176</v>
      </c>
      <c r="V1055" s="31">
        <v>72</v>
      </c>
      <c r="W1055" s="31">
        <v>98</v>
      </c>
      <c r="X1055" s="31">
        <v>136</v>
      </c>
      <c r="Y1055" s="31">
        <v>21</v>
      </c>
      <c r="Z1055" s="31">
        <v>229</v>
      </c>
      <c r="AA1055" s="28">
        <v>4</v>
      </c>
      <c r="AB1055" s="28">
        <v>5</v>
      </c>
      <c r="AC1055" s="28">
        <v>2</v>
      </c>
      <c r="AD1055" s="28">
        <v>12</v>
      </c>
      <c r="AE1055" s="28">
        <v>5</v>
      </c>
      <c r="AF1055" s="28">
        <v>0</v>
      </c>
      <c r="AG1055" s="28">
        <v>0</v>
      </c>
      <c r="AH1055" s="28">
        <v>0</v>
      </c>
      <c r="AI1055" s="28">
        <v>0</v>
      </c>
      <c r="AJ1055" s="28">
        <v>0</v>
      </c>
      <c r="AK1055" s="28">
        <v>0</v>
      </c>
      <c r="AL1055" s="28">
        <v>3</v>
      </c>
      <c r="AM1055" s="28">
        <v>11</v>
      </c>
      <c r="AN1055" s="32">
        <v>0</v>
      </c>
    </row>
    <row r="1056" spans="1:40" x14ac:dyDescent="0.35">
      <c r="A1056" s="19">
        <v>1055</v>
      </c>
      <c r="B1056" s="20">
        <v>1976</v>
      </c>
      <c r="C1056" s="21">
        <f ca="1">YEAR(TODAY())-CLEAN!$B1056</f>
        <v>49</v>
      </c>
      <c r="D1056" s="28" t="s">
        <v>792</v>
      </c>
      <c r="E1056" s="20" t="s">
        <v>717</v>
      </c>
      <c r="F1056" s="20" t="s">
        <v>710</v>
      </c>
      <c r="G1056" s="22">
        <v>53204</v>
      </c>
      <c r="H1056" s="21">
        <v>1</v>
      </c>
      <c r="I1056" s="21">
        <v>1</v>
      </c>
      <c r="J1056" s="21">
        <f>CLEAN!$H1056+CLEAN!$I1056</f>
        <v>2</v>
      </c>
      <c r="K1056" s="23">
        <v>41718</v>
      </c>
      <c r="L1056" s="21">
        <f ca="1">YEAR(TODAY())-YEAR(CLEAN!$K1056)</f>
        <v>11</v>
      </c>
      <c r="M1056" s="21">
        <v>40</v>
      </c>
      <c r="N1056" s="21">
        <f>SUM(CLEAN!$AB1056:$AE1056)</f>
        <v>8</v>
      </c>
      <c r="O1056" s="24">
        <f>CLEAN!$U1056+CLEAN!$V1056+CLEAN!$W1056+CLEAN!$X1056+CLEAN!$Y1056+CLEAN!$Z1056</f>
        <v>45</v>
      </c>
      <c r="P1056" s="21">
        <f>IF(CLEAN!$M1056&lt;=32,3,IF(CLEAN!$M1056&lt;=65,2,1))</f>
        <v>2</v>
      </c>
      <c r="Q1056" s="21">
        <f>IF(Table_Market[[#This Row],[F_TOTAL_achat]]&lt;=14,1,IF(Table_Market[[#This Row],[F_TOTAL_achat]]&lt;=21,2,3))</f>
        <v>1</v>
      </c>
      <c r="R1056" s="21">
        <f>IF(Table_Market[[#This Row],[M_TOTAL_dépensé]]&lt;=115,1,IF(Table_Market[[#This Row],[M_TOTAL_dépensé]]&lt;=833,2,3))</f>
        <v>1</v>
      </c>
      <c r="S1056" s="21" t="str">
        <f>Table_Market[[#This Row],[R_SCORE]]&amp;Table_Market[[#This Row],[F_SCORE]]&amp;Table_Market[[#This Row],[M_SCORE]]</f>
        <v>211</v>
      </c>
      <c r="T10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56" s="24">
        <v>29</v>
      </c>
      <c r="V1056" s="24">
        <v>0</v>
      </c>
      <c r="W1056" s="24">
        <v>8</v>
      </c>
      <c r="X1056" s="24">
        <v>2</v>
      </c>
      <c r="Y1056" s="24">
        <v>0</v>
      </c>
      <c r="Z1056" s="24">
        <v>6</v>
      </c>
      <c r="AA1056" s="21">
        <v>1</v>
      </c>
      <c r="AB1056" s="21">
        <v>1</v>
      </c>
      <c r="AC1056" s="21">
        <v>0</v>
      </c>
      <c r="AD1056" s="21">
        <v>3</v>
      </c>
      <c r="AE1056" s="21">
        <v>4</v>
      </c>
      <c r="AF1056" s="21">
        <v>0</v>
      </c>
      <c r="AG1056" s="21">
        <v>0</v>
      </c>
      <c r="AH1056" s="21">
        <v>0</v>
      </c>
      <c r="AI1056" s="21">
        <v>0</v>
      </c>
      <c r="AJ1056" s="21">
        <v>0</v>
      </c>
      <c r="AK1056" s="21">
        <v>0</v>
      </c>
      <c r="AL1056" s="21">
        <v>3</v>
      </c>
      <c r="AM1056" s="21">
        <v>11</v>
      </c>
      <c r="AN1056" s="25">
        <v>0</v>
      </c>
    </row>
    <row r="1057" spans="1:40" x14ac:dyDescent="0.35">
      <c r="A1057" s="26">
        <v>1406</v>
      </c>
      <c r="B1057" s="27">
        <v>1975</v>
      </c>
      <c r="C1057" s="21">
        <f ca="1">YEAR(TODAY())-CLEAN!$B1057</f>
        <v>50</v>
      </c>
      <c r="D1057" s="28" t="s">
        <v>792</v>
      </c>
      <c r="E1057" s="27" t="s">
        <v>716</v>
      </c>
      <c r="F1057" s="27" t="s">
        <v>709</v>
      </c>
      <c r="G1057" s="29">
        <v>53201</v>
      </c>
      <c r="H1057" s="28">
        <v>1</v>
      </c>
      <c r="I1057" s="28">
        <v>1</v>
      </c>
      <c r="J1057" s="28">
        <f>CLEAN!$H1057+CLEAN!$I1057</f>
        <v>2</v>
      </c>
      <c r="K1057" s="30">
        <v>41317</v>
      </c>
      <c r="L1057" s="28">
        <f ca="1">YEAR(TODAY())-YEAR(CLEAN!$K1057)</f>
        <v>12</v>
      </c>
      <c r="M1057" s="28">
        <v>49</v>
      </c>
      <c r="N1057" s="28">
        <f>SUM(CLEAN!$AB1057:$AE1057)</f>
        <v>21</v>
      </c>
      <c r="O1057" s="31">
        <f>CLEAN!$U1057+CLEAN!$V1057+CLEAN!$W1057+CLEAN!$X1057+CLEAN!$Y1057+CLEAN!$Z1057</f>
        <v>415</v>
      </c>
      <c r="P1057" s="28">
        <f>IF(CLEAN!$M1057&lt;=32,3,IF(CLEAN!$M1057&lt;=65,2,1))</f>
        <v>2</v>
      </c>
      <c r="Q1057" s="28">
        <f>IF(Table_Market[[#This Row],[F_TOTAL_achat]]&lt;=14,1,IF(Table_Market[[#This Row],[F_TOTAL_achat]]&lt;=21,2,3))</f>
        <v>2</v>
      </c>
      <c r="R1057" s="28">
        <f>IF(Table_Market[[#This Row],[M_TOTAL_dépensé]]&lt;=115,1,IF(Table_Market[[#This Row],[M_TOTAL_dépensé]]&lt;=833,2,3))</f>
        <v>2</v>
      </c>
      <c r="S1057" s="21" t="str">
        <f>Table_Market[[#This Row],[R_SCORE]]&amp;Table_Market[[#This Row],[F_SCORE]]&amp;Table_Market[[#This Row],[M_SCORE]]</f>
        <v>222</v>
      </c>
      <c r="T10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57" s="31">
        <v>280</v>
      </c>
      <c r="V1057" s="31">
        <v>7</v>
      </c>
      <c r="W1057" s="31">
        <v>81</v>
      </c>
      <c r="X1057" s="31">
        <v>20</v>
      </c>
      <c r="Y1057" s="31">
        <v>0</v>
      </c>
      <c r="Z1057" s="31">
        <v>27</v>
      </c>
      <c r="AA1057" s="28">
        <v>8</v>
      </c>
      <c r="AB1057" s="28">
        <v>6</v>
      </c>
      <c r="AC1057" s="28">
        <v>3</v>
      </c>
      <c r="AD1057" s="28">
        <v>5</v>
      </c>
      <c r="AE1057" s="28">
        <v>7</v>
      </c>
      <c r="AF1057" s="28">
        <v>0</v>
      </c>
      <c r="AG1057" s="28">
        <v>0</v>
      </c>
      <c r="AH1057" s="28">
        <v>0</v>
      </c>
      <c r="AI1057" s="28">
        <v>0</v>
      </c>
      <c r="AJ1057" s="28">
        <v>0</v>
      </c>
      <c r="AK1057" s="28">
        <v>0</v>
      </c>
      <c r="AL1057" s="28">
        <v>3</v>
      </c>
      <c r="AM1057" s="28">
        <v>11</v>
      </c>
      <c r="AN1057" s="32">
        <v>0</v>
      </c>
    </row>
    <row r="1058" spans="1:40" x14ac:dyDescent="0.35">
      <c r="A1058" s="19">
        <v>7409</v>
      </c>
      <c r="B1058" s="20">
        <v>1970</v>
      </c>
      <c r="C1058" s="21">
        <f ca="1">YEAR(TODAY())-CLEAN!$B1058</f>
        <v>55</v>
      </c>
      <c r="D1058" s="28" t="s">
        <v>792</v>
      </c>
      <c r="E1058" s="20" t="s">
        <v>716</v>
      </c>
      <c r="F1058" s="20" t="s">
        <v>713</v>
      </c>
      <c r="G1058" s="22">
        <v>53187</v>
      </c>
      <c r="H1058" s="21">
        <v>1</v>
      </c>
      <c r="I1058" s="21">
        <v>0</v>
      </c>
      <c r="J1058" s="21">
        <f>CLEAN!$H1058+CLEAN!$I1058</f>
        <v>1</v>
      </c>
      <c r="K1058" s="23">
        <v>41573</v>
      </c>
      <c r="L1058" s="21">
        <f ca="1">YEAR(TODAY())-YEAR(CLEAN!$K1058)</f>
        <v>12</v>
      </c>
      <c r="M1058" s="21">
        <v>66</v>
      </c>
      <c r="N1058" s="21">
        <f>SUM(CLEAN!$AB1058:$AE1058)</f>
        <v>16</v>
      </c>
      <c r="O1058" s="24">
        <f>CLEAN!$U1058+CLEAN!$V1058+CLEAN!$W1058+CLEAN!$X1058+CLEAN!$Y1058+CLEAN!$Z1058</f>
        <v>267</v>
      </c>
      <c r="P1058" s="21">
        <f>IF(CLEAN!$M1058&lt;=32,3,IF(CLEAN!$M1058&lt;=65,2,1))</f>
        <v>1</v>
      </c>
      <c r="Q1058" s="21">
        <f>IF(Table_Market[[#This Row],[F_TOTAL_achat]]&lt;=14,1,IF(Table_Market[[#This Row],[F_TOTAL_achat]]&lt;=21,2,3))</f>
        <v>2</v>
      </c>
      <c r="R1058" s="21">
        <f>IF(Table_Market[[#This Row],[M_TOTAL_dépensé]]&lt;=115,1,IF(Table_Market[[#This Row],[M_TOTAL_dépensé]]&lt;=833,2,3))</f>
        <v>2</v>
      </c>
      <c r="S1058" s="21" t="str">
        <f>Table_Market[[#This Row],[R_SCORE]]&amp;Table_Market[[#This Row],[F_SCORE]]&amp;Table_Market[[#This Row],[M_SCORE]]</f>
        <v>122</v>
      </c>
      <c r="T10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58" s="24">
        <v>211</v>
      </c>
      <c r="V1058" s="24">
        <v>2</v>
      </c>
      <c r="W1058" s="24">
        <v>30</v>
      </c>
      <c r="X1058" s="24">
        <v>7</v>
      </c>
      <c r="Y1058" s="24">
        <v>7</v>
      </c>
      <c r="Z1058" s="24">
        <v>10</v>
      </c>
      <c r="AA1058" s="21">
        <v>2</v>
      </c>
      <c r="AB1058" s="21">
        <v>4</v>
      </c>
      <c r="AC1058" s="21">
        <v>1</v>
      </c>
      <c r="AD1058" s="21">
        <v>6</v>
      </c>
      <c r="AE1058" s="21">
        <v>5</v>
      </c>
      <c r="AF1058" s="21">
        <v>0</v>
      </c>
      <c r="AG1058" s="21">
        <v>0</v>
      </c>
      <c r="AH1058" s="21">
        <v>0</v>
      </c>
      <c r="AI1058" s="21">
        <v>0</v>
      </c>
      <c r="AJ1058" s="21">
        <v>0</v>
      </c>
      <c r="AK1058" s="21">
        <v>0</v>
      </c>
      <c r="AL1058" s="21">
        <v>3</v>
      </c>
      <c r="AM1058" s="21">
        <v>11</v>
      </c>
      <c r="AN1058" s="25">
        <v>0</v>
      </c>
    </row>
    <row r="1059" spans="1:40" x14ac:dyDescent="0.35">
      <c r="A1059" s="26">
        <v>8687</v>
      </c>
      <c r="B1059" s="27">
        <v>1978</v>
      </c>
      <c r="C1059" s="21">
        <f ca="1">YEAR(TODAY())-CLEAN!$B1059</f>
        <v>47</v>
      </c>
      <c r="D1059" s="28" t="s">
        <v>792</v>
      </c>
      <c r="E1059" s="27" t="s">
        <v>716</v>
      </c>
      <c r="F1059" s="27" t="s">
        <v>713</v>
      </c>
      <c r="G1059" s="29">
        <v>53172</v>
      </c>
      <c r="H1059" s="28">
        <v>0</v>
      </c>
      <c r="I1059" s="28">
        <v>1</v>
      </c>
      <c r="J1059" s="28">
        <f>CLEAN!$H1059+CLEAN!$I1059</f>
        <v>1</v>
      </c>
      <c r="K1059" s="30">
        <v>41400</v>
      </c>
      <c r="L1059" s="28">
        <f ca="1">YEAR(TODAY())-YEAR(CLEAN!$K1059)</f>
        <v>12</v>
      </c>
      <c r="M1059" s="28">
        <v>54</v>
      </c>
      <c r="N1059" s="28">
        <f>SUM(CLEAN!$AB1059:$AE1059)</f>
        <v>16</v>
      </c>
      <c r="O1059" s="31">
        <f>CLEAN!$U1059+CLEAN!$V1059+CLEAN!$W1059+CLEAN!$X1059+CLEAN!$Y1059+CLEAN!$Z1059</f>
        <v>486</v>
      </c>
      <c r="P1059" s="28">
        <f>IF(CLEAN!$M1059&lt;=32,3,IF(CLEAN!$M1059&lt;=65,2,1))</f>
        <v>2</v>
      </c>
      <c r="Q1059" s="28">
        <f>IF(Table_Market[[#This Row],[F_TOTAL_achat]]&lt;=14,1,IF(Table_Market[[#This Row],[F_TOTAL_achat]]&lt;=21,2,3))</f>
        <v>2</v>
      </c>
      <c r="R1059" s="28">
        <f>IF(Table_Market[[#This Row],[M_TOTAL_dépensé]]&lt;=115,1,IF(Table_Market[[#This Row],[M_TOTAL_dépensé]]&lt;=833,2,3))</f>
        <v>2</v>
      </c>
      <c r="S1059" s="21" t="str">
        <f>Table_Market[[#This Row],[R_SCORE]]&amp;Table_Market[[#This Row],[F_SCORE]]&amp;Table_Market[[#This Row],[M_SCORE]]</f>
        <v>222</v>
      </c>
      <c r="T10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59" s="31">
        <v>121</v>
      </c>
      <c r="V1059" s="31">
        <v>62</v>
      </c>
      <c r="W1059" s="31">
        <v>90</v>
      </c>
      <c r="X1059" s="31">
        <v>68</v>
      </c>
      <c r="Y1059" s="31">
        <v>20</v>
      </c>
      <c r="Z1059" s="31">
        <v>125</v>
      </c>
      <c r="AA1059" s="28">
        <v>3</v>
      </c>
      <c r="AB1059" s="28">
        <v>2</v>
      </c>
      <c r="AC1059" s="28">
        <v>3</v>
      </c>
      <c r="AD1059" s="28">
        <v>8</v>
      </c>
      <c r="AE1059" s="28">
        <v>3</v>
      </c>
      <c r="AF1059" s="28">
        <v>0</v>
      </c>
      <c r="AG1059" s="28">
        <v>0</v>
      </c>
      <c r="AH1059" s="28">
        <v>0</v>
      </c>
      <c r="AI1059" s="28">
        <v>0</v>
      </c>
      <c r="AJ1059" s="28">
        <v>0</v>
      </c>
      <c r="AK1059" s="28">
        <v>0</v>
      </c>
      <c r="AL1059" s="28">
        <v>3</v>
      </c>
      <c r="AM1059" s="28">
        <v>11</v>
      </c>
      <c r="AN1059" s="32">
        <v>0</v>
      </c>
    </row>
    <row r="1060" spans="1:40" x14ac:dyDescent="0.35">
      <c r="A1060" s="19">
        <v>4268</v>
      </c>
      <c r="B1060" s="20">
        <v>1959</v>
      </c>
      <c r="C1060" s="21">
        <f ca="1">YEAR(TODAY())-CLEAN!$B1060</f>
        <v>66</v>
      </c>
      <c r="D1060" s="28" t="s">
        <v>794</v>
      </c>
      <c r="E1060" s="20" t="s">
        <v>716</v>
      </c>
      <c r="F1060" s="20" t="s">
        <v>710</v>
      </c>
      <c r="G1060" s="22">
        <v>53154</v>
      </c>
      <c r="H1060" s="21">
        <v>0</v>
      </c>
      <c r="I1060" s="21">
        <v>1</v>
      </c>
      <c r="J1060" s="21">
        <f>CLEAN!$H1060+CLEAN!$I1060</f>
        <v>1</v>
      </c>
      <c r="K1060" s="23">
        <v>41799</v>
      </c>
      <c r="L1060" s="21">
        <f ca="1">YEAR(TODAY())-YEAR(CLEAN!$K1060)</f>
        <v>11</v>
      </c>
      <c r="M1060" s="21">
        <v>50</v>
      </c>
      <c r="N1060" s="21">
        <f>SUM(CLEAN!$AB1060:$AE1060)</f>
        <v>12</v>
      </c>
      <c r="O1060" s="24">
        <f>CLEAN!$U1060+CLEAN!$V1060+CLEAN!$W1060+CLEAN!$X1060+CLEAN!$Y1060+CLEAN!$Z1060</f>
        <v>158</v>
      </c>
      <c r="P1060" s="21">
        <f>IF(CLEAN!$M1060&lt;=32,3,IF(CLEAN!$M1060&lt;=65,2,1))</f>
        <v>2</v>
      </c>
      <c r="Q1060" s="21">
        <f>IF(Table_Market[[#This Row],[F_TOTAL_achat]]&lt;=14,1,IF(Table_Market[[#This Row],[F_TOTAL_achat]]&lt;=21,2,3))</f>
        <v>1</v>
      </c>
      <c r="R1060" s="21">
        <f>IF(Table_Market[[#This Row],[M_TOTAL_dépensé]]&lt;=115,1,IF(Table_Market[[#This Row],[M_TOTAL_dépensé]]&lt;=833,2,3))</f>
        <v>2</v>
      </c>
      <c r="S1060" s="21" t="str">
        <f>Table_Market[[#This Row],[R_SCORE]]&amp;Table_Market[[#This Row],[F_SCORE]]&amp;Table_Market[[#This Row],[M_SCORE]]</f>
        <v>212</v>
      </c>
      <c r="T10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60" s="24">
        <v>129</v>
      </c>
      <c r="V1060" s="24">
        <v>0</v>
      </c>
      <c r="W1060" s="24">
        <v>21</v>
      </c>
      <c r="X1060" s="24">
        <v>0</v>
      </c>
      <c r="Y1060" s="24">
        <v>1</v>
      </c>
      <c r="Z1060" s="24">
        <v>7</v>
      </c>
      <c r="AA1060" s="21">
        <v>1</v>
      </c>
      <c r="AB1060" s="21">
        <v>3</v>
      </c>
      <c r="AC1060" s="21">
        <v>1</v>
      </c>
      <c r="AD1060" s="21">
        <v>4</v>
      </c>
      <c r="AE1060" s="21">
        <v>4</v>
      </c>
      <c r="AF1060" s="21">
        <v>0</v>
      </c>
      <c r="AG1060" s="21">
        <v>0</v>
      </c>
      <c r="AH1060" s="21">
        <v>0</v>
      </c>
      <c r="AI1060" s="21">
        <v>0</v>
      </c>
      <c r="AJ1060" s="21">
        <v>0</v>
      </c>
      <c r="AK1060" s="21">
        <v>0</v>
      </c>
      <c r="AL1060" s="21">
        <v>3</v>
      </c>
      <c r="AM1060" s="21">
        <v>11</v>
      </c>
      <c r="AN1060" s="25">
        <v>0</v>
      </c>
    </row>
    <row r="1061" spans="1:40" x14ac:dyDescent="0.35">
      <c r="A1061" s="26">
        <v>5407</v>
      </c>
      <c r="B1061" s="27">
        <v>1954</v>
      </c>
      <c r="C1061" s="21">
        <f ca="1">YEAR(TODAY())-CLEAN!$B1061</f>
        <v>71</v>
      </c>
      <c r="D1061" s="28" t="s">
        <v>794</v>
      </c>
      <c r="E1061" s="27" t="s">
        <v>716</v>
      </c>
      <c r="F1061" s="27" t="s">
        <v>713</v>
      </c>
      <c r="G1061" s="29">
        <v>53103</v>
      </c>
      <c r="H1061" s="28">
        <v>0</v>
      </c>
      <c r="I1061" s="28">
        <v>1</v>
      </c>
      <c r="J1061" s="28">
        <f>CLEAN!$H1061+CLEAN!$I1061</f>
        <v>1</v>
      </c>
      <c r="K1061" s="30">
        <v>41529</v>
      </c>
      <c r="L1061" s="28">
        <f ca="1">YEAR(TODAY())-YEAR(CLEAN!$K1061)</f>
        <v>12</v>
      </c>
      <c r="M1061" s="28">
        <v>70</v>
      </c>
      <c r="N1061" s="28">
        <f>SUM(CLEAN!$AB1061:$AE1061)</f>
        <v>30</v>
      </c>
      <c r="O1061" s="31">
        <f>CLEAN!$U1061+CLEAN!$V1061+CLEAN!$W1061+CLEAN!$X1061+CLEAN!$Y1061+CLEAN!$Z1061</f>
        <v>1085</v>
      </c>
      <c r="P1061" s="28">
        <f>IF(CLEAN!$M1061&lt;=32,3,IF(CLEAN!$M1061&lt;=65,2,1))</f>
        <v>1</v>
      </c>
      <c r="Q1061" s="28">
        <f>IF(Table_Market[[#This Row],[F_TOTAL_achat]]&lt;=14,1,IF(Table_Market[[#This Row],[F_TOTAL_achat]]&lt;=21,2,3))</f>
        <v>3</v>
      </c>
      <c r="R1061" s="28">
        <f>IF(Table_Market[[#This Row],[M_TOTAL_dépensé]]&lt;=115,1,IF(Table_Market[[#This Row],[M_TOTAL_dépensé]]&lt;=833,2,3))</f>
        <v>3</v>
      </c>
      <c r="S1061" s="21" t="str">
        <f>Table_Market[[#This Row],[R_SCORE]]&amp;Table_Market[[#This Row],[F_SCORE]]&amp;Table_Market[[#This Row],[M_SCORE]]</f>
        <v>133</v>
      </c>
      <c r="T10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61" s="31">
        <v>729</v>
      </c>
      <c r="V1061" s="31">
        <v>17</v>
      </c>
      <c r="W1061" s="31">
        <v>133</v>
      </c>
      <c r="X1061" s="31">
        <v>11</v>
      </c>
      <c r="Y1061" s="31">
        <v>0</v>
      </c>
      <c r="Z1061" s="31">
        <v>195</v>
      </c>
      <c r="AA1061" s="28">
        <v>5</v>
      </c>
      <c r="AB1061" s="28">
        <v>10</v>
      </c>
      <c r="AC1061" s="28">
        <v>6</v>
      </c>
      <c r="AD1061" s="28">
        <v>7</v>
      </c>
      <c r="AE1061" s="28">
        <v>7</v>
      </c>
      <c r="AF1061" s="28">
        <v>1</v>
      </c>
      <c r="AG1061" s="28">
        <v>0</v>
      </c>
      <c r="AH1061" s="28">
        <v>0</v>
      </c>
      <c r="AI1061" s="28">
        <v>0</v>
      </c>
      <c r="AJ1061" s="28">
        <v>0</v>
      </c>
      <c r="AK1061" s="28">
        <v>0</v>
      </c>
      <c r="AL1061" s="28">
        <v>3</v>
      </c>
      <c r="AM1061" s="28">
        <v>11</v>
      </c>
      <c r="AN1061" s="32">
        <v>0</v>
      </c>
    </row>
    <row r="1062" spans="1:40" x14ac:dyDescent="0.35">
      <c r="A1062" s="19">
        <v>125</v>
      </c>
      <c r="B1062" s="20">
        <v>1958</v>
      </c>
      <c r="C1062" s="21">
        <f ca="1">YEAR(TODAY())-CLEAN!$B1062</f>
        <v>67</v>
      </c>
      <c r="D1062" s="28" t="s">
        <v>794</v>
      </c>
      <c r="E1062" s="20" t="s">
        <v>717</v>
      </c>
      <c r="F1062" s="20" t="s">
        <v>713</v>
      </c>
      <c r="G1062" s="22">
        <v>53083</v>
      </c>
      <c r="H1062" s="21">
        <v>1</v>
      </c>
      <c r="I1062" s="21">
        <v>1</v>
      </c>
      <c r="J1062" s="21">
        <f>CLEAN!$H1062+CLEAN!$I1062</f>
        <v>2</v>
      </c>
      <c r="K1062" s="23">
        <v>41409</v>
      </c>
      <c r="L1062" s="21">
        <f ca="1">YEAR(TODAY())-YEAR(CLEAN!$K1062)</f>
        <v>12</v>
      </c>
      <c r="M1062" s="21">
        <v>65</v>
      </c>
      <c r="N1062" s="21">
        <f>SUM(CLEAN!$AB1062:$AE1062)</f>
        <v>18</v>
      </c>
      <c r="O1062" s="24">
        <f>CLEAN!$U1062+CLEAN!$V1062+CLEAN!$W1062+CLEAN!$X1062+CLEAN!$Y1062+CLEAN!$Z1062</f>
        <v>271</v>
      </c>
      <c r="P1062" s="21">
        <f>IF(CLEAN!$M1062&lt;=32,3,IF(CLEAN!$M1062&lt;=65,2,1))</f>
        <v>2</v>
      </c>
      <c r="Q1062" s="21">
        <f>IF(Table_Market[[#This Row],[F_TOTAL_achat]]&lt;=14,1,IF(Table_Market[[#This Row],[F_TOTAL_achat]]&lt;=21,2,3))</f>
        <v>2</v>
      </c>
      <c r="R1062" s="21">
        <f>IF(Table_Market[[#This Row],[M_TOTAL_dépensé]]&lt;=115,1,IF(Table_Market[[#This Row],[M_TOTAL_dépensé]]&lt;=833,2,3))</f>
        <v>2</v>
      </c>
      <c r="S1062" s="21" t="str">
        <f>Table_Market[[#This Row],[R_SCORE]]&amp;Table_Market[[#This Row],[F_SCORE]]&amp;Table_Market[[#This Row],[M_SCORE]]</f>
        <v>222</v>
      </c>
      <c r="T10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62" s="24">
        <v>215</v>
      </c>
      <c r="V1062" s="24">
        <v>7</v>
      </c>
      <c r="W1062" s="24">
        <v>33</v>
      </c>
      <c r="X1062" s="24">
        <v>3</v>
      </c>
      <c r="Y1062" s="24">
        <v>0</v>
      </c>
      <c r="Z1062" s="24">
        <v>13</v>
      </c>
      <c r="AA1062" s="21">
        <v>6</v>
      </c>
      <c r="AB1062" s="21">
        <v>5</v>
      </c>
      <c r="AC1062" s="21">
        <v>1</v>
      </c>
      <c r="AD1062" s="21">
        <v>5</v>
      </c>
      <c r="AE1062" s="21">
        <v>7</v>
      </c>
      <c r="AF1062" s="21">
        <v>0</v>
      </c>
      <c r="AG1062" s="21">
        <v>1</v>
      </c>
      <c r="AH1062" s="21">
        <v>0</v>
      </c>
      <c r="AI1062" s="21">
        <v>0</v>
      </c>
      <c r="AJ1062" s="21">
        <v>0</v>
      </c>
      <c r="AK1062" s="21">
        <v>0</v>
      </c>
      <c r="AL1062" s="21">
        <v>3</v>
      </c>
      <c r="AM1062" s="21">
        <v>11</v>
      </c>
      <c r="AN1062" s="25">
        <v>0</v>
      </c>
    </row>
    <row r="1063" spans="1:40" x14ac:dyDescent="0.35">
      <c r="A1063" s="26">
        <v>9967</v>
      </c>
      <c r="B1063" s="27">
        <v>1974</v>
      </c>
      <c r="C1063" s="21">
        <f ca="1">YEAR(TODAY())-CLEAN!$B1063</f>
        <v>51</v>
      </c>
      <c r="D1063" s="28" t="s">
        <v>792</v>
      </c>
      <c r="E1063" s="27" t="s">
        <v>716</v>
      </c>
      <c r="F1063" s="27" t="s">
        <v>711</v>
      </c>
      <c r="G1063" s="29">
        <v>53034</v>
      </c>
      <c r="H1063" s="28">
        <v>1</v>
      </c>
      <c r="I1063" s="28">
        <v>1</v>
      </c>
      <c r="J1063" s="28">
        <f>CLEAN!$H1063+CLEAN!$I1063</f>
        <v>2</v>
      </c>
      <c r="K1063" s="30">
        <v>41424</v>
      </c>
      <c r="L1063" s="28">
        <f ca="1">YEAR(TODAY())-YEAR(CLEAN!$K1063)</f>
        <v>12</v>
      </c>
      <c r="M1063" s="28">
        <v>30</v>
      </c>
      <c r="N1063" s="28">
        <f>SUM(CLEAN!$AB1063:$AE1063)</f>
        <v>22</v>
      </c>
      <c r="O1063" s="31">
        <f>CLEAN!$U1063+CLEAN!$V1063+CLEAN!$W1063+CLEAN!$X1063+CLEAN!$Y1063+CLEAN!$Z1063</f>
        <v>447</v>
      </c>
      <c r="P1063" s="28">
        <f>IF(CLEAN!$M1063&lt;=32,3,IF(CLEAN!$M1063&lt;=65,2,1))</f>
        <v>3</v>
      </c>
      <c r="Q1063" s="28">
        <f>IF(Table_Market[[#This Row],[F_TOTAL_achat]]&lt;=14,1,IF(Table_Market[[#This Row],[F_TOTAL_achat]]&lt;=21,2,3))</f>
        <v>3</v>
      </c>
      <c r="R1063" s="28">
        <f>IF(Table_Market[[#This Row],[M_TOTAL_dépensé]]&lt;=115,1,IF(Table_Market[[#This Row],[M_TOTAL_dépensé]]&lt;=833,2,3))</f>
        <v>2</v>
      </c>
      <c r="S1063" s="21" t="str">
        <f>Table_Market[[#This Row],[R_SCORE]]&amp;Table_Market[[#This Row],[F_SCORE]]&amp;Table_Market[[#This Row],[M_SCORE]]</f>
        <v>332</v>
      </c>
      <c r="T10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63" s="31">
        <v>160</v>
      </c>
      <c r="V1063" s="31">
        <v>15</v>
      </c>
      <c r="W1063" s="31">
        <v>196</v>
      </c>
      <c r="X1063" s="31">
        <v>15</v>
      </c>
      <c r="Y1063" s="31">
        <v>11</v>
      </c>
      <c r="Z1063" s="31">
        <v>50</v>
      </c>
      <c r="AA1063" s="28">
        <v>8</v>
      </c>
      <c r="AB1063" s="28">
        <v>6</v>
      </c>
      <c r="AC1063" s="28">
        <v>1</v>
      </c>
      <c r="AD1063" s="28">
        <v>7</v>
      </c>
      <c r="AE1063" s="28">
        <v>8</v>
      </c>
      <c r="AF1063" s="28">
        <v>0</v>
      </c>
      <c r="AG1063" s="28">
        <v>0</v>
      </c>
      <c r="AH1063" s="28">
        <v>0</v>
      </c>
      <c r="AI1063" s="28">
        <v>0</v>
      </c>
      <c r="AJ1063" s="28">
        <v>0</v>
      </c>
      <c r="AK1063" s="28">
        <v>0</v>
      </c>
      <c r="AL1063" s="28">
        <v>3</v>
      </c>
      <c r="AM1063" s="28">
        <v>11</v>
      </c>
      <c r="AN1063" s="32">
        <v>0</v>
      </c>
    </row>
    <row r="1064" spans="1:40" x14ac:dyDescent="0.35">
      <c r="A1064" s="19">
        <v>3298</v>
      </c>
      <c r="B1064" s="20">
        <v>1956</v>
      </c>
      <c r="C1064" s="21">
        <f ca="1">YEAR(TODAY())-CLEAN!$B1064</f>
        <v>69</v>
      </c>
      <c r="D1064" s="28" t="s">
        <v>794</v>
      </c>
      <c r="E1064" s="20" t="s">
        <v>717</v>
      </c>
      <c r="F1064" s="20" t="s">
        <v>710</v>
      </c>
      <c r="G1064" s="22">
        <v>52973</v>
      </c>
      <c r="H1064" s="21">
        <v>0</v>
      </c>
      <c r="I1064" s="21">
        <v>1</v>
      </c>
      <c r="J1064" s="21">
        <f>CLEAN!$H1064+CLEAN!$I1064</f>
        <v>1</v>
      </c>
      <c r="K1064" s="23">
        <v>41221</v>
      </c>
      <c r="L1064" s="21">
        <f ca="1">YEAR(TODAY())-YEAR(CLEAN!$K1064)</f>
        <v>13</v>
      </c>
      <c r="M1064" s="21">
        <v>92</v>
      </c>
      <c r="N1064" s="21">
        <f>SUM(CLEAN!$AB1064:$AE1064)</f>
        <v>32</v>
      </c>
      <c r="O1064" s="24">
        <f>CLEAN!$U1064+CLEAN!$V1064+CLEAN!$W1064+CLEAN!$X1064+CLEAN!$Y1064+CLEAN!$Z1064</f>
        <v>1152</v>
      </c>
      <c r="P1064" s="21">
        <f>IF(CLEAN!$M1064&lt;=32,3,IF(CLEAN!$M1064&lt;=65,2,1))</f>
        <v>1</v>
      </c>
      <c r="Q1064" s="21">
        <f>IF(Table_Market[[#This Row],[F_TOTAL_achat]]&lt;=14,1,IF(Table_Market[[#This Row],[F_TOTAL_achat]]&lt;=21,2,3))</f>
        <v>3</v>
      </c>
      <c r="R1064" s="21">
        <f>IF(Table_Market[[#This Row],[M_TOTAL_dépensé]]&lt;=115,1,IF(Table_Market[[#This Row],[M_TOTAL_dépensé]]&lt;=833,2,3))</f>
        <v>3</v>
      </c>
      <c r="S1064" s="21" t="str">
        <f>Table_Market[[#This Row],[R_SCORE]]&amp;Table_Market[[#This Row],[F_SCORE]]&amp;Table_Market[[#This Row],[M_SCORE]]</f>
        <v>133</v>
      </c>
      <c r="T10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64" s="24">
        <v>856</v>
      </c>
      <c r="V1064" s="24">
        <v>0</v>
      </c>
      <c r="W1064" s="24">
        <v>76</v>
      </c>
      <c r="X1064" s="24">
        <v>12</v>
      </c>
      <c r="Y1064" s="24">
        <v>9</v>
      </c>
      <c r="Z1064" s="24">
        <v>199</v>
      </c>
      <c r="AA1064" s="21">
        <v>7</v>
      </c>
      <c r="AB1064" s="21">
        <v>9</v>
      </c>
      <c r="AC1064" s="21">
        <v>6</v>
      </c>
      <c r="AD1064" s="21">
        <v>9</v>
      </c>
      <c r="AE1064" s="21">
        <v>8</v>
      </c>
      <c r="AF1064" s="21">
        <v>0</v>
      </c>
      <c r="AG1064" s="21">
        <v>0</v>
      </c>
      <c r="AH1064" s="21">
        <v>0</v>
      </c>
      <c r="AI1064" s="21">
        <v>0</v>
      </c>
      <c r="AJ1064" s="21">
        <v>0</v>
      </c>
      <c r="AK1064" s="21">
        <v>0</v>
      </c>
      <c r="AL1064" s="21">
        <v>3</v>
      </c>
      <c r="AM1064" s="21">
        <v>11</v>
      </c>
      <c r="AN1064" s="25">
        <v>0</v>
      </c>
    </row>
    <row r="1065" spans="1:40" x14ac:dyDescent="0.35">
      <c r="A1065" s="26">
        <v>4377</v>
      </c>
      <c r="B1065" s="27">
        <v>1971</v>
      </c>
      <c r="C1065" s="21">
        <f ca="1">YEAR(TODAY())-CLEAN!$B1065</f>
        <v>54</v>
      </c>
      <c r="D1065" s="28" t="s">
        <v>792</v>
      </c>
      <c r="E1065" s="27" t="s">
        <v>716</v>
      </c>
      <c r="F1065" s="27" t="s">
        <v>710</v>
      </c>
      <c r="G1065" s="29">
        <v>52914</v>
      </c>
      <c r="H1065" s="28">
        <v>0</v>
      </c>
      <c r="I1065" s="28">
        <v>1</v>
      </c>
      <c r="J1065" s="28">
        <f>CLEAN!$H1065+CLEAN!$I1065</f>
        <v>1</v>
      </c>
      <c r="K1065" s="30">
        <v>41281</v>
      </c>
      <c r="L1065" s="28">
        <f ca="1">YEAR(TODAY())-YEAR(CLEAN!$K1065)</f>
        <v>12</v>
      </c>
      <c r="M1065" s="28">
        <v>32</v>
      </c>
      <c r="N1065" s="28">
        <f>SUM(CLEAN!$AB1065:$AE1065)</f>
        <v>20</v>
      </c>
      <c r="O1065" s="31">
        <f>CLEAN!$U1065+CLEAN!$V1065+CLEAN!$W1065+CLEAN!$X1065+CLEAN!$Y1065+CLEAN!$Z1065</f>
        <v>575</v>
      </c>
      <c r="P1065" s="28">
        <f>IF(CLEAN!$M1065&lt;=32,3,IF(CLEAN!$M1065&lt;=65,2,1))</f>
        <v>3</v>
      </c>
      <c r="Q1065" s="28">
        <f>IF(Table_Market[[#This Row],[F_TOTAL_achat]]&lt;=14,1,IF(Table_Market[[#This Row],[F_TOTAL_achat]]&lt;=21,2,3))</f>
        <v>2</v>
      </c>
      <c r="R1065" s="28">
        <f>IF(Table_Market[[#This Row],[M_TOTAL_dépensé]]&lt;=115,1,IF(Table_Market[[#This Row],[M_TOTAL_dépensé]]&lt;=833,2,3))</f>
        <v>2</v>
      </c>
      <c r="S1065" s="21" t="str">
        <f>Table_Market[[#This Row],[R_SCORE]]&amp;Table_Market[[#This Row],[F_SCORE]]&amp;Table_Market[[#This Row],[M_SCORE]]</f>
        <v>322</v>
      </c>
      <c r="T10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65" s="31">
        <v>254</v>
      </c>
      <c r="V1065" s="31">
        <v>10</v>
      </c>
      <c r="W1065" s="31">
        <v>44</v>
      </c>
      <c r="X1065" s="31">
        <v>30</v>
      </c>
      <c r="Y1065" s="31">
        <v>10</v>
      </c>
      <c r="Z1065" s="31">
        <v>227</v>
      </c>
      <c r="AA1065" s="28">
        <v>2</v>
      </c>
      <c r="AB1065" s="28">
        <v>7</v>
      </c>
      <c r="AC1065" s="28">
        <v>3</v>
      </c>
      <c r="AD1065" s="28">
        <v>3</v>
      </c>
      <c r="AE1065" s="28">
        <v>7</v>
      </c>
      <c r="AF1065" s="28">
        <v>1</v>
      </c>
      <c r="AG1065" s="28">
        <v>0</v>
      </c>
      <c r="AH1065" s="28">
        <v>0</v>
      </c>
      <c r="AI1065" s="28">
        <v>0</v>
      </c>
      <c r="AJ1065" s="28">
        <v>0</v>
      </c>
      <c r="AK1065" s="28">
        <v>0</v>
      </c>
      <c r="AL1065" s="28">
        <v>3</v>
      </c>
      <c r="AM1065" s="28">
        <v>11</v>
      </c>
      <c r="AN1065" s="32">
        <v>0</v>
      </c>
    </row>
    <row r="1066" spans="1:40" x14ac:dyDescent="0.35">
      <c r="A1066" s="19">
        <v>9405</v>
      </c>
      <c r="B1066" s="20">
        <v>1954</v>
      </c>
      <c r="C1066" s="21">
        <f ca="1">YEAR(TODAY())-CLEAN!$B1066</f>
        <v>71</v>
      </c>
      <c r="D1066" s="28" t="s">
        <v>794</v>
      </c>
      <c r="E1066" s="20" t="s">
        <v>714</v>
      </c>
      <c r="F1066" s="20" t="s">
        <v>710</v>
      </c>
      <c r="G1066" s="22">
        <v>52869</v>
      </c>
      <c r="H1066" s="21">
        <v>1</v>
      </c>
      <c r="I1066" s="21">
        <v>1</v>
      </c>
      <c r="J1066" s="21">
        <f>CLEAN!$H1066+CLEAN!$I1066</f>
        <v>2</v>
      </c>
      <c r="K1066" s="23">
        <v>41197</v>
      </c>
      <c r="L1066" s="21">
        <f ca="1">YEAR(TODAY())-YEAR(CLEAN!$K1066)</f>
        <v>13</v>
      </c>
      <c r="M1066" s="21">
        <v>40</v>
      </c>
      <c r="N1066" s="21">
        <f>SUM(CLEAN!$AB1066:$AE1066)</f>
        <v>15</v>
      </c>
      <c r="O1066" s="24">
        <f>CLEAN!$U1066+CLEAN!$V1066+CLEAN!$W1066+CLEAN!$X1066+CLEAN!$Y1066+CLEAN!$Z1066</f>
        <v>172</v>
      </c>
      <c r="P1066" s="21">
        <f>IF(CLEAN!$M1066&lt;=32,3,IF(CLEAN!$M1066&lt;=65,2,1))</f>
        <v>2</v>
      </c>
      <c r="Q1066" s="21">
        <f>IF(Table_Market[[#This Row],[F_TOTAL_achat]]&lt;=14,1,IF(Table_Market[[#This Row],[F_TOTAL_achat]]&lt;=21,2,3))</f>
        <v>2</v>
      </c>
      <c r="R1066" s="21">
        <f>IF(Table_Market[[#This Row],[M_TOTAL_dépensé]]&lt;=115,1,IF(Table_Market[[#This Row],[M_TOTAL_dépensé]]&lt;=833,2,3))</f>
        <v>2</v>
      </c>
      <c r="S1066" s="21" t="str">
        <f>Table_Market[[#This Row],[R_SCORE]]&amp;Table_Market[[#This Row],[F_SCORE]]&amp;Table_Market[[#This Row],[M_SCORE]]</f>
        <v>222</v>
      </c>
      <c r="T10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66" s="24">
        <v>84</v>
      </c>
      <c r="V1066" s="24">
        <v>3</v>
      </c>
      <c r="W1066" s="24">
        <v>61</v>
      </c>
      <c r="X1066" s="24">
        <v>2</v>
      </c>
      <c r="Y1066" s="24">
        <v>1</v>
      </c>
      <c r="Z1066" s="24">
        <v>21</v>
      </c>
      <c r="AA1066" s="21">
        <v>3</v>
      </c>
      <c r="AB1066" s="21">
        <v>3</v>
      </c>
      <c r="AC1066" s="21">
        <v>1</v>
      </c>
      <c r="AD1066" s="21">
        <v>4</v>
      </c>
      <c r="AE1066" s="21">
        <v>7</v>
      </c>
      <c r="AF1066" s="21">
        <v>0</v>
      </c>
      <c r="AG1066" s="21">
        <v>0</v>
      </c>
      <c r="AH1066" s="21">
        <v>0</v>
      </c>
      <c r="AI1066" s="21">
        <v>0</v>
      </c>
      <c r="AJ1066" s="21">
        <v>0</v>
      </c>
      <c r="AK1066" s="21">
        <v>0</v>
      </c>
      <c r="AL1066" s="21">
        <v>3</v>
      </c>
      <c r="AM1066" s="21">
        <v>11</v>
      </c>
      <c r="AN1066" s="25">
        <v>1</v>
      </c>
    </row>
    <row r="1067" spans="1:40" x14ac:dyDescent="0.35">
      <c r="A1067" s="26">
        <v>3783</v>
      </c>
      <c r="B1067" s="27">
        <v>1959</v>
      </c>
      <c r="C1067" s="21">
        <f ca="1">YEAR(TODAY())-CLEAN!$B1067</f>
        <v>66</v>
      </c>
      <c r="D1067" s="28" t="s">
        <v>794</v>
      </c>
      <c r="E1067" s="27" t="s">
        <v>714</v>
      </c>
      <c r="F1067" s="27" t="s">
        <v>710</v>
      </c>
      <c r="G1067" s="29">
        <v>52854</v>
      </c>
      <c r="H1067" s="28">
        <v>1</v>
      </c>
      <c r="I1067" s="28">
        <v>1</v>
      </c>
      <c r="J1067" s="28">
        <f>CLEAN!$H1067+CLEAN!$I1067</f>
        <v>2</v>
      </c>
      <c r="K1067" s="30">
        <v>41722</v>
      </c>
      <c r="L1067" s="28">
        <f ca="1">YEAR(TODAY())-YEAR(CLEAN!$K1067)</f>
        <v>11</v>
      </c>
      <c r="M1067" s="28">
        <v>43</v>
      </c>
      <c r="N1067" s="28">
        <f>SUM(CLEAN!$AB1067:$AE1067)</f>
        <v>12</v>
      </c>
      <c r="O1067" s="31">
        <f>CLEAN!$U1067+CLEAN!$V1067+CLEAN!$W1067+CLEAN!$X1067+CLEAN!$Y1067+CLEAN!$Z1067</f>
        <v>116</v>
      </c>
      <c r="P1067" s="28">
        <f>IF(CLEAN!$M1067&lt;=32,3,IF(CLEAN!$M1067&lt;=65,2,1))</f>
        <v>2</v>
      </c>
      <c r="Q1067" s="28">
        <f>IF(Table_Market[[#This Row],[F_TOTAL_achat]]&lt;=14,1,IF(Table_Market[[#This Row],[F_TOTAL_achat]]&lt;=21,2,3))</f>
        <v>1</v>
      </c>
      <c r="R1067" s="28">
        <f>IF(Table_Market[[#This Row],[M_TOTAL_dépensé]]&lt;=115,1,IF(Table_Market[[#This Row],[M_TOTAL_dépensé]]&lt;=833,2,3))</f>
        <v>2</v>
      </c>
      <c r="S1067" s="21" t="str">
        <f>Table_Market[[#This Row],[R_SCORE]]&amp;Table_Market[[#This Row],[F_SCORE]]&amp;Table_Market[[#This Row],[M_SCORE]]</f>
        <v>212</v>
      </c>
      <c r="T10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67" s="31">
        <v>105</v>
      </c>
      <c r="V1067" s="31">
        <v>0</v>
      </c>
      <c r="W1067" s="31">
        <v>10</v>
      </c>
      <c r="X1067" s="31">
        <v>0</v>
      </c>
      <c r="Y1067" s="31">
        <v>1</v>
      </c>
      <c r="Z1067" s="31">
        <v>0</v>
      </c>
      <c r="AA1067" s="28">
        <v>2</v>
      </c>
      <c r="AB1067" s="28">
        <v>2</v>
      </c>
      <c r="AC1067" s="28">
        <v>1</v>
      </c>
      <c r="AD1067" s="28">
        <v>4</v>
      </c>
      <c r="AE1067" s="28">
        <v>5</v>
      </c>
      <c r="AF1067" s="28">
        <v>0</v>
      </c>
      <c r="AG1067" s="28">
        <v>0</v>
      </c>
      <c r="AH1067" s="28">
        <v>0</v>
      </c>
      <c r="AI1067" s="28">
        <v>0</v>
      </c>
      <c r="AJ1067" s="28">
        <v>0</v>
      </c>
      <c r="AK1067" s="28">
        <v>0</v>
      </c>
      <c r="AL1067" s="28">
        <v>3</v>
      </c>
      <c r="AM1067" s="28">
        <v>11</v>
      </c>
      <c r="AN1067" s="32">
        <v>0</v>
      </c>
    </row>
    <row r="1068" spans="1:40" x14ac:dyDescent="0.35">
      <c r="A1068" s="19">
        <v>5221</v>
      </c>
      <c r="B1068" s="20">
        <v>1957</v>
      </c>
      <c r="C1068" s="21">
        <f ca="1">YEAR(TODAY())-CLEAN!$B1068</f>
        <v>68</v>
      </c>
      <c r="D1068" s="28" t="s">
        <v>794</v>
      </c>
      <c r="E1068" s="20" t="s">
        <v>716</v>
      </c>
      <c r="F1068" s="20" t="s">
        <v>710</v>
      </c>
      <c r="G1068" s="22">
        <v>52852</v>
      </c>
      <c r="H1068" s="21">
        <v>0</v>
      </c>
      <c r="I1068" s="21">
        <v>1</v>
      </c>
      <c r="J1068" s="21">
        <f>CLEAN!$H1068+CLEAN!$I1068</f>
        <v>1</v>
      </c>
      <c r="K1068" s="23">
        <v>41244</v>
      </c>
      <c r="L1068" s="21">
        <f ca="1">YEAR(TODAY())-YEAR(CLEAN!$K1068)</f>
        <v>13</v>
      </c>
      <c r="M1068" s="21">
        <v>93</v>
      </c>
      <c r="N1068" s="21">
        <f>SUM(CLEAN!$AB1068:$AE1068)</f>
        <v>30</v>
      </c>
      <c r="O1068" s="24">
        <f>CLEAN!$U1068+CLEAN!$V1068+CLEAN!$W1068+CLEAN!$X1068+CLEAN!$Y1068+CLEAN!$Z1068</f>
        <v>879</v>
      </c>
      <c r="P1068" s="21">
        <f>IF(CLEAN!$M1068&lt;=32,3,IF(CLEAN!$M1068&lt;=65,2,1))</f>
        <v>1</v>
      </c>
      <c r="Q1068" s="21">
        <f>IF(Table_Market[[#This Row],[F_TOTAL_achat]]&lt;=14,1,IF(Table_Market[[#This Row],[F_TOTAL_achat]]&lt;=21,2,3))</f>
        <v>3</v>
      </c>
      <c r="R1068" s="21">
        <f>IF(Table_Market[[#This Row],[M_TOTAL_dépensé]]&lt;=115,1,IF(Table_Market[[#This Row],[M_TOTAL_dépensé]]&lt;=833,2,3))</f>
        <v>3</v>
      </c>
      <c r="S1068" s="21" t="str">
        <f>Table_Market[[#This Row],[R_SCORE]]&amp;Table_Market[[#This Row],[F_SCORE]]&amp;Table_Market[[#This Row],[M_SCORE]]</f>
        <v>133</v>
      </c>
      <c r="T10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68" s="24">
        <v>714</v>
      </c>
      <c r="V1068" s="24">
        <v>8</v>
      </c>
      <c r="W1068" s="24">
        <v>99</v>
      </c>
      <c r="X1068" s="24">
        <v>11</v>
      </c>
      <c r="Y1068" s="24">
        <v>0</v>
      </c>
      <c r="Z1068" s="24">
        <v>47</v>
      </c>
      <c r="AA1068" s="21">
        <v>4</v>
      </c>
      <c r="AB1068" s="21">
        <v>10</v>
      </c>
      <c r="AC1068" s="21">
        <v>7</v>
      </c>
      <c r="AD1068" s="21">
        <v>5</v>
      </c>
      <c r="AE1068" s="21">
        <v>8</v>
      </c>
      <c r="AF1068" s="21">
        <v>1</v>
      </c>
      <c r="AG1068" s="21">
        <v>0</v>
      </c>
      <c r="AH1068" s="21">
        <v>0</v>
      </c>
      <c r="AI1068" s="21">
        <v>0</v>
      </c>
      <c r="AJ1068" s="21">
        <v>0</v>
      </c>
      <c r="AK1068" s="21">
        <v>0</v>
      </c>
      <c r="AL1068" s="21">
        <v>3</v>
      </c>
      <c r="AM1068" s="21">
        <v>11</v>
      </c>
      <c r="AN1068" s="25">
        <v>0</v>
      </c>
    </row>
    <row r="1069" spans="1:40" x14ac:dyDescent="0.35">
      <c r="A1069" s="26">
        <v>1212</v>
      </c>
      <c r="B1069" s="27">
        <v>1973</v>
      </c>
      <c r="C1069" s="21">
        <f ca="1">YEAR(TODAY())-CLEAN!$B1069</f>
        <v>52</v>
      </c>
      <c r="D1069" s="28" t="s">
        <v>792</v>
      </c>
      <c r="E1069" s="27" t="s">
        <v>716</v>
      </c>
      <c r="F1069" s="27" t="s">
        <v>710</v>
      </c>
      <c r="G1069" s="29">
        <v>52845</v>
      </c>
      <c r="H1069" s="28">
        <v>1</v>
      </c>
      <c r="I1069" s="28">
        <v>0</v>
      </c>
      <c r="J1069" s="28">
        <f>CLEAN!$H1069+CLEAN!$I1069</f>
        <v>1</v>
      </c>
      <c r="K1069" s="30">
        <v>41499</v>
      </c>
      <c r="L1069" s="28">
        <f ca="1">YEAR(TODAY())-YEAR(CLEAN!$K1069)</f>
        <v>12</v>
      </c>
      <c r="M1069" s="28">
        <v>7</v>
      </c>
      <c r="N1069" s="28">
        <f>SUM(CLEAN!$AB1069:$AE1069)</f>
        <v>28</v>
      </c>
      <c r="O1069" s="31">
        <f>CLEAN!$U1069+CLEAN!$V1069+CLEAN!$W1069+CLEAN!$X1069+CLEAN!$Y1069+CLEAN!$Z1069</f>
        <v>936</v>
      </c>
      <c r="P1069" s="28">
        <f>IF(CLEAN!$M1069&lt;=32,3,IF(CLEAN!$M1069&lt;=65,2,1))</f>
        <v>3</v>
      </c>
      <c r="Q1069" s="28">
        <f>IF(Table_Market[[#This Row],[F_TOTAL_achat]]&lt;=14,1,IF(Table_Market[[#This Row],[F_TOTAL_achat]]&lt;=21,2,3))</f>
        <v>3</v>
      </c>
      <c r="R1069" s="28">
        <f>IF(Table_Market[[#This Row],[M_TOTAL_dépensé]]&lt;=115,1,IF(Table_Market[[#This Row],[M_TOTAL_dépensé]]&lt;=833,2,3))</f>
        <v>3</v>
      </c>
      <c r="S1069" s="21" t="str">
        <f>Table_Market[[#This Row],[R_SCORE]]&amp;Table_Market[[#This Row],[F_SCORE]]&amp;Table_Market[[#This Row],[M_SCORE]]</f>
        <v>333</v>
      </c>
      <c r="T10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69" s="31">
        <v>384</v>
      </c>
      <c r="V1069" s="31">
        <v>25</v>
      </c>
      <c r="W1069" s="31">
        <v>292</v>
      </c>
      <c r="X1069" s="31">
        <v>130</v>
      </c>
      <c r="Y1069" s="31">
        <v>41</v>
      </c>
      <c r="Z1069" s="31">
        <v>64</v>
      </c>
      <c r="AA1069" s="28">
        <v>3</v>
      </c>
      <c r="AB1069" s="28">
        <v>8</v>
      </c>
      <c r="AC1069" s="28">
        <v>8</v>
      </c>
      <c r="AD1069" s="28">
        <v>6</v>
      </c>
      <c r="AE1069" s="28">
        <v>6</v>
      </c>
      <c r="AF1069" s="28">
        <v>1</v>
      </c>
      <c r="AG1069" s="28">
        <v>0</v>
      </c>
      <c r="AH1069" s="28">
        <v>0</v>
      </c>
      <c r="AI1069" s="28">
        <v>0</v>
      </c>
      <c r="AJ1069" s="28">
        <v>0</v>
      </c>
      <c r="AK1069" s="28">
        <v>0</v>
      </c>
      <c r="AL1069" s="28">
        <v>3</v>
      </c>
      <c r="AM1069" s="28">
        <v>11</v>
      </c>
      <c r="AN1069" s="32">
        <v>0</v>
      </c>
    </row>
    <row r="1070" spans="1:40" x14ac:dyDescent="0.35">
      <c r="A1070" s="19">
        <v>3732</v>
      </c>
      <c r="B1070" s="20">
        <v>1955</v>
      </c>
      <c r="C1070" s="21">
        <f ca="1">YEAR(TODAY())-CLEAN!$B1070</f>
        <v>70</v>
      </c>
      <c r="D1070" s="28" t="s">
        <v>794</v>
      </c>
      <c r="E1070" s="20" t="s">
        <v>717</v>
      </c>
      <c r="F1070" s="20" t="s">
        <v>710</v>
      </c>
      <c r="G1070" s="22">
        <v>52750</v>
      </c>
      <c r="H1070" s="21">
        <v>0</v>
      </c>
      <c r="I1070" s="21">
        <v>1</v>
      </c>
      <c r="J1070" s="21">
        <f>CLEAN!$H1070+CLEAN!$I1070</f>
        <v>1</v>
      </c>
      <c r="K1070" s="23">
        <v>41309</v>
      </c>
      <c r="L1070" s="21">
        <f ca="1">YEAR(TODAY())-YEAR(CLEAN!$K1070)</f>
        <v>12</v>
      </c>
      <c r="M1070" s="21">
        <v>72</v>
      </c>
      <c r="N1070" s="21">
        <f>SUM(CLEAN!$AB1070:$AE1070)</f>
        <v>25</v>
      </c>
      <c r="O1070" s="24">
        <f>CLEAN!$U1070+CLEAN!$V1070+CLEAN!$W1070+CLEAN!$X1070+CLEAN!$Y1070+CLEAN!$Z1070</f>
        <v>860</v>
      </c>
      <c r="P1070" s="21">
        <f>IF(CLEAN!$M1070&lt;=32,3,IF(CLEAN!$M1070&lt;=65,2,1))</f>
        <v>1</v>
      </c>
      <c r="Q1070" s="21">
        <f>IF(Table_Market[[#This Row],[F_TOTAL_achat]]&lt;=14,1,IF(Table_Market[[#This Row],[F_TOTAL_achat]]&lt;=21,2,3))</f>
        <v>3</v>
      </c>
      <c r="R1070" s="21">
        <f>IF(Table_Market[[#This Row],[M_TOTAL_dépensé]]&lt;=115,1,IF(Table_Market[[#This Row],[M_TOTAL_dépensé]]&lt;=833,2,3))</f>
        <v>3</v>
      </c>
      <c r="S1070" s="21" t="str">
        <f>Table_Market[[#This Row],[R_SCORE]]&amp;Table_Market[[#This Row],[F_SCORE]]&amp;Table_Market[[#This Row],[M_SCORE]]</f>
        <v>133</v>
      </c>
      <c r="T10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70" s="24">
        <v>393</v>
      </c>
      <c r="V1070" s="24">
        <v>0</v>
      </c>
      <c r="W1070" s="24">
        <v>239</v>
      </c>
      <c r="X1070" s="24">
        <v>90</v>
      </c>
      <c r="Y1070" s="24">
        <v>69</v>
      </c>
      <c r="Z1070" s="24">
        <v>69</v>
      </c>
      <c r="AA1070" s="21">
        <v>6</v>
      </c>
      <c r="AB1070" s="21">
        <v>5</v>
      </c>
      <c r="AC1070" s="21">
        <v>7</v>
      </c>
      <c r="AD1070" s="21">
        <v>9</v>
      </c>
      <c r="AE1070" s="21">
        <v>4</v>
      </c>
      <c r="AF1070" s="21">
        <v>0</v>
      </c>
      <c r="AG1070" s="21">
        <v>0</v>
      </c>
      <c r="AH1070" s="21">
        <v>0</v>
      </c>
      <c r="AI1070" s="21">
        <v>0</v>
      </c>
      <c r="AJ1070" s="21">
        <v>0</v>
      </c>
      <c r="AK1070" s="21">
        <v>0</v>
      </c>
      <c r="AL1070" s="21">
        <v>3</v>
      </c>
      <c r="AM1070" s="21">
        <v>11</v>
      </c>
      <c r="AN1070" s="25">
        <v>0</v>
      </c>
    </row>
    <row r="1071" spans="1:40" x14ac:dyDescent="0.35">
      <c r="A1071" s="26">
        <v>2928</v>
      </c>
      <c r="B1071" s="27">
        <v>1975</v>
      </c>
      <c r="C1071" s="21">
        <f ca="1">YEAR(TODAY())-CLEAN!$B1071</f>
        <v>50</v>
      </c>
      <c r="D1071" s="28" t="s">
        <v>792</v>
      </c>
      <c r="E1071" s="27" t="s">
        <v>714</v>
      </c>
      <c r="F1071" s="27" t="s">
        <v>709</v>
      </c>
      <c r="G1071" s="29">
        <v>52614</v>
      </c>
      <c r="H1071" s="28">
        <v>0</v>
      </c>
      <c r="I1071" s="28">
        <v>1</v>
      </c>
      <c r="J1071" s="28">
        <f>CLEAN!$H1071+CLEAN!$I1071</f>
        <v>1</v>
      </c>
      <c r="K1071" s="30">
        <v>41244</v>
      </c>
      <c r="L1071" s="28">
        <f ca="1">YEAR(TODAY())-YEAR(CLEAN!$K1071)</f>
        <v>13</v>
      </c>
      <c r="M1071" s="28">
        <v>63</v>
      </c>
      <c r="N1071" s="28">
        <f>SUM(CLEAN!$AB1071:$AE1071)</f>
        <v>22</v>
      </c>
      <c r="O1071" s="31">
        <f>CLEAN!$U1071+CLEAN!$V1071+CLEAN!$W1071+CLEAN!$X1071+CLEAN!$Y1071+CLEAN!$Z1071</f>
        <v>990</v>
      </c>
      <c r="P1071" s="28">
        <f>IF(CLEAN!$M1071&lt;=32,3,IF(CLEAN!$M1071&lt;=65,2,1))</f>
        <v>2</v>
      </c>
      <c r="Q1071" s="28">
        <f>IF(Table_Market[[#This Row],[F_TOTAL_achat]]&lt;=14,1,IF(Table_Market[[#This Row],[F_TOTAL_achat]]&lt;=21,2,3))</f>
        <v>3</v>
      </c>
      <c r="R1071" s="28">
        <f>IF(Table_Market[[#This Row],[M_TOTAL_dépensé]]&lt;=115,1,IF(Table_Market[[#This Row],[M_TOTAL_dépensé]]&lt;=833,2,3))</f>
        <v>3</v>
      </c>
      <c r="S1071" s="21" t="str">
        <f>Table_Market[[#This Row],[R_SCORE]]&amp;Table_Market[[#This Row],[F_SCORE]]&amp;Table_Market[[#This Row],[M_SCORE]]</f>
        <v>233</v>
      </c>
      <c r="T10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71" s="31">
        <v>789</v>
      </c>
      <c r="V1071" s="31">
        <v>0</v>
      </c>
      <c r="W1071" s="31">
        <v>142</v>
      </c>
      <c r="X1071" s="31">
        <v>12</v>
      </c>
      <c r="Y1071" s="31">
        <v>9</v>
      </c>
      <c r="Z1071" s="31">
        <v>38</v>
      </c>
      <c r="AA1071" s="28">
        <v>2</v>
      </c>
      <c r="AB1071" s="28">
        <v>2</v>
      </c>
      <c r="AC1071" s="28">
        <v>4</v>
      </c>
      <c r="AD1071" s="28">
        <v>8</v>
      </c>
      <c r="AE1071" s="28">
        <v>8</v>
      </c>
      <c r="AF1071" s="28">
        <v>0</v>
      </c>
      <c r="AG1071" s="28">
        <v>0</v>
      </c>
      <c r="AH1071" s="28">
        <v>0</v>
      </c>
      <c r="AI1071" s="28">
        <v>0</v>
      </c>
      <c r="AJ1071" s="28">
        <v>0</v>
      </c>
      <c r="AK1071" s="28">
        <v>0</v>
      </c>
      <c r="AL1071" s="28">
        <v>3</v>
      </c>
      <c r="AM1071" s="28">
        <v>11</v>
      </c>
      <c r="AN1071" s="32">
        <v>0</v>
      </c>
    </row>
    <row r="1072" spans="1:40" x14ac:dyDescent="0.35">
      <c r="A1072" s="19">
        <v>2920</v>
      </c>
      <c r="B1072" s="20">
        <v>1975</v>
      </c>
      <c r="C1072" s="21">
        <f ca="1">YEAR(TODAY())-CLEAN!$B1072</f>
        <v>50</v>
      </c>
      <c r="D1072" s="28" t="s">
        <v>792</v>
      </c>
      <c r="E1072" s="20" t="s">
        <v>714</v>
      </c>
      <c r="F1072" s="20" t="s">
        <v>709</v>
      </c>
      <c r="G1072" s="22">
        <v>52614</v>
      </c>
      <c r="H1072" s="21">
        <v>0</v>
      </c>
      <c r="I1072" s="21">
        <v>1</v>
      </c>
      <c r="J1072" s="21">
        <f>CLEAN!$H1072+CLEAN!$I1072</f>
        <v>1</v>
      </c>
      <c r="K1072" s="23">
        <v>41244</v>
      </c>
      <c r="L1072" s="21">
        <f ca="1">YEAR(TODAY())-YEAR(CLEAN!$K1072)</f>
        <v>13</v>
      </c>
      <c r="M1072" s="21">
        <v>63</v>
      </c>
      <c r="N1072" s="21">
        <f>SUM(CLEAN!$AB1072:$AE1072)</f>
        <v>22</v>
      </c>
      <c r="O1072" s="24">
        <f>CLEAN!$U1072+CLEAN!$V1072+CLEAN!$W1072+CLEAN!$X1072+CLEAN!$Y1072+CLEAN!$Z1072</f>
        <v>990</v>
      </c>
      <c r="P1072" s="21">
        <f>IF(CLEAN!$M1072&lt;=32,3,IF(CLEAN!$M1072&lt;=65,2,1))</f>
        <v>2</v>
      </c>
      <c r="Q1072" s="21">
        <f>IF(Table_Market[[#This Row],[F_TOTAL_achat]]&lt;=14,1,IF(Table_Market[[#This Row],[F_TOTAL_achat]]&lt;=21,2,3))</f>
        <v>3</v>
      </c>
      <c r="R1072" s="21">
        <f>IF(Table_Market[[#This Row],[M_TOTAL_dépensé]]&lt;=115,1,IF(Table_Market[[#This Row],[M_TOTAL_dépensé]]&lt;=833,2,3))</f>
        <v>3</v>
      </c>
      <c r="S1072" s="21" t="str">
        <f>Table_Market[[#This Row],[R_SCORE]]&amp;Table_Market[[#This Row],[F_SCORE]]&amp;Table_Market[[#This Row],[M_SCORE]]</f>
        <v>233</v>
      </c>
      <c r="T10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72" s="24">
        <v>789</v>
      </c>
      <c r="V1072" s="24">
        <v>0</v>
      </c>
      <c r="W1072" s="24">
        <v>142</v>
      </c>
      <c r="X1072" s="24">
        <v>12</v>
      </c>
      <c r="Y1072" s="24">
        <v>9</v>
      </c>
      <c r="Z1072" s="24">
        <v>38</v>
      </c>
      <c r="AA1072" s="21">
        <v>2</v>
      </c>
      <c r="AB1072" s="21">
        <v>2</v>
      </c>
      <c r="AC1072" s="21">
        <v>4</v>
      </c>
      <c r="AD1072" s="21">
        <v>8</v>
      </c>
      <c r="AE1072" s="21">
        <v>8</v>
      </c>
      <c r="AF1072" s="21">
        <v>0</v>
      </c>
      <c r="AG1072" s="21">
        <v>0</v>
      </c>
      <c r="AH1072" s="21">
        <v>0</v>
      </c>
      <c r="AI1072" s="21">
        <v>0</v>
      </c>
      <c r="AJ1072" s="21">
        <v>0</v>
      </c>
      <c r="AK1072" s="21">
        <v>0</v>
      </c>
      <c r="AL1072" s="21">
        <v>3</v>
      </c>
      <c r="AM1072" s="21">
        <v>11</v>
      </c>
      <c r="AN1072" s="25">
        <v>0</v>
      </c>
    </row>
    <row r="1073" spans="1:40" x14ac:dyDescent="0.35">
      <c r="A1073" s="26">
        <v>3635</v>
      </c>
      <c r="B1073" s="27">
        <v>1962</v>
      </c>
      <c r="C1073" s="21">
        <f ca="1">YEAR(TODAY())-CLEAN!$B1073</f>
        <v>63</v>
      </c>
      <c r="D1073" s="28" t="s">
        <v>794</v>
      </c>
      <c r="E1073" s="27" t="s">
        <v>714</v>
      </c>
      <c r="F1073" s="27" t="s">
        <v>709</v>
      </c>
      <c r="G1073" s="29">
        <v>52597</v>
      </c>
      <c r="H1073" s="28">
        <v>0</v>
      </c>
      <c r="I1073" s="28">
        <v>1</v>
      </c>
      <c r="J1073" s="28">
        <f>CLEAN!$H1073+CLEAN!$I1073</f>
        <v>1</v>
      </c>
      <c r="K1073" s="30">
        <v>41766</v>
      </c>
      <c r="L1073" s="28">
        <f ca="1">YEAR(TODAY())-YEAR(CLEAN!$K1073)</f>
        <v>11</v>
      </c>
      <c r="M1073" s="28">
        <v>69</v>
      </c>
      <c r="N1073" s="28">
        <f>SUM(CLEAN!$AB1073:$AE1073)</f>
        <v>22</v>
      </c>
      <c r="O1073" s="31">
        <f>CLEAN!$U1073+CLEAN!$V1073+CLEAN!$W1073+CLEAN!$X1073+CLEAN!$Y1073+CLEAN!$Z1073</f>
        <v>578</v>
      </c>
      <c r="P1073" s="28">
        <f>IF(CLEAN!$M1073&lt;=32,3,IF(CLEAN!$M1073&lt;=65,2,1))</f>
        <v>1</v>
      </c>
      <c r="Q1073" s="28">
        <f>IF(Table_Market[[#This Row],[F_TOTAL_achat]]&lt;=14,1,IF(Table_Market[[#This Row],[F_TOTAL_achat]]&lt;=21,2,3))</f>
        <v>3</v>
      </c>
      <c r="R1073" s="28">
        <f>IF(Table_Market[[#This Row],[M_TOTAL_dépensé]]&lt;=115,1,IF(Table_Market[[#This Row],[M_TOTAL_dépensé]]&lt;=833,2,3))</f>
        <v>2</v>
      </c>
      <c r="S1073" s="21" t="str">
        <f>Table_Market[[#This Row],[R_SCORE]]&amp;Table_Market[[#This Row],[F_SCORE]]&amp;Table_Market[[#This Row],[M_SCORE]]</f>
        <v>132</v>
      </c>
      <c r="T10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73" s="31">
        <v>492</v>
      </c>
      <c r="V1073" s="31">
        <v>0</v>
      </c>
      <c r="W1073" s="31">
        <v>37</v>
      </c>
      <c r="X1073" s="31">
        <v>7</v>
      </c>
      <c r="Y1073" s="31">
        <v>0</v>
      </c>
      <c r="Z1073" s="31">
        <v>42</v>
      </c>
      <c r="AA1073" s="28">
        <v>3</v>
      </c>
      <c r="AB1073" s="28">
        <v>6</v>
      </c>
      <c r="AC1073" s="28">
        <v>3</v>
      </c>
      <c r="AD1073" s="28">
        <v>8</v>
      </c>
      <c r="AE1073" s="28">
        <v>5</v>
      </c>
      <c r="AF1073" s="28">
        <v>0</v>
      </c>
      <c r="AG1073" s="28">
        <v>0</v>
      </c>
      <c r="AH1073" s="28">
        <v>0</v>
      </c>
      <c r="AI1073" s="28">
        <v>0</v>
      </c>
      <c r="AJ1073" s="28">
        <v>0</v>
      </c>
      <c r="AK1073" s="28">
        <v>0</v>
      </c>
      <c r="AL1073" s="28">
        <v>3</v>
      </c>
      <c r="AM1073" s="28">
        <v>11</v>
      </c>
      <c r="AN1073" s="32">
        <v>0</v>
      </c>
    </row>
    <row r="1074" spans="1:40" x14ac:dyDescent="0.35">
      <c r="A1074" s="19">
        <v>1131</v>
      </c>
      <c r="B1074" s="20">
        <v>1967</v>
      </c>
      <c r="C1074" s="21">
        <f ca="1">YEAR(TODAY())-CLEAN!$B1074</f>
        <v>58</v>
      </c>
      <c r="D1074" s="28" t="s">
        <v>792</v>
      </c>
      <c r="E1074" s="20" t="s">
        <v>714</v>
      </c>
      <c r="F1074" s="20" t="s">
        <v>709</v>
      </c>
      <c r="G1074" s="22">
        <v>52569</v>
      </c>
      <c r="H1074" s="21">
        <v>0</v>
      </c>
      <c r="I1074" s="21">
        <v>1</v>
      </c>
      <c r="J1074" s="21">
        <f>CLEAN!$H1074+CLEAN!$I1074</f>
        <v>1</v>
      </c>
      <c r="K1074" s="23">
        <v>41734</v>
      </c>
      <c r="L1074" s="21">
        <f ca="1">YEAR(TODAY())-YEAR(CLEAN!$K1074)</f>
        <v>11</v>
      </c>
      <c r="M1074" s="21">
        <v>54</v>
      </c>
      <c r="N1074" s="21">
        <f>SUM(CLEAN!$AB1074:$AE1074)</f>
        <v>9</v>
      </c>
      <c r="O1074" s="24">
        <f>CLEAN!$U1074+CLEAN!$V1074+CLEAN!$W1074+CLEAN!$X1074+CLEAN!$Y1074+CLEAN!$Z1074</f>
        <v>95</v>
      </c>
      <c r="P1074" s="21">
        <f>IF(CLEAN!$M1074&lt;=32,3,IF(CLEAN!$M1074&lt;=65,2,1))</f>
        <v>2</v>
      </c>
      <c r="Q1074" s="21">
        <f>IF(Table_Market[[#This Row],[F_TOTAL_achat]]&lt;=14,1,IF(Table_Market[[#This Row],[F_TOTAL_achat]]&lt;=21,2,3))</f>
        <v>1</v>
      </c>
      <c r="R1074" s="21">
        <f>IF(Table_Market[[#This Row],[M_TOTAL_dépensé]]&lt;=115,1,IF(Table_Market[[#This Row],[M_TOTAL_dépensé]]&lt;=833,2,3))</f>
        <v>1</v>
      </c>
      <c r="S1074" s="21" t="str">
        <f>Table_Market[[#This Row],[R_SCORE]]&amp;Table_Market[[#This Row],[F_SCORE]]&amp;Table_Market[[#This Row],[M_SCORE]]</f>
        <v>211</v>
      </c>
      <c r="T10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74" s="24">
        <v>85</v>
      </c>
      <c r="V1074" s="24">
        <v>0</v>
      </c>
      <c r="W1074" s="24">
        <v>3</v>
      </c>
      <c r="X1074" s="24">
        <v>0</v>
      </c>
      <c r="Y1074" s="24">
        <v>0</v>
      </c>
      <c r="Z1074" s="24">
        <v>7</v>
      </c>
      <c r="AA1074" s="21">
        <v>1</v>
      </c>
      <c r="AB1074" s="21">
        <v>2</v>
      </c>
      <c r="AC1074" s="21">
        <v>0</v>
      </c>
      <c r="AD1074" s="21">
        <v>4</v>
      </c>
      <c r="AE1074" s="21">
        <v>3</v>
      </c>
      <c r="AF1074" s="21">
        <v>0</v>
      </c>
      <c r="AG1074" s="21">
        <v>0</v>
      </c>
      <c r="AH1074" s="21">
        <v>0</v>
      </c>
      <c r="AI1074" s="21">
        <v>0</v>
      </c>
      <c r="AJ1074" s="21">
        <v>0</v>
      </c>
      <c r="AK1074" s="21">
        <v>0</v>
      </c>
      <c r="AL1074" s="21">
        <v>3</v>
      </c>
      <c r="AM1074" s="21">
        <v>11</v>
      </c>
      <c r="AN1074" s="25">
        <v>0</v>
      </c>
    </row>
    <row r="1075" spans="1:40" x14ac:dyDescent="0.35">
      <c r="A1075" s="26">
        <v>378</v>
      </c>
      <c r="B1075" s="27">
        <v>1971</v>
      </c>
      <c r="C1075" s="21">
        <f ca="1">YEAR(TODAY())-CLEAN!$B1075</f>
        <v>54</v>
      </c>
      <c r="D1075" s="28" t="s">
        <v>792</v>
      </c>
      <c r="E1075" s="27" t="s">
        <v>716</v>
      </c>
      <c r="F1075" s="27" t="s">
        <v>710</v>
      </c>
      <c r="G1075" s="29">
        <v>52531</v>
      </c>
      <c r="H1075" s="28">
        <v>0</v>
      </c>
      <c r="I1075" s="28">
        <v>0</v>
      </c>
      <c r="J1075" s="28">
        <f>CLEAN!$H1075+CLEAN!$I1075</f>
        <v>0</v>
      </c>
      <c r="K1075" s="30">
        <v>41273</v>
      </c>
      <c r="L1075" s="28">
        <f ca="1">YEAR(TODAY())-YEAR(CLEAN!$K1075)</f>
        <v>13</v>
      </c>
      <c r="M1075" s="28">
        <v>68</v>
      </c>
      <c r="N1075" s="28">
        <f>SUM(CLEAN!$AB1075:$AE1075)</f>
        <v>25</v>
      </c>
      <c r="O1075" s="31">
        <f>CLEAN!$U1075+CLEAN!$V1075+CLEAN!$W1075+CLEAN!$X1075+CLEAN!$Y1075+CLEAN!$Z1075</f>
        <v>794</v>
      </c>
      <c r="P1075" s="28">
        <f>IF(CLEAN!$M1075&lt;=32,3,IF(CLEAN!$M1075&lt;=65,2,1))</f>
        <v>1</v>
      </c>
      <c r="Q1075" s="28">
        <f>IF(Table_Market[[#This Row],[F_TOTAL_achat]]&lt;=14,1,IF(Table_Market[[#This Row],[F_TOTAL_achat]]&lt;=21,2,3))</f>
        <v>3</v>
      </c>
      <c r="R1075" s="28">
        <f>IF(Table_Market[[#This Row],[M_TOTAL_dépensé]]&lt;=115,1,IF(Table_Market[[#This Row],[M_TOTAL_dépensé]]&lt;=833,2,3))</f>
        <v>2</v>
      </c>
      <c r="S1075" s="21" t="str">
        <f>Table_Market[[#This Row],[R_SCORE]]&amp;Table_Market[[#This Row],[F_SCORE]]&amp;Table_Market[[#This Row],[M_SCORE]]</f>
        <v>132</v>
      </c>
      <c r="T10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75" s="31">
        <v>283</v>
      </c>
      <c r="V1075" s="31">
        <v>112</v>
      </c>
      <c r="W1075" s="31">
        <v>151</v>
      </c>
      <c r="X1075" s="31">
        <v>51</v>
      </c>
      <c r="Y1075" s="31">
        <v>72</v>
      </c>
      <c r="Z1075" s="31">
        <v>125</v>
      </c>
      <c r="AA1075" s="28">
        <v>2</v>
      </c>
      <c r="AB1075" s="28">
        <v>7</v>
      </c>
      <c r="AC1075" s="28">
        <v>2</v>
      </c>
      <c r="AD1075" s="28">
        <v>10</v>
      </c>
      <c r="AE1075" s="28">
        <v>6</v>
      </c>
      <c r="AF1075" s="28">
        <v>0</v>
      </c>
      <c r="AG1075" s="28">
        <v>0</v>
      </c>
      <c r="AH1075" s="28">
        <v>0</v>
      </c>
      <c r="AI1075" s="28">
        <v>0</v>
      </c>
      <c r="AJ1075" s="28">
        <v>0</v>
      </c>
      <c r="AK1075" s="28">
        <v>0</v>
      </c>
      <c r="AL1075" s="28">
        <v>3</v>
      </c>
      <c r="AM1075" s="28">
        <v>11</v>
      </c>
      <c r="AN1075" s="32">
        <v>0</v>
      </c>
    </row>
    <row r="1076" spans="1:40" x14ac:dyDescent="0.35">
      <c r="A1076" s="19">
        <v>1440</v>
      </c>
      <c r="B1076" s="20">
        <v>1978</v>
      </c>
      <c r="C1076" s="21">
        <f ca="1">YEAR(TODAY())-CLEAN!$B1076</f>
        <v>47</v>
      </c>
      <c r="D1076" s="28" t="s">
        <v>792</v>
      </c>
      <c r="E1076" s="20" t="s">
        <v>717</v>
      </c>
      <c r="F1076" s="20" t="s">
        <v>713</v>
      </c>
      <c r="G1076" s="22">
        <v>52513</v>
      </c>
      <c r="H1076" s="21">
        <v>0</v>
      </c>
      <c r="I1076" s="21">
        <v>0</v>
      </c>
      <c r="J1076" s="21">
        <f>CLEAN!$H1076+CLEAN!$I1076</f>
        <v>0</v>
      </c>
      <c r="K1076" s="23">
        <v>41156</v>
      </c>
      <c r="L1076" s="21">
        <f ca="1">YEAR(TODAY())-YEAR(CLEAN!$K1076)</f>
        <v>13</v>
      </c>
      <c r="M1076" s="21">
        <v>84</v>
      </c>
      <c r="N1076" s="21">
        <f>SUM(CLEAN!$AB1076:$AE1076)</f>
        <v>30</v>
      </c>
      <c r="O1076" s="24">
        <f>CLEAN!$U1076+CLEAN!$V1076+CLEAN!$W1076+CLEAN!$X1076+CLEAN!$Y1076+CLEAN!$Z1076</f>
        <v>1149</v>
      </c>
      <c r="P1076" s="21">
        <f>IF(CLEAN!$M1076&lt;=32,3,IF(CLEAN!$M1076&lt;=65,2,1))</f>
        <v>1</v>
      </c>
      <c r="Q1076" s="21">
        <f>IF(Table_Market[[#This Row],[F_TOTAL_achat]]&lt;=14,1,IF(Table_Market[[#This Row],[F_TOTAL_achat]]&lt;=21,2,3))</f>
        <v>3</v>
      </c>
      <c r="R1076" s="21">
        <f>IF(Table_Market[[#This Row],[M_TOTAL_dépensé]]&lt;=115,1,IF(Table_Market[[#This Row],[M_TOTAL_dépensé]]&lt;=833,2,3))</f>
        <v>3</v>
      </c>
      <c r="S1076" s="21" t="str">
        <f>Table_Market[[#This Row],[R_SCORE]]&amp;Table_Market[[#This Row],[F_SCORE]]&amp;Table_Market[[#This Row],[M_SCORE]]</f>
        <v>133</v>
      </c>
      <c r="T10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76" s="24">
        <v>367</v>
      </c>
      <c r="V1076" s="24">
        <v>17</v>
      </c>
      <c r="W1076" s="24">
        <v>241</v>
      </c>
      <c r="X1076" s="24">
        <v>104</v>
      </c>
      <c r="Y1076" s="24">
        <v>188</v>
      </c>
      <c r="Z1076" s="24">
        <v>232</v>
      </c>
      <c r="AA1076" s="21">
        <v>2</v>
      </c>
      <c r="AB1076" s="21">
        <v>9</v>
      </c>
      <c r="AC1076" s="21">
        <v>5</v>
      </c>
      <c r="AD1076" s="21">
        <v>9</v>
      </c>
      <c r="AE1076" s="21">
        <v>7</v>
      </c>
      <c r="AF1076" s="21">
        <v>0</v>
      </c>
      <c r="AG1076" s="21">
        <v>0</v>
      </c>
      <c r="AH1076" s="21">
        <v>0</v>
      </c>
      <c r="AI1076" s="21">
        <v>0</v>
      </c>
      <c r="AJ1076" s="21">
        <v>0</v>
      </c>
      <c r="AK1076" s="21">
        <v>0</v>
      </c>
      <c r="AL1076" s="21">
        <v>3</v>
      </c>
      <c r="AM1076" s="21">
        <v>11</v>
      </c>
      <c r="AN1076" s="25">
        <v>0</v>
      </c>
    </row>
    <row r="1077" spans="1:40" x14ac:dyDescent="0.35">
      <c r="A1077" s="26">
        <v>2683</v>
      </c>
      <c r="B1077" s="27">
        <v>1969</v>
      </c>
      <c r="C1077" s="21">
        <f ca="1">YEAR(TODAY())-CLEAN!$B1077</f>
        <v>56</v>
      </c>
      <c r="D1077" s="28" t="s">
        <v>792</v>
      </c>
      <c r="E1077" s="27" t="s">
        <v>716</v>
      </c>
      <c r="F1077" s="27" t="s">
        <v>710</v>
      </c>
      <c r="G1077" s="29">
        <v>52413</v>
      </c>
      <c r="H1077" s="28">
        <v>0</v>
      </c>
      <c r="I1077" s="28">
        <v>2</v>
      </c>
      <c r="J1077" s="28">
        <f>CLEAN!$H1077+CLEAN!$I1077</f>
        <v>2</v>
      </c>
      <c r="K1077" s="30">
        <v>41307</v>
      </c>
      <c r="L1077" s="28">
        <f ca="1">YEAR(TODAY())-YEAR(CLEAN!$K1077)</f>
        <v>12</v>
      </c>
      <c r="M1077" s="28">
        <v>56</v>
      </c>
      <c r="N1077" s="28">
        <f>SUM(CLEAN!$AB1077:$AE1077)</f>
        <v>28</v>
      </c>
      <c r="O1077" s="31">
        <f>CLEAN!$U1077+CLEAN!$V1077+CLEAN!$W1077+CLEAN!$X1077+CLEAN!$Y1077+CLEAN!$Z1077</f>
        <v>910</v>
      </c>
      <c r="P1077" s="28">
        <f>IF(CLEAN!$M1077&lt;=32,3,IF(CLEAN!$M1077&lt;=65,2,1))</f>
        <v>2</v>
      </c>
      <c r="Q1077" s="28">
        <f>IF(Table_Market[[#This Row],[F_TOTAL_achat]]&lt;=14,1,IF(Table_Market[[#This Row],[F_TOTAL_achat]]&lt;=21,2,3))</f>
        <v>3</v>
      </c>
      <c r="R1077" s="28">
        <f>IF(Table_Market[[#This Row],[M_TOTAL_dépensé]]&lt;=115,1,IF(Table_Market[[#This Row],[M_TOTAL_dépensé]]&lt;=833,2,3))</f>
        <v>3</v>
      </c>
      <c r="S1077" s="21" t="str">
        <f>Table_Market[[#This Row],[R_SCORE]]&amp;Table_Market[[#This Row],[F_SCORE]]&amp;Table_Market[[#This Row],[M_SCORE]]</f>
        <v>233</v>
      </c>
      <c r="T10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77" s="31">
        <v>295</v>
      </c>
      <c r="V1077" s="31">
        <v>106</v>
      </c>
      <c r="W1077" s="31">
        <v>271</v>
      </c>
      <c r="X1077" s="31">
        <v>75</v>
      </c>
      <c r="Y1077" s="31">
        <v>98</v>
      </c>
      <c r="Z1077" s="31">
        <v>65</v>
      </c>
      <c r="AA1077" s="28">
        <v>4</v>
      </c>
      <c r="AB1077" s="28">
        <v>6</v>
      </c>
      <c r="AC1077" s="28">
        <v>4</v>
      </c>
      <c r="AD1077" s="28">
        <v>12</v>
      </c>
      <c r="AE1077" s="28">
        <v>6</v>
      </c>
      <c r="AF1077" s="28">
        <v>0</v>
      </c>
      <c r="AG1077" s="28">
        <v>0</v>
      </c>
      <c r="AH1077" s="28">
        <v>0</v>
      </c>
      <c r="AI1077" s="28">
        <v>0</v>
      </c>
      <c r="AJ1077" s="28">
        <v>0</v>
      </c>
      <c r="AK1077" s="28">
        <v>0</v>
      </c>
      <c r="AL1077" s="28">
        <v>3</v>
      </c>
      <c r="AM1077" s="28">
        <v>11</v>
      </c>
      <c r="AN1077" s="32">
        <v>0</v>
      </c>
    </row>
    <row r="1078" spans="1:40" x14ac:dyDescent="0.35">
      <c r="A1078" s="19">
        <v>10702</v>
      </c>
      <c r="B1078" s="20">
        <v>1984</v>
      </c>
      <c r="C1078" s="21">
        <f ca="1">YEAR(TODAY())-CLEAN!$B1078</f>
        <v>41</v>
      </c>
      <c r="D1078" s="28" t="s">
        <v>793</v>
      </c>
      <c r="E1078" s="20" t="s">
        <v>716</v>
      </c>
      <c r="F1078" s="20" t="s">
        <v>709</v>
      </c>
      <c r="G1078" s="22">
        <v>52413</v>
      </c>
      <c r="H1078" s="21">
        <v>1</v>
      </c>
      <c r="I1078" s="21">
        <v>0</v>
      </c>
      <c r="J1078" s="21">
        <f>CLEAN!$H1078+CLEAN!$I1078</f>
        <v>1</v>
      </c>
      <c r="K1078" s="23">
        <v>41216</v>
      </c>
      <c r="L1078" s="21">
        <f ca="1">YEAR(TODAY())-YEAR(CLEAN!$K1078)</f>
        <v>13</v>
      </c>
      <c r="M1078" s="21">
        <v>67</v>
      </c>
      <c r="N1078" s="21">
        <f>SUM(CLEAN!$AB1078:$AE1078)</f>
        <v>22</v>
      </c>
      <c r="O1078" s="24">
        <f>CLEAN!$U1078+CLEAN!$V1078+CLEAN!$W1078+CLEAN!$X1078+CLEAN!$Y1078+CLEAN!$Z1078</f>
        <v>450</v>
      </c>
      <c r="P1078" s="21">
        <f>IF(CLEAN!$M1078&lt;=32,3,IF(CLEAN!$M1078&lt;=65,2,1))</f>
        <v>1</v>
      </c>
      <c r="Q1078" s="21">
        <f>IF(Table_Market[[#This Row],[F_TOTAL_achat]]&lt;=14,1,IF(Table_Market[[#This Row],[F_TOTAL_achat]]&lt;=21,2,3))</f>
        <v>3</v>
      </c>
      <c r="R1078" s="21">
        <f>IF(Table_Market[[#This Row],[M_TOTAL_dépensé]]&lt;=115,1,IF(Table_Market[[#This Row],[M_TOTAL_dépensé]]&lt;=833,2,3))</f>
        <v>2</v>
      </c>
      <c r="S1078" s="21" t="str">
        <f>Table_Market[[#This Row],[R_SCORE]]&amp;Table_Market[[#This Row],[F_SCORE]]&amp;Table_Market[[#This Row],[M_SCORE]]</f>
        <v>132</v>
      </c>
      <c r="T10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78" s="24">
        <v>185</v>
      </c>
      <c r="V1078" s="24">
        <v>8</v>
      </c>
      <c r="W1078" s="24">
        <v>133</v>
      </c>
      <c r="X1078" s="24">
        <v>56</v>
      </c>
      <c r="Y1078" s="24">
        <v>56</v>
      </c>
      <c r="Z1078" s="24">
        <v>12</v>
      </c>
      <c r="AA1078" s="21">
        <v>2</v>
      </c>
      <c r="AB1078" s="21">
        <v>7</v>
      </c>
      <c r="AC1078" s="21">
        <v>1</v>
      </c>
      <c r="AD1078" s="21">
        <v>7</v>
      </c>
      <c r="AE1078" s="21">
        <v>7</v>
      </c>
      <c r="AF1078" s="21">
        <v>0</v>
      </c>
      <c r="AG1078" s="21">
        <v>0</v>
      </c>
      <c r="AH1078" s="21">
        <v>0</v>
      </c>
      <c r="AI1078" s="21">
        <v>0</v>
      </c>
      <c r="AJ1078" s="21">
        <v>0</v>
      </c>
      <c r="AK1078" s="21">
        <v>0</v>
      </c>
      <c r="AL1078" s="21">
        <v>3</v>
      </c>
      <c r="AM1078" s="21">
        <v>11</v>
      </c>
      <c r="AN1078" s="25">
        <v>0</v>
      </c>
    </row>
    <row r="1079" spans="1:40" x14ac:dyDescent="0.35">
      <c r="A1079" s="26">
        <v>3712</v>
      </c>
      <c r="B1079" s="27">
        <v>1959</v>
      </c>
      <c r="C1079" s="21">
        <f ca="1">YEAR(TODAY())-CLEAN!$B1079</f>
        <v>66</v>
      </c>
      <c r="D1079" s="28" t="s">
        <v>794</v>
      </c>
      <c r="E1079" s="27" t="s">
        <v>716</v>
      </c>
      <c r="F1079" s="27" t="s">
        <v>711</v>
      </c>
      <c r="G1079" s="29">
        <v>52332</v>
      </c>
      <c r="H1079" s="28">
        <v>0</v>
      </c>
      <c r="I1079" s="28">
        <v>0</v>
      </c>
      <c r="J1079" s="28">
        <f>CLEAN!$H1079+CLEAN!$I1079</f>
        <v>0</v>
      </c>
      <c r="K1079" s="30">
        <v>41514</v>
      </c>
      <c r="L1079" s="28">
        <f ca="1">YEAR(TODAY())-YEAR(CLEAN!$K1079)</f>
        <v>12</v>
      </c>
      <c r="M1079" s="28">
        <v>63</v>
      </c>
      <c r="N1079" s="28">
        <f>SUM(CLEAN!$AB1079:$AE1079)</f>
        <v>15</v>
      </c>
      <c r="O1079" s="31">
        <f>CLEAN!$U1079+CLEAN!$V1079+CLEAN!$W1079+CLEAN!$X1079+CLEAN!$Y1079+CLEAN!$Z1079</f>
        <v>259</v>
      </c>
      <c r="P1079" s="28">
        <f>IF(CLEAN!$M1079&lt;=32,3,IF(CLEAN!$M1079&lt;=65,2,1))</f>
        <v>2</v>
      </c>
      <c r="Q1079" s="28">
        <f>IF(Table_Market[[#This Row],[F_TOTAL_achat]]&lt;=14,1,IF(Table_Market[[#This Row],[F_TOTAL_achat]]&lt;=21,2,3))</f>
        <v>2</v>
      </c>
      <c r="R1079" s="28">
        <f>IF(Table_Market[[#This Row],[M_TOTAL_dépensé]]&lt;=115,1,IF(Table_Market[[#This Row],[M_TOTAL_dépensé]]&lt;=833,2,3))</f>
        <v>2</v>
      </c>
      <c r="S1079" s="21" t="str">
        <f>Table_Market[[#This Row],[R_SCORE]]&amp;Table_Market[[#This Row],[F_SCORE]]&amp;Table_Market[[#This Row],[M_SCORE]]</f>
        <v>222</v>
      </c>
      <c r="T10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79" s="31">
        <v>212</v>
      </c>
      <c r="V1079" s="31">
        <v>5</v>
      </c>
      <c r="W1079" s="31">
        <v>33</v>
      </c>
      <c r="X1079" s="31">
        <v>7</v>
      </c>
      <c r="Y1079" s="31">
        <v>0</v>
      </c>
      <c r="Z1079" s="31">
        <v>2</v>
      </c>
      <c r="AA1079" s="28">
        <v>1</v>
      </c>
      <c r="AB1079" s="28">
        <v>3</v>
      </c>
      <c r="AC1079" s="28">
        <v>2</v>
      </c>
      <c r="AD1079" s="28">
        <v>6</v>
      </c>
      <c r="AE1079" s="28">
        <v>4</v>
      </c>
      <c r="AF1079" s="28">
        <v>0</v>
      </c>
      <c r="AG1079" s="28">
        <v>1</v>
      </c>
      <c r="AH1079" s="28">
        <v>0</v>
      </c>
      <c r="AI1079" s="28">
        <v>0</v>
      </c>
      <c r="AJ1079" s="28">
        <v>0</v>
      </c>
      <c r="AK1079" s="28">
        <v>0</v>
      </c>
      <c r="AL1079" s="28">
        <v>3</v>
      </c>
      <c r="AM1079" s="28">
        <v>11</v>
      </c>
      <c r="AN1079" s="32">
        <v>0</v>
      </c>
    </row>
    <row r="1080" spans="1:40" x14ac:dyDescent="0.35">
      <c r="A1080" s="19">
        <v>9760</v>
      </c>
      <c r="B1080" s="20">
        <v>1963</v>
      </c>
      <c r="C1080" s="21">
        <f ca="1">YEAR(TODAY())-CLEAN!$B1080</f>
        <v>62</v>
      </c>
      <c r="D1080" s="28" t="s">
        <v>794</v>
      </c>
      <c r="E1080" s="20" t="s">
        <v>714</v>
      </c>
      <c r="F1080" s="20" t="s">
        <v>712</v>
      </c>
      <c r="G1080" s="22">
        <v>52278</v>
      </c>
      <c r="H1080" s="21">
        <v>0</v>
      </c>
      <c r="I1080" s="21">
        <v>1</v>
      </c>
      <c r="J1080" s="21">
        <f>CLEAN!$H1080+CLEAN!$I1080</f>
        <v>1</v>
      </c>
      <c r="K1080" s="23">
        <v>41299</v>
      </c>
      <c r="L1080" s="21">
        <f ca="1">YEAR(TODAY())-YEAR(CLEAN!$K1080)</f>
        <v>12</v>
      </c>
      <c r="M1080" s="21">
        <v>24</v>
      </c>
      <c r="N1080" s="21">
        <f>SUM(CLEAN!$AB1080:$AE1080)</f>
        <v>33</v>
      </c>
      <c r="O1080" s="24">
        <f>CLEAN!$U1080+CLEAN!$V1080+CLEAN!$W1080+CLEAN!$X1080+CLEAN!$Y1080+CLEAN!$Z1080</f>
        <v>1198</v>
      </c>
      <c r="P1080" s="21">
        <f>IF(CLEAN!$M1080&lt;=32,3,IF(CLEAN!$M1080&lt;=65,2,1))</f>
        <v>3</v>
      </c>
      <c r="Q1080" s="21">
        <f>IF(Table_Market[[#This Row],[F_TOTAL_achat]]&lt;=14,1,IF(Table_Market[[#This Row],[F_TOTAL_achat]]&lt;=21,2,3))</f>
        <v>3</v>
      </c>
      <c r="R1080" s="21">
        <f>IF(Table_Market[[#This Row],[M_TOTAL_dépensé]]&lt;=115,1,IF(Table_Market[[#This Row],[M_TOTAL_dépensé]]&lt;=833,2,3))</f>
        <v>3</v>
      </c>
      <c r="S1080" s="21" t="str">
        <f>Table_Market[[#This Row],[R_SCORE]]&amp;Table_Market[[#This Row],[F_SCORE]]&amp;Table_Market[[#This Row],[M_SCORE]]</f>
        <v>333</v>
      </c>
      <c r="T10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80" s="24">
        <v>953</v>
      </c>
      <c r="V1080" s="24">
        <v>0</v>
      </c>
      <c r="W1080" s="24">
        <v>71</v>
      </c>
      <c r="X1080" s="24">
        <v>0</v>
      </c>
      <c r="Y1080" s="24">
        <v>0</v>
      </c>
      <c r="Z1080" s="24">
        <v>174</v>
      </c>
      <c r="AA1080" s="21">
        <v>6</v>
      </c>
      <c r="AB1080" s="21">
        <v>10</v>
      </c>
      <c r="AC1080" s="21">
        <v>5</v>
      </c>
      <c r="AD1080" s="21">
        <v>10</v>
      </c>
      <c r="AE1080" s="21">
        <v>8</v>
      </c>
      <c r="AF1080" s="21">
        <v>0</v>
      </c>
      <c r="AG1080" s="21">
        <v>0</v>
      </c>
      <c r="AH1080" s="21">
        <v>0</v>
      </c>
      <c r="AI1080" s="21">
        <v>0</v>
      </c>
      <c r="AJ1080" s="21">
        <v>0</v>
      </c>
      <c r="AK1080" s="21">
        <v>0</v>
      </c>
      <c r="AL1080" s="21">
        <v>3</v>
      </c>
      <c r="AM1080" s="21">
        <v>11</v>
      </c>
      <c r="AN1080" s="25">
        <v>1</v>
      </c>
    </row>
    <row r="1081" spans="1:40" x14ac:dyDescent="0.35">
      <c r="A1081" s="26">
        <v>7101</v>
      </c>
      <c r="B1081" s="27">
        <v>1963</v>
      </c>
      <c r="C1081" s="21">
        <f ca="1">YEAR(TODAY())-CLEAN!$B1081</f>
        <v>62</v>
      </c>
      <c r="D1081" s="28" t="s">
        <v>794</v>
      </c>
      <c r="E1081" s="27" t="s">
        <v>714</v>
      </c>
      <c r="F1081" s="27" t="s">
        <v>712</v>
      </c>
      <c r="G1081" s="29">
        <v>52278</v>
      </c>
      <c r="H1081" s="28">
        <v>0</v>
      </c>
      <c r="I1081" s="28">
        <v>1</v>
      </c>
      <c r="J1081" s="28">
        <f>CLEAN!$H1081+CLEAN!$I1081</f>
        <v>1</v>
      </c>
      <c r="K1081" s="30">
        <v>41299</v>
      </c>
      <c r="L1081" s="28">
        <f ca="1">YEAR(TODAY())-YEAR(CLEAN!$K1081)</f>
        <v>12</v>
      </c>
      <c r="M1081" s="28">
        <v>24</v>
      </c>
      <c r="N1081" s="28">
        <f>SUM(CLEAN!$AB1081:$AE1081)</f>
        <v>33</v>
      </c>
      <c r="O1081" s="31">
        <f>CLEAN!$U1081+CLEAN!$V1081+CLEAN!$W1081+CLEAN!$X1081+CLEAN!$Y1081+CLEAN!$Z1081</f>
        <v>1198</v>
      </c>
      <c r="P1081" s="28">
        <f>IF(CLEAN!$M1081&lt;=32,3,IF(CLEAN!$M1081&lt;=65,2,1))</f>
        <v>3</v>
      </c>
      <c r="Q1081" s="28">
        <f>IF(Table_Market[[#This Row],[F_TOTAL_achat]]&lt;=14,1,IF(Table_Market[[#This Row],[F_TOTAL_achat]]&lt;=21,2,3))</f>
        <v>3</v>
      </c>
      <c r="R1081" s="28">
        <f>IF(Table_Market[[#This Row],[M_TOTAL_dépensé]]&lt;=115,1,IF(Table_Market[[#This Row],[M_TOTAL_dépensé]]&lt;=833,2,3))</f>
        <v>3</v>
      </c>
      <c r="S1081" s="21" t="str">
        <f>Table_Market[[#This Row],[R_SCORE]]&amp;Table_Market[[#This Row],[F_SCORE]]&amp;Table_Market[[#This Row],[M_SCORE]]</f>
        <v>333</v>
      </c>
      <c r="T10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81" s="31">
        <v>953</v>
      </c>
      <c r="V1081" s="31">
        <v>0</v>
      </c>
      <c r="W1081" s="31">
        <v>71</v>
      </c>
      <c r="X1081" s="31">
        <v>0</v>
      </c>
      <c r="Y1081" s="31">
        <v>0</v>
      </c>
      <c r="Z1081" s="31">
        <v>174</v>
      </c>
      <c r="AA1081" s="28">
        <v>6</v>
      </c>
      <c r="AB1081" s="28">
        <v>10</v>
      </c>
      <c r="AC1081" s="28">
        <v>5</v>
      </c>
      <c r="AD1081" s="28">
        <v>10</v>
      </c>
      <c r="AE1081" s="28">
        <v>8</v>
      </c>
      <c r="AF1081" s="28">
        <v>0</v>
      </c>
      <c r="AG1081" s="28">
        <v>0</v>
      </c>
      <c r="AH1081" s="28">
        <v>0</v>
      </c>
      <c r="AI1081" s="28">
        <v>0</v>
      </c>
      <c r="AJ1081" s="28">
        <v>0</v>
      </c>
      <c r="AK1081" s="28">
        <v>0</v>
      </c>
      <c r="AL1081" s="28">
        <v>3</v>
      </c>
      <c r="AM1081" s="28">
        <v>11</v>
      </c>
      <c r="AN1081" s="32">
        <v>0</v>
      </c>
    </row>
    <row r="1082" spans="1:40" x14ac:dyDescent="0.35">
      <c r="A1082" s="19">
        <v>6181</v>
      </c>
      <c r="B1082" s="20">
        <v>1950</v>
      </c>
      <c r="C1082" s="21">
        <f ca="1">YEAR(TODAY())-CLEAN!$B1082</f>
        <v>75</v>
      </c>
      <c r="D1082" s="28" t="s">
        <v>794</v>
      </c>
      <c r="E1082" s="20" t="s">
        <v>717</v>
      </c>
      <c r="F1082" s="20" t="s">
        <v>713</v>
      </c>
      <c r="G1082" s="22">
        <v>52203</v>
      </c>
      <c r="H1082" s="21">
        <v>0</v>
      </c>
      <c r="I1082" s="21">
        <v>0</v>
      </c>
      <c r="J1082" s="21">
        <f>CLEAN!$H1082+CLEAN!$I1082</f>
        <v>0</v>
      </c>
      <c r="K1082" s="23">
        <v>41121</v>
      </c>
      <c r="L1082" s="21">
        <f ca="1">YEAR(TODAY())-YEAR(CLEAN!$K1082)</f>
        <v>13</v>
      </c>
      <c r="M1082" s="21">
        <v>36</v>
      </c>
      <c r="N1082" s="21">
        <f>SUM(CLEAN!$AB1082:$AE1082)</f>
        <v>32</v>
      </c>
      <c r="O1082" s="24">
        <f>CLEAN!$U1082+CLEAN!$V1082+CLEAN!$W1082+CLEAN!$X1082+CLEAN!$Y1082+CLEAN!$Z1082</f>
        <v>939</v>
      </c>
      <c r="P1082" s="21">
        <f>IF(CLEAN!$M1082&lt;=32,3,IF(CLEAN!$M1082&lt;=65,2,1))</f>
        <v>2</v>
      </c>
      <c r="Q1082" s="21">
        <f>IF(Table_Market[[#This Row],[F_TOTAL_achat]]&lt;=14,1,IF(Table_Market[[#This Row],[F_TOTAL_achat]]&lt;=21,2,3))</f>
        <v>3</v>
      </c>
      <c r="R1082" s="21">
        <f>IF(Table_Market[[#This Row],[M_TOTAL_dépensé]]&lt;=115,1,IF(Table_Market[[#This Row],[M_TOTAL_dépensé]]&lt;=833,2,3))</f>
        <v>3</v>
      </c>
      <c r="S1082" s="21" t="str">
        <f>Table_Market[[#This Row],[R_SCORE]]&amp;Table_Market[[#This Row],[F_SCORE]]&amp;Table_Market[[#This Row],[M_SCORE]]</f>
        <v>233</v>
      </c>
      <c r="T10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82" s="24">
        <v>488</v>
      </c>
      <c r="V1082" s="24">
        <v>21</v>
      </c>
      <c r="W1082" s="24">
        <v>238</v>
      </c>
      <c r="X1082" s="24">
        <v>56</v>
      </c>
      <c r="Y1082" s="24">
        <v>108</v>
      </c>
      <c r="Z1082" s="24">
        <v>28</v>
      </c>
      <c r="AA1082" s="21">
        <v>1</v>
      </c>
      <c r="AB1082" s="21">
        <v>8</v>
      </c>
      <c r="AC1082" s="21">
        <v>7</v>
      </c>
      <c r="AD1082" s="21">
        <v>11</v>
      </c>
      <c r="AE1082" s="21">
        <v>6</v>
      </c>
      <c r="AF1082" s="21">
        <v>0</v>
      </c>
      <c r="AG1082" s="21">
        <v>0</v>
      </c>
      <c r="AH1082" s="21">
        <v>0</v>
      </c>
      <c r="AI1082" s="21">
        <v>0</v>
      </c>
      <c r="AJ1082" s="21">
        <v>0</v>
      </c>
      <c r="AK1082" s="21">
        <v>0</v>
      </c>
      <c r="AL1082" s="21">
        <v>3</v>
      </c>
      <c r="AM1082" s="21">
        <v>11</v>
      </c>
      <c r="AN1082" s="25">
        <v>0</v>
      </c>
    </row>
    <row r="1083" spans="1:40" x14ac:dyDescent="0.35">
      <c r="A1083" s="26">
        <v>7264</v>
      </c>
      <c r="B1083" s="27">
        <v>1978</v>
      </c>
      <c r="C1083" s="21">
        <f ca="1">YEAR(TODAY())-CLEAN!$B1083</f>
        <v>47</v>
      </c>
      <c r="D1083" s="28" t="s">
        <v>792</v>
      </c>
      <c r="E1083" s="27" t="s">
        <v>717</v>
      </c>
      <c r="F1083" s="27" t="s">
        <v>709</v>
      </c>
      <c r="G1083" s="29">
        <v>52195</v>
      </c>
      <c r="H1083" s="28">
        <v>2</v>
      </c>
      <c r="I1083" s="28">
        <v>1</v>
      </c>
      <c r="J1083" s="28">
        <f>CLEAN!$H1083+CLEAN!$I1083</f>
        <v>3</v>
      </c>
      <c r="K1083" s="30">
        <v>41771</v>
      </c>
      <c r="L1083" s="28">
        <f ca="1">YEAR(TODAY())-YEAR(CLEAN!$K1083)</f>
        <v>11</v>
      </c>
      <c r="M1083" s="28">
        <v>2</v>
      </c>
      <c r="N1083" s="28">
        <f>SUM(CLEAN!$AB1083:$AE1083)</f>
        <v>11</v>
      </c>
      <c r="O1083" s="31">
        <f>CLEAN!$U1083+CLEAN!$V1083+CLEAN!$W1083+CLEAN!$X1083+CLEAN!$Y1083+CLEAN!$Z1083</f>
        <v>17</v>
      </c>
      <c r="P1083" s="28">
        <f>IF(CLEAN!$M1083&lt;=32,3,IF(CLEAN!$M1083&lt;=65,2,1))</f>
        <v>3</v>
      </c>
      <c r="Q1083" s="28">
        <f>IF(Table_Market[[#This Row],[F_TOTAL_achat]]&lt;=14,1,IF(Table_Market[[#This Row],[F_TOTAL_achat]]&lt;=21,2,3))</f>
        <v>1</v>
      </c>
      <c r="R1083" s="28">
        <f>IF(Table_Market[[#This Row],[M_TOTAL_dépensé]]&lt;=115,1,IF(Table_Market[[#This Row],[M_TOTAL_dépensé]]&lt;=833,2,3))</f>
        <v>1</v>
      </c>
      <c r="S1083" s="21" t="str">
        <f>Table_Market[[#This Row],[R_SCORE]]&amp;Table_Market[[#This Row],[F_SCORE]]&amp;Table_Market[[#This Row],[M_SCORE]]</f>
        <v>311</v>
      </c>
      <c r="T10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83" s="31">
        <v>12</v>
      </c>
      <c r="V1083" s="31">
        <v>0</v>
      </c>
      <c r="W1083" s="31">
        <v>4</v>
      </c>
      <c r="X1083" s="31">
        <v>0</v>
      </c>
      <c r="Y1083" s="31">
        <v>0</v>
      </c>
      <c r="Z1083" s="31">
        <v>1</v>
      </c>
      <c r="AA1083" s="28">
        <v>1</v>
      </c>
      <c r="AB1083" s="28">
        <v>1</v>
      </c>
      <c r="AC1083" s="28">
        <v>0</v>
      </c>
      <c r="AD1083" s="28">
        <v>2</v>
      </c>
      <c r="AE1083" s="28">
        <v>8</v>
      </c>
      <c r="AF1083" s="28">
        <v>0</v>
      </c>
      <c r="AG1083" s="28">
        <v>0</v>
      </c>
      <c r="AH1083" s="28">
        <v>0</v>
      </c>
      <c r="AI1083" s="28">
        <v>0</v>
      </c>
      <c r="AJ1083" s="28">
        <v>0</v>
      </c>
      <c r="AK1083" s="28">
        <v>0</v>
      </c>
      <c r="AL1083" s="28">
        <v>3</v>
      </c>
      <c r="AM1083" s="28">
        <v>11</v>
      </c>
      <c r="AN1083" s="32">
        <v>0</v>
      </c>
    </row>
    <row r="1084" spans="1:40" x14ac:dyDescent="0.35">
      <c r="A1084" s="19">
        <v>6387</v>
      </c>
      <c r="B1084" s="20">
        <v>1976</v>
      </c>
      <c r="C1084" s="21">
        <f ca="1">YEAR(TODAY())-CLEAN!$B1084</f>
        <v>49</v>
      </c>
      <c r="D1084" s="28" t="s">
        <v>792</v>
      </c>
      <c r="E1084" s="20" t="s">
        <v>714</v>
      </c>
      <c r="F1084" s="20" t="s">
        <v>713</v>
      </c>
      <c r="G1084" s="22">
        <v>52190</v>
      </c>
      <c r="H1084" s="21">
        <v>1</v>
      </c>
      <c r="I1084" s="21">
        <v>1</v>
      </c>
      <c r="J1084" s="21">
        <f>CLEAN!$H1084+CLEAN!$I1084</f>
        <v>2</v>
      </c>
      <c r="K1084" s="23">
        <v>41767</v>
      </c>
      <c r="L1084" s="21">
        <f ca="1">YEAR(TODAY())-YEAR(CLEAN!$K1084)</f>
        <v>11</v>
      </c>
      <c r="M1084" s="21">
        <v>39</v>
      </c>
      <c r="N1084" s="21">
        <f>SUM(CLEAN!$AB1084:$AE1084)</f>
        <v>11</v>
      </c>
      <c r="O1084" s="24">
        <f>CLEAN!$U1084+CLEAN!$V1084+CLEAN!$W1084+CLEAN!$X1084+CLEAN!$Y1084+CLEAN!$Z1084</f>
        <v>77</v>
      </c>
      <c r="P1084" s="21">
        <f>IF(CLEAN!$M1084&lt;=32,3,IF(CLEAN!$M1084&lt;=65,2,1))</f>
        <v>2</v>
      </c>
      <c r="Q1084" s="21">
        <f>IF(Table_Market[[#This Row],[F_TOTAL_achat]]&lt;=14,1,IF(Table_Market[[#This Row],[F_TOTAL_achat]]&lt;=21,2,3))</f>
        <v>1</v>
      </c>
      <c r="R1084" s="21">
        <f>IF(Table_Market[[#This Row],[M_TOTAL_dépensé]]&lt;=115,1,IF(Table_Market[[#This Row],[M_TOTAL_dépensé]]&lt;=833,2,3))</f>
        <v>1</v>
      </c>
      <c r="S1084" s="21" t="str">
        <f>Table_Market[[#This Row],[R_SCORE]]&amp;Table_Market[[#This Row],[F_SCORE]]&amp;Table_Market[[#This Row],[M_SCORE]]</f>
        <v>211</v>
      </c>
      <c r="T10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84" s="24">
        <v>42</v>
      </c>
      <c r="V1084" s="24">
        <v>0</v>
      </c>
      <c r="W1084" s="24">
        <v>17</v>
      </c>
      <c r="X1084" s="24">
        <v>0</v>
      </c>
      <c r="Y1084" s="24">
        <v>0</v>
      </c>
      <c r="Z1084" s="24">
        <v>18</v>
      </c>
      <c r="AA1084" s="21">
        <v>3</v>
      </c>
      <c r="AB1084" s="21">
        <v>2</v>
      </c>
      <c r="AC1084" s="21">
        <v>1</v>
      </c>
      <c r="AD1084" s="21">
        <v>3</v>
      </c>
      <c r="AE1084" s="21">
        <v>5</v>
      </c>
      <c r="AF1084" s="21">
        <v>1</v>
      </c>
      <c r="AG1084" s="21">
        <v>0</v>
      </c>
      <c r="AH1084" s="21">
        <v>0</v>
      </c>
      <c r="AI1084" s="21">
        <v>0</v>
      </c>
      <c r="AJ1084" s="21">
        <v>0</v>
      </c>
      <c r="AK1084" s="21">
        <v>0</v>
      </c>
      <c r="AL1084" s="21">
        <v>3</v>
      </c>
      <c r="AM1084" s="21">
        <v>11</v>
      </c>
      <c r="AN1084" s="25">
        <v>0</v>
      </c>
    </row>
    <row r="1085" spans="1:40" x14ac:dyDescent="0.35">
      <c r="A1085" s="26">
        <v>4184</v>
      </c>
      <c r="B1085" s="27">
        <v>1950</v>
      </c>
      <c r="C1085" s="21">
        <f ca="1">YEAR(TODAY())-CLEAN!$B1085</f>
        <v>75</v>
      </c>
      <c r="D1085" s="28" t="s">
        <v>794</v>
      </c>
      <c r="E1085" s="27" t="s">
        <v>714</v>
      </c>
      <c r="F1085" s="27" t="s">
        <v>713</v>
      </c>
      <c r="G1085" s="29">
        <v>52157</v>
      </c>
      <c r="H1085" s="28">
        <v>0</v>
      </c>
      <c r="I1085" s="28">
        <v>1</v>
      </c>
      <c r="J1085" s="28">
        <f>CLEAN!$H1085+CLEAN!$I1085</f>
        <v>1</v>
      </c>
      <c r="K1085" s="30">
        <v>41797</v>
      </c>
      <c r="L1085" s="28">
        <f ca="1">YEAR(TODAY())-YEAR(CLEAN!$K1085)</f>
        <v>11</v>
      </c>
      <c r="M1085" s="28">
        <v>48</v>
      </c>
      <c r="N1085" s="28">
        <f>SUM(CLEAN!$AB1085:$AE1085)</f>
        <v>14</v>
      </c>
      <c r="O1085" s="31">
        <f>CLEAN!$U1085+CLEAN!$V1085+CLEAN!$W1085+CLEAN!$X1085+CLEAN!$Y1085+CLEAN!$Z1085</f>
        <v>265</v>
      </c>
      <c r="P1085" s="28">
        <f>IF(CLEAN!$M1085&lt;=32,3,IF(CLEAN!$M1085&lt;=65,2,1))</f>
        <v>2</v>
      </c>
      <c r="Q1085" s="28">
        <f>IF(Table_Market[[#This Row],[F_TOTAL_achat]]&lt;=14,1,IF(Table_Market[[#This Row],[F_TOTAL_achat]]&lt;=21,2,3))</f>
        <v>1</v>
      </c>
      <c r="R1085" s="28">
        <f>IF(Table_Market[[#This Row],[M_TOTAL_dépensé]]&lt;=115,1,IF(Table_Market[[#This Row],[M_TOTAL_dépensé]]&lt;=833,2,3))</f>
        <v>2</v>
      </c>
      <c r="S1085" s="21" t="str">
        <f>Table_Market[[#This Row],[R_SCORE]]&amp;Table_Market[[#This Row],[F_SCORE]]&amp;Table_Market[[#This Row],[M_SCORE]]</f>
        <v>212</v>
      </c>
      <c r="T10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85" s="31">
        <v>189</v>
      </c>
      <c r="V1085" s="31">
        <v>2</v>
      </c>
      <c r="W1085" s="31">
        <v>29</v>
      </c>
      <c r="X1085" s="31">
        <v>3</v>
      </c>
      <c r="Y1085" s="31">
        <v>2</v>
      </c>
      <c r="Z1085" s="31">
        <v>40</v>
      </c>
      <c r="AA1085" s="28">
        <v>2</v>
      </c>
      <c r="AB1085" s="28">
        <v>3</v>
      </c>
      <c r="AC1085" s="28">
        <v>2</v>
      </c>
      <c r="AD1085" s="28">
        <v>5</v>
      </c>
      <c r="AE1085" s="28">
        <v>4</v>
      </c>
      <c r="AF1085" s="28">
        <v>0</v>
      </c>
      <c r="AG1085" s="28">
        <v>0</v>
      </c>
      <c r="AH1085" s="28">
        <v>0</v>
      </c>
      <c r="AI1085" s="28">
        <v>0</v>
      </c>
      <c r="AJ1085" s="28">
        <v>0</v>
      </c>
      <c r="AK1085" s="28">
        <v>0</v>
      </c>
      <c r="AL1085" s="28">
        <v>3</v>
      </c>
      <c r="AM1085" s="28">
        <v>11</v>
      </c>
      <c r="AN1085" s="32">
        <v>0</v>
      </c>
    </row>
    <row r="1086" spans="1:40" x14ac:dyDescent="0.35">
      <c r="A1086" s="19">
        <v>1045</v>
      </c>
      <c r="B1086" s="20">
        <v>1965</v>
      </c>
      <c r="C1086" s="21">
        <f ca="1">YEAR(TODAY())-CLEAN!$B1086</f>
        <v>60</v>
      </c>
      <c r="D1086" s="28" t="s">
        <v>794</v>
      </c>
      <c r="E1086" s="20" t="s">
        <v>716</v>
      </c>
      <c r="F1086" s="20" t="s">
        <v>713</v>
      </c>
      <c r="G1086" s="22">
        <v>52117</v>
      </c>
      <c r="H1086" s="21">
        <v>0</v>
      </c>
      <c r="I1086" s="21">
        <v>1</v>
      </c>
      <c r="J1086" s="21">
        <f>CLEAN!$H1086+CLEAN!$I1086</f>
        <v>1</v>
      </c>
      <c r="K1086" s="23">
        <v>41137</v>
      </c>
      <c r="L1086" s="21">
        <f ca="1">YEAR(TODAY())-YEAR(CLEAN!$K1086)</f>
        <v>13</v>
      </c>
      <c r="M1086" s="21">
        <v>55</v>
      </c>
      <c r="N1086" s="21">
        <f>SUM(CLEAN!$AB1086:$AE1086)</f>
        <v>18</v>
      </c>
      <c r="O1086" s="24">
        <f>CLEAN!$U1086+CLEAN!$V1086+CLEAN!$W1086+CLEAN!$X1086+CLEAN!$Y1086+CLEAN!$Z1086</f>
        <v>279</v>
      </c>
      <c r="P1086" s="21">
        <f>IF(CLEAN!$M1086&lt;=32,3,IF(CLEAN!$M1086&lt;=65,2,1))</f>
        <v>2</v>
      </c>
      <c r="Q1086" s="21">
        <f>IF(Table_Market[[#This Row],[F_TOTAL_achat]]&lt;=14,1,IF(Table_Market[[#This Row],[F_TOTAL_achat]]&lt;=21,2,3))</f>
        <v>2</v>
      </c>
      <c r="R1086" s="21">
        <f>IF(Table_Market[[#This Row],[M_TOTAL_dépensé]]&lt;=115,1,IF(Table_Market[[#This Row],[M_TOTAL_dépensé]]&lt;=833,2,3))</f>
        <v>2</v>
      </c>
      <c r="S1086" s="21" t="str">
        <f>Table_Market[[#This Row],[R_SCORE]]&amp;Table_Market[[#This Row],[F_SCORE]]&amp;Table_Market[[#This Row],[M_SCORE]]</f>
        <v>222</v>
      </c>
      <c r="T10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86" s="24">
        <v>112</v>
      </c>
      <c r="V1086" s="24">
        <v>10</v>
      </c>
      <c r="W1086" s="24">
        <v>107</v>
      </c>
      <c r="X1086" s="24">
        <v>30</v>
      </c>
      <c r="Y1086" s="24">
        <v>0</v>
      </c>
      <c r="Z1086" s="24">
        <v>20</v>
      </c>
      <c r="AA1086" s="21">
        <v>2</v>
      </c>
      <c r="AB1086" s="21">
        <v>5</v>
      </c>
      <c r="AC1086" s="21">
        <v>2</v>
      </c>
      <c r="AD1086" s="21">
        <v>4</v>
      </c>
      <c r="AE1086" s="21">
        <v>7</v>
      </c>
      <c r="AF1086" s="21">
        <v>0</v>
      </c>
      <c r="AG1086" s="21">
        <v>0</v>
      </c>
      <c r="AH1086" s="21">
        <v>0</v>
      </c>
      <c r="AI1086" s="21">
        <v>0</v>
      </c>
      <c r="AJ1086" s="21">
        <v>0</v>
      </c>
      <c r="AK1086" s="21">
        <v>0</v>
      </c>
      <c r="AL1086" s="21">
        <v>3</v>
      </c>
      <c r="AM1086" s="21">
        <v>11</v>
      </c>
      <c r="AN1086" s="25">
        <v>0</v>
      </c>
    </row>
    <row r="1087" spans="1:40" x14ac:dyDescent="0.35">
      <c r="A1087" s="26">
        <v>641</v>
      </c>
      <c r="B1087" s="27">
        <v>1967</v>
      </c>
      <c r="C1087" s="21">
        <f ca="1">YEAR(TODAY())-CLEAN!$B1087</f>
        <v>58</v>
      </c>
      <c r="D1087" s="28" t="s">
        <v>792</v>
      </c>
      <c r="E1087" s="27" t="s">
        <v>716</v>
      </c>
      <c r="F1087" s="27" t="s">
        <v>709</v>
      </c>
      <c r="G1087" s="29">
        <v>52074</v>
      </c>
      <c r="H1087" s="28">
        <v>0</v>
      </c>
      <c r="I1087" s="28">
        <v>1</v>
      </c>
      <c r="J1087" s="28">
        <f>CLEAN!$H1087+CLEAN!$I1087</f>
        <v>1</v>
      </c>
      <c r="K1087" s="30">
        <v>41733</v>
      </c>
      <c r="L1087" s="28">
        <f ca="1">YEAR(TODAY())-YEAR(CLEAN!$K1087)</f>
        <v>11</v>
      </c>
      <c r="M1087" s="28">
        <v>77</v>
      </c>
      <c r="N1087" s="28">
        <f>SUM(CLEAN!$AB1087:$AE1087)</f>
        <v>10</v>
      </c>
      <c r="O1087" s="31">
        <f>CLEAN!$U1087+CLEAN!$V1087+CLEAN!$W1087+CLEAN!$X1087+CLEAN!$Y1087+CLEAN!$Z1087</f>
        <v>119</v>
      </c>
      <c r="P1087" s="28">
        <f>IF(CLEAN!$M1087&lt;=32,3,IF(CLEAN!$M1087&lt;=65,2,1))</f>
        <v>1</v>
      </c>
      <c r="Q1087" s="28">
        <f>IF(Table_Market[[#This Row],[F_TOTAL_achat]]&lt;=14,1,IF(Table_Market[[#This Row],[F_TOTAL_achat]]&lt;=21,2,3))</f>
        <v>1</v>
      </c>
      <c r="R1087" s="28">
        <f>IF(Table_Market[[#This Row],[M_TOTAL_dépensé]]&lt;=115,1,IF(Table_Market[[#This Row],[M_TOTAL_dépensé]]&lt;=833,2,3))</f>
        <v>2</v>
      </c>
      <c r="S1087" s="21" t="str">
        <f>Table_Market[[#This Row],[R_SCORE]]&amp;Table_Market[[#This Row],[F_SCORE]]&amp;Table_Market[[#This Row],[M_SCORE]]</f>
        <v>112</v>
      </c>
      <c r="T10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87" s="31">
        <v>59</v>
      </c>
      <c r="V1087" s="31">
        <v>0</v>
      </c>
      <c r="W1087" s="31">
        <v>12</v>
      </c>
      <c r="X1087" s="31">
        <v>0</v>
      </c>
      <c r="Y1087" s="31">
        <v>0</v>
      </c>
      <c r="Z1087" s="31">
        <v>48</v>
      </c>
      <c r="AA1087" s="28">
        <v>1</v>
      </c>
      <c r="AB1087" s="28">
        <v>2</v>
      </c>
      <c r="AC1087" s="28">
        <v>2</v>
      </c>
      <c r="AD1087" s="28">
        <v>2</v>
      </c>
      <c r="AE1087" s="28">
        <v>4</v>
      </c>
      <c r="AF1087" s="28">
        <v>1</v>
      </c>
      <c r="AG1087" s="28">
        <v>0</v>
      </c>
      <c r="AH1087" s="28">
        <v>0</v>
      </c>
      <c r="AI1087" s="28">
        <v>0</v>
      </c>
      <c r="AJ1087" s="28">
        <v>0</v>
      </c>
      <c r="AK1087" s="28">
        <v>0</v>
      </c>
      <c r="AL1087" s="28">
        <v>3</v>
      </c>
      <c r="AM1087" s="28">
        <v>11</v>
      </c>
      <c r="AN1087" s="32">
        <v>0</v>
      </c>
    </row>
    <row r="1088" spans="1:40" x14ac:dyDescent="0.35">
      <c r="A1088" s="19">
        <v>675</v>
      </c>
      <c r="B1088" s="20">
        <v>1973</v>
      </c>
      <c r="C1088" s="21">
        <f ca="1">YEAR(TODAY())-CLEAN!$B1088</f>
        <v>52</v>
      </c>
      <c r="D1088" s="28" t="s">
        <v>792</v>
      </c>
      <c r="E1088" s="20" t="s">
        <v>717</v>
      </c>
      <c r="F1088" s="20" t="s">
        <v>711</v>
      </c>
      <c r="G1088" s="22">
        <v>52034</v>
      </c>
      <c r="H1088" s="21">
        <v>1</v>
      </c>
      <c r="I1088" s="21">
        <v>1</v>
      </c>
      <c r="J1088" s="21">
        <f>CLEAN!$H1088+CLEAN!$I1088</f>
        <v>2</v>
      </c>
      <c r="K1088" s="23">
        <v>41411</v>
      </c>
      <c r="L1088" s="21">
        <f ca="1">YEAR(TODAY())-YEAR(CLEAN!$K1088)</f>
        <v>12</v>
      </c>
      <c r="M1088" s="21">
        <v>67</v>
      </c>
      <c r="N1088" s="21">
        <f>SUM(CLEAN!$AB1088:$AE1088)</f>
        <v>18</v>
      </c>
      <c r="O1088" s="24">
        <f>CLEAN!$U1088+CLEAN!$V1088+CLEAN!$W1088+CLEAN!$X1088+CLEAN!$Y1088+CLEAN!$Z1088</f>
        <v>332</v>
      </c>
      <c r="P1088" s="21">
        <f>IF(CLEAN!$M1088&lt;=32,3,IF(CLEAN!$M1088&lt;=65,2,1))</f>
        <v>1</v>
      </c>
      <c r="Q1088" s="21">
        <f>IF(Table_Market[[#This Row],[F_TOTAL_achat]]&lt;=14,1,IF(Table_Market[[#This Row],[F_TOTAL_achat]]&lt;=21,2,3))</f>
        <v>2</v>
      </c>
      <c r="R1088" s="21">
        <f>IF(Table_Market[[#This Row],[M_TOTAL_dépensé]]&lt;=115,1,IF(Table_Market[[#This Row],[M_TOTAL_dépensé]]&lt;=833,2,3))</f>
        <v>2</v>
      </c>
      <c r="S1088" s="21" t="str">
        <f>Table_Market[[#This Row],[R_SCORE]]&amp;Table_Market[[#This Row],[F_SCORE]]&amp;Table_Market[[#This Row],[M_SCORE]]</f>
        <v>122</v>
      </c>
      <c r="T10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88" s="24">
        <v>146</v>
      </c>
      <c r="V1088" s="24">
        <v>0</v>
      </c>
      <c r="W1088" s="24">
        <v>93</v>
      </c>
      <c r="X1088" s="24">
        <v>7</v>
      </c>
      <c r="Y1088" s="24">
        <v>13</v>
      </c>
      <c r="Z1088" s="24">
        <v>73</v>
      </c>
      <c r="AA1088" s="21">
        <v>5</v>
      </c>
      <c r="AB1088" s="21">
        <v>4</v>
      </c>
      <c r="AC1088" s="21">
        <v>2</v>
      </c>
      <c r="AD1088" s="21">
        <v>5</v>
      </c>
      <c r="AE1088" s="21">
        <v>7</v>
      </c>
      <c r="AF1088" s="21">
        <v>0</v>
      </c>
      <c r="AG1088" s="21">
        <v>0</v>
      </c>
      <c r="AH1088" s="21">
        <v>0</v>
      </c>
      <c r="AI1088" s="21">
        <v>0</v>
      </c>
      <c r="AJ1088" s="21">
        <v>0</v>
      </c>
      <c r="AK1088" s="21">
        <v>0</v>
      </c>
      <c r="AL1088" s="21">
        <v>3</v>
      </c>
      <c r="AM1088" s="21">
        <v>11</v>
      </c>
      <c r="AN1088" s="25">
        <v>0</v>
      </c>
    </row>
    <row r="1089" spans="1:40" x14ac:dyDescent="0.35">
      <c r="A1089" s="26">
        <v>5589</v>
      </c>
      <c r="B1089" s="27">
        <v>1964</v>
      </c>
      <c r="C1089" s="21">
        <f ca="1">YEAR(TODAY())-CLEAN!$B1089</f>
        <v>61</v>
      </c>
      <c r="D1089" s="28" t="s">
        <v>794</v>
      </c>
      <c r="E1089" s="27" t="s">
        <v>716</v>
      </c>
      <c r="F1089" s="27" t="s">
        <v>711</v>
      </c>
      <c r="G1089" s="29">
        <v>51983</v>
      </c>
      <c r="H1089" s="28">
        <v>0</v>
      </c>
      <c r="I1089" s="28">
        <v>1</v>
      </c>
      <c r="J1089" s="28">
        <f>CLEAN!$H1089+CLEAN!$I1089</f>
        <v>1</v>
      </c>
      <c r="K1089" s="30">
        <v>41152</v>
      </c>
      <c r="L1089" s="28">
        <f ca="1">YEAR(TODAY())-YEAR(CLEAN!$K1089)</f>
        <v>13</v>
      </c>
      <c r="M1089" s="28">
        <v>95</v>
      </c>
      <c r="N1089" s="28">
        <f>SUM(CLEAN!$AB1089:$AE1089)</f>
        <v>28</v>
      </c>
      <c r="O1089" s="31">
        <f>CLEAN!$U1089+CLEAN!$V1089+CLEAN!$W1089+CLEAN!$X1089+CLEAN!$Y1089+CLEAN!$Z1089</f>
        <v>793</v>
      </c>
      <c r="P1089" s="28">
        <f>IF(CLEAN!$M1089&lt;=32,3,IF(CLEAN!$M1089&lt;=65,2,1))</f>
        <v>1</v>
      </c>
      <c r="Q1089" s="28">
        <f>IF(Table_Market[[#This Row],[F_TOTAL_achat]]&lt;=14,1,IF(Table_Market[[#This Row],[F_TOTAL_achat]]&lt;=21,2,3))</f>
        <v>3</v>
      </c>
      <c r="R1089" s="28">
        <f>IF(Table_Market[[#This Row],[M_TOTAL_dépensé]]&lt;=115,1,IF(Table_Market[[#This Row],[M_TOTAL_dépensé]]&lt;=833,2,3))</f>
        <v>2</v>
      </c>
      <c r="S1089" s="21" t="str">
        <f>Table_Market[[#This Row],[R_SCORE]]&amp;Table_Market[[#This Row],[F_SCORE]]&amp;Table_Market[[#This Row],[M_SCORE]]</f>
        <v>132</v>
      </c>
      <c r="T10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89" s="31">
        <v>631</v>
      </c>
      <c r="V1089" s="31">
        <v>0</v>
      </c>
      <c r="W1089" s="31">
        <v>115</v>
      </c>
      <c r="X1089" s="31">
        <v>10</v>
      </c>
      <c r="Y1089" s="31">
        <v>7</v>
      </c>
      <c r="Z1089" s="31">
        <v>30</v>
      </c>
      <c r="AA1089" s="28">
        <v>3</v>
      </c>
      <c r="AB1089" s="28">
        <v>9</v>
      </c>
      <c r="AC1089" s="28">
        <v>2</v>
      </c>
      <c r="AD1089" s="28">
        <v>10</v>
      </c>
      <c r="AE1089" s="28">
        <v>7</v>
      </c>
      <c r="AF1089" s="28">
        <v>0</v>
      </c>
      <c r="AG1089" s="28">
        <v>0</v>
      </c>
      <c r="AH1089" s="28">
        <v>0</v>
      </c>
      <c r="AI1089" s="28">
        <v>0</v>
      </c>
      <c r="AJ1089" s="28">
        <v>0</v>
      </c>
      <c r="AK1089" s="28">
        <v>0</v>
      </c>
      <c r="AL1089" s="28">
        <v>3</v>
      </c>
      <c r="AM1089" s="28">
        <v>11</v>
      </c>
      <c r="AN1089" s="32">
        <v>0</v>
      </c>
    </row>
    <row r="1090" spans="1:40" x14ac:dyDescent="0.35">
      <c r="A1090" s="19">
        <v>11039</v>
      </c>
      <c r="B1090" s="20">
        <v>1975</v>
      </c>
      <c r="C1090" s="21">
        <f ca="1">YEAR(TODAY())-CLEAN!$B1090</f>
        <v>50</v>
      </c>
      <c r="D1090" s="28" t="s">
        <v>792</v>
      </c>
      <c r="E1090" s="20" t="s">
        <v>716</v>
      </c>
      <c r="F1090" s="20" t="s">
        <v>710</v>
      </c>
      <c r="G1090" s="22">
        <v>51948</v>
      </c>
      <c r="H1090" s="21">
        <v>0</v>
      </c>
      <c r="I1090" s="21">
        <v>1</v>
      </c>
      <c r="J1090" s="21">
        <f>CLEAN!$H1090+CLEAN!$I1090</f>
        <v>1</v>
      </c>
      <c r="K1090" s="23">
        <v>41534</v>
      </c>
      <c r="L1090" s="21">
        <f ca="1">YEAR(TODAY())-YEAR(CLEAN!$K1090)</f>
        <v>12</v>
      </c>
      <c r="M1090" s="21">
        <v>51</v>
      </c>
      <c r="N1090" s="21">
        <f>SUM(CLEAN!$AB1090:$AE1090)</f>
        <v>16</v>
      </c>
      <c r="O1090" s="24">
        <f>CLEAN!$U1090+CLEAN!$V1090+CLEAN!$W1090+CLEAN!$X1090+CLEAN!$Y1090+CLEAN!$Z1090</f>
        <v>311</v>
      </c>
      <c r="P1090" s="21">
        <f>IF(CLEAN!$M1090&lt;=32,3,IF(CLEAN!$M1090&lt;=65,2,1))</f>
        <v>2</v>
      </c>
      <c r="Q1090" s="21">
        <f>IF(Table_Market[[#This Row],[F_TOTAL_achat]]&lt;=14,1,IF(Table_Market[[#This Row],[F_TOTAL_achat]]&lt;=21,2,3))</f>
        <v>2</v>
      </c>
      <c r="R1090" s="21">
        <f>IF(Table_Market[[#This Row],[M_TOTAL_dépensé]]&lt;=115,1,IF(Table_Market[[#This Row],[M_TOTAL_dépensé]]&lt;=833,2,3))</f>
        <v>2</v>
      </c>
      <c r="S1090" s="21" t="str">
        <f>Table_Market[[#This Row],[R_SCORE]]&amp;Table_Market[[#This Row],[F_SCORE]]&amp;Table_Market[[#This Row],[M_SCORE]]</f>
        <v>222</v>
      </c>
      <c r="T10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90" s="24">
        <v>82</v>
      </c>
      <c r="V1090" s="24">
        <v>33</v>
      </c>
      <c r="W1090" s="24">
        <v>54</v>
      </c>
      <c r="X1090" s="24">
        <v>71</v>
      </c>
      <c r="Y1090" s="24">
        <v>30</v>
      </c>
      <c r="Z1090" s="24">
        <v>41</v>
      </c>
      <c r="AA1090" s="21">
        <v>2</v>
      </c>
      <c r="AB1090" s="21">
        <v>5</v>
      </c>
      <c r="AC1090" s="21">
        <v>2</v>
      </c>
      <c r="AD1090" s="21">
        <v>4</v>
      </c>
      <c r="AE1090" s="21">
        <v>5</v>
      </c>
      <c r="AF1090" s="21">
        <v>0</v>
      </c>
      <c r="AG1090" s="21">
        <v>0</v>
      </c>
      <c r="AH1090" s="21">
        <v>0</v>
      </c>
      <c r="AI1090" s="21">
        <v>0</v>
      </c>
      <c r="AJ1090" s="21">
        <v>0</v>
      </c>
      <c r="AK1090" s="21">
        <v>0</v>
      </c>
      <c r="AL1090" s="21">
        <v>3</v>
      </c>
      <c r="AM1090" s="21">
        <v>11</v>
      </c>
      <c r="AN1090" s="25">
        <v>0</v>
      </c>
    </row>
    <row r="1091" spans="1:40" x14ac:dyDescent="0.35">
      <c r="A1091" s="26">
        <v>4682</v>
      </c>
      <c r="B1091" s="27">
        <v>1958</v>
      </c>
      <c r="C1091" s="21">
        <f ca="1">YEAR(TODAY())-CLEAN!$B1091</f>
        <v>67</v>
      </c>
      <c r="D1091" s="28" t="s">
        <v>794</v>
      </c>
      <c r="E1091" s="27" t="s">
        <v>716</v>
      </c>
      <c r="F1091" s="27" t="s">
        <v>710</v>
      </c>
      <c r="G1091" s="29">
        <v>51876</v>
      </c>
      <c r="H1091" s="28">
        <v>0</v>
      </c>
      <c r="I1091" s="28">
        <v>0</v>
      </c>
      <c r="J1091" s="28">
        <f>CLEAN!$H1091+CLEAN!$I1091</f>
        <v>0</v>
      </c>
      <c r="K1091" s="30">
        <v>41562</v>
      </c>
      <c r="L1091" s="28">
        <f ca="1">YEAR(TODAY())-YEAR(CLEAN!$K1091)</f>
        <v>12</v>
      </c>
      <c r="M1091" s="28">
        <v>88</v>
      </c>
      <c r="N1091" s="28">
        <f>SUM(CLEAN!$AB1091:$AE1091)</f>
        <v>13</v>
      </c>
      <c r="O1091" s="31">
        <f>CLEAN!$U1091+CLEAN!$V1091+CLEAN!$W1091+CLEAN!$X1091+CLEAN!$Y1091+CLEAN!$Z1091</f>
        <v>310</v>
      </c>
      <c r="P1091" s="28">
        <f>IF(CLEAN!$M1091&lt;=32,3,IF(CLEAN!$M1091&lt;=65,2,1))</f>
        <v>1</v>
      </c>
      <c r="Q1091" s="28">
        <f>IF(Table_Market[[#This Row],[F_TOTAL_achat]]&lt;=14,1,IF(Table_Market[[#This Row],[F_TOTAL_achat]]&lt;=21,2,3))</f>
        <v>1</v>
      </c>
      <c r="R1091" s="28">
        <f>IF(Table_Market[[#This Row],[M_TOTAL_dépensé]]&lt;=115,1,IF(Table_Market[[#This Row],[M_TOTAL_dépensé]]&lt;=833,2,3))</f>
        <v>2</v>
      </c>
      <c r="S1091" s="21" t="str">
        <f>Table_Market[[#This Row],[R_SCORE]]&amp;Table_Market[[#This Row],[F_SCORE]]&amp;Table_Market[[#This Row],[M_SCORE]]</f>
        <v>112</v>
      </c>
      <c r="T10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91" s="31">
        <v>99</v>
      </c>
      <c r="V1091" s="31">
        <v>27</v>
      </c>
      <c r="W1091" s="31">
        <v>102</v>
      </c>
      <c r="X1091" s="31">
        <v>28</v>
      </c>
      <c r="Y1091" s="31">
        <v>48</v>
      </c>
      <c r="Z1091" s="31">
        <v>6</v>
      </c>
      <c r="AA1091" s="28">
        <v>1</v>
      </c>
      <c r="AB1091" s="28">
        <v>2</v>
      </c>
      <c r="AC1091" s="28">
        <v>2</v>
      </c>
      <c r="AD1091" s="28">
        <v>8</v>
      </c>
      <c r="AE1091" s="28">
        <v>1</v>
      </c>
      <c r="AF1091" s="28">
        <v>0</v>
      </c>
      <c r="AG1091" s="28">
        <v>0</v>
      </c>
      <c r="AH1091" s="28">
        <v>0</v>
      </c>
      <c r="AI1091" s="28">
        <v>0</v>
      </c>
      <c r="AJ1091" s="28">
        <v>0</v>
      </c>
      <c r="AK1091" s="28">
        <v>0</v>
      </c>
      <c r="AL1091" s="28">
        <v>3</v>
      </c>
      <c r="AM1091" s="28">
        <v>11</v>
      </c>
      <c r="AN1091" s="32">
        <v>0</v>
      </c>
    </row>
    <row r="1092" spans="1:40" x14ac:dyDescent="0.35">
      <c r="A1092" s="19">
        <v>11100</v>
      </c>
      <c r="B1092" s="20">
        <v>1972</v>
      </c>
      <c r="C1092" s="21">
        <f ca="1">YEAR(TODAY())-CLEAN!$B1092</f>
        <v>53</v>
      </c>
      <c r="D1092" s="28" t="s">
        <v>792</v>
      </c>
      <c r="E1092" s="20" t="s">
        <v>716</v>
      </c>
      <c r="F1092" s="20" t="s">
        <v>711</v>
      </c>
      <c r="G1092" s="22">
        <v>51813</v>
      </c>
      <c r="H1092" s="21">
        <v>1</v>
      </c>
      <c r="I1092" s="21">
        <v>1</v>
      </c>
      <c r="J1092" s="21">
        <f>CLEAN!$H1092+CLEAN!$I1092</f>
        <v>2</v>
      </c>
      <c r="K1092" s="23">
        <v>41375</v>
      </c>
      <c r="L1092" s="21">
        <f ca="1">YEAR(TODAY())-YEAR(CLEAN!$K1092)</f>
        <v>12</v>
      </c>
      <c r="M1092" s="21">
        <v>37</v>
      </c>
      <c r="N1092" s="21">
        <f>SUM(CLEAN!$AB1092:$AE1092)</f>
        <v>12</v>
      </c>
      <c r="O1092" s="24">
        <f>CLEAN!$U1092+CLEAN!$V1092+CLEAN!$W1092+CLEAN!$X1092+CLEAN!$Y1092+CLEAN!$Z1092</f>
        <v>63</v>
      </c>
      <c r="P1092" s="21">
        <f>IF(CLEAN!$M1092&lt;=32,3,IF(CLEAN!$M1092&lt;=65,2,1))</f>
        <v>2</v>
      </c>
      <c r="Q1092" s="21">
        <f>IF(Table_Market[[#This Row],[F_TOTAL_achat]]&lt;=14,1,IF(Table_Market[[#This Row],[F_TOTAL_achat]]&lt;=21,2,3))</f>
        <v>1</v>
      </c>
      <c r="R1092" s="21">
        <f>IF(Table_Market[[#This Row],[M_TOTAL_dépensé]]&lt;=115,1,IF(Table_Market[[#This Row],[M_TOTAL_dépensé]]&lt;=833,2,3))</f>
        <v>1</v>
      </c>
      <c r="S1092" s="21" t="str">
        <f>Table_Market[[#This Row],[R_SCORE]]&amp;Table_Market[[#This Row],[F_SCORE]]&amp;Table_Market[[#This Row],[M_SCORE]]</f>
        <v>211</v>
      </c>
      <c r="T10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92" s="24">
        <v>51</v>
      </c>
      <c r="V1092" s="24">
        <v>2</v>
      </c>
      <c r="W1092" s="24">
        <v>7</v>
      </c>
      <c r="X1092" s="24">
        <v>0</v>
      </c>
      <c r="Y1092" s="24">
        <v>1</v>
      </c>
      <c r="Z1092" s="24">
        <v>2</v>
      </c>
      <c r="AA1092" s="21">
        <v>2</v>
      </c>
      <c r="AB1092" s="21">
        <v>2</v>
      </c>
      <c r="AC1092" s="21">
        <v>0</v>
      </c>
      <c r="AD1092" s="21">
        <v>3</v>
      </c>
      <c r="AE1092" s="21">
        <v>7</v>
      </c>
      <c r="AF1092" s="21">
        <v>0</v>
      </c>
      <c r="AG1092" s="21">
        <v>0</v>
      </c>
      <c r="AH1092" s="21">
        <v>0</v>
      </c>
      <c r="AI1092" s="21">
        <v>0</v>
      </c>
      <c r="AJ1092" s="21">
        <v>0</v>
      </c>
      <c r="AK1092" s="21">
        <v>0</v>
      </c>
      <c r="AL1092" s="21">
        <v>3</v>
      </c>
      <c r="AM1092" s="21">
        <v>11</v>
      </c>
      <c r="AN1092" s="25">
        <v>0</v>
      </c>
    </row>
    <row r="1093" spans="1:40" x14ac:dyDescent="0.35">
      <c r="A1093" s="26">
        <v>2853</v>
      </c>
      <c r="B1093" s="27">
        <v>1980</v>
      </c>
      <c r="C1093" s="21">
        <f ca="1">YEAR(TODAY())-CLEAN!$B1093</f>
        <v>45</v>
      </c>
      <c r="D1093" s="28" t="s">
        <v>792</v>
      </c>
      <c r="E1093" s="27" t="s">
        <v>716</v>
      </c>
      <c r="F1093" s="27" t="s">
        <v>709</v>
      </c>
      <c r="G1093" s="29">
        <v>51766</v>
      </c>
      <c r="H1093" s="28">
        <v>1</v>
      </c>
      <c r="I1093" s="28">
        <v>0</v>
      </c>
      <c r="J1093" s="28">
        <f>CLEAN!$H1093+CLEAN!$I1093</f>
        <v>1</v>
      </c>
      <c r="K1093" s="30">
        <v>41709</v>
      </c>
      <c r="L1093" s="28">
        <f ca="1">YEAR(TODAY())-YEAR(CLEAN!$K1093)</f>
        <v>11</v>
      </c>
      <c r="M1093" s="28">
        <v>74</v>
      </c>
      <c r="N1093" s="28">
        <f>SUM(CLEAN!$AB1093:$AE1093)</f>
        <v>15</v>
      </c>
      <c r="O1093" s="31">
        <f>CLEAN!$U1093+CLEAN!$V1093+CLEAN!$W1093+CLEAN!$X1093+CLEAN!$Y1093+CLEAN!$Z1093</f>
        <v>275</v>
      </c>
      <c r="P1093" s="28">
        <f>IF(CLEAN!$M1093&lt;=32,3,IF(CLEAN!$M1093&lt;=65,2,1))</f>
        <v>1</v>
      </c>
      <c r="Q1093" s="28">
        <f>IF(Table_Market[[#This Row],[F_TOTAL_achat]]&lt;=14,1,IF(Table_Market[[#This Row],[F_TOTAL_achat]]&lt;=21,2,3))</f>
        <v>2</v>
      </c>
      <c r="R1093" s="28">
        <f>IF(Table_Market[[#This Row],[M_TOTAL_dépensé]]&lt;=115,1,IF(Table_Market[[#This Row],[M_TOTAL_dépensé]]&lt;=833,2,3))</f>
        <v>2</v>
      </c>
      <c r="S1093" s="21" t="str">
        <f>Table_Market[[#This Row],[R_SCORE]]&amp;Table_Market[[#This Row],[F_SCORE]]&amp;Table_Market[[#This Row],[M_SCORE]]</f>
        <v>122</v>
      </c>
      <c r="T10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93" s="31">
        <v>60</v>
      </c>
      <c r="V1093" s="31">
        <v>51</v>
      </c>
      <c r="W1093" s="31">
        <v>87</v>
      </c>
      <c r="X1093" s="31">
        <v>6</v>
      </c>
      <c r="Y1093" s="31">
        <v>20</v>
      </c>
      <c r="Z1093" s="31">
        <v>51</v>
      </c>
      <c r="AA1093" s="28">
        <v>2</v>
      </c>
      <c r="AB1093" s="28">
        <v>4</v>
      </c>
      <c r="AC1093" s="28">
        <v>2</v>
      </c>
      <c r="AD1093" s="28">
        <v>4</v>
      </c>
      <c r="AE1093" s="28">
        <v>5</v>
      </c>
      <c r="AF1093" s="28">
        <v>0</v>
      </c>
      <c r="AG1093" s="28">
        <v>0</v>
      </c>
      <c r="AH1093" s="28">
        <v>0</v>
      </c>
      <c r="AI1093" s="28">
        <v>0</v>
      </c>
      <c r="AJ1093" s="28">
        <v>0</v>
      </c>
      <c r="AK1093" s="28">
        <v>0</v>
      </c>
      <c r="AL1093" s="28">
        <v>3</v>
      </c>
      <c r="AM1093" s="28">
        <v>11</v>
      </c>
      <c r="AN1093" s="32">
        <v>0</v>
      </c>
    </row>
    <row r="1094" spans="1:40" x14ac:dyDescent="0.35">
      <c r="A1094" s="19">
        <v>8286</v>
      </c>
      <c r="B1094" s="20">
        <v>1965</v>
      </c>
      <c r="C1094" s="21">
        <f ca="1">YEAR(TODAY())-CLEAN!$B1094</f>
        <v>60</v>
      </c>
      <c r="D1094" s="28" t="s">
        <v>794</v>
      </c>
      <c r="E1094" s="20" t="s">
        <v>714</v>
      </c>
      <c r="F1094" s="20" t="s">
        <v>713</v>
      </c>
      <c r="G1094" s="22">
        <v>51717</v>
      </c>
      <c r="H1094" s="21">
        <v>0</v>
      </c>
      <c r="I1094" s="21">
        <v>1</v>
      </c>
      <c r="J1094" s="21">
        <f>CLEAN!$H1094+CLEAN!$I1094</f>
        <v>1</v>
      </c>
      <c r="K1094" s="23">
        <v>41506</v>
      </c>
      <c r="L1094" s="21">
        <f ca="1">YEAR(TODAY())-YEAR(CLEAN!$K1094)</f>
        <v>12</v>
      </c>
      <c r="M1094" s="21">
        <v>55</v>
      </c>
      <c r="N1094" s="21">
        <f>SUM(CLEAN!$AB1094:$AE1094)</f>
        <v>14</v>
      </c>
      <c r="O1094" s="24">
        <f>CLEAN!$U1094+CLEAN!$V1094+CLEAN!$W1094+CLEAN!$X1094+CLEAN!$Y1094+CLEAN!$Z1094</f>
        <v>122</v>
      </c>
      <c r="P1094" s="21">
        <f>IF(CLEAN!$M1094&lt;=32,3,IF(CLEAN!$M1094&lt;=65,2,1))</f>
        <v>2</v>
      </c>
      <c r="Q1094" s="21">
        <f>IF(Table_Market[[#This Row],[F_TOTAL_achat]]&lt;=14,1,IF(Table_Market[[#This Row],[F_TOTAL_achat]]&lt;=21,2,3))</f>
        <v>1</v>
      </c>
      <c r="R1094" s="21">
        <f>IF(Table_Market[[#This Row],[M_TOTAL_dépensé]]&lt;=115,1,IF(Table_Market[[#This Row],[M_TOTAL_dépensé]]&lt;=833,2,3))</f>
        <v>2</v>
      </c>
      <c r="S1094" s="21" t="str">
        <f>Table_Market[[#This Row],[R_SCORE]]&amp;Table_Market[[#This Row],[F_SCORE]]&amp;Table_Market[[#This Row],[M_SCORE]]</f>
        <v>212</v>
      </c>
      <c r="T10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094" s="24">
        <v>98</v>
      </c>
      <c r="V1094" s="24">
        <v>1</v>
      </c>
      <c r="W1094" s="24">
        <v>17</v>
      </c>
      <c r="X1094" s="24">
        <v>0</v>
      </c>
      <c r="Y1094" s="24">
        <v>1</v>
      </c>
      <c r="Z1094" s="24">
        <v>5</v>
      </c>
      <c r="AA1094" s="21">
        <v>1</v>
      </c>
      <c r="AB1094" s="21">
        <v>3</v>
      </c>
      <c r="AC1094" s="21">
        <v>0</v>
      </c>
      <c r="AD1094" s="21">
        <v>4</v>
      </c>
      <c r="AE1094" s="21">
        <v>7</v>
      </c>
      <c r="AF1094" s="21">
        <v>0</v>
      </c>
      <c r="AG1094" s="21">
        <v>1</v>
      </c>
      <c r="AH1094" s="21">
        <v>0</v>
      </c>
      <c r="AI1094" s="21">
        <v>0</v>
      </c>
      <c r="AJ1094" s="21">
        <v>0</v>
      </c>
      <c r="AK1094" s="21">
        <v>0</v>
      </c>
      <c r="AL1094" s="21">
        <v>3</v>
      </c>
      <c r="AM1094" s="21">
        <v>11</v>
      </c>
      <c r="AN1094" s="25">
        <v>0</v>
      </c>
    </row>
    <row r="1095" spans="1:40" x14ac:dyDescent="0.35">
      <c r="A1095" s="26">
        <v>6497</v>
      </c>
      <c r="B1095" s="27">
        <v>1960</v>
      </c>
      <c r="C1095" s="21">
        <f ca="1">YEAR(TODAY())-CLEAN!$B1095</f>
        <v>65</v>
      </c>
      <c r="D1095" s="28" t="s">
        <v>794</v>
      </c>
      <c r="E1095" s="27" t="s">
        <v>716</v>
      </c>
      <c r="F1095" s="27" t="s">
        <v>710</v>
      </c>
      <c r="G1095" s="29">
        <v>51651</v>
      </c>
      <c r="H1095" s="28">
        <v>0</v>
      </c>
      <c r="I1095" s="28">
        <v>1</v>
      </c>
      <c r="J1095" s="28">
        <f>CLEAN!$H1095+CLEAN!$I1095</f>
        <v>1</v>
      </c>
      <c r="K1095" s="30">
        <v>41220</v>
      </c>
      <c r="L1095" s="28">
        <f ca="1">YEAR(TODAY())-YEAR(CLEAN!$K1095)</f>
        <v>13</v>
      </c>
      <c r="M1095" s="28">
        <v>32</v>
      </c>
      <c r="N1095" s="28">
        <f>SUM(CLEAN!$AB1095:$AE1095)</f>
        <v>21</v>
      </c>
      <c r="O1095" s="31">
        <f>CLEAN!$U1095+CLEAN!$V1095+CLEAN!$W1095+CLEAN!$X1095+CLEAN!$Y1095+CLEAN!$Z1095</f>
        <v>433</v>
      </c>
      <c r="P1095" s="28">
        <f>IF(CLEAN!$M1095&lt;=32,3,IF(CLEAN!$M1095&lt;=65,2,1))</f>
        <v>3</v>
      </c>
      <c r="Q1095" s="28">
        <f>IF(Table_Market[[#This Row],[F_TOTAL_achat]]&lt;=14,1,IF(Table_Market[[#This Row],[F_TOTAL_achat]]&lt;=21,2,3))</f>
        <v>2</v>
      </c>
      <c r="R1095" s="28">
        <f>IF(Table_Market[[#This Row],[M_TOTAL_dépensé]]&lt;=115,1,IF(Table_Market[[#This Row],[M_TOTAL_dépensé]]&lt;=833,2,3))</f>
        <v>2</v>
      </c>
      <c r="S1095" s="21" t="str">
        <f>Table_Market[[#This Row],[R_SCORE]]&amp;Table_Market[[#This Row],[F_SCORE]]&amp;Table_Market[[#This Row],[M_SCORE]]</f>
        <v>322</v>
      </c>
      <c r="T10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095" s="31">
        <v>293</v>
      </c>
      <c r="V1095" s="31">
        <v>6</v>
      </c>
      <c r="W1095" s="31">
        <v>23</v>
      </c>
      <c r="X1095" s="31">
        <v>13</v>
      </c>
      <c r="Y1095" s="31">
        <v>6</v>
      </c>
      <c r="Z1095" s="31">
        <v>92</v>
      </c>
      <c r="AA1095" s="28">
        <v>4</v>
      </c>
      <c r="AB1095" s="28">
        <v>6</v>
      </c>
      <c r="AC1095" s="28">
        <v>2</v>
      </c>
      <c r="AD1095" s="28">
        <v>5</v>
      </c>
      <c r="AE1095" s="28">
        <v>8</v>
      </c>
      <c r="AF1095" s="28">
        <v>0</v>
      </c>
      <c r="AG1095" s="28">
        <v>0</v>
      </c>
      <c r="AH1095" s="28">
        <v>0</v>
      </c>
      <c r="AI1095" s="28">
        <v>0</v>
      </c>
      <c r="AJ1095" s="28">
        <v>0</v>
      </c>
      <c r="AK1095" s="28">
        <v>0</v>
      </c>
      <c r="AL1095" s="28">
        <v>3</v>
      </c>
      <c r="AM1095" s="28">
        <v>11</v>
      </c>
      <c r="AN1095" s="32">
        <v>0</v>
      </c>
    </row>
    <row r="1096" spans="1:40" x14ac:dyDescent="0.35">
      <c r="A1096" s="19">
        <v>7698</v>
      </c>
      <c r="B1096" s="20">
        <v>1976</v>
      </c>
      <c r="C1096" s="21">
        <f ca="1">YEAR(TODAY())-CLEAN!$B1096</f>
        <v>49</v>
      </c>
      <c r="D1096" s="28" t="s">
        <v>792</v>
      </c>
      <c r="E1096" s="20" t="s">
        <v>714</v>
      </c>
      <c r="F1096" s="20" t="s">
        <v>710</v>
      </c>
      <c r="G1096" s="22">
        <v>51650</v>
      </c>
      <c r="H1096" s="21">
        <v>0</v>
      </c>
      <c r="I1096" s="21">
        <v>1</v>
      </c>
      <c r="J1096" s="21">
        <f>CLEAN!$H1096+CLEAN!$I1096</f>
        <v>1</v>
      </c>
      <c r="K1096" s="23">
        <v>41770</v>
      </c>
      <c r="L1096" s="21">
        <f ca="1">YEAR(TODAY())-YEAR(CLEAN!$K1096)</f>
        <v>11</v>
      </c>
      <c r="M1096" s="21">
        <v>81</v>
      </c>
      <c r="N1096" s="21">
        <f>SUM(CLEAN!$AB1096:$AE1096)</f>
        <v>14</v>
      </c>
      <c r="O1096" s="24">
        <f>CLEAN!$U1096+CLEAN!$V1096+CLEAN!$W1096+CLEAN!$X1096+CLEAN!$Y1096+CLEAN!$Z1096</f>
        <v>191</v>
      </c>
      <c r="P1096" s="21">
        <f>IF(CLEAN!$M1096&lt;=32,3,IF(CLEAN!$M1096&lt;=65,2,1))</f>
        <v>1</v>
      </c>
      <c r="Q1096" s="21">
        <f>IF(Table_Market[[#This Row],[F_TOTAL_achat]]&lt;=14,1,IF(Table_Market[[#This Row],[F_TOTAL_achat]]&lt;=21,2,3))</f>
        <v>1</v>
      </c>
      <c r="R1096" s="21">
        <f>IF(Table_Market[[#This Row],[M_TOTAL_dépensé]]&lt;=115,1,IF(Table_Market[[#This Row],[M_TOTAL_dépensé]]&lt;=833,2,3))</f>
        <v>2</v>
      </c>
      <c r="S1096" s="21" t="str">
        <f>Table_Market[[#This Row],[R_SCORE]]&amp;Table_Market[[#This Row],[F_SCORE]]&amp;Table_Market[[#This Row],[M_SCORE]]</f>
        <v>112</v>
      </c>
      <c r="T10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096" s="24">
        <v>152</v>
      </c>
      <c r="V1096" s="24">
        <v>3</v>
      </c>
      <c r="W1096" s="24">
        <v>22</v>
      </c>
      <c r="X1096" s="24">
        <v>2</v>
      </c>
      <c r="Y1096" s="24">
        <v>5</v>
      </c>
      <c r="Z1096" s="24">
        <v>7</v>
      </c>
      <c r="AA1096" s="21">
        <v>1</v>
      </c>
      <c r="AB1096" s="21">
        <v>4</v>
      </c>
      <c r="AC1096" s="21">
        <v>1</v>
      </c>
      <c r="AD1096" s="21">
        <v>4</v>
      </c>
      <c r="AE1096" s="21">
        <v>5</v>
      </c>
      <c r="AF1096" s="21">
        <v>0</v>
      </c>
      <c r="AG1096" s="21">
        <v>0</v>
      </c>
      <c r="AH1096" s="21">
        <v>0</v>
      </c>
      <c r="AI1096" s="21">
        <v>0</v>
      </c>
      <c r="AJ1096" s="21">
        <v>0</v>
      </c>
      <c r="AK1096" s="21">
        <v>0</v>
      </c>
      <c r="AL1096" s="21">
        <v>3</v>
      </c>
      <c r="AM1096" s="21">
        <v>11</v>
      </c>
      <c r="AN1096" s="25">
        <v>0</v>
      </c>
    </row>
    <row r="1097" spans="1:40" x14ac:dyDescent="0.35">
      <c r="A1097" s="26">
        <v>5092</v>
      </c>
      <c r="B1097" s="27">
        <v>1949</v>
      </c>
      <c r="C1097" s="21">
        <f ca="1">YEAR(TODAY())-CLEAN!$B1097</f>
        <v>76</v>
      </c>
      <c r="D1097" s="28" t="s">
        <v>794</v>
      </c>
      <c r="E1097" s="27" t="s">
        <v>714</v>
      </c>
      <c r="F1097" s="27" t="s">
        <v>712</v>
      </c>
      <c r="G1097" s="29">
        <v>51569</v>
      </c>
      <c r="H1097" s="28">
        <v>0</v>
      </c>
      <c r="I1097" s="28">
        <v>1</v>
      </c>
      <c r="J1097" s="28">
        <f>CLEAN!$H1097+CLEAN!$I1097</f>
        <v>1</v>
      </c>
      <c r="K1097" s="30">
        <v>41317</v>
      </c>
      <c r="L1097" s="28">
        <f ca="1">YEAR(TODAY())-YEAR(CLEAN!$K1097)</f>
        <v>12</v>
      </c>
      <c r="M1097" s="28">
        <v>39</v>
      </c>
      <c r="N1097" s="28">
        <f>SUM(CLEAN!$AB1097:$AE1097)</f>
        <v>23</v>
      </c>
      <c r="O1097" s="31">
        <f>CLEAN!$U1097+CLEAN!$V1097+CLEAN!$W1097+CLEAN!$X1097+CLEAN!$Y1097+CLEAN!$Z1097</f>
        <v>467</v>
      </c>
      <c r="P1097" s="28">
        <f>IF(CLEAN!$M1097&lt;=32,3,IF(CLEAN!$M1097&lt;=65,2,1))</f>
        <v>2</v>
      </c>
      <c r="Q1097" s="28">
        <f>IF(Table_Market[[#This Row],[F_TOTAL_achat]]&lt;=14,1,IF(Table_Market[[#This Row],[F_TOTAL_achat]]&lt;=21,2,3))</f>
        <v>3</v>
      </c>
      <c r="R1097" s="28">
        <f>IF(Table_Market[[#This Row],[M_TOTAL_dépensé]]&lt;=115,1,IF(Table_Market[[#This Row],[M_TOTAL_dépensé]]&lt;=833,2,3))</f>
        <v>2</v>
      </c>
      <c r="S1097" s="21" t="str">
        <f>Table_Market[[#This Row],[R_SCORE]]&amp;Table_Market[[#This Row],[F_SCORE]]&amp;Table_Market[[#This Row],[M_SCORE]]</f>
        <v>232</v>
      </c>
      <c r="T10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97" s="31">
        <v>380</v>
      </c>
      <c r="V1097" s="31">
        <v>0</v>
      </c>
      <c r="W1097" s="31">
        <v>47</v>
      </c>
      <c r="X1097" s="31">
        <v>6</v>
      </c>
      <c r="Y1097" s="31">
        <v>0</v>
      </c>
      <c r="Z1097" s="31">
        <v>34</v>
      </c>
      <c r="AA1097" s="28">
        <v>4</v>
      </c>
      <c r="AB1097" s="28">
        <v>7</v>
      </c>
      <c r="AC1097" s="28">
        <v>1</v>
      </c>
      <c r="AD1097" s="28">
        <v>7</v>
      </c>
      <c r="AE1097" s="28">
        <v>8</v>
      </c>
      <c r="AF1097" s="28">
        <v>0</v>
      </c>
      <c r="AG1097" s="28">
        <v>1</v>
      </c>
      <c r="AH1097" s="28">
        <v>0</v>
      </c>
      <c r="AI1097" s="28">
        <v>0</v>
      </c>
      <c r="AJ1097" s="28">
        <v>0</v>
      </c>
      <c r="AK1097" s="28">
        <v>0</v>
      </c>
      <c r="AL1097" s="28">
        <v>3</v>
      </c>
      <c r="AM1097" s="28">
        <v>11</v>
      </c>
      <c r="AN1097" s="32">
        <v>1</v>
      </c>
    </row>
    <row r="1098" spans="1:40" x14ac:dyDescent="0.35">
      <c r="A1098" s="19">
        <v>3202</v>
      </c>
      <c r="B1098" s="20">
        <v>1987</v>
      </c>
      <c r="C1098" s="21">
        <f ca="1">YEAR(TODAY())-CLEAN!$B1098</f>
        <v>38</v>
      </c>
      <c r="D1098" s="28" t="s">
        <v>793</v>
      </c>
      <c r="E1098" s="20" t="s">
        <v>714</v>
      </c>
      <c r="F1098" s="20" t="s">
        <v>710</v>
      </c>
      <c r="G1098" s="22">
        <v>51563</v>
      </c>
      <c r="H1098" s="21">
        <v>0</v>
      </c>
      <c r="I1098" s="21">
        <v>0</v>
      </c>
      <c r="J1098" s="21">
        <f>CLEAN!$H1098+CLEAN!$I1098</f>
        <v>0</v>
      </c>
      <c r="K1098" s="23">
        <v>41183</v>
      </c>
      <c r="L1098" s="21">
        <f ca="1">YEAR(TODAY())-YEAR(CLEAN!$K1098)</f>
        <v>13</v>
      </c>
      <c r="M1098" s="21">
        <v>60</v>
      </c>
      <c r="N1098" s="21">
        <f>SUM(CLEAN!$AB1098:$AE1098)</f>
        <v>26</v>
      </c>
      <c r="O1098" s="24">
        <f>CLEAN!$U1098+CLEAN!$V1098+CLEAN!$W1098+CLEAN!$X1098+CLEAN!$Y1098+CLEAN!$Z1098</f>
        <v>1250</v>
      </c>
      <c r="P1098" s="21">
        <f>IF(CLEAN!$M1098&lt;=32,3,IF(CLEAN!$M1098&lt;=65,2,1))</f>
        <v>2</v>
      </c>
      <c r="Q1098" s="21">
        <f>IF(Table_Market[[#This Row],[F_TOTAL_achat]]&lt;=14,1,IF(Table_Market[[#This Row],[F_TOTAL_achat]]&lt;=21,2,3))</f>
        <v>3</v>
      </c>
      <c r="R1098" s="21">
        <f>IF(Table_Market[[#This Row],[M_TOTAL_dépensé]]&lt;=115,1,IF(Table_Market[[#This Row],[M_TOTAL_dépensé]]&lt;=833,2,3))</f>
        <v>3</v>
      </c>
      <c r="S1098" s="21" t="str">
        <f>Table_Market[[#This Row],[R_SCORE]]&amp;Table_Market[[#This Row],[F_SCORE]]&amp;Table_Market[[#This Row],[M_SCORE]]</f>
        <v>233</v>
      </c>
      <c r="T10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098" s="24">
        <v>1166</v>
      </c>
      <c r="V1098" s="24">
        <v>0</v>
      </c>
      <c r="W1098" s="24">
        <v>48</v>
      </c>
      <c r="X1098" s="24">
        <v>0</v>
      </c>
      <c r="Y1098" s="24">
        <v>0</v>
      </c>
      <c r="Z1098" s="24">
        <v>36</v>
      </c>
      <c r="AA1098" s="21">
        <v>1</v>
      </c>
      <c r="AB1098" s="21">
        <v>4</v>
      </c>
      <c r="AC1098" s="21">
        <v>4</v>
      </c>
      <c r="AD1098" s="21">
        <v>10</v>
      </c>
      <c r="AE1098" s="21">
        <v>8</v>
      </c>
      <c r="AF1098" s="21">
        <v>0</v>
      </c>
      <c r="AG1098" s="21">
        <v>1</v>
      </c>
      <c r="AH1098" s="21">
        <v>1</v>
      </c>
      <c r="AI1098" s="21">
        <v>0</v>
      </c>
      <c r="AJ1098" s="21">
        <v>0</v>
      </c>
      <c r="AK1098" s="21">
        <v>0</v>
      </c>
      <c r="AL1098" s="21">
        <v>3</v>
      </c>
      <c r="AM1098" s="21">
        <v>11</v>
      </c>
      <c r="AN1098" s="25">
        <v>0</v>
      </c>
    </row>
    <row r="1099" spans="1:40" x14ac:dyDescent="0.35">
      <c r="A1099" s="26">
        <v>709</v>
      </c>
      <c r="B1099" s="27">
        <v>1952</v>
      </c>
      <c r="C1099" s="21">
        <f ca="1">YEAR(TODAY())-CLEAN!$B1099</f>
        <v>73</v>
      </c>
      <c r="D1099" s="28" t="s">
        <v>794</v>
      </c>
      <c r="E1099" s="27" t="s">
        <v>716</v>
      </c>
      <c r="F1099" s="27" t="s">
        <v>711</v>
      </c>
      <c r="G1099" s="29">
        <v>51537</v>
      </c>
      <c r="H1099" s="28">
        <v>0</v>
      </c>
      <c r="I1099" s="28">
        <v>1</v>
      </c>
      <c r="J1099" s="28">
        <f>CLEAN!$H1099+CLEAN!$I1099</f>
        <v>1</v>
      </c>
      <c r="K1099" s="30">
        <v>41252</v>
      </c>
      <c r="L1099" s="28">
        <f ca="1">YEAR(TODAY())-YEAR(CLEAN!$K1099)</f>
        <v>13</v>
      </c>
      <c r="M1099" s="28">
        <v>27</v>
      </c>
      <c r="N1099" s="28">
        <f>SUM(CLEAN!$AB1099:$AE1099)</f>
        <v>23</v>
      </c>
      <c r="O1099" s="31">
        <f>CLEAN!$U1099+CLEAN!$V1099+CLEAN!$W1099+CLEAN!$X1099+CLEAN!$Y1099+CLEAN!$Z1099</f>
        <v>1103</v>
      </c>
      <c r="P1099" s="28">
        <f>IF(CLEAN!$M1099&lt;=32,3,IF(CLEAN!$M1099&lt;=65,2,1))</f>
        <v>3</v>
      </c>
      <c r="Q1099" s="28">
        <f>IF(Table_Market[[#This Row],[F_TOTAL_achat]]&lt;=14,1,IF(Table_Market[[#This Row],[F_TOTAL_achat]]&lt;=21,2,3))</f>
        <v>3</v>
      </c>
      <c r="R1099" s="28">
        <f>IF(Table_Market[[#This Row],[M_TOTAL_dépensé]]&lt;=115,1,IF(Table_Market[[#This Row],[M_TOTAL_dépensé]]&lt;=833,2,3))</f>
        <v>3</v>
      </c>
      <c r="S1099" s="21" t="str">
        <f>Table_Market[[#This Row],[R_SCORE]]&amp;Table_Market[[#This Row],[F_SCORE]]&amp;Table_Market[[#This Row],[M_SCORE]]</f>
        <v>333</v>
      </c>
      <c r="T10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099" s="31">
        <v>787</v>
      </c>
      <c r="V1099" s="31">
        <v>20</v>
      </c>
      <c r="W1099" s="31">
        <v>204</v>
      </c>
      <c r="X1099" s="31">
        <v>0</v>
      </c>
      <c r="Y1099" s="31">
        <v>0</v>
      </c>
      <c r="Z1099" s="31">
        <v>92</v>
      </c>
      <c r="AA1099" s="28">
        <v>3</v>
      </c>
      <c r="AB1099" s="28">
        <v>2</v>
      </c>
      <c r="AC1099" s="28">
        <v>2</v>
      </c>
      <c r="AD1099" s="28">
        <v>11</v>
      </c>
      <c r="AE1099" s="28">
        <v>8</v>
      </c>
      <c r="AF1099" s="28">
        <v>0</v>
      </c>
      <c r="AG1099" s="28">
        <v>0</v>
      </c>
      <c r="AH1099" s="28">
        <v>0</v>
      </c>
      <c r="AI1099" s="28">
        <v>0</v>
      </c>
      <c r="AJ1099" s="28">
        <v>0</v>
      </c>
      <c r="AK1099" s="28">
        <v>0</v>
      </c>
      <c r="AL1099" s="28">
        <v>3</v>
      </c>
      <c r="AM1099" s="28">
        <v>11</v>
      </c>
      <c r="AN1099" s="32">
        <v>0</v>
      </c>
    </row>
    <row r="1100" spans="1:40" x14ac:dyDescent="0.35">
      <c r="A1100" s="19">
        <v>10664</v>
      </c>
      <c r="B1100" s="20">
        <v>1949</v>
      </c>
      <c r="C1100" s="21">
        <f ca="1">YEAR(TODAY())-CLEAN!$B1100</f>
        <v>76</v>
      </c>
      <c r="D1100" s="28" t="s">
        <v>794</v>
      </c>
      <c r="E1100" s="20" t="s">
        <v>717</v>
      </c>
      <c r="F1100" s="20" t="s">
        <v>712</v>
      </c>
      <c r="G1100" s="22">
        <v>51529</v>
      </c>
      <c r="H1100" s="21">
        <v>0</v>
      </c>
      <c r="I1100" s="21">
        <v>1</v>
      </c>
      <c r="J1100" s="21">
        <f>CLEAN!$H1100+CLEAN!$I1100</f>
        <v>1</v>
      </c>
      <c r="K1100" s="23">
        <v>41524</v>
      </c>
      <c r="L1100" s="21">
        <f ca="1">YEAR(TODAY())-YEAR(CLEAN!$K1100)</f>
        <v>12</v>
      </c>
      <c r="M1100" s="21">
        <v>14</v>
      </c>
      <c r="N1100" s="21">
        <f>SUM(CLEAN!$AB1100:$AE1100)</f>
        <v>23</v>
      </c>
      <c r="O1100" s="24">
        <f>CLEAN!$U1100+CLEAN!$V1100+CLEAN!$W1100+CLEAN!$X1100+CLEAN!$Y1100+CLEAN!$Z1100</f>
        <v>467</v>
      </c>
      <c r="P1100" s="21">
        <f>IF(CLEAN!$M1100&lt;=32,3,IF(CLEAN!$M1100&lt;=65,2,1))</f>
        <v>3</v>
      </c>
      <c r="Q1100" s="21">
        <f>IF(Table_Market[[#This Row],[F_TOTAL_achat]]&lt;=14,1,IF(Table_Market[[#This Row],[F_TOTAL_achat]]&lt;=21,2,3))</f>
        <v>3</v>
      </c>
      <c r="R1100" s="21">
        <f>IF(Table_Market[[#This Row],[M_TOTAL_dépensé]]&lt;=115,1,IF(Table_Market[[#This Row],[M_TOTAL_dépensé]]&lt;=833,2,3))</f>
        <v>2</v>
      </c>
      <c r="S1100" s="21" t="str">
        <f>Table_Market[[#This Row],[R_SCORE]]&amp;Table_Market[[#This Row],[F_SCORE]]&amp;Table_Market[[#This Row],[M_SCORE]]</f>
        <v>332</v>
      </c>
      <c r="T11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00" s="24">
        <v>400</v>
      </c>
      <c r="V1100" s="24">
        <v>4</v>
      </c>
      <c r="W1100" s="24">
        <v>35</v>
      </c>
      <c r="X1100" s="24">
        <v>6</v>
      </c>
      <c r="Y1100" s="24">
        <v>0</v>
      </c>
      <c r="Z1100" s="24">
        <v>22</v>
      </c>
      <c r="AA1100" s="21">
        <v>2</v>
      </c>
      <c r="AB1100" s="21">
        <v>9</v>
      </c>
      <c r="AC1100" s="21">
        <v>1</v>
      </c>
      <c r="AD1100" s="21">
        <v>5</v>
      </c>
      <c r="AE1100" s="21">
        <v>8</v>
      </c>
      <c r="AF1100" s="21">
        <v>0</v>
      </c>
      <c r="AG1100" s="21">
        <v>0</v>
      </c>
      <c r="AH1100" s="21">
        <v>0</v>
      </c>
      <c r="AI1100" s="21">
        <v>0</v>
      </c>
      <c r="AJ1100" s="21">
        <v>0</v>
      </c>
      <c r="AK1100" s="21">
        <v>0</v>
      </c>
      <c r="AL1100" s="21">
        <v>3</v>
      </c>
      <c r="AM1100" s="21">
        <v>11</v>
      </c>
      <c r="AN1100" s="25">
        <v>0</v>
      </c>
    </row>
    <row r="1101" spans="1:40" x14ac:dyDescent="0.35">
      <c r="A1101" s="26">
        <v>7938</v>
      </c>
      <c r="B1101" s="27">
        <v>1958</v>
      </c>
      <c r="C1101" s="21">
        <f ca="1">YEAR(TODAY())-CLEAN!$B1101</f>
        <v>67</v>
      </c>
      <c r="D1101" s="28" t="s">
        <v>794</v>
      </c>
      <c r="E1101" s="27" t="s">
        <v>714</v>
      </c>
      <c r="F1101" s="27" t="s">
        <v>713</v>
      </c>
      <c r="G1101" s="29">
        <v>51518</v>
      </c>
      <c r="H1101" s="28">
        <v>0</v>
      </c>
      <c r="I1101" s="28">
        <v>1</v>
      </c>
      <c r="J1101" s="28">
        <f>CLEAN!$H1101+CLEAN!$I1101</f>
        <v>1</v>
      </c>
      <c r="K1101" s="30">
        <v>41550</v>
      </c>
      <c r="L1101" s="28">
        <f ca="1">YEAR(TODAY())-YEAR(CLEAN!$K1101)</f>
        <v>12</v>
      </c>
      <c r="M1101" s="28">
        <v>92</v>
      </c>
      <c r="N1101" s="28">
        <f>SUM(CLEAN!$AB1101:$AE1101)</f>
        <v>18</v>
      </c>
      <c r="O1101" s="31">
        <f>CLEAN!$U1101+CLEAN!$V1101+CLEAN!$W1101+CLEAN!$X1101+CLEAN!$Y1101+CLEAN!$Z1101</f>
        <v>449</v>
      </c>
      <c r="P1101" s="28">
        <f>IF(CLEAN!$M1101&lt;=32,3,IF(CLEAN!$M1101&lt;=65,2,1))</f>
        <v>1</v>
      </c>
      <c r="Q1101" s="28">
        <f>IF(Table_Market[[#This Row],[F_TOTAL_achat]]&lt;=14,1,IF(Table_Market[[#This Row],[F_TOTAL_achat]]&lt;=21,2,3))</f>
        <v>2</v>
      </c>
      <c r="R1101" s="28">
        <f>IF(Table_Market[[#This Row],[M_TOTAL_dépensé]]&lt;=115,1,IF(Table_Market[[#This Row],[M_TOTAL_dépensé]]&lt;=833,2,3))</f>
        <v>2</v>
      </c>
      <c r="S1101" s="21" t="str">
        <f>Table_Market[[#This Row],[R_SCORE]]&amp;Table_Market[[#This Row],[F_SCORE]]&amp;Table_Market[[#This Row],[M_SCORE]]</f>
        <v>122</v>
      </c>
      <c r="T11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01" s="31">
        <v>350</v>
      </c>
      <c r="V1101" s="31">
        <v>8</v>
      </c>
      <c r="W1101" s="31">
        <v>66</v>
      </c>
      <c r="X1101" s="31">
        <v>17</v>
      </c>
      <c r="Y1101" s="31">
        <v>4</v>
      </c>
      <c r="Z1101" s="31">
        <v>4</v>
      </c>
      <c r="AA1101" s="28">
        <v>2</v>
      </c>
      <c r="AB1101" s="28">
        <v>3</v>
      </c>
      <c r="AC1101" s="28">
        <v>2</v>
      </c>
      <c r="AD1101" s="28">
        <v>10</v>
      </c>
      <c r="AE1101" s="28">
        <v>3</v>
      </c>
      <c r="AF1101" s="28">
        <v>0</v>
      </c>
      <c r="AG1101" s="28">
        <v>0</v>
      </c>
      <c r="AH1101" s="28">
        <v>0</v>
      </c>
      <c r="AI1101" s="28">
        <v>0</v>
      </c>
      <c r="AJ1101" s="28">
        <v>0</v>
      </c>
      <c r="AK1101" s="28">
        <v>0</v>
      </c>
      <c r="AL1101" s="28">
        <v>3</v>
      </c>
      <c r="AM1101" s="28">
        <v>11</v>
      </c>
      <c r="AN1101" s="32">
        <v>0</v>
      </c>
    </row>
    <row r="1102" spans="1:40" x14ac:dyDescent="0.35">
      <c r="A1102" s="19">
        <v>5837</v>
      </c>
      <c r="B1102" s="20">
        <v>1967</v>
      </c>
      <c r="C1102" s="21">
        <f ca="1">YEAR(TODAY())-CLEAN!$B1102</f>
        <v>58</v>
      </c>
      <c r="D1102" s="28" t="s">
        <v>792</v>
      </c>
      <c r="E1102" s="20" t="s">
        <v>716</v>
      </c>
      <c r="F1102" s="20" t="s">
        <v>710</v>
      </c>
      <c r="G1102" s="22">
        <v>51479</v>
      </c>
      <c r="H1102" s="21">
        <v>1</v>
      </c>
      <c r="I1102" s="21">
        <v>1</v>
      </c>
      <c r="J1102" s="21">
        <f>CLEAN!$H1102+CLEAN!$I1102</f>
        <v>2</v>
      </c>
      <c r="K1102" s="23">
        <v>41271</v>
      </c>
      <c r="L1102" s="21">
        <f ca="1">YEAR(TODAY())-YEAR(CLEAN!$K1102)</f>
        <v>13</v>
      </c>
      <c r="M1102" s="21">
        <v>67</v>
      </c>
      <c r="N1102" s="21">
        <f>SUM(CLEAN!$AB1102:$AE1102)</f>
        <v>22</v>
      </c>
      <c r="O1102" s="24">
        <f>CLEAN!$U1102+CLEAN!$V1102+CLEAN!$W1102+CLEAN!$X1102+CLEAN!$Y1102+CLEAN!$Z1102</f>
        <v>494</v>
      </c>
      <c r="P1102" s="21">
        <f>IF(CLEAN!$M1102&lt;=32,3,IF(CLEAN!$M1102&lt;=65,2,1))</f>
        <v>1</v>
      </c>
      <c r="Q1102" s="21">
        <f>IF(Table_Market[[#This Row],[F_TOTAL_achat]]&lt;=14,1,IF(Table_Market[[#This Row],[F_TOTAL_achat]]&lt;=21,2,3))</f>
        <v>3</v>
      </c>
      <c r="R1102" s="21">
        <f>IF(Table_Market[[#This Row],[M_TOTAL_dépensé]]&lt;=115,1,IF(Table_Market[[#This Row],[M_TOTAL_dépensé]]&lt;=833,2,3))</f>
        <v>2</v>
      </c>
      <c r="S1102" s="21" t="str">
        <f>Table_Market[[#This Row],[R_SCORE]]&amp;Table_Market[[#This Row],[F_SCORE]]&amp;Table_Market[[#This Row],[M_SCORE]]</f>
        <v>132</v>
      </c>
      <c r="T11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02" s="24">
        <v>247</v>
      </c>
      <c r="V1102" s="24">
        <v>8</v>
      </c>
      <c r="W1102" s="24">
        <v>160</v>
      </c>
      <c r="X1102" s="24">
        <v>6</v>
      </c>
      <c r="Y1102" s="24">
        <v>8</v>
      </c>
      <c r="Z1102" s="24">
        <v>65</v>
      </c>
      <c r="AA1102" s="21">
        <v>7</v>
      </c>
      <c r="AB1102" s="21">
        <v>6</v>
      </c>
      <c r="AC1102" s="21">
        <v>3</v>
      </c>
      <c r="AD1102" s="21">
        <v>6</v>
      </c>
      <c r="AE1102" s="21">
        <v>7</v>
      </c>
      <c r="AF1102" s="21">
        <v>0</v>
      </c>
      <c r="AG1102" s="21">
        <v>0</v>
      </c>
      <c r="AH1102" s="21">
        <v>0</v>
      </c>
      <c r="AI1102" s="21">
        <v>0</v>
      </c>
      <c r="AJ1102" s="21">
        <v>0</v>
      </c>
      <c r="AK1102" s="21">
        <v>0</v>
      </c>
      <c r="AL1102" s="21">
        <v>3</v>
      </c>
      <c r="AM1102" s="21">
        <v>11</v>
      </c>
      <c r="AN1102" s="25">
        <v>0</v>
      </c>
    </row>
    <row r="1103" spans="1:40" x14ac:dyDescent="0.35">
      <c r="A1103" s="26">
        <v>3602</v>
      </c>
      <c r="B1103" s="27">
        <v>1958</v>
      </c>
      <c r="C1103" s="21">
        <f ca="1">YEAR(TODAY())-CLEAN!$B1103</f>
        <v>67</v>
      </c>
      <c r="D1103" s="28" t="s">
        <v>794</v>
      </c>
      <c r="E1103" s="27" t="s">
        <v>717</v>
      </c>
      <c r="F1103" s="27" t="s">
        <v>710</v>
      </c>
      <c r="G1103" s="29">
        <v>51412</v>
      </c>
      <c r="H1103" s="28">
        <v>0</v>
      </c>
      <c r="I1103" s="28">
        <v>1</v>
      </c>
      <c r="J1103" s="28">
        <f>CLEAN!$H1103+CLEAN!$I1103</f>
        <v>1</v>
      </c>
      <c r="K1103" s="30">
        <v>41639</v>
      </c>
      <c r="L1103" s="28">
        <f ca="1">YEAR(TODAY())-YEAR(CLEAN!$K1103)</f>
        <v>12</v>
      </c>
      <c r="M1103" s="28">
        <v>42</v>
      </c>
      <c r="N1103" s="28">
        <f>SUM(CLEAN!$AB1103:$AE1103)</f>
        <v>13</v>
      </c>
      <c r="O1103" s="31">
        <f>CLEAN!$U1103+CLEAN!$V1103+CLEAN!$W1103+CLEAN!$X1103+CLEAN!$Y1103+CLEAN!$Z1103</f>
        <v>195</v>
      </c>
      <c r="P1103" s="28">
        <f>IF(CLEAN!$M1103&lt;=32,3,IF(CLEAN!$M1103&lt;=65,2,1))</f>
        <v>2</v>
      </c>
      <c r="Q1103" s="28">
        <f>IF(Table_Market[[#This Row],[F_TOTAL_achat]]&lt;=14,1,IF(Table_Market[[#This Row],[F_TOTAL_achat]]&lt;=21,2,3))</f>
        <v>1</v>
      </c>
      <c r="R1103" s="28">
        <f>IF(Table_Market[[#This Row],[M_TOTAL_dépensé]]&lt;=115,1,IF(Table_Market[[#This Row],[M_TOTAL_dépensé]]&lt;=833,2,3))</f>
        <v>2</v>
      </c>
      <c r="S1103" s="21" t="str">
        <f>Table_Market[[#This Row],[R_SCORE]]&amp;Table_Market[[#This Row],[F_SCORE]]&amp;Table_Market[[#This Row],[M_SCORE]]</f>
        <v>212</v>
      </c>
      <c r="T11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03" s="31">
        <v>140</v>
      </c>
      <c r="V1103" s="31">
        <v>3</v>
      </c>
      <c r="W1103" s="31">
        <v>29</v>
      </c>
      <c r="X1103" s="31">
        <v>4</v>
      </c>
      <c r="Y1103" s="31">
        <v>5</v>
      </c>
      <c r="Z1103" s="31">
        <v>14</v>
      </c>
      <c r="AA1103" s="28">
        <v>2</v>
      </c>
      <c r="AB1103" s="28">
        <v>3</v>
      </c>
      <c r="AC1103" s="28">
        <v>2</v>
      </c>
      <c r="AD1103" s="28">
        <v>4</v>
      </c>
      <c r="AE1103" s="28">
        <v>4</v>
      </c>
      <c r="AF1103" s="28">
        <v>0</v>
      </c>
      <c r="AG1103" s="28">
        <v>0</v>
      </c>
      <c r="AH1103" s="28">
        <v>0</v>
      </c>
      <c r="AI1103" s="28">
        <v>0</v>
      </c>
      <c r="AJ1103" s="28">
        <v>0</v>
      </c>
      <c r="AK1103" s="28">
        <v>0</v>
      </c>
      <c r="AL1103" s="28">
        <v>3</v>
      </c>
      <c r="AM1103" s="28">
        <v>11</v>
      </c>
      <c r="AN1103" s="32">
        <v>0</v>
      </c>
    </row>
    <row r="1104" spans="1:40" x14ac:dyDescent="0.35">
      <c r="A1104" s="19">
        <v>73</v>
      </c>
      <c r="B1104" s="20">
        <v>1953</v>
      </c>
      <c r="C1104" s="21">
        <f ca="1">YEAR(TODAY())-CLEAN!$B1104</f>
        <v>72</v>
      </c>
      <c r="D1104" s="28" t="s">
        <v>794</v>
      </c>
      <c r="E1104" s="20" t="s">
        <v>714</v>
      </c>
      <c r="F1104" s="20" t="s">
        <v>709</v>
      </c>
      <c r="G1104" s="22">
        <v>51411</v>
      </c>
      <c r="H1104" s="21">
        <v>1</v>
      </c>
      <c r="I1104" s="21">
        <v>2</v>
      </c>
      <c r="J1104" s="21">
        <f>CLEAN!$H1104+CLEAN!$I1104</f>
        <v>3</v>
      </c>
      <c r="K1104" s="23">
        <v>41420</v>
      </c>
      <c r="L1104" s="21">
        <f ca="1">YEAR(TODAY())-YEAR(CLEAN!$K1104)</f>
        <v>12</v>
      </c>
      <c r="M1104" s="21">
        <v>81</v>
      </c>
      <c r="N1104" s="21">
        <f>SUM(CLEAN!$AB1104:$AE1104)</f>
        <v>8</v>
      </c>
      <c r="O1104" s="24">
        <f>CLEAN!$U1104+CLEAN!$V1104+CLEAN!$W1104+CLEAN!$X1104+CLEAN!$Y1104+CLEAN!$Z1104</f>
        <v>18</v>
      </c>
      <c r="P1104" s="21">
        <f>IF(CLEAN!$M1104&lt;=32,3,IF(CLEAN!$M1104&lt;=65,2,1))</f>
        <v>1</v>
      </c>
      <c r="Q1104" s="21">
        <f>IF(Table_Market[[#This Row],[F_TOTAL_achat]]&lt;=14,1,IF(Table_Market[[#This Row],[F_TOTAL_achat]]&lt;=21,2,3))</f>
        <v>1</v>
      </c>
      <c r="R1104" s="21">
        <f>IF(Table_Market[[#This Row],[M_TOTAL_dépensé]]&lt;=115,1,IF(Table_Market[[#This Row],[M_TOTAL_dépensé]]&lt;=833,2,3))</f>
        <v>1</v>
      </c>
      <c r="S1104" s="21" t="str">
        <f>Table_Market[[#This Row],[R_SCORE]]&amp;Table_Market[[#This Row],[F_SCORE]]&amp;Table_Market[[#This Row],[M_SCORE]]</f>
        <v>111</v>
      </c>
      <c r="T11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04" s="24">
        <v>14</v>
      </c>
      <c r="V1104" s="24">
        <v>0</v>
      </c>
      <c r="W1104" s="24">
        <v>3</v>
      </c>
      <c r="X1104" s="24">
        <v>0</v>
      </c>
      <c r="Y1104" s="24">
        <v>0</v>
      </c>
      <c r="Z1104" s="24">
        <v>1</v>
      </c>
      <c r="AA1104" s="21">
        <v>1</v>
      </c>
      <c r="AB1104" s="21">
        <v>0</v>
      </c>
      <c r="AC1104" s="21">
        <v>0</v>
      </c>
      <c r="AD1104" s="21">
        <v>3</v>
      </c>
      <c r="AE1104" s="21">
        <v>5</v>
      </c>
      <c r="AF1104" s="21">
        <v>0</v>
      </c>
      <c r="AG1104" s="21">
        <v>0</v>
      </c>
      <c r="AH1104" s="21">
        <v>0</v>
      </c>
      <c r="AI1104" s="21">
        <v>0</v>
      </c>
      <c r="AJ1104" s="21">
        <v>0</v>
      </c>
      <c r="AK1104" s="21">
        <v>0</v>
      </c>
      <c r="AL1104" s="21">
        <v>3</v>
      </c>
      <c r="AM1104" s="21">
        <v>11</v>
      </c>
      <c r="AN1104" s="25">
        <v>0</v>
      </c>
    </row>
    <row r="1105" spans="1:40" x14ac:dyDescent="0.35">
      <c r="A1105" s="26">
        <v>7108</v>
      </c>
      <c r="B1105" s="27">
        <v>1965</v>
      </c>
      <c r="C1105" s="21">
        <f ca="1">YEAR(TODAY())-CLEAN!$B1105</f>
        <v>60</v>
      </c>
      <c r="D1105" s="28" t="s">
        <v>794</v>
      </c>
      <c r="E1105" s="27" t="s">
        <v>717</v>
      </c>
      <c r="F1105" s="27" t="s">
        <v>712</v>
      </c>
      <c r="G1105" s="29">
        <v>51390</v>
      </c>
      <c r="H1105" s="28">
        <v>1</v>
      </c>
      <c r="I1105" s="28">
        <v>1</v>
      </c>
      <c r="J1105" s="28">
        <f>CLEAN!$H1105+CLEAN!$I1105</f>
        <v>2</v>
      </c>
      <c r="K1105" s="30">
        <v>41160</v>
      </c>
      <c r="L1105" s="28">
        <f ca="1">YEAR(TODAY())-YEAR(CLEAN!$K1105)</f>
        <v>13</v>
      </c>
      <c r="M1105" s="28">
        <v>54</v>
      </c>
      <c r="N1105" s="28">
        <f>SUM(CLEAN!$AB1105:$AE1105)</f>
        <v>17</v>
      </c>
      <c r="O1105" s="31">
        <f>CLEAN!$U1105+CLEAN!$V1105+CLEAN!$W1105+CLEAN!$X1105+CLEAN!$Y1105+CLEAN!$Z1105</f>
        <v>353</v>
      </c>
      <c r="P1105" s="28">
        <f>IF(CLEAN!$M1105&lt;=32,3,IF(CLEAN!$M1105&lt;=65,2,1))</f>
        <v>2</v>
      </c>
      <c r="Q1105" s="28">
        <f>IF(Table_Market[[#This Row],[F_TOTAL_achat]]&lt;=14,1,IF(Table_Market[[#This Row],[F_TOTAL_achat]]&lt;=21,2,3))</f>
        <v>2</v>
      </c>
      <c r="R1105" s="28">
        <f>IF(Table_Market[[#This Row],[M_TOTAL_dépensé]]&lt;=115,1,IF(Table_Market[[#This Row],[M_TOTAL_dépensé]]&lt;=833,2,3))</f>
        <v>2</v>
      </c>
      <c r="S1105" s="21" t="str">
        <f>Table_Market[[#This Row],[R_SCORE]]&amp;Table_Market[[#This Row],[F_SCORE]]&amp;Table_Market[[#This Row],[M_SCORE]]</f>
        <v>222</v>
      </c>
      <c r="T11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05" s="31">
        <v>205</v>
      </c>
      <c r="V1105" s="31">
        <v>20</v>
      </c>
      <c r="W1105" s="31">
        <v>47</v>
      </c>
      <c r="X1105" s="31">
        <v>23</v>
      </c>
      <c r="Y1105" s="31">
        <v>2</v>
      </c>
      <c r="Z1105" s="31">
        <v>56</v>
      </c>
      <c r="AA1105" s="28">
        <v>6</v>
      </c>
      <c r="AB1105" s="28">
        <v>5</v>
      </c>
      <c r="AC1105" s="28">
        <v>2</v>
      </c>
      <c r="AD1105" s="28">
        <v>5</v>
      </c>
      <c r="AE1105" s="28">
        <v>5</v>
      </c>
      <c r="AF1105" s="28">
        <v>0</v>
      </c>
      <c r="AG1105" s="28">
        <v>0</v>
      </c>
      <c r="AH1105" s="28">
        <v>0</v>
      </c>
      <c r="AI1105" s="28">
        <v>0</v>
      </c>
      <c r="AJ1105" s="28">
        <v>0</v>
      </c>
      <c r="AK1105" s="28">
        <v>0</v>
      </c>
      <c r="AL1105" s="28">
        <v>3</v>
      </c>
      <c r="AM1105" s="28">
        <v>11</v>
      </c>
      <c r="AN1105" s="32">
        <v>0</v>
      </c>
    </row>
    <row r="1106" spans="1:40" x14ac:dyDescent="0.35">
      <c r="A1106" s="19">
        <v>4552</v>
      </c>
      <c r="B1106" s="20">
        <v>1991</v>
      </c>
      <c r="C1106" s="21">
        <f ca="1">YEAR(TODAY())-CLEAN!$B1106</f>
        <v>34</v>
      </c>
      <c r="D1106" s="28" t="s">
        <v>793</v>
      </c>
      <c r="E1106" s="20" t="s">
        <v>716</v>
      </c>
      <c r="F1106" s="20" t="s">
        <v>710</v>
      </c>
      <c r="G1106" s="22">
        <v>51373</v>
      </c>
      <c r="H1106" s="21">
        <v>0</v>
      </c>
      <c r="I1106" s="21">
        <v>0</v>
      </c>
      <c r="J1106" s="21">
        <f>CLEAN!$H1106+CLEAN!$I1106</f>
        <v>0</v>
      </c>
      <c r="K1106" s="23">
        <v>41447</v>
      </c>
      <c r="L1106" s="21">
        <f ca="1">YEAR(TODAY())-YEAR(CLEAN!$K1106)</f>
        <v>12</v>
      </c>
      <c r="M1106" s="21">
        <v>37</v>
      </c>
      <c r="N1106" s="21">
        <f>SUM(CLEAN!$AB1106:$AE1106)</f>
        <v>15</v>
      </c>
      <c r="O1106" s="24">
        <f>CLEAN!$U1106+CLEAN!$V1106+CLEAN!$W1106+CLEAN!$X1106+CLEAN!$Y1106+CLEAN!$Z1106</f>
        <v>393</v>
      </c>
      <c r="P1106" s="21">
        <f>IF(CLEAN!$M1106&lt;=32,3,IF(CLEAN!$M1106&lt;=65,2,1))</f>
        <v>2</v>
      </c>
      <c r="Q1106" s="21">
        <f>IF(Table_Market[[#This Row],[F_TOTAL_achat]]&lt;=14,1,IF(Table_Market[[#This Row],[F_TOTAL_achat]]&lt;=21,2,3))</f>
        <v>2</v>
      </c>
      <c r="R1106" s="21">
        <f>IF(Table_Market[[#This Row],[M_TOTAL_dépensé]]&lt;=115,1,IF(Table_Market[[#This Row],[M_TOTAL_dépensé]]&lt;=833,2,3))</f>
        <v>2</v>
      </c>
      <c r="S1106" s="21" t="str">
        <f>Table_Market[[#This Row],[R_SCORE]]&amp;Table_Market[[#This Row],[F_SCORE]]&amp;Table_Market[[#This Row],[M_SCORE]]</f>
        <v>222</v>
      </c>
      <c r="T11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06" s="24">
        <v>83</v>
      </c>
      <c r="V1106" s="24">
        <v>2</v>
      </c>
      <c r="W1106" s="24">
        <v>101</v>
      </c>
      <c r="X1106" s="24">
        <v>64</v>
      </c>
      <c r="Y1106" s="24">
        <v>26</v>
      </c>
      <c r="Z1106" s="24">
        <v>117</v>
      </c>
      <c r="AA1106" s="21">
        <v>1</v>
      </c>
      <c r="AB1106" s="21">
        <v>3</v>
      </c>
      <c r="AC1106" s="21">
        <v>5</v>
      </c>
      <c r="AD1106" s="21">
        <v>3</v>
      </c>
      <c r="AE1106" s="21">
        <v>4</v>
      </c>
      <c r="AF1106" s="21">
        <v>0</v>
      </c>
      <c r="AG1106" s="21">
        <v>0</v>
      </c>
      <c r="AH1106" s="21">
        <v>0</v>
      </c>
      <c r="AI1106" s="21">
        <v>0</v>
      </c>
      <c r="AJ1106" s="21">
        <v>0</v>
      </c>
      <c r="AK1106" s="21">
        <v>0</v>
      </c>
      <c r="AL1106" s="21">
        <v>3</v>
      </c>
      <c r="AM1106" s="21">
        <v>11</v>
      </c>
      <c r="AN1106" s="25">
        <v>0</v>
      </c>
    </row>
    <row r="1107" spans="1:40" x14ac:dyDescent="0.35">
      <c r="A1107" s="26">
        <v>7375</v>
      </c>
      <c r="B1107" s="27">
        <v>1976</v>
      </c>
      <c r="C1107" s="21">
        <f ca="1">YEAR(TODAY())-CLEAN!$B1107</f>
        <v>49</v>
      </c>
      <c r="D1107" s="28" t="s">
        <v>792</v>
      </c>
      <c r="E1107" s="27" t="s">
        <v>716</v>
      </c>
      <c r="F1107" s="27" t="s">
        <v>713</v>
      </c>
      <c r="G1107" s="29">
        <v>51369</v>
      </c>
      <c r="H1107" s="28">
        <v>0</v>
      </c>
      <c r="I1107" s="28">
        <v>1</v>
      </c>
      <c r="J1107" s="28">
        <f>CLEAN!$H1107+CLEAN!$I1107</f>
        <v>1</v>
      </c>
      <c r="K1107" s="30">
        <v>41207</v>
      </c>
      <c r="L1107" s="28">
        <f ca="1">YEAR(TODAY())-YEAR(CLEAN!$K1107)</f>
        <v>13</v>
      </c>
      <c r="M1107" s="28">
        <v>84</v>
      </c>
      <c r="N1107" s="28">
        <f>SUM(CLEAN!$AB1107:$AE1107)</f>
        <v>22</v>
      </c>
      <c r="O1107" s="31">
        <f>CLEAN!$U1107+CLEAN!$V1107+CLEAN!$W1107+CLEAN!$X1107+CLEAN!$Y1107+CLEAN!$Z1107</f>
        <v>576</v>
      </c>
      <c r="P1107" s="28">
        <f>IF(CLEAN!$M1107&lt;=32,3,IF(CLEAN!$M1107&lt;=65,2,1))</f>
        <v>1</v>
      </c>
      <c r="Q1107" s="28">
        <f>IF(Table_Market[[#This Row],[F_TOTAL_achat]]&lt;=14,1,IF(Table_Market[[#This Row],[F_TOTAL_achat]]&lt;=21,2,3))</f>
        <v>3</v>
      </c>
      <c r="R1107" s="28">
        <f>IF(Table_Market[[#This Row],[M_TOTAL_dépensé]]&lt;=115,1,IF(Table_Market[[#This Row],[M_TOTAL_dépensé]]&lt;=833,2,3))</f>
        <v>2</v>
      </c>
      <c r="S1107" s="21" t="str">
        <f>Table_Market[[#This Row],[R_SCORE]]&amp;Table_Market[[#This Row],[F_SCORE]]&amp;Table_Market[[#This Row],[M_SCORE]]</f>
        <v>132</v>
      </c>
      <c r="T11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07" s="31">
        <v>297</v>
      </c>
      <c r="V1107" s="31">
        <v>7</v>
      </c>
      <c r="W1107" s="31">
        <v>79</v>
      </c>
      <c r="X1107" s="31">
        <v>0</v>
      </c>
      <c r="Y1107" s="31">
        <v>11</v>
      </c>
      <c r="Z1107" s="31">
        <v>182</v>
      </c>
      <c r="AA1107" s="28">
        <v>2</v>
      </c>
      <c r="AB1107" s="28">
        <v>8</v>
      </c>
      <c r="AC1107" s="28">
        <v>2</v>
      </c>
      <c r="AD1107" s="28">
        <v>4</v>
      </c>
      <c r="AE1107" s="28">
        <v>8</v>
      </c>
      <c r="AF1107" s="28">
        <v>0</v>
      </c>
      <c r="AG1107" s="28">
        <v>0</v>
      </c>
      <c r="AH1107" s="28">
        <v>0</v>
      </c>
      <c r="AI1107" s="28">
        <v>0</v>
      </c>
      <c r="AJ1107" s="28">
        <v>0</v>
      </c>
      <c r="AK1107" s="28">
        <v>0</v>
      </c>
      <c r="AL1107" s="28">
        <v>3</v>
      </c>
      <c r="AM1107" s="28">
        <v>11</v>
      </c>
      <c r="AN1107" s="32">
        <v>0</v>
      </c>
    </row>
    <row r="1108" spans="1:40" x14ac:dyDescent="0.35">
      <c r="A1108" s="19">
        <v>10144</v>
      </c>
      <c r="B1108" s="20">
        <v>1976</v>
      </c>
      <c r="C1108" s="21">
        <f ca="1">YEAR(TODAY())-CLEAN!$B1108</f>
        <v>49</v>
      </c>
      <c r="D1108" s="28" t="s">
        <v>792</v>
      </c>
      <c r="E1108" s="20" t="s">
        <v>716</v>
      </c>
      <c r="F1108" s="20" t="s">
        <v>713</v>
      </c>
      <c r="G1108" s="22">
        <v>51369</v>
      </c>
      <c r="H1108" s="21">
        <v>0</v>
      </c>
      <c r="I1108" s="21">
        <v>1</v>
      </c>
      <c r="J1108" s="21">
        <f>CLEAN!$H1108+CLEAN!$I1108</f>
        <v>1</v>
      </c>
      <c r="K1108" s="23">
        <v>41207</v>
      </c>
      <c r="L1108" s="21">
        <f ca="1">YEAR(TODAY())-YEAR(CLEAN!$K1108)</f>
        <v>13</v>
      </c>
      <c r="M1108" s="21">
        <v>84</v>
      </c>
      <c r="N1108" s="21">
        <f>SUM(CLEAN!$AB1108:$AE1108)</f>
        <v>22</v>
      </c>
      <c r="O1108" s="24">
        <f>CLEAN!$U1108+CLEAN!$V1108+CLEAN!$W1108+CLEAN!$X1108+CLEAN!$Y1108+CLEAN!$Z1108</f>
        <v>576</v>
      </c>
      <c r="P1108" s="21">
        <f>IF(CLEAN!$M1108&lt;=32,3,IF(CLEAN!$M1108&lt;=65,2,1))</f>
        <v>1</v>
      </c>
      <c r="Q1108" s="21">
        <f>IF(Table_Market[[#This Row],[F_TOTAL_achat]]&lt;=14,1,IF(Table_Market[[#This Row],[F_TOTAL_achat]]&lt;=21,2,3))</f>
        <v>3</v>
      </c>
      <c r="R1108" s="21">
        <f>IF(Table_Market[[#This Row],[M_TOTAL_dépensé]]&lt;=115,1,IF(Table_Market[[#This Row],[M_TOTAL_dépensé]]&lt;=833,2,3))</f>
        <v>2</v>
      </c>
      <c r="S1108" s="21" t="str">
        <f>Table_Market[[#This Row],[R_SCORE]]&amp;Table_Market[[#This Row],[F_SCORE]]&amp;Table_Market[[#This Row],[M_SCORE]]</f>
        <v>132</v>
      </c>
      <c r="T11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08" s="24">
        <v>297</v>
      </c>
      <c r="V1108" s="24">
        <v>7</v>
      </c>
      <c r="W1108" s="24">
        <v>79</v>
      </c>
      <c r="X1108" s="24">
        <v>0</v>
      </c>
      <c r="Y1108" s="24">
        <v>11</v>
      </c>
      <c r="Z1108" s="24">
        <v>182</v>
      </c>
      <c r="AA1108" s="21">
        <v>2</v>
      </c>
      <c r="AB1108" s="21">
        <v>8</v>
      </c>
      <c r="AC1108" s="21">
        <v>2</v>
      </c>
      <c r="AD1108" s="21">
        <v>4</v>
      </c>
      <c r="AE1108" s="21">
        <v>8</v>
      </c>
      <c r="AF1108" s="21">
        <v>0</v>
      </c>
      <c r="AG1108" s="21">
        <v>0</v>
      </c>
      <c r="AH1108" s="21">
        <v>0</v>
      </c>
      <c r="AI1108" s="21">
        <v>0</v>
      </c>
      <c r="AJ1108" s="21">
        <v>0</v>
      </c>
      <c r="AK1108" s="21">
        <v>0</v>
      </c>
      <c r="AL1108" s="21">
        <v>3</v>
      </c>
      <c r="AM1108" s="21">
        <v>11</v>
      </c>
      <c r="AN1108" s="25">
        <v>0</v>
      </c>
    </row>
    <row r="1109" spans="1:40" x14ac:dyDescent="0.35">
      <c r="A1109" s="26">
        <v>10341</v>
      </c>
      <c r="B1109" s="27">
        <v>1948</v>
      </c>
      <c r="C1109" s="21">
        <f ca="1">YEAR(TODAY())-CLEAN!$B1109</f>
        <v>77</v>
      </c>
      <c r="D1109" s="28" t="s">
        <v>794</v>
      </c>
      <c r="E1109" s="27" t="s">
        <v>716</v>
      </c>
      <c r="F1109" s="27" t="s">
        <v>713</v>
      </c>
      <c r="G1109" s="29">
        <v>51315</v>
      </c>
      <c r="H1109" s="28">
        <v>0</v>
      </c>
      <c r="I1109" s="28">
        <v>0</v>
      </c>
      <c r="J1109" s="28">
        <f>CLEAN!$H1109+CLEAN!$I1109</f>
        <v>0</v>
      </c>
      <c r="K1109" s="30">
        <v>41693</v>
      </c>
      <c r="L1109" s="28">
        <f ca="1">YEAR(TODAY())-YEAR(CLEAN!$K1109)</f>
        <v>11</v>
      </c>
      <c r="M1109" s="28">
        <v>45</v>
      </c>
      <c r="N1109" s="28">
        <f>SUM(CLEAN!$AB1109:$AE1109)</f>
        <v>11</v>
      </c>
      <c r="O1109" s="31">
        <f>CLEAN!$U1109+CLEAN!$V1109+CLEAN!$W1109+CLEAN!$X1109+CLEAN!$Y1109+CLEAN!$Z1109</f>
        <v>222</v>
      </c>
      <c r="P1109" s="28">
        <f>IF(CLEAN!$M1109&lt;=32,3,IF(CLEAN!$M1109&lt;=65,2,1))</f>
        <v>2</v>
      </c>
      <c r="Q1109" s="28">
        <f>IF(Table_Market[[#This Row],[F_TOTAL_achat]]&lt;=14,1,IF(Table_Market[[#This Row],[F_TOTAL_achat]]&lt;=21,2,3))</f>
        <v>1</v>
      </c>
      <c r="R1109" s="28">
        <f>IF(Table_Market[[#This Row],[M_TOTAL_dépensé]]&lt;=115,1,IF(Table_Market[[#This Row],[M_TOTAL_dépensé]]&lt;=833,2,3))</f>
        <v>2</v>
      </c>
      <c r="S1109" s="21" t="str">
        <f>Table_Market[[#This Row],[R_SCORE]]&amp;Table_Market[[#This Row],[F_SCORE]]&amp;Table_Market[[#This Row],[M_SCORE]]</f>
        <v>212</v>
      </c>
      <c r="T11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09" s="31">
        <v>68</v>
      </c>
      <c r="V1109" s="31">
        <v>28</v>
      </c>
      <c r="W1109" s="31">
        <v>39</v>
      </c>
      <c r="X1109" s="31">
        <v>16</v>
      </c>
      <c r="Y1109" s="31">
        <v>30</v>
      </c>
      <c r="Z1109" s="31">
        <v>41</v>
      </c>
      <c r="AA1109" s="28">
        <v>1</v>
      </c>
      <c r="AB1109" s="28">
        <v>2</v>
      </c>
      <c r="AC1109" s="28">
        <v>2</v>
      </c>
      <c r="AD1109" s="28">
        <v>5</v>
      </c>
      <c r="AE1109" s="28">
        <v>2</v>
      </c>
      <c r="AF1109" s="28">
        <v>0</v>
      </c>
      <c r="AG1109" s="28">
        <v>0</v>
      </c>
      <c r="AH1109" s="28">
        <v>0</v>
      </c>
      <c r="AI1109" s="28">
        <v>0</v>
      </c>
      <c r="AJ1109" s="28">
        <v>0</v>
      </c>
      <c r="AK1109" s="28">
        <v>0</v>
      </c>
      <c r="AL1109" s="28">
        <v>3</v>
      </c>
      <c r="AM1109" s="28">
        <v>11</v>
      </c>
      <c r="AN1109" s="32">
        <v>0</v>
      </c>
    </row>
    <row r="1110" spans="1:40" x14ac:dyDescent="0.35">
      <c r="A1110" s="19">
        <v>8159</v>
      </c>
      <c r="B1110" s="20">
        <v>1968</v>
      </c>
      <c r="C1110" s="21">
        <f ca="1">YEAR(TODAY())-CLEAN!$B1110</f>
        <v>57</v>
      </c>
      <c r="D1110" s="28" t="s">
        <v>792</v>
      </c>
      <c r="E1110" s="20" t="s">
        <v>716</v>
      </c>
      <c r="F1110" s="20" t="s">
        <v>710</v>
      </c>
      <c r="G1110" s="22">
        <v>51287</v>
      </c>
      <c r="H1110" s="21">
        <v>1</v>
      </c>
      <c r="I1110" s="21">
        <v>1</v>
      </c>
      <c r="J1110" s="21">
        <f>CLEAN!$H1110+CLEAN!$I1110</f>
        <v>2</v>
      </c>
      <c r="K1110" s="23">
        <v>41730</v>
      </c>
      <c r="L1110" s="21">
        <f ca="1">YEAR(TODAY())-YEAR(CLEAN!$K1110)</f>
        <v>11</v>
      </c>
      <c r="M1110" s="21">
        <v>10</v>
      </c>
      <c r="N1110" s="21">
        <f>SUM(CLEAN!$AB1110:$AE1110)</f>
        <v>15</v>
      </c>
      <c r="O1110" s="24">
        <f>CLEAN!$U1110+CLEAN!$V1110+CLEAN!$W1110+CLEAN!$X1110+CLEAN!$Y1110+CLEAN!$Z1110</f>
        <v>182</v>
      </c>
      <c r="P1110" s="21">
        <f>IF(CLEAN!$M1110&lt;=32,3,IF(CLEAN!$M1110&lt;=65,2,1))</f>
        <v>3</v>
      </c>
      <c r="Q1110" s="21">
        <f>IF(Table_Market[[#This Row],[F_TOTAL_achat]]&lt;=14,1,IF(Table_Market[[#This Row],[F_TOTAL_achat]]&lt;=21,2,3))</f>
        <v>2</v>
      </c>
      <c r="R1110" s="21">
        <f>IF(Table_Market[[#This Row],[M_TOTAL_dépensé]]&lt;=115,1,IF(Table_Market[[#This Row],[M_TOTAL_dépensé]]&lt;=833,2,3))</f>
        <v>2</v>
      </c>
      <c r="S1110" s="21" t="str">
        <f>Table_Market[[#This Row],[R_SCORE]]&amp;Table_Market[[#This Row],[F_SCORE]]&amp;Table_Market[[#This Row],[M_SCORE]]</f>
        <v>322</v>
      </c>
      <c r="T11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10" s="24">
        <v>117</v>
      </c>
      <c r="V1110" s="24">
        <v>0</v>
      </c>
      <c r="W1110" s="24">
        <v>22</v>
      </c>
      <c r="X1110" s="24">
        <v>13</v>
      </c>
      <c r="Y1110" s="24">
        <v>0</v>
      </c>
      <c r="Z1110" s="24">
        <v>30</v>
      </c>
      <c r="AA1110" s="21">
        <v>3</v>
      </c>
      <c r="AB1110" s="21">
        <v>4</v>
      </c>
      <c r="AC1110" s="21">
        <v>1</v>
      </c>
      <c r="AD1110" s="21">
        <v>3</v>
      </c>
      <c r="AE1110" s="21">
        <v>7</v>
      </c>
      <c r="AF1110" s="21">
        <v>0</v>
      </c>
      <c r="AG1110" s="21">
        <v>0</v>
      </c>
      <c r="AH1110" s="21">
        <v>0</v>
      </c>
      <c r="AI1110" s="21">
        <v>0</v>
      </c>
      <c r="AJ1110" s="21">
        <v>0</v>
      </c>
      <c r="AK1110" s="21">
        <v>0</v>
      </c>
      <c r="AL1110" s="21">
        <v>3</v>
      </c>
      <c r="AM1110" s="21">
        <v>11</v>
      </c>
      <c r="AN1110" s="25">
        <v>0</v>
      </c>
    </row>
    <row r="1111" spans="1:40" x14ac:dyDescent="0.35">
      <c r="A1111" s="26">
        <v>11075</v>
      </c>
      <c r="B1111" s="27">
        <v>1978</v>
      </c>
      <c r="C1111" s="21">
        <f ca="1">YEAR(TODAY())-CLEAN!$B1111</f>
        <v>47</v>
      </c>
      <c r="D1111" s="28" t="s">
        <v>792</v>
      </c>
      <c r="E1111" s="27" t="s">
        <v>716</v>
      </c>
      <c r="F1111" s="27" t="s">
        <v>710</v>
      </c>
      <c r="G1111" s="29">
        <v>51267</v>
      </c>
      <c r="H1111" s="28">
        <v>1</v>
      </c>
      <c r="I1111" s="28">
        <v>1</v>
      </c>
      <c r="J1111" s="28">
        <f>CLEAN!$H1111+CLEAN!$I1111</f>
        <v>2</v>
      </c>
      <c r="K1111" s="30">
        <v>41576</v>
      </c>
      <c r="L1111" s="28">
        <f ca="1">YEAR(TODAY())-YEAR(CLEAN!$K1111)</f>
        <v>12</v>
      </c>
      <c r="M1111" s="28">
        <v>37</v>
      </c>
      <c r="N1111" s="28">
        <f>SUM(CLEAN!$AB1111:$AE1111)</f>
        <v>15</v>
      </c>
      <c r="O1111" s="31">
        <f>CLEAN!$U1111+CLEAN!$V1111+CLEAN!$W1111+CLEAN!$X1111+CLEAN!$Y1111+CLEAN!$Z1111</f>
        <v>270</v>
      </c>
      <c r="P1111" s="28">
        <f>IF(CLEAN!$M1111&lt;=32,3,IF(CLEAN!$M1111&lt;=65,2,1))</f>
        <v>2</v>
      </c>
      <c r="Q1111" s="28">
        <f>IF(Table_Market[[#This Row],[F_TOTAL_achat]]&lt;=14,1,IF(Table_Market[[#This Row],[F_TOTAL_achat]]&lt;=21,2,3))</f>
        <v>2</v>
      </c>
      <c r="R1111" s="28">
        <f>IF(Table_Market[[#This Row],[M_TOTAL_dépensé]]&lt;=115,1,IF(Table_Market[[#This Row],[M_TOTAL_dépensé]]&lt;=833,2,3))</f>
        <v>2</v>
      </c>
      <c r="S1111" s="21" t="str">
        <f>Table_Market[[#This Row],[R_SCORE]]&amp;Table_Market[[#This Row],[F_SCORE]]&amp;Table_Market[[#This Row],[M_SCORE]]</f>
        <v>222</v>
      </c>
      <c r="T11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11" s="31">
        <v>183</v>
      </c>
      <c r="V1111" s="31">
        <v>2</v>
      </c>
      <c r="W1111" s="31">
        <v>64</v>
      </c>
      <c r="X1111" s="31">
        <v>7</v>
      </c>
      <c r="Y1111" s="31">
        <v>2</v>
      </c>
      <c r="Z1111" s="31">
        <v>12</v>
      </c>
      <c r="AA1111" s="28">
        <v>4</v>
      </c>
      <c r="AB1111" s="28">
        <v>3</v>
      </c>
      <c r="AC1111" s="28">
        <v>3</v>
      </c>
      <c r="AD1111" s="28">
        <v>5</v>
      </c>
      <c r="AE1111" s="28">
        <v>4</v>
      </c>
      <c r="AF1111" s="28">
        <v>0</v>
      </c>
      <c r="AG1111" s="28">
        <v>0</v>
      </c>
      <c r="AH1111" s="28">
        <v>0</v>
      </c>
      <c r="AI1111" s="28">
        <v>0</v>
      </c>
      <c r="AJ1111" s="28">
        <v>0</v>
      </c>
      <c r="AK1111" s="28">
        <v>0</v>
      </c>
      <c r="AL1111" s="28">
        <v>3</v>
      </c>
      <c r="AM1111" s="28">
        <v>11</v>
      </c>
      <c r="AN1111" s="32">
        <v>0</v>
      </c>
    </row>
    <row r="1112" spans="1:40" x14ac:dyDescent="0.35">
      <c r="A1112" s="19">
        <v>4656</v>
      </c>
      <c r="B1112" s="20">
        <v>1990</v>
      </c>
      <c r="C1112" s="21">
        <f ca="1">YEAR(TODAY())-CLEAN!$B1112</f>
        <v>35</v>
      </c>
      <c r="D1112" s="28" t="s">
        <v>793</v>
      </c>
      <c r="E1112" s="20" t="s">
        <v>717</v>
      </c>
      <c r="F1112" s="20" t="s">
        <v>709</v>
      </c>
      <c r="G1112" s="22">
        <v>51250</v>
      </c>
      <c r="H1112" s="21">
        <v>1</v>
      </c>
      <c r="I1112" s="21">
        <v>0</v>
      </c>
      <c r="J1112" s="21">
        <f>CLEAN!$H1112+CLEAN!$I1112</f>
        <v>1</v>
      </c>
      <c r="K1112" s="23">
        <v>41363</v>
      </c>
      <c r="L1112" s="21">
        <f ca="1">YEAR(TODAY())-YEAR(CLEAN!$K1112)</f>
        <v>12</v>
      </c>
      <c r="M1112" s="21">
        <v>28</v>
      </c>
      <c r="N1112" s="21">
        <f>SUM(CLEAN!$AB1112:$AE1112)</f>
        <v>28</v>
      </c>
      <c r="O1112" s="24">
        <f>CLEAN!$U1112+CLEAN!$V1112+CLEAN!$W1112+CLEAN!$X1112+CLEAN!$Y1112+CLEAN!$Z1112</f>
        <v>710</v>
      </c>
      <c r="P1112" s="21">
        <f>IF(CLEAN!$M1112&lt;=32,3,IF(CLEAN!$M1112&lt;=65,2,1))</f>
        <v>3</v>
      </c>
      <c r="Q1112" s="21">
        <f>IF(Table_Market[[#This Row],[F_TOTAL_achat]]&lt;=14,1,IF(Table_Market[[#This Row],[F_TOTAL_achat]]&lt;=21,2,3))</f>
        <v>3</v>
      </c>
      <c r="R1112" s="21">
        <f>IF(Table_Market[[#This Row],[M_TOTAL_dépensé]]&lt;=115,1,IF(Table_Market[[#This Row],[M_TOTAL_dépensé]]&lt;=833,2,3))</f>
        <v>2</v>
      </c>
      <c r="S1112" s="21" t="str">
        <f>Table_Market[[#This Row],[R_SCORE]]&amp;Table_Market[[#This Row],[F_SCORE]]&amp;Table_Market[[#This Row],[M_SCORE]]</f>
        <v>332</v>
      </c>
      <c r="T11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12" s="24">
        <v>342</v>
      </c>
      <c r="V1112" s="24">
        <v>32</v>
      </c>
      <c r="W1112" s="24">
        <v>230</v>
      </c>
      <c r="X1112" s="24">
        <v>34</v>
      </c>
      <c r="Y1112" s="24">
        <v>32</v>
      </c>
      <c r="Z1112" s="24">
        <v>40</v>
      </c>
      <c r="AA1112" s="21">
        <v>5</v>
      </c>
      <c r="AB1112" s="21">
        <v>10</v>
      </c>
      <c r="AC1112" s="21">
        <v>5</v>
      </c>
      <c r="AD1112" s="21">
        <v>4</v>
      </c>
      <c r="AE1112" s="21">
        <v>9</v>
      </c>
      <c r="AF1112" s="21">
        <v>1</v>
      </c>
      <c r="AG1112" s="21">
        <v>0</v>
      </c>
      <c r="AH1112" s="21">
        <v>0</v>
      </c>
      <c r="AI1112" s="21">
        <v>0</v>
      </c>
      <c r="AJ1112" s="21">
        <v>0</v>
      </c>
      <c r="AK1112" s="21">
        <v>0</v>
      </c>
      <c r="AL1112" s="21">
        <v>3</v>
      </c>
      <c r="AM1112" s="21">
        <v>11</v>
      </c>
      <c r="AN1112" s="25">
        <v>0</v>
      </c>
    </row>
    <row r="1113" spans="1:40" x14ac:dyDescent="0.35">
      <c r="A1113" s="26">
        <v>8825</v>
      </c>
      <c r="B1113" s="27">
        <v>1962</v>
      </c>
      <c r="C1113" s="21">
        <f ca="1">YEAR(TODAY())-CLEAN!$B1113</f>
        <v>63</v>
      </c>
      <c r="D1113" s="28" t="s">
        <v>794</v>
      </c>
      <c r="E1113" s="27" t="s">
        <v>716</v>
      </c>
      <c r="F1113" s="27" t="s">
        <v>713</v>
      </c>
      <c r="G1113" s="29">
        <v>51195</v>
      </c>
      <c r="H1113" s="28">
        <v>1</v>
      </c>
      <c r="I1113" s="28">
        <v>1</v>
      </c>
      <c r="J1113" s="28">
        <f>CLEAN!$H1113+CLEAN!$I1113</f>
        <v>2</v>
      </c>
      <c r="K1113" s="30">
        <v>41365</v>
      </c>
      <c r="L1113" s="28">
        <f ca="1">YEAR(TODAY())-YEAR(CLEAN!$K1113)</f>
        <v>12</v>
      </c>
      <c r="M1113" s="28">
        <v>46</v>
      </c>
      <c r="N1113" s="28">
        <f>SUM(CLEAN!$AB1113:$AE1113)</f>
        <v>24</v>
      </c>
      <c r="O1113" s="31">
        <f>CLEAN!$U1113+CLEAN!$V1113+CLEAN!$W1113+CLEAN!$X1113+CLEAN!$Y1113+CLEAN!$Z1113</f>
        <v>564</v>
      </c>
      <c r="P1113" s="28">
        <f>IF(CLEAN!$M1113&lt;=32,3,IF(CLEAN!$M1113&lt;=65,2,1))</f>
        <v>2</v>
      </c>
      <c r="Q1113" s="28">
        <f>IF(Table_Market[[#This Row],[F_TOTAL_achat]]&lt;=14,1,IF(Table_Market[[#This Row],[F_TOTAL_achat]]&lt;=21,2,3))</f>
        <v>3</v>
      </c>
      <c r="R1113" s="28">
        <f>IF(Table_Market[[#This Row],[M_TOTAL_dépensé]]&lt;=115,1,IF(Table_Market[[#This Row],[M_TOTAL_dépensé]]&lt;=833,2,3))</f>
        <v>2</v>
      </c>
      <c r="S1113" s="21" t="str">
        <f>Table_Market[[#This Row],[R_SCORE]]&amp;Table_Market[[#This Row],[F_SCORE]]&amp;Table_Market[[#This Row],[M_SCORE]]</f>
        <v>232</v>
      </c>
      <c r="T11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13" s="31">
        <v>230</v>
      </c>
      <c r="V1113" s="31">
        <v>14</v>
      </c>
      <c r="W1113" s="31">
        <v>156</v>
      </c>
      <c r="X1113" s="31">
        <v>82</v>
      </c>
      <c r="Y1113" s="31">
        <v>24</v>
      </c>
      <c r="Z1113" s="31">
        <v>58</v>
      </c>
      <c r="AA1113" s="28">
        <v>8</v>
      </c>
      <c r="AB1113" s="28">
        <v>9</v>
      </c>
      <c r="AC1113" s="28">
        <v>2</v>
      </c>
      <c r="AD1113" s="28">
        <v>5</v>
      </c>
      <c r="AE1113" s="28">
        <v>8</v>
      </c>
      <c r="AF1113" s="28">
        <v>0</v>
      </c>
      <c r="AG1113" s="28">
        <v>0</v>
      </c>
      <c r="AH1113" s="28">
        <v>0</v>
      </c>
      <c r="AI1113" s="28">
        <v>0</v>
      </c>
      <c r="AJ1113" s="28">
        <v>0</v>
      </c>
      <c r="AK1113" s="28">
        <v>0</v>
      </c>
      <c r="AL1113" s="28">
        <v>3</v>
      </c>
      <c r="AM1113" s="28">
        <v>11</v>
      </c>
      <c r="AN1113" s="32">
        <v>0</v>
      </c>
    </row>
    <row r="1114" spans="1:40" x14ac:dyDescent="0.35">
      <c r="A1114" s="19">
        <v>326</v>
      </c>
      <c r="B1114" s="20">
        <v>1973</v>
      </c>
      <c r="C1114" s="21">
        <f ca="1">YEAR(TODAY())-CLEAN!$B1114</f>
        <v>52</v>
      </c>
      <c r="D1114" s="28" t="s">
        <v>792</v>
      </c>
      <c r="E1114" s="20" t="s">
        <v>716</v>
      </c>
      <c r="F1114" s="20" t="s">
        <v>710</v>
      </c>
      <c r="G1114" s="22">
        <v>51148</v>
      </c>
      <c r="H1114" s="21">
        <v>1</v>
      </c>
      <c r="I1114" s="21">
        <v>1</v>
      </c>
      <c r="J1114" s="21">
        <f>CLEAN!$H1114+CLEAN!$I1114</f>
        <v>2</v>
      </c>
      <c r="K1114" s="23">
        <v>41323</v>
      </c>
      <c r="L1114" s="21">
        <f ca="1">YEAR(TODAY())-YEAR(CLEAN!$K1114)</f>
        <v>12</v>
      </c>
      <c r="M1114" s="21">
        <v>38</v>
      </c>
      <c r="N1114" s="21">
        <f>SUM(CLEAN!$AB1114:$AE1114)</f>
        <v>18</v>
      </c>
      <c r="O1114" s="24">
        <f>CLEAN!$U1114+CLEAN!$V1114+CLEAN!$W1114+CLEAN!$X1114+CLEAN!$Y1114+CLEAN!$Z1114</f>
        <v>315</v>
      </c>
      <c r="P1114" s="21">
        <f>IF(CLEAN!$M1114&lt;=32,3,IF(CLEAN!$M1114&lt;=65,2,1))</f>
        <v>2</v>
      </c>
      <c r="Q1114" s="21">
        <f>IF(Table_Market[[#This Row],[F_TOTAL_achat]]&lt;=14,1,IF(Table_Market[[#This Row],[F_TOTAL_achat]]&lt;=21,2,3))</f>
        <v>2</v>
      </c>
      <c r="R1114" s="21">
        <f>IF(Table_Market[[#This Row],[M_TOTAL_dépensé]]&lt;=115,1,IF(Table_Market[[#This Row],[M_TOTAL_dépensé]]&lt;=833,2,3))</f>
        <v>2</v>
      </c>
      <c r="S1114" s="21" t="str">
        <f>Table_Market[[#This Row],[R_SCORE]]&amp;Table_Market[[#This Row],[F_SCORE]]&amp;Table_Market[[#This Row],[M_SCORE]]</f>
        <v>222</v>
      </c>
      <c r="T11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14" s="24">
        <v>235</v>
      </c>
      <c r="V1114" s="24">
        <v>6</v>
      </c>
      <c r="W1114" s="24">
        <v>45</v>
      </c>
      <c r="X1114" s="24">
        <v>8</v>
      </c>
      <c r="Y1114" s="24">
        <v>9</v>
      </c>
      <c r="Z1114" s="24">
        <v>12</v>
      </c>
      <c r="AA1114" s="21">
        <v>4</v>
      </c>
      <c r="AB1114" s="21">
        <v>5</v>
      </c>
      <c r="AC1114" s="21">
        <v>1</v>
      </c>
      <c r="AD1114" s="21">
        <v>6</v>
      </c>
      <c r="AE1114" s="21">
        <v>6</v>
      </c>
      <c r="AF1114" s="21">
        <v>0</v>
      </c>
      <c r="AG1114" s="21">
        <v>0</v>
      </c>
      <c r="AH1114" s="21">
        <v>0</v>
      </c>
      <c r="AI1114" s="21">
        <v>0</v>
      </c>
      <c r="AJ1114" s="21">
        <v>0</v>
      </c>
      <c r="AK1114" s="21">
        <v>0</v>
      </c>
      <c r="AL1114" s="21">
        <v>3</v>
      </c>
      <c r="AM1114" s="21">
        <v>11</v>
      </c>
      <c r="AN1114" s="25">
        <v>0</v>
      </c>
    </row>
    <row r="1115" spans="1:40" x14ac:dyDescent="0.35">
      <c r="A1115" s="26">
        <v>6663</v>
      </c>
      <c r="B1115" s="27">
        <v>1940</v>
      </c>
      <c r="C1115" s="21">
        <f ca="1">YEAR(TODAY())-CLEAN!$B1115</f>
        <v>85</v>
      </c>
      <c r="D1115" s="28" t="s">
        <v>794</v>
      </c>
      <c r="E1115" s="27" t="s">
        <v>714</v>
      </c>
      <c r="F1115" s="27" t="s">
        <v>709</v>
      </c>
      <c r="G1115" s="29">
        <v>51141</v>
      </c>
      <c r="H1115" s="28">
        <v>0</v>
      </c>
      <c r="I1115" s="28">
        <v>0</v>
      </c>
      <c r="J1115" s="28">
        <f>CLEAN!$H1115+CLEAN!$I1115</f>
        <v>0</v>
      </c>
      <c r="K1115" s="30">
        <v>41463</v>
      </c>
      <c r="L1115" s="28">
        <f ca="1">YEAR(TODAY())-YEAR(CLEAN!$K1115)</f>
        <v>12</v>
      </c>
      <c r="M1115" s="28">
        <v>96</v>
      </c>
      <c r="N1115" s="28">
        <f>SUM(CLEAN!$AB1115:$AE1115)</f>
        <v>13</v>
      </c>
      <c r="O1115" s="31">
        <f>CLEAN!$U1115+CLEAN!$V1115+CLEAN!$W1115+CLEAN!$X1115+CLEAN!$Y1115+CLEAN!$Z1115</f>
        <v>157</v>
      </c>
      <c r="P1115" s="28">
        <f>IF(CLEAN!$M1115&lt;=32,3,IF(CLEAN!$M1115&lt;=65,2,1))</f>
        <v>1</v>
      </c>
      <c r="Q1115" s="28">
        <f>IF(Table_Market[[#This Row],[F_TOTAL_achat]]&lt;=14,1,IF(Table_Market[[#This Row],[F_TOTAL_achat]]&lt;=21,2,3))</f>
        <v>1</v>
      </c>
      <c r="R1115" s="28">
        <f>IF(Table_Market[[#This Row],[M_TOTAL_dépensé]]&lt;=115,1,IF(Table_Market[[#This Row],[M_TOTAL_dépensé]]&lt;=833,2,3))</f>
        <v>2</v>
      </c>
      <c r="S1115" s="21" t="str">
        <f>Table_Market[[#This Row],[R_SCORE]]&amp;Table_Market[[#This Row],[F_SCORE]]&amp;Table_Market[[#This Row],[M_SCORE]]</f>
        <v>112</v>
      </c>
      <c r="T11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15" s="31">
        <v>144</v>
      </c>
      <c r="V1115" s="31">
        <v>0</v>
      </c>
      <c r="W1115" s="31">
        <v>7</v>
      </c>
      <c r="X1115" s="31">
        <v>0</v>
      </c>
      <c r="Y1115" s="31">
        <v>0</v>
      </c>
      <c r="Z1115" s="31">
        <v>6</v>
      </c>
      <c r="AA1115" s="28">
        <v>1</v>
      </c>
      <c r="AB1115" s="28">
        <v>3</v>
      </c>
      <c r="AC1115" s="28">
        <v>1</v>
      </c>
      <c r="AD1115" s="28">
        <v>4</v>
      </c>
      <c r="AE1115" s="28">
        <v>5</v>
      </c>
      <c r="AF1115" s="28">
        <v>0</v>
      </c>
      <c r="AG1115" s="28">
        <v>0</v>
      </c>
      <c r="AH1115" s="28">
        <v>0</v>
      </c>
      <c r="AI1115" s="28">
        <v>0</v>
      </c>
      <c r="AJ1115" s="28">
        <v>0</v>
      </c>
      <c r="AK1115" s="28">
        <v>0</v>
      </c>
      <c r="AL1115" s="28">
        <v>3</v>
      </c>
      <c r="AM1115" s="28">
        <v>11</v>
      </c>
      <c r="AN1115" s="32">
        <v>0</v>
      </c>
    </row>
    <row r="1116" spans="1:40" x14ac:dyDescent="0.35">
      <c r="A1116" s="19">
        <v>2461</v>
      </c>
      <c r="B1116" s="20">
        <v>1955</v>
      </c>
      <c r="C1116" s="21">
        <f ca="1">YEAR(TODAY())-CLEAN!$B1116</f>
        <v>70</v>
      </c>
      <c r="D1116" s="28" t="s">
        <v>794</v>
      </c>
      <c r="E1116" s="20" t="s">
        <v>717</v>
      </c>
      <c r="F1116" s="20" t="s">
        <v>709</v>
      </c>
      <c r="G1116" s="22">
        <v>51124</v>
      </c>
      <c r="H1116" s="21">
        <v>1</v>
      </c>
      <c r="I1116" s="21">
        <v>1</v>
      </c>
      <c r="J1116" s="21">
        <f>CLEAN!$H1116+CLEAN!$I1116</f>
        <v>2</v>
      </c>
      <c r="K1116" s="23">
        <v>41626</v>
      </c>
      <c r="L1116" s="21">
        <f ca="1">YEAR(TODAY())-YEAR(CLEAN!$K1116)</f>
        <v>12</v>
      </c>
      <c r="M1116" s="21">
        <v>79</v>
      </c>
      <c r="N1116" s="21">
        <f>SUM(CLEAN!$AB1116:$AE1116)</f>
        <v>7</v>
      </c>
      <c r="O1116" s="24">
        <f>CLEAN!$U1116+CLEAN!$V1116+CLEAN!$W1116+CLEAN!$X1116+CLEAN!$Y1116+CLEAN!$Z1116</f>
        <v>43</v>
      </c>
      <c r="P1116" s="21">
        <f>IF(CLEAN!$M1116&lt;=32,3,IF(CLEAN!$M1116&lt;=65,2,1))</f>
        <v>1</v>
      </c>
      <c r="Q1116" s="21">
        <f>IF(Table_Market[[#This Row],[F_TOTAL_achat]]&lt;=14,1,IF(Table_Market[[#This Row],[F_TOTAL_achat]]&lt;=21,2,3))</f>
        <v>1</v>
      </c>
      <c r="R1116" s="21">
        <f>IF(Table_Market[[#This Row],[M_TOTAL_dépensé]]&lt;=115,1,IF(Table_Market[[#This Row],[M_TOTAL_dépensé]]&lt;=833,2,3))</f>
        <v>1</v>
      </c>
      <c r="S1116" s="21" t="str">
        <f>Table_Market[[#This Row],[R_SCORE]]&amp;Table_Market[[#This Row],[F_SCORE]]&amp;Table_Market[[#This Row],[M_SCORE]]</f>
        <v>111</v>
      </c>
      <c r="T11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16" s="24">
        <v>26</v>
      </c>
      <c r="V1116" s="24">
        <v>1</v>
      </c>
      <c r="W1116" s="24">
        <v>11</v>
      </c>
      <c r="X1116" s="24">
        <v>0</v>
      </c>
      <c r="Y1116" s="24">
        <v>1</v>
      </c>
      <c r="Z1116" s="24">
        <v>4</v>
      </c>
      <c r="AA1116" s="21">
        <v>2</v>
      </c>
      <c r="AB1116" s="21">
        <v>1</v>
      </c>
      <c r="AC1116" s="21">
        <v>0</v>
      </c>
      <c r="AD1116" s="21">
        <v>3</v>
      </c>
      <c r="AE1116" s="21">
        <v>3</v>
      </c>
      <c r="AF1116" s="21">
        <v>0</v>
      </c>
      <c r="AG1116" s="21">
        <v>0</v>
      </c>
      <c r="AH1116" s="21">
        <v>0</v>
      </c>
      <c r="AI1116" s="21">
        <v>0</v>
      </c>
      <c r="AJ1116" s="21">
        <v>0</v>
      </c>
      <c r="AK1116" s="21">
        <v>0</v>
      </c>
      <c r="AL1116" s="21">
        <v>3</v>
      </c>
      <c r="AM1116" s="21">
        <v>11</v>
      </c>
      <c r="AN1116" s="25">
        <v>0</v>
      </c>
    </row>
    <row r="1117" spans="1:40" x14ac:dyDescent="0.35">
      <c r="A1117" s="26">
        <v>8017</v>
      </c>
      <c r="B1117" s="27">
        <v>1981</v>
      </c>
      <c r="C1117" s="21">
        <f ca="1">YEAR(TODAY())-CLEAN!$B1117</f>
        <v>44</v>
      </c>
      <c r="D1117" s="28" t="s">
        <v>793</v>
      </c>
      <c r="E1117" s="27" t="s">
        <v>717</v>
      </c>
      <c r="F1117" s="27" t="s">
        <v>710</v>
      </c>
      <c r="G1117" s="29">
        <v>51111</v>
      </c>
      <c r="H1117" s="28">
        <v>1</v>
      </c>
      <c r="I1117" s="28">
        <v>1</v>
      </c>
      <c r="J1117" s="28">
        <f>CLEAN!$H1117+CLEAN!$I1117</f>
        <v>2</v>
      </c>
      <c r="K1117" s="30">
        <v>41809</v>
      </c>
      <c r="L1117" s="28">
        <f ca="1">YEAR(TODAY())-YEAR(CLEAN!$K1117)</f>
        <v>11</v>
      </c>
      <c r="M1117" s="28">
        <v>83</v>
      </c>
      <c r="N1117" s="28">
        <f>SUM(CLEAN!$AB1117:$AE1117)</f>
        <v>11</v>
      </c>
      <c r="O1117" s="31">
        <f>CLEAN!$U1117+CLEAN!$V1117+CLEAN!$W1117+CLEAN!$X1117+CLEAN!$Y1117+CLEAN!$Z1117</f>
        <v>55</v>
      </c>
      <c r="P1117" s="28">
        <f>IF(CLEAN!$M1117&lt;=32,3,IF(CLEAN!$M1117&lt;=65,2,1))</f>
        <v>1</v>
      </c>
      <c r="Q1117" s="28">
        <f>IF(Table_Market[[#This Row],[F_TOTAL_achat]]&lt;=14,1,IF(Table_Market[[#This Row],[F_TOTAL_achat]]&lt;=21,2,3))</f>
        <v>1</v>
      </c>
      <c r="R1117" s="28">
        <f>IF(Table_Market[[#This Row],[M_TOTAL_dépensé]]&lt;=115,1,IF(Table_Market[[#This Row],[M_TOTAL_dépensé]]&lt;=833,2,3))</f>
        <v>1</v>
      </c>
      <c r="S1117" s="21" t="str">
        <f>Table_Market[[#This Row],[R_SCORE]]&amp;Table_Market[[#This Row],[F_SCORE]]&amp;Table_Market[[#This Row],[M_SCORE]]</f>
        <v>111</v>
      </c>
      <c r="T11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17" s="31">
        <v>22</v>
      </c>
      <c r="V1117" s="31">
        <v>0</v>
      </c>
      <c r="W1117" s="31">
        <v>19</v>
      </c>
      <c r="X1117" s="31">
        <v>6</v>
      </c>
      <c r="Y1117" s="31">
        <v>5</v>
      </c>
      <c r="Z1117" s="31">
        <v>3</v>
      </c>
      <c r="AA1117" s="28">
        <v>2</v>
      </c>
      <c r="AB1117" s="28">
        <v>2</v>
      </c>
      <c r="AC1117" s="28">
        <v>0</v>
      </c>
      <c r="AD1117" s="28">
        <v>3</v>
      </c>
      <c r="AE1117" s="28">
        <v>6</v>
      </c>
      <c r="AF1117" s="28">
        <v>0</v>
      </c>
      <c r="AG1117" s="28">
        <v>0</v>
      </c>
      <c r="AH1117" s="28">
        <v>0</v>
      </c>
      <c r="AI1117" s="28">
        <v>0</v>
      </c>
      <c r="AJ1117" s="28">
        <v>0</v>
      </c>
      <c r="AK1117" s="28">
        <v>0</v>
      </c>
      <c r="AL1117" s="28">
        <v>3</v>
      </c>
      <c r="AM1117" s="28">
        <v>11</v>
      </c>
      <c r="AN1117" s="32">
        <v>0</v>
      </c>
    </row>
    <row r="1118" spans="1:40" x14ac:dyDescent="0.35">
      <c r="A1118" s="19">
        <v>10490</v>
      </c>
      <c r="B1118" s="20">
        <v>1969</v>
      </c>
      <c r="C1118" s="21">
        <f ca="1">YEAR(TODAY())-CLEAN!$B1118</f>
        <v>56</v>
      </c>
      <c r="D1118" s="28" t="s">
        <v>792</v>
      </c>
      <c r="E1118" s="20" t="s">
        <v>714</v>
      </c>
      <c r="F1118" s="20" t="s">
        <v>710</v>
      </c>
      <c r="G1118" s="22">
        <v>51039</v>
      </c>
      <c r="H1118" s="21">
        <v>1</v>
      </c>
      <c r="I1118" s="21">
        <v>1</v>
      </c>
      <c r="J1118" s="21">
        <f>CLEAN!$H1118+CLEAN!$I1118</f>
        <v>2</v>
      </c>
      <c r="K1118" s="23">
        <v>41253</v>
      </c>
      <c r="L1118" s="21">
        <f ca="1">YEAR(TODAY())-YEAR(CLEAN!$K1118)</f>
        <v>13</v>
      </c>
      <c r="M1118" s="21">
        <v>11</v>
      </c>
      <c r="N1118" s="21">
        <f>SUM(CLEAN!$AB1118:$AE1118)</f>
        <v>19</v>
      </c>
      <c r="O1118" s="24">
        <f>CLEAN!$U1118+CLEAN!$V1118+CLEAN!$W1118+CLEAN!$X1118+CLEAN!$Y1118+CLEAN!$Z1118</f>
        <v>417</v>
      </c>
      <c r="P1118" s="21">
        <f>IF(CLEAN!$M1118&lt;=32,3,IF(CLEAN!$M1118&lt;=65,2,1))</f>
        <v>3</v>
      </c>
      <c r="Q1118" s="21">
        <f>IF(Table_Market[[#This Row],[F_TOTAL_achat]]&lt;=14,1,IF(Table_Market[[#This Row],[F_TOTAL_achat]]&lt;=21,2,3))</f>
        <v>2</v>
      </c>
      <c r="R1118" s="21">
        <f>IF(Table_Market[[#This Row],[M_TOTAL_dépensé]]&lt;=115,1,IF(Table_Market[[#This Row],[M_TOTAL_dépensé]]&lt;=833,2,3))</f>
        <v>2</v>
      </c>
      <c r="S1118" s="21" t="str">
        <f>Table_Market[[#This Row],[R_SCORE]]&amp;Table_Market[[#This Row],[F_SCORE]]&amp;Table_Market[[#This Row],[M_SCORE]]</f>
        <v>322</v>
      </c>
      <c r="T11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18" s="24">
        <v>100</v>
      </c>
      <c r="V1118" s="24">
        <v>64</v>
      </c>
      <c r="W1118" s="24">
        <v>79</v>
      </c>
      <c r="X1118" s="24">
        <v>65</v>
      </c>
      <c r="Y1118" s="24">
        <v>0</v>
      </c>
      <c r="Z1118" s="24">
        <v>109</v>
      </c>
      <c r="AA1118" s="21">
        <v>2</v>
      </c>
      <c r="AB1118" s="21">
        <v>6</v>
      </c>
      <c r="AC1118" s="21">
        <v>2</v>
      </c>
      <c r="AD1118" s="21">
        <v>4</v>
      </c>
      <c r="AE1118" s="21">
        <v>7</v>
      </c>
      <c r="AF1118" s="21">
        <v>0</v>
      </c>
      <c r="AG1118" s="21">
        <v>0</v>
      </c>
      <c r="AH1118" s="21">
        <v>0</v>
      </c>
      <c r="AI1118" s="21">
        <v>0</v>
      </c>
      <c r="AJ1118" s="21">
        <v>0</v>
      </c>
      <c r="AK1118" s="21">
        <v>0</v>
      </c>
      <c r="AL1118" s="21">
        <v>3</v>
      </c>
      <c r="AM1118" s="21">
        <v>11</v>
      </c>
      <c r="AN1118" s="25">
        <v>0</v>
      </c>
    </row>
    <row r="1119" spans="1:40" x14ac:dyDescent="0.35">
      <c r="A1119" s="26">
        <v>455</v>
      </c>
      <c r="B1119" s="27">
        <v>1946</v>
      </c>
      <c r="C1119" s="21">
        <f ca="1">YEAR(TODAY())-CLEAN!$B1119</f>
        <v>79</v>
      </c>
      <c r="D1119" s="28" t="s">
        <v>794</v>
      </c>
      <c r="E1119" s="27" t="s">
        <v>714</v>
      </c>
      <c r="F1119" s="27" t="s">
        <v>710</v>
      </c>
      <c r="G1119" s="29">
        <v>51012</v>
      </c>
      <c r="H1119" s="28">
        <v>0</v>
      </c>
      <c r="I1119" s="28">
        <v>0</v>
      </c>
      <c r="J1119" s="28">
        <f>CLEAN!$H1119+CLEAN!$I1119</f>
        <v>0</v>
      </c>
      <c r="K1119" s="30">
        <v>41382</v>
      </c>
      <c r="L1119" s="28">
        <f ca="1">YEAR(TODAY())-YEAR(CLEAN!$K1119)</f>
        <v>12</v>
      </c>
      <c r="M1119" s="28">
        <v>86</v>
      </c>
      <c r="N1119" s="28">
        <f>SUM(CLEAN!$AB1119:$AE1119)</f>
        <v>15</v>
      </c>
      <c r="O1119" s="31">
        <f>CLEAN!$U1119+CLEAN!$V1119+CLEAN!$W1119+CLEAN!$X1119+CLEAN!$Y1119+CLEAN!$Z1119</f>
        <v>209</v>
      </c>
      <c r="P1119" s="28">
        <f>IF(CLEAN!$M1119&lt;=32,3,IF(CLEAN!$M1119&lt;=65,2,1))</f>
        <v>1</v>
      </c>
      <c r="Q1119" s="28">
        <f>IF(Table_Market[[#This Row],[F_TOTAL_achat]]&lt;=14,1,IF(Table_Market[[#This Row],[F_TOTAL_achat]]&lt;=21,2,3))</f>
        <v>2</v>
      </c>
      <c r="R1119" s="28">
        <f>IF(Table_Market[[#This Row],[M_TOTAL_dépensé]]&lt;=115,1,IF(Table_Market[[#This Row],[M_TOTAL_dépensé]]&lt;=833,2,3))</f>
        <v>2</v>
      </c>
      <c r="S1119" s="21" t="str">
        <f>Table_Market[[#This Row],[R_SCORE]]&amp;Table_Market[[#This Row],[F_SCORE]]&amp;Table_Market[[#This Row],[M_SCORE]]</f>
        <v>122</v>
      </c>
      <c r="T11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19" s="31">
        <v>102</v>
      </c>
      <c r="V1119" s="31">
        <v>9</v>
      </c>
      <c r="W1119" s="31">
        <v>63</v>
      </c>
      <c r="X1119" s="31">
        <v>2</v>
      </c>
      <c r="Y1119" s="31">
        <v>9</v>
      </c>
      <c r="Z1119" s="31">
        <v>24</v>
      </c>
      <c r="AA1119" s="28">
        <v>1</v>
      </c>
      <c r="AB1119" s="28">
        <v>4</v>
      </c>
      <c r="AC1119" s="28">
        <v>1</v>
      </c>
      <c r="AD1119" s="28">
        <v>4</v>
      </c>
      <c r="AE1119" s="28">
        <v>6</v>
      </c>
      <c r="AF1119" s="28">
        <v>0</v>
      </c>
      <c r="AG1119" s="28">
        <v>0</v>
      </c>
      <c r="AH1119" s="28">
        <v>0</v>
      </c>
      <c r="AI1119" s="28">
        <v>0</v>
      </c>
      <c r="AJ1119" s="28">
        <v>0</v>
      </c>
      <c r="AK1119" s="28">
        <v>0</v>
      </c>
      <c r="AL1119" s="28">
        <v>3</v>
      </c>
      <c r="AM1119" s="28">
        <v>11</v>
      </c>
      <c r="AN1119" s="32">
        <v>0</v>
      </c>
    </row>
    <row r="1120" spans="1:40" x14ac:dyDescent="0.35">
      <c r="A1120" s="19">
        <v>7592</v>
      </c>
      <c r="B1120" s="20">
        <v>1946</v>
      </c>
      <c r="C1120" s="21">
        <f ca="1">YEAR(TODAY())-CLEAN!$B1120</f>
        <v>79</v>
      </c>
      <c r="D1120" s="28" t="s">
        <v>794</v>
      </c>
      <c r="E1120" s="20" t="s">
        <v>714</v>
      </c>
      <c r="F1120" s="20" t="s">
        <v>710</v>
      </c>
      <c r="G1120" s="22">
        <v>51012</v>
      </c>
      <c r="H1120" s="21">
        <v>0</v>
      </c>
      <c r="I1120" s="21">
        <v>0</v>
      </c>
      <c r="J1120" s="21">
        <f>CLEAN!$H1120+CLEAN!$I1120</f>
        <v>0</v>
      </c>
      <c r="K1120" s="23">
        <v>41382</v>
      </c>
      <c r="L1120" s="21">
        <f ca="1">YEAR(TODAY())-YEAR(CLEAN!$K1120)</f>
        <v>12</v>
      </c>
      <c r="M1120" s="21">
        <v>86</v>
      </c>
      <c r="N1120" s="21">
        <f>SUM(CLEAN!$AB1120:$AE1120)</f>
        <v>15</v>
      </c>
      <c r="O1120" s="24">
        <f>CLEAN!$U1120+CLEAN!$V1120+CLEAN!$W1120+CLEAN!$X1120+CLEAN!$Y1120+CLEAN!$Z1120</f>
        <v>209</v>
      </c>
      <c r="P1120" s="21">
        <f>IF(CLEAN!$M1120&lt;=32,3,IF(CLEAN!$M1120&lt;=65,2,1))</f>
        <v>1</v>
      </c>
      <c r="Q1120" s="21">
        <f>IF(Table_Market[[#This Row],[F_TOTAL_achat]]&lt;=14,1,IF(Table_Market[[#This Row],[F_TOTAL_achat]]&lt;=21,2,3))</f>
        <v>2</v>
      </c>
      <c r="R1120" s="21">
        <f>IF(Table_Market[[#This Row],[M_TOTAL_dépensé]]&lt;=115,1,IF(Table_Market[[#This Row],[M_TOTAL_dépensé]]&lt;=833,2,3))</f>
        <v>2</v>
      </c>
      <c r="S1120" s="21" t="str">
        <f>Table_Market[[#This Row],[R_SCORE]]&amp;Table_Market[[#This Row],[F_SCORE]]&amp;Table_Market[[#This Row],[M_SCORE]]</f>
        <v>122</v>
      </c>
      <c r="T11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20" s="24">
        <v>102</v>
      </c>
      <c r="V1120" s="24">
        <v>9</v>
      </c>
      <c r="W1120" s="24">
        <v>63</v>
      </c>
      <c r="X1120" s="24">
        <v>2</v>
      </c>
      <c r="Y1120" s="24">
        <v>9</v>
      </c>
      <c r="Z1120" s="24">
        <v>24</v>
      </c>
      <c r="AA1120" s="21">
        <v>1</v>
      </c>
      <c r="AB1120" s="21">
        <v>4</v>
      </c>
      <c r="AC1120" s="21">
        <v>1</v>
      </c>
      <c r="AD1120" s="21">
        <v>4</v>
      </c>
      <c r="AE1120" s="21">
        <v>6</v>
      </c>
      <c r="AF1120" s="21">
        <v>0</v>
      </c>
      <c r="AG1120" s="21">
        <v>0</v>
      </c>
      <c r="AH1120" s="21">
        <v>0</v>
      </c>
      <c r="AI1120" s="21">
        <v>0</v>
      </c>
      <c r="AJ1120" s="21">
        <v>0</v>
      </c>
      <c r="AK1120" s="21">
        <v>0</v>
      </c>
      <c r="AL1120" s="21">
        <v>3</v>
      </c>
      <c r="AM1120" s="21">
        <v>11</v>
      </c>
      <c r="AN1120" s="25">
        <v>0</v>
      </c>
    </row>
    <row r="1121" spans="1:40" x14ac:dyDescent="0.35">
      <c r="A1121" s="26">
        <v>1118</v>
      </c>
      <c r="B1121" s="27">
        <v>1956</v>
      </c>
      <c r="C1121" s="21">
        <f ca="1">YEAR(TODAY())-CLEAN!$B1121</f>
        <v>69</v>
      </c>
      <c r="D1121" s="28" t="s">
        <v>794</v>
      </c>
      <c r="E1121" s="27" t="s">
        <v>717</v>
      </c>
      <c r="F1121" s="27" t="s">
        <v>710</v>
      </c>
      <c r="G1121" s="29">
        <v>50965</v>
      </c>
      <c r="H1121" s="28">
        <v>0</v>
      </c>
      <c r="I1121" s="28">
        <v>1</v>
      </c>
      <c r="J1121" s="28">
        <f>CLEAN!$H1121+CLEAN!$I1121</f>
        <v>1</v>
      </c>
      <c r="K1121" s="30">
        <v>41325</v>
      </c>
      <c r="L1121" s="28">
        <f ca="1">YEAR(TODAY())-YEAR(CLEAN!$K1121)</f>
        <v>12</v>
      </c>
      <c r="M1121" s="28">
        <v>87</v>
      </c>
      <c r="N1121" s="28">
        <f>SUM(CLEAN!$AB1121:$AE1121)</f>
        <v>27</v>
      </c>
      <c r="O1121" s="31">
        <f>CLEAN!$U1121+CLEAN!$V1121+CLEAN!$W1121+CLEAN!$X1121+CLEAN!$Y1121+CLEAN!$Z1121</f>
        <v>685</v>
      </c>
      <c r="P1121" s="28">
        <f>IF(CLEAN!$M1121&lt;=32,3,IF(CLEAN!$M1121&lt;=65,2,1))</f>
        <v>1</v>
      </c>
      <c r="Q1121" s="28">
        <f>IF(Table_Market[[#This Row],[F_TOTAL_achat]]&lt;=14,1,IF(Table_Market[[#This Row],[F_TOTAL_achat]]&lt;=21,2,3))</f>
        <v>3</v>
      </c>
      <c r="R1121" s="28">
        <f>IF(Table_Market[[#This Row],[M_TOTAL_dépensé]]&lt;=115,1,IF(Table_Market[[#This Row],[M_TOTAL_dépensé]]&lt;=833,2,3))</f>
        <v>2</v>
      </c>
      <c r="S1121" s="21" t="str">
        <f>Table_Market[[#This Row],[R_SCORE]]&amp;Table_Market[[#This Row],[F_SCORE]]&amp;Table_Market[[#This Row],[M_SCORE]]</f>
        <v>132</v>
      </c>
      <c r="T11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21" s="31">
        <v>544</v>
      </c>
      <c r="V1121" s="31">
        <v>13</v>
      </c>
      <c r="W1121" s="31">
        <v>85</v>
      </c>
      <c r="X1121" s="31">
        <v>8</v>
      </c>
      <c r="Y1121" s="31">
        <v>6</v>
      </c>
      <c r="Z1121" s="31">
        <v>29</v>
      </c>
      <c r="AA1121" s="28">
        <v>3</v>
      </c>
      <c r="AB1121" s="28">
        <v>10</v>
      </c>
      <c r="AC1121" s="28">
        <v>4</v>
      </c>
      <c r="AD1121" s="28">
        <v>5</v>
      </c>
      <c r="AE1121" s="28">
        <v>8</v>
      </c>
      <c r="AF1121" s="28">
        <v>1</v>
      </c>
      <c r="AG1121" s="28">
        <v>0</v>
      </c>
      <c r="AH1121" s="28">
        <v>0</v>
      </c>
      <c r="AI1121" s="28">
        <v>0</v>
      </c>
      <c r="AJ1121" s="28">
        <v>0</v>
      </c>
      <c r="AK1121" s="28">
        <v>0</v>
      </c>
      <c r="AL1121" s="28">
        <v>3</v>
      </c>
      <c r="AM1121" s="28">
        <v>11</v>
      </c>
      <c r="AN1121" s="32">
        <v>0</v>
      </c>
    </row>
    <row r="1122" spans="1:40" x14ac:dyDescent="0.35">
      <c r="A1122" s="19">
        <v>9347</v>
      </c>
      <c r="B1122" s="20">
        <v>1956</v>
      </c>
      <c r="C1122" s="21">
        <f ca="1">YEAR(TODAY())-CLEAN!$B1122</f>
        <v>69</v>
      </c>
      <c r="D1122" s="28" t="s">
        <v>794</v>
      </c>
      <c r="E1122" s="20" t="s">
        <v>717</v>
      </c>
      <c r="F1122" s="20" t="s">
        <v>713</v>
      </c>
      <c r="G1122" s="22">
        <v>50943</v>
      </c>
      <c r="H1122" s="21">
        <v>0</v>
      </c>
      <c r="I1122" s="21">
        <v>1</v>
      </c>
      <c r="J1122" s="21">
        <f>CLEAN!$H1122+CLEAN!$I1122</f>
        <v>1</v>
      </c>
      <c r="K1122" s="23">
        <v>41446</v>
      </c>
      <c r="L1122" s="21">
        <f ca="1">YEAR(TODAY())-YEAR(CLEAN!$K1122)</f>
        <v>12</v>
      </c>
      <c r="M1122" s="21">
        <v>49</v>
      </c>
      <c r="N1122" s="21">
        <f>SUM(CLEAN!$AB1122:$AE1122)</f>
        <v>9</v>
      </c>
      <c r="O1122" s="24">
        <f>CLEAN!$U1122+CLEAN!$V1122+CLEAN!$W1122+CLEAN!$X1122+CLEAN!$Y1122+CLEAN!$Z1122</f>
        <v>46</v>
      </c>
      <c r="P1122" s="21">
        <f>IF(CLEAN!$M1122&lt;=32,3,IF(CLEAN!$M1122&lt;=65,2,1))</f>
        <v>2</v>
      </c>
      <c r="Q1122" s="21">
        <f>IF(Table_Market[[#This Row],[F_TOTAL_achat]]&lt;=14,1,IF(Table_Market[[#This Row],[F_TOTAL_achat]]&lt;=21,2,3))</f>
        <v>1</v>
      </c>
      <c r="R1122" s="21">
        <f>IF(Table_Market[[#This Row],[M_TOTAL_dépensé]]&lt;=115,1,IF(Table_Market[[#This Row],[M_TOTAL_dépensé]]&lt;=833,2,3))</f>
        <v>1</v>
      </c>
      <c r="S1122" s="21" t="str">
        <f>Table_Market[[#This Row],[R_SCORE]]&amp;Table_Market[[#This Row],[F_SCORE]]&amp;Table_Market[[#This Row],[M_SCORE]]</f>
        <v>211</v>
      </c>
      <c r="T11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22" s="24">
        <v>31</v>
      </c>
      <c r="V1122" s="24">
        <v>0</v>
      </c>
      <c r="W1122" s="24">
        <v>7</v>
      </c>
      <c r="X1122" s="24">
        <v>2</v>
      </c>
      <c r="Y1122" s="24">
        <v>0</v>
      </c>
      <c r="Z1122" s="24">
        <v>6</v>
      </c>
      <c r="AA1122" s="21">
        <v>1</v>
      </c>
      <c r="AB1122" s="21">
        <v>1</v>
      </c>
      <c r="AC1122" s="21">
        <v>0</v>
      </c>
      <c r="AD1122" s="21">
        <v>3</v>
      </c>
      <c r="AE1122" s="21">
        <v>5</v>
      </c>
      <c r="AF1122" s="21">
        <v>0</v>
      </c>
      <c r="AG1122" s="21">
        <v>0</v>
      </c>
      <c r="AH1122" s="21">
        <v>0</v>
      </c>
      <c r="AI1122" s="21">
        <v>0</v>
      </c>
      <c r="AJ1122" s="21">
        <v>0</v>
      </c>
      <c r="AK1122" s="21">
        <v>0</v>
      </c>
      <c r="AL1122" s="21">
        <v>3</v>
      </c>
      <c r="AM1122" s="21">
        <v>11</v>
      </c>
      <c r="AN1122" s="25">
        <v>0</v>
      </c>
    </row>
    <row r="1123" spans="1:40" x14ac:dyDescent="0.35">
      <c r="A1123" s="26">
        <v>10160</v>
      </c>
      <c r="B1123" s="27">
        <v>1956</v>
      </c>
      <c r="C1123" s="21">
        <f ca="1">YEAR(TODAY())-CLEAN!$B1123</f>
        <v>69</v>
      </c>
      <c r="D1123" s="28" t="s">
        <v>794</v>
      </c>
      <c r="E1123" s="27" t="s">
        <v>717</v>
      </c>
      <c r="F1123" s="27" t="s">
        <v>713</v>
      </c>
      <c r="G1123" s="29">
        <v>50943</v>
      </c>
      <c r="H1123" s="28">
        <v>0</v>
      </c>
      <c r="I1123" s="28">
        <v>1</v>
      </c>
      <c r="J1123" s="28">
        <f>CLEAN!$H1123+CLEAN!$I1123</f>
        <v>1</v>
      </c>
      <c r="K1123" s="30">
        <v>41446</v>
      </c>
      <c r="L1123" s="28">
        <f ca="1">YEAR(TODAY())-YEAR(CLEAN!$K1123)</f>
        <v>12</v>
      </c>
      <c r="M1123" s="28">
        <v>49</v>
      </c>
      <c r="N1123" s="28">
        <f>SUM(CLEAN!$AB1123:$AE1123)</f>
        <v>9</v>
      </c>
      <c r="O1123" s="31">
        <f>CLEAN!$U1123+CLEAN!$V1123+CLEAN!$W1123+CLEAN!$X1123+CLEAN!$Y1123+CLEAN!$Z1123</f>
        <v>46</v>
      </c>
      <c r="P1123" s="28">
        <f>IF(CLEAN!$M1123&lt;=32,3,IF(CLEAN!$M1123&lt;=65,2,1))</f>
        <v>2</v>
      </c>
      <c r="Q1123" s="28">
        <f>IF(Table_Market[[#This Row],[F_TOTAL_achat]]&lt;=14,1,IF(Table_Market[[#This Row],[F_TOTAL_achat]]&lt;=21,2,3))</f>
        <v>1</v>
      </c>
      <c r="R1123" s="28">
        <f>IF(Table_Market[[#This Row],[M_TOTAL_dépensé]]&lt;=115,1,IF(Table_Market[[#This Row],[M_TOTAL_dépensé]]&lt;=833,2,3))</f>
        <v>1</v>
      </c>
      <c r="S1123" s="21" t="str">
        <f>Table_Market[[#This Row],[R_SCORE]]&amp;Table_Market[[#This Row],[F_SCORE]]&amp;Table_Market[[#This Row],[M_SCORE]]</f>
        <v>211</v>
      </c>
      <c r="T11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23" s="31">
        <v>31</v>
      </c>
      <c r="V1123" s="31">
        <v>0</v>
      </c>
      <c r="W1123" s="31">
        <v>7</v>
      </c>
      <c r="X1123" s="31">
        <v>2</v>
      </c>
      <c r="Y1123" s="31">
        <v>0</v>
      </c>
      <c r="Z1123" s="31">
        <v>6</v>
      </c>
      <c r="AA1123" s="28">
        <v>1</v>
      </c>
      <c r="AB1123" s="28">
        <v>1</v>
      </c>
      <c r="AC1123" s="28">
        <v>0</v>
      </c>
      <c r="AD1123" s="28">
        <v>3</v>
      </c>
      <c r="AE1123" s="28">
        <v>5</v>
      </c>
      <c r="AF1123" s="28">
        <v>0</v>
      </c>
      <c r="AG1123" s="28">
        <v>0</v>
      </c>
      <c r="AH1123" s="28">
        <v>0</v>
      </c>
      <c r="AI1123" s="28">
        <v>0</v>
      </c>
      <c r="AJ1123" s="28">
        <v>0</v>
      </c>
      <c r="AK1123" s="28">
        <v>0</v>
      </c>
      <c r="AL1123" s="28">
        <v>3</v>
      </c>
      <c r="AM1123" s="28">
        <v>11</v>
      </c>
      <c r="AN1123" s="32">
        <v>0</v>
      </c>
    </row>
    <row r="1124" spans="1:40" x14ac:dyDescent="0.35">
      <c r="A1124" s="19">
        <v>8148</v>
      </c>
      <c r="B1124" s="20">
        <v>1956</v>
      </c>
      <c r="C1124" s="21">
        <f ca="1">YEAR(TODAY())-CLEAN!$B1124</f>
        <v>69</v>
      </c>
      <c r="D1124" s="28" t="s">
        <v>794</v>
      </c>
      <c r="E1124" s="20" t="s">
        <v>717</v>
      </c>
      <c r="F1124" s="20" t="s">
        <v>713</v>
      </c>
      <c r="G1124" s="22">
        <v>50898</v>
      </c>
      <c r="H1124" s="21">
        <v>1</v>
      </c>
      <c r="I1124" s="21">
        <v>1</v>
      </c>
      <c r="J1124" s="21">
        <f>CLEAN!$H1124+CLEAN!$I1124</f>
        <v>2</v>
      </c>
      <c r="K1124" s="23">
        <v>41282</v>
      </c>
      <c r="L1124" s="21">
        <f ca="1">YEAR(TODAY())-YEAR(CLEAN!$K1124)</f>
        <v>12</v>
      </c>
      <c r="M1124" s="21">
        <v>88</v>
      </c>
      <c r="N1124" s="21">
        <f>SUM(CLEAN!$AB1124:$AE1124)</f>
        <v>25</v>
      </c>
      <c r="O1124" s="24">
        <f>CLEAN!$U1124+CLEAN!$V1124+CLEAN!$W1124+CLEAN!$X1124+CLEAN!$Y1124+CLEAN!$Z1124</f>
        <v>859</v>
      </c>
      <c r="P1124" s="21">
        <f>IF(CLEAN!$M1124&lt;=32,3,IF(CLEAN!$M1124&lt;=65,2,1))</f>
        <v>1</v>
      </c>
      <c r="Q1124" s="21">
        <f>IF(Table_Market[[#This Row],[F_TOTAL_achat]]&lt;=14,1,IF(Table_Market[[#This Row],[F_TOTAL_achat]]&lt;=21,2,3))</f>
        <v>3</v>
      </c>
      <c r="R1124" s="21">
        <f>IF(Table_Market[[#This Row],[M_TOTAL_dépensé]]&lt;=115,1,IF(Table_Market[[#This Row],[M_TOTAL_dépensé]]&lt;=833,2,3))</f>
        <v>3</v>
      </c>
      <c r="S1124" s="21" t="str">
        <f>Table_Market[[#This Row],[R_SCORE]]&amp;Table_Market[[#This Row],[F_SCORE]]&amp;Table_Market[[#This Row],[M_SCORE]]</f>
        <v>133</v>
      </c>
      <c r="T11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24" s="24">
        <v>285</v>
      </c>
      <c r="V1124" s="24">
        <v>28</v>
      </c>
      <c r="W1124" s="24">
        <v>242</v>
      </c>
      <c r="X1124" s="24">
        <v>55</v>
      </c>
      <c r="Y1124" s="24">
        <v>114</v>
      </c>
      <c r="Z1124" s="24">
        <v>135</v>
      </c>
      <c r="AA1124" s="21">
        <v>13</v>
      </c>
      <c r="AB1124" s="21">
        <v>6</v>
      </c>
      <c r="AC1124" s="21">
        <v>2</v>
      </c>
      <c r="AD1124" s="21">
        <v>12</v>
      </c>
      <c r="AE1124" s="21">
        <v>5</v>
      </c>
      <c r="AF1124" s="21">
        <v>0</v>
      </c>
      <c r="AG1124" s="21">
        <v>0</v>
      </c>
      <c r="AH1124" s="21">
        <v>0</v>
      </c>
      <c r="AI1124" s="21">
        <v>0</v>
      </c>
      <c r="AJ1124" s="21">
        <v>0</v>
      </c>
      <c r="AK1124" s="21">
        <v>0</v>
      </c>
      <c r="AL1124" s="21">
        <v>3</v>
      </c>
      <c r="AM1124" s="21">
        <v>11</v>
      </c>
      <c r="AN1124" s="25">
        <v>0</v>
      </c>
    </row>
    <row r="1125" spans="1:40" x14ac:dyDescent="0.35">
      <c r="A1125" s="26">
        <v>6271</v>
      </c>
      <c r="B1125" s="27">
        <v>1952</v>
      </c>
      <c r="C1125" s="21">
        <f ca="1">YEAR(TODAY())-CLEAN!$B1125</f>
        <v>73</v>
      </c>
      <c r="D1125" s="28" t="s">
        <v>794</v>
      </c>
      <c r="E1125" s="27" t="s">
        <v>714</v>
      </c>
      <c r="F1125" s="27" t="s">
        <v>710</v>
      </c>
      <c r="G1125" s="29">
        <v>50870</v>
      </c>
      <c r="H1125" s="28">
        <v>0</v>
      </c>
      <c r="I1125" s="28">
        <v>1</v>
      </c>
      <c r="J1125" s="28">
        <f>CLEAN!$H1125+CLEAN!$I1125</f>
        <v>1</v>
      </c>
      <c r="K1125" s="30">
        <v>41809</v>
      </c>
      <c r="L1125" s="28">
        <f ca="1">YEAR(TODAY())-YEAR(CLEAN!$K1125)</f>
        <v>11</v>
      </c>
      <c r="M1125" s="28">
        <v>13</v>
      </c>
      <c r="N1125" s="28">
        <f>SUM(CLEAN!$AB1125:$AE1125)</f>
        <v>10</v>
      </c>
      <c r="O1125" s="31">
        <f>CLEAN!$U1125+CLEAN!$V1125+CLEAN!$W1125+CLEAN!$X1125+CLEAN!$Y1125+CLEAN!$Z1125</f>
        <v>63</v>
      </c>
      <c r="P1125" s="28">
        <f>IF(CLEAN!$M1125&lt;=32,3,IF(CLEAN!$M1125&lt;=65,2,1))</f>
        <v>3</v>
      </c>
      <c r="Q1125" s="28">
        <f>IF(Table_Market[[#This Row],[F_TOTAL_achat]]&lt;=14,1,IF(Table_Market[[#This Row],[F_TOTAL_achat]]&lt;=21,2,3))</f>
        <v>1</v>
      </c>
      <c r="R1125" s="28">
        <f>IF(Table_Market[[#This Row],[M_TOTAL_dépensé]]&lt;=115,1,IF(Table_Market[[#This Row],[M_TOTAL_dépensé]]&lt;=833,2,3))</f>
        <v>1</v>
      </c>
      <c r="S1125" s="21" t="str">
        <f>Table_Market[[#This Row],[R_SCORE]]&amp;Table_Market[[#This Row],[F_SCORE]]&amp;Table_Market[[#This Row],[M_SCORE]]</f>
        <v>311</v>
      </c>
      <c r="T11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25" s="31">
        <v>53</v>
      </c>
      <c r="V1125" s="31">
        <v>0</v>
      </c>
      <c r="W1125" s="31">
        <v>8</v>
      </c>
      <c r="X1125" s="31">
        <v>0</v>
      </c>
      <c r="Y1125" s="31">
        <v>0</v>
      </c>
      <c r="Z1125" s="31">
        <v>2</v>
      </c>
      <c r="AA1125" s="28">
        <v>1</v>
      </c>
      <c r="AB1125" s="28">
        <v>2</v>
      </c>
      <c r="AC1125" s="28">
        <v>0</v>
      </c>
      <c r="AD1125" s="28">
        <v>3</v>
      </c>
      <c r="AE1125" s="28">
        <v>5</v>
      </c>
      <c r="AF1125" s="28">
        <v>0</v>
      </c>
      <c r="AG1125" s="28">
        <v>0</v>
      </c>
      <c r="AH1125" s="28">
        <v>0</v>
      </c>
      <c r="AI1125" s="28">
        <v>0</v>
      </c>
      <c r="AJ1125" s="28">
        <v>0</v>
      </c>
      <c r="AK1125" s="28">
        <v>0</v>
      </c>
      <c r="AL1125" s="28">
        <v>3</v>
      </c>
      <c r="AM1125" s="28">
        <v>11</v>
      </c>
      <c r="AN1125" s="32">
        <v>0</v>
      </c>
    </row>
    <row r="1126" spans="1:40" x14ac:dyDescent="0.35">
      <c r="A1126" s="19">
        <v>2286</v>
      </c>
      <c r="B1126" s="20">
        <v>1962</v>
      </c>
      <c r="C1126" s="21">
        <f ca="1">YEAR(TODAY())-CLEAN!$B1126</f>
        <v>63</v>
      </c>
      <c r="D1126" s="28" t="s">
        <v>794</v>
      </c>
      <c r="E1126" s="20" t="s">
        <v>716</v>
      </c>
      <c r="F1126" s="20" t="s">
        <v>709</v>
      </c>
      <c r="G1126" s="22">
        <v>50785</v>
      </c>
      <c r="H1126" s="21">
        <v>1</v>
      </c>
      <c r="I1126" s="21">
        <v>1</v>
      </c>
      <c r="J1126" s="21">
        <f>CLEAN!$H1126+CLEAN!$I1126</f>
        <v>2</v>
      </c>
      <c r="K1126" s="23">
        <v>41527</v>
      </c>
      <c r="L1126" s="21">
        <f ca="1">YEAR(TODAY())-YEAR(CLEAN!$K1126)</f>
        <v>12</v>
      </c>
      <c r="M1126" s="21">
        <v>27</v>
      </c>
      <c r="N1126" s="21">
        <f>SUM(CLEAN!$AB1126:$AE1126)</f>
        <v>12</v>
      </c>
      <c r="O1126" s="24">
        <f>CLEAN!$U1126+CLEAN!$V1126+CLEAN!$W1126+CLEAN!$X1126+CLEAN!$Y1126+CLEAN!$Z1126</f>
        <v>114</v>
      </c>
      <c r="P1126" s="21">
        <f>IF(CLEAN!$M1126&lt;=32,3,IF(CLEAN!$M1126&lt;=65,2,1))</f>
        <v>3</v>
      </c>
      <c r="Q1126" s="21">
        <f>IF(Table_Market[[#This Row],[F_TOTAL_achat]]&lt;=14,1,IF(Table_Market[[#This Row],[F_TOTAL_achat]]&lt;=21,2,3))</f>
        <v>1</v>
      </c>
      <c r="R1126" s="21">
        <f>IF(Table_Market[[#This Row],[M_TOTAL_dépensé]]&lt;=115,1,IF(Table_Market[[#This Row],[M_TOTAL_dépensé]]&lt;=833,2,3))</f>
        <v>1</v>
      </c>
      <c r="S1126" s="21" t="str">
        <f>Table_Market[[#This Row],[R_SCORE]]&amp;Table_Market[[#This Row],[F_SCORE]]&amp;Table_Market[[#This Row],[M_SCORE]]</f>
        <v>311</v>
      </c>
      <c r="T11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26" s="24">
        <v>64</v>
      </c>
      <c r="V1126" s="24">
        <v>1</v>
      </c>
      <c r="W1126" s="24">
        <v>21</v>
      </c>
      <c r="X1126" s="24">
        <v>0</v>
      </c>
      <c r="Y1126" s="24">
        <v>1</v>
      </c>
      <c r="Z1126" s="24">
        <v>27</v>
      </c>
      <c r="AA1126" s="21">
        <v>2</v>
      </c>
      <c r="AB1126" s="21">
        <v>2</v>
      </c>
      <c r="AC1126" s="21">
        <v>1</v>
      </c>
      <c r="AD1126" s="21">
        <v>3</v>
      </c>
      <c r="AE1126" s="21">
        <v>6</v>
      </c>
      <c r="AF1126" s="21">
        <v>0</v>
      </c>
      <c r="AG1126" s="21">
        <v>0</v>
      </c>
      <c r="AH1126" s="21">
        <v>0</v>
      </c>
      <c r="AI1126" s="21">
        <v>0</v>
      </c>
      <c r="AJ1126" s="21">
        <v>0</v>
      </c>
      <c r="AK1126" s="21">
        <v>0</v>
      </c>
      <c r="AL1126" s="21">
        <v>3</v>
      </c>
      <c r="AM1126" s="21">
        <v>11</v>
      </c>
      <c r="AN1126" s="25">
        <v>0</v>
      </c>
    </row>
    <row r="1127" spans="1:40" x14ac:dyDescent="0.35">
      <c r="A1127" s="26">
        <v>2061</v>
      </c>
      <c r="B1127" s="27">
        <v>1955</v>
      </c>
      <c r="C1127" s="21">
        <f ca="1">YEAR(TODAY())-CLEAN!$B1127</f>
        <v>70</v>
      </c>
      <c r="D1127" s="28" t="s">
        <v>794</v>
      </c>
      <c r="E1127" s="27" t="s">
        <v>716</v>
      </c>
      <c r="F1127" s="27" t="s">
        <v>710</v>
      </c>
      <c r="G1127" s="29">
        <v>50737</v>
      </c>
      <c r="H1127" s="28">
        <v>0</v>
      </c>
      <c r="I1127" s="28">
        <v>1</v>
      </c>
      <c r="J1127" s="28">
        <f>CLEAN!$H1127+CLEAN!$I1127</f>
        <v>1</v>
      </c>
      <c r="K1127" s="30">
        <v>41405</v>
      </c>
      <c r="L1127" s="28">
        <f ca="1">YEAR(TODAY())-YEAR(CLEAN!$K1127)</f>
        <v>12</v>
      </c>
      <c r="M1127" s="28">
        <v>61</v>
      </c>
      <c r="N1127" s="28">
        <f>SUM(CLEAN!$AB1127:$AE1127)</f>
        <v>12</v>
      </c>
      <c r="O1127" s="31">
        <f>CLEAN!$U1127+CLEAN!$V1127+CLEAN!$W1127+CLEAN!$X1127+CLEAN!$Y1127+CLEAN!$Z1127</f>
        <v>99</v>
      </c>
      <c r="P1127" s="28">
        <f>IF(CLEAN!$M1127&lt;=32,3,IF(CLEAN!$M1127&lt;=65,2,1))</f>
        <v>2</v>
      </c>
      <c r="Q1127" s="28">
        <f>IF(Table_Market[[#This Row],[F_TOTAL_achat]]&lt;=14,1,IF(Table_Market[[#This Row],[F_TOTAL_achat]]&lt;=21,2,3))</f>
        <v>1</v>
      </c>
      <c r="R1127" s="28">
        <f>IF(Table_Market[[#This Row],[M_TOTAL_dépensé]]&lt;=115,1,IF(Table_Market[[#This Row],[M_TOTAL_dépensé]]&lt;=833,2,3))</f>
        <v>1</v>
      </c>
      <c r="S1127" s="21" t="str">
        <f>Table_Market[[#This Row],[R_SCORE]]&amp;Table_Market[[#This Row],[F_SCORE]]&amp;Table_Market[[#This Row],[M_SCORE]]</f>
        <v>211</v>
      </c>
      <c r="T11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27" s="31">
        <v>78</v>
      </c>
      <c r="V1127" s="31">
        <v>0</v>
      </c>
      <c r="W1127" s="31">
        <v>11</v>
      </c>
      <c r="X1127" s="31">
        <v>0</v>
      </c>
      <c r="Y1127" s="31">
        <v>0</v>
      </c>
      <c r="Z1127" s="31">
        <v>10</v>
      </c>
      <c r="AA1127" s="28">
        <v>1</v>
      </c>
      <c r="AB1127" s="28">
        <v>2</v>
      </c>
      <c r="AC1127" s="28">
        <v>0</v>
      </c>
      <c r="AD1127" s="28">
        <v>4</v>
      </c>
      <c r="AE1127" s="28">
        <v>6</v>
      </c>
      <c r="AF1127" s="28">
        <v>0</v>
      </c>
      <c r="AG1127" s="28">
        <v>1</v>
      </c>
      <c r="AH1127" s="28">
        <v>0</v>
      </c>
      <c r="AI1127" s="28">
        <v>0</v>
      </c>
      <c r="AJ1127" s="28">
        <v>0</v>
      </c>
      <c r="AK1127" s="28">
        <v>0</v>
      </c>
      <c r="AL1127" s="28">
        <v>3</v>
      </c>
      <c r="AM1127" s="28">
        <v>11</v>
      </c>
      <c r="AN1127" s="32">
        <v>0</v>
      </c>
    </row>
    <row r="1128" spans="1:40" x14ac:dyDescent="0.35">
      <c r="A1128" s="19">
        <v>1165</v>
      </c>
      <c r="B1128" s="20">
        <v>1958</v>
      </c>
      <c r="C1128" s="21">
        <f ca="1">YEAR(TODAY())-CLEAN!$B1128</f>
        <v>67</v>
      </c>
      <c r="D1128" s="28" t="s">
        <v>794</v>
      </c>
      <c r="E1128" s="20" t="s">
        <v>714</v>
      </c>
      <c r="F1128" s="20" t="s">
        <v>709</v>
      </c>
      <c r="G1128" s="22">
        <v>50729</v>
      </c>
      <c r="H1128" s="21">
        <v>1</v>
      </c>
      <c r="I1128" s="21">
        <v>1</v>
      </c>
      <c r="J1128" s="21">
        <f>CLEAN!$H1128+CLEAN!$I1128</f>
        <v>2</v>
      </c>
      <c r="K1128" s="23">
        <v>41396</v>
      </c>
      <c r="L1128" s="21">
        <f ca="1">YEAR(TODAY())-YEAR(CLEAN!$K1128)</f>
        <v>12</v>
      </c>
      <c r="M1128" s="21">
        <v>62</v>
      </c>
      <c r="N1128" s="21">
        <f>SUM(CLEAN!$AB1128:$AE1128)</f>
        <v>21</v>
      </c>
      <c r="O1128" s="24">
        <f>CLEAN!$U1128+CLEAN!$V1128+CLEAN!$W1128+CLEAN!$X1128+CLEAN!$Y1128+CLEAN!$Z1128</f>
        <v>496</v>
      </c>
      <c r="P1128" s="21">
        <f>IF(CLEAN!$M1128&lt;=32,3,IF(CLEAN!$M1128&lt;=65,2,1))</f>
        <v>2</v>
      </c>
      <c r="Q1128" s="21">
        <f>IF(Table_Market[[#This Row],[F_TOTAL_achat]]&lt;=14,1,IF(Table_Market[[#This Row],[F_TOTAL_achat]]&lt;=21,2,3))</f>
        <v>2</v>
      </c>
      <c r="R1128" s="21">
        <f>IF(Table_Market[[#This Row],[M_TOTAL_dépensé]]&lt;=115,1,IF(Table_Market[[#This Row],[M_TOTAL_dépensé]]&lt;=833,2,3))</f>
        <v>2</v>
      </c>
      <c r="S1128" s="21" t="str">
        <f>Table_Market[[#This Row],[R_SCORE]]&amp;Table_Market[[#This Row],[F_SCORE]]&amp;Table_Market[[#This Row],[M_SCORE]]</f>
        <v>222</v>
      </c>
      <c r="T11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28" s="24">
        <v>239</v>
      </c>
      <c r="V1128" s="24">
        <v>13</v>
      </c>
      <c r="W1128" s="24">
        <v>143</v>
      </c>
      <c r="X1128" s="24">
        <v>45</v>
      </c>
      <c r="Y1128" s="24">
        <v>4</v>
      </c>
      <c r="Z1128" s="24">
        <v>52</v>
      </c>
      <c r="AA1128" s="21">
        <v>9</v>
      </c>
      <c r="AB1128" s="21">
        <v>6</v>
      </c>
      <c r="AC1128" s="21">
        <v>2</v>
      </c>
      <c r="AD1128" s="21">
        <v>7</v>
      </c>
      <c r="AE1128" s="21">
        <v>6</v>
      </c>
      <c r="AF1128" s="21">
        <v>0</v>
      </c>
      <c r="AG1128" s="21">
        <v>0</v>
      </c>
      <c r="AH1128" s="21">
        <v>0</v>
      </c>
      <c r="AI1128" s="21">
        <v>0</v>
      </c>
      <c r="AJ1128" s="21">
        <v>0</v>
      </c>
      <c r="AK1128" s="21">
        <v>0</v>
      </c>
      <c r="AL1128" s="21">
        <v>3</v>
      </c>
      <c r="AM1128" s="21">
        <v>11</v>
      </c>
      <c r="AN1128" s="25">
        <v>0</v>
      </c>
    </row>
    <row r="1129" spans="1:40" x14ac:dyDescent="0.35">
      <c r="A1129" s="26">
        <v>4690</v>
      </c>
      <c r="B1129" s="27">
        <v>1953</v>
      </c>
      <c r="C1129" s="21">
        <f ca="1">YEAR(TODAY())-CLEAN!$B1129</f>
        <v>72</v>
      </c>
      <c r="D1129" s="28" t="s">
        <v>794</v>
      </c>
      <c r="E1129" s="27" t="s">
        <v>716</v>
      </c>
      <c r="F1129" s="27" t="s">
        <v>710</v>
      </c>
      <c r="G1129" s="29">
        <v>50725</v>
      </c>
      <c r="H1129" s="28">
        <v>0</v>
      </c>
      <c r="I1129" s="28">
        <v>1</v>
      </c>
      <c r="J1129" s="28">
        <f>CLEAN!$H1129+CLEAN!$I1129</f>
        <v>1</v>
      </c>
      <c r="K1129" s="30">
        <v>41318</v>
      </c>
      <c r="L1129" s="28">
        <f ca="1">YEAR(TODAY())-YEAR(CLEAN!$K1129)</f>
        <v>12</v>
      </c>
      <c r="M1129" s="28">
        <v>45</v>
      </c>
      <c r="N1129" s="28">
        <f>SUM(CLEAN!$AB1129:$AE1129)</f>
        <v>25</v>
      </c>
      <c r="O1129" s="31">
        <f>CLEAN!$U1129+CLEAN!$V1129+CLEAN!$W1129+CLEAN!$X1129+CLEAN!$Y1129+CLEAN!$Z1129</f>
        <v>586</v>
      </c>
      <c r="P1129" s="28">
        <f>IF(CLEAN!$M1129&lt;=32,3,IF(CLEAN!$M1129&lt;=65,2,1))</f>
        <v>2</v>
      </c>
      <c r="Q1129" s="28">
        <f>IF(Table_Market[[#This Row],[F_TOTAL_achat]]&lt;=14,1,IF(Table_Market[[#This Row],[F_TOTAL_achat]]&lt;=21,2,3))</f>
        <v>3</v>
      </c>
      <c r="R1129" s="28">
        <f>IF(Table_Market[[#This Row],[M_TOTAL_dépensé]]&lt;=115,1,IF(Table_Market[[#This Row],[M_TOTAL_dépensé]]&lt;=833,2,3))</f>
        <v>2</v>
      </c>
      <c r="S1129" s="21" t="str">
        <f>Table_Market[[#This Row],[R_SCORE]]&amp;Table_Market[[#This Row],[F_SCORE]]&amp;Table_Market[[#This Row],[M_SCORE]]</f>
        <v>232</v>
      </c>
      <c r="T11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29" s="31">
        <v>443</v>
      </c>
      <c r="V1129" s="31">
        <v>10</v>
      </c>
      <c r="W1129" s="31">
        <v>75</v>
      </c>
      <c r="X1129" s="31">
        <v>0</v>
      </c>
      <c r="Y1129" s="31">
        <v>10</v>
      </c>
      <c r="Z1129" s="31">
        <v>48</v>
      </c>
      <c r="AA1129" s="28">
        <v>4</v>
      </c>
      <c r="AB1129" s="28">
        <v>8</v>
      </c>
      <c r="AC1129" s="28">
        <v>1</v>
      </c>
      <c r="AD1129" s="28">
        <v>8</v>
      </c>
      <c r="AE1129" s="28">
        <v>8</v>
      </c>
      <c r="AF1129" s="28">
        <v>0</v>
      </c>
      <c r="AG1129" s="28">
        <v>0</v>
      </c>
      <c r="AH1129" s="28">
        <v>0</v>
      </c>
      <c r="AI1129" s="28">
        <v>0</v>
      </c>
      <c r="AJ1129" s="28">
        <v>0</v>
      </c>
      <c r="AK1129" s="28">
        <v>0</v>
      </c>
      <c r="AL1129" s="28">
        <v>3</v>
      </c>
      <c r="AM1129" s="28">
        <v>11</v>
      </c>
      <c r="AN1129" s="32">
        <v>0</v>
      </c>
    </row>
    <row r="1130" spans="1:40" x14ac:dyDescent="0.35">
      <c r="A1130" s="19">
        <v>6097</v>
      </c>
      <c r="B1130" s="20">
        <v>1959</v>
      </c>
      <c r="C1130" s="21">
        <f ca="1">YEAR(TODAY())-CLEAN!$B1130</f>
        <v>66</v>
      </c>
      <c r="D1130" s="28" t="s">
        <v>794</v>
      </c>
      <c r="E1130" s="20" t="s">
        <v>716</v>
      </c>
      <c r="F1130" s="20" t="s">
        <v>709</v>
      </c>
      <c r="G1130" s="22">
        <v>50664</v>
      </c>
      <c r="H1130" s="21">
        <v>1</v>
      </c>
      <c r="I1130" s="21">
        <v>1</v>
      </c>
      <c r="J1130" s="21">
        <f>CLEAN!$H1130+CLEAN!$I1130</f>
        <v>2</v>
      </c>
      <c r="K1130" s="23">
        <v>41290</v>
      </c>
      <c r="L1130" s="21">
        <f ca="1">YEAR(TODAY())-YEAR(CLEAN!$K1130)</f>
        <v>12</v>
      </c>
      <c r="M1130" s="21">
        <v>64</v>
      </c>
      <c r="N1130" s="21">
        <f>SUM(CLEAN!$AB1130:$AE1130)</f>
        <v>24</v>
      </c>
      <c r="O1130" s="24">
        <f>CLEAN!$U1130+CLEAN!$V1130+CLEAN!$W1130+CLEAN!$X1130+CLEAN!$Y1130+CLEAN!$Z1130</f>
        <v>561</v>
      </c>
      <c r="P1130" s="21">
        <f>IF(CLEAN!$M1130&lt;=32,3,IF(CLEAN!$M1130&lt;=65,2,1))</f>
        <v>2</v>
      </c>
      <c r="Q1130" s="21">
        <f>IF(Table_Market[[#This Row],[F_TOTAL_achat]]&lt;=14,1,IF(Table_Market[[#This Row],[F_TOTAL_achat]]&lt;=21,2,3))</f>
        <v>3</v>
      </c>
      <c r="R1130" s="21">
        <f>IF(Table_Market[[#This Row],[M_TOTAL_dépensé]]&lt;=115,1,IF(Table_Market[[#This Row],[M_TOTAL_dépensé]]&lt;=833,2,3))</f>
        <v>2</v>
      </c>
      <c r="S1130" s="21" t="str">
        <f>Table_Market[[#This Row],[R_SCORE]]&amp;Table_Market[[#This Row],[F_SCORE]]&amp;Table_Market[[#This Row],[M_SCORE]]</f>
        <v>232</v>
      </c>
      <c r="T11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30" s="24">
        <v>313</v>
      </c>
      <c r="V1130" s="24">
        <v>8</v>
      </c>
      <c r="W1130" s="24">
        <v>104</v>
      </c>
      <c r="X1130" s="24">
        <v>6</v>
      </c>
      <c r="Y1130" s="24">
        <v>4</v>
      </c>
      <c r="Z1130" s="24">
        <v>126</v>
      </c>
      <c r="AA1130" s="21">
        <v>9</v>
      </c>
      <c r="AB1130" s="21">
        <v>8</v>
      </c>
      <c r="AC1130" s="21">
        <v>1</v>
      </c>
      <c r="AD1130" s="21">
        <v>6</v>
      </c>
      <c r="AE1130" s="21">
        <v>9</v>
      </c>
      <c r="AF1130" s="21">
        <v>0</v>
      </c>
      <c r="AG1130" s="21">
        <v>0</v>
      </c>
      <c r="AH1130" s="21">
        <v>0</v>
      </c>
      <c r="AI1130" s="21">
        <v>0</v>
      </c>
      <c r="AJ1130" s="21">
        <v>0</v>
      </c>
      <c r="AK1130" s="21">
        <v>0</v>
      </c>
      <c r="AL1130" s="21">
        <v>3</v>
      </c>
      <c r="AM1130" s="21">
        <v>11</v>
      </c>
      <c r="AN1130" s="25">
        <v>0</v>
      </c>
    </row>
    <row r="1131" spans="1:40" x14ac:dyDescent="0.35">
      <c r="A1131" s="26">
        <v>4725</v>
      </c>
      <c r="B1131" s="27">
        <v>1950</v>
      </c>
      <c r="C1131" s="21">
        <f ca="1">YEAR(TODAY())-CLEAN!$B1131</f>
        <v>75</v>
      </c>
      <c r="D1131" s="28" t="s">
        <v>794</v>
      </c>
      <c r="E1131" s="27" t="s">
        <v>714</v>
      </c>
      <c r="F1131" s="27" t="s">
        <v>713</v>
      </c>
      <c r="G1131" s="29">
        <v>50616</v>
      </c>
      <c r="H1131" s="28">
        <v>0</v>
      </c>
      <c r="I1131" s="28">
        <v>1</v>
      </c>
      <c r="J1131" s="28">
        <f>CLEAN!$H1131+CLEAN!$I1131</f>
        <v>1</v>
      </c>
      <c r="K1131" s="30">
        <v>41742</v>
      </c>
      <c r="L1131" s="28">
        <f ca="1">YEAR(TODAY())-YEAR(CLEAN!$K1131)</f>
        <v>11</v>
      </c>
      <c r="M1131" s="28">
        <v>71</v>
      </c>
      <c r="N1131" s="28">
        <f>SUM(CLEAN!$AB1131:$AE1131)</f>
        <v>8</v>
      </c>
      <c r="O1131" s="31">
        <f>CLEAN!$U1131+CLEAN!$V1131+CLEAN!$W1131+CLEAN!$X1131+CLEAN!$Y1131+CLEAN!$Z1131</f>
        <v>67</v>
      </c>
      <c r="P1131" s="28">
        <f>IF(CLEAN!$M1131&lt;=32,3,IF(CLEAN!$M1131&lt;=65,2,1))</f>
        <v>1</v>
      </c>
      <c r="Q1131" s="28">
        <f>IF(Table_Market[[#This Row],[F_TOTAL_achat]]&lt;=14,1,IF(Table_Market[[#This Row],[F_TOTAL_achat]]&lt;=21,2,3))</f>
        <v>1</v>
      </c>
      <c r="R1131" s="28">
        <f>IF(Table_Market[[#This Row],[M_TOTAL_dépensé]]&lt;=115,1,IF(Table_Market[[#This Row],[M_TOTAL_dépensé]]&lt;=833,2,3))</f>
        <v>1</v>
      </c>
      <c r="S1131" s="21" t="str">
        <f>Table_Market[[#This Row],[R_SCORE]]&amp;Table_Market[[#This Row],[F_SCORE]]&amp;Table_Market[[#This Row],[M_SCORE]]</f>
        <v>111</v>
      </c>
      <c r="T11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31" s="31">
        <v>30</v>
      </c>
      <c r="V1131" s="31">
        <v>2</v>
      </c>
      <c r="W1131" s="31">
        <v>25</v>
      </c>
      <c r="X1131" s="31">
        <v>0</v>
      </c>
      <c r="Y1131" s="31">
        <v>1</v>
      </c>
      <c r="Z1131" s="31">
        <v>9</v>
      </c>
      <c r="AA1131" s="28">
        <v>1</v>
      </c>
      <c r="AB1131" s="28">
        <v>1</v>
      </c>
      <c r="AC1131" s="28">
        <v>1</v>
      </c>
      <c r="AD1131" s="28">
        <v>4</v>
      </c>
      <c r="AE1131" s="28">
        <v>2</v>
      </c>
      <c r="AF1131" s="28">
        <v>0</v>
      </c>
      <c r="AG1131" s="28">
        <v>0</v>
      </c>
      <c r="AH1131" s="28">
        <v>0</v>
      </c>
      <c r="AI1131" s="28">
        <v>0</v>
      </c>
      <c r="AJ1131" s="28">
        <v>0</v>
      </c>
      <c r="AK1131" s="28">
        <v>0</v>
      </c>
      <c r="AL1131" s="28">
        <v>3</v>
      </c>
      <c r="AM1131" s="28">
        <v>11</v>
      </c>
      <c r="AN1131" s="32">
        <v>0</v>
      </c>
    </row>
    <row r="1132" spans="1:40" x14ac:dyDescent="0.35">
      <c r="A1132" s="19">
        <v>5180</v>
      </c>
      <c r="B1132" s="20">
        <v>1968</v>
      </c>
      <c r="C1132" s="21">
        <f ca="1">YEAR(TODAY())-CLEAN!$B1132</f>
        <v>57</v>
      </c>
      <c r="D1132" s="28" t="s">
        <v>792</v>
      </c>
      <c r="E1132" s="20" t="s">
        <v>714</v>
      </c>
      <c r="F1132" s="20" t="s">
        <v>711</v>
      </c>
      <c r="G1132" s="22">
        <v>50616</v>
      </c>
      <c r="H1132" s="21">
        <v>0</v>
      </c>
      <c r="I1132" s="21">
        <v>1</v>
      </c>
      <c r="J1132" s="21">
        <f>CLEAN!$H1132+CLEAN!$I1132</f>
        <v>1</v>
      </c>
      <c r="K1132" s="23">
        <v>41747</v>
      </c>
      <c r="L1132" s="21">
        <f ca="1">YEAR(TODAY())-YEAR(CLEAN!$K1132)</f>
        <v>11</v>
      </c>
      <c r="M1132" s="21">
        <v>56</v>
      </c>
      <c r="N1132" s="21">
        <f>SUM(CLEAN!$AB1132:$AE1132)</f>
        <v>15</v>
      </c>
      <c r="O1132" s="24">
        <f>CLEAN!$U1132+CLEAN!$V1132+CLEAN!$W1132+CLEAN!$X1132+CLEAN!$Y1132+CLEAN!$Z1132</f>
        <v>149</v>
      </c>
      <c r="P1132" s="21">
        <f>IF(CLEAN!$M1132&lt;=32,3,IF(CLEAN!$M1132&lt;=65,2,1))</f>
        <v>2</v>
      </c>
      <c r="Q1132" s="21">
        <f>IF(Table_Market[[#This Row],[F_TOTAL_achat]]&lt;=14,1,IF(Table_Market[[#This Row],[F_TOTAL_achat]]&lt;=21,2,3))</f>
        <v>2</v>
      </c>
      <c r="R1132" s="21">
        <f>IF(Table_Market[[#This Row],[M_TOTAL_dépensé]]&lt;=115,1,IF(Table_Market[[#This Row],[M_TOTAL_dépensé]]&lt;=833,2,3))</f>
        <v>2</v>
      </c>
      <c r="S1132" s="21" t="str">
        <f>Table_Market[[#This Row],[R_SCORE]]&amp;Table_Market[[#This Row],[F_SCORE]]&amp;Table_Market[[#This Row],[M_SCORE]]</f>
        <v>222</v>
      </c>
      <c r="T11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32" s="24">
        <v>128</v>
      </c>
      <c r="V1132" s="24">
        <v>0</v>
      </c>
      <c r="W1132" s="24">
        <v>16</v>
      </c>
      <c r="X1132" s="24">
        <v>0</v>
      </c>
      <c r="Y1132" s="24">
        <v>1</v>
      </c>
      <c r="Z1132" s="24">
        <v>4</v>
      </c>
      <c r="AA1132" s="21">
        <v>2</v>
      </c>
      <c r="AB1132" s="21">
        <v>4</v>
      </c>
      <c r="AC1132" s="21">
        <v>0</v>
      </c>
      <c r="AD1132" s="21">
        <v>4</v>
      </c>
      <c r="AE1132" s="21">
        <v>7</v>
      </c>
      <c r="AF1132" s="21">
        <v>0</v>
      </c>
      <c r="AG1132" s="21">
        <v>0</v>
      </c>
      <c r="AH1132" s="21">
        <v>0</v>
      </c>
      <c r="AI1132" s="21">
        <v>0</v>
      </c>
      <c r="AJ1132" s="21">
        <v>0</v>
      </c>
      <c r="AK1132" s="21">
        <v>0</v>
      </c>
      <c r="AL1132" s="21">
        <v>3</v>
      </c>
      <c r="AM1132" s="21">
        <v>11</v>
      </c>
      <c r="AN1132" s="25">
        <v>0</v>
      </c>
    </row>
    <row r="1133" spans="1:40" x14ac:dyDescent="0.35">
      <c r="A1133" s="26">
        <v>7230</v>
      </c>
      <c r="B1133" s="27">
        <v>1960</v>
      </c>
      <c r="C1133" s="21">
        <f ca="1">YEAR(TODAY())-CLEAN!$B1133</f>
        <v>65</v>
      </c>
      <c r="D1133" s="28" t="s">
        <v>794</v>
      </c>
      <c r="E1133" s="27" t="s">
        <v>714</v>
      </c>
      <c r="F1133" s="27" t="s">
        <v>711</v>
      </c>
      <c r="G1133" s="29">
        <v>50611</v>
      </c>
      <c r="H1133" s="28">
        <v>0</v>
      </c>
      <c r="I1133" s="28">
        <v>1</v>
      </c>
      <c r="J1133" s="28">
        <f>CLEAN!$H1133+CLEAN!$I1133</f>
        <v>1</v>
      </c>
      <c r="K1133" s="30">
        <v>41186</v>
      </c>
      <c r="L1133" s="28">
        <f ca="1">YEAR(TODAY())-YEAR(CLEAN!$K1133)</f>
        <v>13</v>
      </c>
      <c r="M1133" s="28">
        <v>98</v>
      </c>
      <c r="N1133" s="28">
        <f>SUM(CLEAN!$AB1133:$AE1133)</f>
        <v>22</v>
      </c>
      <c r="O1133" s="31">
        <f>CLEAN!$U1133+CLEAN!$V1133+CLEAN!$W1133+CLEAN!$X1133+CLEAN!$Y1133+CLEAN!$Z1133</f>
        <v>493</v>
      </c>
      <c r="P1133" s="28">
        <f>IF(CLEAN!$M1133&lt;=32,3,IF(CLEAN!$M1133&lt;=65,2,1))</f>
        <v>1</v>
      </c>
      <c r="Q1133" s="28">
        <f>IF(Table_Market[[#This Row],[F_TOTAL_achat]]&lt;=14,1,IF(Table_Market[[#This Row],[F_TOTAL_achat]]&lt;=21,2,3))</f>
        <v>3</v>
      </c>
      <c r="R1133" s="28">
        <f>IF(Table_Market[[#This Row],[M_TOTAL_dépensé]]&lt;=115,1,IF(Table_Market[[#This Row],[M_TOTAL_dépensé]]&lt;=833,2,3))</f>
        <v>2</v>
      </c>
      <c r="S1133" s="21" t="str">
        <f>Table_Market[[#This Row],[R_SCORE]]&amp;Table_Market[[#This Row],[F_SCORE]]&amp;Table_Market[[#This Row],[M_SCORE]]</f>
        <v>132</v>
      </c>
      <c r="T11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33" s="31">
        <v>459</v>
      </c>
      <c r="V1133" s="31">
        <v>0</v>
      </c>
      <c r="W1133" s="31">
        <v>24</v>
      </c>
      <c r="X1133" s="31">
        <v>6</v>
      </c>
      <c r="Y1133" s="31">
        <v>0</v>
      </c>
      <c r="Z1133" s="31">
        <v>4</v>
      </c>
      <c r="AA1133" s="28">
        <v>6</v>
      </c>
      <c r="AB1133" s="28">
        <v>4</v>
      </c>
      <c r="AC1133" s="28">
        <v>5</v>
      </c>
      <c r="AD1133" s="28">
        <v>7</v>
      </c>
      <c r="AE1133" s="28">
        <v>6</v>
      </c>
      <c r="AF1133" s="28">
        <v>0</v>
      </c>
      <c r="AG1133" s="28">
        <v>1</v>
      </c>
      <c r="AH1133" s="28">
        <v>0</v>
      </c>
      <c r="AI1133" s="28">
        <v>0</v>
      </c>
      <c r="AJ1133" s="28">
        <v>0</v>
      </c>
      <c r="AK1133" s="28">
        <v>0</v>
      </c>
      <c r="AL1133" s="28">
        <v>3</v>
      </c>
      <c r="AM1133" s="28">
        <v>11</v>
      </c>
      <c r="AN1133" s="32">
        <v>1</v>
      </c>
    </row>
    <row r="1134" spans="1:40" x14ac:dyDescent="0.35">
      <c r="A1134" s="19">
        <v>5675</v>
      </c>
      <c r="B1134" s="20">
        <v>1960</v>
      </c>
      <c r="C1134" s="21">
        <f ca="1">YEAR(TODAY())-CLEAN!$B1134</f>
        <v>65</v>
      </c>
      <c r="D1134" s="28" t="s">
        <v>794</v>
      </c>
      <c r="E1134" s="20" t="s">
        <v>714</v>
      </c>
      <c r="F1134" s="20" t="s">
        <v>711</v>
      </c>
      <c r="G1134" s="22">
        <v>50611</v>
      </c>
      <c r="H1134" s="21">
        <v>0</v>
      </c>
      <c r="I1134" s="21">
        <v>1</v>
      </c>
      <c r="J1134" s="21">
        <f>CLEAN!$H1134+CLEAN!$I1134</f>
        <v>1</v>
      </c>
      <c r="K1134" s="23">
        <v>41186</v>
      </c>
      <c r="L1134" s="21">
        <f ca="1">YEAR(TODAY())-YEAR(CLEAN!$K1134)</f>
        <v>13</v>
      </c>
      <c r="M1134" s="21">
        <v>98</v>
      </c>
      <c r="N1134" s="21">
        <f>SUM(CLEAN!$AB1134:$AE1134)</f>
        <v>22</v>
      </c>
      <c r="O1134" s="24">
        <f>CLEAN!$U1134+CLEAN!$V1134+CLEAN!$W1134+CLEAN!$X1134+CLEAN!$Y1134+CLEAN!$Z1134</f>
        <v>493</v>
      </c>
      <c r="P1134" s="21">
        <f>IF(CLEAN!$M1134&lt;=32,3,IF(CLEAN!$M1134&lt;=65,2,1))</f>
        <v>1</v>
      </c>
      <c r="Q1134" s="21">
        <f>IF(Table_Market[[#This Row],[F_TOTAL_achat]]&lt;=14,1,IF(Table_Market[[#This Row],[F_TOTAL_achat]]&lt;=21,2,3))</f>
        <v>3</v>
      </c>
      <c r="R1134" s="21">
        <f>IF(Table_Market[[#This Row],[M_TOTAL_dépensé]]&lt;=115,1,IF(Table_Market[[#This Row],[M_TOTAL_dépensé]]&lt;=833,2,3))</f>
        <v>2</v>
      </c>
      <c r="S1134" s="21" t="str">
        <f>Table_Market[[#This Row],[R_SCORE]]&amp;Table_Market[[#This Row],[F_SCORE]]&amp;Table_Market[[#This Row],[M_SCORE]]</f>
        <v>132</v>
      </c>
      <c r="T11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34" s="24">
        <v>459</v>
      </c>
      <c r="V1134" s="24">
        <v>0</v>
      </c>
      <c r="W1134" s="24">
        <v>24</v>
      </c>
      <c r="X1134" s="24">
        <v>6</v>
      </c>
      <c r="Y1134" s="24">
        <v>0</v>
      </c>
      <c r="Z1134" s="24">
        <v>4</v>
      </c>
      <c r="AA1134" s="21">
        <v>6</v>
      </c>
      <c r="AB1134" s="21">
        <v>4</v>
      </c>
      <c r="AC1134" s="21">
        <v>5</v>
      </c>
      <c r="AD1134" s="21">
        <v>7</v>
      </c>
      <c r="AE1134" s="21">
        <v>6</v>
      </c>
      <c r="AF1134" s="21">
        <v>0</v>
      </c>
      <c r="AG1134" s="21">
        <v>1</v>
      </c>
      <c r="AH1134" s="21">
        <v>0</v>
      </c>
      <c r="AI1134" s="21">
        <v>0</v>
      </c>
      <c r="AJ1134" s="21">
        <v>0</v>
      </c>
      <c r="AK1134" s="21">
        <v>0</v>
      </c>
      <c r="AL1134" s="21">
        <v>3</v>
      </c>
      <c r="AM1134" s="21">
        <v>11</v>
      </c>
      <c r="AN1134" s="25">
        <v>0</v>
      </c>
    </row>
    <row r="1135" spans="1:40" x14ac:dyDescent="0.35">
      <c r="A1135" s="26">
        <v>9140</v>
      </c>
      <c r="B1135" s="27">
        <v>1960</v>
      </c>
      <c r="C1135" s="21">
        <f ca="1">YEAR(TODAY())-CLEAN!$B1135</f>
        <v>65</v>
      </c>
      <c r="D1135" s="28" t="s">
        <v>794</v>
      </c>
      <c r="E1135" s="27" t="s">
        <v>717</v>
      </c>
      <c r="F1135" s="27" t="s">
        <v>713</v>
      </c>
      <c r="G1135" s="29">
        <v>50523</v>
      </c>
      <c r="H1135" s="28">
        <v>1</v>
      </c>
      <c r="I1135" s="28">
        <v>1</v>
      </c>
      <c r="J1135" s="28">
        <f>CLEAN!$H1135+CLEAN!$I1135</f>
        <v>2</v>
      </c>
      <c r="K1135" s="30">
        <v>41633</v>
      </c>
      <c r="L1135" s="28">
        <f ca="1">YEAR(TODAY())-YEAR(CLEAN!$K1135)</f>
        <v>12</v>
      </c>
      <c r="M1135" s="28">
        <v>89</v>
      </c>
      <c r="N1135" s="28">
        <f>SUM(CLEAN!$AB1135:$AE1135)</f>
        <v>12</v>
      </c>
      <c r="O1135" s="31">
        <f>CLEAN!$U1135+CLEAN!$V1135+CLEAN!$W1135+CLEAN!$X1135+CLEAN!$Y1135+CLEAN!$Z1135</f>
        <v>91</v>
      </c>
      <c r="P1135" s="28">
        <f>IF(CLEAN!$M1135&lt;=32,3,IF(CLEAN!$M1135&lt;=65,2,1))</f>
        <v>1</v>
      </c>
      <c r="Q1135" s="28">
        <f>IF(Table_Market[[#This Row],[F_TOTAL_achat]]&lt;=14,1,IF(Table_Market[[#This Row],[F_TOTAL_achat]]&lt;=21,2,3))</f>
        <v>1</v>
      </c>
      <c r="R1135" s="28">
        <f>IF(Table_Market[[#This Row],[M_TOTAL_dépensé]]&lt;=115,1,IF(Table_Market[[#This Row],[M_TOTAL_dépensé]]&lt;=833,2,3))</f>
        <v>1</v>
      </c>
      <c r="S1135" s="21" t="str">
        <f>Table_Market[[#This Row],[R_SCORE]]&amp;Table_Market[[#This Row],[F_SCORE]]&amp;Table_Market[[#This Row],[M_SCORE]]</f>
        <v>111</v>
      </c>
      <c r="T11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35" s="31">
        <v>51</v>
      </c>
      <c r="V1135" s="31">
        <v>4</v>
      </c>
      <c r="W1135" s="31">
        <v>24</v>
      </c>
      <c r="X1135" s="31">
        <v>4</v>
      </c>
      <c r="Y1135" s="31">
        <v>7</v>
      </c>
      <c r="Z1135" s="31">
        <v>1</v>
      </c>
      <c r="AA1135" s="28">
        <v>2</v>
      </c>
      <c r="AB1135" s="28">
        <v>2</v>
      </c>
      <c r="AC1135" s="28">
        <v>0</v>
      </c>
      <c r="AD1135" s="28">
        <v>4</v>
      </c>
      <c r="AE1135" s="28">
        <v>6</v>
      </c>
      <c r="AF1135" s="28">
        <v>0</v>
      </c>
      <c r="AG1135" s="28">
        <v>0</v>
      </c>
      <c r="AH1135" s="28">
        <v>0</v>
      </c>
      <c r="AI1135" s="28">
        <v>0</v>
      </c>
      <c r="AJ1135" s="28">
        <v>0</v>
      </c>
      <c r="AK1135" s="28">
        <v>0</v>
      </c>
      <c r="AL1135" s="28">
        <v>3</v>
      </c>
      <c r="AM1135" s="28">
        <v>11</v>
      </c>
      <c r="AN1135" s="32">
        <v>0</v>
      </c>
    </row>
    <row r="1136" spans="1:40" x14ac:dyDescent="0.35">
      <c r="A1136" s="19">
        <v>8594</v>
      </c>
      <c r="B1136" s="20">
        <v>1958</v>
      </c>
      <c r="C1136" s="21">
        <f ca="1">YEAR(TODAY())-CLEAN!$B1136</f>
        <v>67</v>
      </c>
      <c r="D1136" s="28" t="s">
        <v>794</v>
      </c>
      <c r="E1136" s="20" t="s">
        <v>714</v>
      </c>
      <c r="F1136" s="20" t="s">
        <v>712</v>
      </c>
      <c r="G1136" s="22">
        <v>50520</v>
      </c>
      <c r="H1136" s="21">
        <v>0</v>
      </c>
      <c r="I1136" s="21">
        <v>1</v>
      </c>
      <c r="J1136" s="21">
        <f>CLEAN!$H1136+CLEAN!$I1136</f>
        <v>1</v>
      </c>
      <c r="K1136" s="23">
        <v>41667</v>
      </c>
      <c r="L1136" s="21">
        <f ca="1">YEAR(TODAY())-YEAR(CLEAN!$K1136)</f>
        <v>11</v>
      </c>
      <c r="M1136" s="21">
        <v>25</v>
      </c>
      <c r="N1136" s="21">
        <f>SUM(CLEAN!$AB1136:$AE1136)</f>
        <v>13</v>
      </c>
      <c r="O1136" s="24">
        <f>CLEAN!$U1136+CLEAN!$V1136+CLEAN!$W1136+CLEAN!$X1136+CLEAN!$Y1136+CLEAN!$Z1136</f>
        <v>135</v>
      </c>
      <c r="P1136" s="21">
        <f>IF(CLEAN!$M1136&lt;=32,3,IF(CLEAN!$M1136&lt;=65,2,1))</f>
        <v>3</v>
      </c>
      <c r="Q1136" s="21">
        <f>IF(Table_Market[[#This Row],[F_TOTAL_achat]]&lt;=14,1,IF(Table_Market[[#This Row],[F_TOTAL_achat]]&lt;=21,2,3))</f>
        <v>1</v>
      </c>
      <c r="R1136" s="21">
        <f>IF(Table_Market[[#This Row],[M_TOTAL_dépensé]]&lt;=115,1,IF(Table_Market[[#This Row],[M_TOTAL_dépensé]]&lt;=833,2,3))</f>
        <v>2</v>
      </c>
      <c r="S1136" s="21" t="str">
        <f>Table_Market[[#This Row],[R_SCORE]]&amp;Table_Market[[#This Row],[F_SCORE]]&amp;Table_Market[[#This Row],[M_SCORE]]</f>
        <v>312</v>
      </c>
      <c r="T11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36" s="24">
        <v>112</v>
      </c>
      <c r="V1136" s="24">
        <v>0</v>
      </c>
      <c r="W1136" s="24">
        <v>6</v>
      </c>
      <c r="X1136" s="24">
        <v>2</v>
      </c>
      <c r="Y1136" s="24">
        <v>1</v>
      </c>
      <c r="Z1136" s="24">
        <v>14</v>
      </c>
      <c r="AA1136" s="21">
        <v>2</v>
      </c>
      <c r="AB1136" s="21">
        <v>3</v>
      </c>
      <c r="AC1136" s="21">
        <v>1</v>
      </c>
      <c r="AD1136" s="21">
        <v>3</v>
      </c>
      <c r="AE1136" s="21">
        <v>6</v>
      </c>
      <c r="AF1136" s="21">
        <v>0</v>
      </c>
      <c r="AG1136" s="21">
        <v>0</v>
      </c>
      <c r="AH1136" s="21">
        <v>0</v>
      </c>
      <c r="AI1136" s="21">
        <v>0</v>
      </c>
      <c r="AJ1136" s="21">
        <v>0</v>
      </c>
      <c r="AK1136" s="21">
        <v>0</v>
      </c>
      <c r="AL1136" s="21">
        <v>3</v>
      </c>
      <c r="AM1136" s="21">
        <v>11</v>
      </c>
      <c r="AN1136" s="25">
        <v>0</v>
      </c>
    </row>
    <row r="1137" spans="1:40" x14ac:dyDescent="0.35">
      <c r="A1137" s="26">
        <v>2632</v>
      </c>
      <c r="B1137" s="27">
        <v>1954</v>
      </c>
      <c r="C1137" s="21">
        <f ca="1">YEAR(TODAY())-CLEAN!$B1137</f>
        <v>71</v>
      </c>
      <c r="D1137" s="28" t="s">
        <v>794</v>
      </c>
      <c r="E1137" s="27" t="s">
        <v>716</v>
      </c>
      <c r="F1137" s="27" t="s">
        <v>710</v>
      </c>
      <c r="G1137" s="29">
        <v>50501</v>
      </c>
      <c r="H1137" s="28">
        <v>1</v>
      </c>
      <c r="I1137" s="28">
        <v>1</v>
      </c>
      <c r="J1137" s="28">
        <f>CLEAN!$H1137+CLEAN!$I1137</f>
        <v>2</v>
      </c>
      <c r="K1137" s="30">
        <v>41443</v>
      </c>
      <c r="L1137" s="28">
        <f ca="1">YEAR(TODAY())-YEAR(CLEAN!$K1137)</f>
        <v>12</v>
      </c>
      <c r="M1137" s="28">
        <v>10</v>
      </c>
      <c r="N1137" s="28">
        <f>SUM(CLEAN!$AB1137:$AE1137)</f>
        <v>19</v>
      </c>
      <c r="O1137" s="31">
        <f>CLEAN!$U1137+CLEAN!$V1137+CLEAN!$W1137+CLEAN!$X1137+CLEAN!$Y1137+CLEAN!$Z1137</f>
        <v>500</v>
      </c>
      <c r="P1137" s="28">
        <f>IF(CLEAN!$M1137&lt;=32,3,IF(CLEAN!$M1137&lt;=65,2,1))</f>
        <v>3</v>
      </c>
      <c r="Q1137" s="28">
        <f>IF(Table_Market[[#This Row],[F_TOTAL_achat]]&lt;=14,1,IF(Table_Market[[#This Row],[F_TOTAL_achat]]&lt;=21,2,3))</f>
        <v>2</v>
      </c>
      <c r="R1137" s="28">
        <f>IF(Table_Market[[#This Row],[M_TOTAL_dépensé]]&lt;=115,1,IF(Table_Market[[#This Row],[M_TOTAL_dépensé]]&lt;=833,2,3))</f>
        <v>2</v>
      </c>
      <c r="S1137" s="21" t="str">
        <f>Table_Market[[#This Row],[R_SCORE]]&amp;Table_Market[[#This Row],[F_SCORE]]&amp;Table_Market[[#This Row],[M_SCORE]]</f>
        <v>322</v>
      </c>
      <c r="T11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37" s="31">
        <v>297</v>
      </c>
      <c r="V1137" s="31">
        <v>0</v>
      </c>
      <c r="W1137" s="31">
        <v>38</v>
      </c>
      <c r="X1137" s="31">
        <v>13</v>
      </c>
      <c r="Y1137" s="31">
        <v>0</v>
      </c>
      <c r="Z1137" s="31">
        <v>152</v>
      </c>
      <c r="AA1137" s="28">
        <v>7</v>
      </c>
      <c r="AB1137" s="28">
        <v>5</v>
      </c>
      <c r="AC1137" s="28">
        <v>4</v>
      </c>
      <c r="AD1137" s="28">
        <v>4</v>
      </c>
      <c r="AE1137" s="28">
        <v>6</v>
      </c>
      <c r="AF1137" s="28">
        <v>1</v>
      </c>
      <c r="AG1137" s="28">
        <v>0</v>
      </c>
      <c r="AH1137" s="28">
        <v>0</v>
      </c>
      <c r="AI1137" s="28">
        <v>0</v>
      </c>
      <c r="AJ1137" s="28">
        <v>0</v>
      </c>
      <c r="AK1137" s="28">
        <v>0</v>
      </c>
      <c r="AL1137" s="28">
        <v>3</v>
      </c>
      <c r="AM1137" s="28">
        <v>11</v>
      </c>
      <c r="AN1137" s="32">
        <v>1</v>
      </c>
    </row>
    <row r="1138" spans="1:40" x14ac:dyDescent="0.35">
      <c r="A1138" s="19">
        <v>1349</v>
      </c>
      <c r="B1138" s="20">
        <v>1970</v>
      </c>
      <c r="C1138" s="21">
        <f ca="1">YEAR(TODAY())-CLEAN!$B1138</f>
        <v>55</v>
      </c>
      <c r="D1138" s="28" t="s">
        <v>792</v>
      </c>
      <c r="E1138" s="20" t="s">
        <v>716</v>
      </c>
      <c r="F1138" s="20" t="s">
        <v>710</v>
      </c>
      <c r="G1138" s="22">
        <v>50447</v>
      </c>
      <c r="H1138" s="21">
        <v>2</v>
      </c>
      <c r="I1138" s="21">
        <v>0</v>
      </c>
      <c r="J1138" s="21">
        <f>CLEAN!$H1138+CLEAN!$I1138</f>
        <v>2</v>
      </c>
      <c r="K1138" s="23">
        <v>41750</v>
      </c>
      <c r="L1138" s="21">
        <f ca="1">YEAR(TODAY())-YEAR(CLEAN!$K1138)</f>
        <v>11</v>
      </c>
      <c r="M1138" s="21">
        <v>4</v>
      </c>
      <c r="N1138" s="21">
        <f>SUM(CLEAN!$AB1138:$AE1138)</f>
        <v>13</v>
      </c>
      <c r="O1138" s="24">
        <f>CLEAN!$U1138+CLEAN!$V1138+CLEAN!$W1138+CLEAN!$X1138+CLEAN!$Y1138+CLEAN!$Z1138</f>
        <v>148</v>
      </c>
      <c r="P1138" s="21">
        <f>IF(CLEAN!$M1138&lt;=32,3,IF(CLEAN!$M1138&lt;=65,2,1))</f>
        <v>3</v>
      </c>
      <c r="Q1138" s="21">
        <f>IF(Table_Market[[#This Row],[F_TOTAL_achat]]&lt;=14,1,IF(Table_Market[[#This Row],[F_TOTAL_achat]]&lt;=21,2,3))</f>
        <v>1</v>
      </c>
      <c r="R1138" s="21">
        <f>IF(Table_Market[[#This Row],[M_TOTAL_dépensé]]&lt;=115,1,IF(Table_Market[[#This Row],[M_TOTAL_dépensé]]&lt;=833,2,3))</f>
        <v>2</v>
      </c>
      <c r="S1138" s="21" t="str">
        <f>Table_Market[[#This Row],[R_SCORE]]&amp;Table_Market[[#This Row],[F_SCORE]]&amp;Table_Market[[#This Row],[M_SCORE]]</f>
        <v>312</v>
      </c>
      <c r="T11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38" s="24">
        <v>85</v>
      </c>
      <c r="V1138" s="24">
        <v>7</v>
      </c>
      <c r="W1138" s="24">
        <v>24</v>
      </c>
      <c r="X1138" s="24">
        <v>2</v>
      </c>
      <c r="Y1138" s="24">
        <v>3</v>
      </c>
      <c r="Z1138" s="24">
        <v>27</v>
      </c>
      <c r="AA1138" s="21">
        <v>1</v>
      </c>
      <c r="AB1138" s="21">
        <v>3</v>
      </c>
      <c r="AC1138" s="21">
        <v>1</v>
      </c>
      <c r="AD1138" s="21">
        <v>3</v>
      </c>
      <c r="AE1138" s="21">
        <v>6</v>
      </c>
      <c r="AF1138" s="21">
        <v>0</v>
      </c>
      <c r="AG1138" s="21">
        <v>0</v>
      </c>
      <c r="AH1138" s="21">
        <v>0</v>
      </c>
      <c r="AI1138" s="21">
        <v>0</v>
      </c>
      <c r="AJ1138" s="21">
        <v>0</v>
      </c>
      <c r="AK1138" s="21">
        <v>0</v>
      </c>
      <c r="AL1138" s="21">
        <v>3</v>
      </c>
      <c r="AM1138" s="21">
        <v>11</v>
      </c>
      <c r="AN1138" s="25">
        <v>0</v>
      </c>
    </row>
    <row r="1139" spans="1:40" x14ac:dyDescent="0.35">
      <c r="A1139" s="26">
        <v>9973</v>
      </c>
      <c r="B1139" s="27">
        <v>1963</v>
      </c>
      <c r="C1139" s="21">
        <f ca="1">YEAR(TODAY())-CLEAN!$B1139</f>
        <v>62</v>
      </c>
      <c r="D1139" s="28" t="s">
        <v>794</v>
      </c>
      <c r="E1139" s="27" t="s">
        <v>716</v>
      </c>
      <c r="F1139" s="27" t="s">
        <v>710</v>
      </c>
      <c r="G1139" s="29">
        <v>50437</v>
      </c>
      <c r="H1139" s="28">
        <v>0</v>
      </c>
      <c r="I1139" s="28">
        <v>2</v>
      </c>
      <c r="J1139" s="28">
        <f>CLEAN!$H1139+CLEAN!$I1139</f>
        <v>2</v>
      </c>
      <c r="K1139" s="30">
        <v>41199</v>
      </c>
      <c r="L1139" s="28">
        <f ca="1">YEAR(TODAY())-YEAR(CLEAN!$K1139)</f>
        <v>13</v>
      </c>
      <c r="M1139" s="28">
        <v>28</v>
      </c>
      <c r="N1139" s="28">
        <f>SUM(CLEAN!$AB1139:$AE1139)</f>
        <v>23</v>
      </c>
      <c r="O1139" s="31">
        <f>CLEAN!$U1139+CLEAN!$V1139+CLEAN!$W1139+CLEAN!$X1139+CLEAN!$Y1139+CLEAN!$Z1139</f>
        <v>490</v>
      </c>
      <c r="P1139" s="28">
        <f>IF(CLEAN!$M1139&lt;=32,3,IF(CLEAN!$M1139&lt;=65,2,1))</f>
        <v>3</v>
      </c>
      <c r="Q1139" s="28">
        <f>IF(Table_Market[[#This Row],[F_TOTAL_achat]]&lt;=14,1,IF(Table_Market[[#This Row],[F_TOTAL_achat]]&lt;=21,2,3))</f>
        <v>3</v>
      </c>
      <c r="R1139" s="28">
        <f>IF(Table_Market[[#This Row],[M_TOTAL_dépensé]]&lt;=115,1,IF(Table_Market[[#This Row],[M_TOTAL_dépensé]]&lt;=833,2,3))</f>
        <v>2</v>
      </c>
      <c r="S1139" s="21" t="str">
        <f>Table_Market[[#This Row],[R_SCORE]]&amp;Table_Market[[#This Row],[F_SCORE]]&amp;Table_Market[[#This Row],[M_SCORE]]</f>
        <v>332</v>
      </c>
      <c r="T11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39" s="31">
        <v>370</v>
      </c>
      <c r="V1139" s="31">
        <v>9</v>
      </c>
      <c r="W1139" s="31">
        <v>92</v>
      </c>
      <c r="X1139" s="31">
        <v>6</v>
      </c>
      <c r="Y1139" s="31">
        <v>9</v>
      </c>
      <c r="Z1139" s="31">
        <v>4</v>
      </c>
      <c r="AA1139" s="28">
        <v>3</v>
      </c>
      <c r="AB1139" s="28">
        <v>7</v>
      </c>
      <c r="AC1139" s="28">
        <v>1</v>
      </c>
      <c r="AD1139" s="28">
        <v>8</v>
      </c>
      <c r="AE1139" s="28">
        <v>7</v>
      </c>
      <c r="AF1139" s="28">
        <v>0</v>
      </c>
      <c r="AG1139" s="28">
        <v>0</v>
      </c>
      <c r="AH1139" s="28">
        <v>0</v>
      </c>
      <c r="AI1139" s="28">
        <v>0</v>
      </c>
      <c r="AJ1139" s="28">
        <v>0</v>
      </c>
      <c r="AK1139" s="28">
        <v>0</v>
      </c>
      <c r="AL1139" s="28">
        <v>3</v>
      </c>
      <c r="AM1139" s="28">
        <v>11</v>
      </c>
      <c r="AN1139" s="32">
        <v>0</v>
      </c>
    </row>
    <row r="1140" spans="1:40" x14ac:dyDescent="0.35">
      <c r="A1140" s="19">
        <v>4452</v>
      </c>
      <c r="B1140" s="20">
        <v>1957</v>
      </c>
      <c r="C1140" s="21">
        <f ca="1">YEAR(TODAY())-CLEAN!$B1140</f>
        <v>68</v>
      </c>
      <c r="D1140" s="28" t="s">
        <v>794</v>
      </c>
      <c r="E1140" s="20" t="s">
        <v>716</v>
      </c>
      <c r="F1140" s="20" t="s">
        <v>709</v>
      </c>
      <c r="G1140" s="22">
        <v>50388</v>
      </c>
      <c r="H1140" s="21">
        <v>0</v>
      </c>
      <c r="I1140" s="21">
        <v>1</v>
      </c>
      <c r="J1140" s="21">
        <f>CLEAN!$H1140+CLEAN!$I1140</f>
        <v>1</v>
      </c>
      <c r="K1140" s="23">
        <v>41787</v>
      </c>
      <c r="L1140" s="21">
        <f ca="1">YEAR(TODAY())-YEAR(CLEAN!$K1140)</f>
        <v>11</v>
      </c>
      <c r="M1140" s="21">
        <v>3</v>
      </c>
      <c r="N1140" s="21">
        <f>SUM(CLEAN!$AB1140:$AE1140)</f>
        <v>20</v>
      </c>
      <c r="O1140" s="24">
        <f>CLEAN!$U1140+CLEAN!$V1140+CLEAN!$W1140+CLEAN!$X1140+CLEAN!$Y1140+CLEAN!$Z1140</f>
        <v>372</v>
      </c>
      <c r="P1140" s="21">
        <f>IF(CLEAN!$M1140&lt;=32,3,IF(CLEAN!$M1140&lt;=65,2,1))</f>
        <v>3</v>
      </c>
      <c r="Q1140" s="21">
        <f>IF(Table_Market[[#This Row],[F_TOTAL_achat]]&lt;=14,1,IF(Table_Market[[#This Row],[F_TOTAL_achat]]&lt;=21,2,3))</f>
        <v>2</v>
      </c>
      <c r="R1140" s="21">
        <f>IF(Table_Market[[#This Row],[M_TOTAL_dépensé]]&lt;=115,1,IF(Table_Market[[#This Row],[M_TOTAL_dépensé]]&lt;=833,2,3))</f>
        <v>2</v>
      </c>
      <c r="S1140" s="21" t="str">
        <f>Table_Market[[#This Row],[R_SCORE]]&amp;Table_Market[[#This Row],[F_SCORE]]&amp;Table_Market[[#This Row],[M_SCORE]]</f>
        <v>322</v>
      </c>
      <c r="T11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40" s="24">
        <v>292</v>
      </c>
      <c r="V1140" s="24">
        <v>6</v>
      </c>
      <c r="W1140" s="24">
        <v>37</v>
      </c>
      <c r="X1140" s="24">
        <v>0</v>
      </c>
      <c r="Y1140" s="24">
        <v>3</v>
      </c>
      <c r="Z1140" s="24">
        <v>34</v>
      </c>
      <c r="AA1140" s="21">
        <v>4</v>
      </c>
      <c r="AB1140" s="21">
        <v>6</v>
      </c>
      <c r="AC1140" s="21">
        <v>1</v>
      </c>
      <c r="AD1140" s="21">
        <v>6</v>
      </c>
      <c r="AE1140" s="21">
        <v>7</v>
      </c>
      <c r="AF1140" s="21">
        <v>0</v>
      </c>
      <c r="AG1140" s="21">
        <v>1</v>
      </c>
      <c r="AH1140" s="21">
        <v>0</v>
      </c>
      <c r="AI1140" s="21">
        <v>1</v>
      </c>
      <c r="AJ1140" s="21">
        <v>0</v>
      </c>
      <c r="AK1140" s="21">
        <v>0</v>
      </c>
      <c r="AL1140" s="21">
        <v>3</v>
      </c>
      <c r="AM1140" s="21">
        <v>11</v>
      </c>
      <c r="AN1140" s="25">
        <v>1</v>
      </c>
    </row>
    <row r="1141" spans="1:40" x14ac:dyDescent="0.35">
      <c r="A1141" s="26">
        <v>10307</v>
      </c>
      <c r="B1141" s="27">
        <v>1956</v>
      </c>
      <c r="C1141" s="21">
        <f ca="1">YEAR(TODAY())-CLEAN!$B1141</f>
        <v>69</v>
      </c>
      <c r="D1141" s="28" t="s">
        <v>794</v>
      </c>
      <c r="E1141" s="27" t="s">
        <v>716</v>
      </c>
      <c r="F1141" s="27" t="s">
        <v>710</v>
      </c>
      <c r="G1141" s="29">
        <v>50387</v>
      </c>
      <c r="H1141" s="28">
        <v>0</v>
      </c>
      <c r="I1141" s="28">
        <v>2</v>
      </c>
      <c r="J1141" s="28">
        <f>CLEAN!$H1141+CLEAN!$I1141</f>
        <v>2</v>
      </c>
      <c r="K1141" s="30">
        <v>41517</v>
      </c>
      <c r="L1141" s="28">
        <f ca="1">YEAR(TODAY())-YEAR(CLEAN!$K1141)</f>
        <v>12</v>
      </c>
      <c r="M1141" s="28">
        <v>91</v>
      </c>
      <c r="N1141" s="28">
        <f>SUM(CLEAN!$AB1141:$AE1141)</f>
        <v>21</v>
      </c>
      <c r="O1141" s="31">
        <f>CLEAN!$U1141+CLEAN!$V1141+CLEAN!$W1141+CLEAN!$X1141+CLEAN!$Y1141+CLEAN!$Z1141</f>
        <v>525</v>
      </c>
      <c r="P1141" s="28">
        <f>IF(CLEAN!$M1141&lt;=32,3,IF(CLEAN!$M1141&lt;=65,2,1))</f>
        <v>1</v>
      </c>
      <c r="Q1141" s="28">
        <f>IF(Table_Market[[#This Row],[F_TOTAL_achat]]&lt;=14,1,IF(Table_Market[[#This Row],[F_TOTAL_achat]]&lt;=21,2,3))</f>
        <v>2</v>
      </c>
      <c r="R1141" s="28">
        <f>IF(Table_Market[[#This Row],[M_TOTAL_dépensé]]&lt;=115,1,IF(Table_Market[[#This Row],[M_TOTAL_dépensé]]&lt;=833,2,3))</f>
        <v>2</v>
      </c>
      <c r="S1141" s="21" t="str">
        <f>Table_Market[[#This Row],[R_SCORE]]&amp;Table_Market[[#This Row],[F_SCORE]]&amp;Table_Market[[#This Row],[M_SCORE]]</f>
        <v>122</v>
      </c>
      <c r="T11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41" s="31">
        <v>369</v>
      </c>
      <c r="V1141" s="31">
        <v>9</v>
      </c>
      <c r="W1141" s="31">
        <v>87</v>
      </c>
      <c r="X1141" s="31">
        <v>12</v>
      </c>
      <c r="Y1141" s="31">
        <v>14</v>
      </c>
      <c r="Z1141" s="31">
        <v>34</v>
      </c>
      <c r="AA1141" s="28">
        <v>3</v>
      </c>
      <c r="AB1141" s="28">
        <v>6</v>
      </c>
      <c r="AC1141" s="28">
        <v>2</v>
      </c>
      <c r="AD1141" s="28">
        <v>8</v>
      </c>
      <c r="AE1141" s="28">
        <v>5</v>
      </c>
      <c r="AF1141" s="28">
        <v>0</v>
      </c>
      <c r="AG1141" s="28">
        <v>0</v>
      </c>
      <c r="AH1141" s="28">
        <v>0</v>
      </c>
      <c r="AI1141" s="28">
        <v>0</v>
      </c>
      <c r="AJ1141" s="28">
        <v>0</v>
      </c>
      <c r="AK1141" s="28">
        <v>0</v>
      </c>
      <c r="AL1141" s="28">
        <v>3</v>
      </c>
      <c r="AM1141" s="28">
        <v>11</v>
      </c>
      <c r="AN1141" s="32">
        <v>0</v>
      </c>
    </row>
    <row r="1142" spans="1:40" x14ac:dyDescent="0.35">
      <c r="A1142" s="19">
        <v>713</v>
      </c>
      <c r="B1142" s="20">
        <v>1977</v>
      </c>
      <c r="C1142" s="21">
        <f ca="1">YEAR(TODAY())-CLEAN!$B1142</f>
        <v>48</v>
      </c>
      <c r="D1142" s="28" t="s">
        <v>792</v>
      </c>
      <c r="E1142" s="20" t="s">
        <v>717</v>
      </c>
      <c r="F1142" s="20" t="s">
        <v>710</v>
      </c>
      <c r="G1142" s="22">
        <v>50353</v>
      </c>
      <c r="H1142" s="21">
        <v>0</v>
      </c>
      <c r="I1142" s="21">
        <v>0</v>
      </c>
      <c r="J1142" s="21">
        <f>CLEAN!$H1142+CLEAN!$I1142</f>
        <v>0</v>
      </c>
      <c r="K1142" s="23">
        <v>41798</v>
      </c>
      <c r="L1142" s="21">
        <f ca="1">YEAR(TODAY())-YEAR(CLEAN!$K1142)</f>
        <v>11</v>
      </c>
      <c r="M1142" s="21">
        <v>72</v>
      </c>
      <c r="N1142" s="21">
        <f>SUM(CLEAN!$AB1142:$AE1142)</f>
        <v>17</v>
      </c>
      <c r="O1142" s="24">
        <f>CLEAN!$U1142+CLEAN!$V1142+CLEAN!$W1142+CLEAN!$X1142+CLEAN!$Y1142+CLEAN!$Z1142</f>
        <v>442</v>
      </c>
      <c r="P1142" s="21">
        <f>IF(CLEAN!$M1142&lt;=32,3,IF(CLEAN!$M1142&lt;=65,2,1))</f>
        <v>1</v>
      </c>
      <c r="Q1142" s="21">
        <f>IF(Table_Market[[#This Row],[F_TOTAL_achat]]&lt;=14,1,IF(Table_Market[[#This Row],[F_TOTAL_achat]]&lt;=21,2,3))</f>
        <v>2</v>
      </c>
      <c r="R1142" s="21">
        <f>IF(Table_Market[[#This Row],[M_TOTAL_dépensé]]&lt;=115,1,IF(Table_Market[[#This Row],[M_TOTAL_dépensé]]&lt;=833,2,3))</f>
        <v>2</v>
      </c>
      <c r="S1142" s="21" t="str">
        <f>Table_Market[[#This Row],[R_SCORE]]&amp;Table_Market[[#This Row],[F_SCORE]]&amp;Table_Market[[#This Row],[M_SCORE]]</f>
        <v>122</v>
      </c>
      <c r="T11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42" s="24">
        <v>141</v>
      </c>
      <c r="V1142" s="24">
        <v>15</v>
      </c>
      <c r="W1142" s="24">
        <v>153</v>
      </c>
      <c r="X1142" s="24">
        <v>67</v>
      </c>
      <c r="Y1142" s="24">
        <v>31</v>
      </c>
      <c r="Z1142" s="24">
        <v>35</v>
      </c>
      <c r="AA1142" s="21">
        <v>1</v>
      </c>
      <c r="AB1142" s="21">
        <v>4</v>
      </c>
      <c r="AC1142" s="21">
        <v>4</v>
      </c>
      <c r="AD1142" s="21">
        <v>6</v>
      </c>
      <c r="AE1142" s="21">
        <v>3</v>
      </c>
      <c r="AF1142" s="21">
        <v>0</v>
      </c>
      <c r="AG1142" s="21">
        <v>0</v>
      </c>
      <c r="AH1142" s="21">
        <v>0</v>
      </c>
      <c r="AI1142" s="21">
        <v>0</v>
      </c>
      <c r="AJ1142" s="21">
        <v>0</v>
      </c>
      <c r="AK1142" s="21">
        <v>0</v>
      </c>
      <c r="AL1142" s="21">
        <v>3</v>
      </c>
      <c r="AM1142" s="21">
        <v>11</v>
      </c>
      <c r="AN1142" s="25">
        <v>0</v>
      </c>
    </row>
    <row r="1143" spans="1:40" x14ac:dyDescent="0.35">
      <c r="A1143" s="26">
        <v>1378</v>
      </c>
      <c r="B1143" s="27">
        <v>1972</v>
      </c>
      <c r="C1143" s="21">
        <f ca="1">YEAR(TODAY())-CLEAN!$B1143</f>
        <v>53</v>
      </c>
      <c r="D1143" s="28" t="s">
        <v>792</v>
      </c>
      <c r="E1143" s="27" t="s">
        <v>717</v>
      </c>
      <c r="F1143" s="27" t="s">
        <v>713</v>
      </c>
      <c r="G1143" s="29">
        <v>50334</v>
      </c>
      <c r="H1143" s="28">
        <v>0</v>
      </c>
      <c r="I1143" s="28">
        <v>1</v>
      </c>
      <c r="J1143" s="28">
        <f>CLEAN!$H1143+CLEAN!$I1143</f>
        <v>1</v>
      </c>
      <c r="K1143" s="30">
        <v>41479</v>
      </c>
      <c r="L1143" s="28">
        <f ca="1">YEAR(TODAY())-YEAR(CLEAN!$K1143)</f>
        <v>12</v>
      </c>
      <c r="M1143" s="28">
        <v>24</v>
      </c>
      <c r="N1143" s="28">
        <f>SUM(CLEAN!$AB1143:$AE1143)</f>
        <v>23</v>
      </c>
      <c r="O1143" s="31">
        <f>CLEAN!$U1143+CLEAN!$V1143+CLEAN!$W1143+CLEAN!$X1143+CLEAN!$Y1143+CLEAN!$Z1143</f>
        <v>694</v>
      </c>
      <c r="P1143" s="28">
        <f>IF(CLEAN!$M1143&lt;=32,3,IF(CLEAN!$M1143&lt;=65,2,1))</f>
        <v>3</v>
      </c>
      <c r="Q1143" s="28">
        <f>IF(Table_Market[[#This Row],[F_TOTAL_achat]]&lt;=14,1,IF(Table_Market[[#This Row],[F_TOTAL_achat]]&lt;=21,2,3))</f>
        <v>3</v>
      </c>
      <c r="R1143" s="28">
        <f>IF(Table_Market[[#This Row],[M_TOTAL_dépensé]]&lt;=115,1,IF(Table_Market[[#This Row],[M_TOTAL_dépensé]]&lt;=833,2,3))</f>
        <v>2</v>
      </c>
      <c r="S1143" s="21" t="str">
        <f>Table_Market[[#This Row],[R_SCORE]]&amp;Table_Market[[#This Row],[F_SCORE]]&amp;Table_Market[[#This Row],[M_SCORE]]</f>
        <v>332</v>
      </c>
      <c r="T11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43" s="31">
        <v>284</v>
      </c>
      <c r="V1143" s="31">
        <v>16</v>
      </c>
      <c r="W1143" s="31">
        <v>160</v>
      </c>
      <c r="X1143" s="31">
        <v>84</v>
      </c>
      <c r="Y1143" s="31">
        <v>16</v>
      </c>
      <c r="Z1143" s="31">
        <v>134</v>
      </c>
      <c r="AA1143" s="28">
        <v>6</v>
      </c>
      <c r="AB1143" s="28">
        <v>7</v>
      </c>
      <c r="AC1143" s="28">
        <v>4</v>
      </c>
      <c r="AD1143" s="28">
        <v>6</v>
      </c>
      <c r="AE1143" s="28">
        <v>6</v>
      </c>
      <c r="AF1143" s="28">
        <v>0</v>
      </c>
      <c r="AG1143" s="28">
        <v>0</v>
      </c>
      <c r="AH1143" s="28">
        <v>0</v>
      </c>
      <c r="AI1143" s="28">
        <v>0</v>
      </c>
      <c r="AJ1143" s="28">
        <v>0</v>
      </c>
      <c r="AK1143" s="28">
        <v>0</v>
      </c>
      <c r="AL1143" s="28">
        <v>3</v>
      </c>
      <c r="AM1143" s="28">
        <v>11</v>
      </c>
      <c r="AN1143" s="32">
        <v>0</v>
      </c>
    </row>
    <row r="1144" spans="1:40" x14ac:dyDescent="0.35">
      <c r="A1144" s="19">
        <v>7540</v>
      </c>
      <c r="B1144" s="20">
        <v>1952</v>
      </c>
      <c r="C1144" s="21">
        <f ca="1">YEAR(TODAY())-CLEAN!$B1144</f>
        <v>73</v>
      </c>
      <c r="D1144" s="28" t="s">
        <v>794</v>
      </c>
      <c r="E1144" s="20" t="s">
        <v>716</v>
      </c>
      <c r="F1144" s="20" t="s">
        <v>710</v>
      </c>
      <c r="G1144" s="22">
        <v>50300</v>
      </c>
      <c r="H1144" s="21">
        <v>0</v>
      </c>
      <c r="I1144" s="21">
        <v>1</v>
      </c>
      <c r="J1144" s="21">
        <f>CLEAN!$H1144+CLEAN!$I1144</f>
        <v>1</v>
      </c>
      <c r="K1144" s="23">
        <v>41784</v>
      </c>
      <c r="L1144" s="21">
        <f ca="1">YEAR(TODAY())-YEAR(CLEAN!$K1144)</f>
        <v>11</v>
      </c>
      <c r="M1144" s="21">
        <v>52</v>
      </c>
      <c r="N1144" s="21">
        <f>SUM(CLEAN!$AB1144:$AE1144)</f>
        <v>13</v>
      </c>
      <c r="O1144" s="24">
        <f>CLEAN!$U1144+CLEAN!$V1144+CLEAN!$W1144+CLEAN!$X1144+CLEAN!$Y1144+CLEAN!$Z1144</f>
        <v>270</v>
      </c>
      <c r="P1144" s="21">
        <f>IF(CLEAN!$M1144&lt;=32,3,IF(CLEAN!$M1144&lt;=65,2,1))</f>
        <v>2</v>
      </c>
      <c r="Q1144" s="21">
        <f>IF(Table_Market[[#This Row],[F_TOTAL_achat]]&lt;=14,1,IF(Table_Market[[#This Row],[F_TOTAL_achat]]&lt;=21,2,3))</f>
        <v>1</v>
      </c>
      <c r="R1144" s="21">
        <f>IF(Table_Market[[#This Row],[M_TOTAL_dépensé]]&lt;=115,1,IF(Table_Market[[#This Row],[M_TOTAL_dépensé]]&lt;=833,2,3))</f>
        <v>2</v>
      </c>
      <c r="S1144" s="21" t="str">
        <f>Table_Market[[#This Row],[R_SCORE]]&amp;Table_Market[[#This Row],[F_SCORE]]&amp;Table_Market[[#This Row],[M_SCORE]]</f>
        <v>212</v>
      </c>
      <c r="T11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44" s="24">
        <v>143</v>
      </c>
      <c r="V1144" s="24">
        <v>15</v>
      </c>
      <c r="W1144" s="24">
        <v>60</v>
      </c>
      <c r="X1144" s="24">
        <v>24</v>
      </c>
      <c r="Y1144" s="24">
        <v>23</v>
      </c>
      <c r="Z1144" s="24">
        <v>5</v>
      </c>
      <c r="AA1144" s="21">
        <v>2</v>
      </c>
      <c r="AB1144" s="21">
        <v>2</v>
      </c>
      <c r="AC1144" s="21">
        <v>1</v>
      </c>
      <c r="AD1144" s="21">
        <v>8</v>
      </c>
      <c r="AE1144" s="21">
        <v>2</v>
      </c>
      <c r="AF1144" s="21">
        <v>0</v>
      </c>
      <c r="AG1144" s="21">
        <v>0</v>
      </c>
      <c r="AH1144" s="21">
        <v>0</v>
      </c>
      <c r="AI1144" s="21">
        <v>0</v>
      </c>
      <c r="AJ1144" s="21">
        <v>0</v>
      </c>
      <c r="AK1144" s="21">
        <v>0</v>
      </c>
      <c r="AL1144" s="21">
        <v>3</v>
      </c>
      <c r="AM1144" s="21">
        <v>11</v>
      </c>
      <c r="AN1144" s="25">
        <v>0</v>
      </c>
    </row>
    <row r="1145" spans="1:40" x14ac:dyDescent="0.35">
      <c r="A1145" s="26">
        <v>6969</v>
      </c>
      <c r="B1145" s="27">
        <v>1982</v>
      </c>
      <c r="C1145" s="21">
        <f ca="1">YEAR(TODAY())-CLEAN!$B1145</f>
        <v>43</v>
      </c>
      <c r="D1145" s="28" t="s">
        <v>793</v>
      </c>
      <c r="E1145" s="27" t="s">
        <v>716</v>
      </c>
      <c r="F1145" s="27" t="s">
        <v>713</v>
      </c>
      <c r="G1145" s="29">
        <v>50272</v>
      </c>
      <c r="H1145" s="28">
        <v>1</v>
      </c>
      <c r="I1145" s="28">
        <v>0</v>
      </c>
      <c r="J1145" s="28">
        <f>CLEAN!$H1145+CLEAN!$I1145</f>
        <v>1</v>
      </c>
      <c r="K1145" s="30">
        <v>41493</v>
      </c>
      <c r="L1145" s="28">
        <f ca="1">YEAR(TODAY())-YEAR(CLEAN!$K1145)</f>
        <v>12</v>
      </c>
      <c r="M1145" s="28">
        <v>75</v>
      </c>
      <c r="N1145" s="28">
        <f>SUM(CLEAN!$AB1145:$AE1145)</f>
        <v>17</v>
      </c>
      <c r="O1145" s="31">
        <f>CLEAN!$U1145+CLEAN!$V1145+CLEAN!$W1145+CLEAN!$X1145+CLEAN!$Y1145+CLEAN!$Z1145</f>
        <v>233</v>
      </c>
      <c r="P1145" s="28">
        <f>IF(CLEAN!$M1145&lt;=32,3,IF(CLEAN!$M1145&lt;=65,2,1))</f>
        <v>1</v>
      </c>
      <c r="Q1145" s="28">
        <f>IF(Table_Market[[#This Row],[F_TOTAL_achat]]&lt;=14,1,IF(Table_Market[[#This Row],[F_TOTAL_achat]]&lt;=21,2,3))</f>
        <v>2</v>
      </c>
      <c r="R1145" s="28">
        <f>IF(Table_Market[[#This Row],[M_TOTAL_dépensé]]&lt;=115,1,IF(Table_Market[[#This Row],[M_TOTAL_dépensé]]&lt;=833,2,3))</f>
        <v>2</v>
      </c>
      <c r="S1145" s="21" t="str">
        <f>Table_Market[[#This Row],[R_SCORE]]&amp;Table_Market[[#This Row],[F_SCORE]]&amp;Table_Market[[#This Row],[M_SCORE]]</f>
        <v>122</v>
      </c>
      <c r="T11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45" s="31">
        <v>99</v>
      </c>
      <c r="V1145" s="31">
        <v>13</v>
      </c>
      <c r="W1145" s="31">
        <v>66</v>
      </c>
      <c r="X1145" s="31">
        <v>43</v>
      </c>
      <c r="Y1145" s="31">
        <v>8</v>
      </c>
      <c r="Z1145" s="31">
        <v>4</v>
      </c>
      <c r="AA1145" s="28">
        <v>3</v>
      </c>
      <c r="AB1145" s="28">
        <v>4</v>
      </c>
      <c r="AC1145" s="28">
        <v>1</v>
      </c>
      <c r="AD1145" s="28">
        <v>5</v>
      </c>
      <c r="AE1145" s="28">
        <v>7</v>
      </c>
      <c r="AF1145" s="28">
        <v>0</v>
      </c>
      <c r="AG1145" s="28">
        <v>0</v>
      </c>
      <c r="AH1145" s="28">
        <v>0</v>
      </c>
      <c r="AI1145" s="28">
        <v>0</v>
      </c>
      <c r="AJ1145" s="28">
        <v>0</v>
      </c>
      <c r="AK1145" s="28">
        <v>0</v>
      </c>
      <c r="AL1145" s="28">
        <v>3</v>
      </c>
      <c r="AM1145" s="28">
        <v>11</v>
      </c>
      <c r="AN1145" s="32">
        <v>0</v>
      </c>
    </row>
    <row r="1146" spans="1:40" x14ac:dyDescent="0.35">
      <c r="A1146" s="19">
        <v>3972</v>
      </c>
      <c r="B1146" s="20">
        <v>1976</v>
      </c>
      <c r="C1146" s="21">
        <f ca="1">YEAR(TODAY())-CLEAN!$B1146</f>
        <v>49</v>
      </c>
      <c r="D1146" s="28" t="s">
        <v>792</v>
      </c>
      <c r="E1146" s="20" t="s">
        <v>716</v>
      </c>
      <c r="F1146" s="20" t="s">
        <v>713</v>
      </c>
      <c r="G1146" s="22">
        <v>50200</v>
      </c>
      <c r="H1146" s="21">
        <v>1</v>
      </c>
      <c r="I1146" s="21">
        <v>1</v>
      </c>
      <c r="J1146" s="21">
        <f>CLEAN!$H1146+CLEAN!$I1146</f>
        <v>2</v>
      </c>
      <c r="K1146" s="23">
        <v>41367</v>
      </c>
      <c r="L1146" s="21">
        <f ca="1">YEAR(TODAY())-YEAR(CLEAN!$K1146)</f>
        <v>12</v>
      </c>
      <c r="M1146" s="21">
        <v>70</v>
      </c>
      <c r="N1146" s="21">
        <f>SUM(CLEAN!$AB1146:$AE1146)</f>
        <v>21</v>
      </c>
      <c r="O1146" s="24">
        <f>CLEAN!$U1146+CLEAN!$V1146+CLEAN!$W1146+CLEAN!$X1146+CLEAN!$Y1146+CLEAN!$Z1146</f>
        <v>401</v>
      </c>
      <c r="P1146" s="21">
        <f>IF(CLEAN!$M1146&lt;=32,3,IF(CLEAN!$M1146&lt;=65,2,1))</f>
        <v>1</v>
      </c>
      <c r="Q1146" s="21">
        <f>IF(Table_Market[[#This Row],[F_TOTAL_achat]]&lt;=14,1,IF(Table_Market[[#This Row],[F_TOTAL_achat]]&lt;=21,2,3))</f>
        <v>2</v>
      </c>
      <c r="R1146" s="21">
        <f>IF(Table_Market[[#This Row],[M_TOTAL_dépensé]]&lt;=115,1,IF(Table_Market[[#This Row],[M_TOTAL_dépensé]]&lt;=833,2,3))</f>
        <v>2</v>
      </c>
      <c r="S1146" s="21" t="str">
        <f>Table_Market[[#This Row],[R_SCORE]]&amp;Table_Market[[#This Row],[F_SCORE]]&amp;Table_Market[[#This Row],[M_SCORE]]</f>
        <v>122</v>
      </c>
      <c r="T11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46" s="24">
        <v>266</v>
      </c>
      <c r="V1146" s="24">
        <v>6</v>
      </c>
      <c r="W1146" s="24">
        <v>51</v>
      </c>
      <c r="X1146" s="24">
        <v>8</v>
      </c>
      <c r="Y1146" s="24">
        <v>6</v>
      </c>
      <c r="Z1146" s="24">
        <v>64</v>
      </c>
      <c r="AA1146" s="21">
        <v>6</v>
      </c>
      <c r="AB1146" s="21">
        <v>7</v>
      </c>
      <c r="AC1146" s="21">
        <v>1</v>
      </c>
      <c r="AD1146" s="21">
        <v>5</v>
      </c>
      <c r="AE1146" s="21">
        <v>8</v>
      </c>
      <c r="AF1146" s="21">
        <v>0</v>
      </c>
      <c r="AG1146" s="21">
        <v>0</v>
      </c>
      <c r="AH1146" s="21">
        <v>0</v>
      </c>
      <c r="AI1146" s="21">
        <v>0</v>
      </c>
      <c r="AJ1146" s="21">
        <v>0</v>
      </c>
      <c r="AK1146" s="21">
        <v>0</v>
      </c>
      <c r="AL1146" s="21">
        <v>3</v>
      </c>
      <c r="AM1146" s="21">
        <v>11</v>
      </c>
      <c r="AN1146" s="25">
        <v>0</v>
      </c>
    </row>
    <row r="1147" spans="1:40" x14ac:dyDescent="0.35">
      <c r="A1147" s="26">
        <v>5633</v>
      </c>
      <c r="B1147" s="27">
        <v>1980</v>
      </c>
      <c r="C1147" s="21">
        <f ca="1">YEAR(TODAY())-CLEAN!$B1147</f>
        <v>45</v>
      </c>
      <c r="D1147" s="28" t="s">
        <v>792</v>
      </c>
      <c r="E1147" s="27" t="s">
        <v>716</v>
      </c>
      <c r="F1147" s="27" t="s">
        <v>710</v>
      </c>
      <c r="G1147" s="29">
        <v>50183</v>
      </c>
      <c r="H1147" s="28">
        <v>1</v>
      </c>
      <c r="I1147" s="28">
        <v>1</v>
      </c>
      <c r="J1147" s="28">
        <f>CLEAN!$H1147+CLEAN!$I1147</f>
        <v>2</v>
      </c>
      <c r="K1147" s="30">
        <v>41815</v>
      </c>
      <c r="L1147" s="28">
        <f ca="1">YEAR(TODAY())-YEAR(CLEAN!$K1147)</f>
        <v>11</v>
      </c>
      <c r="M1147" s="28">
        <v>47</v>
      </c>
      <c r="N1147" s="28">
        <f>SUM(CLEAN!$AB1147:$AE1147)</f>
        <v>15</v>
      </c>
      <c r="O1147" s="31">
        <f>CLEAN!$U1147+CLEAN!$V1147+CLEAN!$W1147+CLEAN!$X1147+CLEAN!$Y1147+CLEAN!$Z1147</f>
        <v>231</v>
      </c>
      <c r="P1147" s="28">
        <f>IF(CLEAN!$M1147&lt;=32,3,IF(CLEAN!$M1147&lt;=65,2,1))</f>
        <v>2</v>
      </c>
      <c r="Q1147" s="28">
        <f>IF(Table_Market[[#This Row],[F_TOTAL_achat]]&lt;=14,1,IF(Table_Market[[#This Row],[F_TOTAL_achat]]&lt;=21,2,3))</f>
        <v>2</v>
      </c>
      <c r="R1147" s="28">
        <f>IF(Table_Market[[#This Row],[M_TOTAL_dépensé]]&lt;=115,1,IF(Table_Market[[#This Row],[M_TOTAL_dépensé]]&lt;=833,2,3))</f>
        <v>2</v>
      </c>
      <c r="S1147" s="21" t="str">
        <f>Table_Market[[#This Row],[R_SCORE]]&amp;Table_Market[[#This Row],[F_SCORE]]&amp;Table_Market[[#This Row],[M_SCORE]]</f>
        <v>222</v>
      </c>
      <c r="T11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47" s="31">
        <v>97</v>
      </c>
      <c r="V1147" s="31">
        <v>12</v>
      </c>
      <c r="W1147" s="31">
        <v>84</v>
      </c>
      <c r="X1147" s="31">
        <v>13</v>
      </c>
      <c r="Y1147" s="31">
        <v>10</v>
      </c>
      <c r="Z1147" s="31">
        <v>15</v>
      </c>
      <c r="AA1147" s="28">
        <v>7</v>
      </c>
      <c r="AB1147" s="28">
        <v>3</v>
      </c>
      <c r="AC1147" s="28">
        <v>1</v>
      </c>
      <c r="AD1147" s="28">
        <v>6</v>
      </c>
      <c r="AE1147" s="28">
        <v>5</v>
      </c>
      <c r="AF1147" s="28">
        <v>0</v>
      </c>
      <c r="AG1147" s="28">
        <v>0</v>
      </c>
      <c r="AH1147" s="28">
        <v>0</v>
      </c>
      <c r="AI1147" s="28">
        <v>0</v>
      </c>
      <c r="AJ1147" s="28">
        <v>0</v>
      </c>
      <c r="AK1147" s="28">
        <v>0</v>
      </c>
      <c r="AL1147" s="28">
        <v>3</v>
      </c>
      <c r="AM1147" s="28">
        <v>11</v>
      </c>
      <c r="AN1147" s="32">
        <v>0</v>
      </c>
    </row>
    <row r="1148" spans="1:40" x14ac:dyDescent="0.35">
      <c r="A1148" s="19">
        <v>3037</v>
      </c>
      <c r="B1148" s="20">
        <v>1983</v>
      </c>
      <c r="C1148" s="21">
        <f ca="1">YEAR(TODAY())-CLEAN!$B1148</f>
        <v>42</v>
      </c>
      <c r="D1148" s="28" t="s">
        <v>793</v>
      </c>
      <c r="E1148" s="20" t="s">
        <v>714</v>
      </c>
      <c r="F1148" s="20" t="s">
        <v>710</v>
      </c>
      <c r="G1148" s="22">
        <v>50150</v>
      </c>
      <c r="H1148" s="21">
        <v>0</v>
      </c>
      <c r="I1148" s="21">
        <v>0</v>
      </c>
      <c r="J1148" s="21">
        <f>CLEAN!$H1148+CLEAN!$I1148</f>
        <v>0</v>
      </c>
      <c r="K1148" s="23">
        <v>41445</v>
      </c>
      <c r="L1148" s="21">
        <f ca="1">YEAR(TODAY())-YEAR(CLEAN!$K1148)</f>
        <v>12</v>
      </c>
      <c r="M1148" s="21">
        <v>32</v>
      </c>
      <c r="N1148" s="21">
        <f>SUM(CLEAN!$AB1148:$AE1148)</f>
        <v>19</v>
      </c>
      <c r="O1148" s="24">
        <f>CLEAN!$U1148+CLEAN!$V1148+CLEAN!$W1148+CLEAN!$X1148+CLEAN!$Y1148+CLEAN!$Z1148</f>
        <v>410</v>
      </c>
      <c r="P1148" s="21">
        <f>IF(CLEAN!$M1148&lt;=32,3,IF(CLEAN!$M1148&lt;=65,2,1))</f>
        <v>3</v>
      </c>
      <c r="Q1148" s="21">
        <f>IF(Table_Market[[#This Row],[F_TOTAL_achat]]&lt;=14,1,IF(Table_Market[[#This Row],[F_TOTAL_achat]]&lt;=21,2,3))</f>
        <v>2</v>
      </c>
      <c r="R1148" s="21">
        <f>IF(Table_Market[[#This Row],[M_TOTAL_dépensé]]&lt;=115,1,IF(Table_Market[[#This Row],[M_TOTAL_dépensé]]&lt;=833,2,3))</f>
        <v>2</v>
      </c>
      <c r="S1148" s="21" t="str">
        <f>Table_Market[[#This Row],[R_SCORE]]&amp;Table_Market[[#This Row],[F_SCORE]]&amp;Table_Market[[#This Row],[M_SCORE]]</f>
        <v>322</v>
      </c>
      <c r="T11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48" s="24">
        <v>135</v>
      </c>
      <c r="V1148" s="24">
        <v>46</v>
      </c>
      <c r="W1148" s="24">
        <v>92</v>
      </c>
      <c r="X1148" s="24">
        <v>65</v>
      </c>
      <c r="Y1148" s="24">
        <v>61</v>
      </c>
      <c r="Z1148" s="24">
        <v>11</v>
      </c>
      <c r="AA1148" s="21">
        <v>2</v>
      </c>
      <c r="AB1148" s="21">
        <v>5</v>
      </c>
      <c r="AC1148" s="21">
        <v>2</v>
      </c>
      <c r="AD1148" s="21">
        <v>7</v>
      </c>
      <c r="AE1148" s="21">
        <v>5</v>
      </c>
      <c r="AF1148" s="21">
        <v>0</v>
      </c>
      <c r="AG1148" s="21">
        <v>0</v>
      </c>
      <c r="AH1148" s="21">
        <v>0</v>
      </c>
      <c r="AI1148" s="21">
        <v>0</v>
      </c>
      <c r="AJ1148" s="21">
        <v>0</v>
      </c>
      <c r="AK1148" s="21">
        <v>0</v>
      </c>
      <c r="AL1148" s="21">
        <v>3</v>
      </c>
      <c r="AM1148" s="21">
        <v>11</v>
      </c>
      <c r="AN1148" s="25">
        <v>0</v>
      </c>
    </row>
    <row r="1149" spans="1:40" x14ac:dyDescent="0.35">
      <c r="A1149" s="26">
        <v>4698</v>
      </c>
      <c r="B1149" s="27">
        <v>1983</v>
      </c>
      <c r="C1149" s="21">
        <f ca="1">YEAR(TODAY())-CLEAN!$B1149</f>
        <v>42</v>
      </c>
      <c r="D1149" s="28" t="s">
        <v>793</v>
      </c>
      <c r="E1149" s="27" t="s">
        <v>714</v>
      </c>
      <c r="F1149" s="27" t="s">
        <v>710</v>
      </c>
      <c r="G1149" s="29">
        <v>50150</v>
      </c>
      <c r="H1149" s="28">
        <v>0</v>
      </c>
      <c r="I1149" s="28">
        <v>0</v>
      </c>
      <c r="J1149" s="28">
        <f>CLEAN!$H1149+CLEAN!$I1149</f>
        <v>0</v>
      </c>
      <c r="K1149" s="30">
        <v>41445</v>
      </c>
      <c r="L1149" s="28">
        <f ca="1">YEAR(TODAY())-YEAR(CLEAN!$K1149)</f>
        <v>12</v>
      </c>
      <c r="M1149" s="28">
        <v>32</v>
      </c>
      <c r="N1149" s="28">
        <f>SUM(CLEAN!$AB1149:$AE1149)</f>
        <v>19</v>
      </c>
      <c r="O1149" s="31">
        <f>CLEAN!$U1149+CLEAN!$V1149+CLEAN!$W1149+CLEAN!$X1149+CLEAN!$Y1149+CLEAN!$Z1149</f>
        <v>410</v>
      </c>
      <c r="P1149" s="28">
        <f>IF(CLEAN!$M1149&lt;=32,3,IF(CLEAN!$M1149&lt;=65,2,1))</f>
        <v>3</v>
      </c>
      <c r="Q1149" s="28">
        <f>IF(Table_Market[[#This Row],[F_TOTAL_achat]]&lt;=14,1,IF(Table_Market[[#This Row],[F_TOTAL_achat]]&lt;=21,2,3))</f>
        <v>2</v>
      </c>
      <c r="R1149" s="28">
        <f>IF(Table_Market[[#This Row],[M_TOTAL_dépensé]]&lt;=115,1,IF(Table_Market[[#This Row],[M_TOTAL_dépensé]]&lt;=833,2,3))</f>
        <v>2</v>
      </c>
      <c r="S1149" s="21" t="str">
        <f>Table_Market[[#This Row],[R_SCORE]]&amp;Table_Market[[#This Row],[F_SCORE]]&amp;Table_Market[[#This Row],[M_SCORE]]</f>
        <v>322</v>
      </c>
      <c r="T11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49" s="31">
        <v>135</v>
      </c>
      <c r="V1149" s="31">
        <v>46</v>
      </c>
      <c r="W1149" s="31">
        <v>92</v>
      </c>
      <c r="X1149" s="31">
        <v>65</v>
      </c>
      <c r="Y1149" s="31">
        <v>61</v>
      </c>
      <c r="Z1149" s="31">
        <v>11</v>
      </c>
      <c r="AA1149" s="28">
        <v>2</v>
      </c>
      <c r="AB1149" s="28">
        <v>5</v>
      </c>
      <c r="AC1149" s="28">
        <v>2</v>
      </c>
      <c r="AD1149" s="28">
        <v>7</v>
      </c>
      <c r="AE1149" s="28">
        <v>5</v>
      </c>
      <c r="AF1149" s="28">
        <v>0</v>
      </c>
      <c r="AG1149" s="28">
        <v>0</v>
      </c>
      <c r="AH1149" s="28">
        <v>0</v>
      </c>
      <c r="AI1149" s="28">
        <v>0</v>
      </c>
      <c r="AJ1149" s="28">
        <v>0</v>
      </c>
      <c r="AK1149" s="28">
        <v>0</v>
      </c>
      <c r="AL1149" s="28">
        <v>3</v>
      </c>
      <c r="AM1149" s="28">
        <v>11</v>
      </c>
      <c r="AN1149" s="32">
        <v>0</v>
      </c>
    </row>
    <row r="1150" spans="1:40" x14ac:dyDescent="0.35">
      <c r="A1150" s="19">
        <v>9386</v>
      </c>
      <c r="B1150" s="20">
        <v>1962</v>
      </c>
      <c r="C1150" s="21">
        <f ca="1">YEAR(TODAY())-CLEAN!$B1150</f>
        <v>63</v>
      </c>
      <c r="D1150" s="28" t="s">
        <v>794</v>
      </c>
      <c r="E1150" s="20" t="s">
        <v>716</v>
      </c>
      <c r="F1150" s="20" t="s">
        <v>713</v>
      </c>
      <c r="G1150" s="22">
        <v>50127</v>
      </c>
      <c r="H1150" s="21">
        <v>0</v>
      </c>
      <c r="I1150" s="21">
        <v>1</v>
      </c>
      <c r="J1150" s="21">
        <f>CLEAN!$H1150+CLEAN!$I1150</f>
        <v>1</v>
      </c>
      <c r="K1150" s="23">
        <v>41788</v>
      </c>
      <c r="L1150" s="21">
        <f ca="1">YEAR(TODAY())-YEAR(CLEAN!$K1150)</f>
        <v>11</v>
      </c>
      <c r="M1150" s="21">
        <v>88</v>
      </c>
      <c r="N1150" s="21">
        <f>SUM(CLEAN!$AB1150:$AE1150)</f>
        <v>18</v>
      </c>
      <c r="O1150" s="24">
        <f>CLEAN!$U1150+CLEAN!$V1150+CLEAN!$W1150+CLEAN!$X1150+CLEAN!$Y1150+CLEAN!$Z1150</f>
        <v>320</v>
      </c>
      <c r="P1150" s="21">
        <f>IF(CLEAN!$M1150&lt;=32,3,IF(CLEAN!$M1150&lt;=65,2,1))</f>
        <v>1</v>
      </c>
      <c r="Q1150" s="21">
        <f>IF(Table_Market[[#This Row],[F_TOTAL_achat]]&lt;=14,1,IF(Table_Market[[#This Row],[F_TOTAL_achat]]&lt;=21,2,3))</f>
        <v>2</v>
      </c>
      <c r="R1150" s="21">
        <f>IF(Table_Market[[#This Row],[M_TOTAL_dépensé]]&lt;=115,1,IF(Table_Market[[#This Row],[M_TOTAL_dépensé]]&lt;=833,2,3))</f>
        <v>2</v>
      </c>
      <c r="S1150" s="21" t="str">
        <f>Table_Market[[#This Row],[R_SCORE]]&amp;Table_Market[[#This Row],[F_SCORE]]&amp;Table_Market[[#This Row],[M_SCORE]]</f>
        <v>122</v>
      </c>
      <c r="T11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50" s="24">
        <v>274</v>
      </c>
      <c r="V1150" s="24">
        <v>0</v>
      </c>
      <c r="W1150" s="24">
        <v>21</v>
      </c>
      <c r="X1150" s="24">
        <v>4</v>
      </c>
      <c r="Y1150" s="24">
        <v>6</v>
      </c>
      <c r="Z1150" s="24">
        <v>15</v>
      </c>
      <c r="AA1150" s="21">
        <v>1</v>
      </c>
      <c r="AB1150" s="21">
        <v>5</v>
      </c>
      <c r="AC1150" s="21">
        <v>1</v>
      </c>
      <c r="AD1150" s="21">
        <v>6</v>
      </c>
      <c r="AE1150" s="21">
        <v>6</v>
      </c>
      <c r="AF1150" s="21">
        <v>0</v>
      </c>
      <c r="AG1150" s="21">
        <v>1</v>
      </c>
      <c r="AH1150" s="21">
        <v>0</v>
      </c>
      <c r="AI1150" s="21">
        <v>0</v>
      </c>
      <c r="AJ1150" s="21">
        <v>0</v>
      </c>
      <c r="AK1150" s="21">
        <v>0</v>
      </c>
      <c r="AL1150" s="21">
        <v>3</v>
      </c>
      <c r="AM1150" s="21">
        <v>11</v>
      </c>
      <c r="AN1150" s="25">
        <v>0</v>
      </c>
    </row>
    <row r="1151" spans="1:40" x14ac:dyDescent="0.35">
      <c r="A1151" s="26">
        <v>2115</v>
      </c>
      <c r="B1151" s="27">
        <v>1957</v>
      </c>
      <c r="C1151" s="21">
        <f ca="1">YEAR(TODAY())-CLEAN!$B1151</f>
        <v>68</v>
      </c>
      <c r="D1151" s="28" t="s">
        <v>794</v>
      </c>
      <c r="E1151" s="27" t="s">
        <v>716</v>
      </c>
      <c r="F1151" s="27" t="s">
        <v>713</v>
      </c>
      <c r="G1151" s="29">
        <v>50116</v>
      </c>
      <c r="H1151" s="28">
        <v>1</v>
      </c>
      <c r="I1151" s="28">
        <v>1</v>
      </c>
      <c r="J1151" s="28">
        <f>CLEAN!$H1151+CLEAN!$I1151</f>
        <v>2</v>
      </c>
      <c r="K1151" s="30">
        <v>41810</v>
      </c>
      <c r="L1151" s="28">
        <f ca="1">YEAR(TODAY())-YEAR(CLEAN!$K1151)</f>
        <v>11</v>
      </c>
      <c r="M1151" s="28">
        <v>68</v>
      </c>
      <c r="N1151" s="28">
        <f>SUM(CLEAN!$AB1151:$AE1151)</f>
        <v>10</v>
      </c>
      <c r="O1151" s="31">
        <f>CLEAN!$U1151+CLEAN!$V1151+CLEAN!$W1151+CLEAN!$X1151+CLEAN!$Y1151+CLEAN!$Z1151</f>
        <v>66</v>
      </c>
      <c r="P1151" s="28">
        <f>IF(CLEAN!$M1151&lt;=32,3,IF(CLEAN!$M1151&lt;=65,2,1))</f>
        <v>1</v>
      </c>
      <c r="Q1151" s="28">
        <f>IF(Table_Market[[#This Row],[F_TOTAL_achat]]&lt;=14,1,IF(Table_Market[[#This Row],[F_TOTAL_achat]]&lt;=21,2,3))</f>
        <v>1</v>
      </c>
      <c r="R1151" s="28">
        <f>IF(Table_Market[[#This Row],[M_TOTAL_dépensé]]&lt;=115,1,IF(Table_Market[[#This Row],[M_TOTAL_dépensé]]&lt;=833,2,3))</f>
        <v>1</v>
      </c>
      <c r="S1151" s="21" t="str">
        <f>Table_Market[[#This Row],[R_SCORE]]&amp;Table_Market[[#This Row],[F_SCORE]]&amp;Table_Market[[#This Row],[M_SCORE]]</f>
        <v>111</v>
      </c>
      <c r="T11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51" s="31">
        <v>54</v>
      </c>
      <c r="V1151" s="31">
        <v>0</v>
      </c>
      <c r="W1151" s="31">
        <v>10</v>
      </c>
      <c r="X1151" s="31">
        <v>0</v>
      </c>
      <c r="Y1151" s="31">
        <v>0</v>
      </c>
      <c r="Z1151" s="31">
        <v>2</v>
      </c>
      <c r="AA1151" s="28">
        <v>2</v>
      </c>
      <c r="AB1151" s="28">
        <v>1</v>
      </c>
      <c r="AC1151" s="28">
        <v>0</v>
      </c>
      <c r="AD1151" s="28">
        <v>4</v>
      </c>
      <c r="AE1151" s="28">
        <v>5</v>
      </c>
      <c r="AF1151" s="28">
        <v>0</v>
      </c>
      <c r="AG1151" s="28">
        <v>1</v>
      </c>
      <c r="AH1151" s="28">
        <v>0</v>
      </c>
      <c r="AI1151" s="28">
        <v>0</v>
      </c>
      <c r="AJ1151" s="28">
        <v>0</v>
      </c>
      <c r="AK1151" s="28">
        <v>0</v>
      </c>
      <c r="AL1151" s="28">
        <v>3</v>
      </c>
      <c r="AM1151" s="28">
        <v>11</v>
      </c>
      <c r="AN1151" s="32">
        <v>0</v>
      </c>
    </row>
    <row r="1152" spans="1:40" x14ac:dyDescent="0.35">
      <c r="A1152" s="19">
        <v>10855</v>
      </c>
      <c r="B1152" s="20">
        <v>1968</v>
      </c>
      <c r="C1152" s="21">
        <f ca="1">YEAR(TODAY())-CLEAN!$B1152</f>
        <v>57</v>
      </c>
      <c r="D1152" s="28" t="s">
        <v>792</v>
      </c>
      <c r="E1152" s="20" t="s">
        <v>717</v>
      </c>
      <c r="F1152" s="20" t="s">
        <v>709</v>
      </c>
      <c r="G1152" s="22">
        <v>50014</v>
      </c>
      <c r="H1152" s="21">
        <v>1</v>
      </c>
      <c r="I1152" s="21">
        <v>0</v>
      </c>
      <c r="J1152" s="21">
        <f>CLEAN!$H1152+CLEAN!$I1152</f>
        <v>1</v>
      </c>
      <c r="K1152" s="23">
        <v>41661</v>
      </c>
      <c r="L1152" s="21">
        <f ca="1">YEAR(TODAY())-YEAR(CLEAN!$K1152)</f>
        <v>11</v>
      </c>
      <c r="M1152" s="21">
        <v>9</v>
      </c>
      <c r="N1152" s="21">
        <f>SUM(CLEAN!$AB1152:$AE1152)</f>
        <v>18</v>
      </c>
      <c r="O1152" s="24">
        <f>CLEAN!$U1152+CLEAN!$V1152+CLEAN!$W1152+CLEAN!$X1152+CLEAN!$Y1152+CLEAN!$Z1152</f>
        <v>396</v>
      </c>
      <c r="P1152" s="21">
        <f>IF(CLEAN!$M1152&lt;=32,3,IF(CLEAN!$M1152&lt;=65,2,1))</f>
        <v>3</v>
      </c>
      <c r="Q1152" s="21">
        <f>IF(Table_Market[[#This Row],[F_TOTAL_achat]]&lt;=14,1,IF(Table_Market[[#This Row],[F_TOTAL_achat]]&lt;=21,2,3))</f>
        <v>2</v>
      </c>
      <c r="R1152" s="21">
        <f>IF(Table_Market[[#This Row],[M_TOTAL_dépensé]]&lt;=115,1,IF(Table_Market[[#This Row],[M_TOTAL_dépensé]]&lt;=833,2,3))</f>
        <v>2</v>
      </c>
      <c r="S1152" s="21" t="str">
        <f>Table_Market[[#This Row],[R_SCORE]]&amp;Table_Market[[#This Row],[F_SCORE]]&amp;Table_Market[[#This Row],[M_SCORE]]</f>
        <v>322</v>
      </c>
      <c r="T11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52" s="24">
        <v>234</v>
      </c>
      <c r="V1152" s="24">
        <v>14</v>
      </c>
      <c r="W1152" s="24">
        <v>77</v>
      </c>
      <c r="X1152" s="24">
        <v>19</v>
      </c>
      <c r="Y1152" s="24">
        <v>10</v>
      </c>
      <c r="Z1152" s="24">
        <v>42</v>
      </c>
      <c r="AA1152" s="21">
        <v>2</v>
      </c>
      <c r="AB1152" s="21">
        <v>4</v>
      </c>
      <c r="AC1152" s="21">
        <v>1</v>
      </c>
      <c r="AD1152" s="21">
        <v>8</v>
      </c>
      <c r="AE1152" s="21">
        <v>5</v>
      </c>
      <c r="AF1152" s="21">
        <v>0</v>
      </c>
      <c r="AG1152" s="21">
        <v>0</v>
      </c>
      <c r="AH1152" s="21">
        <v>0</v>
      </c>
      <c r="AI1152" s="21">
        <v>0</v>
      </c>
      <c r="AJ1152" s="21">
        <v>0</v>
      </c>
      <c r="AK1152" s="21">
        <v>0</v>
      </c>
      <c r="AL1152" s="21">
        <v>3</v>
      </c>
      <c r="AM1152" s="21">
        <v>11</v>
      </c>
      <c r="AN1152" s="25">
        <v>0</v>
      </c>
    </row>
    <row r="1153" spans="1:40" x14ac:dyDescent="0.35">
      <c r="A1153" s="26">
        <v>5209</v>
      </c>
      <c r="B1153" s="27">
        <v>1954</v>
      </c>
      <c r="C1153" s="21">
        <f ca="1">YEAR(TODAY())-CLEAN!$B1153</f>
        <v>71</v>
      </c>
      <c r="D1153" s="28" t="s">
        <v>794</v>
      </c>
      <c r="E1153" s="27" t="s">
        <v>716</v>
      </c>
      <c r="F1153" s="27" t="s">
        <v>711</v>
      </c>
      <c r="G1153" s="29">
        <v>50002</v>
      </c>
      <c r="H1153" s="28">
        <v>0</v>
      </c>
      <c r="I1153" s="28">
        <v>1</v>
      </c>
      <c r="J1153" s="28">
        <f>CLEAN!$H1153+CLEAN!$I1153</f>
        <v>1</v>
      </c>
      <c r="K1153" s="30">
        <v>41442</v>
      </c>
      <c r="L1153" s="28">
        <f ca="1">YEAR(TODAY())-YEAR(CLEAN!$K1153)</f>
        <v>12</v>
      </c>
      <c r="M1153" s="28">
        <v>21</v>
      </c>
      <c r="N1153" s="28">
        <f>SUM(CLEAN!$AB1153:$AE1153)</f>
        <v>24</v>
      </c>
      <c r="O1153" s="31">
        <f>CLEAN!$U1153+CLEAN!$V1153+CLEAN!$W1153+CLEAN!$X1153+CLEAN!$Y1153+CLEAN!$Z1153</f>
        <v>638</v>
      </c>
      <c r="P1153" s="28">
        <f>IF(CLEAN!$M1153&lt;=32,3,IF(CLEAN!$M1153&lt;=65,2,1))</f>
        <v>3</v>
      </c>
      <c r="Q1153" s="28">
        <f>IF(Table_Market[[#This Row],[F_TOTAL_achat]]&lt;=14,1,IF(Table_Market[[#This Row],[F_TOTAL_achat]]&lt;=21,2,3))</f>
        <v>3</v>
      </c>
      <c r="R1153" s="28">
        <f>IF(Table_Market[[#This Row],[M_TOTAL_dépensé]]&lt;=115,1,IF(Table_Market[[#This Row],[M_TOTAL_dépensé]]&lt;=833,2,3))</f>
        <v>2</v>
      </c>
      <c r="S1153" s="21" t="str">
        <f>Table_Market[[#This Row],[R_SCORE]]&amp;Table_Market[[#This Row],[F_SCORE]]&amp;Table_Market[[#This Row],[M_SCORE]]</f>
        <v>332</v>
      </c>
      <c r="T11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53" s="31">
        <v>443</v>
      </c>
      <c r="V1153" s="31">
        <v>5</v>
      </c>
      <c r="W1153" s="31">
        <v>71</v>
      </c>
      <c r="X1153" s="31">
        <v>21</v>
      </c>
      <c r="Y1153" s="31">
        <v>16</v>
      </c>
      <c r="Z1153" s="31">
        <v>82</v>
      </c>
      <c r="AA1153" s="28">
        <v>2</v>
      </c>
      <c r="AB1153" s="28">
        <v>8</v>
      </c>
      <c r="AC1153" s="28">
        <v>2</v>
      </c>
      <c r="AD1153" s="28">
        <v>7</v>
      </c>
      <c r="AE1153" s="28">
        <v>7</v>
      </c>
      <c r="AF1153" s="28">
        <v>0</v>
      </c>
      <c r="AG1153" s="28">
        <v>0</v>
      </c>
      <c r="AH1153" s="28">
        <v>0</v>
      </c>
      <c r="AI1153" s="28">
        <v>0</v>
      </c>
      <c r="AJ1153" s="28">
        <v>0</v>
      </c>
      <c r="AK1153" s="28">
        <v>0</v>
      </c>
      <c r="AL1153" s="28">
        <v>3</v>
      </c>
      <c r="AM1153" s="28">
        <v>11</v>
      </c>
      <c r="AN1153" s="32">
        <v>0</v>
      </c>
    </row>
    <row r="1154" spans="1:40" x14ac:dyDescent="0.35">
      <c r="A1154" s="19">
        <v>2895</v>
      </c>
      <c r="B1154" s="20">
        <v>1963</v>
      </c>
      <c r="C1154" s="21">
        <f ca="1">YEAR(TODAY())-CLEAN!$B1154</f>
        <v>62</v>
      </c>
      <c r="D1154" s="28" t="s">
        <v>794</v>
      </c>
      <c r="E1154" s="20" t="s">
        <v>716</v>
      </c>
      <c r="F1154" s="20" t="s">
        <v>709</v>
      </c>
      <c r="G1154" s="22">
        <v>49980</v>
      </c>
      <c r="H1154" s="21">
        <v>0</v>
      </c>
      <c r="I1154" s="21">
        <v>1</v>
      </c>
      <c r="J1154" s="21">
        <f>CLEAN!$H1154+CLEAN!$I1154</f>
        <v>1</v>
      </c>
      <c r="K1154" s="23">
        <v>41570</v>
      </c>
      <c r="L1154" s="21">
        <f ca="1">YEAR(TODAY())-YEAR(CLEAN!$K1154)</f>
        <v>12</v>
      </c>
      <c r="M1154" s="21">
        <v>79</v>
      </c>
      <c r="N1154" s="21">
        <f>SUM(CLEAN!$AB1154:$AE1154)</f>
        <v>14</v>
      </c>
      <c r="O1154" s="24">
        <f>CLEAN!$U1154+CLEAN!$V1154+CLEAN!$W1154+CLEAN!$X1154+CLEAN!$Y1154+CLEAN!$Z1154</f>
        <v>195</v>
      </c>
      <c r="P1154" s="21">
        <f>IF(CLEAN!$M1154&lt;=32,3,IF(CLEAN!$M1154&lt;=65,2,1))</f>
        <v>1</v>
      </c>
      <c r="Q1154" s="21">
        <f>IF(Table_Market[[#This Row],[F_TOTAL_achat]]&lt;=14,1,IF(Table_Market[[#This Row],[F_TOTAL_achat]]&lt;=21,2,3))</f>
        <v>1</v>
      </c>
      <c r="R1154" s="21">
        <f>IF(Table_Market[[#This Row],[M_TOTAL_dépensé]]&lt;=115,1,IF(Table_Market[[#This Row],[M_TOTAL_dépensé]]&lt;=833,2,3))</f>
        <v>2</v>
      </c>
      <c r="S1154" s="21" t="str">
        <f>Table_Market[[#This Row],[R_SCORE]]&amp;Table_Market[[#This Row],[F_SCORE]]&amp;Table_Market[[#This Row],[M_SCORE]]</f>
        <v>112</v>
      </c>
      <c r="T11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54" s="24">
        <v>104</v>
      </c>
      <c r="V1154" s="24">
        <v>1</v>
      </c>
      <c r="W1154" s="24">
        <v>54</v>
      </c>
      <c r="X1154" s="24">
        <v>13</v>
      </c>
      <c r="Y1154" s="24">
        <v>9</v>
      </c>
      <c r="Z1154" s="24">
        <v>14</v>
      </c>
      <c r="AA1154" s="21">
        <v>2</v>
      </c>
      <c r="AB1154" s="21">
        <v>3</v>
      </c>
      <c r="AC1154" s="21">
        <v>1</v>
      </c>
      <c r="AD1154" s="21">
        <v>5</v>
      </c>
      <c r="AE1154" s="21">
        <v>5</v>
      </c>
      <c r="AF1154" s="21">
        <v>0</v>
      </c>
      <c r="AG1154" s="21">
        <v>0</v>
      </c>
      <c r="AH1154" s="21">
        <v>0</v>
      </c>
      <c r="AI1154" s="21">
        <v>0</v>
      </c>
      <c r="AJ1154" s="21">
        <v>0</v>
      </c>
      <c r="AK1154" s="21">
        <v>0</v>
      </c>
      <c r="AL1154" s="21">
        <v>3</v>
      </c>
      <c r="AM1154" s="21">
        <v>11</v>
      </c>
      <c r="AN1154" s="25">
        <v>0</v>
      </c>
    </row>
    <row r="1155" spans="1:40" x14ac:dyDescent="0.35">
      <c r="A1155" s="26">
        <v>3025</v>
      </c>
      <c r="B1155" s="27">
        <v>1958</v>
      </c>
      <c r="C1155" s="21">
        <f ca="1">YEAR(TODAY())-CLEAN!$B1155</f>
        <v>67</v>
      </c>
      <c r="D1155" s="28" t="s">
        <v>794</v>
      </c>
      <c r="E1155" s="27" t="s">
        <v>716</v>
      </c>
      <c r="F1155" s="27" t="s">
        <v>709</v>
      </c>
      <c r="G1155" s="29">
        <v>49967</v>
      </c>
      <c r="H1155" s="28">
        <v>0</v>
      </c>
      <c r="I1155" s="28">
        <v>1</v>
      </c>
      <c r="J1155" s="28">
        <f>CLEAN!$H1155+CLEAN!$I1155</f>
        <v>1</v>
      </c>
      <c r="K1155" s="30">
        <v>41463</v>
      </c>
      <c r="L1155" s="28">
        <f ca="1">YEAR(TODAY())-YEAR(CLEAN!$K1155)</f>
        <v>12</v>
      </c>
      <c r="M1155" s="28">
        <v>4</v>
      </c>
      <c r="N1155" s="28">
        <f>SUM(CLEAN!$AB1155:$AE1155)</f>
        <v>19</v>
      </c>
      <c r="O1155" s="31">
        <f>CLEAN!$U1155+CLEAN!$V1155+CLEAN!$W1155+CLEAN!$X1155+CLEAN!$Y1155+CLEAN!$Z1155</f>
        <v>306</v>
      </c>
      <c r="P1155" s="28">
        <f>IF(CLEAN!$M1155&lt;=32,3,IF(CLEAN!$M1155&lt;=65,2,1))</f>
        <v>3</v>
      </c>
      <c r="Q1155" s="28">
        <f>IF(Table_Market[[#This Row],[F_TOTAL_achat]]&lt;=14,1,IF(Table_Market[[#This Row],[F_TOTAL_achat]]&lt;=21,2,3))</f>
        <v>2</v>
      </c>
      <c r="R1155" s="28">
        <f>IF(Table_Market[[#This Row],[M_TOTAL_dépensé]]&lt;=115,1,IF(Table_Market[[#This Row],[M_TOTAL_dépensé]]&lt;=833,2,3))</f>
        <v>2</v>
      </c>
      <c r="S1155" s="21" t="str">
        <f>Table_Market[[#This Row],[R_SCORE]]&amp;Table_Market[[#This Row],[F_SCORE]]&amp;Table_Market[[#This Row],[M_SCORE]]</f>
        <v>322</v>
      </c>
      <c r="T11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55" s="31">
        <v>212</v>
      </c>
      <c r="V1155" s="31">
        <v>6</v>
      </c>
      <c r="W1155" s="31">
        <v>69</v>
      </c>
      <c r="X1155" s="31">
        <v>4</v>
      </c>
      <c r="Y1155" s="31">
        <v>12</v>
      </c>
      <c r="Z1155" s="31">
        <v>3</v>
      </c>
      <c r="AA1155" s="28">
        <v>3</v>
      </c>
      <c r="AB1155" s="28">
        <v>6</v>
      </c>
      <c r="AC1155" s="28">
        <v>1</v>
      </c>
      <c r="AD1155" s="28">
        <v>5</v>
      </c>
      <c r="AE1155" s="28">
        <v>7</v>
      </c>
      <c r="AF1155" s="28">
        <v>0</v>
      </c>
      <c r="AG1155" s="28">
        <v>0</v>
      </c>
      <c r="AH1155" s="28">
        <v>0</v>
      </c>
      <c r="AI1155" s="28">
        <v>0</v>
      </c>
      <c r="AJ1155" s="28">
        <v>0</v>
      </c>
      <c r="AK1155" s="28">
        <v>0</v>
      </c>
      <c r="AL1155" s="28">
        <v>3</v>
      </c>
      <c r="AM1155" s="28">
        <v>11</v>
      </c>
      <c r="AN1155" s="32">
        <v>0</v>
      </c>
    </row>
    <row r="1156" spans="1:40" x14ac:dyDescent="0.35">
      <c r="A1156" s="19">
        <v>9323</v>
      </c>
      <c r="B1156" s="20">
        <v>1949</v>
      </c>
      <c r="C1156" s="21">
        <f ca="1">YEAR(TODAY())-CLEAN!$B1156</f>
        <v>76</v>
      </c>
      <c r="D1156" s="28" t="s">
        <v>794</v>
      </c>
      <c r="E1156" s="20" t="s">
        <v>717</v>
      </c>
      <c r="F1156" s="20" t="s">
        <v>713</v>
      </c>
      <c r="G1156" s="22">
        <v>49912</v>
      </c>
      <c r="H1156" s="21">
        <v>0</v>
      </c>
      <c r="I1156" s="21">
        <v>1</v>
      </c>
      <c r="J1156" s="21">
        <f>CLEAN!$H1156+CLEAN!$I1156</f>
        <v>1</v>
      </c>
      <c r="K1156" s="23">
        <v>41159</v>
      </c>
      <c r="L1156" s="21">
        <f ca="1">YEAR(TODAY())-YEAR(CLEAN!$K1156)</f>
        <v>13</v>
      </c>
      <c r="M1156" s="21">
        <v>5</v>
      </c>
      <c r="N1156" s="21">
        <f>SUM(CLEAN!$AB1156:$AE1156)</f>
        <v>30</v>
      </c>
      <c r="O1156" s="24">
        <f>CLEAN!$U1156+CLEAN!$V1156+CLEAN!$W1156+CLEAN!$X1156+CLEAN!$Y1156+CLEAN!$Z1156</f>
        <v>874</v>
      </c>
      <c r="P1156" s="21">
        <f>IF(CLEAN!$M1156&lt;=32,3,IF(CLEAN!$M1156&lt;=65,2,1))</f>
        <v>3</v>
      </c>
      <c r="Q1156" s="21">
        <f>IF(Table_Market[[#This Row],[F_TOTAL_achat]]&lt;=14,1,IF(Table_Market[[#This Row],[F_TOTAL_achat]]&lt;=21,2,3))</f>
        <v>3</v>
      </c>
      <c r="R1156" s="21">
        <f>IF(Table_Market[[#This Row],[M_TOTAL_dépensé]]&lt;=115,1,IF(Table_Market[[#This Row],[M_TOTAL_dépensé]]&lt;=833,2,3))</f>
        <v>3</v>
      </c>
      <c r="S1156" s="21" t="str">
        <f>Table_Market[[#This Row],[R_SCORE]]&amp;Table_Market[[#This Row],[F_SCORE]]&amp;Table_Market[[#This Row],[M_SCORE]]</f>
        <v>333</v>
      </c>
      <c r="T11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156" s="24">
        <v>520</v>
      </c>
      <c r="V1156" s="24">
        <v>8</v>
      </c>
      <c r="W1156" s="24">
        <v>223</v>
      </c>
      <c r="X1156" s="24">
        <v>32</v>
      </c>
      <c r="Y1156" s="24">
        <v>49</v>
      </c>
      <c r="Z1156" s="24">
        <v>42</v>
      </c>
      <c r="AA1156" s="21">
        <v>4</v>
      </c>
      <c r="AB1156" s="21">
        <v>10</v>
      </c>
      <c r="AC1156" s="21">
        <v>5</v>
      </c>
      <c r="AD1156" s="21">
        <v>7</v>
      </c>
      <c r="AE1156" s="21">
        <v>8</v>
      </c>
      <c r="AF1156" s="21">
        <v>1</v>
      </c>
      <c r="AG1156" s="21">
        <v>0</v>
      </c>
      <c r="AH1156" s="21">
        <v>0</v>
      </c>
      <c r="AI1156" s="21">
        <v>0</v>
      </c>
      <c r="AJ1156" s="21">
        <v>0</v>
      </c>
      <c r="AK1156" s="21">
        <v>0</v>
      </c>
      <c r="AL1156" s="21">
        <v>3</v>
      </c>
      <c r="AM1156" s="21">
        <v>11</v>
      </c>
      <c r="AN1156" s="25">
        <v>1</v>
      </c>
    </row>
    <row r="1157" spans="1:40" x14ac:dyDescent="0.35">
      <c r="A1157" s="26">
        <v>1146</v>
      </c>
      <c r="B1157" s="27">
        <v>1949</v>
      </c>
      <c r="C1157" s="21">
        <f ca="1">YEAR(TODAY())-CLEAN!$B1157</f>
        <v>76</v>
      </c>
      <c r="D1157" s="28" t="s">
        <v>794</v>
      </c>
      <c r="E1157" s="27" t="s">
        <v>717</v>
      </c>
      <c r="F1157" s="27" t="s">
        <v>713</v>
      </c>
      <c r="G1157" s="29">
        <v>49912</v>
      </c>
      <c r="H1157" s="28">
        <v>0</v>
      </c>
      <c r="I1157" s="28">
        <v>1</v>
      </c>
      <c r="J1157" s="28">
        <f>CLEAN!$H1157+CLEAN!$I1157</f>
        <v>1</v>
      </c>
      <c r="K1157" s="30">
        <v>41159</v>
      </c>
      <c r="L1157" s="28">
        <f ca="1">YEAR(TODAY())-YEAR(CLEAN!$K1157)</f>
        <v>13</v>
      </c>
      <c r="M1157" s="28">
        <v>5</v>
      </c>
      <c r="N1157" s="28">
        <f>SUM(CLEAN!$AB1157:$AE1157)</f>
        <v>30</v>
      </c>
      <c r="O1157" s="31">
        <f>CLEAN!$U1157+CLEAN!$V1157+CLEAN!$W1157+CLEAN!$X1157+CLEAN!$Y1157+CLEAN!$Z1157</f>
        <v>874</v>
      </c>
      <c r="P1157" s="28">
        <f>IF(CLEAN!$M1157&lt;=32,3,IF(CLEAN!$M1157&lt;=65,2,1))</f>
        <v>3</v>
      </c>
      <c r="Q1157" s="28">
        <f>IF(Table_Market[[#This Row],[F_TOTAL_achat]]&lt;=14,1,IF(Table_Market[[#This Row],[F_TOTAL_achat]]&lt;=21,2,3))</f>
        <v>3</v>
      </c>
      <c r="R1157" s="28">
        <f>IF(Table_Market[[#This Row],[M_TOTAL_dépensé]]&lt;=115,1,IF(Table_Market[[#This Row],[M_TOTAL_dépensé]]&lt;=833,2,3))</f>
        <v>3</v>
      </c>
      <c r="S1157" s="21" t="str">
        <f>Table_Market[[#This Row],[R_SCORE]]&amp;Table_Market[[#This Row],[F_SCORE]]&amp;Table_Market[[#This Row],[M_SCORE]]</f>
        <v>333</v>
      </c>
      <c r="T11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157" s="31">
        <v>520</v>
      </c>
      <c r="V1157" s="31">
        <v>8</v>
      </c>
      <c r="W1157" s="31">
        <v>223</v>
      </c>
      <c r="X1157" s="31">
        <v>32</v>
      </c>
      <c r="Y1157" s="31">
        <v>49</v>
      </c>
      <c r="Z1157" s="31">
        <v>42</v>
      </c>
      <c r="AA1157" s="28">
        <v>4</v>
      </c>
      <c r="AB1157" s="28">
        <v>10</v>
      </c>
      <c r="AC1157" s="28">
        <v>5</v>
      </c>
      <c r="AD1157" s="28">
        <v>7</v>
      </c>
      <c r="AE1157" s="28">
        <v>8</v>
      </c>
      <c r="AF1157" s="28">
        <v>1</v>
      </c>
      <c r="AG1157" s="28">
        <v>0</v>
      </c>
      <c r="AH1157" s="28">
        <v>0</v>
      </c>
      <c r="AI1157" s="28">
        <v>0</v>
      </c>
      <c r="AJ1157" s="28">
        <v>0</v>
      </c>
      <c r="AK1157" s="28">
        <v>0</v>
      </c>
      <c r="AL1157" s="28">
        <v>3</v>
      </c>
      <c r="AM1157" s="28">
        <v>11</v>
      </c>
      <c r="AN1157" s="32">
        <v>1</v>
      </c>
    </row>
    <row r="1158" spans="1:40" x14ac:dyDescent="0.35">
      <c r="A1158" s="19">
        <v>5763</v>
      </c>
      <c r="B1158" s="20">
        <v>1972</v>
      </c>
      <c r="C1158" s="21">
        <f ca="1">YEAR(TODAY())-CLEAN!$B1158</f>
        <v>53</v>
      </c>
      <c r="D1158" s="28" t="s">
        <v>792</v>
      </c>
      <c r="E1158" s="20" t="s">
        <v>717</v>
      </c>
      <c r="F1158" s="20" t="s">
        <v>713</v>
      </c>
      <c r="G1158" s="22">
        <v>49854</v>
      </c>
      <c r="H1158" s="21">
        <v>1</v>
      </c>
      <c r="I1158" s="21">
        <v>0</v>
      </c>
      <c r="J1158" s="21">
        <f>CLEAN!$H1158+CLEAN!$I1158</f>
        <v>1</v>
      </c>
      <c r="K1158" s="23">
        <v>41588</v>
      </c>
      <c r="L1158" s="21">
        <f ca="1">YEAR(TODAY())-YEAR(CLEAN!$K1158)</f>
        <v>12</v>
      </c>
      <c r="M1158" s="21">
        <v>63</v>
      </c>
      <c r="N1158" s="21">
        <f>SUM(CLEAN!$AB1158:$AE1158)</f>
        <v>19</v>
      </c>
      <c r="O1158" s="24">
        <f>CLEAN!$U1158+CLEAN!$V1158+CLEAN!$W1158+CLEAN!$X1158+CLEAN!$Y1158+CLEAN!$Z1158</f>
        <v>380</v>
      </c>
      <c r="P1158" s="21">
        <f>IF(CLEAN!$M1158&lt;=32,3,IF(CLEAN!$M1158&lt;=65,2,1))</f>
        <v>2</v>
      </c>
      <c r="Q1158" s="21">
        <f>IF(Table_Market[[#This Row],[F_TOTAL_achat]]&lt;=14,1,IF(Table_Market[[#This Row],[F_TOTAL_achat]]&lt;=21,2,3))</f>
        <v>2</v>
      </c>
      <c r="R1158" s="21">
        <f>IF(Table_Market[[#This Row],[M_TOTAL_dépensé]]&lt;=115,1,IF(Table_Market[[#This Row],[M_TOTAL_dépensé]]&lt;=833,2,3))</f>
        <v>2</v>
      </c>
      <c r="S1158" s="21" t="str">
        <f>Table_Market[[#This Row],[R_SCORE]]&amp;Table_Market[[#This Row],[F_SCORE]]&amp;Table_Market[[#This Row],[M_SCORE]]</f>
        <v>222</v>
      </c>
      <c r="T11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58" s="24">
        <v>123</v>
      </c>
      <c r="V1158" s="24">
        <v>17</v>
      </c>
      <c r="W1158" s="24">
        <v>171</v>
      </c>
      <c r="X1158" s="24">
        <v>39</v>
      </c>
      <c r="Y1158" s="24">
        <v>0</v>
      </c>
      <c r="Z1158" s="24">
        <v>30</v>
      </c>
      <c r="AA1158" s="21">
        <v>5</v>
      </c>
      <c r="AB1158" s="21">
        <v>6</v>
      </c>
      <c r="AC1158" s="21">
        <v>2</v>
      </c>
      <c r="AD1158" s="21">
        <v>5</v>
      </c>
      <c r="AE1158" s="21">
        <v>6</v>
      </c>
      <c r="AF1158" s="21">
        <v>0</v>
      </c>
      <c r="AG1158" s="21">
        <v>0</v>
      </c>
      <c r="AH1158" s="21">
        <v>0</v>
      </c>
      <c r="AI1158" s="21">
        <v>0</v>
      </c>
      <c r="AJ1158" s="21">
        <v>0</v>
      </c>
      <c r="AK1158" s="21">
        <v>0</v>
      </c>
      <c r="AL1158" s="21">
        <v>3</v>
      </c>
      <c r="AM1158" s="21">
        <v>11</v>
      </c>
      <c r="AN1158" s="25">
        <v>0</v>
      </c>
    </row>
    <row r="1159" spans="1:40" x14ac:dyDescent="0.35">
      <c r="A1159" s="26">
        <v>5631</v>
      </c>
      <c r="B1159" s="27">
        <v>1991</v>
      </c>
      <c r="C1159" s="21">
        <f ca="1">YEAR(TODAY())-CLEAN!$B1159</f>
        <v>34</v>
      </c>
      <c r="D1159" s="28" t="s">
        <v>793</v>
      </c>
      <c r="E1159" s="27" t="s">
        <v>716</v>
      </c>
      <c r="F1159" s="27" t="s">
        <v>709</v>
      </c>
      <c r="G1159" s="29">
        <v>49767</v>
      </c>
      <c r="H1159" s="28">
        <v>0</v>
      </c>
      <c r="I1159" s="28">
        <v>0</v>
      </c>
      <c r="J1159" s="28">
        <f>CLEAN!$H1159+CLEAN!$I1159</f>
        <v>0</v>
      </c>
      <c r="K1159" s="30">
        <v>41396</v>
      </c>
      <c r="L1159" s="28">
        <f ca="1">YEAR(TODAY())-YEAR(CLEAN!$K1159)</f>
        <v>12</v>
      </c>
      <c r="M1159" s="28">
        <v>92</v>
      </c>
      <c r="N1159" s="28">
        <f>SUM(CLEAN!$AB1159:$AE1159)</f>
        <v>21</v>
      </c>
      <c r="O1159" s="31">
        <f>CLEAN!$U1159+CLEAN!$V1159+CLEAN!$W1159+CLEAN!$X1159+CLEAN!$Y1159+CLEAN!$Z1159</f>
        <v>692</v>
      </c>
      <c r="P1159" s="28">
        <f>IF(CLEAN!$M1159&lt;=32,3,IF(CLEAN!$M1159&lt;=65,2,1))</f>
        <v>1</v>
      </c>
      <c r="Q1159" s="28">
        <f>IF(Table_Market[[#This Row],[F_TOTAL_achat]]&lt;=14,1,IF(Table_Market[[#This Row],[F_TOTAL_achat]]&lt;=21,2,3))</f>
        <v>2</v>
      </c>
      <c r="R1159" s="28">
        <f>IF(Table_Market[[#This Row],[M_TOTAL_dépensé]]&lt;=115,1,IF(Table_Market[[#This Row],[M_TOTAL_dépensé]]&lt;=833,2,3))</f>
        <v>2</v>
      </c>
      <c r="S1159" s="21" t="str">
        <f>Table_Market[[#This Row],[R_SCORE]]&amp;Table_Market[[#This Row],[F_SCORE]]&amp;Table_Market[[#This Row],[M_SCORE]]</f>
        <v>122</v>
      </c>
      <c r="T11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59" s="31">
        <v>202</v>
      </c>
      <c r="V1159" s="31">
        <v>47</v>
      </c>
      <c r="W1159" s="31">
        <v>197</v>
      </c>
      <c r="X1159" s="31">
        <v>55</v>
      </c>
      <c r="Y1159" s="31">
        <v>42</v>
      </c>
      <c r="Z1159" s="31">
        <v>149</v>
      </c>
      <c r="AA1159" s="28">
        <v>1</v>
      </c>
      <c r="AB1159" s="28">
        <v>5</v>
      </c>
      <c r="AC1159" s="28">
        <v>4</v>
      </c>
      <c r="AD1159" s="28">
        <v>8</v>
      </c>
      <c r="AE1159" s="28">
        <v>4</v>
      </c>
      <c r="AF1159" s="28">
        <v>0</v>
      </c>
      <c r="AG1159" s="28">
        <v>0</v>
      </c>
      <c r="AH1159" s="28">
        <v>0</v>
      </c>
      <c r="AI1159" s="28">
        <v>0</v>
      </c>
      <c r="AJ1159" s="28">
        <v>0</v>
      </c>
      <c r="AK1159" s="28">
        <v>0</v>
      </c>
      <c r="AL1159" s="28">
        <v>3</v>
      </c>
      <c r="AM1159" s="28">
        <v>11</v>
      </c>
      <c r="AN1159" s="32">
        <v>0</v>
      </c>
    </row>
    <row r="1160" spans="1:40" x14ac:dyDescent="0.35">
      <c r="A1160" s="19">
        <v>4599</v>
      </c>
      <c r="B1160" s="20">
        <v>1976</v>
      </c>
      <c r="C1160" s="21">
        <f ca="1">YEAR(TODAY())-CLEAN!$B1160</f>
        <v>49</v>
      </c>
      <c r="D1160" s="28" t="s">
        <v>792</v>
      </c>
      <c r="E1160" s="20" t="s">
        <v>717</v>
      </c>
      <c r="F1160" s="20" t="s">
        <v>710</v>
      </c>
      <c r="G1160" s="22">
        <v>49681</v>
      </c>
      <c r="H1160" s="21">
        <v>0</v>
      </c>
      <c r="I1160" s="21">
        <v>2</v>
      </c>
      <c r="J1160" s="21">
        <f>CLEAN!$H1160+CLEAN!$I1160</f>
        <v>2</v>
      </c>
      <c r="K1160" s="23">
        <v>41582</v>
      </c>
      <c r="L1160" s="21">
        <f ca="1">YEAR(TODAY())-YEAR(CLEAN!$K1160)</f>
        <v>12</v>
      </c>
      <c r="M1160" s="21">
        <v>66</v>
      </c>
      <c r="N1160" s="21">
        <f>SUM(CLEAN!$AB1160:$AE1160)</f>
        <v>22</v>
      </c>
      <c r="O1160" s="24">
        <f>CLEAN!$U1160+CLEAN!$V1160+CLEAN!$W1160+CLEAN!$X1160+CLEAN!$Y1160+CLEAN!$Z1160</f>
        <v>458</v>
      </c>
      <c r="P1160" s="21">
        <f>IF(CLEAN!$M1160&lt;=32,3,IF(CLEAN!$M1160&lt;=65,2,1))</f>
        <v>1</v>
      </c>
      <c r="Q1160" s="21">
        <f>IF(Table_Market[[#This Row],[F_TOTAL_achat]]&lt;=14,1,IF(Table_Market[[#This Row],[F_TOTAL_achat]]&lt;=21,2,3))</f>
        <v>3</v>
      </c>
      <c r="R1160" s="21">
        <f>IF(Table_Market[[#This Row],[M_TOTAL_dépensé]]&lt;=115,1,IF(Table_Market[[#This Row],[M_TOTAL_dépensé]]&lt;=833,2,3))</f>
        <v>2</v>
      </c>
      <c r="S1160" s="21" t="str">
        <f>Table_Market[[#This Row],[R_SCORE]]&amp;Table_Market[[#This Row],[F_SCORE]]&amp;Table_Market[[#This Row],[M_SCORE]]</f>
        <v>132</v>
      </c>
      <c r="T11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60" s="24">
        <v>411</v>
      </c>
      <c r="V1160" s="24">
        <v>0</v>
      </c>
      <c r="W1160" s="24">
        <v>26</v>
      </c>
      <c r="X1160" s="24">
        <v>0</v>
      </c>
      <c r="Y1160" s="24">
        <v>0</v>
      </c>
      <c r="Z1160" s="24">
        <v>21</v>
      </c>
      <c r="AA1160" s="21">
        <v>6</v>
      </c>
      <c r="AB1160" s="21">
        <v>7</v>
      </c>
      <c r="AC1160" s="21">
        <v>1</v>
      </c>
      <c r="AD1160" s="21">
        <v>7</v>
      </c>
      <c r="AE1160" s="21">
        <v>7</v>
      </c>
      <c r="AF1160" s="21">
        <v>0</v>
      </c>
      <c r="AG1160" s="21">
        <v>0</v>
      </c>
      <c r="AH1160" s="21">
        <v>0</v>
      </c>
      <c r="AI1160" s="21">
        <v>0</v>
      </c>
      <c r="AJ1160" s="21">
        <v>0</v>
      </c>
      <c r="AK1160" s="21">
        <v>0</v>
      </c>
      <c r="AL1160" s="21">
        <v>3</v>
      </c>
      <c r="AM1160" s="21">
        <v>11</v>
      </c>
      <c r="AN1160" s="25">
        <v>0</v>
      </c>
    </row>
    <row r="1161" spans="1:40" x14ac:dyDescent="0.35">
      <c r="A1161" s="26">
        <v>879</v>
      </c>
      <c r="B1161" s="27">
        <v>1976</v>
      </c>
      <c r="C1161" s="21">
        <f ca="1">YEAR(TODAY())-CLEAN!$B1161</f>
        <v>49</v>
      </c>
      <c r="D1161" s="28" t="s">
        <v>792</v>
      </c>
      <c r="E1161" s="27" t="s">
        <v>717</v>
      </c>
      <c r="F1161" s="27" t="s">
        <v>710</v>
      </c>
      <c r="G1161" s="29">
        <v>49681</v>
      </c>
      <c r="H1161" s="28">
        <v>0</v>
      </c>
      <c r="I1161" s="28">
        <v>2</v>
      </c>
      <c r="J1161" s="28">
        <f>CLEAN!$H1161+CLEAN!$I1161</f>
        <v>2</v>
      </c>
      <c r="K1161" s="30">
        <v>41582</v>
      </c>
      <c r="L1161" s="28">
        <f ca="1">YEAR(TODAY())-YEAR(CLEAN!$K1161)</f>
        <v>12</v>
      </c>
      <c r="M1161" s="28">
        <v>66</v>
      </c>
      <c r="N1161" s="28">
        <f>SUM(CLEAN!$AB1161:$AE1161)</f>
        <v>22</v>
      </c>
      <c r="O1161" s="31">
        <f>CLEAN!$U1161+CLEAN!$V1161+CLEAN!$W1161+CLEAN!$X1161+CLEAN!$Y1161+CLEAN!$Z1161</f>
        <v>458</v>
      </c>
      <c r="P1161" s="28">
        <f>IF(CLEAN!$M1161&lt;=32,3,IF(CLEAN!$M1161&lt;=65,2,1))</f>
        <v>1</v>
      </c>
      <c r="Q1161" s="28">
        <f>IF(Table_Market[[#This Row],[F_TOTAL_achat]]&lt;=14,1,IF(Table_Market[[#This Row],[F_TOTAL_achat]]&lt;=21,2,3))</f>
        <v>3</v>
      </c>
      <c r="R1161" s="28">
        <f>IF(Table_Market[[#This Row],[M_TOTAL_dépensé]]&lt;=115,1,IF(Table_Market[[#This Row],[M_TOTAL_dépensé]]&lt;=833,2,3))</f>
        <v>2</v>
      </c>
      <c r="S1161" s="21" t="str">
        <f>Table_Market[[#This Row],[R_SCORE]]&amp;Table_Market[[#This Row],[F_SCORE]]&amp;Table_Market[[#This Row],[M_SCORE]]</f>
        <v>132</v>
      </c>
      <c r="T11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61" s="31">
        <v>411</v>
      </c>
      <c r="V1161" s="31">
        <v>0</v>
      </c>
      <c r="W1161" s="31">
        <v>26</v>
      </c>
      <c r="X1161" s="31">
        <v>0</v>
      </c>
      <c r="Y1161" s="31">
        <v>0</v>
      </c>
      <c r="Z1161" s="31">
        <v>21</v>
      </c>
      <c r="AA1161" s="28">
        <v>6</v>
      </c>
      <c r="AB1161" s="28">
        <v>7</v>
      </c>
      <c r="AC1161" s="28">
        <v>1</v>
      </c>
      <c r="AD1161" s="28">
        <v>7</v>
      </c>
      <c r="AE1161" s="28">
        <v>7</v>
      </c>
      <c r="AF1161" s="28">
        <v>0</v>
      </c>
      <c r="AG1161" s="28">
        <v>0</v>
      </c>
      <c r="AH1161" s="28">
        <v>0</v>
      </c>
      <c r="AI1161" s="28">
        <v>0</v>
      </c>
      <c r="AJ1161" s="28">
        <v>0</v>
      </c>
      <c r="AK1161" s="28">
        <v>0</v>
      </c>
      <c r="AL1161" s="28">
        <v>3</v>
      </c>
      <c r="AM1161" s="28">
        <v>11</v>
      </c>
      <c r="AN1161" s="32">
        <v>0</v>
      </c>
    </row>
    <row r="1162" spans="1:40" x14ac:dyDescent="0.35">
      <c r="A1162" s="19">
        <v>11166</v>
      </c>
      <c r="B1162" s="20">
        <v>1961</v>
      </c>
      <c r="C1162" s="21">
        <f ca="1">YEAR(TODAY())-CLEAN!$B1162</f>
        <v>64</v>
      </c>
      <c r="D1162" s="28" t="s">
        <v>794</v>
      </c>
      <c r="E1162" s="20" t="s">
        <v>716</v>
      </c>
      <c r="F1162" s="20" t="s">
        <v>710</v>
      </c>
      <c r="G1162" s="22">
        <v>49678</v>
      </c>
      <c r="H1162" s="21">
        <v>0</v>
      </c>
      <c r="I1162" s="21">
        <v>1</v>
      </c>
      <c r="J1162" s="21">
        <f>CLEAN!$H1162+CLEAN!$I1162</f>
        <v>1</v>
      </c>
      <c r="K1162" s="23">
        <v>41307</v>
      </c>
      <c r="L1162" s="21">
        <f ca="1">YEAR(TODAY())-YEAR(CLEAN!$K1162)</f>
        <v>12</v>
      </c>
      <c r="M1162" s="21">
        <v>81</v>
      </c>
      <c r="N1162" s="21">
        <f>SUM(CLEAN!$AB1162:$AE1162)</f>
        <v>19</v>
      </c>
      <c r="O1162" s="24">
        <f>CLEAN!$U1162+CLEAN!$V1162+CLEAN!$W1162+CLEAN!$X1162+CLEAN!$Y1162+CLEAN!$Z1162</f>
        <v>315</v>
      </c>
      <c r="P1162" s="21">
        <f>IF(CLEAN!$M1162&lt;=32,3,IF(CLEAN!$M1162&lt;=65,2,1))</f>
        <v>1</v>
      </c>
      <c r="Q1162" s="21">
        <f>IF(Table_Market[[#This Row],[F_TOTAL_achat]]&lt;=14,1,IF(Table_Market[[#This Row],[F_TOTAL_achat]]&lt;=21,2,3))</f>
        <v>2</v>
      </c>
      <c r="R1162" s="21">
        <f>IF(Table_Market[[#This Row],[M_TOTAL_dépensé]]&lt;=115,1,IF(Table_Market[[#This Row],[M_TOTAL_dépensé]]&lt;=833,2,3))</f>
        <v>2</v>
      </c>
      <c r="S1162" s="21" t="str">
        <f>Table_Market[[#This Row],[R_SCORE]]&amp;Table_Market[[#This Row],[F_SCORE]]&amp;Table_Market[[#This Row],[M_SCORE]]</f>
        <v>122</v>
      </c>
      <c r="T11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62" s="24">
        <v>229</v>
      </c>
      <c r="V1162" s="24">
        <v>5</v>
      </c>
      <c r="W1162" s="24">
        <v>56</v>
      </c>
      <c r="X1162" s="24">
        <v>3</v>
      </c>
      <c r="Y1162" s="24">
        <v>2</v>
      </c>
      <c r="Z1162" s="24">
        <v>20</v>
      </c>
      <c r="AA1162" s="21">
        <v>2</v>
      </c>
      <c r="AB1162" s="21">
        <v>6</v>
      </c>
      <c r="AC1162" s="21">
        <v>2</v>
      </c>
      <c r="AD1162" s="21">
        <v>4</v>
      </c>
      <c r="AE1162" s="21">
        <v>7</v>
      </c>
      <c r="AF1162" s="21">
        <v>0</v>
      </c>
      <c r="AG1162" s="21">
        <v>0</v>
      </c>
      <c r="AH1162" s="21">
        <v>0</v>
      </c>
      <c r="AI1162" s="21">
        <v>0</v>
      </c>
      <c r="AJ1162" s="21">
        <v>0</v>
      </c>
      <c r="AK1162" s="21">
        <v>0</v>
      </c>
      <c r="AL1162" s="21">
        <v>3</v>
      </c>
      <c r="AM1162" s="21">
        <v>11</v>
      </c>
      <c r="AN1162" s="25">
        <v>0</v>
      </c>
    </row>
    <row r="1163" spans="1:40" x14ac:dyDescent="0.35">
      <c r="A1163" s="26">
        <v>7613</v>
      </c>
      <c r="B1163" s="27">
        <v>1974</v>
      </c>
      <c r="C1163" s="21">
        <f ca="1">YEAR(TODAY())-CLEAN!$B1163</f>
        <v>51</v>
      </c>
      <c r="D1163" s="28" t="s">
        <v>792</v>
      </c>
      <c r="E1163" s="27" t="s">
        <v>717</v>
      </c>
      <c r="F1163" s="27" t="s">
        <v>713</v>
      </c>
      <c r="G1163" s="29">
        <v>49669</v>
      </c>
      <c r="H1163" s="28">
        <v>1</v>
      </c>
      <c r="I1163" s="28">
        <v>0</v>
      </c>
      <c r="J1163" s="28">
        <f>CLEAN!$H1163+CLEAN!$I1163</f>
        <v>1</v>
      </c>
      <c r="K1163" s="30">
        <v>41783</v>
      </c>
      <c r="L1163" s="28">
        <f ca="1">YEAR(TODAY())-YEAR(CLEAN!$K1163)</f>
        <v>11</v>
      </c>
      <c r="M1163" s="28">
        <v>97</v>
      </c>
      <c r="N1163" s="28">
        <f>SUM(CLEAN!$AB1163:$AE1163)</f>
        <v>18</v>
      </c>
      <c r="O1163" s="31">
        <f>CLEAN!$U1163+CLEAN!$V1163+CLEAN!$W1163+CLEAN!$X1163+CLEAN!$Y1163+CLEAN!$Z1163</f>
        <v>326</v>
      </c>
      <c r="P1163" s="28">
        <f>IF(CLEAN!$M1163&lt;=32,3,IF(CLEAN!$M1163&lt;=65,2,1))</f>
        <v>1</v>
      </c>
      <c r="Q1163" s="28">
        <f>IF(Table_Market[[#This Row],[F_TOTAL_achat]]&lt;=14,1,IF(Table_Market[[#This Row],[F_TOTAL_achat]]&lt;=21,2,3))</f>
        <v>2</v>
      </c>
      <c r="R1163" s="28">
        <f>IF(Table_Market[[#This Row],[M_TOTAL_dépensé]]&lt;=115,1,IF(Table_Market[[#This Row],[M_TOTAL_dépensé]]&lt;=833,2,3))</f>
        <v>2</v>
      </c>
      <c r="S1163" s="21" t="str">
        <f>Table_Market[[#This Row],[R_SCORE]]&amp;Table_Market[[#This Row],[F_SCORE]]&amp;Table_Market[[#This Row],[M_SCORE]]</f>
        <v>122</v>
      </c>
      <c r="T11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63" s="31">
        <v>166</v>
      </c>
      <c r="V1163" s="31">
        <v>5</v>
      </c>
      <c r="W1163" s="31">
        <v>107</v>
      </c>
      <c r="X1163" s="31">
        <v>11</v>
      </c>
      <c r="Y1163" s="31">
        <v>8</v>
      </c>
      <c r="Z1163" s="31">
        <v>29</v>
      </c>
      <c r="AA1163" s="28">
        <v>2</v>
      </c>
      <c r="AB1163" s="28">
        <v>5</v>
      </c>
      <c r="AC1163" s="28">
        <v>1</v>
      </c>
      <c r="AD1163" s="28">
        <v>6</v>
      </c>
      <c r="AE1163" s="28">
        <v>6</v>
      </c>
      <c r="AF1163" s="28">
        <v>0</v>
      </c>
      <c r="AG1163" s="28">
        <v>0</v>
      </c>
      <c r="AH1163" s="28">
        <v>0</v>
      </c>
      <c r="AI1163" s="28">
        <v>0</v>
      </c>
      <c r="AJ1163" s="28">
        <v>0</v>
      </c>
      <c r="AK1163" s="28">
        <v>0</v>
      </c>
      <c r="AL1163" s="28">
        <v>3</v>
      </c>
      <c r="AM1163" s="28">
        <v>11</v>
      </c>
      <c r="AN1163" s="32">
        <v>0</v>
      </c>
    </row>
    <row r="1164" spans="1:40" x14ac:dyDescent="0.35">
      <c r="A1164" s="19">
        <v>3584</v>
      </c>
      <c r="B1164" s="20">
        <v>1955</v>
      </c>
      <c r="C1164" s="21">
        <f ca="1">YEAR(TODAY())-CLEAN!$B1164</f>
        <v>70</v>
      </c>
      <c r="D1164" s="28" t="s">
        <v>794</v>
      </c>
      <c r="E1164" s="20" t="s">
        <v>714</v>
      </c>
      <c r="F1164" s="20" t="s">
        <v>709</v>
      </c>
      <c r="G1164" s="22">
        <v>49667</v>
      </c>
      <c r="H1164" s="21">
        <v>0</v>
      </c>
      <c r="I1164" s="21">
        <v>0</v>
      </c>
      <c r="J1164" s="21">
        <f>CLEAN!$H1164+CLEAN!$I1164</f>
        <v>0</v>
      </c>
      <c r="K1164" s="23">
        <v>41141</v>
      </c>
      <c r="L1164" s="21">
        <f ca="1">YEAR(TODAY())-YEAR(CLEAN!$K1164)</f>
        <v>13</v>
      </c>
      <c r="M1164" s="21">
        <v>35</v>
      </c>
      <c r="N1164" s="21">
        <f>SUM(CLEAN!$AB1164:$AE1164)</f>
        <v>28</v>
      </c>
      <c r="O1164" s="24">
        <f>CLEAN!$U1164+CLEAN!$V1164+CLEAN!$W1164+CLEAN!$X1164+CLEAN!$Y1164+CLEAN!$Z1164</f>
        <v>1396</v>
      </c>
      <c r="P1164" s="21">
        <f>IF(CLEAN!$M1164&lt;=32,3,IF(CLEAN!$M1164&lt;=65,2,1))</f>
        <v>2</v>
      </c>
      <c r="Q1164" s="21">
        <f>IF(Table_Market[[#This Row],[F_TOTAL_achat]]&lt;=14,1,IF(Table_Market[[#This Row],[F_TOTAL_achat]]&lt;=21,2,3))</f>
        <v>3</v>
      </c>
      <c r="R1164" s="21">
        <f>IF(Table_Market[[#This Row],[M_TOTAL_dépensé]]&lt;=115,1,IF(Table_Market[[#This Row],[M_TOTAL_dépensé]]&lt;=833,2,3))</f>
        <v>3</v>
      </c>
      <c r="S1164" s="21" t="str">
        <f>Table_Market[[#This Row],[R_SCORE]]&amp;Table_Market[[#This Row],[F_SCORE]]&amp;Table_Market[[#This Row],[M_SCORE]]</f>
        <v>233</v>
      </c>
      <c r="T11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64" s="24">
        <v>1181</v>
      </c>
      <c r="V1164" s="24">
        <v>26</v>
      </c>
      <c r="W1164" s="24">
        <v>120</v>
      </c>
      <c r="X1164" s="24">
        <v>17</v>
      </c>
      <c r="Y1164" s="24">
        <v>13</v>
      </c>
      <c r="Z1164" s="24">
        <v>39</v>
      </c>
      <c r="AA1164" s="21">
        <v>2</v>
      </c>
      <c r="AB1164" s="21">
        <v>5</v>
      </c>
      <c r="AC1164" s="21">
        <v>10</v>
      </c>
      <c r="AD1164" s="21">
        <v>5</v>
      </c>
      <c r="AE1164" s="21">
        <v>8</v>
      </c>
      <c r="AF1164" s="21">
        <v>1</v>
      </c>
      <c r="AG1164" s="21">
        <v>0</v>
      </c>
      <c r="AH1164" s="21">
        <v>0</v>
      </c>
      <c r="AI1164" s="21">
        <v>0</v>
      </c>
      <c r="AJ1164" s="21">
        <v>0</v>
      </c>
      <c r="AK1164" s="21">
        <v>0</v>
      </c>
      <c r="AL1164" s="21">
        <v>3</v>
      </c>
      <c r="AM1164" s="21">
        <v>11</v>
      </c>
      <c r="AN1164" s="25">
        <v>1</v>
      </c>
    </row>
    <row r="1165" spans="1:40" x14ac:dyDescent="0.35">
      <c r="A1165" s="26">
        <v>4796</v>
      </c>
      <c r="B1165" s="27">
        <v>1952</v>
      </c>
      <c r="C1165" s="21">
        <f ca="1">YEAR(TODAY())-CLEAN!$B1165</f>
        <v>73</v>
      </c>
      <c r="D1165" s="28" t="s">
        <v>794</v>
      </c>
      <c r="E1165" s="27" t="s">
        <v>716</v>
      </c>
      <c r="F1165" s="27" t="s">
        <v>711</v>
      </c>
      <c r="G1165" s="29">
        <v>49638</v>
      </c>
      <c r="H1165" s="28">
        <v>0</v>
      </c>
      <c r="I1165" s="28">
        <v>1</v>
      </c>
      <c r="J1165" s="28">
        <f>CLEAN!$H1165+CLEAN!$I1165</f>
        <v>1</v>
      </c>
      <c r="K1165" s="30">
        <v>41748</v>
      </c>
      <c r="L1165" s="28">
        <f ca="1">YEAR(TODAY())-YEAR(CLEAN!$K1165)</f>
        <v>11</v>
      </c>
      <c r="M1165" s="28">
        <v>71</v>
      </c>
      <c r="N1165" s="28">
        <f>SUM(CLEAN!$AB1165:$AE1165)</f>
        <v>6</v>
      </c>
      <c r="O1165" s="31">
        <f>CLEAN!$U1165+CLEAN!$V1165+CLEAN!$W1165+CLEAN!$X1165+CLEAN!$Y1165+CLEAN!$Z1165</f>
        <v>39</v>
      </c>
      <c r="P1165" s="28">
        <f>IF(CLEAN!$M1165&lt;=32,3,IF(CLEAN!$M1165&lt;=65,2,1))</f>
        <v>1</v>
      </c>
      <c r="Q1165" s="28">
        <f>IF(Table_Market[[#This Row],[F_TOTAL_achat]]&lt;=14,1,IF(Table_Market[[#This Row],[F_TOTAL_achat]]&lt;=21,2,3))</f>
        <v>1</v>
      </c>
      <c r="R1165" s="28">
        <f>IF(Table_Market[[#This Row],[M_TOTAL_dépensé]]&lt;=115,1,IF(Table_Market[[#This Row],[M_TOTAL_dépensé]]&lt;=833,2,3))</f>
        <v>1</v>
      </c>
      <c r="S1165" s="21" t="str">
        <f>Table_Market[[#This Row],[R_SCORE]]&amp;Table_Market[[#This Row],[F_SCORE]]&amp;Table_Market[[#This Row],[M_SCORE]]</f>
        <v>111</v>
      </c>
      <c r="T11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65" s="31">
        <v>18</v>
      </c>
      <c r="V1165" s="31">
        <v>10</v>
      </c>
      <c r="W1165" s="31">
        <v>3</v>
      </c>
      <c r="X1165" s="31">
        <v>3</v>
      </c>
      <c r="Y1165" s="31">
        <v>5</v>
      </c>
      <c r="Z1165" s="31">
        <v>0</v>
      </c>
      <c r="AA1165" s="28">
        <v>1</v>
      </c>
      <c r="AB1165" s="28">
        <v>1</v>
      </c>
      <c r="AC1165" s="28">
        <v>0</v>
      </c>
      <c r="AD1165" s="28">
        <v>3</v>
      </c>
      <c r="AE1165" s="28">
        <v>2</v>
      </c>
      <c r="AF1165" s="28">
        <v>0</v>
      </c>
      <c r="AG1165" s="28">
        <v>0</v>
      </c>
      <c r="AH1165" s="28">
        <v>0</v>
      </c>
      <c r="AI1165" s="28">
        <v>0</v>
      </c>
      <c r="AJ1165" s="28">
        <v>0</v>
      </c>
      <c r="AK1165" s="28">
        <v>0</v>
      </c>
      <c r="AL1165" s="28">
        <v>3</v>
      </c>
      <c r="AM1165" s="28">
        <v>11</v>
      </c>
      <c r="AN1165" s="32">
        <v>0</v>
      </c>
    </row>
    <row r="1166" spans="1:40" x14ac:dyDescent="0.35">
      <c r="A1166" s="19">
        <v>1177</v>
      </c>
      <c r="B1166" s="20">
        <v>1966</v>
      </c>
      <c r="C1166" s="21">
        <f ca="1">YEAR(TODAY())-CLEAN!$B1166</f>
        <v>59</v>
      </c>
      <c r="D1166" s="28" t="s">
        <v>792</v>
      </c>
      <c r="E1166" s="20" t="s">
        <v>717</v>
      </c>
      <c r="F1166" s="20" t="s">
        <v>713</v>
      </c>
      <c r="G1166" s="22">
        <v>49618</v>
      </c>
      <c r="H1166" s="21">
        <v>1</v>
      </c>
      <c r="I1166" s="21">
        <v>1</v>
      </c>
      <c r="J1166" s="21">
        <f>CLEAN!$H1166+CLEAN!$I1166</f>
        <v>2</v>
      </c>
      <c r="K1166" s="23">
        <v>41300</v>
      </c>
      <c r="L1166" s="21">
        <f ca="1">YEAR(TODAY())-YEAR(CLEAN!$K1166)</f>
        <v>12</v>
      </c>
      <c r="M1166" s="21">
        <v>77</v>
      </c>
      <c r="N1166" s="21">
        <f>SUM(CLEAN!$AB1166:$AE1166)</f>
        <v>14</v>
      </c>
      <c r="O1166" s="24">
        <f>CLEAN!$U1166+CLEAN!$V1166+CLEAN!$W1166+CLEAN!$X1166+CLEAN!$Y1166+CLEAN!$Z1166</f>
        <v>129</v>
      </c>
      <c r="P1166" s="21">
        <f>IF(CLEAN!$M1166&lt;=32,3,IF(CLEAN!$M1166&lt;=65,2,1))</f>
        <v>1</v>
      </c>
      <c r="Q1166" s="21">
        <f>IF(Table_Market[[#This Row],[F_TOTAL_achat]]&lt;=14,1,IF(Table_Market[[#This Row],[F_TOTAL_achat]]&lt;=21,2,3))</f>
        <v>1</v>
      </c>
      <c r="R1166" s="21">
        <f>IF(Table_Market[[#This Row],[M_TOTAL_dépensé]]&lt;=115,1,IF(Table_Market[[#This Row],[M_TOTAL_dépensé]]&lt;=833,2,3))</f>
        <v>2</v>
      </c>
      <c r="S1166" s="21" t="str">
        <f>Table_Market[[#This Row],[R_SCORE]]&amp;Table_Market[[#This Row],[F_SCORE]]&amp;Table_Market[[#This Row],[M_SCORE]]</f>
        <v>112</v>
      </c>
      <c r="T11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66" s="24">
        <v>80</v>
      </c>
      <c r="V1166" s="24">
        <v>3</v>
      </c>
      <c r="W1166" s="24">
        <v>26</v>
      </c>
      <c r="X1166" s="24">
        <v>4</v>
      </c>
      <c r="Y1166" s="24">
        <v>2</v>
      </c>
      <c r="Z1166" s="24">
        <v>14</v>
      </c>
      <c r="AA1166" s="21">
        <v>4</v>
      </c>
      <c r="AB1166" s="21">
        <v>3</v>
      </c>
      <c r="AC1166" s="21">
        <v>1</v>
      </c>
      <c r="AD1166" s="21">
        <v>3</v>
      </c>
      <c r="AE1166" s="21">
        <v>7</v>
      </c>
      <c r="AF1166" s="21">
        <v>0</v>
      </c>
      <c r="AG1166" s="21">
        <v>0</v>
      </c>
      <c r="AH1166" s="21">
        <v>0</v>
      </c>
      <c r="AI1166" s="21">
        <v>0</v>
      </c>
      <c r="AJ1166" s="21">
        <v>0</v>
      </c>
      <c r="AK1166" s="21">
        <v>0</v>
      </c>
      <c r="AL1166" s="21">
        <v>3</v>
      </c>
      <c r="AM1166" s="21">
        <v>11</v>
      </c>
      <c r="AN1166" s="25">
        <v>0</v>
      </c>
    </row>
    <row r="1167" spans="1:40" x14ac:dyDescent="0.35">
      <c r="A1167" s="26">
        <v>4050</v>
      </c>
      <c r="B1167" s="27">
        <v>1966</v>
      </c>
      <c r="C1167" s="21">
        <f ca="1">YEAR(TODAY())-CLEAN!$B1167</f>
        <v>59</v>
      </c>
      <c r="D1167" s="28" t="s">
        <v>792</v>
      </c>
      <c r="E1167" s="27" t="s">
        <v>717</v>
      </c>
      <c r="F1167" s="27" t="s">
        <v>710</v>
      </c>
      <c r="G1167" s="29">
        <v>49605</v>
      </c>
      <c r="H1167" s="28">
        <v>0</v>
      </c>
      <c r="I1167" s="28">
        <v>0</v>
      </c>
      <c r="J1167" s="28">
        <f>CLEAN!$H1167+CLEAN!$I1167</f>
        <v>0</v>
      </c>
      <c r="K1167" s="30">
        <v>41811</v>
      </c>
      <c r="L1167" s="28">
        <f ca="1">YEAR(TODAY())-YEAR(CLEAN!$K1167)</f>
        <v>11</v>
      </c>
      <c r="M1167" s="28">
        <v>65</v>
      </c>
      <c r="N1167" s="28">
        <f>SUM(CLEAN!$AB1167:$AE1167)</f>
        <v>10</v>
      </c>
      <c r="O1167" s="31">
        <f>CLEAN!$U1167+CLEAN!$V1167+CLEAN!$W1167+CLEAN!$X1167+CLEAN!$Y1167+CLEAN!$Z1167</f>
        <v>127</v>
      </c>
      <c r="P1167" s="28">
        <f>IF(CLEAN!$M1167&lt;=32,3,IF(CLEAN!$M1167&lt;=65,2,1))</f>
        <v>2</v>
      </c>
      <c r="Q1167" s="28">
        <f>IF(Table_Market[[#This Row],[F_TOTAL_achat]]&lt;=14,1,IF(Table_Market[[#This Row],[F_TOTAL_achat]]&lt;=21,2,3))</f>
        <v>1</v>
      </c>
      <c r="R1167" s="28">
        <f>IF(Table_Market[[#This Row],[M_TOTAL_dépensé]]&lt;=115,1,IF(Table_Market[[#This Row],[M_TOTAL_dépensé]]&lt;=833,2,3))</f>
        <v>2</v>
      </c>
      <c r="S1167" s="21" t="str">
        <f>Table_Market[[#This Row],[R_SCORE]]&amp;Table_Market[[#This Row],[F_SCORE]]&amp;Table_Market[[#This Row],[M_SCORE]]</f>
        <v>212</v>
      </c>
      <c r="T11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67" s="31">
        <v>42</v>
      </c>
      <c r="V1167" s="31">
        <v>16</v>
      </c>
      <c r="W1167" s="31">
        <v>29</v>
      </c>
      <c r="X1167" s="31">
        <v>12</v>
      </c>
      <c r="Y1167" s="31">
        <v>20</v>
      </c>
      <c r="Z1167" s="31">
        <v>8</v>
      </c>
      <c r="AA1167" s="28">
        <v>1</v>
      </c>
      <c r="AB1167" s="28">
        <v>2</v>
      </c>
      <c r="AC1167" s="28">
        <v>1</v>
      </c>
      <c r="AD1167" s="28">
        <v>4</v>
      </c>
      <c r="AE1167" s="28">
        <v>3</v>
      </c>
      <c r="AF1167" s="28">
        <v>0</v>
      </c>
      <c r="AG1167" s="28">
        <v>0</v>
      </c>
      <c r="AH1167" s="28">
        <v>0</v>
      </c>
      <c r="AI1167" s="28">
        <v>0</v>
      </c>
      <c r="AJ1167" s="28">
        <v>0</v>
      </c>
      <c r="AK1167" s="28">
        <v>0</v>
      </c>
      <c r="AL1167" s="28">
        <v>3</v>
      </c>
      <c r="AM1167" s="28">
        <v>11</v>
      </c>
      <c r="AN1167" s="32">
        <v>0</v>
      </c>
    </row>
    <row r="1168" spans="1:40" x14ac:dyDescent="0.35">
      <c r="A1168" s="19">
        <v>6950</v>
      </c>
      <c r="B1168" s="20">
        <v>1958</v>
      </c>
      <c r="C1168" s="21">
        <f ca="1">YEAR(TODAY())-CLEAN!$B1168</f>
        <v>67</v>
      </c>
      <c r="D1168" s="28" t="s">
        <v>794</v>
      </c>
      <c r="E1168" s="20" t="s">
        <v>717</v>
      </c>
      <c r="F1168" s="20" t="s">
        <v>710</v>
      </c>
      <c r="G1168" s="22">
        <v>49572</v>
      </c>
      <c r="H1168" s="21">
        <v>1</v>
      </c>
      <c r="I1168" s="21">
        <v>1</v>
      </c>
      <c r="J1168" s="21">
        <f>CLEAN!$H1168+CLEAN!$I1168</f>
        <v>2</v>
      </c>
      <c r="K1168" s="23">
        <v>41623</v>
      </c>
      <c r="L1168" s="21">
        <f ca="1">YEAR(TODAY())-YEAR(CLEAN!$K1168)</f>
        <v>12</v>
      </c>
      <c r="M1168" s="21">
        <v>25</v>
      </c>
      <c r="N1168" s="21">
        <f>SUM(CLEAN!$AB1168:$AE1168)</f>
        <v>12</v>
      </c>
      <c r="O1168" s="24">
        <f>CLEAN!$U1168+CLEAN!$V1168+CLEAN!$W1168+CLEAN!$X1168+CLEAN!$Y1168+CLEAN!$Z1168</f>
        <v>54</v>
      </c>
      <c r="P1168" s="21">
        <f>IF(CLEAN!$M1168&lt;=32,3,IF(CLEAN!$M1168&lt;=65,2,1))</f>
        <v>3</v>
      </c>
      <c r="Q1168" s="21">
        <f>IF(Table_Market[[#This Row],[F_TOTAL_achat]]&lt;=14,1,IF(Table_Market[[#This Row],[F_TOTAL_achat]]&lt;=21,2,3))</f>
        <v>1</v>
      </c>
      <c r="R1168" s="21">
        <f>IF(Table_Market[[#This Row],[M_TOTAL_dépensé]]&lt;=115,1,IF(Table_Market[[#This Row],[M_TOTAL_dépensé]]&lt;=833,2,3))</f>
        <v>1</v>
      </c>
      <c r="S1168" s="21" t="str">
        <f>Table_Market[[#This Row],[R_SCORE]]&amp;Table_Market[[#This Row],[F_SCORE]]&amp;Table_Market[[#This Row],[M_SCORE]]</f>
        <v>311</v>
      </c>
      <c r="T11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68" s="24">
        <v>35</v>
      </c>
      <c r="V1168" s="24">
        <v>1</v>
      </c>
      <c r="W1168" s="24">
        <v>16</v>
      </c>
      <c r="X1168" s="24">
        <v>0</v>
      </c>
      <c r="Y1168" s="24">
        <v>1</v>
      </c>
      <c r="Z1168" s="24">
        <v>1</v>
      </c>
      <c r="AA1168" s="21">
        <v>2</v>
      </c>
      <c r="AB1168" s="21">
        <v>2</v>
      </c>
      <c r="AC1168" s="21">
        <v>0</v>
      </c>
      <c r="AD1168" s="21">
        <v>3</v>
      </c>
      <c r="AE1168" s="21">
        <v>7</v>
      </c>
      <c r="AF1168" s="21">
        <v>0</v>
      </c>
      <c r="AG1168" s="21">
        <v>0</v>
      </c>
      <c r="AH1168" s="21">
        <v>0</v>
      </c>
      <c r="AI1168" s="21">
        <v>0</v>
      </c>
      <c r="AJ1168" s="21">
        <v>0</v>
      </c>
      <c r="AK1168" s="21">
        <v>0</v>
      </c>
      <c r="AL1168" s="21">
        <v>3</v>
      </c>
      <c r="AM1168" s="21">
        <v>11</v>
      </c>
      <c r="AN1168" s="25">
        <v>0</v>
      </c>
    </row>
    <row r="1169" spans="1:40" x14ac:dyDescent="0.35">
      <c r="A1169" s="26">
        <v>4065</v>
      </c>
      <c r="B1169" s="27">
        <v>1976</v>
      </c>
      <c r="C1169" s="21">
        <f ca="1">YEAR(TODAY())-CLEAN!$B1169</f>
        <v>49</v>
      </c>
      <c r="D1169" s="28" t="s">
        <v>792</v>
      </c>
      <c r="E1169" s="27" t="s">
        <v>714</v>
      </c>
      <c r="F1169" s="27" t="s">
        <v>710</v>
      </c>
      <c r="G1169" s="29">
        <v>49544</v>
      </c>
      <c r="H1169" s="28">
        <v>1</v>
      </c>
      <c r="I1169" s="28">
        <v>0</v>
      </c>
      <c r="J1169" s="28">
        <f>CLEAN!$H1169+CLEAN!$I1169</f>
        <v>1</v>
      </c>
      <c r="K1169" s="30">
        <v>41317</v>
      </c>
      <c r="L1169" s="28">
        <f ca="1">YEAR(TODAY())-YEAR(CLEAN!$K1169)</f>
        <v>12</v>
      </c>
      <c r="M1169" s="28">
        <v>0</v>
      </c>
      <c r="N1169" s="28">
        <f>SUM(CLEAN!$AB1169:$AE1169)</f>
        <v>21</v>
      </c>
      <c r="O1169" s="31">
        <f>CLEAN!$U1169+CLEAN!$V1169+CLEAN!$W1169+CLEAN!$X1169+CLEAN!$Y1169+CLEAN!$Z1169</f>
        <v>404</v>
      </c>
      <c r="P1169" s="28">
        <f>IF(CLEAN!$M1169&lt;=32,3,IF(CLEAN!$M1169&lt;=65,2,1))</f>
        <v>3</v>
      </c>
      <c r="Q1169" s="28">
        <f>IF(Table_Market[[#This Row],[F_TOTAL_achat]]&lt;=14,1,IF(Table_Market[[#This Row],[F_TOTAL_achat]]&lt;=21,2,3))</f>
        <v>2</v>
      </c>
      <c r="R1169" s="28">
        <f>IF(Table_Market[[#This Row],[M_TOTAL_dépensé]]&lt;=115,1,IF(Table_Market[[#This Row],[M_TOTAL_dépensé]]&lt;=833,2,3))</f>
        <v>2</v>
      </c>
      <c r="S1169" s="21" t="str">
        <f>Table_Market[[#This Row],[R_SCORE]]&amp;Table_Market[[#This Row],[F_SCORE]]&amp;Table_Market[[#This Row],[M_SCORE]]</f>
        <v>322</v>
      </c>
      <c r="T11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69" s="31">
        <v>308</v>
      </c>
      <c r="V1169" s="31">
        <v>0</v>
      </c>
      <c r="W1169" s="31">
        <v>73</v>
      </c>
      <c r="X1169" s="31">
        <v>0</v>
      </c>
      <c r="Y1169" s="31">
        <v>0</v>
      </c>
      <c r="Z1169" s="31">
        <v>23</v>
      </c>
      <c r="AA1169" s="28">
        <v>2</v>
      </c>
      <c r="AB1169" s="28">
        <v>5</v>
      </c>
      <c r="AC1169" s="28">
        <v>1</v>
      </c>
      <c r="AD1169" s="28">
        <v>8</v>
      </c>
      <c r="AE1169" s="28">
        <v>7</v>
      </c>
      <c r="AF1169" s="28">
        <v>0</v>
      </c>
      <c r="AG1169" s="28">
        <v>0</v>
      </c>
      <c r="AH1169" s="28">
        <v>0</v>
      </c>
      <c r="AI1169" s="28">
        <v>0</v>
      </c>
      <c r="AJ1169" s="28">
        <v>0</v>
      </c>
      <c r="AK1169" s="28">
        <v>0</v>
      </c>
      <c r="AL1169" s="28">
        <v>3</v>
      </c>
      <c r="AM1169" s="28">
        <v>11</v>
      </c>
      <c r="AN1169" s="32">
        <v>0</v>
      </c>
    </row>
    <row r="1170" spans="1:40" x14ac:dyDescent="0.35">
      <c r="A1170" s="19">
        <v>4120</v>
      </c>
      <c r="B1170" s="20">
        <v>1975</v>
      </c>
      <c r="C1170" s="21">
        <f ca="1">YEAR(TODAY())-CLEAN!$B1170</f>
        <v>50</v>
      </c>
      <c r="D1170" s="28" t="s">
        <v>792</v>
      </c>
      <c r="E1170" s="20" t="s">
        <v>717</v>
      </c>
      <c r="F1170" s="20" t="s">
        <v>709</v>
      </c>
      <c r="G1170" s="22">
        <v>49514</v>
      </c>
      <c r="H1170" s="21">
        <v>1</v>
      </c>
      <c r="I1170" s="21">
        <v>0</v>
      </c>
      <c r="J1170" s="21">
        <f>CLEAN!$H1170+CLEAN!$I1170</f>
        <v>1</v>
      </c>
      <c r="K1170" s="23">
        <v>41625</v>
      </c>
      <c r="L1170" s="21">
        <f ca="1">YEAR(TODAY())-YEAR(CLEAN!$K1170)</f>
        <v>12</v>
      </c>
      <c r="M1170" s="21">
        <v>61</v>
      </c>
      <c r="N1170" s="21">
        <f>SUM(CLEAN!$AB1170:$AE1170)</f>
        <v>18</v>
      </c>
      <c r="O1170" s="24">
        <f>CLEAN!$U1170+CLEAN!$V1170+CLEAN!$W1170+CLEAN!$X1170+CLEAN!$Y1170+CLEAN!$Z1170</f>
        <v>369</v>
      </c>
      <c r="P1170" s="21">
        <f>IF(CLEAN!$M1170&lt;=32,3,IF(CLEAN!$M1170&lt;=65,2,1))</f>
        <v>2</v>
      </c>
      <c r="Q1170" s="21">
        <f>IF(Table_Market[[#This Row],[F_TOTAL_achat]]&lt;=14,1,IF(Table_Market[[#This Row],[F_TOTAL_achat]]&lt;=21,2,3))</f>
        <v>2</v>
      </c>
      <c r="R1170" s="21">
        <f>IF(Table_Market[[#This Row],[M_TOTAL_dépensé]]&lt;=115,1,IF(Table_Market[[#This Row],[M_TOTAL_dépensé]]&lt;=833,2,3))</f>
        <v>2</v>
      </c>
      <c r="S1170" s="21" t="str">
        <f>Table_Market[[#This Row],[R_SCORE]]&amp;Table_Market[[#This Row],[F_SCORE]]&amp;Table_Market[[#This Row],[M_SCORE]]</f>
        <v>222</v>
      </c>
      <c r="T11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70" s="24">
        <v>88</v>
      </c>
      <c r="V1170" s="24">
        <v>39</v>
      </c>
      <c r="W1170" s="24">
        <v>78</v>
      </c>
      <c r="X1170" s="24">
        <v>58</v>
      </c>
      <c r="Y1170" s="24">
        <v>13</v>
      </c>
      <c r="Z1170" s="24">
        <v>93</v>
      </c>
      <c r="AA1170" s="21">
        <v>2</v>
      </c>
      <c r="AB1170" s="21">
        <v>6</v>
      </c>
      <c r="AC1170" s="21">
        <v>1</v>
      </c>
      <c r="AD1170" s="21">
        <v>4</v>
      </c>
      <c r="AE1170" s="21">
        <v>7</v>
      </c>
      <c r="AF1170" s="21">
        <v>0</v>
      </c>
      <c r="AG1170" s="21">
        <v>0</v>
      </c>
      <c r="AH1170" s="21">
        <v>0</v>
      </c>
      <c r="AI1170" s="21">
        <v>0</v>
      </c>
      <c r="AJ1170" s="21">
        <v>0</v>
      </c>
      <c r="AK1170" s="21">
        <v>0</v>
      </c>
      <c r="AL1170" s="21">
        <v>3</v>
      </c>
      <c r="AM1170" s="21">
        <v>11</v>
      </c>
      <c r="AN1170" s="25">
        <v>0</v>
      </c>
    </row>
    <row r="1171" spans="1:40" x14ac:dyDescent="0.35">
      <c r="A1171" s="26">
        <v>8581</v>
      </c>
      <c r="B1171" s="27">
        <v>1971</v>
      </c>
      <c r="C1171" s="21">
        <f ca="1">YEAR(TODAY())-CLEAN!$B1171</f>
        <v>54</v>
      </c>
      <c r="D1171" s="28" t="s">
        <v>792</v>
      </c>
      <c r="E1171" s="27" t="s">
        <v>717</v>
      </c>
      <c r="F1171" s="27" t="s">
        <v>710</v>
      </c>
      <c r="G1171" s="29">
        <v>49505</v>
      </c>
      <c r="H1171" s="28">
        <v>1</v>
      </c>
      <c r="I1171" s="28">
        <v>1</v>
      </c>
      <c r="J1171" s="28">
        <f>CLEAN!$H1171+CLEAN!$I1171</f>
        <v>2</v>
      </c>
      <c r="K1171" s="30">
        <v>41338</v>
      </c>
      <c r="L1171" s="28">
        <f ca="1">YEAR(TODAY())-YEAR(CLEAN!$K1171)</f>
        <v>12</v>
      </c>
      <c r="M1171" s="28">
        <v>4</v>
      </c>
      <c r="N1171" s="28">
        <f>SUM(CLEAN!$AB1171:$AE1171)</f>
        <v>28</v>
      </c>
      <c r="O1171" s="31">
        <f>CLEAN!$U1171+CLEAN!$V1171+CLEAN!$W1171+CLEAN!$X1171+CLEAN!$Y1171+CLEAN!$Z1171</f>
        <v>751</v>
      </c>
      <c r="P1171" s="28">
        <f>IF(CLEAN!$M1171&lt;=32,3,IF(CLEAN!$M1171&lt;=65,2,1))</f>
        <v>3</v>
      </c>
      <c r="Q1171" s="28">
        <f>IF(Table_Market[[#This Row],[F_TOTAL_achat]]&lt;=14,1,IF(Table_Market[[#This Row],[F_TOTAL_achat]]&lt;=21,2,3))</f>
        <v>3</v>
      </c>
      <c r="R1171" s="28">
        <f>IF(Table_Market[[#This Row],[M_TOTAL_dépensé]]&lt;=115,1,IF(Table_Market[[#This Row],[M_TOTAL_dépensé]]&lt;=833,2,3))</f>
        <v>2</v>
      </c>
      <c r="S1171" s="21" t="str">
        <f>Table_Market[[#This Row],[R_SCORE]]&amp;Table_Market[[#This Row],[F_SCORE]]&amp;Table_Market[[#This Row],[M_SCORE]]</f>
        <v>332</v>
      </c>
      <c r="T11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71" s="31">
        <v>604</v>
      </c>
      <c r="V1171" s="31">
        <v>0</v>
      </c>
      <c r="W1171" s="31">
        <v>100</v>
      </c>
      <c r="X1171" s="31">
        <v>19</v>
      </c>
      <c r="Y1171" s="31">
        <v>0</v>
      </c>
      <c r="Z1171" s="31">
        <v>28</v>
      </c>
      <c r="AA1171" s="28">
        <v>9</v>
      </c>
      <c r="AB1171" s="28">
        <v>10</v>
      </c>
      <c r="AC1171" s="28">
        <v>2</v>
      </c>
      <c r="AD1171" s="28">
        <v>8</v>
      </c>
      <c r="AE1171" s="28">
        <v>8</v>
      </c>
      <c r="AF1171" s="28">
        <v>0</v>
      </c>
      <c r="AG1171" s="28">
        <v>0</v>
      </c>
      <c r="AH1171" s="28">
        <v>0</v>
      </c>
      <c r="AI1171" s="28">
        <v>0</v>
      </c>
      <c r="AJ1171" s="28">
        <v>0</v>
      </c>
      <c r="AK1171" s="28">
        <v>0</v>
      </c>
      <c r="AL1171" s="28">
        <v>3</v>
      </c>
      <c r="AM1171" s="28">
        <v>11</v>
      </c>
      <c r="AN1171" s="32">
        <v>0</v>
      </c>
    </row>
    <row r="1172" spans="1:40" x14ac:dyDescent="0.35">
      <c r="A1172" s="19">
        <v>6141</v>
      </c>
      <c r="B1172" s="20">
        <v>1972</v>
      </c>
      <c r="C1172" s="21">
        <f ca="1">YEAR(TODAY())-CLEAN!$B1172</f>
        <v>53</v>
      </c>
      <c r="D1172" s="28" t="s">
        <v>792</v>
      </c>
      <c r="E1172" s="20" t="s">
        <v>717</v>
      </c>
      <c r="F1172" s="20" t="s">
        <v>709</v>
      </c>
      <c r="G1172" s="22">
        <v>49494</v>
      </c>
      <c r="H1172" s="21">
        <v>1</v>
      </c>
      <c r="I1172" s="21">
        <v>0</v>
      </c>
      <c r="J1172" s="21">
        <f>CLEAN!$H1172+CLEAN!$I1172</f>
        <v>1</v>
      </c>
      <c r="K1172" s="23">
        <v>41389</v>
      </c>
      <c r="L1172" s="21">
        <f ca="1">YEAR(TODAY())-YEAR(CLEAN!$K1172)</f>
        <v>12</v>
      </c>
      <c r="M1172" s="21">
        <v>46</v>
      </c>
      <c r="N1172" s="21">
        <f>SUM(CLEAN!$AB1172:$AE1172)</f>
        <v>19</v>
      </c>
      <c r="O1172" s="24">
        <f>CLEAN!$U1172+CLEAN!$V1172+CLEAN!$W1172+CLEAN!$X1172+CLEAN!$Y1172+CLEAN!$Z1172</f>
        <v>385</v>
      </c>
      <c r="P1172" s="21">
        <f>IF(CLEAN!$M1172&lt;=32,3,IF(CLEAN!$M1172&lt;=65,2,1))</f>
        <v>2</v>
      </c>
      <c r="Q1172" s="21">
        <f>IF(Table_Market[[#This Row],[F_TOTAL_achat]]&lt;=14,1,IF(Table_Market[[#This Row],[F_TOTAL_achat]]&lt;=21,2,3))</f>
        <v>2</v>
      </c>
      <c r="R1172" s="21">
        <f>IF(Table_Market[[#This Row],[M_TOTAL_dépensé]]&lt;=115,1,IF(Table_Market[[#This Row],[M_TOTAL_dépensé]]&lt;=833,2,3))</f>
        <v>2</v>
      </c>
      <c r="S1172" s="21" t="str">
        <f>Table_Market[[#This Row],[R_SCORE]]&amp;Table_Market[[#This Row],[F_SCORE]]&amp;Table_Market[[#This Row],[M_SCORE]]</f>
        <v>222</v>
      </c>
      <c r="T11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72" s="24">
        <v>191</v>
      </c>
      <c r="V1172" s="24">
        <v>9</v>
      </c>
      <c r="W1172" s="24">
        <v>97</v>
      </c>
      <c r="X1172" s="24">
        <v>0</v>
      </c>
      <c r="Y1172" s="24">
        <v>6</v>
      </c>
      <c r="Z1172" s="24">
        <v>82</v>
      </c>
      <c r="AA1172" s="21">
        <v>2</v>
      </c>
      <c r="AB1172" s="21">
        <v>6</v>
      </c>
      <c r="AC1172" s="21">
        <v>1</v>
      </c>
      <c r="AD1172" s="21">
        <v>5</v>
      </c>
      <c r="AE1172" s="21">
        <v>7</v>
      </c>
      <c r="AF1172" s="21">
        <v>0</v>
      </c>
      <c r="AG1172" s="21">
        <v>0</v>
      </c>
      <c r="AH1172" s="21">
        <v>0</v>
      </c>
      <c r="AI1172" s="21">
        <v>0</v>
      </c>
      <c r="AJ1172" s="21">
        <v>0</v>
      </c>
      <c r="AK1172" s="21">
        <v>0</v>
      </c>
      <c r="AL1172" s="21">
        <v>3</v>
      </c>
      <c r="AM1172" s="21">
        <v>11</v>
      </c>
      <c r="AN1172" s="25">
        <v>0</v>
      </c>
    </row>
    <row r="1173" spans="1:40" x14ac:dyDescent="0.35">
      <c r="A1173" s="26">
        <v>10524</v>
      </c>
      <c r="B1173" s="27">
        <v>1963</v>
      </c>
      <c r="C1173" s="21">
        <f ca="1">YEAR(TODAY())-CLEAN!$B1173</f>
        <v>62</v>
      </c>
      <c r="D1173" s="28" t="s">
        <v>794</v>
      </c>
      <c r="E1173" s="27" t="s">
        <v>717</v>
      </c>
      <c r="F1173" s="27" t="s">
        <v>711</v>
      </c>
      <c r="G1173" s="29">
        <v>49476</v>
      </c>
      <c r="H1173" s="28">
        <v>0</v>
      </c>
      <c r="I1173" s="28">
        <v>1</v>
      </c>
      <c r="J1173" s="28">
        <f>CLEAN!$H1173+CLEAN!$I1173</f>
        <v>1</v>
      </c>
      <c r="K1173" s="30">
        <v>41445</v>
      </c>
      <c r="L1173" s="28">
        <f ca="1">YEAR(TODAY())-YEAR(CLEAN!$K1173)</f>
        <v>12</v>
      </c>
      <c r="M1173" s="28">
        <v>29</v>
      </c>
      <c r="N1173" s="28">
        <f>SUM(CLEAN!$AB1173:$AE1173)</f>
        <v>20</v>
      </c>
      <c r="O1173" s="31">
        <f>CLEAN!$U1173+CLEAN!$V1173+CLEAN!$W1173+CLEAN!$X1173+CLEAN!$Y1173+CLEAN!$Z1173</f>
        <v>795</v>
      </c>
      <c r="P1173" s="28">
        <f>IF(CLEAN!$M1173&lt;=32,3,IF(CLEAN!$M1173&lt;=65,2,1))</f>
        <v>3</v>
      </c>
      <c r="Q1173" s="28">
        <f>IF(Table_Market[[#This Row],[F_TOTAL_achat]]&lt;=14,1,IF(Table_Market[[#This Row],[F_TOTAL_achat]]&lt;=21,2,3))</f>
        <v>2</v>
      </c>
      <c r="R1173" s="28">
        <f>IF(Table_Market[[#This Row],[M_TOTAL_dépensé]]&lt;=115,1,IF(Table_Market[[#This Row],[M_TOTAL_dépensé]]&lt;=833,2,3))</f>
        <v>2</v>
      </c>
      <c r="S1173" s="21" t="str">
        <f>Table_Market[[#This Row],[R_SCORE]]&amp;Table_Market[[#This Row],[F_SCORE]]&amp;Table_Market[[#This Row],[M_SCORE]]</f>
        <v>322</v>
      </c>
      <c r="T11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73" s="31">
        <v>386</v>
      </c>
      <c r="V1173" s="31">
        <v>23</v>
      </c>
      <c r="W1173" s="31">
        <v>95</v>
      </c>
      <c r="X1173" s="31">
        <v>54</v>
      </c>
      <c r="Y1173" s="31">
        <v>41</v>
      </c>
      <c r="Z1173" s="31">
        <v>196</v>
      </c>
      <c r="AA1173" s="28">
        <v>4</v>
      </c>
      <c r="AB1173" s="28">
        <v>2</v>
      </c>
      <c r="AC1173" s="28">
        <v>11</v>
      </c>
      <c r="AD1173" s="28">
        <v>5</v>
      </c>
      <c r="AE1173" s="28">
        <v>2</v>
      </c>
      <c r="AF1173" s="28">
        <v>0</v>
      </c>
      <c r="AG1173" s="28">
        <v>0</v>
      </c>
      <c r="AH1173" s="28">
        <v>0</v>
      </c>
      <c r="AI1173" s="28">
        <v>0</v>
      </c>
      <c r="AJ1173" s="28">
        <v>0</v>
      </c>
      <c r="AK1173" s="28">
        <v>0</v>
      </c>
      <c r="AL1173" s="28">
        <v>3</v>
      </c>
      <c r="AM1173" s="28">
        <v>11</v>
      </c>
      <c r="AN1173" s="32">
        <v>0</v>
      </c>
    </row>
    <row r="1174" spans="1:40" x14ac:dyDescent="0.35">
      <c r="A1174" s="19">
        <v>3277</v>
      </c>
      <c r="B1174" s="20">
        <v>1955</v>
      </c>
      <c r="C1174" s="21">
        <f ca="1">YEAR(TODAY())-CLEAN!$B1174</f>
        <v>70</v>
      </c>
      <c r="D1174" s="28" t="s">
        <v>794</v>
      </c>
      <c r="E1174" s="20" t="s">
        <v>716</v>
      </c>
      <c r="F1174" s="20" t="s">
        <v>711</v>
      </c>
      <c r="G1174" s="22">
        <v>49431</v>
      </c>
      <c r="H1174" s="21">
        <v>0</v>
      </c>
      <c r="I1174" s="21">
        <v>1</v>
      </c>
      <c r="J1174" s="21">
        <f>CLEAN!$H1174+CLEAN!$I1174</f>
        <v>1</v>
      </c>
      <c r="K1174" s="23">
        <v>41124</v>
      </c>
      <c r="L1174" s="21">
        <f ca="1">YEAR(TODAY())-YEAR(CLEAN!$K1174)</f>
        <v>13</v>
      </c>
      <c r="M1174" s="21">
        <v>9</v>
      </c>
      <c r="N1174" s="21">
        <f>SUM(CLEAN!$AB1174:$AE1174)</f>
        <v>21</v>
      </c>
      <c r="O1174" s="24">
        <f>CLEAN!$U1174+CLEAN!$V1174+CLEAN!$W1174+CLEAN!$X1174+CLEAN!$Y1174+CLEAN!$Z1174</f>
        <v>365</v>
      </c>
      <c r="P1174" s="21">
        <f>IF(CLEAN!$M1174&lt;=32,3,IF(CLEAN!$M1174&lt;=65,2,1))</f>
        <v>3</v>
      </c>
      <c r="Q1174" s="21">
        <f>IF(Table_Market[[#This Row],[F_TOTAL_achat]]&lt;=14,1,IF(Table_Market[[#This Row],[F_TOTAL_achat]]&lt;=21,2,3))</f>
        <v>2</v>
      </c>
      <c r="R1174" s="21">
        <f>IF(Table_Market[[#This Row],[M_TOTAL_dépensé]]&lt;=115,1,IF(Table_Market[[#This Row],[M_TOTAL_dépensé]]&lt;=833,2,3))</f>
        <v>2</v>
      </c>
      <c r="S1174" s="21" t="str">
        <f>Table_Market[[#This Row],[R_SCORE]]&amp;Table_Market[[#This Row],[F_SCORE]]&amp;Table_Market[[#This Row],[M_SCORE]]</f>
        <v>322</v>
      </c>
      <c r="T11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74" s="24">
        <v>219</v>
      </c>
      <c r="V1174" s="24">
        <v>3</v>
      </c>
      <c r="W1174" s="24">
        <v>100</v>
      </c>
      <c r="X1174" s="24">
        <v>26</v>
      </c>
      <c r="Y1174" s="24">
        <v>0</v>
      </c>
      <c r="Z1174" s="24">
        <v>17</v>
      </c>
      <c r="AA1174" s="21">
        <v>2</v>
      </c>
      <c r="AB1174" s="21">
        <v>7</v>
      </c>
      <c r="AC1174" s="21">
        <v>1</v>
      </c>
      <c r="AD1174" s="21">
        <v>5</v>
      </c>
      <c r="AE1174" s="21">
        <v>8</v>
      </c>
      <c r="AF1174" s="21">
        <v>0</v>
      </c>
      <c r="AG1174" s="21">
        <v>0</v>
      </c>
      <c r="AH1174" s="21">
        <v>0</v>
      </c>
      <c r="AI1174" s="21">
        <v>0</v>
      </c>
      <c r="AJ1174" s="21">
        <v>0</v>
      </c>
      <c r="AK1174" s="21">
        <v>0</v>
      </c>
      <c r="AL1174" s="21">
        <v>3</v>
      </c>
      <c r="AM1174" s="21">
        <v>11</v>
      </c>
      <c r="AN1174" s="25">
        <v>0</v>
      </c>
    </row>
    <row r="1175" spans="1:40" x14ac:dyDescent="0.35">
      <c r="A1175" s="26">
        <v>10323</v>
      </c>
      <c r="B1175" s="27">
        <v>1952</v>
      </c>
      <c r="C1175" s="21">
        <f ca="1">YEAR(TODAY())-CLEAN!$B1175</f>
        <v>73</v>
      </c>
      <c r="D1175" s="28" t="s">
        <v>794</v>
      </c>
      <c r="E1175" s="27" t="s">
        <v>716</v>
      </c>
      <c r="F1175" s="27" t="s">
        <v>710</v>
      </c>
      <c r="G1175" s="29">
        <v>49413</v>
      </c>
      <c r="H1175" s="28">
        <v>0</v>
      </c>
      <c r="I1175" s="28">
        <v>1</v>
      </c>
      <c r="J1175" s="28">
        <f>CLEAN!$H1175+CLEAN!$I1175</f>
        <v>1</v>
      </c>
      <c r="K1175" s="30">
        <v>41572</v>
      </c>
      <c r="L1175" s="28">
        <f ca="1">YEAR(TODAY())-YEAR(CLEAN!$K1175)</f>
        <v>12</v>
      </c>
      <c r="M1175" s="28">
        <v>88</v>
      </c>
      <c r="N1175" s="28">
        <f>SUM(CLEAN!$AB1175:$AE1175)</f>
        <v>16</v>
      </c>
      <c r="O1175" s="31">
        <f>CLEAN!$U1175+CLEAN!$V1175+CLEAN!$W1175+CLEAN!$X1175+CLEAN!$Y1175+CLEAN!$Z1175</f>
        <v>304</v>
      </c>
      <c r="P1175" s="28">
        <f>IF(CLEAN!$M1175&lt;=32,3,IF(CLEAN!$M1175&lt;=65,2,1))</f>
        <v>1</v>
      </c>
      <c r="Q1175" s="28">
        <f>IF(Table_Market[[#This Row],[F_TOTAL_achat]]&lt;=14,1,IF(Table_Market[[#This Row],[F_TOTAL_achat]]&lt;=21,2,3))</f>
        <v>2</v>
      </c>
      <c r="R1175" s="28">
        <f>IF(Table_Market[[#This Row],[M_TOTAL_dépensé]]&lt;=115,1,IF(Table_Market[[#This Row],[M_TOTAL_dépensé]]&lt;=833,2,3))</f>
        <v>2</v>
      </c>
      <c r="S1175" s="21" t="str">
        <f>Table_Market[[#This Row],[R_SCORE]]&amp;Table_Market[[#This Row],[F_SCORE]]&amp;Table_Market[[#This Row],[M_SCORE]]</f>
        <v>122</v>
      </c>
      <c r="T11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75" s="31">
        <v>205</v>
      </c>
      <c r="V1175" s="31">
        <v>7</v>
      </c>
      <c r="W1175" s="31">
        <v>41</v>
      </c>
      <c r="X1175" s="31">
        <v>3</v>
      </c>
      <c r="Y1175" s="31">
        <v>2</v>
      </c>
      <c r="Z1175" s="31">
        <v>46</v>
      </c>
      <c r="AA1175" s="28">
        <v>2</v>
      </c>
      <c r="AB1175" s="28">
        <v>4</v>
      </c>
      <c r="AC1175" s="28">
        <v>2</v>
      </c>
      <c r="AD1175" s="28">
        <v>5</v>
      </c>
      <c r="AE1175" s="28">
        <v>5</v>
      </c>
      <c r="AF1175" s="28">
        <v>0</v>
      </c>
      <c r="AG1175" s="28">
        <v>0</v>
      </c>
      <c r="AH1175" s="28">
        <v>0</v>
      </c>
      <c r="AI1175" s="28">
        <v>0</v>
      </c>
      <c r="AJ1175" s="28">
        <v>0</v>
      </c>
      <c r="AK1175" s="28">
        <v>0</v>
      </c>
      <c r="AL1175" s="28">
        <v>3</v>
      </c>
      <c r="AM1175" s="28">
        <v>11</v>
      </c>
      <c r="AN1175" s="32">
        <v>0</v>
      </c>
    </row>
    <row r="1176" spans="1:40" x14ac:dyDescent="0.35">
      <c r="A1176" s="19">
        <v>10738</v>
      </c>
      <c r="B1176" s="20">
        <v>1951</v>
      </c>
      <c r="C1176" s="21">
        <f ca="1">YEAR(TODAY())-CLEAN!$B1176</f>
        <v>74</v>
      </c>
      <c r="D1176" s="28" t="s">
        <v>794</v>
      </c>
      <c r="E1176" s="20" t="s">
        <v>717</v>
      </c>
      <c r="F1176" s="20" t="s">
        <v>709</v>
      </c>
      <c r="G1176" s="22">
        <v>49389</v>
      </c>
      <c r="H1176" s="21">
        <v>1</v>
      </c>
      <c r="I1176" s="21">
        <v>1</v>
      </c>
      <c r="J1176" s="21">
        <f>CLEAN!$H1176+CLEAN!$I1176</f>
        <v>2</v>
      </c>
      <c r="K1176" s="23">
        <v>41515</v>
      </c>
      <c r="L1176" s="21">
        <f ca="1">YEAR(TODAY())-YEAR(CLEAN!$K1176)</f>
        <v>12</v>
      </c>
      <c r="M1176" s="21">
        <v>55</v>
      </c>
      <c r="N1176" s="21">
        <f>SUM(CLEAN!$AB1176:$AE1176)</f>
        <v>12</v>
      </c>
      <c r="O1176" s="24">
        <f>CLEAN!$U1176+CLEAN!$V1176+CLEAN!$W1176+CLEAN!$X1176+CLEAN!$Y1176+CLEAN!$Z1176</f>
        <v>65</v>
      </c>
      <c r="P1176" s="21">
        <f>IF(CLEAN!$M1176&lt;=32,3,IF(CLEAN!$M1176&lt;=65,2,1))</f>
        <v>2</v>
      </c>
      <c r="Q1176" s="21">
        <f>IF(Table_Market[[#This Row],[F_TOTAL_achat]]&lt;=14,1,IF(Table_Market[[#This Row],[F_TOTAL_achat]]&lt;=21,2,3))</f>
        <v>1</v>
      </c>
      <c r="R1176" s="21">
        <f>IF(Table_Market[[#This Row],[M_TOTAL_dépensé]]&lt;=115,1,IF(Table_Market[[#This Row],[M_TOTAL_dépensé]]&lt;=833,2,3))</f>
        <v>1</v>
      </c>
      <c r="S1176" s="21" t="str">
        <f>Table_Market[[#This Row],[R_SCORE]]&amp;Table_Market[[#This Row],[F_SCORE]]&amp;Table_Market[[#This Row],[M_SCORE]]</f>
        <v>211</v>
      </c>
      <c r="T11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76" s="24">
        <v>40</v>
      </c>
      <c r="V1176" s="24">
        <v>0</v>
      </c>
      <c r="W1176" s="24">
        <v>19</v>
      </c>
      <c r="X1176" s="24">
        <v>2</v>
      </c>
      <c r="Y1176" s="24">
        <v>1</v>
      </c>
      <c r="Z1176" s="24">
        <v>3</v>
      </c>
      <c r="AA1176" s="21">
        <v>1</v>
      </c>
      <c r="AB1176" s="21">
        <v>2</v>
      </c>
      <c r="AC1176" s="21">
        <v>0</v>
      </c>
      <c r="AD1176" s="21">
        <v>3</v>
      </c>
      <c r="AE1176" s="21">
        <v>7</v>
      </c>
      <c r="AF1176" s="21">
        <v>0</v>
      </c>
      <c r="AG1176" s="21">
        <v>0</v>
      </c>
      <c r="AH1176" s="21">
        <v>0</v>
      </c>
      <c r="AI1176" s="21">
        <v>0</v>
      </c>
      <c r="AJ1176" s="21">
        <v>0</v>
      </c>
      <c r="AK1176" s="21">
        <v>0</v>
      </c>
      <c r="AL1176" s="21">
        <v>3</v>
      </c>
      <c r="AM1176" s="21">
        <v>11</v>
      </c>
      <c r="AN1176" s="25">
        <v>0</v>
      </c>
    </row>
    <row r="1177" spans="1:40" x14ac:dyDescent="0.35">
      <c r="A1177" s="26">
        <v>3916</v>
      </c>
      <c r="B1177" s="27">
        <v>1971</v>
      </c>
      <c r="C1177" s="21">
        <f ca="1">YEAR(TODAY())-CLEAN!$B1177</f>
        <v>54</v>
      </c>
      <c r="D1177" s="28" t="s">
        <v>792</v>
      </c>
      <c r="E1177" s="27" t="s">
        <v>714</v>
      </c>
      <c r="F1177" s="27" t="s">
        <v>713</v>
      </c>
      <c r="G1177" s="29">
        <v>49269</v>
      </c>
      <c r="H1177" s="28">
        <v>1</v>
      </c>
      <c r="I1177" s="28">
        <v>0</v>
      </c>
      <c r="J1177" s="28">
        <f>CLEAN!$H1177+CLEAN!$I1177</f>
        <v>1</v>
      </c>
      <c r="K1177" s="30">
        <v>41136</v>
      </c>
      <c r="L1177" s="28">
        <f ca="1">YEAR(TODAY())-YEAR(CLEAN!$K1177)</f>
        <v>13</v>
      </c>
      <c r="M1177" s="28">
        <v>92</v>
      </c>
      <c r="N1177" s="28">
        <f>SUM(CLEAN!$AB1177:$AE1177)</f>
        <v>29</v>
      </c>
      <c r="O1177" s="31">
        <f>CLEAN!$U1177+CLEAN!$V1177+CLEAN!$W1177+CLEAN!$X1177+CLEAN!$Y1177+CLEAN!$Z1177</f>
        <v>890</v>
      </c>
      <c r="P1177" s="28">
        <f>IF(CLEAN!$M1177&lt;=32,3,IF(CLEAN!$M1177&lt;=65,2,1))</f>
        <v>1</v>
      </c>
      <c r="Q1177" s="28">
        <f>IF(Table_Market[[#This Row],[F_TOTAL_achat]]&lt;=14,1,IF(Table_Market[[#This Row],[F_TOTAL_achat]]&lt;=21,2,3))</f>
        <v>3</v>
      </c>
      <c r="R1177" s="28">
        <f>IF(Table_Market[[#This Row],[M_TOTAL_dépensé]]&lt;=115,1,IF(Table_Market[[#This Row],[M_TOTAL_dépensé]]&lt;=833,2,3))</f>
        <v>3</v>
      </c>
      <c r="S1177" s="21" t="str">
        <f>Table_Market[[#This Row],[R_SCORE]]&amp;Table_Market[[#This Row],[F_SCORE]]&amp;Table_Market[[#This Row],[M_SCORE]]</f>
        <v>133</v>
      </c>
      <c r="T11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77" s="31">
        <v>639</v>
      </c>
      <c r="V1177" s="31">
        <v>8</v>
      </c>
      <c r="W1177" s="31">
        <v>166</v>
      </c>
      <c r="X1177" s="31">
        <v>11</v>
      </c>
      <c r="Y1177" s="31">
        <v>8</v>
      </c>
      <c r="Z1177" s="31">
        <v>58</v>
      </c>
      <c r="AA1177" s="28">
        <v>3</v>
      </c>
      <c r="AB1177" s="28">
        <v>7</v>
      </c>
      <c r="AC1177" s="28">
        <v>3</v>
      </c>
      <c r="AD1177" s="28">
        <v>12</v>
      </c>
      <c r="AE1177" s="28">
        <v>7</v>
      </c>
      <c r="AF1177" s="28">
        <v>0</v>
      </c>
      <c r="AG1177" s="28">
        <v>0</v>
      </c>
      <c r="AH1177" s="28">
        <v>0</v>
      </c>
      <c r="AI1177" s="28">
        <v>0</v>
      </c>
      <c r="AJ1177" s="28">
        <v>0</v>
      </c>
      <c r="AK1177" s="28">
        <v>0</v>
      </c>
      <c r="AL1177" s="28">
        <v>3</v>
      </c>
      <c r="AM1177" s="28">
        <v>11</v>
      </c>
      <c r="AN1177" s="32">
        <v>0</v>
      </c>
    </row>
    <row r="1178" spans="1:40" x14ac:dyDescent="0.35">
      <c r="A1178" s="19">
        <v>5723</v>
      </c>
      <c r="B1178" s="20">
        <v>1976</v>
      </c>
      <c r="C1178" s="21">
        <f ca="1">YEAR(TODAY())-CLEAN!$B1178</f>
        <v>49</v>
      </c>
      <c r="D1178" s="28" t="s">
        <v>792</v>
      </c>
      <c r="E1178" s="20" t="s">
        <v>714</v>
      </c>
      <c r="F1178" s="20" t="s">
        <v>713</v>
      </c>
      <c r="G1178" s="22">
        <v>49187</v>
      </c>
      <c r="H1178" s="21">
        <v>0</v>
      </c>
      <c r="I1178" s="21">
        <v>1</v>
      </c>
      <c r="J1178" s="21">
        <f>CLEAN!$H1178+CLEAN!$I1178</f>
        <v>1</v>
      </c>
      <c r="K1178" s="23">
        <v>41650</v>
      </c>
      <c r="L1178" s="21">
        <f ca="1">YEAR(TODAY())-YEAR(CLEAN!$K1178)</f>
        <v>11</v>
      </c>
      <c r="M1178" s="21">
        <v>63</v>
      </c>
      <c r="N1178" s="21">
        <f>SUM(CLEAN!$AB1178:$AE1178)</f>
        <v>9</v>
      </c>
      <c r="O1178" s="24">
        <f>CLEAN!$U1178+CLEAN!$V1178+CLEAN!$W1178+CLEAN!$X1178+CLEAN!$Y1178+CLEAN!$Z1178</f>
        <v>116</v>
      </c>
      <c r="P1178" s="21">
        <f>IF(CLEAN!$M1178&lt;=32,3,IF(CLEAN!$M1178&lt;=65,2,1))</f>
        <v>2</v>
      </c>
      <c r="Q1178" s="21">
        <f>IF(Table_Market[[#This Row],[F_TOTAL_achat]]&lt;=14,1,IF(Table_Market[[#This Row],[F_TOTAL_achat]]&lt;=21,2,3))</f>
        <v>1</v>
      </c>
      <c r="R1178" s="21">
        <f>IF(Table_Market[[#This Row],[M_TOTAL_dépensé]]&lt;=115,1,IF(Table_Market[[#This Row],[M_TOTAL_dépensé]]&lt;=833,2,3))</f>
        <v>2</v>
      </c>
      <c r="S1178" s="21" t="str">
        <f>Table_Market[[#This Row],[R_SCORE]]&amp;Table_Market[[#This Row],[F_SCORE]]&amp;Table_Market[[#This Row],[M_SCORE]]</f>
        <v>212</v>
      </c>
      <c r="T11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178" s="24">
        <v>81</v>
      </c>
      <c r="V1178" s="24">
        <v>1</v>
      </c>
      <c r="W1178" s="24">
        <v>31</v>
      </c>
      <c r="X1178" s="24">
        <v>2</v>
      </c>
      <c r="Y1178" s="24">
        <v>1</v>
      </c>
      <c r="Z1178" s="24">
        <v>0</v>
      </c>
      <c r="AA1178" s="21">
        <v>1</v>
      </c>
      <c r="AB1178" s="21">
        <v>1</v>
      </c>
      <c r="AC1178" s="21">
        <v>1</v>
      </c>
      <c r="AD1178" s="21">
        <v>5</v>
      </c>
      <c r="AE1178" s="21">
        <v>2</v>
      </c>
      <c r="AF1178" s="21">
        <v>0</v>
      </c>
      <c r="AG1178" s="21">
        <v>0</v>
      </c>
      <c r="AH1178" s="21">
        <v>0</v>
      </c>
      <c r="AI1178" s="21">
        <v>0</v>
      </c>
      <c r="AJ1178" s="21">
        <v>0</v>
      </c>
      <c r="AK1178" s="21">
        <v>0</v>
      </c>
      <c r="AL1178" s="21">
        <v>3</v>
      </c>
      <c r="AM1178" s="21">
        <v>11</v>
      </c>
      <c r="AN1178" s="25">
        <v>0</v>
      </c>
    </row>
    <row r="1179" spans="1:40" x14ac:dyDescent="0.35">
      <c r="A1179" s="26">
        <v>7848</v>
      </c>
      <c r="B1179" s="27">
        <v>1974</v>
      </c>
      <c r="C1179" s="21">
        <f ca="1">YEAR(TODAY())-CLEAN!$B1179</f>
        <v>51</v>
      </c>
      <c r="D1179" s="28" t="s">
        <v>792</v>
      </c>
      <c r="E1179" s="27" t="s">
        <v>716</v>
      </c>
      <c r="F1179" s="27" t="s">
        <v>709</v>
      </c>
      <c r="G1179" s="29">
        <v>49166</v>
      </c>
      <c r="H1179" s="28">
        <v>0</v>
      </c>
      <c r="I1179" s="28">
        <v>1</v>
      </c>
      <c r="J1179" s="28">
        <f>CLEAN!$H1179+CLEAN!$I1179</f>
        <v>1</v>
      </c>
      <c r="K1179" s="30">
        <v>41438</v>
      </c>
      <c r="L1179" s="28">
        <f ca="1">YEAR(TODAY())-YEAR(CLEAN!$K1179)</f>
        <v>12</v>
      </c>
      <c r="M1179" s="28">
        <v>17</v>
      </c>
      <c r="N1179" s="28">
        <f>SUM(CLEAN!$AB1179:$AE1179)</f>
        <v>17</v>
      </c>
      <c r="O1179" s="31">
        <f>CLEAN!$U1179+CLEAN!$V1179+CLEAN!$W1179+CLEAN!$X1179+CLEAN!$Y1179+CLEAN!$Z1179</f>
        <v>368</v>
      </c>
      <c r="P1179" s="28">
        <f>IF(CLEAN!$M1179&lt;=32,3,IF(CLEAN!$M1179&lt;=65,2,1))</f>
        <v>3</v>
      </c>
      <c r="Q1179" s="28">
        <f>IF(Table_Market[[#This Row],[F_TOTAL_achat]]&lt;=14,1,IF(Table_Market[[#This Row],[F_TOTAL_achat]]&lt;=21,2,3))</f>
        <v>2</v>
      </c>
      <c r="R1179" s="28">
        <f>IF(Table_Market[[#This Row],[M_TOTAL_dépensé]]&lt;=115,1,IF(Table_Market[[#This Row],[M_TOTAL_dépensé]]&lt;=833,2,3))</f>
        <v>2</v>
      </c>
      <c r="S1179" s="21" t="str">
        <f>Table_Market[[#This Row],[R_SCORE]]&amp;Table_Market[[#This Row],[F_SCORE]]&amp;Table_Market[[#This Row],[M_SCORE]]</f>
        <v>322</v>
      </c>
      <c r="T11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79" s="31">
        <v>224</v>
      </c>
      <c r="V1179" s="31">
        <v>2</v>
      </c>
      <c r="W1179" s="31">
        <v>25</v>
      </c>
      <c r="X1179" s="31">
        <v>7</v>
      </c>
      <c r="Y1179" s="31">
        <v>0</v>
      </c>
      <c r="Z1179" s="31">
        <v>110</v>
      </c>
      <c r="AA1179" s="28">
        <v>2</v>
      </c>
      <c r="AB1179" s="28">
        <v>5</v>
      </c>
      <c r="AC1179" s="28">
        <v>3</v>
      </c>
      <c r="AD1179" s="28">
        <v>3</v>
      </c>
      <c r="AE1179" s="28">
        <v>6</v>
      </c>
      <c r="AF1179" s="28">
        <v>0</v>
      </c>
      <c r="AG1179" s="28">
        <v>0</v>
      </c>
      <c r="AH1179" s="28">
        <v>0</v>
      </c>
      <c r="AI1179" s="28">
        <v>0</v>
      </c>
      <c r="AJ1179" s="28">
        <v>0</v>
      </c>
      <c r="AK1179" s="28">
        <v>0</v>
      </c>
      <c r="AL1179" s="28">
        <v>3</v>
      </c>
      <c r="AM1179" s="28">
        <v>11</v>
      </c>
      <c r="AN1179" s="32">
        <v>0</v>
      </c>
    </row>
    <row r="1180" spans="1:40" x14ac:dyDescent="0.35">
      <c r="A1180" s="19">
        <v>3578</v>
      </c>
      <c r="B1180" s="20">
        <v>1949</v>
      </c>
      <c r="C1180" s="21">
        <f ca="1">YEAR(TODAY())-CLEAN!$B1180</f>
        <v>76</v>
      </c>
      <c r="D1180" s="28" t="s">
        <v>794</v>
      </c>
      <c r="E1180" s="20" t="s">
        <v>716</v>
      </c>
      <c r="F1180" s="20" t="s">
        <v>711</v>
      </c>
      <c r="G1180" s="22">
        <v>49160</v>
      </c>
      <c r="H1180" s="21">
        <v>0</v>
      </c>
      <c r="I1180" s="21">
        <v>1</v>
      </c>
      <c r="J1180" s="21">
        <f>CLEAN!$H1180+CLEAN!$I1180</f>
        <v>1</v>
      </c>
      <c r="K1180" s="23">
        <v>41567</v>
      </c>
      <c r="L1180" s="21">
        <f ca="1">YEAR(TODAY())-YEAR(CLEAN!$K1180)</f>
        <v>12</v>
      </c>
      <c r="M1180" s="21">
        <v>29</v>
      </c>
      <c r="N1180" s="21">
        <f>SUM(CLEAN!$AB1180:$AE1180)</f>
        <v>16</v>
      </c>
      <c r="O1180" s="24">
        <f>CLEAN!$U1180+CLEAN!$V1180+CLEAN!$W1180+CLEAN!$X1180+CLEAN!$Y1180+CLEAN!$Z1180</f>
        <v>236</v>
      </c>
      <c r="P1180" s="21">
        <f>IF(CLEAN!$M1180&lt;=32,3,IF(CLEAN!$M1180&lt;=65,2,1))</f>
        <v>3</v>
      </c>
      <c r="Q1180" s="21">
        <f>IF(Table_Market[[#This Row],[F_TOTAL_achat]]&lt;=14,1,IF(Table_Market[[#This Row],[F_TOTAL_achat]]&lt;=21,2,3))</f>
        <v>2</v>
      </c>
      <c r="R1180" s="21">
        <f>IF(Table_Market[[#This Row],[M_TOTAL_dépensé]]&lt;=115,1,IF(Table_Market[[#This Row],[M_TOTAL_dépensé]]&lt;=833,2,3))</f>
        <v>2</v>
      </c>
      <c r="S1180" s="21" t="str">
        <f>Table_Market[[#This Row],[R_SCORE]]&amp;Table_Market[[#This Row],[F_SCORE]]&amp;Table_Market[[#This Row],[M_SCORE]]</f>
        <v>322</v>
      </c>
      <c r="T11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80" s="24">
        <v>122</v>
      </c>
      <c r="V1180" s="24">
        <v>21</v>
      </c>
      <c r="W1180" s="24">
        <v>43</v>
      </c>
      <c r="X1180" s="24">
        <v>25</v>
      </c>
      <c r="Y1180" s="24">
        <v>10</v>
      </c>
      <c r="Z1180" s="24">
        <v>15</v>
      </c>
      <c r="AA1180" s="21">
        <v>2</v>
      </c>
      <c r="AB1180" s="21">
        <v>3</v>
      </c>
      <c r="AC1180" s="21">
        <v>1</v>
      </c>
      <c r="AD1180" s="21">
        <v>6</v>
      </c>
      <c r="AE1180" s="21">
        <v>6</v>
      </c>
      <c r="AF1180" s="21">
        <v>0</v>
      </c>
      <c r="AG1180" s="21">
        <v>0</v>
      </c>
      <c r="AH1180" s="21">
        <v>0</v>
      </c>
      <c r="AI1180" s="21">
        <v>0</v>
      </c>
      <c r="AJ1180" s="21">
        <v>0</v>
      </c>
      <c r="AK1180" s="21">
        <v>0</v>
      </c>
      <c r="AL1180" s="21">
        <v>3</v>
      </c>
      <c r="AM1180" s="21">
        <v>11</v>
      </c>
      <c r="AN1180" s="25">
        <v>0</v>
      </c>
    </row>
    <row r="1181" spans="1:40" x14ac:dyDescent="0.35">
      <c r="A1181" s="26">
        <v>3281</v>
      </c>
      <c r="B1181" s="27">
        <v>1960</v>
      </c>
      <c r="C1181" s="21">
        <f ca="1">YEAR(TODAY())-CLEAN!$B1181</f>
        <v>65</v>
      </c>
      <c r="D1181" s="28" t="s">
        <v>794</v>
      </c>
      <c r="E1181" s="27" t="s">
        <v>714</v>
      </c>
      <c r="F1181" s="27" t="s">
        <v>710</v>
      </c>
      <c r="G1181" s="29">
        <v>49154</v>
      </c>
      <c r="H1181" s="28">
        <v>1</v>
      </c>
      <c r="I1181" s="28">
        <v>1</v>
      </c>
      <c r="J1181" s="28">
        <f>CLEAN!$H1181+CLEAN!$I1181</f>
        <v>2</v>
      </c>
      <c r="K1181" s="30">
        <v>41581</v>
      </c>
      <c r="L1181" s="28">
        <f ca="1">YEAR(TODAY())-YEAR(CLEAN!$K1181)</f>
        <v>12</v>
      </c>
      <c r="M1181" s="28">
        <v>69</v>
      </c>
      <c r="N1181" s="28">
        <f>SUM(CLEAN!$AB1181:$AE1181)</f>
        <v>19</v>
      </c>
      <c r="O1181" s="31">
        <f>CLEAN!$U1181+CLEAN!$V1181+CLEAN!$W1181+CLEAN!$X1181+CLEAN!$Y1181+CLEAN!$Z1181</f>
        <v>411</v>
      </c>
      <c r="P1181" s="28">
        <f>IF(CLEAN!$M1181&lt;=32,3,IF(CLEAN!$M1181&lt;=65,2,1))</f>
        <v>1</v>
      </c>
      <c r="Q1181" s="28">
        <f>IF(Table_Market[[#This Row],[F_TOTAL_achat]]&lt;=14,1,IF(Table_Market[[#This Row],[F_TOTAL_achat]]&lt;=21,2,3))</f>
        <v>2</v>
      </c>
      <c r="R1181" s="28">
        <f>IF(Table_Market[[#This Row],[M_TOTAL_dépensé]]&lt;=115,1,IF(Table_Market[[#This Row],[M_TOTAL_dépensé]]&lt;=833,2,3))</f>
        <v>2</v>
      </c>
      <c r="S1181" s="21" t="str">
        <f>Table_Market[[#This Row],[R_SCORE]]&amp;Table_Market[[#This Row],[F_SCORE]]&amp;Table_Market[[#This Row],[M_SCORE]]</f>
        <v>122</v>
      </c>
      <c r="T11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81" s="31">
        <v>206</v>
      </c>
      <c r="V1181" s="31">
        <v>10</v>
      </c>
      <c r="W1181" s="31">
        <v>67</v>
      </c>
      <c r="X1181" s="31">
        <v>30</v>
      </c>
      <c r="Y1181" s="31">
        <v>27</v>
      </c>
      <c r="Z1181" s="31">
        <v>71</v>
      </c>
      <c r="AA1181" s="28">
        <v>6</v>
      </c>
      <c r="AB1181" s="28">
        <v>4</v>
      </c>
      <c r="AC1181" s="28">
        <v>1</v>
      </c>
      <c r="AD1181" s="28">
        <v>8</v>
      </c>
      <c r="AE1181" s="28">
        <v>6</v>
      </c>
      <c r="AF1181" s="28">
        <v>0</v>
      </c>
      <c r="AG1181" s="28">
        <v>0</v>
      </c>
      <c r="AH1181" s="28">
        <v>0</v>
      </c>
      <c r="AI1181" s="28">
        <v>0</v>
      </c>
      <c r="AJ1181" s="28">
        <v>0</v>
      </c>
      <c r="AK1181" s="28">
        <v>0</v>
      </c>
      <c r="AL1181" s="28">
        <v>3</v>
      </c>
      <c r="AM1181" s="28">
        <v>11</v>
      </c>
      <c r="AN1181" s="32">
        <v>0</v>
      </c>
    </row>
    <row r="1182" spans="1:40" x14ac:dyDescent="0.35">
      <c r="A1182" s="19">
        <v>9516</v>
      </c>
      <c r="B1182" s="20">
        <v>1971</v>
      </c>
      <c r="C1182" s="21">
        <f ca="1">YEAR(TODAY())-CLEAN!$B1182</f>
        <v>54</v>
      </c>
      <c r="D1182" s="28" t="s">
        <v>792</v>
      </c>
      <c r="E1182" s="20" t="s">
        <v>717</v>
      </c>
      <c r="F1182" s="20" t="s">
        <v>711</v>
      </c>
      <c r="G1182" s="22">
        <v>49118</v>
      </c>
      <c r="H1182" s="21">
        <v>0</v>
      </c>
      <c r="I1182" s="21">
        <v>0</v>
      </c>
      <c r="J1182" s="21">
        <f>CLEAN!$H1182+CLEAN!$I1182</f>
        <v>0</v>
      </c>
      <c r="K1182" s="23">
        <v>41139</v>
      </c>
      <c r="L1182" s="21">
        <f ca="1">YEAR(TODAY())-YEAR(CLEAN!$K1182)</f>
        <v>13</v>
      </c>
      <c r="M1182" s="21">
        <v>90</v>
      </c>
      <c r="N1182" s="21">
        <f>SUM(CLEAN!$AB1182:$AE1182)</f>
        <v>33</v>
      </c>
      <c r="O1182" s="24">
        <f>CLEAN!$U1182+CLEAN!$V1182+CLEAN!$W1182+CLEAN!$X1182+CLEAN!$Y1182+CLEAN!$Z1182</f>
        <v>1229</v>
      </c>
      <c r="P1182" s="21">
        <f>IF(CLEAN!$M1182&lt;=32,3,IF(CLEAN!$M1182&lt;=65,2,1))</f>
        <v>1</v>
      </c>
      <c r="Q1182" s="21">
        <f>IF(Table_Market[[#This Row],[F_TOTAL_achat]]&lt;=14,1,IF(Table_Market[[#This Row],[F_TOTAL_achat]]&lt;=21,2,3))</f>
        <v>3</v>
      </c>
      <c r="R1182" s="21">
        <f>IF(Table_Market[[#This Row],[M_TOTAL_dépensé]]&lt;=115,1,IF(Table_Market[[#This Row],[M_TOTAL_dépensé]]&lt;=833,2,3))</f>
        <v>3</v>
      </c>
      <c r="S1182" s="21" t="str">
        <f>Table_Market[[#This Row],[R_SCORE]]&amp;Table_Market[[#This Row],[F_SCORE]]&amp;Table_Market[[#This Row],[M_SCORE]]</f>
        <v>133</v>
      </c>
      <c r="T11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82" s="24">
        <v>620</v>
      </c>
      <c r="V1182" s="24">
        <v>54</v>
      </c>
      <c r="W1182" s="24">
        <v>239</v>
      </c>
      <c r="X1182" s="24">
        <v>99</v>
      </c>
      <c r="Y1182" s="24">
        <v>98</v>
      </c>
      <c r="Z1182" s="24">
        <v>119</v>
      </c>
      <c r="AA1182" s="21">
        <v>2</v>
      </c>
      <c r="AB1182" s="21">
        <v>9</v>
      </c>
      <c r="AC1182" s="21">
        <v>7</v>
      </c>
      <c r="AD1182" s="21">
        <v>10</v>
      </c>
      <c r="AE1182" s="21">
        <v>7</v>
      </c>
      <c r="AF1182" s="21">
        <v>0</v>
      </c>
      <c r="AG1182" s="21">
        <v>1</v>
      </c>
      <c r="AH1182" s="21">
        <v>0</v>
      </c>
      <c r="AI1182" s="21">
        <v>0</v>
      </c>
      <c r="AJ1182" s="21">
        <v>1</v>
      </c>
      <c r="AK1182" s="21">
        <v>0</v>
      </c>
      <c r="AL1182" s="21">
        <v>3</v>
      </c>
      <c r="AM1182" s="21">
        <v>11</v>
      </c>
      <c r="AN1182" s="25">
        <v>1</v>
      </c>
    </row>
    <row r="1183" spans="1:40" x14ac:dyDescent="0.35">
      <c r="A1183" s="26">
        <v>7533</v>
      </c>
      <c r="B1183" s="27">
        <v>1964</v>
      </c>
      <c r="C1183" s="21">
        <f ca="1">YEAR(TODAY())-CLEAN!$B1183</f>
        <v>61</v>
      </c>
      <c r="D1183" s="28" t="s">
        <v>794</v>
      </c>
      <c r="E1183" s="27" t="s">
        <v>716</v>
      </c>
      <c r="F1183" s="27" t="s">
        <v>710</v>
      </c>
      <c r="G1183" s="29">
        <v>49096</v>
      </c>
      <c r="H1183" s="28">
        <v>1</v>
      </c>
      <c r="I1183" s="28">
        <v>1</v>
      </c>
      <c r="J1183" s="28">
        <f>CLEAN!$H1183+CLEAN!$I1183</f>
        <v>2</v>
      </c>
      <c r="K1183" s="30">
        <v>41541</v>
      </c>
      <c r="L1183" s="28">
        <f ca="1">YEAR(TODAY())-YEAR(CLEAN!$K1183)</f>
        <v>12</v>
      </c>
      <c r="M1183" s="28">
        <v>15</v>
      </c>
      <c r="N1183" s="28">
        <f>SUM(CLEAN!$AB1183:$AE1183)</f>
        <v>16</v>
      </c>
      <c r="O1183" s="31">
        <f>CLEAN!$U1183+CLEAN!$V1183+CLEAN!$W1183+CLEAN!$X1183+CLEAN!$Y1183+CLEAN!$Z1183</f>
        <v>187</v>
      </c>
      <c r="P1183" s="28">
        <f>IF(CLEAN!$M1183&lt;=32,3,IF(CLEAN!$M1183&lt;=65,2,1))</f>
        <v>3</v>
      </c>
      <c r="Q1183" s="28">
        <f>IF(Table_Market[[#This Row],[F_TOTAL_achat]]&lt;=14,1,IF(Table_Market[[#This Row],[F_TOTAL_achat]]&lt;=21,2,3))</f>
        <v>2</v>
      </c>
      <c r="R1183" s="28">
        <f>IF(Table_Market[[#This Row],[M_TOTAL_dépensé]]&lt;=115,1,IF(Table_Market[[#This Row],[M_TOTAL_dépensé]]&lt;=833,2,3))</f>
        <v>2</v>
      </c>
      <c r="S1183" s="21" t="str">
        <f>Table_Market[[#This Row],[R_SCORE]]&amp;Table_Market[[#This Row],[F_SCORE]]&amp;Table_Market[[#This Row],[M_SCORE]]</f>
        <v>322</v>
      </c>
      <c r="T11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83" s="31">
        <v>144</v>
      </c>
      <c r="V1183" s="31">
        <v>1</v>
      </c>
      <c r="W1183" s="31">
        <v>32</v>
      </c>
      <c r="X1183" s="31">
        <v>2</v>
      </c>
      <c r="Y1183" s="31">
        <v>1</v>
      </c>
      <c r="Z1183" s="31">
        <v>7</v>
      </c>
      <c r="AA1183" s="28">
        <v>4</v>
      </c>
      <c r="AB1183" s="28">
        <v>4</v>
      </c>
      <c r="AC1183" s="28">
        <v>1</v>
      </c>
      <c r="AD1183" s="28">
        <v>4</v>
      </c>
      <c r="AE1183" s="28">
        <v>7</v>
      </c>
      <c r="AF1183" s="28">
        <v>0</v>
      </c>
      <c r="AG1183" s="28">
        <v>0</v>
      </c>
      <c r="AH1183" s="28">
        <v>0</v>
      </c>
      <c r="AI1183" s="28">
        <v>0</v>
      </c>
      <c r="AJ1183" s="28">
        <v>0</v>
      </c>
      <c r="AK1183" s="28">
        <v>0</v>
      </c>
      <c r="AL1183" s="28">
        <v>3</v>
      </c>
      <c r="AM1183" s="28">
        <v>11</v>
      </c>
      <c r="AN1183" s="32">
        <v>0</v>
      </c>
    </row>
    <row r="1184" spans="1:40" x14ac:dyDescent="0.35">
      <c r="A1184" s="19">
        <v>2870</v>
      </c>
      <c r="B1184" s="20">
        <v>1973</v>
      </c>
      <c r="C1184" s="21">
        <f ca="1">YEAR(TODAY())-CLEAN!$B1184</f>
        <v>52</v>
      </c>
      <c r="D1184" s="28" t="s">
        <v>792</v>
      </c>
      <c r="E1184" s="20" t="s">
        <v>716</v>
      </c>
      <c r="F1184" s="20" t="s">
        <v>710</v>
      </c>
      <c r="G1184" s="22">
        <v>49094</v>
      </c>
      <c r="H1184" s="21">
        <v>0</v>
      </c>
      <c r="I1184" s="21">
        <v>1</v>
      </c>
      <c r="J1184" s="21">
        <f>CLEAN!$H1184+CLEAN!$I1184</f>
        <v>1</v>
      </c>
      <c r="K1184" s="23">
        <v>41173</v>
      </c>
      <c r="L1184" s="21">
        <f ca="1">YEAR(TODAY())-YEAR(CLEAN!$K1184)</f>
        <v>13</v>
      </c>
      <c r="M1184" s="21">
        <v>6</v>
      </c>
      <c r="N1184" s="21">
        <f>SUM(CLEAN!$AB1184:$AE1184)</f>
        <v>21</v>
      </c>
      <c r="O1184" s="24">
        <f>CLEAN!$U1184+CLEAN!$V1184+CLEAN!$W1184+CLEAN!$X1184+CLEAN!$Y1184+CLEAN!$Z1184</f>
        <v>502</v>
      </c>
      <c r="P1184" s="21">
        <f>IF(CLEAN!$M1184&lt;=32,3,IF(CLEAN!$M1184&lt;=65,2,1))</f>
        <v>3</v>
      </c>
      <c r="Q1184" s="21">
        <f>IF(Table_Market[[#This Row],[F_TOTAL_achat]]&lt;=14,1,IF(Table_Market[[#This Row],[F_TOTAL_achat]]&lt;=21,2,3))</f>
        <v>2</v>
      </c>
      <c r="R1184" s="21">
        <f>IF(Table_Market[[#This Row],[M_TOTAL_dépensé]]&lt;=115,1,IF(Table_Market[[#This Row],[M_TOTAL_dépensé]]&lt;=833,2,3))</f>
        <v>2</v>
      </c>
      <c r="S1184" s="21" t="str">
        <f>Table_Market[[#This Row],[R_SCORE]]&amp;Table_Market[[#This Row],[F_SCORE]]&amp;Table_Market[[#This Row],[M_SCORE]]</f>
        <v>322</v>
      </c>
      <c r="T11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84" s="24">
        <v>376</v>
      </c>
      <c r="V1184" s="24">
        <v>0</v>
      </c>
      <c r="W1184" s="24">
        <v>38</v>
      </c>
      <c r="X1184" s="24">
        <v>11</v>
      </c>
      <c r="Y1184" s="24">
        <v>8</v>
      </c>
      <c r="Z1184" s="24">
        <v>69</v>
      </c>
      <c r="AA1184" s="21">
        <v>5</v>
      </c>
      <c r="AB1184" s="21">
        <v>6</v>
      </c>
      <c r="AC1184" s="21">
        <v>3</v>
      </c>
      <c r="AD1184" s="21">
        <v>6</v>
      </c>
      <c r="AE1184" s="21">
        <v>6</v>
      </c>
      <c r="AF1184" s="21">
        <v>0</v>
      </c>
      <c r="AG1184" s="21">
        <v>0</v>
      </c>
      <c r="AH1184" s="21">
        <v>0</v>
      </c>
      <c r="AI1184" s="21">
        <v>0</v>
      </c>
      <c r="AJ1184" s="21">
        <v>0</v>
      </c>
      <c r="AK1184" s="21">
        <v>0</v>
      </c>
      <c r="AL1184" s="21">
        <v>3</v>
      </c>
      <c r="AM1184" s="21">
        <v>11</v>
      </c>
      <c r="AN1184" s="25">
        <v>0</v>
      </c>
    </row>
    <row r="1185" spans="1:40" x14ac:dyDescent="0.35">
      <c r="A1185" s="26">
        <v>7397</v>
      </c>
      <c r="B1185" s="27">
        <v>1951</v>
      </c>
      <c r="C1185" s="21">
        <f ca="1">YEAR(TODAY())-CLEAN!$B1185</f>
        <v>74</v>
      </c>
      <c r="D1185" s="28" t="s">
        <v>794</v>
      </c>
      <c r="E1185" s="27" t="s">
        <v>716</v>
      </c>
      <c r="F1185" s="27" t="s">
        <v>709</v>
      </c>
      <c r="G1185" s="29">
        <v>49090</v>
      </c>
      <c r="H1185" s="28">
        <v>0</v>
      </c>
      <c r="I1185" s="28">
        <v>1</v>
      </c>
      <c r="J1185" s="28">
        <f>CLEAN!$H1185+CLEAN!$I1185</f>
        <v>1</v>
      </c>
      <c r="K1185" s="30">
        <v>41474</v>
      </c>
      <c r="L1185" s="28">
        <f ca="1">YEAR(TODAY())-YEAR(CLEAN!$K1185)</f>
        <v>12</v>
      </c>
      <c r="M1185" s="28">
        <v>45</v>
      </c>
      <c r="N1185" s="28">
        <f>SUM(CLEAN!$AB1185:$AE1185)</f>
        <v>25</v>
      </c>
      <c r="O1185" s="31">
        <f>CLEAN!$U1185+CLEAN!$V1185+CLEAN!$W1185+CLEAN!$X1185+CLEAN!$Y1185+CLEAN!$Z1185</f>
        <v>688</v>
      </c>
      <c r="P1185" s="28">
        <f>IF(CLEAN!$M1185&lt;=32,3,IF(CLEAN!$M1185&lt;=65,2,1))</f>
        <v>2</v>
      </c>
      <c r="Q1185" s="28">
        <f>IF(Table_Market[[#This Row],[F_TOTAL_achat]]&lt;=14,1,IF(Table_Market[[#This Row],[F_TOTAL_achat]]&lt;=21,2,3))</f>
        <v>3</v>
      </c>
      <c r="R1185" s="28">
        <f>IF(Table_Market[[#This Row],[M_TOTAL_dépensé]]&lt;=115,1,IF(Table_Market[[#This Row],[M_TOTAL_dépensé]]&lt;=833,2,3))</f>
        <v>2</v>
      </c>
      <c r="S1185" s="21" t="str">
        <f>Table_Market[[#This Row],[R_SCORE]]&amp;Table_Market[[#This Row],[F_SCORE]]&amp;Table_Market[[#This Row],[M_SCORE]]</f>
        <v>232</v>
      </c>
      <c r="T11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85" s="31">
        <v>494</v>
      </c>
      <c r="V1185" s="31">
        <v>5</v>
      </c>
      <c r="W1185" s="31">
        <v>82</v>
      </c>
      <c r="X1185" s="31">
        <v>7</v>
      </c>
      <c r="Y1185" s="31">
        <v>0</v>
      </c>
      <c r="Z1185" s="31">
        <v>100</v>
      </c>
      <c r="AA1185" s="28">
        <v>3</v>
      </c>
      <c r="AB1185" s="28">
        <v>7</v>
      </c>
      <c r="AC1185" s="28">
        <v>2</v>
      </c>
      <c r="AD1185" s="28">
        <v>9</v>
      </c>
      <c r="AE1185" s="28">
        <v>7</v>
      </c>
      <c r="AF1185" s="28">
        <v>0</v>
      </c>
      <c r="AG1185" s="28">
        <v>0</v>
      </c>
      <c r="AH1185" s="28">
        <v>0</v>
      </c>
      <c r="AI1185" s="28">
        <v>0</v>
      </c>
      <c r="AJ1185" s="28">
        <v>0</v>
      </c>
      <c r="AK1185" s="28">
        <v>0</v>
      </c>
      <c r="AL1185" s="28">
        <v>3</v>
      </c>
      <c r="AM1185" s="28">
        <v>11</v>
      </c>
      <c r="AN1185" s="32">
        <v>0</v>
      </c>
    </row>
    <row r="1186" spans="1:40" x14ac:dyDescent="0.35">
      <c r="A1186" s="19">
        <v>6116</v>
      </c>
      <c r="B1186" s="20">
        <v>1968</v>
      </c>
      <c r="C1186" s="21">
        <f ca="1">YEAR(TODAY())-CLEAN!$B1186</f>
        <v>57</v>
      </c>
      <c r="D1186" s="28" t="s">
        <v>792</v>
      </c>
      <c r="E1186" s="20" t="s">
        <v>717</v>
      </c>
      <c r="F1186" s="20" t="s">
        <v>710</v>
      </c>
      <c r="G1186" s="22">
        <v>48985</v>
      </c>
      <c r="H1186" s="21">
        <v>0</v>
      </c>
      <c r="I1186" s="21">
        <v>1</v>
      </c>
      <c r="J1186" s="21">
        <f>CLEAN!$H1186+CLEAN!$I1186</f>
        <v>1</v>
      </c>
      <c r="K1186" s="23">
        <v>41460</v>
      </c>
      <c r="L1186" s="21">
        <f ca="1">YEAR(TODAY())-YEAR(CLEAN!$K1186)</f>
        <v>12</v>
      </c>
      <c r="M1186" s="21">
        <v>13</v>
      </c>
      <c r="N1186" s="21">
        <f>SUM(CLEAN!$AB1186:$AE1186)</f>
        <v>8</v>
      </c>
      <c r="O1186" s="24">
        <f>CLEAN!$U1186+CLEAN!$V1186+CLEAN!$W1186+CLEAN!$X1186+CLEAN!$Y1186+CLEAN!$Z1186</f>
        <v>75</v>
      </c>
      <c r="P1186" s="21">
        <f>IF(CLEAN!$M1186&lt;=32,3,IF(CLEAN!$M1186&lt;=65,2,1))</f>
        <v>3</v>
      </c>
      <c r="Q1186" s="21">
        <f>IF(Table_Market[[#This Row],[F_TOTAL_achat]]&lt;=14,1,IF(Table_Market[[#This Row],[F_TOTAL_achat]]&lt;=21,2,3))</f>
        <v>1</v>
      </c>
      <c r="R1186" s="21">
        <f>IF(Table_Market[[#This Row],[M_TOTAL_dépensé]]&lt;=115,1,IF(Table_Market[[#This Row],[M_TOTAL_dépensé]]&lt;=833,2,3))</f>
        <v>1</v>
      </c>
      <c r="S1186" s="21" t="str">
        <f>Table_Market[[#This Row],[R_SCORE]]&amp;Table_Market[[#This Row],[F_SCORE]]&amp;Table_Market[[#This Row],[M_SCORE]]</f>
        <v>311</v>
      </c>
      <c r="T11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86" s="24">
        <v>19</v>
      </c>
      <c r="V1186" s="24">
        <v>13</v>
      </c>
      <c r="W1186" s="24">
        <v>18</v>
      </c>
      <c r="X1186" s="24">
        <v>10</v>
      </c>
      <c r="Y1186" s="24">
        <v>7</v>
      </c>
      <c r="Z1186" s="24">
        <v>8</v>
      </c>
      <c r="AA1186" s="21">
        <v>1</v>
      </c>
      <c r="AB1186" s="21">
        <v>1</v>
      </c>
      <c r="AC1186" s="21">
        <v>1</v>
      </c>
      <c r="AD1186" s="21">
        <v>3</v>
      </c>
      <c r="AE1186" s="21">
        <v>3</v>
      </c>
      <c r="AF1186" s="21">
        <v>0</v>
      </c>
      <c r="AG1186" s="21">
        <v>0</v>
      </c>
      <c r="AH1186" s="21">
        <v>0</v>
      </c>
      <c r="AI1186" s="21">
        <v>0</v>
      </c>
      <c r="AJ1186" s="21">
        <v>0</v>
      </c>
      <c r="AK1186" s="21">
        <v>0</v>
      </c>
      <c r="AL1186" s="21">
        <v>3</v>
      </c>
      <c r="AM1186" s="21">
        <v>11</v>
      </c>
      <c r="AN1186" s="25">
        <v>0</v>
      </c>
    </row>
    <row r="1187" spans="1:40" x14ac:dyDescent="0.35">
      <c r="A1187" s="26">
        <v>2968</v>
      </c>
      <c r="B1187" s="27">
        <v>1943</v>
      </c>
      <c r="C1187" s="21">
        <f ca="1">YEAR(TODAY())-CLEAN!$B1187</f>
        <v>82</v>
      </c>
      <c r="D1187" s="28" t="s">
        <v>794</v>
      </c>
      <c r="E1187" s="27" t="s">
        <v>714</v>
      </c>
      <c r="F1187" s="27" t="s">
        <v>711</v>
      </c>
      <c r="G1187" s="29">
        <v>48948</v>
      </c>
      <c r="H1187" s="28">
        <v>0</v>
      </c>
      <c r="I1187" s="28">
        <v>0</v>
      </c>
      <c r="J1187" s="28">
        <f>CLEAN!$H1187+CLEAN!$I1187</f>
        <v>0</v>
      </c>
      <c r="K1187" s="30">
        <v>41306</v>
      </c>
      <c r="L1187" s="28">
        <f ca="1">YEAR(TODAY())-YEAR(CLEAN!$K1187)</f>
        <v>12</v>
      </c>
      <c r="M1187" s="28">
        <v>53</v>
      </c>
      <c r="N1187" s="28">
        <f>SUM(CLEAN!$AB1187:$AE1187)</f>
        <v>28</v>
      </c>
      <c r="O1187" s="31">
        <f>CLEAN!$U1187+CLEAN!$V1187+CLEAN!$W1187+CLEAN!$X1187+CLEAN!$Y1187+CLEAN!$Z1187</f>
        <v>902</v>
      </c>
      <c r="P1187" s="28">
        <f>IF(CLEAN!$M1187&lt;=32,3,IF(CLEAN!$M1187&lt;=65,2,1))</f>
        <v>2</v>
      </c>
      <c r="Q1187" s="28">
        <f>IF(Table_Market[[#This Row],[F_TOTAL_achat]]&lt;=14,1,IF(Table_Market[[#This Row],[F_TOTAL_achat]]&lt;=21,2,3))</f>
        <v>3</v>
      </c>
      <c r="R1187" s="28">
        <f>IF(Table_Market[[#This Row],[M_TOTAL_dépensé]]&lt;=115,1,IF(Table_Market[[#This Row],[M_TOTAL_dépensé]]&lt;=833,2,3))</f>
        <v>3</v>
      </c>
      <c r="S1187" s="21" t="str">
        <f>Table_Market[[#This Row],[R_SCORE]]&amp;Table_Market[[#This Row],[F_SCORE]]&amp;Table_Market[[#This Row],[M_SCORE]]</f>
        <v>233</v>
      </c>
      <c r="T11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87" s="31">
        <v>437</v>
      </c>
      <c r="V1187" s="31">
        <v>8</v>
      </c>
      <c r="W1187" s="31">
        <v>206</v>
      </c>
      <c r="X1187" s="31">
        <v>160</v>
      </c>
      <c r="Y1187" s="31">
        <v>49</v>
      </c>
      <c r="Z1187" s="31">
        <v>42</v>
      </c>
      <c r="AA1187" s="28">
        <v>2</v>
      </c>
      <c r="AB1187" s="28">
        <v>7</v>
      </c>
      <c r="AC1187" s="28">
        <v>10</v>
      </c>
      <c r="AD1187" s="28">
        <v>5</v>
      </c>
      <c r="AE1187" s="28">
        <v>6</v>
      </c>
      <c r="AF1187" s="28">
        <v>1</v>
      </c>
      <c r="AG1187" s="28">
        <v>0</v>
      </c>
      <c r="AH1187" s="28">
        <v>0</v>
      </c>
      <c r="AI1187" s="28">
        <v>0</v>
      </c>
      <c r="AJ1187" s="28">
        <v>0</v>
      </c>
      <c r="AK1187" s="28">
        <v>0</v>
      </c>
      <c r="AL1187" s="28">
        <v>3</v>
      </c>
      <c r="AM1187" s="28">
        <v>11</v>
      </c>
      <c r="AN1187" s="32">
        <v>1</v>
      </c>
    </row>
    <row r="1188" spans="1:40" x14ac:dyDescent="0.35">
      <c r="A1188" s="19">
        <v>8800</v>
      </c>
      <c r="B1188" s="20">
        <v>1943</v>
      </c>
      <c r="C1188" s="21">
        <f ca="1">YEAR(TODAY())-CLEAN!$B1188</f>
        <v>82</v>
      </c>
      <c r="D1188" s="28" t="s">
        <v>794</v>
      </c>
      <c r="E1188" s="20" t="s">
        <v>714</v>
      </c>
      <c r="F1188" s="20" t="s">
        <v>711</v>
      </c>
      <c r="G1188" s="22">
        <v>48948</v>
      </c>
      <c r="H1188" s="21">
        <v>0</v>
      </c>
      <c r="I1188" s="21">
        <v>0</v>
      </c>
      <c r="J1188" s="21">
        <f>CLEAN!$H1188+CLEAN!$I1188</f>
        <v>0</v>
      </c>
      <c r="K1188" s="23">
        <v>41306</v>
      </c>
      <c r="L1188" s="21">
        <f ca="1">YEAR(TODAY())-YEAR(CLEAN!$K1188)</f>
        <v>12</v>
      </c>
      <c r="M1188" s="21">
        <v>53</v>
      </c>
      <c r="N1188" s="21">
        <f>SUM(CLEAN!$AB1188:$AE1188)</f>
        <v>28</v>
      </c>
      <c r="O1188" s="24">
        <f>CLEAN!$U1188+CLEAN!$V1188+CLEAN!$W1188+CLEAN!$X1188+CLEAN!$Y1188+CLEAN!$Z1188</f>
        <v>902</v>
      </c>
      <c r="P1188" s="21">
        <f>IF(CLEAN!$M1188&lt;=32,3,IF(CLEAN!$M1188&lt;=65,2,1))</f>
        <v>2</v>
      </c>
      <c r="Q1188" s="21">
        <f>IF(Table_Market[[#This Row],[F_TOTAL_achat]]&lt;=14,1,IF(Table_Market[[#This Row],[F_TOTAL_achat]]&lt;=21,2,3))</f>
        <v>3</v>
      </c>
      <c r="R1188" s="21">
        <f>IF(Table_Market[[#This Row],[M_TOTAL_dépensé]]&lt;=115,1,IF(Table_Market[[#This Row],[M_TOTAL_dépensé]]&lt;=833,2,3))</f>
        <v>3</v>
      </c>
      <c r="S1188" s="21" t="str">
        <f>Table_Market[[#This Row],[R_SCORE]]&amp;Table_Market[[#This Row],[F_SCORE]]&amp;Table_Market[[#This Row],[M_SCORE]]</f>
        <v>233</v>
      </c>
      <c r="T11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188" s="24">
        <v>437</v>
      </c>
      <c r="V1188" s="24">
        <v>8</v>
      </c>
      <c r="W1188" s="24">
        <v>206</v>
      </c>
      <c r="X1188" s="24">
        <v>160</v>
      </c>
      <c r="Y1188" s="24">
        <v>49</v>
      </c>
      <c r="Z1188" s="24">
        <v>42</v>
      </c>
      <c r="AA1188" s="21">
        <v>2</v>
      </c>
      <c r="AB1188" s="21">
        <v>7</v>
      </c>
      <c r="AC1188" s="21">
        <v>10</v>
      </c>
      <c r="AD1188" s="21">
        <v>5</v>
      </c>
      <c r="AE1188" s="21">
        <v>6</v>
      </c>
      <c r="AF1188" s="21">
        <v>1</v>
      </c>
      <c r="AG1188" s="21">
        <v>0</v>
      </c>
      <c r="AH1188" s="21">
        <v>0</v>
      </c>
      <c r="AI1188" s="21">
        <v>0</v>
      </c>
      <c r="AJ1188" s="21">
        <v>0</v>
      </c>
      <c r="AK1188" s="21">
        <v>0</v>
      </c>
      <c r="AL1188" s="21">
        <v>3</v>
      </c>
      <c r="AM1188" s="21">
        <v>11</v>
      </c>
      <c r="AN1188" s="25">
        <v>1</v>
      </c>
    </row>
    <row r="1189" spans="1:40" x14ac:dyDescent="0.35">
      <c r="A1189" s="26">
        <v>5389</v>
      </c>
      <c r="B1189" s="27">
        <v>1964</v>
      </c>
      <c r="C1189" s="21">
        <f ca="1">YEAR(TODAY())-CLEAN!$B1189</f>
        <v>61</v>
      </c>
      <c r="D1189" s="28" t="s">
        <v>794</v>
      </c>
      <c r="E1189" s="27" t="s">
        <v>716</v>
      </c>
      <c r="F1189" s="27" t="s">
        <v>710</v>
      </c>
      <c r="G1189" s="29">
        <v>48920</v>
      </c>
      <c r="H1189" s="28">
        <v>0</v>
      </c>
      <c r="I1189" s="28">
        <v>2</v>
      </c>
      <c r="J1189" s="28">
        <f>CLEAN!$H1189+CLEAN!$I1189</f>
        <v>2</v>
      </c>
      <c r="K1189" s="30">
        <v>41567</v>
      </c>
      <c r="L1189" s="28">
        <f ca="1">YEAR(TODAY())-YEAR(CLEAN!$K1189)</f>
        <v>12</v>
      </c>
      <c r="M1189" s="28">
        <v>93</v>
      </c>
      <c r="N1189" s="28">
        <f>SUM(CLEAN!$AB1189:$AE1189)</f>
        <v>20</v>
      </c>
      <c r="O1189" s="31">
        <f>CLEAN!$U1189+CLEAN!$V1189+CLEAN!$W1189+CLEAN!$X1189+CLEAN!$Y1189+CLEAN!$Z1189</f>
        <v>347</v>
      </c>
      <c r="P1189" s="28">
        <f>IF(CLEAN!$M1189&lt;=32,3,IF(CLEAN!$M1189&lt;=65,2,1))</f>
        <v>1</v>
      </c>
      <c r="Q1189" s="28">
        <f>IF(Table_Market[[#This Row],[F_TOTAL_achat]]&lt;=14,1,IF(Table_Market[[#This Row],[F_TOTAL_achat]]&lt;=21,2,3))</f>
        <v>2</v>
      </c>
      <c r="R1189" s="28">
        <f>IF(Table_Market[[#This Row],[M_TOTAL_dépensé]]&lt;=115,1,IF(Table_Market[[#This Row],[M_TOTAL_dépensé]]&lt;=833,2,3))</f>
        <v>2</v>
      </c>
      <c r="S1189" s="21" t="str">
        <f>Table_Market[[#This Row],[R_SCORE]]&amp;Table_Market[[#This Row],[F_SCORE]]&amp;Table_Market[[#This Row],[M_SCORE]]</f>
        <v>122</v>
      </c>
      <c r="T11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89" s="31">
        <v>238</v>
      </c>
      <c r="V1189" s="31">
        <v>17</v>
      </c>
      <c r="W1189" s="31">
        <v>68</v>
      </c>
      <c r="X1189" s="31">
        <v>8</v>
      </c>
      <c r="Y1189" s="31">
        <v>10</v>
      </c>
      <c r="Z1189" s="31">
        <v>6</v>
      </c>
      <c r="AA1189" s="28">
        <v>3</v>
      </c>
      <c r="AB1189" s="28">
        <v>6</v>
      </c>
      <c r="AC1189" s="28">
        <v>2</v>
      </c>
      <c r="AD1189" s="28">
        <v>5</v>
      </c>
      <c r="AE1189" s="28">
        <v>7</v>
      </c>
      <c r="AF1189" s="28">
        <v>0</v>
      </c>
      <c r="AG1189" s="28">
        <v>1</v>
      </c>
      <c r="AH1189" s="28">
        <v>0</v>
      </c>
      <c r="AI1189" s="28">
        <v>0</v>
      </c>
      <c r="AJ1189" s="28">
        <v>0</v>
      </c>
      <c r="AK1189" s="28">
        <v>0</v>
      </c>
      <c r="AL1189" s="28">
        <v>3</v>
      </c>
      <c r="AM1189" s="28">
        <v>11</v>
      </c>
      <c r="AN1189" s="32">
        <v>0</v>
      </c>
    </row>
    <row r="1190" spans="1:40" x14ac:dyDescent="0.35">
      <c r="A1190" s="19">
        <v>2811</v>
      </c>
      <c r="B1190" s="20">
        <v>1963</v>
      </c>
      <c r="C1190" s="21">
        <f ca="1">YEAR(TODAY())-CLEAN!$B1190</f>
        <v>62</v>
      </c>
      <c r="D1190" s="28" t="s">
        <v>794</v>
      </c>
      <c r="E1190" s="20" t="s">
        <v>714</v>
      </c>
      <c r="F1190" s="20" t="s">
        <v>709</v>
      </c>
      <c r="G1190" s="22">
        <v>48918</v>
      </c>
      <c r="H1190" s="21">
        <v>1</v>
      </c>
      <c r="I1190" s="21">
        <v>1</v>
      </c>
      <c r="J1190" s="21">
        <f>CLEAN!$H1190+CLEAN!$I1190</f>
        <v>2</v>
      </c>
      <c r="K1190" s="23">
        <v>41741</v>
      </c>
      <c r="L1190" s="21">
        <f ca="1">YEAR(TODAY())-YEAR(CLEAN!$K1190)</f>
        <v>11</v>
      </c>
      <c r="M1190" s="21">
        <v>21</v>
      </c>
      <c r="N1190" s="21">
        <f>SUM(CLEAN!$AB1190:$AE1190)</f>
        <v>9</v>
      </c>
      <c r="O1190" s="24">
        <f>CLEAN!$U1190+CLEAN!$V1190+CLEAN!$W1190+CLEAN!$X1190+CLEAN!$Y1190+CLEAN!$Z1190</f>
        <v>62</v>
      </c>
      <c r="P1190" s="21">
        <f>IF(CLEAN!$M1190&lt;=32,3,IF(CLEAN!$M1190&lt;=65,2,1))</f>
        <v>3</v>
      </c>
      <c r="Q1190" s="21">
        <f>IF(Table_Market[[#This Row],[F_TOTAL_achat]]&lt;=14,1,IF(Table_Market[[#This Row],[F_TOTAL_achat]]&lt;=21,2,3))</f>
        <v>1</v>
      </c>
      <c r="R1190" s="21">
        <f>IF(Table_Market[[#This Row],[M_TOTAL_dépensé]]&lt;=115,1,IF(Table_Market[[#This Row],[M_TOTAL_dépensé]]&lt;=833,2,3))</f>
        <v>1</v>
      </c>
      <c r="S1190" s="21" t="str">
        <f>Table_Market[[#This Row],[R_SCORE]]&amp;Table_Market[[#This Row],[F_SCORE]]&amp;Table_Market[[#This Row],[M_SCORE]]</f>
        <v>311</v>
      </c>
      <c r="T11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90" s="24">
        <v>52</v>
      </c>
      <c r="V1190" s="24">
        <v>0</v>
      </c>
      <c r="W1190" s="24">
        <v>9</v>
      </c>
      <c r="X1190" s="24">
        <v>0</v>
      </c>
      <c r="Y1190" s="24">
        <v>0</v>
      </c>
      <c r="Z1190" s="24">
        <v>1</v>
      </c>
      <c r="AA1190" s="21">
        <v>2</v>
      </c>
      <c r="AB1190" s="21">
        <v>1</v>
      </c>
      <c r="AC1190" s="21">
        <v>0</v>
      </c>
      <c r="AD1190" s="21">
        <v>4</v>
      </c>
      <c r="AE1190" s="21">
        <v>4</v>
      </c>
      <c r="AF1190" s="21">
        <v>0</v>
      </c>
      <c r="AG1190" s="21">
        <v>0</v>
      </c>
      <c r="AH1190" s="21">
        <v>0</v>
      </c>
      <c r="AI1190" s="21">
        <v>0</v>
      </c>
      <c r="AJ1190" s="21">
        <v>0</v>
      </c>
      <c r="AK1190" s="21">
        <v>0</v>
      </c>
      <c r="AL1190" s="21">
        <v>3</v>
      </c>
      <c r="AM1190" s="21">
        <v>11</v>
      </c>
      <c r="AN1190" s="25">
        <v>0</v>
      </c>
    </row>
    <row r="1191" spans="1:40" x14ac:dyDescent="0.35">
      <c r="A1191" s="26">
        <v>9150</v>
      </c>
      <c r="B1191" s="27">
        <v>1963</v>
      </c>
      <c r="C1191" s="21">
        <f ca="1">YEAR(TODAY())-CLEAN!$B1191</f>
        <v>62</v>
      </c>
      <c r="D1191" s="28" t="s">
        <v>794</v>
      </c>
      <c r="E1191" s="27" t="s">
        <v>714</v>
      </c>
      <c r="F1191" s="27" t="s">
        <v>709</v>
      </c>
      <c r="G1191" s="29">
        <v>48918</v>
      </c>
      <c r="H1191" s="28">
        <v>1</v>
      </c>
      <c r="I1191" s="28">
        <v>1</v>
      </c>
      <c r="J1191" s="28">
        <f>CLEAN!$H1191+CLEAN!$I1191</f>
        <v>2</v>
      </c>
      <c r="K1191" s="30">
        <v>41741</v>
      </c>
      <c r="L1191" s="28">
        <f ca="1">YEAR(TODAY())-YEAR(CLEAN!$K1191)</f>
        <v>11</v>
      </c>
      <c r="M1191" s="28">
        <v>21</v>
      </c>
      <c r="N1191" s="28">
        <f>SUM(CLEAN!$AB1191:$AE1191)</f>
        <v>9</v>
      </c>
      <c r="O1191" s="31">
        <f>CLEAN!$U1191+CLEAN!$V1191+CLEAN!$W1191+CLEAN!$X1191+CLEAN!$Y1191+CLEAN!$Z1191</f>
        <v>62</v>
      </c>
      <c r="P1191" s="28">
        <f>IF(CLEAN!$M1191&lt;=32,3,IF(CLEAN!$M1191&lt;=65,2,1))</f>
        <v>3</v>
      </c>
      <c r="Q1191" s="28">
        <f>IF(Table_Market[[#This Row],[F_TOTAL_achat]]&lt;=14,1,IF(Table_Market[[#This Row],[F_TOTAL_achat]]&lt;=21,2,3))</f>
        <v>1</v>
      </c>
      <c r="R1191" s="28">
        <f>IF(Table_Market[[#This Row],[M_TOTAL_dépensé]]&lt;=115,1,IF(Table_Market[[#This Row],[M_TOTAL_dépensé]]&lt;=833,2,3))</f>
        <v>1</v>
      </c>
      <c r="S1191" s="21" t="str">
        <f>Table_Market[[#This Row],[R_SCORE]]&amp;Table_Market[[#This Row],[F_SCORE]]&amp;Table_Market[[#This Row],[M_SCORE]]</f>
        <v>311</v>
      </c>
      <c r="T11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91" s="31">
        <v>52</v>
      </c>
      <c r="V1191" s="31">
        <v>0</v>
      </c>
      <c r="W1191" s="31">
        <v>9</v>
      </c>
      <c r="X1191" s="31">
        <v>0</v>
      </c>
      <c r="Y1191" s="31">
        <v>0</v>
      </c>
      <c r="Z1191" s="31">
        <v>1</v>
      </c>
      <c r="AA1191" s="28">
        <v>2</v>
      </c>
      <c r="AB1191" s="28">
        <v>1</v>
      </c>
      <c r="AC1191" s="28">
        <v>0</v>
      </c>
      <c r="AD1191" s="28">
        <v>4</v>
      </c>
      <c r="AE1191" s="28">
        <v>4</v>
      </c>
      <c r="AF1191" s="28">
        <v>0</v>
      </c>
      <c r="AG1191" s="28">
        <v>0</v>
      </c>
      <c r="AH1191" s="28">
        <v>0</v>
      </c>
      <c r="AI1191" s="28">
        <v>0</v>
      </c>
      <c r="AJ1191" s="28">
        <v>0</v>
      </c>
      <c r="AK1191" s="28">
        <v>0</v>
      </c>
      <c r="AL1191" s="28">
        <v>3</v>
      </c>
      <c r="AM1191" s="28">
        <v>11</v>
      </c>
      <c r="AN1191" s="32">
        <v>0</v>
      </c>
    </row>
    <row r="1192" spans="1:40" x14ac:dyDescent="0.35">
      <c r="A1192" s="19">
        <v>8805</v>
      </c>
      <c r="B1192" s="20">
        <v>1960</v>
      </c>
      <c r="C1192" s="21">
        <f ca="1">YEAR(TODAY())-CLEAN!$B1192</f>
        <v>65</v>
      </c>
      <c r="D1192" s="28" t="s">
        <v>794</v>
      </c>
      <c r="E1192" s="20" t="s">
        <v>716</v>
      </c>
      <c r="F1192" s="20" t="s">
        <v>709</v>
      </c>
      <c r="G1192" s="22">
        <v>48904</v>
      </c>
      <c r="H1192" s="21">
        <v>0</v>
      </c>
      <c r="I1192" s="21">
        <v>1</v>
      </c>
      <c r="J1192" s="21">
        <f>CLEAN!$H1192+CLEAN!$I1192</f>
        <v>1</v>
      </c>
      <c r="K1192" s="23">
        <v>41245</v>
      </c>
      <c r="L1192" s="21">
        <f ca="1">YEAR(TODAY())-YEAR(CLEAN!$K1192)</f>
        <v>13</v>
      </c>
      <c r="M1192" s="21">
        <v>1</v>
      </c>
      <c r="N1192" s="21">
        <f>SUM(CLEAN!$AB1192:$AE1192)</f>
        <v>21</v>
      </c>
      <c r="O1192" s="24">
        <f>CLEAN!$U1192+CLEAN!$V1192+CLEAN!$W1192+CLEAN!$X1192+CLEAN!$Y1192+CLEAN!$Z1192</f>
        <v>371</v>
      </c>
      <c r="P1192" s="21">
        <f>IF(CLEAN!$M1192&lt;=32,3,IF(CLEAN!$M1192&lt;=65,2,1))</f>
        <v>3</v>
      </c>
      <c r="Q1192" s="21">
        <f>IF(Table_Market[[#This Row],[F_TOTAL_achat]]&lt;=14,1,IF(Table_Market[[#This Row],[F_TOTAL_achat]]&lt;=21,2,3))</f>
        <v>2</v>
      </c>
      <c r="R1192" s="21">
        <f>IF(Table_Market[[#This Row],[M_TOTAL_dépensé]]&lt;=115,1,IF(Table_Market[[#This Row],[M_TOTAL_dépensé]]&lt;=833,2,3))</f>
        <v>2</v>
      </c>
      <c r="S1192" s="21" t="str">
        <f>Table_Market[[#This Row],[R_SCORE]]&amp;Table_Market[[#This Row],[F_SCORE]]&amp;Table_Market[[#This Row],[M_SCORE]]</f>
        <v>322</v>
      </c>
      <c r="T11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92" s="24">
        <v>283</v>
      </c>
      <c r="V1192" s="24">
        <v>10</v>
      </c>
      <c r="W1192" s="24">
        <v>38</v>
      </c>
      <c r="X1192" s="24">
        <v>0</v>
      </c>
      <c r="Y1192" s="24">
        <v>13</v>
      </c>
      <c r="Z1192" s="24">
        <v>27</v>
      </c>
      <c r="AA1192" s="21">
        <v>4</v>
      </c>
      <c r="AB1192" s="21">
        <v>7</v>
      </c>
      <c r="AC1192" s="21">
        <v>2</v>
      </c>
      <c r="AD1192" s="21">
        <v>4</v>
      </c>
      <c r="AE1192" s="21">
        <v>8</v>
      </c>
      <c r="AF1192" s="21">
        <v>0</v>
      </c>
      <c r="AG1192" s="21">
        <v>0</v>
      </c>
      <c r="AH1192" s="21">
        <v>0</v>
      </c>
      <c r="AI1192" s="21">
        <v>0</v>
      </c>
      <c r="AJ1192" s="21">
        <v>0</v>
      </c>
      <c r="AK1192" s="21">
        <v>0</v>
      </c>
      <c r="AL1192" s="21">
        <v>3</v>
      </c>
      <c r="AM1192" s="21">
        <v>11</v>
      </c>
      <c r="AN1192" s="25">
        <v>0</v>
      </c>
    </row>
    <row r="1193" spans="1:40" x14ac:dyDescent="0.35">
      <c r="A1193" s="26">
        <v>1158</v>
      </c>
      <c r="B1193" s="27">
        <v>1966</v>
      </c>
      <c r="C1193" s="21">
        <f ca="1">YEAR(TODAY())-CLEAN!$B1193</f>
        <v>59</v>
      </c>
      <c r="D1193" s="28" t="s">
        <v>792</v>
      </c>
      <c r="E1193" s="27" t="s">
        <v>716</v>
      </c>
      <c r="F1193" s="27" t="s">
        <v>711</v>
      </c>
      <c r="G1193" s="29">
        <v>48877</v>
      </c>
      <c r="H1193" s="28">
        <v>0</v>
      </c>
      <c r="I1193" s="28">
        <v>1</v>
      </c>
      <c r="J1193" s="28">
        <f>CLEAN!$H1193+CLEAN!$I1193</f>
        <v>1</v>
      </c>
      <c r="K1193" s="30">
        <v>41644</v>
      </c>
      <c r="L1193" s="28">
        <f ca="1">YEAR(TODAY())-YEAR(CLEAN!$K1193)</f>
        <v>11</v>
      </c>
      <c r="M1193" s="28">
        <v>27</v>
      </c>
      <c r="N1193" s="28">
        <f>SUM(CLEAN!$AB1193:$AE1193)</f>
        <v>14</v>
      </c>
      <c r="O1193" s="31">
        <f>CLEAN!$U1193+CLEAN!$V1193+CLEAN!$W1193+CLEAN!$X1193+CLEAN!$Y1193+CLEAN!$Z1193</f>
        <v>144</v>
      </c>
      <c r="P1193" s="28">
        <f>IF(CLEAN!$M1193&lt;=32,3,IF(CLEAN!$M1193&lt;=65,2,1))</f>
        <v>3</v>
      </c>
      <c r="Q1193" s="28">
        <f>IF(Table_Market[[#This Row],[F_TOTAL_achat]]&lt;=14,1,IF(Table_Market[[#This Row],[F_TOTAL_achat]]&lt;=21,2,3))</f>
        <v>1</v>
      </c>
      <c r="R1193" s="28">
        <f>IF(Table_Market[[#This Row],[M_TOTAL_dépensé]]&lt;=115,1,IF(Table_Market[[#This Row],[M_TOTAL_dépensé]]&lt;=833,2,3))</f>
        <v>2</v>
      </c>
      <c r="S1193" s="21" t="str">
        <f>Table_Market[[#This Row],[R_SCORE]]&amp;Table_Market[[#This Row],[F_SCORE]]&amp;Table_Market[[#This Row],[M_SCORE]]</f>
        <v>312</v>
      </c>
      <c r="T11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93" s="31">
        <v>102</v>
      </c>
      <c r="V1193" s="31">
        <v>1</v>
      </c>
      <c r="W1193" s="31">
        <v>15</v>
      </c>
      <c r="X1193" s="31">
        <v>2</v>
      </c>
      <c r="Y1193" s="31">
        <v>0</v>
      </c>
      <c r="Z1193" s="31">
        <v>24</v>
      </c>
      <c r="AA1193" s="28">
        <v>1</v>
      </c>
      <c r="AB1193" s="28">
        <v>3</v>
      </c>
      <c r="AC1193" s="28">
        <v>0</v>
      </c>
      <c r="AD1193" s="28">
        <v>4</v>
      </c>
      <c r="AE1193" s="28">
        <v>7</v>
      </c>
      <c r="AF1193" s="28">
        <v>0</v>
      </c>
      <c r="AG1193" s="28">
        <v>0</v>
      </c>
      <c r="AH1193" s="28">
        <v>0</v>
      </c>
      <c r="AI1193" s="28">
        <v>0</v>
      </c>
      <c r="AJ1193" s="28">
        <v>0</v>
      </c>
      <c r="AK1193" s="28">
        <v>0</v>
      </c>
      <c r="AL1193" s="28">
        <v>3</v>
      </c>
      <c r="AM1193" s="28">
        <v>11</v>
      </c>
      <c r="AN1193" s="32">
        <v>0</v>
      </c>
    </row>
    <row r="1194" spans="1:40" x14ac:dyDescent="0.35">
      <c r="A1194" s="19">
        <v>10232</v>
      </c>
      <c r="B1194" s="20">
        <v>1963</v>
      </c>
      <c r="C1194" s="21">
        <f ca="1">YEAR(TODAY())-CLEAN!$B1194</f>
        <v>62</v>
      </c>
      <c r="D1194" s="28" t="s">
        <v>794</v>
      </c>
      <c r="E1194" s="20" t="s">
        <v>714</v>
      </c>
      <c r="F1194" s="20" t="s">
        <v>711</v>
      </c>
      <c r="G1194" s="22">
        <v>48799</v>
      </c>
      <c r="H1194" s="21">
        <v>0</v>
      </c>
      <c r="I1194" s="21">
        <v>1</v>
      </c>
      <c r="J1194" s="21">
        <f>CLEAN!$H1194+CLEAN!$I1194</f>
        <v>1</v>
      </c>
      <c r="K1194" s="23">
        <v>41583</v>
      </c>
      <c r="L1194" s="21">
        <f ca="1">YEAR(TODAY())-YEAR(CLEAN!$K1194)</f>
        <v>12</v>
      </c>
      <c r="M1194" s="21">
        <v>9</v>
      </c>
      <c r="N1194" s="21">
        <f>SUM(CLEAN!$AB1194:$AE1194)</f>
        <v>15</v>
      </c>
      <c r="O1194" s="24">
        <f>CLEAN!$U1194+CLEAN!$V1194+CLEAN!$W1194+CLEAN!$X1194+CLEAN!$Y1194+CLEAN!$Z1194</f>
        <v>331</v>
      </c>
      <c r="P1194" s="21">
        <f>IF(CLEAN!$M1194&lt;=32,3,IF(CLEAN!$M1194&lt;=65,2,1))</f>
        <v>3</v>
      </c>
      <c r="Q1194" s="21">
        <f>IF(Table_Market[[#This Row],[F_TOTAL_achat]]&lt;=14,1,IF(Table_Market[[#This Row],[F_TOTAL_achat]]&lt;=21,2,3))</f>
        <v>2</v>
      </c>
      <c r="R1194" s="21">
        <f>IF(Table_Market[[#This Row],[M_TOTAL_dépensé]]&lt;=115,1,IF(Table_Market[[#This Row],[M_TOTAL_dépensé]]&lt;=833,2,3))</f>
        <v>2</v>
      </c>
      <c r="S1194" s="21" t="str">
        <f>Table_Market[[#This Row],[R_SCORE]]&amp;Table_Market[[#This Row],[F_SCORE]]&amp;Table_Market[[#This Row],[M_SCORE]]</f>
        <v>322</v>
      </c>
      <c r="T11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94" s="24">
        <v>174</v>
      </c>
      <c r="V1194" s="24">
        <v>18</v>
      </c>
      <c r="W1194" s="24">
        <v>81</v>
      </c>
      <c r="X1194" s="24">
        <v>28</v>
      </c>
      <c r="Y1194" s="24">
        <v>6</v>
      </c>
      <c r="Z1194" s="24">
        <v>24</v>
      </c>
      <c r="AA1194" s="21">
        <v>3</v>
      </c>
      <c r="AB1194" s="21">
        <v>3</v>
      </c>
      <c r="AC1194" s="21">
        <v>2</v>
      </c>
      <c r="AD1194" s="21">
        <v>7</v>
      </c>
      <c r="AE1194" s="21">
        <v>3</v>
      </c>
      <c r="AF1194" s="21">
        <v>0</v>
      </c>
      <c r="AG1194" s="21">
        <v>0</v>
      </c>
      <c r="AH1194" s="21">
        <v>0</v>
      </c>
      <c r="AI1194" s="21">
        <v>0</v>
      </c>
      <c r="AJ1194" s="21">
        <v>0</v>
      </c>
      <c r="AK1194" s="21">
        <v>0</v>
      </c>
      <c r="AL1194" s="21">
        <v>3</v>
      </c>
      <c r="AM1194" s="21">
        <v>11</v>
      </c>
      <c r="AN1194" s="25">
        <v>0</v>
      </c>
    </row>
    <row r="1195" spans="1:40" x14ac:dyDescent="0.35">
      <c r="A1195" s="26">
        <v>6382</v>
      </c>
      <c r="B1195" s="27">
        <v>1953</v>
      </c>
      <c r="C1195" s="21">
        <f ca="1">YEAR(TODAY())-CLEAN!$B1195</f>
        <v>72</v>
      </c>
      <c r="D1195" s="28" t="s">
        <v>794</v>
      </c>
      <c r="E1195" s="27" t="s">
        <v>716</v>
      </c>
      <c r="F1195" s="27" t="s">
        <v>713</v>
      </c>
      <c r="G1195" s="29">
        <v>48794</v>
      </c>
      <c r="H1195" s="28">
        <v>1</v>
      </c>
      <c r="I1195" s="28">
        <v>1</v>
      </c>
      <c r="J1195" s="28">
        <f>CLEAN!$H1195+CLEAN!$I1195</f>
        <v>2</v>
      </c>
      <c r="K1195" s="30">
        <v>41816</v>
      </c>
      <c r="L1195" s="28">
        <f ca="1">YEAR(TODAY())-YEAR(CLEAN!$K1195)</f>
        <v>11</v>
      </c>
      <c r="M1195" s="28">
        <v>97</v>
      </c>
      <c r="N1195" s="28">
        <f>SUM(CLEAN!$AB1195:$AE1195)</f>
        <v>8</v>
      </c>
      <c r="O1195" s="31">
        <f>CLEAN!$U1195+CLEAN!$V1195+CLEAN!$W1195+CLEAN!$X1195+CLEAN!$Y1195+CLEAN!$Z1195</f>
        <v>54</v>
      </c>
      <c r="P1195" s="28">
        <f>IF(CLEAN!$M1195&lt;=32,3,IF(CLEAN!$M1195&lt;=65,2,1))</f>
        <v>1</v>
      </c>
      <c r="Q1195" s="28">
        <f>IF(Table_Market[[#This Row],[F_TOTAL_achat]]&lt;=14,1,IF(Table_Market[[#This Row],[F_TOTAL_achat]]&lt;=21,2,3))</f>
        <v>1</v>
      </c>
      <c r="R1195" s="28">
        <f>IF(Table_Market[[#This Row],[M_TOTAL_dépensé]]&lt;=115,1,IF(Table_Market[[#This Row],[M_TOTAL_dépensé]]&lt;=833,2,3))</f>
        <v>1</v>
      </c>
      <c r="S1195" s="21" t="str">
        <f>Table_Market[[#This Row],[R_SCORE]]&amp;Table_Market[[#This Row],[F_SCORE]]&amp;Table_Market[[#This Row],[M_SCORE]]</f>
        <v>111</v>
      </c>
      <c r="T11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95" s="31">
        <v>25</v>
      </c>
      <c r="V1195" s="31">
        <v>0</v>
      </c>
      <c r="W1195" s="31">
        <v>11</v>
      </c>
      <c r="X1195" s="31">
        <v>3</v>
      </c>
      <c r="Y1195" s="31">
        <v>0</v>
      </c>
      <c r="Z1195" s="31">
        <v>15</v>
      </c>
      <c r="AA1195" s="28">
        <v>1</v>
      </c>
      <c r="AB1195" s="28">
        <v>1</v>
      </c>
      <c r="AC1195" s="28">
        <v>0</v>
      </c>
      <c r="AD1195" s="28">
        <v>3</v>
      </c>
      <c r="AE1195" s="28">
        <v>4</v>
      </c>
      <c r="AF1195" s="28">
        <v>0</v>
      </c>
      <c r="AG1195" s="28">
        <v>0</v>
      </c>
      <c r="AH1195" s="28">
        <v>0</v>
      </c>
      <c r="AI1195" s="28">
        <v>0</v>
      </c>
      <c r="AJ1195" s="28">
        <v>0</v>
      </c>
      <c r="AK1195" s="28">
        <v>0</v>
      </c>
      <c r="AL1195" s="28">
        <v>3</v>
      </c>
      <c r="AM1195" s="28">
        <v>11</v>
      </c>
      <c r="AN1195" s="32">
        <v>0</v>
      </c>
    </row>
    <row r="1196" spans="1:40" x14ac:dyDescent="0.35">
      <c r="A1196" s="19">
        <v>8560</v>
      </c>
      <c r="B1196" s="20">
        <v>1992</v>
      </c>
      <c r="C1196" s="21">
        <f ca="1">YEAR(TODAY())-CLEAN!$B1196</f>
        <v>33</v>
      </c>
      <c r="D1196" s="28" t="s">
        <v>793</v>
      </c>
      <c r="E1196" s="20" t="s">
        <v>716</v>
      </c>
      <c r="F1196" s="20" t="s">
        <v>709</v>
      </c>
      <c r="G1196" s="22">
        <v>48789</v>
      </c>
      <c r="H1196" s="21">
        <v>0</v>
      </c>
      <c r="I1196" s="21">
        <v>0</v>
      </c>
      <c r="J1196" s="21">
        <f>CLEAN!$H1196+CLEAN!$I1196</f>
        <v>0</v>
      </c>
      <c r="K1196" s="23">
        <v>41162</v>
      </c>
      <c r="L1196" s="21">
        <f ca="1">YEAR(TODAY())-YEAR(CLEAN!$K1196)</f>
        <v>13</v>
      </c>
      <c r="M1196" s="21">
        <v>94</v>
      </c>
      <c r="N1196" s="21">
        <f>SUM(CLEAN!$AB1196:$AE1196)</f>
        <v>23</v>
      </c>
      <c r="O1196" s="24">
        <f>CLEAN!$U1196+CLEAN!$V1196+CLEAN!$W1196+CLEAN!$X1196+CLEAN!$Y1196+CLEAN!$Z1196</f>
        <v>680</v>
      </c>
      <c r="P1196" s="21">
        <f>IF(CLEAN!$M1196&lt;=32,3,IF(CLEAN!$M1196&lt;=65,2,1))</f>
        <v>1</v>
      </c>
      <c r="Q1196" s="21">
        <f>IF(Table_Market[[#This Row],[F_TOTAL_achat]]&lt;=14,1,IF(Table_Market[[#This Row],[F_TOTAL_achat]]&lt;=21,2,3))</f>
        <v>3</v>
      </c>
      <c r="R1196" s="21">
        <f>IF(Table_Market[[#This Row],[M_TOTAL_dépensé]]&lt;=115,1,IF(Table_Market[[#This Row],[M_TOTAL_dépensé]]&lt;=833,2,3))</f>
        <v>2</v>
      </c>
      <c r="S1196" s="21" t="str">
        <f>Table_Market[[#This Row],[R_SCORE]]&amp;Table_Market[[#This Row],[F_SCORE]]&amp;Table_Market[[#This Row],[M_SCORE]]</f>
        <v>132</v>
      </c>
      <c r="T11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96" s="24">
        <v>351</v>
      </c>
      <c r="V1196" s="24">
        <v>16</v>
      </c>
      <c r="W1196" s="24">
        <v>156</v>
      </c>
      <c r="X1196" s="24">
        <v>7</v>
      </c>
      <c r="Y1196" s="24">
        <v>5</v>
      </c>
      <c r="Z1196" s="24">
        <v>145</v>
      </c>
      <c r="AA1196" s="21">
        <v>1</v>
      </c>
      <c r="AB1196" s="21">
        <v>6</v>
      </c>
      <c r="AC1196" s="21">
        <v>4</v>
      </c>
      <c r="AD1196" s="21">
        <v>7</v>
      </c>
      <c r="AE1196" s="21">
        <v>6</v>
      </c>
      <c r="AF1196" s="21">
        <v>0</v>
      </c>
      <c r="AG1196" s="21">
        <v>0</v>
      </c>
      <c r="AH1196" s="21">
        <v>0</v>
      </c>
      <c r="AI1196" s="21">
        <v>0</v>
      </c>
      <c r="AJ1196" s="21">
        <v>0</v>
      </c>
      <c r="AK1196" s="21">
        <v>0</v>
      </c>
      <c r="AL1196" s="21">
        <v>3</v>
      </c>
      <c r="AM1196" s="21">
        <v>11</v>
      </c>
      <c r="AN1196" s="25">
        <v>0</v>
      </c>
    </row>
    <row r="1197" spans="1:40" x14ac:dyDescent="0.35">
      <c r="A1197" s="26">
        <v>5237</v>
      </c>
      <c r="B1197" s="27">
        <v>1950</v>
      </c>
      <c r="C1197" s="21">
        <f ca="1">YEAR(TODAY())-CLEAN!$B1197</f>
        <v>75</v>
      </c>
      <c r="D1197" s="28" t="s">
        <v>794</v>
      </c>
      <c r="E1197" s="27" t="s">
        <v>714</v>
      </c>
      <c r="F1197" s="27" t="s">
        <v>709</v>
      </c>
      <c r="G1197" s="29">
        <v>48767</v>
      </c>
      <c r="H1197" s="28">
        <v>1</v>
      </c>
      <c r="I1197" s="28">
        <v>2</v>
      </c>
      <c r="J1197" s="28">
        <f>CLEAN!$H1197+CLEAN!$I1197</f>
        <v>3</v>
      </c>
      <c r="K1197" s="30">
        <v>41640</v>
      </c>
      <c r="L1197" s="28">
        <f ca="1">YEAR(TODAY())-YEAR(CLEAN!$K1197)</f>
        <v>11</v>
      </c>
      <c r="M1197" s="28">
        <v>79</v>
      </c>
      <c r="N1197" s="28">
        <f>SUM(CLEAN!$AB1197:$AE1197)</f>
        <v>11</v>
      </c>
      <c r="O1197" s="31">
        <f>CLEAN!$U1197+CLEAN!$V1197+CLEAN!$W1197+CLEAN!$X1197+CLEAN!$Y1197+CLEAN!$Z1197</f>
        <v>63</v>
      </c>
      <c r="P1197" s="28">
        <f>IF(CLEAN!$M1197&lt;=32,3,IF(CLEAN!$M1197&lt;=65,2,1))</f>
        <v>1</v>
      </c>
      <c r="Q1197" s="28">
        <f>IF(Table_Market[[#This Row],[F_TOTAL_achat]]&lt;=14,1,IF(Table_Market[[#This Row],[F_TOTAL_achat]]&lt;=21,2,3))</f>
        <v>1</v>
      </c>
      <c r="R1197" s="28">
        <f>IF(Table_Market[[#This Row],[M_TOTAL_dépensé]]&lt;=115,1,IF(Table_Market[[#This Row],[M_TOTAL_dépensé]]&lt;=833,2,3))</f>
        <v>1</v>
      </c>
      <c r="S1197" s="21" t="str">
        <f>Table_Market[[#This Row],[R_SCORE]]&amp;Table_Market[[#This Row],[F_SCORE]]&amp;Table_Market[[#This Row],[M_SCORE]]</f>
        <v>111</v>
      </c>
      <c r="T11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97" s="31">
        <v>28</v>
      </c>
      <c r="V1197" s="31">
        <v>1</v>
      </c>
      <c r="W1197" s="31">
        <v>21</v>
      </c>
      <c r="X1197" s="31">
        <v>3</v>
      </c>
      <c r="Y1197" s="31">
        <v>0</v>
      </c>
      <c r="Z1197" s="31">
        <v>10</v>
      </c>
      <c r="AA1197" s="28">
        <v>3</v>
      </c>
      <c r="AB1197" s="28">
        <v>2</v>
      </c>
      <c r="AC1197" s="28">
        <v>1</v>
      </c>
      <c r="AD1197" s="28">
        <v>3</v>
      </c>
      <c r="AE1197" s="28">
        <v>5</v>
      </c>
      <c r="AF1197" s="28">
        <v>0</v>
      </c>
      <c r="AG1197" s="28">
        <v>0</v>
      </c>
      <c r="AH1197" s="28">
        <v>0</v>
      </c>
      <c r="AI1197" s="28">
        <v>0</v>
      </c>
      <c r="AJ1197" s="28">
        <v>0</v>
      </c>
      <c r="AK1197" s="28">
        <v>0</v>
      </c>
      <c r="AL1197" s="28">
        <v>3</v>
      </c>
      <c r="AM1197" s="28">
        <v>11</v>
      </c>
      <c r="AN1197" s="32">
        <v>0</v>
      </c>
    </row>
    <row r="1198" spans="1:40" x14ac:dyDescent="0.35">
      <c r="A1198" s="19">
        <v>5621</v>
      </c>
      <c r="B1198" s="20">
        <v>1969</v>
      </c>
      <c r="C1198" s="21">
        <f ca="1">YEAR(TODAY())-CLEAN!$B1198</f>
        <v>56</v>
      </c>
      <c r="D1198" s="28" t="s">
        <v>792</v>
      </c>
      <c r="E1198" s="20" t="s">
        <v>716</v>
      </c>
      <c r="F1198" s="20" t="s">
        <v>710</v>
      </c>
      <c r="G1198" s="22">
        <v>48752</v>
      </c>
      <c r="H1198" s="21">
        <v>1</v>
      </c>
      <c r="I1198" s="21">
        <v>1</v>
      </c>
      <c r="J1198" s="21">
        <f>CLEAN!$H1198+CLEAN!$I1198</f>
        <v>2</v>
      </c>
      <c r="K1198" s="23">
        <v>41255</v>
      </c>
      <c r="L1198" s="21">
        <f ca="1">YEAR(TODAY())-YEAR(CLEAN!$K1198)</f>
        <v>13</v>
      </c>
      <c r="M1198" s="21">
        <v>8</v>
      </c>
      <c r="N1198" s="21">
        <f>SUM(CLEAN!$AB1198:$AE1198)</f>
        <v>21</v>
      </c>
      <c r="O1198" s="24">
        <f>CLEAN!$U1198+CLEAN!$V1198+CLEAN!$W1198+CLEAN!$X1198+CLEAN!$Y1198+CLEAN!$Z1198</f>
        <v>316</v>
      </c>
      <c r="P1198" s="21">
        <f>IF(CLEAN!$M1198&lt;=32,3,IF(CLEAN!$M1198&lt;=65,2,1))</f>
        <v>3</v>
      </c>
      <c r="Q1198" s="21">
        <f>IF(Table_Market[[#This Row],[F_TOTAL_achat]]&lt;=14,1,IF(Table_Market[[#This Row],[F_TOTAL_achat]]&lt;=21,2,3))</f>
        <v>2</v>
      </c>
      <c r="R1198" s="21">
        <f>IF(Table_Market[[#This Row],[M_TOTAL_dépensé]]&lt;=115,1,IF(Table_Market[[#This Row],[M_TOTAL_dépensé]]&lt;=833,2,3))</f>
        <v>2</v>
      </c>
      <c r="S1198" s="21" t="str">
        <f>Table_Market[[#This Row],[R_SCORE]]&amp;Table_Market[[#This Row],[F_SCORE]]&amp;Table_Market[[#This Row],[M_SCORE]]</f>
        <v>322</v>
      </c>
      <c r="T11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198" s="24">
        <v>73</v>
      </c>
      <c r="V1198" s="24">
        <v>57</v>
      </c>
      <c r="W1198" s="24">
        <v>100</v>
      </c>
      <c r="X1198" s="24">
        <v>71</v>
      </c>
      <c r="Y1198" s="24">
        <v>15</v>
      </c>
      <c r="Z1198" s="24">
        <v>0</v>
      </c>
      <c r="AA1198" s="21">
        <v>5</v>
      </c>
      <c r="AB1198" s="21">
        <v>6</v>
      </c>
      <c r="AC1198" s="21">
        <v>1</v>
      </c>
      <c r="AD1198" s="21">
        <v>5</v>
      </c>
      <c r="AE1198" s="21">
        <v>9</v>
      </c>
      <c r="AF1198" s="21">
        <v>0</v>
      </c>
      <c r="AG1198" s="21">
        <v>0</v>
      </c>
      <c r="AH1198" s="21">
        <v>0</v>
      </c>
      <c r="AI1198" s="21">
        <v>0</v>
      </c>
      <c r="AJ1198" s="21">
        <v>0</v>
      </c>
      <c r="AK1198" s="21">
        <v>0</v>
      </c>
      <c r="AL1198" s="21">
        <v>3</v>
      </c>
      <c r="AM1198" s="21">
        <v>11</v>
      </c>
      <c r="AN1198" s="25">
        <v>1</v>
      </c>
    </row>
    <row r="1199" spans="1:40" x14ac:dyDescent="0.35">
      <c r="A1199" s="26">
        <v>221</v>
      </c>
      <c r="B1199" s="27">
        <v>1955</v>
      </c>
      <c r="C1199" s="21">
        <f ca="1">YEAR(TODAY())-CLEAN!$B1199</f>
        <v>70</v>
      </c>
      <c r="D1199" s="28" t="s">
        <v>794</v>
      </c>
      <c r="E1199" s="27" t="s">
        <v>716</v>
      </c>
      <c r="F1199" s="27" t="s">
        <v>710</v>
      </c>
      <c r="G1199" s="29">
        <v>48726</v>
      </c>
      <c r="H1199" s="28">
        <v>0</v>
      </c>
      <c r="I1199" s="28">
        <v>1</v>
      </c>
      <c r="J1199" s="28">
        <f>CLEAN!$H1199+CLEAN!$I1199</f>
        <v>1</v>
      </c>
      <c r="K1199" s="30">
        <v>41391</v>
      </c>
      <c r="L1199" s="28">
        <f ca="1">YEAR(TODAY())-YEAR(CLEAN!$K1199)</f>
        <v>12</v>
      </c>
      <c r="M1199" s="28">
        <v>90</v>
      </c>
      <c r="N1199" s="28">
        <f>SUM(CLEAN!$AB1199:$AE1199)</f>
        <v>15</v>
      </c>
      <c r="O1199" s="31">
        <f>CLEAN!$U1199+CLEAN!$V1199+CLEAN!$W1199+CLEAN!$X1199+CLEAN!$Y1199+CLEAN!$Z1199</f>
        <v>242</v>
      </c>
      <c r="P1199" s="28">
        <f>IF(CLEAN!$M1199&lt;=32,3,IF(CLEAN!$M1199&lt;=65,2,1))</f>
        <v>1</v>
      </c>
      <c r="Q1199" s="28">
        <f>IF(Table_Market[[#This Row],[F_TOTAL_achat]]&lt;=14,1,IF(Table_Market[[#This Row],[F_TOTAL_achat]]&lt;=21,2,3))</f>
        <v>2</v>
      </c>
      <c r="R1199" s="28">
        <f>IF(Table_Market[[#This Row],[M_TOTAL_dépensé]]&lt;=115,1,IF(Table_Market[[#This Row],[M_TOTAL_dépensé]]&lt;=833,2,3))</f>
        <v>2</v>
      </c>
      <c r="S1199" s="21" t="str">
        <f>Table_Market[[#This Row],[R_SCORE]]&amp;Table_Market[[#This Row],[F_SCORE]]&amp;Table_Market[[#This Row],[M_SCORE]]</f>
        <v>122</v>
      </c>
      <c r="T11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199" s="31">
        <v>138</v>
      </c>
      <c r="V1199" s="31">
        <v>3</v>
      </c>
      <c r="W1199" s="31">
        <v>38</v>
      </c>
      <c r="X1199" s="31">
        <v>4</v>
      </c>
      <c r="Y1199" s="31">
        <v>0</v>
      </c>
      <c r="Z1199" s="31">
        <v>59</v>
      </c>
      <c r="AA1199" s="28">
        <v>3</v>
      </c>
      <c r="AB1199" s="28">
        <v>3</v>
      </c>
      <c r="AC1199" s="28">
        <v>2</v>
      </c>
      <c r="AD1199" s="28">
        <v>4</v>
      </c>
      <c r="AE1199" s="28">
        <v>6</v>
      </c>
      <c r="AF1199" s="28">
        <v>0</v>
      </c>
      <c r="AG1199" s="28">
        <v>0</v>
      </c>
      <c r="AH1199" s="28">
        <v>0</v>
      </c>
      <c r="AI1199" s="28">
        <v>0</v>
      </c>
      <c r="AJ1199" s="28">
        <v>0</v>
      </c>
      <c r="AK1199" s="28">
        <v>0</v>
      </c>
      <c r="AL1199" s="28">
        <v>3</v>
      </c>
      <c r="AM1199" s="28">
        <v>11</v>
      </c>
      <c r="AN1199" s="32">
        <v>0</v>
      </c>
    </row>
    <row r="1200" spans="1:40" x14ac:dyDescent="0.35">
      <c r="A1200" s="19">
        <v>5552</v>
      </c>
      <c r="B1200" s="20">
        <v>1963</v>
      </c>
      <c r="C1200" s="21">
        <f ca="1">YEAR(TODAY())-CLEAN!$B1200</f>
        <v>62</v>
      </c>
      <c r="D1200" s="28" t="s">
        <v>794</v>
      </c>
      <c r="E1200" s="20" t="s">
        <v>717</v>
      </c>
      <c r="F1200" s="20" t="s">
        <v>711</v>
      </c>
      <c r="G1200" s="22">
        <v>48721</v>
      </c>
      <c r="H1200" s="21">
        <v>1</v>
      </c>
      <c r="I1200" s="21">
        <v>1</v>
      </c>
      <c r="J1200" s="21">
        <f>CLEAN!$H1200+CLEAN!$I1200</f>
        <v>2</v>
      </c>
      <c r="K1200" s="23">
        <v>41407</v>
      </c>
      <c r="L1200" s="21">
        <f ca="1">YEAR(TODAY())-YEAR(CLEAN!$K1200)</f>
        <v>12</v>
      </c>
      <c r="M1200" s="21">
        <v>50</v>
      </c>
      <c r="N1200" s="21">
        <f>SUM(CLEAN!$AB1200:$AE1200)</f>
        <v>17</v>
      </c>
      <c r="O1200" s="24">
        <f>CLEAN!$U1200+CLEAN!$V1200+CLEAN!$W1200+CLEAN!$X1200+CLEAN!$Y1200+CLEAN!$Z1200</f>
        <v>293</v>
      </c>
      <c r="P1200" s="21">
        <f>IF(CLEAN!$M1200&lt;=32,3,IF(CLEAN!$M1200&lt;=65,2,1))</f>
        <v>2</v>
      </c>
      <c r="Q1200" s="21">
        <f>IF(Table_Market[[#This Row],[F_TOTAL_achat]]&lt;=14,1,IF(Table_Market[[#This Row],[F_TOTAL_achat]]&lt;=21,2,3))</f>
        <v>2</v>
      </c>
      <c r="R1200" s="21">
        <f>IF(Table_Market[[#This Row],[M_TOTAL_dépensé]]&lt;=115,1,IF(Table_Market[[#This Row],[M_TOTAL_dépensé]]&lt;=833,2,3))</f>
        <v>2</v>
      </c>
      <c r="S1200" s="21" t="str">
        <f>Table_Market[[#This Row],[R_SCORE]]&amp;Table_Market[[#This Row],[F_SCORE]]&amp;Table_Market[[#This Row],[M_SCORE]]</f>
        <v>222</v>
      </c>
      <c r="T12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00" s="24">
        <v>81</v>
      </c>
      <c r="V1200" s="24">
        <v>18</v>
      </c>
      <c r="W1200" s="24">
        <v>113</v>
      </c>
      <c r="X1200" s="24">
        <v>47</v>
      </c>
      <c r="Y1200" s="24">
        <v>13</v>
      </c>
      <c r="Z1200" s="24">
        <v>21</v>
      </c>
      <c r="AA1200" s="21">
        <v>6</v>
      </c>
      <c r="AB1200" s="21">
        <v>4</v>
      </c>
      <c r="AC1200" s="21">
        <v>2</v>
      </c>
      <c r="AD1200" s="21">
        <v>5</v>
      </c>
      <c r="AE1200" s="21">
        <v>6</v>
      </c>
      <c r="AF1200" s="21">
        <v>0</v>
      </c>
      <c r="AG1200" s="21">
        <v>0</v>
      </c>
      <c r="AH1200" s="21">
        <v>0</v>
      </c>
      <c r="AI1200" s="21">
        <v>0</v>
      </c>
      <c r="AJ1200" s="21">
        <v>0</v>
      </c>
      <c r="AK1200" s="21">
        <v>0</v>
      </c>
      <c r="AL1200" s="21">
        <v>3</v>
      </c>
      <c r="AM1200" s="21">
        <v>11</v>
      </c>
      <c r="AN1200" s="25">
        <v>0</v>
      </c>
    </row>
    <row r="1201" spans="1:40" x14ac:dyDescent="0.35">
      <c r="A1201" s="26">
        <v>11031</v>
      </c>
      <c r="B1201" s="27">
        <v>1950</v>
      </c>
      <c r="C1201" s="21">
        <f ca="1">YEAR(TODAY())-CLEAN!$B1201</f>
        <v>75</v>
      </c>
      <c r="D1201" s="28" t="s">
        <v>794</v>
      </c>
      <c r="E1201" s="27" t="s">
        <v>714</v>
      </c>
      <c r="F1201" s="27" t="s">
        <v>710</v>
      </c>
      <c r="G1201" s="29">
        <v>48699</v>
      </c>
      <c r="H1201" s="28">
        <v>1</v>
      </c>
      <c r="I1201" s="28">
        <v>1</v>
      </c>
      <c r="J1201" s="28">
        <f>CLEAN!$H1201+CLEAN!$I1201</f>
        <v>2</v>
      </c>
      <c r="K1201" s="30">
        <v>41415</v>
      </c>
      <c r="L1201" s="28">
        <f ca="1">YEAR(TODAY())-YEAR(CLEAN!$K1201)</f>
        <v>12</v>
      </c>
      <c r="M1201" s="28">
        <v>90</v>
      </c>
      <c r="N1201" s="28">
        <f>SUM(CLEAN!$AB1201:$AE1201)</f>
        <v>9</v>
      </c>
      <c r="O1201" s="31">
        <f>CLEAN!$U1201+CLEAN!$V1201+CLEAN!$W1201+CLEAN!$X1201+CLEAN!$Y1201+CLEAN!$Z1201</f>
        <v>40</v>
      </c>
      <c r="P1201" s="28">
        <f>IF(CLEAN!$M1201&lt;=32,3,IF(CLEAN!$M1201&lt;=65,2,1))</f>
        <v>1</v>
      </c>
      <c r="Q1201" s="28">
        <f>IF(Table_Market[[#This Row],[F_TOTAL_achat]]&lt;=14,1,IF(Table_Market[[#This Row],[F_TOTAL_achat]]&lt;=21,2,3))</f>
        <v>1</v>
      </c>
      <c r="R1201" s="28">
        <f>IF(Table_Market[[#This Row],[M_TOTAL_dépensé]]&lt;=115,1,IF(Table_Market[[#This Row],[M_TOTAL_dépensé]]&lt;=833,2,3))</f>
        <v>1</v>
      </c>
      <c r="S1201" s="21" t="str">
        <f>Table_Market[[#This Row],[R_SCORE]]&amp;Table_Market[[#This Row],[F_SCORE]]&amp;Table_Market[[#This Row],[M_SCORE]]</f>
        <v>111</v>
      </c>
      <c r="T12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01" s="31">
        <v>26</v>
      </c>
      <c r="V1201" s="31">
        <v>1</v>
      </c>
      <c r="W1201" s="31">
        <v>10</v>
      </c>
      <c r="X1201" s="31">
        <v>2</v>
      </c>
      <c r="Y1201" s="31">
        <v>0</v>
      </c>
      <c r="Z1201" s="31">
        <v>1</v>
      </c>
      <c r="AA1201" s="28">
        <v>1</v>
      </c>
      <c r="AB1201" s="28">
        <v>1</v>
      </c>
      <c r="AC1201" s="28">
        <v>0</v>
      </c>
      <c r="AD1201" s="28">
        <v>3</v>
      </c>
      <c r="AE1201" s="28">
        <v>5</v>
      </c>
      <c r="AF1201" s="28">
        <v>0</v>
      </c>
      <c r="AG1201" s="28">
        <v>0</v>
      </c>
      <c r="AH1201" s="28">
        <v>0</v>
      </c>
      <c r="AI1201" s="28">
        <v>0</v>
      </c>
      <c r="AJ1201" s="28">
        <v>0</v>
      </c>
      <c r="AK1201" s="28">
        <v>0</v>
      </c>
      <c r="AL1201" s="28">
        <v>3</v>
      </c>
      <c r="AM1201" s="28">
        <v>11</v>
      </c>
      <c r="AN1201" s="32">
        <v>0</v>
      </c>
    </row>
    <row r="1202" spans="1:40" x14ac:dyDescent="0.35">
      <c r="A1202" s="19">
        <v>7284</v>
      </c>
      <c r="B1202" s="20">
        <v>1953</v>
      </c>
      <c r="C1202" s="21">
        <f ca="1">YEAR(TODAY())-CLEAN!$B1202</f>
        <v>72</v>
      </c>
      <c r="D1202" s="28" t="s">
        <v>794</v>
      </c>
      <c r="E1202" s="20" t="s">
        <v>716</v>
      </c>
      <c r="F1202" s="20" t="s">
        <v>710</v>
      </c>
      <c r="G1202" s="22">
        <v>48686</v>
      </c>
      <c r="H1202" s="21">
        <v>1</v>
      </c>
      <c r="I1202" s="21">
        <v>2</v>
      </c>
      <c r="J1202" s="21">
        <f>CLEAN!$H1202+CLEAN!$I1202</f>
        <v>3</v>
      </c>
      <c r="K1202" s="23">
        <v>41612</v>
      </c>
      <c r="L1202" s="21">
        <f ca="1">YEAR(TODAY())-YEAR(CLEAN!$K1202)</f>
        <v>12</v>
      </c>
      <c r="M1202" s="21">
        <v>8</v>
      </c>
      <c r="N1202" s="21">
        <f>SUM(CLEAN!$AB1202:$AE1202)</f>
        <v>11</v>
      </c>
      <c r="O1202" s="24">
        <f>CLEAN!$U1202+CLEAN!$V1202+CLEAN!$W1202+CLEAN!$X1202+CLEAN!$Y1202+CLEAN!$Z1202</f>
        <v>20</v>
      </c>
      <c r="P1202" s="21">
        <f>IF(CLEAN!$M1202&lt;=32,3,IF(CLEAN!$M1202&lt;=65,2,1))</f>
        <v>3</v>
      </c>
      <c r="Q1202" s="21">
        <f>IF(Table_Market[[#This Row],[F_TOTAL_achat]]&lt;=14,1,IF(Table_Market[[#This Row],[F_TOTAL_achat]]&lt;=21,2,3))</f>
        <v>1</v>
      </c>
      <c r="R1202" s="21">
        <f>IF(Table_Market[[#This Row],[M_TOTAL_dépensé]]&lt;=115,1,IF(Table_Market[[#This Row],[M_TOTAL_dépensé]]&lt;=833,2,3))</f>
        <v>1</v>
      </c>
      <c r="S1202" s="21" t="str">
        <f>Table_Market[[#This Row],[R_SCORE]]&amp;Table_Market[[#This Row],[F_SCORE]]&amp;Table_Market[[#This Row],[M_SCORE]]</f>
        <v>311</v>
      </c>
      <c r="T12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02" s="24">
        <v>10</v>
      </c>
      <c r="V1202" s="24">
        <v>0</v>
      </c>
      <c r="W1202" s="24">
        <v>7</v>
      </c>
      <c r="X1202" s="24">
        <v>2</v>
      </c>
      <c r="Y1202" s="24">
        <v>0</v>
      </c>
      <c r="Z1202" s="24">
        <v>1</v>
      </c>
      <c r="AA1202" s="21">
        <v>1</v>
      </c>
      <c r="AB1202" s="21">
        <v>1</v>
      </c>
      <c r="AC1202" s="21">
        <v>0</v>
      </c>
      <c r="AD1202" s="21">
        <v>2</v>
      </c>
      <c r="AE1202" s="21">
        <v>8</v>
      </c>
      <c r="AF1202" s="21">
        <v>0</v>
      </c>
      <c r="AG1202" s="21">
        <v>0</v>
      </c>
      <c r="AH1202" s="21">
        <v>0</v>
      </c>
      <c r="AI1202" s="21">
        <v>0</v>
      </c>
      <c r="AJ1202" s="21">
        <v>0</v>
      </c>
      <c r="AK1202" s="21">
        <v>0</v>
      </c>
      <c r="AL1202" s="21">
        <v>3</v>
      </c>
      <c r="AM1202" s="21">
        <v>11</v>
      </c>
      <c r="AN1202" s="25">
        <v>0</v>
      </c>
    </row>
    <row r="1203" spans="1:40" x14ac:dyDescent="0.35">
      <c r="A1203" s="26">
        <v>5025</v>
      </c>
      <c r="B1203" s="27">
        <v>1979</v>
      </c>
      <c r="C1203" s="21">
        <f ca="1">YEAR(TODAY())-CLEAN!$B1203</f>
        <v>46</v>
      </c>
      <c r="D1203" s="28" t="s">
        <v>792</v>
      </c>
      <c r="E1203" s="27" t="s">
        <v>716</v>
      </c>
      <c r="F1203" s="27" t="s">
        <v>709</v>
      </c>
      <c r="G1203" s="29">
        <v>48526</v>
      </c>
      <c r="H1203" s="28">
        <v>1</v>
      </c>
      <c r="I1203" s="28">
        <v>0</v>
      </c>
      <c r="J1203" s="28">
        <f>CLEAN!$H1203+CLEAN!$I1203</f>
        <v>1</v>
      </c>
      <c r="K1203" s="30">
        <v>41632</v>
      </c>
      <c r="L1203" s="28">
        <f ca="1">YEAR(TODAY())-YEAR(CLEAN!$K1203)</f>
        <v>12</v>
      </c>
      <c r="M1203" s="28">
        <v>32</v>
      </c>
      <c r="N1203" s="28">
        <f>SUM(CLEAN!$AB1203:$AE1203)</f>
        <v>10</v>
      </c>
      <c r="O1203" s="31">
        <f>CLEAN!$U1203+CLEAN!$V1203+CLEAN!$W1203+CLEAN!$X1203+CLEAN!$Y1203+CLEAN!$Z1203</f>
        <v>135</v>
      </c>
      <c r="P1203" s="28">
        <f>IF(CLEAN!$M1203&lt;=32,3,IF(CLEAN!$M1203&lt;=65,2,1))</f>
        <v>3</v>
      </c>
      <c r="Q1203" s="28">
        <f>IF(Table_Market[[#This Row],[F_TOTAL_achat]]&lt;=14,1,IF(Table_Market[[#This Row],[F_TOTAL_achat]]&lt;=21,2,3))</f>
        <v>1</v>
      </c>
      <c r="R1203" s="28">
        <f>IF(Table_Market[[#This Row],[M_TOTAL_dépensé]]&lt;=115,1,IF(Table_Market[[#This Row],[M_TOTAL_dépensé]]&lt;=833,2,3))</f>
        <v>2</v>
      </c>
      <c r="S1203" s="21" t="str">
        <f>Table_Market[[#This Row],[R_SCORE]]&amp;Table_Market[[#This Row],[F_SCORE]]&amp;Table_Market[[#This Row],[M_SCORE]]</f>
        <v>312</v>
      </c>
      <c r="T12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03" s="31">
        <v>23</v>
      </c>
      <c r="V1203" s="31">
        <v>17</v>
      </c>
      <c r="W1203" s="31">
        <v>23</v>
      </c>
      <c r="X1203" s="31">
        <v>43</v>
      </c>
      <c r="Y1203" s="31">
        <v>20</v>
      </c>
      <c r="Z1203" s="31">
        <v>9</v>
      </c>
      <c r="AA1203" s="28">
        <v>1</v>
      </c>
      <c r="AB1203" s="28">
        <v>2</v>
      </c>
      <c r="AC1203" s="28">
        <v>1</v>
      </c>
      <c r="AD1203" s="28">
        <v>4</v>
      </c>
      <c r="AE1203" s="28">
        <v>3</v>
      </c>
      <c r="AF1203" s="28">
        <v>0</v>
      </c>
      <c r="AG1203" s="28">
        <v>0</v>
      </c>
      <c r="AH1203" s="28">
        <v>0</v>
      </c>
      <c r="AI1203" s="28">
        <v>0</v>
      </c>
      <c r="AJ1203" s="28">
        <v>0</v>
      </c>
      <c r="AK1203" s="28">
        <v>0</v>
      </c>
      <c r="AL1203" s="28">
        <v>3</v>
      </c>
      <c r="AM1203" s="28">
        <v>11</v>
      </c>
      <c r="AN1203" s="32">
        <v>0</v>
      </c>
    </row>
    <row r="1204" spans="1:40" x14ac:dyDescent="0.35">
      <c r="A1204" s="19">
        <v>1041</v>
      </c>
      <c r="B1204" s="20">
        <v>1973</v>
      </c>
      <c r="C1204" s="21">
        <f ca="1">YEAR(TODAY())-CLEAN!$B1204</f>
        <v>52</v>
      </c>
      <c r="D1204" s="28" t="s">
        <v>792</v>
      </c>
      <c r="E1204" s="20" t="s">
        <v>714</v>
      </c>
      <c r="F1204" s="20" t="s">
        <v>709</v>
      </c>
      <c r="G1204" s="22">
        <v>48432</v>
      </c>
      <c r="H1204" s="21">
        <v>0</v>
      </c>
      <c r="I1204" s="21">
        <v>1</v>
      </c>
      <c r="J1204" s="21">
        <f>CLEAN!$H1204+CLEAN!$I1204</f>
        <v>1</v>
      </c>
      <c r="K1204" s="23">
        <v>41200</v>
      </c>
      <c r="L1204" s="21">
        <f ca="1">YEAR(TODAY())-YEAR(CLEAN!$K1204)</f>
        <v>13</v>
      </c>
      <c r="M1204" s="21">
        <v>3</v>
      </c>
      <c r="N1204" s="21">
        <f>SUM(CLEAN!$AB1204:$AE1204)</f>
        <v>22</v>
      </c>
      <c r="O1204" s="24">
        <f>CLEAN!$U1204+CLEAN!$V1204+CLEAN!$W1204+CLEAN!$X1204+CLEAN!$Y1204+CLEAN!$Z1204</f>
        <v>424</v>
      </c>
      <c r="P1204" s="21">
        <f>IF(CLEAN!$M1204&lt;=32,3,IF(CLEAN!$M1204&lt;=65,2,1))</f>
        <v>3</v>
      </c>
      <c r="Q1204" s="21">
        <f>IF(Table_Market[[#This Row],[F_TOTAL_achat]]&lt;=14,1,IF(Table_Market[[#This Row],[F_TOTAL_achat]]&lt;=21,2,3))</f>
        <v>3</v>
      </c>
      <c r="R1204" s="21">
        <f>IF(Table_Market[[#This Row],[M_TOTAL_dépensé]]&lt;=115,1,IF(Table_Market[[#This Row],[M_TOTAL_dépensé]]&lt;=833,2,3))</f>
        <v>2</v>
      </c>
      <c r="S1204" s="21" t="str">
        <f>Table_Market[[#This Row],[R_SCORE]]&amp;Table_Market[[#This Row],[F_SCORE]]&amp;Table_Market[[#This Row],[M_SCORE]]</f>
        <v>332</v>
      </c>
      <c r="T12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04" s="24">
        <v>322</v>
      </c>
      <c r="V1204" s="24">
        <v>3</v>
      </c>
      <c r="W1204" s="24">
        <v>50</v>
      </c>
      <c r="X1204" s="24">
        <v>4</v>
      </c>
      <c r="Y1204" s="24">
        <v>3</v>
      </c>
      <c r="Z1204" s="24">
        <v>42</v>
      </c>
      <c r="AA1204" s="21">
        <v>5</v>
      </c>
      <c r="AB1204" s="21">
        <v>7</v>
      </c>
      <c r="AC1204" s="21">
        <v>1</v>
      </c>
      <c r="AD1204" s="21">
        <v>6</v>
      </c>
      <c r="AE1204" s="21">
        <v>8</v>
      </c>
      <c r="AF1204" s="21">
        <v>0</v>
      </c>
      <c r="AG1204" s="21">
        <v>0</v>
      </c>
      <c r="AH1204" s="21">
        <v>0</v>
      </c>
      <c r="AI1204" s="21">
        <v>0</v>
      </c>
      <c r="AJ1204" s="21">
        <v>0</v>
      </c>
      <c r="AK1204" s="21">
        <v>0</v>
      </c>
      <c r="AL1204" s="21">
        <v>3</v>
      </c>
      <c r="AM1204" s="21">
        <v>11</v>
      </c>
      <c r="AN1204" s="25">
        <v>1</v>
      </c>
    </row>
    <row r="1205" spans="1:40" x14ac:dyDescent="0.35">
      <c r="A1205" s="26">
        <v>492</v>
      </c>
      <c r="B1205" s="27">
        <v>1973</v>
      </c>
      <c r="C1205" s="21">
        <f ca="1">YEAR(TODAY())-CLEAN!$B1205</f>
        <v>52</v>
      </c>
      <c r="D1205" s="28" t="s">
        <v>792</v>
      </c>
      <c r="E1205" s="27" t="s">
        <v>714</v>
      </c>
      <c r="F1205" s="27" t="s">
        <v>709</v>
      </c>
      <c r="G1205" s="29">
        <v>48432</v>
      </c>
      <c r="H1205" s="28">
        <v>0</v>
      </c>
      <c r="I1205" s="28">
        <v>1</v>
      </c>
      <c r="J1205" s="28">
        <f>CLEAN!$H1205+CLEAN!$I1205</f>
        <v>1</v>
      </c>
      <c r="K1205" s="30">
        <v>41200</v>
      </c>
      <c r="L1205" s="28">
        <f ca="1">YEAR(TODAY())-YEAR(CLEAN!$K1205)</f>
        <v>13</v>
      </c>
      <c r="M1205" s="28">
        <v>3</v>
      </c>
      <c r="N1205" s="28">
        <f>SUM(CLEAN!$AB1205:$AE1205)</f>
        <v>22</v>
      </c>
      <c r="O1205" s="31">
        <f>CLEAN!$U1205+CLEAN!$V1205+CLEAN!$W1205+CLEAN!$X1205+CLEAN!$Y1205+CLEAN!$Z1205</f>
        <v>424</v>
      </c>
      <c r="P1205" s="28">
        <f>IF(CLEAN!$M1205&lt;=32,3,IF(CLEAN!$M1205&lt;=65,2,1))</f>
        <v>3</v>
      </c>
      <c r="Q1205" s="28">
        <f>IF(Table_Market[[#This Row],[F_TOTAL_achat]]&lt;=14,1,IF(Table_Market[[#This Row],[F_TOTAL_achat]]&lt;=21,2,3))</f>
        <v>3</v>
      </c>
      <c r="R1205" s="28">
        <f>IF(Table_Market[[#This Row],[M_TOTAL_dépensé]]&lt;=115,1,IF(Table_Market[[#This Row],[M_TOTAL_dépensé]]&lt;=833,2,3))</f>
        <v>2</v>
      </c>
      <c r="S1205" s="21" t="str">
        <f>Table_Market[[#This Row],[R_SCORE]]&amp;Table_Market[[#This Row],[F_SCORE]]&amp;Table_Market[[#This Row],[M_SCORE]]</f>
        <v>332</v>
      </c>
      <c r="T12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05" s="31">
        <v>322</v>
      </c>
      <c r="V1205" s="31">
        <v>3</v>
      </c>
      <c r="W1205" s="31">
        <v>50</v>
      </c>
      <c r="X1205" s="31">
        <v>4</v>
      </c>
      <c r="Y1205" s="31">
        <v>3</v>
      </c>
      <c r="Z1205" s="31">
        <v>42</v>
      </c>
      <c r="AA1205" s="28">
        <v>5</v>
      </c>
      <c r="AB1205" s="28">
        <v>7</v>
      </c>
      <c r="AC1205" s="28">
        <v>1</v>
      </c>
      <c r="AD1205" s="28">
        <v>6</v>
      </c>
      <c r="AE1205" s="28">
        <v>8</v>
      </c>
      <c r="AF1205" s="28">
        <v>0</v>
      </c>
      <c r="AG1205" s="28">
        <v>0</v>
      </c>
      <c r="AH1205" s="28">
        <v>0</v>
      </c>
      <c r="AI1205" s="28">
        <v>0</v>
      </c>
      <c r="AJ1205" s="28">
        <v>0</v>
      </c>
      <c r="AK1205" s="28">
        <v>0</v>
      </c>
      <c r="AL1205" s="28">
        <v>3</v>
      </c>
      <c r="AM1205" s="28">
        <v>11</v>
      </c>
      <c r="AN1205" s="32">
        <v>0</v>
      </c>
    </row>
    <row r="1206" spans="1:40" x14ac:dyDescent="0.35">
      <c r="A1206" s="19">
        <v>11133</v>
      </c>
      <c r="B1206" s="20">
        <v>1973</v>
      </c>
      <c r="C1206" s="21">
        <f ca="1">YEAR(TODAY())-CLEAN!$B1206</f>
        <v>52</v>
      </c>
      <c r="D1206" s="28" t="s">
        <v>792</v>
      </c>
      <c r="E1206" s="20" t="s">
        <v>714</v>
      </c>
      <c r="F1206" s="20" t="s">
        <v>709</v>
      </c>
      <c r="G1206" s="22">
        <v>48432</v>
      </c>
      <c r="H1206" s="21">
        <v>0</v>
      </c>
      <c r="I1206" s="21">
        <v>1</v>
      </c>
      <c r="J1206" s="21">
        <f>CLEAN!$H1206+CLEAN!$I1206</f>
        <v>1</v>
      </c>
      <c r="K1206" s="23">
        <v>41200</v>
      </c>
      <c r="L1206" s="21">
        <f ca="1">YEAR(TODAY())-YEAR(CLEAN!$K1206)</f>
        <v>13</v>
      </c>
      <c r="M1206" s="21">
        <v>3</v>
      </c>
      <c r="N1206" s="21">
        <f>SUM(CLEAN!$AB1206:$AE1206)</f>
        <v>22</v>
      </c>
      <c r="O1206" s="24">
        <f>CLEAN!$U1206+CLEAN!$V1206+CLEAN!$W1206+CLEAN!$X1206+CLEAN!$Y1206+CLEAN!$Z1206</f>
        <v>424</v>
      </c>
      <c r="P1206" s="21">
        <f>IF(CLEAN!$M1206&lt;=32,3,IF(CLEAN!$M1206&lt;=65,2,1))</f>
        <v>3</v>
      </c>
      <c r="Q1206" s="21">
        <f>IF(Table_Market[[#This Row],[F_TOTAL_achat]]&lt;=14,1,IF(Table_Market[[#This Row],[F_TOTAL_achat]]&lt;=21,2,3))</f>
        <v>3</v>
      </c>
      <c r="R1206" s="21">
        <f>IF(Table_Market[[#This Row],[M_TOTAL_dépensé]]&lt;=115,1,IF(Table_Market[[#This Row],[M_TOTAL_dépensé]]&lt;=833,2,3))</f>
        <v>2</v>
      </c>
      <c r="S1206" s="21" t="str">
        <f>Table_Market[[#This Row],[R_SCORE]]&amp;Table_Market[[#This Row],[F_SCORE]]&amp;Table_Market[[#This Row],[M_SCORE]]</f>
        <v>332</v>
      </c>
      <c r="T12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06" s="24">
        <v>322</v>
      </c>
      <c r="V1206" s="24">
        <v>3</v>
      </c>
      <c r="W1206" s="24">
        <v>50</v>
      </c>
      <c r="X1206" s="24">
        <v>4</v>
      </c>
      <c r="Y1206" s="24">
        <v>3</v>
      </c>
      <c r="Z1206" s="24">
        <v>42</v>
      </c>
      <c r="AA1206" s="21">
        <v>5</v>
      </c>
      <c r="AB1206" s="21">
        <v>7</v>
      </c>
      <c r="AC1206" s="21">
        <v>1</v>
      </c>
      <c r="AD1206" s="21">
        <v>6</v>
      </c>
      <c r="AE1206" s="21">
        <v>8</v>
      </c>
      <c r="AF1206" s="21">
        <v>0</v>
      </c>
      <c r="AG1206" s="21">
        <v>0</v>
      </c>
      <c r="AH1206" s="21">
        <v>0</v>
      </c>
      <c r="AI1206" s="21">
        <v>0</v>
      </c>
      <c r="AJ1206" s="21">
        <v>0</v>
      </c>
      <c r="AK1206" s="21">
        <v>0</v>
      </c>
      <c r="AL1206" s="21">
        <v>3</v>
      </c>
      <c r="AM1206" s="21">
        <v>11</v>
      </c>
      <c r="AN1206" s="25">
        <v>1</v>
      </c>
    </row>
    <row r="1207" spans="1:40" x14ac:dyDescent="0.35">
      <c r="A1207" s="26">
        <v>10623</v>
      </c>
      <c r="B1207" s="27">
        <v>1961</v>
      </c>
      <c r="C1207" s="21">
        <f ca="1">YEAR(TODAY())-CLEAN!$B1207</f>
        <v>64</v>
      </c>
      <c r="D1207" s="28" t="s">
        <v>794</v>
      </c>
      <c r="E1207" s="27" t="s">
        <v>717</v>
      </c>
      <c r="F1207" s="27" t="s">
        <v>713</v>
      </c>
      <c r="G1207" s="29">
        <v>48330</v>
      </c>
      <c r="H1207" s="28">
        <v>0</v>
      </c>
      <c r="I1207" s="28">
        <v>1</v>
      </c>
      <c r="J1207" s="28">
        <f>CLEAN!$H1207+CLEAN!$I1207</f>
        <v>1</v>
      </c>
      <c r="K1207" s="30">
        <v>41593</v>
      </c>
      <c r="L1207" s="28">
        <f ca="1">YEAR(TODAY())-YEAR(CLEAN!$K1207)</f>
        <v>12</v>
      </c>
      <c r="M1207" s="28">
        <v>2</v>
      </c>
      <c r="N1207" s="28">
        <f>SUM(CLEAN!$AB1207:$AE1207)</f>
        <v>9</v>
      </c>
      <c r="O1207" s="31">
        <f>CLEAN!$U1207+CLEAN!$V1207+CLEAN!$W1207+CLEAN!$X1207+CLEAN!$Y1207+CLEAN!$Z1207</f>
        <v>32</v>
      </c>
      <c r="P1207" s="28">
        <f>IF(CLEAN!$M1207&lt;=32,3,IF(CLEAN!$M1207&lt;=65,2,1))</f>
        <v>3</v>
      </c>
      <c r="Q1207" s="28">
        <f>IF(Table_Market[[#This Row],[F_TOTAL_achat]]&lt;=14,1,IF(Table_Market[[#This Row],[F_TOTAL_achat]]&lt;=21,2,3))</f>
        <v>1</v>
      </c>
      <c r="R1207" s="28">
        <f>IF(Table_Market[[#This Row],[M_TOTAL_dépensé]]&lt;=115,1,IF(Table_Market[[#This Row],[M_TOTAL_dépensé]]&lt;=833,2,3))</f>
        <v>1</v>
      </c>
      <c r="S1207" s="21" t="str">
        <f>Table_Market[[#This Row],[R_SCORE]]&amp;Table_Market[[#This Row],[F_SCORE]]&amp;Table_Market[[#This Row],[M_SCORE]]</f>
        <v>311</v>
      </c>
      <c r="T12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07" s="31">
        <v>28</v>
      </c>
      <c r="V1207" s="31">
        <v>0</v>
      </c>
      <c r="W1207" s="31">
        <v>4</v>
      </c>
      <c r="X1207" s="31">
        <v>0</v>
      </c>
      <c r="Y1207" s="31">
        <v>0</v>
      </c>
      <c r="Z1207" s="31">
        <v>0</v>
      </c>
      <c r="AA1207" s="28">
        <v>1</v>
      </c>
      <c r="AB1207" s="28">
        <v>1</v>
      </c>
      <c r="AC1207" s="28">
        <v>0</v>
      </c>
      <c r="AD1207" s="28">
        <v>3</v>
      </c>
      <c r="AE1207" s="28">
        <v>5</v>
      </c>
      <c r="AF1207" s="28">
        <v>0</v>
      </c>
      <c r="AG1207" s="28">
        <v>0</v>
      </c>
      <c r="AH1207" s="28">
        <v>0</v>
      </c>
      <c r="AI1207" s="28">
        <v>0</v>
      </c>
      <c r="AJ1207" s="28">
        <v>0</v>
      </c>
      <c r="AK1207" s="28">
        <v>0</v>
      </c>
      <c r="AL1207" s="28">
        <v>3</v>
      </c>
      <c r="AM1207" s="28">
        <v>11</v>
      </c>
      <c r="AN1207" s="32">
        <v>0</v>
      </c>
    </row>
    <row r="1208" spans="1:40" x14ac:dyDescent="0.35">
      <c r="A1208" s="19">
        <v>10299</v>
      </c>
      <c r="B1208" s="20">
        <v>1969</v>
      </c>
      <c r="C1208" s="21">
        <f ca="1">YEAR(TODAY())-CLEAN!$B1208</f>
        <v>56</v>
      </c>
      <c r="D1208" s="28" t="s">
        <v>792</v>
      </c>
      <c r="E1208" s="20" t="s">
        <v>714</v>
      </c>
      <c r="F1208" s="20" t="s">
        <v>709</v>
      </c>
      <c r="G1208" s="22">
        <v>48240</v>
      </c>
      <c r="H1208" s="21">
        <v>0</v>
      </c>
      <c r="I1208" s="21">
        <v>0</v>
      </c>
      <c r="J1208" s="21">
        <f>CLEAN!$H1208+CLEAN!$I1208</f>
        <v>0</v>
      </c>
      <c r="K1208" s="23">
        <v>41222</v>
      </c>
      <c r="L1208" s="21">
        <f ca="1">YEAR(TODAY())-YEAR(CLEAN!$K1208)</f>
        <v>13</v>
      </c>
      <c r="M1208" s="21">
        <v>73</v>
      </c>
      <c r="N1208" s="21">
        <f>SUM(CLEAN!$AB1208:$AE1208)</f>
        <v>27</v>
      </c>
      <c r="O1208" s="24">
        <f>CLEAN!$U1208+CLEAN!$V1208+CLEAN!$W1208+CLEAN!$X1208+CLEAN!$Y1208+CLEAN!$Z1208</f>
        <v>882</v>
      </c>
      <c r="P1208" s="21">
        <f>IF(CLEAN!$M1208&lt;=32,3,IF(CLEAN!$M1208&lt;=65,2,1))</f>
        <v>1</v>
      </c>
      <c r="Q1208" s="21">
        <f>IF(Table_Market[[#This Row],[F_TOTAL_achat]]&lt;=14,1,IF(Table_Market[[#This Row],[F_TOTAL_achat]]&lt;=21,2,3))</f>
        <v>3</v>
      </c>
      <c r="R1208" s="21">
        <f>IF(Table_Market[[#This Row],[M_TOTAL_dépensé]]&lt;=115,1,IF(Table_Market[[#This Row],[M_TOTAL_dépensé]]&lt;=833,2,3))</f>
        <v>3</v>
      </c>
      <c r="S1208" s="21" t="str">
        <f>Table_Market[[#This Row],[R_SCORE]]&amp;Table_Market[[#This Row],[F_SCORE]]&amp;Table_Market[[#This Row],[M_SCORE]]</f>
        <v>133</v>
      </c>
      <c r="T12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08" s="24">
        <v>389</v>
      </c>
      <c r="V1208" s="24">
        <v>91</v>
      </c>
      <c r="W1208" s="24">
        <v>248</v>
      </c>
      <c r="X1208" s="24">
        <v>64</v>
      </c>
      <c r="Y1208" s="24">
        <v>49</v>
      </c>
      <c r="Z1208" s="24">
        <v>41</v>
      </c>
      <c r="AA1208" s="21">
        <v>3</v>
      </c>
      <c r="AB1208" s="21">
        <v>6</v>
      </c>
      <c r="AC1208" s="21">
        <v>3</v>
      </c>
      <c r="AD1208" s="21">
        <v>13</v>
      </c>
      <c r="AE1208" s="21">
        <v>5</v>
      </c>
      <c r="AF1208" s="21">
        <v>0</v>
      </c>
      <c r="AG1208" s="21">
        <v>0</v>
      </c>
      <c r="AH1208" s="21">
        <v>0</v>
      </c>
      <c r="AI1208" s="21">
        <v>0</v>
      </c>
      <c r="AJ1208" s="21">
        <v>0</v>
      </c>
      <c r="AK1208" s="21">
        <v>0</v>
      </c>
      <c r="AL1208" s="21">
        <v>3</v>
      </c>
      <c r="AM1208" s="21">
        <v>11</v>
      </c>
      <c r="AN1208" s="25">
        <v>1</v>
      </c>
    </row>
    <row r="1209" spans="1:40" x14ac:dyDescent="0.35">
      <c r="A1209" s="26">
        <v>4954</v>
      </c>
      <c r="B1209" s="27">
        <v>1956</v>
      </c>
      <c r="C1209" s="21">
        <f ca="1">YEAR(TODAY())-CLEAN!$B1209</f>
        <v>69</v>
      </c>
      <c r="D1209" s="28" t="s">
        <v>794</v>
      </c>
      <c r="E1209" s="27" t="s">
        <v>716</v>
      </c>
      <c r="F1209" s="27" t="s">
        <v>710</v>
      </c>
      <c r="G1209" s="29">
        <v>48195</v>
      </c>
      <c r="H1209" s="28">
        <v>1</v>
      </c>
      <c r="I1209" s="28">
        <v>1</v>
      </c>
      <c r="J1209" s="28">
        <f>CLEAN!$H1209+CLEAN!$I1209</f>
        <v>2</v>
      </c>
      <c r="K1209" s="30">
        <v>41660</v>
      </c>
      <c r="L1209" s="28">
        <f ca="1">YEAR(TODAY())-YEAR(CLEAN!$K1209)</f>
        <v>11</v>
      </c>
      <c r="M1209" s="28">
        <v>53</v>
      </c>
      <c r="N1209" s="28">
        <f>SUM(CLEAN!$AB1209:$AE1209)</f>
        <v>17</v>
      </c>
      <c r="O1209" s="31">
        <f>CLEAN!$U1209+CLEAN!$V1209+CLEAN!$W1209+CLEAN!$X1209+CLEAN!$Y1209+CLEAN!$Z1209</f>
        <v>265</v>
      </c>
      <c r="P1209" s="28">
        <f>IF(CLEAN!$M1209&lt;=32,3,IF(CLEAN!$M1209&lt;=65,2,1))</f>
        <v>2</v>
      </c>
      <c r="Q1209" s="28">
        <f>IF(Table_Market[[#This Row],[F_TOTAL_achat]]&lt;=14,1,IF(Table_Market[[#This Row],[F_TOTAL_achat]]&lt;=21,2,3))</f>
        <v>2</v>
      </c>
      <c r="R1209" s="28">
        <f>IF(Table_Market[[#This Row],[M_TOTAL_dépensé]]&lt;=115,1,IF(Table_Market[[#This Row],[M_TOTAL_dépensé]]&lt;=833,2,3))</f>
        <v>2</v>
      </c>
      <c r="S1209" s="21" t="str">
        <f>Table_Market[[#This Row],[R_SCORE]]&amp;Table_Market[[#This Row],[F_SCORE]]&amp;Table_Market[[#This Row],[M_SCORE]]</f>
        <v>222</v>
      </c>
      <c r="T12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09" s="31">
        <v>106</v>
      </c>
      <c r="V1209" s="31">
        <v>27</v>
      </c>
      <c r="W1209" s="31">
        <v>68</v>
      </c>
      <c r="X1209" s="31">
        <v>52</v>
      </c>
      <c r="Y1209" s="31">
        <v>7</v>
      </c>
      <c r="Z1209" s="31">
        <v>5</v>
      </c>
      <c r="AA1209" s="28">
        <v>6</v>
      </c>
      <c r="AB1209" s="28">
        <v>4</v>
      </c>
      <c r="AC1209" s="28">
        <v>2</v>
      </c>
      <c r="AD1209" s="28">
        <v>5</v>
      </c>
      <c r="AE1209" s="28">
        <v>6</v>
      </c>
      <c r="AF1209" s="28">
        <v>0</v>
      </c>
      <c r="AG1209" s="28">
        <v>0</v>
      </c>
      <c r="AH1209" s="28">
        <v>0</v>
      </c>
      <c r="AI1209" s="28">
        <v>0</v>
      </c>
      <c r="AJ1209" s="28">
        <v>0</v>
      </c>
      <c r="AK1209" s="28">
        <v>0</v>
      </c>
      <c r="AL1209" s="28">
        <v>3</v>
      </c>
      <c r="AM1209" s="28">
        <v>11</v>
      </c>
      <c r="AN1209" s="32">
        <v>0</v>
      </c>
    </row>
    <row r="1210" spans="1:40" x14ac:dyDescent="0.35">
      <c r="A1210" s="19">
        <v>3483</v>
      </c>
      <c r="B1210" s="20">
        <v>1958</v>
      </c>
      <c r="C1210" s="21">
        <f ca="1">YEAR(TODAY())-CLEAN!$B1210</f>
        <v>67</v>
      </c>
      <c r="D1210" s="28" t="s">
        <v>794</v>
      </c>
      <c r="E1210" s="20" t="s">
        <v>716</v>
      </c>
      <c r="F1210" s="20" t="s">
        <v>710</v>
      </c>
      <c r="G1210" s="22">
        <v>48192</v>
      </c>
      <c r="H1210" s="21">
        <v>0</v>
      </c>
      <c r="I1210" s="21">
        <v>0</v>
      </c>
      <c r="J1210" s="21">
        <f>CLEAN!$H1210+CLEAN!$I1210</f>
        <v>0</v>
      </c>
      <c r="K1210" s="23">
        <v>41370</v>
      </c>
      <c r="L1210" s="21">
        <f ca="1">YEAR(TODAY())-YEAR(CLEAN!$K1210)</f>
        <v>12</v>
      </c>
      <c r="M1210" s="21">
        <v>76</v>
      </c>
      <c r="N1210" s="21">
        <f>SUM(CLEAN!$AB1210:$AE1210)</f>
        <v>30</v>
      </c>
      <c r="O1210" s="24">
        <f>CLEAN!$U1210+CLEAN!$V1210+CLEAN!$W1210+CLEAN!$X1210+CLEAN!$Y1210+CLEAN!$Z1210</f>
        <v>1526</v>
      </c>
      <c r="P1210" s="21">
        <f>IF(CLEAN!$M1210&lt;=32,3,IF(CLEAN!$M1210&lt;=65,2,1))</f>
        <v>1</v>
      </c>
      <c r="Q1210" s="21">
        <f>IF(Table_Market[[#This Row],[F_TOTAL_achat]]&lt;=14,1,IF(Table_Market[[#This Row],[F_TOTAL_achat]]&lt;=21,2,3))</f>
        <v>3</v>
      </c>
      <c r="R1210" s="21">
        <f>IF(Table_Market[[#This Row],[M_TOTAL_dépensé]]&lt;=115,1,IF(Table_Market[[#This Row],[M_TOTAL_dépensé]]&lt;=833,2,3))</f>
        <v>3</v>
      </c>
      <c r="S1210" s="21" t="str">
        <f>Table_Market[[#This Row],[R_SCORE]]&amp;Table_Market[[#This Row],[F_SCORE]]&amp;Table_Market[[#This Row],[M_SCORE]]</f>
        <v>133</v>
      </c>
      <c r="T12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10" s="24">
        <v>1039</v>
      </c>
      <c r="V1210" s="24">
        <v>43</v>
      </c>
      <c r="W1210" s="24">
        <v>204</v>
      </c>
      <c r="X1210" s="24">
        <v>153</v>
      </c>
      <c r="Y1210" s="24">
        <v>58</v>
      </c>
      <c r="Z1210" s="24">
        <v>29</v>
      </c>
      <c r="AA1210" s="21">
        <v>3</v>
      </c>
      <c r="AB1210" s="21">
        <v>2</v>
      </c>
      <c r="AC1210" s="21">
        <v>8</v>
      </c>
      <c r="AD1210" s="21">
        <v>12</v>
      </c>
      <c r="AE1210" s="21">
        <v>8</v>
      </c>
      <c r="AF1210" s="21">
        <v>0</v>
      </c>
      <c r="AG1210" s="21">
        <v>1</v>
      </c>
      <c r="AH1210" s="21">
        <v>0</v>
      </c>
      <c r="AI1210" s="21">
        <v>1</v>
      </c>
      <c r="AJ1210" s="21">
        <v>1</v>
      </c>
      <c r="AK1210" s="21">
        <v>0</v>
      </c>
      <c r="AL1210" s="21">
        <v>3</v>
      </c>
      <c r="AM1210" s="21">
        <v>11</v>
      </c>
      <c r="AN1210" s="25">
        <v>1</v>
      </c>
    </row>
    <row r="1211" spans="1:40" x14ac:dyDescent="0.35">
      <c r="A1211" s="26">
        <v>5866</v>
      </c>
      <c r="B1211" s="27">
        <v>1974</v>
      </c>
      <c r="C1211" s="21">
        <f ca="1">YEAR(TODAY())-CLEAN!$B1211</f>
        <v>51</v>
      </c>
      <c r="D1211" s="28" t="s">
        <v>792</v>
      </c>
      <c r="E1211" s="27" t="s">
        <v>716</v>
      </c>
      <c r="F1211" s="27" t="s">
        <v>713</v>
      </c>
      <c r="G1211" s="29">
        <v>48186</v>
      </c>
      <c r="H1211" s="28">
        <v>1</v>
      </c>
      <c r="I1211" s="28">
        <v>0</v>
      </c>
      <c r="J1211" s="28">
        <f>CLEAN!$H1211+CLEAN!$I1211</f>
        <v>1</v>
      </c>
      <c r="K1211" s="30">
        <v>41718</v>
      </c>
      <c r="L1211" s="28">
        <f ca="1">YEAR(TODAY())-YEAR(CLEAN!$K1211)</f>
        <v>11</v>
      </c>
      <c r="M1211" s="28">
        <v>39</v>
      </c>
      <c r="N1211" s="28">
        <f>SUM(CLEAN!$AB1211:$AE1211)</f>
        <v>16</v>
      </c>
      <c r="O1211" s="31">
        <f>CLEAN!$U1211+CLEAN!$V1211+CLEAN!$W1211+CLEAN!$X1211+CLEAN!$Y1211+CLEAN!$Z1211</f>
        <v>219</v>
      </c>
      <c r="P1211" s="28">
        <f>IF(CLEAN!$M1211&lt;=32,3,IF(CLEAN!$M1211&lt;=65,2,1))</f>
        <v>2</v>
      </c>
      <c r="Q1211" s="28">
        <f>IF(Table_Market[[#This Row],[F_TOTAL_achat]]&lt;=14,1,IF(Table_Market[[#This Row],[F_TOTAL_achat]]&lt;=21,2,3))</f>
        <v>2</v>
      </c>
      <c r="R1211" s="28">
        <f>IF(Table_Market[[#This Row],[M_TOTAL_dépensé]]&lt;=115,1,IF(Table_Market[[#This Row],[M_TOTAL_dépensé]]&lt;=833,2,3))</f>
        <v>2</v>
      </c>
      <c r="S1211" s="21" t="str">
        <f>Table_Market[[#This Row],[R_SCORE]]&amp;Table_Market[[#This Row],[F_SCORE]]&amp;Table_Market[[#This Row],[M_SCORE]]</f>
        <v>222</v>
      </c>
      <c r="T12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11" s="31">
        <v>97</v>
      </c>
      <c r="V1211" s="31">
        <v>3</v>
      </c>
      <c r="W1211" s="31">
        <v>66</v>
      </c>
      <c r="X1211" s="31">
        <v>12</v>
      </c>
      <c r="Y1211" s="31">
        <v>7</v>
      </c>
      <c r="Z1211" s="31">
        <v>34</v>
      </c>
      <c r="AA1211" s="28">
        <v>3</v>
      </c>
      <c r="AB1211" s="28">
        <v>4</v>
      </c>
      <c r="AC1211" s="28">
        <v>1</v>
      </c>
      <c r="AD1211" s="28">
        <v>4</v>
      </c>
      <c r="AE1211" s="28">
        <v>7</v>
      </c>
      <c r="AF1211" s="28">
        <v>0</v>
      </c>
      <c r="AG1211" s="28">
        <v>0</v>
      </c>
      <c r="AH1211" s="28">
        <v>0</v>
      </c>
      <c r="AI1211" s="28">
        <v>0</v>
      </c>
      <c r="AJ1211" s="28">
        <v>0</v>
      </c>
      <c r="AK1211" s="28">
        <v>0</v>
      </c>
      <c r="AL1211" s="28">
        <v>3</v>
      </c>
      <c r="AM1211" s="28">
        <v>11</v>
      </c>
      <c r="AN1211" s="32">
        <v>0</v>
      </c>
    </row>
    <row r="1212" spans="1:40" x14ac:dyDescent="0.35">
      <c r="A1212" s="19">
        <v>10313</v>
      </c>
      <c r="B1212" s="20">
        <v>1975</v>
      </c>
      <c r="C1212" s="21">
        <f ca="1">YEAR(TODAY())-CLEAN!$B1212</f>
        <v>50</v>
      </c>
      <c r="D1212" s="28" t="s">
        <v>792</v>
      </c>
      <c r="E1212" s="20" t="s">
        <v>716</v>
      </c>
      <c r="F1212" s="20" t="s">
        <v>710</v>
      </c>
      <c r="G1212" s="22">
        <v>48178</v>
      </c>
      <c r="H1212" s="21">
        <v>1</v>
      </c>
      <c r="I1212" s="21">
        <v>1</v>
      </c>
      <c r="J1212" s="21">
        <f>CLEAN!$H1212+CLEAN!$I1212</f>
        <v>2</v>
      </c>
      <c r="K1212" s="23">
        <v>41210</v>
      </c>
      <c r="L1212" s="21">
        <f ca="1">YEAR(TODAY())-YEAR(CLEAN!$K1212)</f>
        <v>13</v>
      </c>
      <c r="M1212" s="21">
        <v>69</v>
      </c>
      <c r="N1212" s="21">
        <f>SUM(CLEAN!$AB1212:$AE1212)</f>
        <v>18</v>
      </c>
      <c r="O1212" s="24">
        <f>CLEAN!$U1212+CLEAN!$V1212+CLEAN!$W1212+CLEAN!$X1212+CLEAN!$Y1212+CLEAN!$Z1212</f>
        <v>254</v>
      </c>
      <c r="P1212" s="21">
        <f>IF(CLEAN!$M1212&lt;=32,3,IF(CLEAN!$M1212&lt;=65,2,1))</f>
        <v>1</v>
      </c>
      <c r="Q1212" s="21">
        <f>IF(Table_Market[[#This Row],[F_TOTAL_achat]]&lt;=14,1,IF(Table_Market[[#This Row],[F_TOTAL_achat]]&lt;=21,2,3))</f>
        <v>2</v>
      </c>
      <c r="R1212" s="21">
        <f>IF(Table_Market[[#This Row],[M_TOTAL_dépensé]]&lt;=115,1,IF(Table_Market[[#This Row],[M_TOTAL_dépensé]]&lt;=833,2,3))</f>
        <v>2</v>
      </c>
      <c r="S1212" s="21" t="str">
        <f>Table_Market[[#This Row],[R_SCORE]]&amp;Table_Market[[#This Row],[F_SCORE]]&amp;Table_Market[[#This Row],[M_SCORE]]</f>
        <v>122</v>
      </c>
      <c r="T12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12" s="24">
        <v>159</v>
      </c>
      <c r="V1212" s="24">
        <v>4</v>
      </c>
      <c r="W1212" s="24">
        <v>45</v>
      </c>
      <c r="X1212" s="24">
        <v>6</v>
      </c>
      <c r="Y1212" s="24">
        <v>2</v>
      </c>
      <c r="Z1212" s="24">
        <v>38</v>
      </c>
      <c r="AA1212" s="21">
        <v>6</v>
      </c>
      <c r="AB1212" s="21">
        <v>5</v>
      </c>
      <c r="AC1212" s="21">
        <v>1</v>
      </c>
      <c r="AD1212" s="21">
        <v>4</v>
      </c>
      <c r="AE1212" s="21">
        <v>8</v>
      </c>
      <c r="AF1212" s="21">
        <v>0</v>
      </c>
      <c r="AG1212" s="21">
        <v>0</v>
      </c>
      <c r="AH1212" s="21">
        <v>0</v>
      </c>
      <c r="AI1212" s="21">
        <v>0</v>
      </c>
      <c r="AJ1212" s="21">
        <v>0</v>
      </c>
      <c r="AK1212" s="21">
        <v>0</v>
      </c>
      <c r="AL1212" s="21">
        <v>3</v>
      </c>
      <c r="AM1212" s="21">
        <v>11</v>
      </c>
      <c r="AN1212" s="25">
        <v>0</v>
      </c>
    </row>
    <row r="1213" spans="1:40" x14ac:dyDescent="0.35">
      <c r="A1213" s="26">
        <v>5991</v>
      </c>
      <c r="B1213" s="27">
        <v>1949</v>
      </c>
      <c r="C1213" s="21">
        <f ca="1">YEAR(TODAY())-CLEAN!$B1213</f>
        <v>76</v>
      </c>
      <c r="D1213" s="28" t="s">
        <v>794</v>
      </c>
      <c r="E1213" s="27" t="s">
        <v>717</v>
      </c>
      <c r="F1213" s="27" t="s">
        <v>710</v>
      </c>
      <c r="G1213" s="29">
        <v>48150</v>
      </c>
      <c r="H1213" s="28">
        <v>0</v>
      </c>
      <c r="I1213" s="28">
        <v>1</v>
      </c>
      <c r="J1213" s="28">
        <f>CLEAN!$H1213+CLEAN!$I1213</f>
        <v>1</v>
      </c>
      <c r="K1213" s="30">
        <v>41433</v>
      </c>
      <c r="L1213" s="28">
        <f ca="1">YEAR(TODAY())-YEAR(CLEAN!$K1213)</f>
        <v>12</v>
      </c>
      <c r="M1213" s="28">
        <v>24</v>
      </c>
      <c r="N1213" s="28">
        <f>SUM(CLEAN!$AB1213:$AE1213)</f>
        <v>17</v>
      </c>
      <c r="O1213" s="31">
        <f>CLEAN!$U1213+CLEAN!$V1213+CLEAN!$W1213+CLEAN!$X1213+CLEAN!$Y1213+CLEAN!$Z1213</f>
        <v>266</v>
      </c>
      <c r="P1213" s="28">
        <f>IF(CLEAN!$M1213&lt;=32,3,IF(CLEAN!$M1213&lt;=65,2,1))</f>
        <v>3</v>
      </c>
      <c r="Q1213" s="28">
        <f>IF(Table_Market[[#This Row],[F_TOTAL_achat]]&lt;=14,1,IF(Table_Market[[#This Row],[F_TOTAL_achat]]&lt;=21,2,3))</f>
        <v>2</v>
      </c>
      <c r="R1213" s="28">
        <f>IF(Table_Market[[#This Row],[M_TOTAL_dépensé]]&lt;=115,1,IF(Table_Market[[#This Row],[M_TOTAL_dépensé]]&lt;=833,2,3))</f>
        <v>2</v>
      </c>
      <c r="S1213" s="21" t="str">
        <f>Table_Market[[#This Row],[R_SCORE]]&amp;Table_Market[[#This Row],[F_SCORE]]&amp;Table_Market[[#This Row],[M_SCORE]]</f>
        <v>322</v>
      </c>
      <c r="T12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13" s="31">
        <v>173</v>
      </c>
      <c r="V1213" s="31">
        <v>2</v>
      </c>
      <c r="W1213" s="31">
        <v>39</v>
      </c>
      <c r="X1213" s="31">
        <v>3</v>
      </c>
      <c r="Y1213" s="31">
        <v>2</v>
      </c>
      <c r="Z1213" s="31">
        <v>47</v>
      </c>
      <c r="AA1213" s="28">
        <v>3</v>
      </c>
      <c r="AB1213" s="28">
        <v>5</v>
      </c>
      <c r="AC1213" s="28">
        <v>1</v>
      </c>
      <c r="AD1213" s="28">
        <v>4</v>
      </c>
      <c r="AE1213" s="28">
        <v>7</v>
      </c>
      <c r="AF1213" s="28">
        <v>0</v>
      </c>
      <c r="AG1213" s="28">
        <v>0</v>
      </c>
      <c r="AH1213" s="28">
        <v>0</v>
      </c>
      <c r="AI1213" s="28">
        <v>0</v>
      </c>
      <c r="AJ1213" s="28">
        <v>0</v>
      </c>
      <c r="AK1213" s="28">
        <v>0</v>
      </c>
      <c r="AL1213" s="28">
        <v>3</v>
      </c>
      <c r="AM1213" s="28">
        <v>11</v>
      </c>
      <c r="AN1213" s="32">
        <v>0</v>
      </c>
    </row>
    <row r="1214" spans="1:40" x14ac:dyDescent="0.35">
      <c r="A1214" s="19">
        <v>359</v>
      </c>
      <c r="B1214" s="20">
        <v>1950</v>
      </c>
      <c r="C1214" s="21">
        <f ca="1">YEAR(TODAY())-CLEAN!$B1214</f>
        <v>75</v>
      </c>
      <c r="D1214" s="28" t="s">
        <v>794</v>
      </c>
      <c r="E1214" s="20" t="s">
        <v>716</v>
      </c>
      <c r="F1214" s="20" t="s">
        <v>713</v>
      </c>
      <c r="G1214" s="22">
        <v>48070</v>
      </c>
      <c r="H1214" s="21">
        <v>0</v>
      </c>
      <c r="I1214" s="21">
        <v>1</v>
      </c>
      <c r="J1214" s="21">
        <f>CLEAN!$H1214+CLEAN!$I1214</f>
        <v>1</v>
      </c>
      <c r="K1214" s="23">
        <v>41287</v>
      </c>
      <c r="L1214" s="21">
        <f ca="1">YEAR(TODAY())-YEAR(CLEAN!$K1214)</f>
        <v>12</v>
      </c>
      <c r="M1214" s="21">
        <v>33</v>
      </c>
      <c r="N1214" s="21">
        <f>SUM(CLEAN!$AB1214:$AE1214)</f>
        <v>23</v>
      </c>
      <c r="O1214" s="24">
        <f>CLEAN!$U1214+CLEAN!$V1214+CLEAN!$W1214+CLEAN!$X1214+CLEAN!$Y1214+CLEAN!$Z1214</f>
        <v>504</v>
      </c>
      <c r="P1214" s="21">
        <f>IF(CLEAN!$M1214&lt;=32,3,IF(CLEAN!$M1214&lt;=65,2,1))</f>
        <v>2</v>
      </c>
      <c r="Q1214" s="21">
        <f>IF(Table_Market[[#This Row],[F_TOTAL_achat]]&lt;=14,1,IF(Table_Market[[#This Row],[F_TOTAL_achat]]&lt;=21,2,3))</f>
        <v>3</v>
      </c>
      <c r="R1214" s="21">
        <f>IF(Table_Market[[#This Row],[M_TOTAL_dépensé]]&lt;=115,1,IF(Table_Market[[#This Row],[M_TOTAL_dépensé]]&lt;=833,2,3))</f>
        <v>2</v>
      </c>
      <c r="S1214" s="21" t="str">
        <f>Table_Market[[#This Row],[R_SCORE]]&amp;Table_Market[[#This Row],[F_SCORE]]&amp;Table_Market[[#This Row],[M_SCORE]]</f>
        <v>232</v>
      </c>
      <c r="T12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14" s="24">
        <v>373</v>
      </c>
      <c r="V1214" s="24">
        <v>14</v>
      </c>
      <c r="W1214" s="24">
        <v>83</v>
      </c>
      <c r="X1214" s="24">
        <v>6</v>
      </c>
      <c r="Y1214" s="24">
        <v>9</v>
      </c>
      <c r="Z1214" s="24">
        <v>19</v>
      </c>
      <c r="AA1214" s="21">
        <v>3</v>
      </c>
      <c r="AB1214" s="21">
        <v>8</v>
      </c>
      <c r="AC1214" s="21">
        <v>2</v>
      </c>
      <c r="AD1214" s="21">
        <v>6</v>
      </c>
      <c r="AE1214" s="21">
        <v>7</v>
      </c>
      <c r="AF1214" s="21">
        <v>0</v>
      </c>
      <c r="AG1214" s="21">
        <v>0</v>
      </c>
      <c r="AH1214" s="21">
        <v>0</v>
      </c>
      <c r="AI1214" s="21">
        <v>0</v>
      </c>
      <c r="AJ1214" s="21">
        <v>0</v>
      </c>
      <c r="AK1214" s="21">
        <v>1</v>
      </c>
      <c r="AL1214" s="21">
        <v>3</v>
      </c>
      <c r="AM1214" s="21">
        <v>11</v>
      </c>
      <c r="AN1214" s="25">
        <v>0</v>
      </c>
    </row>
    <row r="1215" spans="1:40" x14ac:dyDescent="0.35">
      <c r="A1215" s="26">
        <v>194</v>
      </c>
      <c r="B1215" s="27">
        <v>1965</v>
      </c>
      <c r="C1215" s="21">
        <f ca="1">YEAR(TODAY())-CLEAN!$B1215</f>
        <v>60</v>
      </c>
      <c r="D1215" s="28" t="s">
        <v>794</v>
      </c>
      <c r="E1215" s="27" t="s">
        <v>716</v>
      </c>
      <c r="F1215" s="27" t="s">
        <v>710</v>
      </c>
      <c r="G1215" s="29">
        <v>48006</v>
      </c>
      <c r="H1215" s="28">
        <v>1</v>
      </c>
      <c r="I1215" s="28">
        <v>1</v>
      </c>
      <c r="J1215" s="28">
        <f>CLEAN!$H1215+CLEAN!$I1215</f>
        <v>2</v>
      </c>
      <c r="K1215" s="30">
        <v>41799</v>
      </c>
      <c r="L1215" s="28">
        <f ca="1">YEAR(TODAY())-YEAR(CLEAN!$K1215)</f>
        <v>11</v>
      </c>
      <c r="M1215" s="28">
        <v>55</v>
      </c>
      <c r="N1215" s="28">
        <f>SUM(CLEAN!$AB1215:$AE1215)</f>
        <v>10</v>
      </c>
      <c r="O1215" s="31">
        <f>CLEAN!$U1215+CLEAN!$V1215+CLEAN!$W1215+CLEAN!$X1215+CLEAN!$Y1215+CLEAN!$Z1215</f>
        <v>41</v>
      </c>
      <c r="P1215" s="28">
        <f>IF(CLEAN!$M1215&lt;=32,3,IF(CLEAN!$M1215&lt;=65,2,1))</f>
        <v>2</v>
      </c>
      <c r="Q1215" s="28">
        <f>IF(Table_Market[[#This Row],[F_TOTAL_achat]]&lt;=14,1,IF(Table_Market[[#This Row],[F_TOTAL_achat]]&lt;=21,2,3))</f>
        <v>1</v>
      </c>
      <c r="R1215" s="28">
        <f>IF(Table_Market[[#This Row],[M_TOTAL_dépensé]]&lt;=115,1,IF(Table_Market[[#This Row],[M_TOTAL_dépensé]]&lt;=833,2,3))</f>
        <v>1</v>
      </c>
      <c r="S1215" s="21" t="str">
        <f>Table_Market[[#This Row],[R_SCORE]]&amp;Table_Market[[#This Row],[F_SCORE]]&amp;Table_Market[[#This Row],[M_SCORE]]</f>
        <v>211</v>
      </c>
      <c r="T12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15" s="31">
        <v>23</v>
      </c>
      <c r="V1215" s="31">
        <v>0</v>
      </c>
      <c r="W1215" s="31">
        <v>11</v>
      </c>
      <c r="X1215" s="31">
        <v>3</v>
      </c>
      <c r="Y1215" s="31">
        <v>2</v>
      </c>
      <c r="Z1215" s="31">
        <v>2</v>
      </c>
      <c r="AA1215" s="28">
        <v>1</v>
      </c>
      <c r="AB1215" s="28">
        <v>1</v>
      </c>
      <c r="AC1215" s="28">
        <v>0</v>
      </c>
      <c r="AD1215" s="28">
        <v>3</v>
      </c>
      <c r="AE1215" s="28">
        <v>6</v>
      </c>
      <c r="AF1215" s="28">
        <v>0</v>
      </c>
      <c r="AG1215" s="28">
        <v>0</v>
      </c>
      <c r="AH1215" s="28">
        <v>0</v>
      </c>
      <c r="AI1215" s="28">
        <v>0</v>
      </c>
      <c r="AJ1215" s="28">
        <v>0</v>
      </c>
      <c r="AK1215" s="28">
        <v>0</v>
      </c>
      <c r="AL1215" s="28">
        <v>3</v>
      </c>
      <c r="AM1215" s="28">
        <v>11</v>
      </c>
      <c r="AN1215" s="32">
        <v>0</v>
      </c>
    </row>
    <row r="1216" spans="1:40" x14ac:dyDescent="0.35">
      <c r="A1216" s="19">
        <v>1497</v>
      </c>
      <c r="B1216" s="20">
        <v>1952</v>
      </c>
      <c r="C1216" s="21">
        <f ca="1">YEAR(TODAY())-CLEAN!$B1216</f>
        <v>73</v>
      </c>
      <c r="D1216" s="28" t="s">
        <v>794</v>
      </c>
      <c r="E1216" s="20" t="s">
        <v>716</v>
      </c>
      <c r="F1216" s="20" t="s">
        <v>709</v>
      </c>
      <c r="G1216" s="22">
        <v>47958</v>
      </c>
      <c r="H1216" s="21">
        <v>0</v>
      </c>
      <c r="I1216" s="21">
        <v>1</v>
      </c>
      <c r="J1216" s="21">
        <f>CLEAN!$H1216+CLEAN!$I1216</f>
        <v>1</v>
      </c>
      <c r="K1216" s="23">
        <v>41293</v>
      </c>
      <c r="L1216" s="21">
        <f ca="1">YEAR(TODAY())-YEAR(CLEAN!$K1216)</f>
        <v>12</v>
      </c>
      <c r="M1216" s="21">
        <v>8</v>
      </c>
      <c r="N1216" s="21">
        <f>SUM(CLEAN!$AB1216:$AE1216)</f>
        <v>19</v>
      </c>
      <c r="O1216" s="24">
        <f>CLEAN!$U1216+CLEAN!$V1216+CLEAN!$W1216+CLEAN!$X1216+CLEAN!$Y1216+CLEAN!$Z1216</f>
        <v>407</v>
      </c>
      <c r="P1216" s="21">
        <f>IF(CLEAN!$M1216&lt;=32,3,IF(CLEAN!$M1216&lt;=65,2,1))</f>
        <v>3</v>
      </c>
      <c r="Q1216" s="21">
        <f>IF(Table_Market[[#This Row],[F_TOTAL_achat]]&lt;=14,1,IF(Table_Market[[#This Row],[F_TOTAL_achat]]&lt;=21,2,3))</f>
        <v>2</v>
      </c>
      <c r="R1216" s="21">
        <f>IF(Table_Market[[#This Row],[M_TOTAL_dépensé]]&lt;=115,1,IF(Table_Market[[#This Row],[M_TOTAL_dépensé]]&lt;=833,2,3))</f>
        <v>2</v>
      </c>
      <c r="S1216" s="21" t="str">
        <f>Table_Market[[#This Row],[R_SCORE]]&amp;Table_Market[[#This Row],[F_SCORE]]&amp;Table_Market[[#This Row],[M_SCORE]]</f>
        <v>322</v>
      </c>
      <c r="T12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16" s="24">
        <v>268</v>
      </c>
      <c r="V1216" s="24">
        <v>11</v>
      </c>
      <c r="W1216" s="24">
        <v>88</v>
      </c>
      <c r="X1216" s="24">
        <v>15</v>
      </c>
      <c r="Y1216" s="24">
        <v>3</v>
      </c>
      <c r="Z1216" s="24">
        <v>22</v>
      </c>
      <c r="AA1216" s="21">
        <v>2</v>
      </c>
      <c r="AB1216" s="21">
        <v>6</v>
      </c>
      <c r="AC1216" s="21">
        <v>3</v>
      </c>
      <c r="AD1216" s="21">
        <v>5</v>
      </c>
      <c r="AE1216" s="21">
        <v>5</v>
      </c>
      <c r="AF1216" s="21">
        <v>0</v>
      </c>
      <c r="AG1216" s="21">
        <v>0</v>
      </c>
      <c r="AH1216" s="21">
        <v>0</v>
      </c>
      <c r="AI1216" s="21">
        <v>0</v>
      </c>
      <c r="AJ1216" s="21">
        <v>0</v>
      </c>
      <c r="AK1216" s="21">
        <v>0</v>
      </c>
      <c r="AL1216" s="21">
        <v>3</v>
      </c>
      <c r="AM1216" s="21">
        <v>11</v>
      </c>
      <c r="AN1216" s="25">
        <v>0</v>
      </c>
    </row>
    <row r="1217" spans="1:40" x14ac:dyDescent="0.35">
      <c r="A1217" s="26">
        <v>7247</v>
      </c>
      <c r="B1217" s="27">
        <v>1960</v>
      </c>
      <c r="C1217" s="21">
        <f ca="1">YEAR(TODAY())-CLEAN!$B1217</f>
        <v>65</v>
      </c>
      <c r="D1217" s="28" t="s">
        <v>794</v>
      </c>
      <c r="E1217" s="27" t="s">
        <v>716</v>
      </c>
      <c r="F1217" s="27" t="s">
        <v>712</v>
      </c>
      <c r="G1217" s="29">
        <v>47916</v>
      </c>
      <c r="H1217" s="28">
        <v>0</v>
      </c>
      <c r="I1217" s="28">
        <v>1</v>
      </c>
      <c r="J1217" s="28">
        <f>CLEAN!$H1217+CLEAN!$I1217</f>
        <v>1</v>
      </c>
      <c r="K1217" s="30">
        <v>41235</v>
      </c>
      <c r="L1217" s="28">
        <f ca="1">YEAR(TODAY())-YEAR(CLEAN!$K1217)</f>
        <v>13</v>
      </c>
      <c r="M1217" s="28">
        <v>72</v>
      </c>
      <c r="N1217" s="28">
        <f>SUM(CLEAN!$AB1217:$AE1217)</f>
        <v>23</v>
      </c>
      <c r="O1217" s="31">
        <f>CLEAN!$U1217+CLEAN!$V1217+CLEAN!$W1217+CLEAN!$X1217+CLEAN!$Y1217+CLEAN!$Z1217</f>
        <v>606</v>
      </c>
      <c r="P1217" s="28">
        <f>IF(CLEAN!$M1217&lt;=32,3,IF(CLEAN!$M1217&lt;=65,2,1))</f>
        <v>1</v>
      </c>
      <c r="Q1217" s="28">
        <f>IF(Table_Market[[#This Row],[F_TOTAL_achat]]&lt;=14,1,IF(Table_Market[[#This Row],[F_TOTAL_achat]]&lt;=21,2,3))</f>
        <v>3</v>
      </c>
      <c r="R1217" s="28">
        <f>IF(Table_Market[[#This Row],[M_TOTAL_dépensé]]&lt;=115,1,IF(Table_Market[[#This Row],[M_TOTAL_dépensé]]&lt;=833,2,3))</f>
        <v>2</v>
      </c>
      <c r="S1217" s="21" t="str">
        <f>Table_Market[[#This Row],[R_SCORE]]&amp;Table_Market[[#This Row],[F_SCORE]]&amp;Table_Market[[#This Row],[M_SCORE]]</f>
        <v>132</v>
      </c>
      <c r="T12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17" s="31">
        <v>505</v>
      </c>
      <c r="V1217" s="31">
        <v>0</v>
      </c>
      <c r="W1217" s="31">
        <v>26</v>
      </c>
      <c r="X1217" s="31">
        <v>0</v>
      </c>
      <c r="Y1217" s="31">
        <v>0</v>
      </c>
      <c r="Z1217" s="31">
        <v>75</v>
      </c>
      <c r="AA1217" s="28">
        <v>5</v>
      </c>
      <c r="AB1217" s="28">
        <v>7</v>
      </c>
      <c r="AC1217" s="28">
        <v>4</v>
      </c>
      <c r="AD1217" s="28">
        <v>6</v>
      </c>
      <c r="AE1217" s="28">
        <v>6</v>
      </c>
      <c r="AF1217" s="28">
        <v>0</v>
      </c>
      <c r="AG1217" s="28">
        <v>1</v>
      </c>
      <c r="AH1217" s="28">
        <v>0</v>
      </c>
      <c r="AI1217" s="28">
        <v>0</v>
      </c>
      <c r="AJ1217" s="28">
        <v>0</v>
      </c>
      <c r="AK1217" s="28">
        <v>0</v>
      </c>
      <c r="AL1217" s="28">
        <v>3</v>
      </c>
      <c r="AM1217" s="28">
        <v>11</v>
      </c>
      <c r="AN1217" s="32">
        <v>0</v>
      </c>
    </row>
    <row r="1218" spans="1:40" x14ac:dyDescent="0.35">
      <c r="A1218" s="19">
        <v>6534</v>
      </c>
      <c r="B1218" s="20">
        <v>1974</v>
      </c>
      <c r="C1218" s="21">
        <f ca="1">YEAR(TODAY())-CLEAN!$B1218</f>
        <v>51</v>
      </c>
      <c r="D1218" s="28" t="s">
        <v>792</v>
      </c>
      <c r="E1218" s="20" t="s">
        <v>716</v>
      </c>
      <c r="F1218" s="20" t="s">
        <v>713</v>
      </c>
      <c r="G1218" s="22">
        <v>47889</v>
      </c>
      <c r="H1218" s="21">
        <v>1</v>
      </c>
      <c r="I1218" s="21">
        <v>0</v>
      </c>
      <c r="J1218" s="21">
        <f>CLEAN!$H1218+CLEAN!$I1218</f>
        <v>1</v>
      </c>
      <c r="K1218" s="23">
        <v>41643</v>
      </c>
      <c r="L1218" s="21">
        <f ca="1">YEAR(TODAY())-YEAR(CLEAN!$K1218)</f>
        <v>11</v>
      </c>
      <c r="M1218" s="21">
        <v>94</v>
      </c>
      <c r="N1218" s="21">
        <f>SUM(CLEAN!$AB1218:$AE1218)</f>
        <v>10</v>
      </c>
      <c r="O1218" s="24">
        <f>CLEAN!$U1218+CLEAN!$V1218+CLEAN!$W1218+CLEAN!$X1218+CLEAN!$Y1218+CLEAN!$Z1218</f>
        <v>67</v>
      </c>
      <c r="P1218" s="21">
        <f>IF(CLEAN!$M1218&lt;=32,3,IF(CLEAN!$M1218&lt;=65,2,1))</f>
        <v>1</v>
      </c>
      <c r="Q1218" s="21">
        <f>IF(Table_Market[[#This Row],[F_TOTAL_achat]]&lt;=14,1,IF(Table_Market[[#This Row],[F_TOTAL_achat]]&lt;=21,2,3))</f>
        <v>1</v>
      </c>
      <c r="R1218" s="21">
        <f>IF(Table_Market[[#This Row],[M_TOTAL_dépensé]]&lt;=115,1,IF(Table_Market[[#This Row],[M_TOTAL_dépensé]]&lt;=833,2,3))</f>
        <v>1</v>
      </c>
      <c r="S1218" s="21" t="str">
        <f>Table_Market[[#This Row],[R_SCORE]]&amp;Table_Market[[#This Row],[F_SCORE]]&amp;Table_Market[[#This Row],[M_SCORE]]</f>
        <v>111</v>
      </c>
      <c r="T12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18" s="24">
        <v>29</v>
      </c>
      <c r="V1218" s="24">
        <v>0</v>
      </c>
      <c r="W1218" s="24">
        <v>29</v>
      </c>
      <c r="X1218" s="24">
        <v>0</v>
      </c>
      <c r="Y1218" s="24">
        <v>5</v>
      </c>
      <c r="Z1218" s="24">
        <v>4</v>
      </c>
      <c r="AA1218" s="21">
        <v>1</v>
      </c>
      <c r="AB1218" s="21">
        <v>2</v>
      </c>
      <c r="AC1218" s="21">
        <v>0</v>
      </c>
      <c r="AD1218" s="21">
        <v>3</v>
      </c>
      <c r="AE1218" s="21">
        <v>5</v>
      </c>
      <c r="AF1218" s="21">
        <v>0</v>
      </c>
      <c r="AG1218" s="21">
        <v>0</v>
      </c>
      <c r="AH1218" s="21">
        <v>0</v>
      </c>
      <c r="AI1218" s="21">
        <v>0</v>
      </c>
      <c r="AJ1218" s="21">
        <v>0</v>
      </c>
      <c r="AK1218" s="21">
        <v>0</v>
      </c>
      <c r="AL1218" s="21">
        <v>3</v>
      </c>
      <c r="AM1218" s="21">
        <v>11</v>
      </c>
      <c r="AN1218" s="25">
        <v>0</v>
      </c>
    </row>
    <row r="1219" spans="1:40" x14ac:dyDescent="0.35">
      <c r="A1219" s="26">
        <v>4368</v>
      </c>
      <c r="B1219" s="27">
        <v>1980</v>
      </c>
      <c r="C1219" s="21">
        <f ca="1">YEAR(TODAY())-CLEAN!$B1219</f>
        <v>45</v>
      </c>
      <c r="D1219" s="28" t="s">
        <v>792</v>
      </c>
      <c r="E1219" s="27" t="s">
        <v>716</v>
      </c>
      <c r="F1219" s="27" t="s">
        <v>710</v>
      </c>
      <c r="G1219" s="29">
        <v>47850</v>
      </c>
      <c r="H1219" s="28">
        <v>1</v>
      </c>
      <c r="I1219" s="28">
        <v>0</v>
      </c>
      <c r="J1219" s="28">
        <f>CLEAN!$H1219+CLEAN!$I1219</f>
        <v>1</v>
      </c>
      <c r="K1219" s="30">
        <v>41611</v>
      </c>
      <c r="L1219" s="28">
        <f ca="1">YEAR(TODAY())-YEAR(CLEAN!$K1219)</f>
        <v>12</v>
      </c>
      <c r="M1219" s="28">
        <v>72</v>
      </c>
      <c r="N1219" s="28">
        <f>SUM(CLEAN!$AB1219:$AE1219)</f>
        <v>13</v>
      </c>
      <c r="O1219" s="31">
        <f>CLEAN!$U1219+CLEAN!$V1219+CLEAN!$W1219+CLEAN!$X1219+CLEAN!$Y1219+CLEAN!$Z1219</f>
        <v>134</v>
      </c>
      <c r="P1219" s="28">
        <f>IF(CLEAN!$M1219&lt;=32,3,IF(CLEAN!$M1219&lt;=65,2,1))</f>
        <v>1</v>
      </c>
      <c r="Q1219" s="28">
        <f>IF(Table_Market[[#This Row],[F_TOTAL_achat]]&lt;=14,1,IF(Table_Market[[#This Row],[F_TOTAL_achat]]&lt;=21,2,3))</f>
        <v>1</v>
      </c>
      <c r="R1219" s="28">
        <f>IF(Table_Market[[#This Row],[M_TOTAL_dépensé]]&lt;=115,1,IF(Table_Market[[#This Row],[M_TOTAL_dépensé]]&lt;=833,2,3))</f>
        <v>2</v>
      </c>
      <c r="S1219" s="21" t="str">
        <f>Table_Market[[#This Row],[R_SCORE]]&amp;Table_Market[[#This Row],[F_SCORE]]&amp;Table_Market[[#This Row],[M_SCORE]]</f>
        <v>112</v>
      </c>
      <c r="T12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19" s="31">
        <v>42</v>
      </c>
      <c r="V1219" s="31">
        <v>7</v>
      </c>
      <c r="W1219" s="31">
        <v>43</v>
      </c>
      <c r="X1219" s="31">
        <v>20</v>
      </c>
      <c r="Y1219" s="31">
        <v>12</v>
      </c>
      <c r="Z1219" s="31">
        <v>10</v>
      </c>
      <c r="AA1219" s="28">
        <v>1</v>
      </c>
      <c r="AB1219" s="28">
        <v>3</v>
      </c>
      <c r="AC1219" s="28">
        <v>0</v>
      </c>
      <c r="AD1219" s="28">
        <v>4</v>
      </c>
      <c r="AE1219" s="28">
        <v>6</v>
      </c>
      <c r="AF1219" s="28">
        <v>0</v>
      </c>
      <c r="AG1219" s="28">
        <v>0</v>
      </c>
      <c r="AH1219" s="28">
        <v>0</v>
      </c>
      <c r="AI1219" s="28">
        <v>0</v>
      </c>
      <c r="AJ1219" s="28">
        <v>0</v>
      </c>
      <c r="AK1219" s="28">
        <v>0</v>
      </c>
      <c r="AL1219" s="28">
        <v>3</v>
      </c>
      <c r="AM1219" s="28">
        <v>11</v>
      </c>
      <c r="AN1219" s="32">
        <v>0</v>
      </c>
    </row>
    <row r="1220" spans="1:40" x14ac:dyDescent="0.35">
      <c r="A1220" s="19">
        <v>1473</v>
      </c>
      <c r="B1220" s="20">
        <v>1960</v>
      </c>
      <c r="C1220" s="21">
        <f ca="1">YEAR(TODAY())-CLEAN!$B1220</f>
        <v>65</v>
      </c>
      <c r="D1220" s="28" t="s">
        <v>794</v>
      </c>
      <c r="E1220" s="20" t="s">
        <v>717</v>
      </c>
      <c r="F1220" s="20" t="s">
        <v>709</v>
      </c>
      <c r="G1220" s="22">
        <v>47823</v>
      </c>
      <c r="H1220" s="21">
        <v>0</v>
      </c>
      <c r="I1220" s="21">
        <v>1</v>
      </c>
      <c r="J1220" s="21">
        <f>CLEAN!$H1220+CLEAN!$I1220</f>
        <v>1</v>
      </c>
      <c r="K1220" s="23">
        <v>41478</v>
      </c>
      <c r="L1220" s="21">
        <f ca="1">YEAR(TODAY())-YEAR(CLEAN!$K1220)</f>
        <v>12</v>
      </c>
      <c r="M1220" s="21">
        <v>0</v>
      </c>
      <c r="N1220" s="21">
        <f>SUM(CLEAN!$AB1220:$AE1220)</f>
        <v>13</v>
      </c>
      <c r="O1220" s="24">
        <f>CLEAN!$U1220+CLEAN!$V1220+CLEAN!$W1220+CLEAN!$X1220+CLEAN!$Y1220+CLEAN!$Z1220</f>
        <v>72</v>
      </c>
      <c r="P1220" s="21">
        <f>IF(CLEAN!$M1220&lt;=32,3,IF(CLEAN!$M1220&lt;=65,2,1))</f>
        <v>3</v>
      </c>
      <c r="Q1220" s="21">
        <f>IF(Table_Market[[#This Row],[F_TOTAL_achat]]&lt;=14,1,IF(Table_Market[[#This Row],[F_TOTAL_achat]]&lt;=21,2,3))</f>
        <v>1</v>
      </c>
      <c r="R1220" s="21">
        <f>IF(Table_Market[[#This Row],[M_TOTAL_dépensé]]&lt;=115,1,IF(Table_Market[[#This Row],[M_TOTAL_dépensé]]&lt;=833,2,3))</f>
        <v>1</v>
      </c>
      <c r="S1220" s="21" t="str">
        <f>Table_Market[[#This Row],[R_SCORE]]&amp;Table_Market[[#This Row],[F_SCORE]]&amp;Table_Market[[#This Row],[M_SCORE]]</f>
        <v>311</v>
      </c>
      <c r="T12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20" s="24">
        <v>53</v>
      </c>
      <c r="V1220" s="24">
        <v>1</v>
      </c>
      <c r="W1220" s="24">
        <v>5</v>
      </c>
      <c r="X1220" s="24">
        <v>2</v>
      </c>
      <c r="Y1220" s="24">
        <v>1</v>
      </c>
      <c r="Z1220" s="24">
        <v>10</v>
      </c>
      <c r="AA1220" s="21">
        <v>2</v>
      </c>
      <c r="AB1220" s="21">
        <v>2</v>
      </c>
      <c r="AC1220" s="21">
        <v>0</v>
      </c>
      <c r="AD1220" s="21">
        <v>3</v>
      </c>
      <c r="AE1220" s="21">
        <v>8</v>
      </c>
      <c r="AF1220" s="21">
        <v>0</v>
      </c>
      <c r="AG1220" s="21">
        <v>0</v>
      </c>
      <c r="AH1220" s="21">
        <v>0</v>
      </c>
      <c r="AI1220" s="21">
        <v>0</v>
      </c>
      <c r="AJ1220" s="21">
        <v>0</v>
      </c>
      <c r="AK1220" s="21">
        <v>0</v>
      </c>
      <c r="AL1220" s="21">
        <v>3</v>
      </c>
      <c r="AM1220" s="21">
        <v>11</v>
      </c>
      <c r="AN1220" s="25">
        <v>0</v>
      </c>
    </row>
    <row r="1221" spans="1:40" x14ac:dyDescent="0.35">
      <c r="A1221" s="26">
        <v>5081</v>
      </c>
      <c r="B1221" s="27">
        <v>1967</v>
      </c>
      <c r="C1221" s="21">
        <f ca="1">YEAR(TODAY())-CLEAN!$B1221</f>
        <v>58</v>
      </c>
      <c r="D1221" s="28" t="s">
        <v>792</v>
      </c>
      <c r="E1221" s="27" t="s">
        <v>717</v>
      </c>
      <c r="F1221" s="27" t="s">
        <v>713</v>
      </c>
      <c r="G1221" s="29">
        <v>47821</v>
      </c>
      <c r="H1221" s="28">
        <v>1</v>
      </c>
      <c r="I1221" s="28">
        <v>1</v>
      </c>
      <c r="J1221" s="28">
        <f>CLEAN!$H1221+CLEAN!$I1221</f>
        <v>2</v>
      </c>
      <c r="K1221" s="30">
        <v>41567</v>
      </c>
      <c r="L1221" s="28">
        <f ca="1">YEAR(TODAY())-YEAR(CLEAN!$K1221)</f>
        <v>12</v>
      </c>
      <c r="M1221" s="28">
        <v>54</v>
      </c>
      <c r="N1221" s="28">
        <f>SUM(CLEAN!$AB1221:$AE1221)</f>
        <v>12</v>
      </c>
      <c r="O1221" s="31">
        <f>CLEAN!$U1221+CLEAN!$V1221+CLEAN!$W1221+CLEAN!$X1221+CLEAN!$Y1221+CLEAN!$Z1221</f>
        <v>47</v>
      </c>
      <c r="P1221" s="28">
        <f>IF(CLEAN!$M1221&lt;=32,3,IF(CLEAN!$M1221&lt;=65,2,1))</f>
        <v>2</v>
      </c>
      <c r="Q1221" s="28">
        <f>IF(Table_Market[[#This Row],[F_TOTAL_achat]]&lt;=14,1,IF(Table_Market[[#This Row],[F_TOTAL_achat]]&lt;=21,2,3))</f>
        <v>1</v>
      </c>
      <c r="R1221" s="28">
        <f>IF(Table_Market[[#This Row],[M_TOTAL_dépensé]]&lt;=115,1,IF(Table_Market[[#This Row],[M_TOTAL_dépensé]]&lt;=833,2,3))</f>
        <v>1</v>
      </c>
      <c r="S1221" s="21" t="str">
        <f>Table_Market[[#This Row],[R_SCORE]]&amp;Table_Market[[#This Row],[F_SCORE]]&amp;Table_Market[[#This Row],[M_SCORE]]</f>
        <v>211</v>
      </c>
      <c r="T12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21" s="31">
        <v>9</v>
      </c>
      <c r="V1221" s="31">
        <v>0</v>
      </c>
      <c r="W1221" s="31">
        <v>16</v>
      </c>
      <c r="X1221" s="31">
        <v>6</v>
      </c>
      <c r="Y1221" s="31">
        <v>6</v>
      </c>
      <c r="Z1221" s="31">
        <v>10</v>
      </c>
      <c r="AA1221" s="28">
        <v>1</v>
      </c>
      <c r="AB1221" s="28">
        <v>1</v>
      </c>
      <c r="AC1221" s="28">
        <v>0</v>
      </c>
      <c r="AD1221" s="28">
        <v>3</v>
      </c>
      <c r="AE1221" s="28">
        <v>8</v>
      </c>
      <c r="AF1221" s="28">
        <v>0</v>
      </c>
      <c r="AG1221" s="28">
        <v>0</v>
      </c>
      <c r="AH1221" s="28">
        <v>0</v>
      </c>
      <c r="AI1221" s="28">
        <v>0</v>
      </c>
      <c r="AJ1221" s="28">
        <v>0</v>
      </c>
      <c r="AK1221" s="28">
        <v>0</v>
      </c>
      <c r="AL1221" s="28">
        <v>3</v>
      </c>
      <c r="AM1221" s="28">
        <v>11</v>
      </c>
      <c r="AN1221" s="32">
        <v>0</v>
      </c>
    </row>
    <row r="1222" spans="1:40" x14ac:dyDescent="0.35">
      <c r="A1222" s="19">
        <v>5534</v>
      </c>
      <c r="B1222" s="20">
        <v>1975</v>
      </c>
      <c r="C1222" s="21">
        <f ca="1">YEAR(TODAY())-CLEAN!$B1222</f>
        <v>50</v>
      </c>
      <c r="D1222" s="28" t="s">
        <v>792</v>
      </c>
      <c r="E1222" s="20" t="s">
        <v>717</v>
      </c>
      <c r="F1222" s="20" t="s">
        <v>710</v>
      </c>
      <c r="G1222" s="22">
        <v>47808</v>
      </c>
      <c r="H1222" s="21">
        <v>0</v>
      </c>
      <c r="I1222" s="21">
        <v>1</v>
      </c>
      <c r="J1222" s="21">
        <f>CLEAN!$H1222+CLEAN!$I1222</f>
        <v>1</v>
      </c>
      <c r="K1222" s="23">
        <v>41567</v>
      </c>
      <c r="L1222" s="21">
        <f ca="1">YEAR(TODAY())-YEAR(CLEAN!$K1222)</f>
        <v>12</v>
      </c>
      <c r="M1222" s="21">
        <v>30</v>
      </c>
      <c r="N1222" s="21">
        <f>SUM(CLEAN!$AB1222:$AE1222)</f>
        <v>15</v>
      </c>
      <c r="O1222" s="24">
        <f>CLEAN!$U1222+CLEAN!$V1222+CLEAN!$W1222+CLEAN!$X1222+CLEAN!$Y1222+CLEAN!$Z1222</f>
        <v>224</v>
      </c>
      <c r="P1222" s="21">
        <f>IF(CLEAN!$M1222&lt;=32,3,IF(CLEAN!$M1222&lt;=65,2,1))</f>
        <v>3</v>
      </c>
      <c r="Q1222" s="21">
        <f>IF(Table_Market[[#This Row],[F_TOTAL_achat]]&lt;=14,1,IF(Table_Market[[#This Row],[F_TOTAL_achat]]&lt;=21,2,3))</f>
        <v>2</v>
      </c>
      <c r="R1222" s="21">
        <f>IF(Table_Market[[#This Row],[M_TOTAL_dépensé]]&lt;=115,1,IF(Table_Market[[#This Row],[M_TOTAL_dépensé]]&lt;=833,2,3))</f>
        <v>2</v>
      </c>
      <c r="S1222" s="21" t="str">
        <f>Table_Market[[#This Row],[R_SCORE]]&amp;Table_Market[[#This Row],[F_SCORE]]&amp;Table_Market[[#This Row],[M_SCORE]]</f>
        <v>322</v>
      </c>
      <c r="T12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22" s="24">
        <v>123</v>
      </c>
      <c r="V1222" s="24">
        <v>1</v>
      </c>
      <c r="W1222" s="24">
        <v>26</v>
      </c>
      <c r="X1222" s="24">
        <v>2</v>
      </c>
      <c r="Y1222" s="24">
        <v>0</v>
      </c>
      <c r="Z1222" s="24">
        <v>72</v>
      </c>
      <c r="AA1222" s="21">
        <v>2</v>
      </c>
      <c r="AB1222" s="21">
        <v>3</v>
      </c>
      <c r="AC1222" s="21">
        <v>2</v>
      </c>
      <c r="AD1222" s="21">
        <v>3</v>
      </c>
      <c r="AE1222" s="21">
        <v>7</v>
      </c>
      <c r="AF1222" s="21">
        <v>1</v>
      </c>
      <c r="AG1222" s="21">
        <v>0</v>
      </c>
      <c r="AH1222" s="21">
        <v>0</v>
      </c>
      <c r="AI1222" s="21">
        <v>0</v>
      </c>
      <c r="AJ1222" s="21">
        <v>0</v>
      </c>
      <c r="AK1222" s="21">
        <v>0</v>
      </c>
      <c r="AL1222" s="21">
        <v>3</v>
      </c>
      <c r="AM1222" s="21">
        <v>11</v>
      </c>
      <c r="AN1222" s="25">
        <v>0</v>
      </c>
    </row>
    <row r="1223" spans="1:40" x14ac:dyDescent="0.35">
      <c r="A1223" s="26">
        <v>332</v>
      </c>
      <c r="B1223" s="27">
        <v>1957</v>
      </c>
      <c r="C1223" s="21">
        <f ca="1">YEAR(TODAY())-CLEAN!$B1223</f>
        <v>68</v>
      </c>
      <c r="D1223" s="28" t="s">
        <v>794</v>
      </c>
      <c r="E1223" s="27" t="s">
        <v>716</v>
      </c>
      <c r="F1223" s="27" t="s">
        <v>710</v>
      </c>
      <c r="G1223" s="29">
        <v>47743</v>
      </c>
      <c r="H1223" s="28">
        <v>0</v>
      </c>
      <c r="I1223" s="28">
        <v>1</v>
      </c>
      <c r="J1223" s="28">
        <f>CLEAN!$H1223+CLEAN!$I1223</f>
        <v>1</v>
      </c>
      <c r="K1223" s="30">
        <v>41355</v>
      </c>
      <c r="L1223" s="28">
        <f ca="1">YEAR(TODAY())-YEAR(CLEAN!$K1223)</f>
        <v>12</v>
      </c>
      <c r="M1223" s="28">
        <v>56</v>
      </c>
      <c r="N1223" s="28">
        <f>SUM(CLEAN!$AB1223:$AE1223)</f>
        <v>17</v>
      </c>
      <c r="O1223" s="31">
        <f>CLEAN!$U1223+CLEAN!$V1223+CLEAN!$W1223+CLEAN!$X1223+CLEAN!$Y1223+CLEAN!$Z1223</f>
        <v>275</v>
      </c>
      <c r="P1223" s="28">
        <f>IF(CLEAN!$M1223&lt;=32,3,IF(CLEAN!$M1223&lt;=65,2,1))</f>
        <v>2</v>
      </c>
      <c r="Q1223" s="28">
        <f>IF(Table_Market[[#This Row],[F_TOTAL_achat]]&lt;=14,1,IF(Table_Market[[#This Row],[F_TOTAL_achat]]&lt;=21,2,3))</f>
        <v>2</v>
      </c>
      <c r="R1223" s="28">
        <f>IF(Table_Market[[#This Row],[M_TOTAL_dépensé]]&lt;=115,1,IF(Table_Market[[#This Row],[M_TOTAL_dépensé]]&lt;=833,2,3))</f>
        <v>2</v>
      </c>
      <c r="S1223" s="21" t="str">
        <f>Table_Market[[#This Row],[R_SCORE]]&amp;Table_Market[[#This Row],[F_SCORE]]&amp;Table_Market[[#This Row],[M_SCORE]]</f>
        <v>222</v>
      </c>
      <c r="T12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23" s="31">
        <v>198</v>
      </c>
      <c r="V1223" s="31">
        <v>2</v>
      </c>
      <c r="W1223" s="31">
        <v>43</v>
      </c>
      <c r="X1223" s="31">
        <v>0</v>
      </c>
      <c r="Y1223" s="31">
        <v>12</v>
      </c>
      <c r="Z1223" s="31">
        <v>20</v>
      </c>
      <c r="AA1223" s="28">
        <v>3</v>
      </c>
      <c r="AB1223" s="28">
        <v>4</v>
      </c>
      <c r="AC1223" s="28">
        <v>1</v>
      </c>
      <c r="AD1223" s="28">
        <v>6</v>
      </c>
      <c r="AE1223" s="28">
        <v>6</v>
      </c>
      <c r="AF1223" s="28">
        <v>0</v>
      </c>
      <c r="AG1223" s="28">
        <v>1</v>
      </c>
      <c r="AH1223" s="28">
        <v>0</v>
      </c>
      <c r="AI1223" s="28">
        <v>0</v>
      </c>
      <c r="AJ1223" s="28">
        <v>0</v>
      </c>
      <c r="AK1223" s="28">
        <v>0</v>
      </c>
      <c r="AL1223" s="28">
        <v>3</v>
      </c>
      <c r="AM1223" s="28">
        <v>11</v>
      </c>
      <c r="AN1223" s="32">
        <v>0</v>
      </c>
    </row>
    <row r="1224" spans="1:40" x14ac:dyDescent="0.35">
      <c r="A1224" s="19">
        <v>5863</v>
      </c>
      <c r="B1224" s="20">
        <v>1953</v>
      </c>
      <c r="C1224" s="21">
        <f ca="1">YEAR(TODAY())-CLEAN!$B1224</f>
        <v>72</v>
      </c>
      <c r="D1224" s="28" t="s">
        <v>794</v>
      </c>
      <c r="E1224" s="20" t="s">
        <v>716</v>
      </c>
      <c r="F1224" s="20" t="s">
        <v>710</v>
      </c>
      <c r="G1224" s="22">
        <v>47703</v>
      </c>
      <c r="H1224" s="21">
        <v>0</v>
      </c>
      <c r="I1224" s="21">
        <v>1</v>
      </c>
      <c r="J1224" s="21">
        <f>CLEAN!$H1224+CLEAN!$I1224</f>
        <v>1</v>
      </c>
      <c r="K1224" s="23">
        <v>41423</v>
      </c>
      <c r="L1224" s="21">
        <f ca="1">YEAR(TODAY())-YEAR(CLEAN!$K1224)</f>
        <v>12</v>
      </c>
      <c r="M1224" s="21">
        <v>95</v>
      </c>
      <c r="N1224" s="21">
        <f>SUM(CLEAN!$AB1224:$AE1224)</f>
        <v>22</v>
      </c>
      <c r="O1224" s="24">
        <f>CLEAN!$U1224+CLEAN!$V1224+CLEAN!$W1224+CLEAN!$X1224+CLEAN!$Y1224+CLEAN!$Z1224</f>
        <v>655</v>
      </c>
      <c r="P1224" s="21">
        <f>IF(CLEAN!$M1224&lt;=32,3,IF(CLEAN!$M1224&lt;=65,2,1))</f>
        <v>1</v>
      </c>
      <c r="Q1224" s="21">
        <f>IF(Table_Market[[#This Row],[F_TOTAL_achat]]&lt;=14,1,IF(Table_Market[[#This Row],[F_TOTAL_achat]]&lt;=21,2,3))</f>
        <v>3</v>
      </c>
      <c r="R1224" s="21">
        <f>IF(Table_Market[[#This Row],[M_TOTAL_dépensé]]&lt;=115,1,IF(Table_Market[[#This Row],[M_TOTAL_dépensé]]&lt;=833,2,3))</f>
        <v>2</v>
      </c>
      <c r="S1224" s="21" t="str">
        <f>Table_Market[[#This Row],[R_SCORE]]&amp;Table_Market[[#This Row],[F_SCORE]]&amp;Table_Market[[#This Row],[M_SCORE]]</f>
        <v>132</v>
      </c>
      <c r="T12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24" s="24">
        <v>359</v>
      </c>
      <c r="V1224" s="24">
        <v>0</v>
      </c>
      <c r="W1224" s="24">
        <v>134</v>
      </c>
      <c r="X1224" s="24">
        <v>13</v>
      </c>
      <c r="Y1224" s="24">
        <v>26</v>
      </c>
      <c r="Z1224" s="24">
        <v>123</v>
      </c>
      <c r="AA1224" s="21">
        <v>4</v>
      </c>
      <c r="AB1224" s="21">
        <v>6</v>
      </c>
      <c r="AC1224" s="21">
        <v>3</v>
      </c>
      <c r="AD1224" s="21">
        <v>8</v>
      </c>
      <c r="AE1224" s="21">
        <v>5</v>
      </c>
      <c r="AF1224" s="21">
        <v>0</v>
      </c>
      <c r="AG1224" s="21">
        <v>0</v>
      </c>
      <c r="AH1224" s="21">
        <v>0</v>
      </c>
      <c r="AI1224" s="21">
        <v>0</v>
      </c>
      <c r="AJ1224" s="21">
        <v>0</v>
      </c>
      <c r="AK1224" s="21">
        <v>0</v>
      </c>
      <c r="AL1224" s="21">
        <v>3</v>
      </c>
      <c r="AM1224" s="21">
        <v>11</v>
      </c>
      <c r="AN1224" s="25">
        <v>0</v>
      </c>
    </row>
    <row r="1225" spans="1:40" x14ac:dyDescent="0.35">
      <c r="A1225" s="26">
        <v>10381</v>
      </c>
      <c r="B1225" s="27">
        <v>1979</v>
      </c>
      <c r="C1225" s="21">
        <f ca="1">YEAR(TODAY())-CLEAN!$B1225</f>
        <v>46</v>
      </c>
      <c r="D1225" s="28" t="s">
        <v>792</v>
      </c>
      <c r="E1225" s="27" t="s">
        <v>716</v>
      </c>
      <c r="F1225" s="27" t="s">
        <v>709</v>
      </c>
      <c r="G1225" s="29">
        <v>47691</v>
      </c>
      <c r="H1225" s="28">
        <v>0</v>
      </c>
      <c r="I1225" s="28">
        <v>1</v>
      </c>
      <c r="J1225" s="28">
        <f>CLEAN!$H1225+CLEAN!$I1225</f>
        <v>1</v>
      </c>
      <c r="K1225" s="30">
        <v>41460</v>
      </c>
      <c r="L1225" s="28">
        <f ca="1">YEAR(TODAY())-YEAR(CLEAN!$K1225)</f>
        <v>12</v>
      </c>
      <c r="M1225" s="28">
        <v>43</v>
      </c>
      <c r="N1225" s="28">
        <f>SUM(CLEAN!$AB1225:$AE1225)</f>
        <v>9</v>
      </c>
      <c r="O1225" s="31">
        <f>CLEAN!$U1225+CLEAN!$V1225+CLEAN!$W1225+CLEAN!$X1225+CLEAN!$Y1225+CLEAN!$Z1225</f>
        <v>21</v>
      </c>
      <c r="P1225" s="28">
        <f>IF(CLEAN!$M1225&lt;=32,3,IF(CLEAN!$M1225&lt;=65,2,1))</f>
        <v>2</v>
      </c>
      <c r="Q1225" s="28">
        <f>IF(Table_Market[[#This Row],[F_TOTAL_achat]]&lt;=14,1,IF(Table_Market[[#This Row],[F_TOTAL_achat]]&lt;=21,2,3))</f>
        <v>1</v>
      </c>
      <c r="R1225" s="28">
        <f>IF(Table_Market[[#This Row],[M_TOTAL_dépensé]]&lt;=115,1,IF(Table_Market[[#This Row],[M_TOTAL_dépensé]]&lt;=833,2,3))</f>
        <v>1</v>
      </c>
      <c r="S1225" s="21" t="str">
        <f>Table_Market[[#This Row],[R_SCORE]]&amp;Table_Market[[#This Row],[F_SCORE]]&amp;Table_Market[[#This Row],[M_SCORE]]</f>
        <v>211</v>
      </c>
      <c r="T12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25" s="31">
        <v>14</v>
      </c>
      <c r="V1225" s="31">
        <v>0</v>
      </c>
      <c r="W1225" s="31">
        <v>3</v>
      </c>
      <c r="X1225" s="31">
        <v>0</v>
      </c>
      <c r="Y1225" s="31">
        <v>0</v>
      </c>
      <c r="Z1225" s="31">
        <v>4</v>
      </c>
      <c r="AA1225" s="28">
        <v>1</v>
      </c>
      <c r="AB1225" s="28">
        <v>1</v>
      </c>
      <c r="AC1225" s="28">
        <v>0</v>
      </c>
      <c r="AD1225" s="28">
        <v>2</v>
      </c>
      <c r="AE1225" s="28">
        <v>6</v>
      </c>
      <c r="AF1225" s="28">
        <v>0</v>
      </c>
      <c r="AG1225" s="28">
        <v>0</v>
      </c>
      <c r="AH1225" s="28">
        <v>0</v>
      </c>
      <c r="AI1225" s="28">
        <v>0</v>
      </c>
      <c r="AJ1225" s="28">
        <v>0</v>
      </c>
      <c r="AK1225" s="28">
        <v>0</v>
      </c>
      <c r="AL1225" s="28">
        <v>3</v>
      </c>
      <c r="AM1225" s="28">
        <v>11</v>
      </c>
      <c r="AN1225" s="32">
        <v>0</v>
      </c>
    </row>
    <row r="1226" spans="1:40" x14ac:dyDescent="0.35">
      <c r="A1226" s="19">
        <v>702</v>
      </c>
      <c r="B1226" s="20">
        <v>1975</v>
      </c>
      <c r="C1226" s="21">
        <f ca="1">YEAR(TODAY())-CLEAN!$B1226</f>
        <v>50</v>
      </c>
      <c r="D1226" s="28" t="s">
        <v>792</v>
      </c>
      <c r="E1226" s="20" t="s">
        <v>717</v>
      </c>
      <c r="F1226" s="20" t="s">
        <v>712</v>
      </c>
      <c r="G1226" s="22">
        <v>47682</v>
      </c>
      <c r="H1226" s="21">
        <v>0</v>
      </c>
      <c r="I1226" s="21">
        <v>1</v>
      </c>
      <c r="J1226" s="21">
        <f>CLEAN!$H1226+CLEAN!$I1226</f>
        <v>1</v>
      </c>
      <c r="K1226" s="23">
        <v>41320</v>
      </c>
      <c r="L1226" s="21">
        <f ca="1">YEAR(TODAY())-YEAR(CLEAN!$K1226)</f>
        <v>12</v>
      </c>
      <c r="M1226" s="21">
        <v>80</v>
      </c>
      <c r="N1226" s="21">
        <f>SUM(CLEAN!$AB1226:$AE1226)</f>
        <v>20</v>
      </c>
      <c r="O1226" s="24">
        <f>CLEAN!$U1226+CLEAN!$V1226+CLEAN!$W1226+CLEAN!$X1226+CLEAN!$Y1226+CLEAN!$Z1226</f>
        <v>521</v>
      </c>
      <c r="P1226" s="21">
        <f>IF(CLEAN!$M1226&lt;=32,3,IF(CLEAN!$M1226&lt;=65,2,1))</f>
        <v>1</v>
      </c>
      <c r="Q1226" s="21">
        <f>IF(Table_Market[[#This Row],[F_TOTAL_achat]]&lt;=14,1,IF(Table_Market[[#This Row],[F_TOTAL_achat]]&lt;=21,2,3))</f>
        <v>2</v>
      </c>
      <c r="R1226" s="21">
        <f>IF(Table_Market[[#This Row],[M_TOTAL_dépensé]]&lt;=115,1,IF(Table_Market[[#This Row],[M_TOTAL_dépensé]]&lt;=833,2,3))</f>
        <v>2</v>
      </c>
      <c r="S1226" s="21" t="str">
        <f>Table_Market[[#This Row],[R_SCORE]]&amp;Table_Market[[#This Row],[F_SCORE]]&amp;Table_Market[[#This Row],[M_SCORE]]</f>
        <v>122</v>
      </c>
      <c r="T12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26" s="24">
        <v>162</v>
      </c>
      <c r="V1226" s="24">
        <v>61</v>
      </c>
      <c r="W1226" s="24">
        <v>83</v>
      </c>
      <c r="X1226" s="24">
        <v>97</v>
      </c>
      <c r="Y1226" s="24">
        <v>57</v>
      </c>
      <c r="Z1226" s="24">
        <v>61</v>
      </c>
      <c r="AA1226" s="21">
        <v>4</v>
      </c>
      <c r="AB1226" s="21">
        <v>4</v>
      </c>
      <c r="AC1226" s="21">
        <v>3</v>
      </c>
      <c r="AD1226" s="21">
        <v>8</v>
      </c>
      <c r="AE1226" s="21">
        <v>5</v>
      </c>
      <c r="AF1226" s="21">
        <v>0</v>
      </c>
      <c r="AG1226" s="21">
        <v>0</v>
      </c>
      <c r="AH1226" s="21">
        <v>0</v>
      </c>
      <c r="AI1226" s="21">
        <v>0</v>
      </c>
      <c r="AJ1226" s="21">
        <v>0</v>
      </c>
      <c r="AK1226" s="21">
        <v>0</v>
      </c>
      <c r="AL1226" s="21">
        <v>3</v>
      </c>
      <c r="AM1226" s="21">
        <v>11</v>
      </c>
      <c r="AN1226" s="25">
        <v>0</v>
      </c>
    </row>
    <row r="1227" spans="1:40" x14ac:dyDescent="0.35">
      <c r="A1227" s="26">
        <v>6379</v>
      </c>
      <c r="B1227" s="27">
        <v>1949</v>
      </c>
      <c r="C1227" s="21">
        <f ca="1">YEAR(TODAY())-CLEAN!$B1227</f>
        <v>76</v>
      </c>
      <c r="D1227" s="28" t="s">
        <v>794</v>
      </c>
      <c r="E1227" s="27" t="s">
        <v>717</v>
      </c>
      <c r="F1227" s="27" t="s">
        <v>712</v>
      </c>
      <c r="G1227" s="29">
        <v>47570</v>
      </c>
      <c r="H1227" s="28">
        <v>1</v>
      </c>
      <c r="I1227" s="28">
        <v>1</v>
      </c>
      <c r="J1227" s="28">
        <f>CLEAN!$H1227+CLEAN!$I1227</f>
        <v>2</v>
      </c>
      <c r="K1227" s="30">
        <v>41423</v>
      </c>
      <c r="L1227" s="28">
        <f ca="1">YEAR(TODAY())-YEAR(CLEAN!$K1227)</f>
        <v>12</v>
      </c>
      <c r="M1227" s="28">
        <v>3</v>
      </c>
      <c r="N1227" s="28">
        <f>SUM(CLEAN!$AB1227:$AE1227)</f>
        <v>13</v>
      </c>
      <c r="O1227" s="31">
        <f>CLEAN!$U1227+CLEAN!$V1227+CLEAN!$W1227+CLEAN!$X1227+CLEAN!$Y1227+CLEAN!$Z1227</f>
        <v>121</v>
      </c>
      <c r="P1227" s="28">
        <f>IF(CLEAN!$M1227&lt;=32,3,IF(CLEAN!$M1227&lt;=65,2,1))</f>
        <v>3</v>
      </c>
      <c r="Q1227" s="28">
        <f>IF(Table_Market[[#This Row],[F_TOTAL_achat]]&lt;=14,1,IF(Table_Market[[#This Row],[F_TOTAL_achat]]&lt;=21,2,3))</f>
        <v>1</v>
      </c>
      <c r="R1227" s="28">
        <f>IF(Table_Market[[#This Row],[M_TOTAL_dépensé]]&lt;=115,1,IF(Table_Market[[#This Row],[M_TOTAL_dépensé]]&lt;=833,2,3))</f>
        <v>2</v>
      </c>
      <c r="S1227" s="21" t="str">
        <f>Table_Market[[#This Row],[R_SCORE]]&amp;Table_Market[[#This Row],[F_SCORE]]&amp;Table_Market[[#This Row],[M_SCORE]]</f>
        <v>312</v>
      </c>
      <c r="T12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27" s="31">
        <v>67</v>
      </c>
      <c r="V1227" s="31">
        <v>1</v>
      </c>
      <c r="W1227" s="31">
        <v>20</v>
      </c>
      <c r="X1227" s="31">
        <v>0</v>
      </c>
      <c r="Y1227" s="31">
        <v>2</v>
      </c>
      <c r="Z1227" s="31">
        <v>31</v>
      </c>
      <c r="AA1227" s="28">
        <v>3</v>
      </c>
      <c r="AB1227" s="28">
        <v>2</v>
      </c>
      <c r="AC1227" s="28">
        <v>2</v>
      </c>
      <c r="AD1227" s="28">
        <v>2</v>
      </c>
      <c r="AE1227" s="28">
        <v>7</v>
      </c>
      <c r="AF1227" s="28">
        <v>0</v>
      </c>
      <c r="AG1227" s="28">
        <v>0</v>
      </c>
      <c r="AH1227" s="28">
        <v>0</v>
      </c>
      <c r="AI1227" s="28">
        <v>0</v>
      </c>
      <c r="AJ1227" s="28">
        <v>0</v>
      </c>
      <c r="AK1227" s="28">
        <v>0</v>
      </c>
      <c r="AL1227" s="28">
        <v>3</v>
      </c>
      <c r="AM1227" s="28">
        <v>11</v>
      </c>
      <c r="AN1227" s="32">
        <v>1</v>
      </c>
    </row>
    <row r="1228" spans="1:40" x14ac:dyDescent="0.35">
      <c r="A1228" s="19">
        <v>10242</v>
      </c>
      <c r="B1228" s="20">
        <v>1966</v>
      </c>
      <c r="C1228" s="21">
        <f ca="1">YEAR(TODAY())-CLEAN!$B1228</f>
        <v>59</v>
      </c>
      <c r="D1228" s="28" t="s">
        <v>792</v>
      </c>
      <c r="E1228" s="20" t="s">
        <v>714</v>
      </c>
      <c r="F1228" s="20" t="s">
        <v>713</v>
      </c>
      <c r="G1228" s="22">
        <v>47472</v>
      </c>
      <c r="H1228" s="21">
        <v>1</v>
      </c>
      <c r="I1228" s="21">
        <v>1</v>
      </c>
      <c r="J1228" s="21">
        <f>CLEAN!$H1228+CLEAN!$I1228</f>
        <v>2</v>
      </c>
      <c r="K1228" s="23">
        <v>41533</v>
      </c>
      <c r="L1228" s="21">
        <f ca="1">YEAR(TODAY())-YEAR(CLEAN!$K1228)</f>
        <v>12</v>
      </c>
      <c r="M1228" s="21">
        <v>39</v>
      </c>
      <c r="N1228" s="21">
        <f>SUM(CLEAN!$AB1228:$AE1228)</f>
        <v>11</v>
      </c>
      <c r="O1228" s="24">
        <f>CLEAN!$U1228+CLEAN!$V1228+CLEAN!$W1228+CLEAN!$X1228+CLEAN!$Y1228+CLEAN!$Z1228</f>
        <v>75</v>
      </c>
      <c r="P1228" s="21">
        <f>IF(CLEAN!$M1228&lt;=32,3,IF(CLEAN!$M1228&lt;=65,2,1))</f>
        <v>2</v>
      </c>
      <c r="Q1228" s="21">
        <f>IF(Table_Market[[#This Row],[F_TOTAL_achat]]&lt;=14,1,IF(Table_Market[[#This Row],[F_TOTAL_achat]]&lt;=21,2,3))</f>
        <v>1</v>
      </c>
      <c r="R1228" s="21">
        <f>IF(Table_Market[[#This Row],[M_TOTAL_dépensé]]&lt;=115,1,IF(Table_Market[[#This Row],[M_TOTAL_dépensé]]&lt;=833,2,3))</f>
        <v>1</v>
      </c>
      <c r="S1228" s="21" t="str">
        <f>Table_Market[[#This Row],[R_SCORE]]&amp;Table_Market[[#This Row],[F_SCORE]]&amp;Table_Market[[#This Row],[M_SCORE]]</f>
        <v>211</v>
      </c>
      <c r="T12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28" s="24">
        <v>56</v>
      </c>
      <c r="V1228" s="24">
        <v>0</v>
      </c>
      <c r="W1228" s="24">
        <v>11</v>
      </c>
      <c r="X1228" s="24">
        <v>0</v>
      </c>
      <c r="Y1228" s="24">
        <v>0</v>
      </c>
      <c r="Z1228" s="24">
        <v>8</v>
      </c>
      <c r="AA1228" s="21">
        <v>2</v>
      </c>
      <c r="AB1228" s="21">
        <v>2</v>
      </c>
      <c r="AC1228" s="21">
        <v>0</v>
      </c>
      <c r="AD1228" s="21">
        <v>4</v>
      </c>
      <c r="AE1228" s="21">
        <v>5</v>
      </c>
      <c r="AF1228" s="21">
        <v>0</v>
      </c>
      <c r="AG1228" s="21">
        <v>0</v>
      </c>
      <c r="AH1228" s="21">
        <v>0</v>
      </c>
      <c r="AI1228" s="21">
        <v>0</v>
      </c>
      <c r="AJ1228" s="21">
        <v>0</v>
      </c>
      <c r="AK1228" s="21">
        <v>0</v>
      </c>
      <c r="AL1228" s="21">
        <v>3</v>
      </c>
      <c r="AM1228" s="21">
        <v>11</v>
      </c>
      <c r="AN1228" s="25">
        <v>0</v>
      </c>
    </row>
    <row r="1229" spans="1:40" x14ac:dyDescent="0.35">
      <c r="A1229" s="26">
        <v>1604</v>
      </c>
      <c r="B1229" s="27">
        <v>1960</v>
      </c>
      <c r="C1229" s="21">
        <f ca="1">YEAR(TODAY())-CLEAN!$B1229</f>
        <v>65</v>
      </c>
      <c r="D1229" s="28" t="s">
        <v>794</v>
      </c>
      <c r="E1229" s="27" t="s">
        <v>717</v>
      </c>
      <c r="F1229" s="27" t="s">
        <v>710</v>
      </c>
      <c r="G1229" s="29">
        <v>47353</v>
      </c>
      <c r="H1229" s="28">
        <v>0</v>
      </c>
      <c r="I1229" s="28">
        <v>1</v>
      </c>
      <c r="J1229" s="28">
        <f>CLEAN!$H1229+CLEAN!$I1229</f>
        <v>1</v>
      </c>
      <c r="K1229" s="30">
        <v>41591</v>
      </c>
      <c r="L1229" s="28">
        <f ca="1">YEAR(TODAY())-YEAR(CLEAN!$K1229)</f>
        <v>12</v>
      </c>
      <c r="M1229" s="28">
        <v>93</v>
      </c>
      <c r="N1229" s="28">
        <f>SUM(CLEAN!$AB1229:$AE1229)</f>
        <v>15</v>
      </c>
      <c r="O1229" s="31">
        <f>CLEAN!$U1229+CLEAN!$V1229+CLEAN!$W1229+CLEAN!$X1229+CLEAN!$Y1229+CLEAN!$Z1229</f>
        <v>225</v>
      </c>
      <c r="P1229" s="28">
        <f>IF(CLEAN!$M1229&lt;=32,3,IF(CLEAN!$M1229&lt;=65,2,1))</f>
        <v>1</v>
      </c>
      <c r="Q1229" s="28">
        <f>IF(Table_Market[[#This Row],[F_TOTAL_achat]]&lt;=14,1,IF(Table_Market[[#This Row],[F_TOTAL_achat]]&lt;=21,2,3))</f>
        <v>2</v>
      </c>
      <c r="R1229" s="28">
        <f>IF(Table_Market[[#This Row],[M_TOTAL_dépensé]]&lt;=115,1,IF(Table_Market[[#This Row],[M_TOTAL_dépensé]]&lt;=833,2,3))</f>
        <v>2</v>
      </c>
      <c r="S1229" s="21" t="str">
        <f>Table_Market[[#This Row],[R_SCORE]]&amp;Table_Market[[#This Row],[F_SCORE]]&amp;Table_Market[[#This Row],[M_SCORE]]</f>
        <v>122</v>
      </c>
      <c r="T12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29" s="31">
        <v>184</v>
      </c>
      <c r="V1229" s="31">
        <v>2</v>
      </c>
      <c r="W1229" s="31">
        <v>19</v>
      </c>
      <c r="X1229" s="31">
        <v>8</v>
      </c>
      <c r="Y1229" s="31">
        <v>8</v>
      </c>
      <c r="Z1229" s="31">
        <v>4</v>
      </c>
      <c r="AA1229" s="28">
        <v>3</v>
      </c>
      <c r="AB1229" s="28">
        <v>2</v>
      </c>
      <c r="AC1229" s="28">
        <v>2</v>
      </c>
      <c r="AD1229" s="28">
        <v>6</v>
      </c>
      <c r="AE1229" s="28">
        <v>5</v>
      </c>
      <c r="AF1229" s="28">
        <v>0</v>
      </c>
      <c r="AG1229" s="28">
        <v>0</v>
      </c>
      <c r="AH1229" s="28">
        <v>0</v>
      </c>
      <c r="AI1229" s="28">
        <v>0</v>
      </c>
      <c r="AJ1229" s="28">
        <v>0</v>
      </c>
      <c r="AK1229" s="28">
        <v>0</v>
      </c>
      <c r="AL1229" s="28">
        <v>3</v>
      </c>
      <c r="AM1229" s="28">
        <v>11</v>
      </c>
      <c r="AN1229" s="32">
        <v>0</v>
      </c>
    </row>
    <row r="1230" spans="1:40" x14ac:dyDescent="0.35">
      <c r="A1230" s="19">
        <v>10741</v>
      </c>
      <c r="B1230" s="20">
        <v>1951</v>
      </c>
      <c r="C1230" s="21">
        <f ca="1">YEAR(TODAY())-CLEAN!$B1230</f>
        <v>74</v>
      </c>
      <c r="D1230" s="28" t="s">
        <v>794</v>
      </c>
      <c r="E1230" s="20" t="s">
        <v>717</v>
      </c>
      <c r="F1230" s="20" t="s">
        <v>713</v>
      </c>
      <c r="G1230" s="22">
        <v>47352</v>
      </c>
      <c r="H1230" s="21">
        <v>0</v>
      </c>
      <c r="I1230" s="21">
        <v>1</v>
      </c>
      <c r="J1230" s="21">
        <f>CLEAN!$H1230+CLEAN!$I1230</f>
        <v>1</v>
      </c>
      <c r="K1230" s="23">
        <v>41375</v>
      </c>
      <c r="L1230" s="21">
        <f ca="1">YEAR(TODAY())-YEAR(CLEAN!$K1230)</f>
        <v>12</v>
      </c>
      <c r="M1230" s="21">
        <v>70</v>
      </c>
      <c r="N1230" s="21">
        <f>SUM(CLEAN!$AB1230:$AE1230)</f>
        <v>19</v>
      </c>
      <c r="O1230" s="24">
        <f>CLEAN!$U1230+CLEAN!$V1230+CLEAN!$W1230+CLEAN!$X1230+CLEAN!$Y1230+CLEAN!$Z1230</f>
        <v>319</v>
      </c>
      <c r="P1230" s="21">
        <f>IF(CLEAN!$M1230&lt;=32,3,IF(CLEAN!$M1230&lt;=65,2,1))</f>
        <v>1</v>
      </c>
      <c r="Q1230" s="21">
        <f>IF(Table_Market[[#This Row],[F_TOTAL_achat]]&lt;=14,1,IF(Table_Market[[#This Row],[F_TOTAL_achat]]&lt;=21,2,3))</f>
        <v>2</v>
      </c>
      <c r="R1230" s="21">
        <f>IF(Table_Market[[#This Row],[M_TOTAL_dépensé]]&lt;=115,1,IF(Table_Market[[#This Row],[M_TOTAL_dépensé]]&lt;=833,2,3))</f>
        <v>2</v>
      </c>
      <c r="S1230" s="21" t="str">
        <f>Table_Market[[#This Row],[R_SCORE]]&amp;Table_Market[[#This Row],[F_SCORE]]&amp;Table_Market[[#This Row],[M_SCORE]]</f>
        <v>122</v>
      </c>
      <c r="T12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30" s="24">
        <v>172</v>
      </c>
      <c r="V1230" s="24">
        <v>12</v>
      </c>
      <c r="W1230" s="24">
        <v>112</v>
      </c>
      <c r="X1230" s="24">
        <v>8</v>
      </c>
      <c r="Y1230" s="24">
        <v>0</v>
      </c>
      <c r="Z1230" s="24">
        <v>15</v>
      </c>
      <c r="AA1230" s="21">
        <v>4</v>
      </c>
      <c r="AB1230" s="21">
        <v>6</v>
      </c>
      <c r="AC1230" s="21">
        <v>1</v>
      </c>
      <c r="AD1230" s="21">
        <v>5</v>
      </c>
      <c r="AE1230" s="21">
        <v>7</v>
      </c>
      <c r="AF1230" s="21">
        <v>0</v>
      </c>
      <c r="AG1230" s="21">
        <v>0</v>
      </c>
      <c r="AH1230" s="21">
        <v>0</v>
      </c>
      <c r="AI1230" s="21">
        <v>0</v>
      </c>
      <c r="AJ1230" s="21">
        <v>0</v>
      </c>
      <c r="AK1230" s="21">
        <v>0</v>
      </c>
      <c r="AL1230" s="21">
        <v>3</v>
      </c>
      <c r="AM1230" s="21">
        <v>11</v>
      </c>
      <c r="AN1230" s="25">
        <v>0</v>
      </c>
    </row>
    <row r="1231" spans="1:40" x14ac:dyDescent="0.35">
      <c r="A1231" s="26">
        <v>5491</v>
      </c>
      <c r="B1231" s="27">
        <v>1951</v>
      </c>
      <c r="C1231" s="21">
        <f ca="1">YEAR(TODAY())-CLEAN!$B1231</f>
        <v>74</v>
      </c>
      <c r="D1231" s="28" t="s">
        <v>794</v>
      </c>
      <c r="E1231" s="27" t="s">
        <v>717</v>
      </c>
      <c r="F1231" s="27" t="s">
        <v>713</v>
      </c>
      <c r="G1231" s="29">
        <v>47352</v>
      </c>
      <c r="H1231" s="28">
        <v>0</v>
      </c>
      <c r="I1231" s="28">
        <v>1</v>
      </c>
      <c r="J1231" s="28">
        <f>CLEAN!$H1231+CLEAN!$I1231</f>
        <v>1</v>
      </c>
      <c r="K1231" s="30">
        <v>41375</v>
      </c>
      <c r="L1231" s="28">
        <f ca="1">YEAR(TODAY())-YEAR(CLEAN!$K1231)</f>
        <v>12</v>
      </c>
      <c r="M1231" s="28">
        <v>70</v>
      </c>
      <c r="N1231" s="28">
        <f>SUM(CLEAN!$AB1231:$AE1231)</f>
        <v>19</v>
      </c>
      <c r="O1231" s="31">
        <f>CLEAN!$U1231+CLEAN!$V1231+CLEAN!$W1231+CLEAN!$X1231+CLEAN!$Y1231+CLEAN!$Z1231</f>
        <v>319</v>
      </c>
      <c r="P1231" s="28">
        <f>IF(CLEAN!$M1231&lt;=32,3,IF(CLEAN!$M1231&lt;=65,2,1))</f>
        <v>1</v>
      </c>
      <c r="Q1231" s="28">
        <f>IF(Table_Market[[#This Row],[F_TOTAL_achat]]&lt;=14,1,IF(Table_Market[[#This Row],[F_TOTAL_achat]]&lt;=21,2,3))</f>
        <v>2</v>
      </c>
      <c r="R1231" s="28">
        <f>IF(Table_Market[[#This Row],[M_TOTAL_dépensé]]&lt;=115,1,IF(Table_Market[[#This Row],[M_TOTAL_dépensé]]&lt;=833,2,3))</f>
        <v>2</v>
      </c>
      <c r="S1231" s="21" t="str">
        <f>Table_Market[[#This Row],[R_SCORE]]&amp;Table_Market[[#This Row],[F_SCORE]]&amp;Table_Market[[#This Row],[M_SCORE]]</f>
        <v>122</v>
      </c>
      <c r="T12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31" s="31">
        <v>172</v>
      </c>
      <c r="V1231" s="31">
        <v>12</v>
      </c>
      <c r="W1231" s="31">
        <v>112</v>
      </c>
      <c r="X1231" s="31">
        <v>8</v>
      </c>
      <c r="Y1231" s="31">
        <v>0</v>
      </c>
      <c r="Z1231" s="31">
        <v>15</v>
      </c>
      <c r="AA1231" s="28">
        <v>4</v>
      </c>
      <c r="AB1231" s="28">
        <v>6</v>
      </c>
      <c r="AC1231" s="28">
        <v>1</v>
      </c>
      <c r="AD1231" s="28">
        <v>5</v>
      </c>
      <c r="AE1231" s="28">
        <v>7</v>
      </c>
      <c r="AF1231" s="28">
        <v>0</v>
      </c>
      <c r="AG1231" s="28">
        <v>0</v>
      </c>
      <c r="AH1231" s="28">
        <v>0</v>
      </c>
      <c r="AI1231" s="28">
        <v>0</v>
      </c>
      <c r="AJ1231" s="28">
        <v>0</v>
      </c>
      <c r="AK1231" s="28">
        <v>0</v>
      </c>
      <c r="AL1231" s="28">
        <v>3</v>
      </c>
      <c r="AM1231" s="28">
        <v>11</v>
      </c>
      <c r="AN1231" s="32">
        <v>0</v>
      </c>
    </row>
    <row r="1232" spans="1:40" x14ac:dyDescent="0.35">
      <c r="A1232" s="19">
        <v>977</v>
      </c>
      <c r="B1232" s="20">
        <v>1957</v>
      </c>
      <c r="C1232" s="21">
        <f ca="1">YEAR(TODAY())-CLEAN!$B1232</f>
        <v>68</v>
      </c>
      <c r="D1232" s="28" t="s">
        <v>794</v>
      </c>
      <c r="E1232" s="20" t="s">
        <v>716</v>
      </c>
      <c r="F1232" s="20" t="s">
        <v>713</v>
      </c>
      <c r="G1232" s="22">
        <v>47320</v>
      </c>
      <c r="H1232" s="21">
        <v>0</v>
      </c>
      <c r="I1232" s="21">
        <v>1</v>
      </c>
      <c r="J1232" s="21">
        <f>CLEAN!$H1232+CLEAN!$I1232</f>
        <v>1</v>
      </c>
      <c r="K1232" s="23">
        <v>41487</v>
      </c>
      <c r="L1232" s="21">
        <f ca="1">YEAR(TODAY())-YEAR(CLEAN!$K1232)</f>
        <v>12</v>
      </c>
      <c r="M1232" s="21">
        <v>10</v>
      </c>
      <c r="N1232" s="21">
        <f>SUM(CLEAN!$AB1232:$AE1232)</f>
        <v>20</v>
      </c>
      <c r="O1232" s="24">
        <f>CLEAN!$U1232+CLEAN!$V1232+CLEAN!$W1232+CLEAN!$X1232+CLEAN!$Y1232+CLEAN!$Z1232</f>
        <v>414</v>
      </c>
      <c r="P1232" s="21">
        <f>IF(CLEAN!$M1232&lt;=32,3,IF(CLEAN!$M1232&lt;=65,2,1))</f>
        <v>3</v>
      </c>
      <c r="Q1232" s="21">
        <f>IF(Table_Market[[#This Row],[F_TOTAL_achat]]&lt;=14,1,IF(Table_Market[[#This Row],[F_TOTAL_achat]]&lt;=21,2,3))</f>
        <v>2</v>
      </c>
      <c r="R1232" s="21">
        <f>IF(Table_Market[[#This Row],[M_TOTAL_dépensé]]&lt;=115,1,IF(Table_Market[[#This Row],[M_TOTAL_dépensé]]&lt;=833,2,3))</f>
        <v>2</v>
      </c>
      <c r="S1232" s="21" t="str">
        <f>Table_Market[[#This Row],[R_SCORE]]&amp;Table_Market[[#This Row],[F_SCORE]]&amp;Table_Market[[#This Row],[M_SCORE]]</f>
        <v>322</v>
      </c>
      <c r="T12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32" s="24">
        <v>200</v>
      </c>
      <c r="V1232" s="24">
        <v>19</v>
      </c>
      <c r="W1232" s="24">
        <v>111</v>
      </c>
      <c r="X1232" s="24">
        <v>50</v>
      </c>
      <c r="Y1232" s="24">
        <v>15</v>
      </c>
      <c r="Z1232" s="24">
        <v>19</v>
      </c>
      <c r="AA1232" s="21">
        <v>6</v>
      </c>
      <c r="AB1232" s="21">
        <v>5</v>
      </c>
      <c r="AC1232" s="21">
        <v>1</v>
      </c>
      <c r="AD1232" s="21">
        <v>8</v>
      </c>
      <c r="AE1232" s="21">
        <v>6</v>
      </c>
      <c r="AF1232" s="21">
        <v>0</v>
      </c>
      <c r="AG1232" s="21">
        <v>0</v>
      </c>
      <c r="AH1232" s="21">
        <v>0</v>
      </c>
      <c r="AI1232" s="21">
        <v>0</v>
      </c>
      <c r="AJ1232" s="21">
        <v>0</v>
      </c>
      <c r="AK1232" s="21">
        <v>0</v>
      </c>
      <c r="AL1232" s="21">
        <v>3</v>
      </c>
      <c r="AM1232" s="21">
        <v>11</v>
      </c>
      <c r="AN1232" s="25">
        <v>0</v>
      </c>
    </row>
    <row r="1233" spans="1:40" x14ac:dyDescent="0.35">
      <c r="A1233" s="26">
        <v>955</v>
      </c>
      <c r="B1233" s="27">
        <v>1962</v>
      </c>
      <c r="C1233" s="21">
        <f ca="1">YEAR(TODAY())-CLEAN!$B1233</f>
        <v>63</v>
      </c>
      <c r="D1233" s="28" t="s">
        <v>794</v>
      </c>
      <c r="E1233" s="27" t="s">
        <v>717</v>
      </c>
      <c r="F1233" s="27" t="s">
        <v>713</v>
      </c>
      <c r="G1233" s="29">
        <v>47175</v>
      </c>
      <c r="H1233" s="28">
        <v>1</v>
      </c>
      <c r="I1233" s="28">
        <v>1</v>
      </c>
      <c r="J1233" s="28">
        <f>CLEAN!$H1233+CLEAN!$I1233</f>
        <v>2</v>
      </c>
      <c r="K1233" s="30">
        <v>41210</v>
      </c>
      <c r="L1233" s="28">
        <f ca="1">YEAR(TODAY())-YEAR(CLEAN!$K1233)</f>
        <v>13</v>
      </c>
      <c r="M1233" s="28">
        <v>81</v>
      </c>
      <c r="N1233" s="28">
        <f>SUM(CLEAN!$AB1233:$AE1233)</f>
        <v>18</v>
      </c>
      <c r="O1233" s="31">
        <f>CLEAN!$U1233+CLEAN!$V1233+CLEAN!$W1233+CLEAN!$X1233+CLEAN!$Y1233+CLEAN!$Z1233</f>
        <v>240</v>
      </c>
      <c r="P1233" s="28">
        <f>IF(CLEAN!$M1233&lt;=32,3,IF(CLEAN!$M1233&lt;=65,2,1))</f>
        <v>1</v>
      </c>
      <c r="Q1233" s="28">
        <f>IF(Table_Market[[#This Row],[F_TOTAL_achat]]&lt;=14,1,IF(Table_Market[[#This Row],[F_TOTAL_achat]]&lt;=21,2,3))</f>
        <v>2</v>
      </c>
      <c r="R1233" s="28">
        <f>IF(Table_Market[[#This Row],[M_TOTAL_dépensé]]&lt;=115,1,IF(Table_Market[[#This Row],[M_TOTAL_dépensé]]&lt;=833,2,3))</f>
        <v>2</v>
      </c>
      <c r="S1233" s="21" t="str">
        <f>Table_Market[[#This Row],[R_SCORE]]&amp;Table_Market[[#This Row],[F_SCORE]]&amp;Table_Market[[#This Row],[M_SCORE]]</f>
        <v>122</v>
      </c>
      <c r="T12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33" s="31">
        <v>167</v>
      </c>
      <c r="V1233" s="31">
        <v>2</v>
      </c>
      <c r="W1233" s="31">
        <v>44</v>
      </c>
      <c r="X1233" s="31">
        <v>6</v>
      </c>
      <c r="Y1233" s="31">
        <v>2</v>
      </c>
      <c r="Z1233" s="31">
        <v>19</v>
      </c>
      <c r="AA1233" s="28">
        <v>7</v>
      </c>
      <c r="AB1233" s="28">
        <v>4</v>
      </c>
      <c r="AC1233" s="28">
        <v>2</v>
      </c>
      <c r="AD1233" s="28">
        <v>4</v>
      </c>
      <c r="AE1233" s="28">
        <v>8</v>
      </c>
      <c r="AF1233" s="28">
        <v>1</v>
      </c>
      <c r="AG1233" s="28">
        <v>0</v>
      </c>
      <c r="AH1233" s="28">
        <v>0</v>
      </c>
      <c r="AI1233" s="28">
        <v>0</v>
      </c>
      <c r="AJ1233" s="28">
        <v>0</v>
      </c>
      <c r="AK1233" s="28">
        <v>0</v>
      </c>
      <c r="AL1233" s="28">
        <v>3</v>
      </c>
      <c r="AM1233" s="28">
        <v>11</v>
      </c>
      <c r="AN1233" s="32">
        <v>1</v>
      </c>
    </row>
    <row r="1234" spans="1:40" x14ac:dyDescent="0.35">
      <c r="A1234" s="19">
        <v>1857</v>
      </c>
      <c r="B1234" s="20">
        <v>1952</v>
      </c>
      <c r="C1234" s="21">
        <f ca="1">YEAR(TODAY())-CLEAN!$B1234</f>
        <v>73</v>
      </c>
      <c r="D1234" s="28" t="s">
        <v>794</v>
      </c>
      <c r="E1234" s="20" t="s">
        <v>716</v>
      </c>
      <c r="F1234" s="20" t="s">
        <v>709</v>
      </c>
      <c r="G1234" s="22">
        <v>47139</v>
      </c>
      <c r="H1234" s="21">
        <v>1</v>
      </c>
      <c r="I1234" s="21">
        <v>1</v>
      </c>
      <c r="J1234" s="21">
        <f>CLEAN!$H1234+CLEAN!$I1234</f>
        <v>2</v>
      </c>
      <c r="K1234" s="23">
        <v>41704</v>
      </c>
      <c r="L1234" s="21">
        <f ca="1">YEAR(TODAY())-YEAR(CLEAN!$K1234)</f>
        <v>11</v>
      </c>
      <c r="M1234" s="21">
        <v>2</v>
      </c>
      <c r="N1234" s="21">
        <f>SUM(CLEAN!$AB1234:$AE1234)</f>
        <v>12</v>
      </c>
      <c r="O1234" s="24">
        <f>CLEAN!$U1234+CLEAN!$V1234+CLEAN!$W1234+CLEAN!$X1234+CLEAN!$Y1234+CLEAN!$Z1234</f>
        <v>83</v>
      </c>
      <c r="P1234" s="21">
        <f>IF(CLEAN!$M1234&lt;=32,3,IF(CLEAN!$M1234&lt;=65,2,1))</f>
        <v>3</v>
      </c>
      <c r="Q1234" s="21">
        <f>IF(Table_Market[[#This Row],[F_TOTAL_achat]]&lt;=14,1,IF(Table_Market[[#This Row],[F_TOTAL_achat]]&lt;=21,2,3))</f>
        <v>1</v>
      </c>
      <c r="R1234" s="21">
        <f>IF(Table_Market[[#This Row],[M_TOTAL_dépensé]]&lt;=115,1,IF(Table_Market[[#This Row],[M_TOTAL_dépensé]]&lt;=833,2,3))</f>
        <v>1</v>
      </c>
      <c r="S1234" s="21" t="str">
        <f>Table_Market[[#This Row],[R_SCORE]]&amp;Table_Market[[#This Row],[F_SCORE]]&amp;Table_Market[[#This Row],[M_SCORE]]</f>
        <v>311</v>
      </c>
      <c r="T12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34" s="24">
        <v>46</v>
      </c>
      <c r="V1234" s="24">
        <v>0</v>
      </c>
      <c r="W1234" s="24">
        <v>12</v>
      </c>
      <c r="X1234" s="24">
        <v>0</v>
      </c>
      <c r="Y1234" s="24">
        <v>2</v>
      </c>
      <c r="Z1234" s="24">
        <v>23</v>
      </c>
      <c r="AA1234" s="21">
        <v>2</v>
      </c>
      <c r="AB1234" s="21">
        <v>2</v>
      </c>
      <c r="AC1234" s="21">
        <v>1</v>
      </c>
      <c r="AD1234" s="21">
        <v>2</v>
      </c>
      <c r="AE1234" s="21">
        <v>7</v>
      </c>
      <c r="AF1234" s="21">
        <v>0</v>
      </c>
      <c r="AG1234" s="21">
        <v>0</v>
      </c>
      <c r="AH1234" s="21">
        <v>0</v>
      </c>
      <c r="AI1234" s="21">
        <v>0</v>
      </c>
      <c r="AJ1234" s="21">
        <v>0</v>
      </c>
      <c r="AK1234" s="21">
        <v>0</v>
      </c>
      <c r="AL1234" s="21">
        <v>3</v>
      </c>
      <c r="AM1234" s="21">
        <v>11</v>
      </c>
      <c r="AN1234" s="25">
        <v>1</v>
      </c>
    </row>
    <row r="1235" spans="1:40" x14ac:dyDescent="0.35">
      <c r="A1235" s="26">
        <v>8041</v>
      </c>
      <c r="B1235" s="27">
        <v>1971</v>
      </c>
      <c r="C1235" s="21">
        <f ca="1">YEAR(TODAY())-CLEAN!$B1235</f>
        <v>54</v>
      </c>
      <c r="D1235" s="28" t="s">
        <v>792</v>
      </c>
      <c r="E1235" s="27" t="s">
        <v>714</v>
      </c>
      <c r="F1235" s="27" t="s">
        <v>712</v>
      </c>
      <c r="G1235" s="29">
        <v>47111</v>
      </c>
      <c r="H1235" s="28">
        <v>0</v>
      </c>
      <c r="I1235" s="28">
        <v>1</v>
      </c>
      <c r="J1235" s="28">
        <f>CLEAN!$H1235+CLEAN!$I1235</f>
        <v>1</v>
      </c>
      <c r="K1235" s="30">
        <v>41160</v>
      </c>
      <c r="L1235" s="28">
        <f ca="1">YEAR(TODAY())-YEAR(CLEAN!$K1235)</f>
        <v>13</v>
      </c>
      <c r="M1235" s="28">
        <v>35</v>
      </c>
      <c r="N1235" s="28">
        <f>SUM(CLEAN!$AB1235:$AE1235)</f>
        <v>24</v>
      </c>
      <c r="O1235" s="31">
        <f>CLEAN!$U1235+CLEAN!$V1235+CLEAN!$W1235+CLEAN!$X1235+CLEAN!$Y1235+CLEAN!$Z1235</f>
        <v>1092</v>
      </c>
      <c r="P1235" s="28">
        <f>IF(CLEAN!$M1235&lt;=32,3,IF(CLEAN!$M1235&lt;=65,2,1))</f>
        <v>2</v>
      </c>
      <c r="Q1235" s="28">
        <f>IF(Table_Market[[#This Row],[F_TOTAL_achat]]&lt;=14,1,IF(Table_Market[[#This Row],[F_TOTAL_achat]]&lt;=21,2,3))</f>
        <v>3</v>
      </c>
      <c r="R1235" s="28">
        <f>IF(Table_Market[[#This Row],[M_TOTAL_dépensé]]&lt;=115,1,IF(Table_Market[[#This Row],[M_TOTAL_dépensé]]&lt;=833,2,3))</f>
        <v>3</v>
      </c>
      <c r="S1235" s="21" t="str">
        <f>Table_Market[[#This Row],[R_SCORE]]&amp;Table_Market[[#This Row],[F_SCORE]]&amp;Table_Market[[#This Row],[M_SCORE]]</f>
        <v>233</v>
      </c>
      <c r="T12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35" s="31">
        <v>595</v>
      </c>
      <c r="V1235" s="31">
        <v>71</v>
      </c>
      <c r="W1235" s="31">
        <v>153</v>
      </c>
      <c r="X1235" s="31">
        <v>120</v>
      </c>
      <c r="Y1235" s="31">
        <v>112</v>
      </c>
      <c r="Z1235" s="31">
        <v>41</v>
      </c>
      <c r="AA1235" s="28">
        <v>6</v>
      </c>
      <c r="AB1235" s="28">
        <v>3</v>
      </c>
      <c r="AC1235" s="28">
        <v>2</v>
      </c>
      <c r="AD1235" s="28">
        <v>10</v>
      </c>
      <c r="AE1235" s="28">
        <v>9</v>
      </c>
      <c r="AF1235" s="28">
        <v>0</v>
      </c>
      <c r="AG1235" s="28">
        <v>0</v>
      </c>
      <c r="AH1235" s="28">
        <v>0</v>
      </c>
      <c r="AI1235" s="28">
        <v>0</v>
      </c>
      <c r="AJ1235" s="28">
        <v>0</v>
      </c>
      <c r="AK1235" s="28">
        <v>0</v>
      </c>
      <c r="AL1235" s="28">
        <v>3</v>
      </c>
      <c r="AM1235" s="28">
        <v>11</v>
      </c>
      <c r="AN1235" s="32">
        <v>0</v>
      </c>
    </row>
    <row r="1236" spans="1:40" x14ac:dyDescent="0.35">
      <c r="A1236" s="19">
        <v>8275</v>
      </c>
      <c r="B1236" s="20">
        <v>1965</v>
      </c>
      <c r="C1236" s="21">
        <f ca="1">YEAR(TODAY())-CLEAN!$B1236</f>
        <v>60</v>
      </c>
      <c r="D1236" s="28" t="s">
        <v>794</v>
      </c>
      <c r="E1236" s="20" t="s">
        <v>714</v>
      </c>
      <c r="F1236" s="20" t="s">
        <v>711</v>
      </c>
      <c r="G1236" s="22">
        <v>47025</v>
      </c>
      <c r="H1236" s="21">
        <v>1</v>
      </c>
      <c r="I1236" s="21">
        <v>1</v>
      </c>
      <c r="J1236" s="21">
        <f>CLEAN!$H1236+CLEAN!$I1236</f>
        <v>2</v>
      </c>
      <c r="K1236" s="23">
        <v>41679</v>
      </c>
      <c r="L1236" s="21">
        <f ca="1">YEAR(TODAY())-YEAR(CLEAN!$K1236)</f>
        <v>11</v>
      </c>
      <c r="M1236" s="21">
        <v>6</v>
      </c>
      <c r="N1236" s="21">
        <f>SUM(CLEAN!$AB1236:$AE1236)</f>
        <v>10</v>
      </c>
      <c r="O1236" s="24">
        <f>CLEAN!$U1236+CLEAN!$V1236+CLEAN!$W1236+CLEAN!$X1236+CLEAN!$Y1236+CLEAN!$Z1236</f>
        <v>20</v>
      </c>
      <c r="P1236" s="21">
        <f>IF(CLEAN!$M1236&lt;=32,3,IF(CLEAN!$M1236&lt;=65,2,1))</f>
        <v>3</v>
      </c>
      <c r="Q1236" s="21">
        <f>IF(Table_Market[[#This Row],[F_TOTAL_achat]]&lt;=14,1,IF(Table_Market[[#This Row],[F_TOTAL_achat]]&lt;=21,2,3))</f>
        <v>1</v>
      </c>
      <c r="R1236" s="21">
        <f>IF(Table_Market[[#This Row],[M_TOTAL_dépensé]]&lt;=115,1,IF(Table_Market[[#This Row],[M_TOTAL_dépensé]]&lt;=833,2,3))</f>
        <v>1</v>
      </c>
      <c r="S1236" s="21" t="str">
        <f>Table_Market[[#This Row],[R_SCORE]]&amp;Table_Market[[#This Row],[F_SCORE]]&amp;Table_Market[[#This Row],[M_SCORE]]</f>
        <v>311</v>
      </c>
      <c r="T12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36" s="24">
        <v>16</v>
      </c>
      <c r="V1236" s="24">
        <v>0</v>
      </c>
      <c r="W1236" s="24">
        <v>3</v>
      </c>
      <c r="X1236" s="24">
        <v>0</v>
      </c>
      <c r="Y1236" s="24">
        <v>0</v>
      </c>
      <c r="Z1236" s="24">
        <v>1</v>
      </c>
      <c r="AA1236" s="21">
        <v>1</v>
      </c>
      <c r="AB1236" s="21">
        <v>1</v>
      </c>
      <c r="AC1236" s="21">
        <v>0</v>
      </c>
      <c r="AD1236" s="21">
        <v>2</v>
      </c>
      <c r="AE1236" s="21">
        <v>7</v>
      </c>
      <c r="AF1236" s="21">
        <v>0</v>
      </c>
      <c r="AG1236" s="21">
        <v>0</v>
      </c>
      <c r="AH1236" s="21">
        <v>0</v>
      </c>
      <c r="AI1236" s="21">
        <v>0</v>
      </c>
      <c r="AJ1236" s="21">
        <v>0</v>
      </c>
      <c r="AK1236" s="21">
        <v>0</v>
      </c>
      <c r="AL1236" s="21">
        <v>3</v>
      </c>
      <c r="AM1236" s="21">
        <v>11</v>
      </c>
      <c r="AN1236" s="25">
        <v>0</v>
      </c>
    </row>
    <row r="1237" spans="1:40" x14ac:dyDescent="0.35">
      <c r="A1237" s="26">
        <v>2698</v>
      </c>
      <c r="B1237" s="27">
        <v>1976</v>
      </c>
      <c r="C1237" s="21">
        <f ca="1">YEAR(TODAY())-CLEAN!$B1237</f>
        <v>49</v>
      </c>
      <c r="D1237" s="28" t="s">
        <v>792</v>
      </c>
      <c r="E1237" s="27" t="s">
        <v>716</v>
      </c>
      <c r="F1237" s="27" t="s">
        <v>709</v>
      </c>
      <c r="G1237" s="29">
        <v>47025</v>
      </c>
      <c r="H1237" s="28">
        <v>0</v>
      </c>
      <c r="I1237" s="28">
        <v>1</v>
      </c>
      <c r="J1237" s="28">
        <f>CLEAN!$H1237+CLEAN!$I1237</f>
        <v>1</v>
      </c>
      <c r="K1237" s="30">
        <v>41585</v>
      </c>
      <c r="L1237" s="28">
        <f ca="1">YEAR(TODAY())-YEAR(CLEAN!$K1237)</f>
        <v>12</v>
      </c>
      <c r="M1237" s="28">
        <v>52</v>
      </c>
      <c r="N1237" s="28">
        <f>SUM(CLEAN!$AB1237:$AE1237)</f>
        <v>20</v>
      </c>
      <c r="O1237" s="31">
        <f>CLEAN!$U1237+CLEAN!$V1237+CLEAN!$W1237+CLEAN!$X1237+CLEAN!$Y1237+CLEAN!$Z1237</f>
        <v>415</v>
      </c>
      <c r="P1237" s="28">
        <f>IF(CLEAN!$M1237&lt;=32,3,IF(CLEAN!$M1237&lt;=65,2,1))</f>
        <v>2</v>
      </c>
      <c r="Q1237" s="28">
        <f>IF(Table_Market[[#This Row],[F_TOTAL_achat]]&lt;=14,1,IF(Table_Market[[#This Row],[F_TOTAL_achat]]&lt;=21,2,3))</f>
        <v>2</v>
      </c>
      <c r="R1237" s="28">
        <f>IF(Table_Market[[#This Row],[M_TOTAL_dépensé]]&lt;=115,1,IF(Table_Market[[#This Row],[M_TOTAL_dépensé]]&lt;=833,2,3))</f>
        <v>2</v>
      </c>
      <c r="S1237" s="21" t="str">
        <f>Table_Market[[#This Row],[R_SCORE]]&amp;Table_Market[[#This Row],[F_SCORE]]&amp;Table_Market[[#This Row],[M_SCORE]]</f>
        <v>222</v>
      </c>
      <c r="T12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37" s="31">
        <v>254</v>
      </c>
      <c r="V1237" s="31">
        <v>7</v>
      </c>
      <c r="W1237" s="31">
        <v>108</v>
      </c>
      <c r="X1237" s="31">
        <v>20</v>
      </c>
      <c r="Y1237" s="31">
        <v>0</v>
      </c>
      <c r="Z1237" s="31">
        <v>26</v>
      </c>
      <c r="AA1237" s="28">
        <v>3</v>
      </c>
      <c r="AB1237" s="28">
        <v>6</v>
      </c>
      <c r="AC1237" s="28">
        <v>3</v>
      </c>
      <c r="AD1237" s="28">
        <v>5</v>
      </c>
      <c r="AE1237" s="28">
        <v>6</v>
      </c>
      <c r="AF1237" s="28">
        <v>0</v>
      </c>
      <c r="AG1237" s="28">
        <v>0</v>
      </c>
      <c r="AH1237" s="28">
        <v>0</v>
      </c>
      <c r="AI1237" s="28">
        <v>0</v>
      </c>
      <c r="AJ1237" s="28">
        <v>0</v>
      </c>
      <c r="AK1237" s="28">
        <v>0</v>
      </c>
      <c r="AL1237" s="28">
        <v>3</v>
      </c>
      <c r="AM1237" s="28">
        <v>11</v>
      </c>
      <c r="AN1237" s="32">
        <v>0</v>
      </c>
    </row>
    <row r="1238" spans="1:40" x14ac:dyDescent="0.35">
      <c r="A1238" s="19">
        <v>2320</v>
      </c>
      <c r="B1238" s="20">
        <v>1978</v>
      </c>
      <c r="C1238" s="21">
        <f ca="1">YEAR(TODAY())-CLEAN!$B1238</f>
        <v>47</v>
      </c>
      <c r="D1238" s="28" t="s">
        <v>792</v>
      </c>
      <c r="E1238" s="20" t="s">
        <v>717</v>
      </c>
      <c r="F1238" s="20" t="s">
        <v>710</v>
      </c>
      <c r="G1238" s="22">
        <v>47025</v>
      </c>
      <c r="H1238" s="21">
        <v>0</v>
      </c>
      <c r="I1238" s="21">
        <v>1</v>
      </c>
      <c r="J1238" s="21">
        <f>CLEAN!$H1238+CLEAN!$I1238</f>
        <v>1</v>
      </c>
      <c r="K1238" s="23">
        <v>41529</v>
      </c>
      <c r="L1238" s="21">
        <f ca="1">YEAR(TODAY())-YEAR(CLEAN!$K1238)</f>
        <v>12</v>
      </c>
      <c r="M1238" s="21">
        <v>98</v>
      </c>
      <c r="N1238" s="21">
        <f>SUM(CLEAN!$AB1238:$AE1238)</f>
        <v>27</v>
      </c>
      <c r="O1238" s="24">
        <f>CLEAN!$U1238+CLEAN!$V1238+CLEAN!$W1238+CLEAN!$X1238+CLEAN!$Y1238+CLEAN!$Z1238</f>
        <v>635</v>
      </c>
      <c r="P1238" s="21">
        <f>IF(CLEAN!$M1238&lt;=32,3,IF(CLEAN!$M1238&lt;=65,2,1))</f>
        <v>1</v>
      </c>
      <c r="Q1238" s="21">
        <f>IF(Table_Market[[#This Row],[F_TOTAL_achat]]&lt;=14,1,IF(Table_Market[[#This Row],[F_TOTAL_achat]]&lt;=21,2,3))</f>
        <v>3</v>
      </c>
      <c r="R1238" s="21">
        <f>IF(Table_Market[[#This Row],[M_TOTAL_dépensé]]&lt;=115,1,IF(Table_Market[[#This Row],[M_TOTAL_dépensé]]&lt;=833,2,3))</f>
        <v>2</v>
      </c>
      <c r="S1238" s="21" t="str">
        <f>Table_Market[[#This Row],[R_SCORE]]&amp;Table_Market[[#This Row],[F_SCORE]]&amp;Table_Market[[#This Row],[M_SCORE]]</f>
        <v>132</v>
      </c>
      <c r="T12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38" s="24">
        <v>508</v>
      </c>
      <c r="V1238" s="24">
        <v>11</v>
      </c>
      <c r="W1238" s="24">
        <v>59</v>
      </c>
      <c r="X1238" s="24">
        <v>23</v>
      </c>
      <c r="Y1238" s="24">
        <v>5</v>
      </c>
      <c r="Z1238" s="24">
        <v>29</v>
      </c>
      <c r="AA1238" s="21">
        <v>5</v>
      </c>
      <c r="AB1238" s="21">
        <v>11</v>
      </c>
      <c r="AC1238" s="21">
        <v>1</v>
      </c>
      <c r="AD1238" s="21">
        <v>6</v>
      </c>
      <c r="AE1238" s="21">
        <v>9</v>
      </c>
      <c r="AF1238" s="21">
        <v>0</v>
      </c>
      <c r="AG1238" s="21">
        <v>0</v>
      </c>
      <c r="AH1238" s="21">
        <v>0</v>
      </c>
      <c r="AI1238" s="21">
        <v>0</v>
      </c>
      <c r="AJ1238" s="21">
        <v>0</v>
      </c>
      <c r="AK1238" s="21">
        <v>0</v>
      </c>
      <c r="AL1238" s="21">
        <v>3</v>
      </c>
      <c r="AM1238" s="21">
        <v>11</v>
      </c>
      <c r="AN1238" s="25">
        <v>0</v>
      </c>
    </row>
    <row r="1239" spans="1:40" x14ac:dyDescent="0.35">
      <c r="A1239" s="26">
        <v>4554</v>
      </c>
      <c r="B1239" s="27">
        <v>1965</v>
      </c>
      <c r="C1239" s="21">
        <f ca="1">YEAR(TODAY())-CLEAN!$B1239</f>
        <v>60</v>
      </c>
      <c r="D1239" s="28" t="s">
        <v>794</v>
      </c>
      <c r="E1239" s="27" t="s">
        <v>716</v>
      </c>
      <c r="F1239" s="27" t="s">
        <v>713</v>
      </c>
      <c r="G1239" s="29">
        <v>47009</v>
      </c>
      <c r="H1239" s="28">
        <v>0</v>
      </c>
      <c r="I1239" s="28">
        <v>1</v>
      </c>
      <c r="J1239" s="28">
        <f>CLEAN!$H1239+CLEAN!$I1239</f>
        <v>1</v>
      </c>
      <c r="K1239" s="30">
        <v>41548</v>
      </c>
      <c r="L1239" s="28">
        <f ca="1">YEAR(TODAY())-YEAR(CLEAN!$K1239)</f>
        <v>12</v>
      </c>
      <c r="M1239" s="28">
        <v>89</v>
      </c>
      <c r="N1239" s="28">
        <f>SUM(CLEAN!$AB1239:$AE1239)</f>
        <v>17</v>
      </c>
      <c r="O1239" s="31">
        <f>CLEAN!$U1239+CLEAN!$V1239+CLEAN!$W1239+CLEAN!$X1239+CLEAN!$Y1239+CLEAN!$Z1239</f>
        <v>448</v>
      </c>
      <c r="P1239" s="28">
        <f>IF(CLEAN!$M1239&lt;=32,3,IF(CLEAN!$M1239&lt;=65,2,1))</f>
        <v>1</v>
      </c>
      <c r="Q1239" s="28">
        <f>IF(Table_Market[[#This Row],[F_TOTAL_achat]]&lt;=14,1,IF(Table_Market[[#This Row],[F_TOTAL_achat]]&lt;=21,2,3))</f>
        <v>2</v>
      </c>
      <c r="R1239" s="28">
        <f>IF(Table_Market[[#This Row],[M_TOTAL_dépensé]]&lt;=115,1,IF(Table_Market[[#This Row],[M_TOTAL_dépensé]]&lt;=833,2,3))</f>
        <v>2</v>
      </c>
      <c r="S1239" s="21" t="str">
        <f>Table_Market[[#This Row],[R_SCORE]]&amp;Table_Market[[#This Row],[F_SCORE]]&amp;Table_Market[[#This Row],[M_SCORE]]</f>
        <v>122</v>
      </c>
      <c r="T12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39" s="31">
        <v>171</v>
      </c>
      <c r="V1239" s="31">
        <v>45</v>
      </c>
      <c r="W1239" s="31">
        <v>73</v>
      </c>
      <c r="X1239" s="31">
        <v>59</v>
      </c>
      <c r="Y1239" s="31">
        <v>10</v>
      </c>
      <c r="Z1239" s="31">
        <v>90</v>
      </c>
      <c r="AA1239" s="28">
        <v>4</v>
      </c>
      <c r="AB1239" s="28">
        <v>3</v>
      </c>
      <c r="AC1239" s="28">
        <v>2</v>
      </c>
      <c r="AD1239" s="28">
        <v>8</v>
      </c>
      <c r="AE1239" s="28">
        <v>4</v>
      </c>
      <c r="AF1239" s="28">
        <v>0</v>
      </c>
      <c r="AG1239" s="28">
        <v>0</v>
      </c>
      <c r="AH1239" s="28">
        <v>0</v>
      </c>
      <c r="AI1239" s="28">
        <v>0</v>
      </c>
      <c r="AJ1239" s="28">
        <v>0</v>
      </c>
      <c r="AK1239" s="28">
        <v>0</v>
      </c>
      <c r="AL1239" s="28">
        <v>3</v>
      </c>
      <c r="AM1239" s="28">
        <v>11</v>
      </c>
      <c r="AN1239" s="32">
        <v>0</v>
      </c>
    </row>
    <row r="1240" spans="1:40" x14ac:dyDescent="0.35">
      <c r="A1240" s="19">
        <v>10448</v>
      </c>
      <c r="B1240" s="20">
        <v>1956</v>
      </c>
      <c r="C1240" s="21">
        <f ca="1">YEAR(TODAY())-CLEAN!$B1240</f>
        <v>69</v>
      </c>
      <c r="D1240" s="28" t="s">
        <v>794</v>
      </c>
      <c r="E1240" s="20" t="s">
        <v>716</v>
      </c>
      <c r="F1240" s="20" t="s">
        <v>709</v>
      </c>
      <c r="G1240" s="22">
        <v>46998</v>
      </c>
      <c r="H1240" s="21">
        <v>0</v>
      </c>
      <c r="I1240" s="21">
        <v>1</v>
      </c>
      <c r="J1240" s="21">
        <f>CLEAN!$H1240+CLEAN!$I1240</f>
        <v>1</v>
      </c>
      <c r="K1240" s="23">
        <v>41204</v>
      </c>
      <c r="L1240" s="21">
        <f ca="1">YEAR(TODAY())-YEAR(CLEAN!$K1240)</f>
        <v>13</v>
      </c>
      <c r="M1240" s="21">
        <v>55</v>
      </c>
      <c r="N1240" s="21">
        <f>SUM(CLEAN!$AB1240:$AE1240)</f>
        <v>20</v>
      </c>
      <c r="O1240" s="24">
        <f>CLEAN!$U1240+CLEAN!$V1240+CLEAN!$W1240+CLEAN!$X1240+CLEAN!$Y1240+CLEAN!$Z1240</f>
        <v>377</v>
      </c>
      <c r="P1240" s="21">
        <f>IF(CLEAN!$M1240&lt;=32,3,IF(CLEAN!$M1240&lt;=65,2,1))</f>
        <v>2</v>
      </c>
      <c r="Q1240" s="21">
        <f>IF(Table_Market[[#This Row],[F_TOTAL_achat]]&lt;=14,1,IF(Table_Market[[#This Row],[F_TOTAL_achat]]&lt;=21,2,3))</f>
        <v>2</v>
      </c>
      <c r="R1240" s="21">
        <f>IF(Table_Market[[#This Row],[M_TOTAL_dépensé]]&lt;=115,1,IF(Table_Market[[#This Row],[M_TOTAL_dépensé]]&lt;=833,2,3))</f>
        <v>2</v>
      </c>
      <c r="S1240" s="21" t="str">
        <f>Table_Market[[#This Row],[R_SCORE]]&amp;Table_Market[[#This Row],[F_SCORE]]&amp;Table_Market[[#This Row],[M_SCORE]]</f>
        <v>222</v>
      </c>
      <c r="T12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40" s="24">
        <v>172</v>
      </c>
      <c r="V1240" s="24">
        <v>41</v>
      </c>
      <c r="W1240" s="24">
        <v>86</v>
      </c>
      <c r="X1240" s="24">
        <v>45</v>
      </c>
      <c r="Y1240" s="24">
        <v>6</v>
      </c>
      <c r="Z1240" s="24">
        <v>27</v>
      </c>
      <c r="AA1240" s="21">
        <v>5</v>
      </c>
      <c r="AB1240" s="21">
        <v>5</v>
      </c>
      <c r="AC1240" s="21">
        <v>3</v>
      </c>
      <c r="AD1240" s="21">
        <v>5</v>
      </c>
      <c r="AE1240" s="21">
        <v>7</v>
      </c>
      <c r="AF1240" s="21">
        <v>1</v>
      </c>
      <c r="AG1240" s="21">
        <v>0</v>
      </c>
      <c r="AH1240" s="21">
        <v>0</v>
      </c>
      <c r="AI1240" s="21">
        <v>0</v>
      </c>
      <c r="AJ1240" s="21">
        <v>0</v>
      </c>
      <c r="AK1240" s="21">
        <v>0</v>
      </c>
      <c r="AL1240" s="21">
        <v>3</v>
      </c>
      <c r="AM1240" s="21">
        <v>11</v>
      </c>
      <c r="AN1240" s="25">
        <v>0</v>
      </c>
    </row>
    <row r="1241" spans="1:40" x14ac:dyDescent="0.35">
      <c r="A1241" s="26">
        <v>8629</v>
      </c>
      <c r="B1241" s="27">
        <v>1956</v>
      </c>
      <c r="C1241" s="21">
        <f ca="1">YEAR(TODAY())-CLEAN!$B1241</f>
        <v>69</v>
      </c>
      <c r="D1241" s="28" t="s">
        <v>794</v>
      </c>
      <c r="E1241" s="27" t="s">
        <v>716</v>
      </c>
      <c r="F1241" s="27" t="s">
        <v>712</v>
      </c>
      <c r="G1241" s="29">
        <v>46984</v>
      </c>
      <c r="H1241" s="28">
        <v>1</v>
      </c>
      <c r="I1241" s="28">
        <v>1</v>
      </c>
      <c r="J1241" s="28">
        <f>CLEAN!$H1241+CLEAN!$I1241</f>
        <v>2</v>
      </c>
      <c r="K1241" s="30">
        <v>41359</v>
      </c>
      <c r="L1241" s="28">
        <f ca="1">YEAR(TODAY())-YEAR(CLEAN!$K1241)</f>
        <v>12</v>
      </c>
      <c r="M1241" s="28">
        <v>71</v>
      </c>
      <c r="N1241" s="28">
        <f>SUM(CLEAN!$AB1241:$AE1241)</f>
        <v>9</v>
      </c>
      <c r="O1241" s="31">
        <f>CLEAN!$U1241+CLEAN!$V1241+CLEAN!$W1241+CLEAN!$X1241+CLEAN!$Y1241+CLEAN!$Z1241</f>
        <v>41</v>
      </c>
      <c r="P1241" s="28">
        <f>IF(CLEAN!$M1241&lt;=32,3,IF(CLEAN!$M1241&lt;=65,2,1))</f>
        <v>1</v>
      </c>
      <c r="Q1241" s="28">
        <f>IF(Table_Market[[#This Row],[F_TOTAL_achat]]&lt;=14,1,IF(Table_Market[[#This Row],[F_TOTAL_achat]]&lt;=21,2,3))</f>
        <v>1</v>
      </c>
      <c r="R1241" s="28">
        <f>IF(Table_Market[[#This Row],[M_TOTAL_dépensé]]&lt;=115,1,IF(Table_Market[[#This Row],[M_TOTAL_dépensé]]&lt;=833,2,3))</f>
        <v>1</v>
      </c>
      <c r="S1241" s="21" t="str">
        <f>Table_Market[[#This Row],[R_SCORE]]&amp;Table_Market[[#This Row],[F_SCORE]]&amp;Table_Market[[#This Row],[M_SCORE]]</f>
        <v>111</v>
      </c>
      <c r="T12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1" s="31">
        <v>19</v>
      </c>
      <c r="V1241" s="31">
        <v>1</v>
      </c>
      <c r="W1241" s="31">
        <v>10</v>
      </c>
      <c r="X1241" s="31">
        <v>2</v>
      </c>
      <c r="Y1241" s="31">
        <v>1</v>
      </c>
      <c r="Z1241" s="31">
        <v>8</v>
      </c>
      <c r="AA1241" s="28">
        <v>1</v>
      </c>
      <c r="AB1241" s="28">
        <v>1</v>
      </c>
      <c r="AC1241" s="28">
        <v>0</v>
      </c>
      <c r="AD1241" s="28">
        <v>3</v>
      </c>
      <c r="AE1241" s="28">
        <v>5</v>
      </c>
      <c r="AF1241" s="28">
        <v>0</v>
      </c>
      <c r="AG1241" s="28">
        <v>0</v>
      </c>
      <c r="AH1241" s="28">
        <v>0</v>
      </c>
      <c r="AI1241" s="28">
        <v>0</v>
      </c>
      <c r="AJ1241" s="28">
        <v>0</v>
      </c>
      <c r="AK1241" s="28">
        <v>0</v>
      </c>
      <c r="AL1241" s="28">
        <v>3</v>
      </c>
      <c r="AM1241" s="28">
        <v>11</v>
      </c>
      <c r="AN1241" s="32">
        <v>0</v>
      </c>
    </row>
    <row r="1242" spans="1:40" x14ac:dyDescent="0.35">
      <c r="A1242" s="19">
        <v>1010</v>
      </c>
      <c r="B1242" s="20">
        <v>1977</v>
      </c>
      <c r="C1242" s="21">
        <f ca="1">YEAR(TODAY())-CLEAN!$B1242</f>
        <v>48</v>
      </c>
      <c r="D1242" s="28" t="s">
        <v>792</v>
      </c>
      <c r="E1242" s="20" t="s">
        <v>716</v>
      </c>
      <c r="F1242" s="20" t="s">
        <v>713</v>
      </c>
      <c r="G1242" s="22">
        <v>46931</v>
      </c>
      <c r="H1242" s="21">
        <v>2</v>
      </c>
      <c r="I1242" s="21">
        <v>1</v>
      </c>
      <c r="J1242" s="21">
        <f>CLEAN!$H1242+CLEAN!$I1242</f>
        <v>3</v>
      </c>
      <c r="K1242" s="23">
        <v>41753</v>
      </c>
      <c r="L1242" s="21">
        <f ca="1">YEAR(TODAY())-YEAR(CLEAN!$K1242)</f>
        <v>11</v>
      </c>
      <c r="M1242" s="21">
        <v>94</v>
      </c>
      <c r="N1242" s="21">
        <f>SUM(CLEAN!$AB1242:$AE1242)</f>
        <v>8</v>
      </c>
      <c r="O1242" s="24">
        <f>CLEAN!$U1242+CLEAN!$V1242+CLEAN!$W1242+CLEAN!$X1242+CLEAN!$Y1242+CLEAN!$Z1242</f>
        <v>78</v>
      </c>
      <c r="P1242" s="21">
        <f>IF(CLEAN!$M1242&lt;=32,3,IF(CLEAN!$M1242&lt;=65,2,1))</f>
        <v>1</v>
      </c>
      <c r="Q1242" s="21">
        <f>IF(Table_Market[[#This Row],[F_TOTAL_achat]]&lt;=14,1,IF(Table_Market[[#This Row],[F_TOTAL_achat]]&lt;=21,2,3))</f>
        <v>1</v>
      </c>
      <c r="R1242" s="21">
        <f>IF(Table_Market[[#This Row],[M_TOTAL_dépensé]]&lt;=115,1,IF(Table_Market[[#This Row],[M_TOTAL_dépensé]]&lt;=833,2,3))</f>
        <v>1</v>
      </c>
      <c r="S1242" s="21" t="str">
        <f>Table_Market[[#This Row],[R_SCORE]]&amp;Table_Market[[#This Row],[F_SCORE]]&amp;Table_Market[[#This Row],[M_SCORE]]</f>
        <v>111</v>
      </c>
      <c r="T12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2" s="24">
        <v>41</v>
      </c>
      <c r="V1242" s="24">
        <v>0</v>
      </c>
      <c r="W1242" s="24">
        <v>17</v>
      </c>
      <c r="X1242" s="24">
        <v>3</v>
      </c>
      <c r="Y1242" s="24">
        <v>1</v>
      </c>
      <c r="Z1242" s="24">
        <v>16</v>
      </c>
      <c r="AA1242" s="21">
        <v>2</v>
      </c>
      <c r="AB1242" s="21">
        <v>1</v>
      </c>
      <c r="AC1242" s="21">
        <v>1</v>
      </c>
      <c r="AD1242" s="21">
        <v>3</v>
      </c>
      <c r="AE1242" s="21">
        <v>3</v>
      </c>
      <c r="AF1242" s="21">
        <v>0</v>
      </c>
      <c r="AG1242" s="21">
        <v>0</v>
      </c>
      <c r="AH1242" s="21">
        <v>0</v>
      </c>
      <c r="AI1242" s="21">
        <v>0</v>
      </c>
      <c r="AJ1242" s="21">
        <v>0</v>
      </c>
      <c r="AK1242" s="21">
        <v>0</v>
      </c>
      <c r="AL1242" s="21">
        <v>3</v>
      </c>
      <c r="AM1242" s="21">
        <v>11</v>
      </c>
      <c r="AN1242" s="25">
        <v>0</v>
      </c>
    </row>
    <row r="1243" spans="1:40" x14ac:dyDescent="0.35">
      <c r="A1243" s="26">
        <v>7422</v>
      </c>
      <c r="B1243" s="27">
        <v>1987</v>
      </c>
      <c r="C1243" s="21">
        <f ca="1">YEAR(TODAY())-CLEAN!$B1243</f>
        <v>38</v>
      </c>
      <c r="D1243" s="28" t="s">
        <v>793</v>
      </c>
      <c r="E1243" s="27" t="s">
        <v>716</v>
      </c>
      <c r="F1243" s="27" t="s">
        <v>709</v>
      </c>
      <c r="G1243" s="29">
        <v>46923</v>
      </c>
      <c r="H1243" s="28">
        <v>1</v>
      </c>
      <c r="I1243" s="28">
        <v>0</v>
      </c>
      <c r="J1243" s="28">
        <f>CLEAN!$H1243+CLEAN!$I1243</f>
        <v>1</v>
      </c>
      <c r="K1243" s="30">
        <v>41143</v>
      </c>
      <c r="L1243" s="28">
        <f ca="1">YEAR(TODAY())-YEAR(CLEAN!$K1243)</f>
        <v>13</v>
      </c>
      <c r="M1243" s="28">
        <v>90</v>
      </c>
      <c r="N1243" s="28">
        <f>SUM(CLEAN!$AB1243:$AE1243)</f>
        <v>20</v>
      </c>
      <c r="O1243" s="31">
        <f>CLEAN!$U1243+CLEAN!$V1243+CLEAN!$W1243+CLEAN!$X1243+CLEAN!$Y1243+CLEAN!$Z1243</f>
        <v>369</v>
      </c>
      <c r="P1243" s="28">
        <f>IF(CLEAN!$M1243&lt;=32,3,IF(CLEAN!$M1243&lt;=65,2,1))</f>
        <v>1</v>
      </c>
      <c r="Q1243" s="28">
        <f>IF(Table_Market[[#This Row],[F_TOTAL_achat]]&lt;=14,1,IF(Table_Market[[#This Row],[F_TOTAL_achat]]&lt;=21,2,3))</f>
        <v>2</v>
      </c>
      <c r="R1243" s="28">
        <f>IF(Table_Market[[#This Row],[M_TOTAL_dépensé]]&lt;=115,1,IF(Table_Market[[#This Row],[M_TOTAL_dépensé]]&lt;=833,2,3))</f>
        <v>2</v>
      </c>
      <c r="S1243" s="21" t="str">
        <f>Table_Market[[#This Row],[R_SCORE]]&amp;Table_Market[[#This Row],[F_SCORE]]&amp;Table_Market[[#This Row],[M_SCORE]]</f>
        <v>122</v>
      </c>
      <c r="T12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3" s="31">
        <v>85</v>
      </c>
      <c r="V1243" s="31">
        <v>44</v>
      </c>
      <c r="W1243" s="31">
        <v>54</v>
      </c>
      <c r="X1243" s="31">
        <v>102</v>
      </c>
      <c r="Y1243" s="31">
        <v>78</v>
      </c>
      <c r="Z1243" s="31">
        <v>6</v>
      </c>
      <c r="AA1243" s="28">
        <v>3</v>
      </c>
      <c r="AB1243" s="28">
        <v>5</v>
      </c>
      <c r="AC1243" s="28">
        <v>1</v>
      </c>
      <c r="AD1243" s="28">
        <v>7</v>
      </c>
      <c r="AE1243" s="28">
        <v>7</v>
      </c>
      <c r="AF1243" s="28">
        <v>0</v>
      </c>
      <c r="AG1243" s="28">
        <v>0</v>
      </c>
      <c r="AH1243" s="28">
        <v>0</v>
      </c>
      <c r="AI1243" s="28">
        <v>0</v>
      </c>
      <c r="AJ1243" s="28">
        <v>0</v>
      </c>
      <c r="AK1243" s="28">
        <v>0</v>
      </c>
      <c r="AL1243" s="28">
        <v>3</v>
      </c>
      <c r="AM1243" s="28">
        <v>11</v>
      </c>
      <c r="AN1243" s="32">
        <v>0</v>
      </c>
    </row>
    <row r="1244" spans="1:40" x14ac:dyDescent="0.35">
      <c r="A1244" s="19">
        <v>8605</v>
      </c>
      <c r="B1244" s="20">
        <v>1964</v>
      </c>
      <c r="C1244" s="21">
        <f ca="1">YEAR(TODAY())-CLEAN!$B1244</f>
        <v>61</v>
      </c>
      <c r="D1244" s="28" t="s">
        <v>794</v>
      </c>
      <c r="E1244" s="20" t="s">
        <v>714</v>
      </c>
      <c r="F1244" s="20" t="s">
        <v>713</v>
      </c>
      <c r="G1244" s="22">
        <v>46910</v>
      </c>
      <c r="H1244" s="21">
        <v>1</v>
      </c>
      <c r="I1244" s="21">
        <v>1</v>
      </c>
      <c r="J1244" s="21">
        <f>CLEAN!$H1244+CLEAN!$I1244</f>
        <v>2</v>
      </c>
      <c r="K1244" s="23">
        <v>41721</v>
      </c>
      <c r="L1244" s="21">
        <f ca="1">YEAR(TODAY())-YEAR(CLEAN!$K1244)</f>
        <v>11</v>
      </c>
      <c r="M1244" s="21">
        <v>36</v>
      </c>
      <c r="N1244" s="21">
        <f>SUM(CLEAN!$AB1244:$AE1244)</f>
        <v>11</v>
      </c>
      <c r="O1244" s="24">
        <f>CLEAN!$U1244+CLEAN!$V1244+CLEAN!$W1244+CLEAN!$X1244+CLEAN!$Y1244+CLEAN!$Z1244</f>
        <v>68</v>
      </c>
      <c r="P1244" s="21">
        <f>IF(CLEAN!$M1244&lt;=32,3,IF(CLEAN!$M1244&lt;=65,2,1))</f>
        <v>2</v>
      </c>
      <c r="Q1244" s="21">
        <f>IF(Table_Market[[#This Row],[F_TOTAL_achat]]&lt;=14,1,IF(Table_Market[[#This Row],[F_TOTAL_achat]]&lt;=21,2,3))</f>
        <v>1</v>
      </c>
      <c r="R1244" s="21">
        <f>IF(Table_Market[[#This Row],[M_TOTAL_dépensé]]&lt;=115,1,IF(Table_Market[[#This Row],[M_TOTAL_dépensé]]&lt;=833,2,3))</f>
        <v>1</v>
      </c>
      <c r="S1244" s="21" t="str">
        <f>Table_Market[[#This Row],[R_SCORE]]&amp;Table_Market[[#This Row],[F_SCORE]]&amp;Table_Market[[#This Row],[M_SCORE]]</f>
        <v>211</v>
      </c>
      <c r="T12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44" s="24">
        <v>48</v>
      </c>
      <c r="V1244" s="24">
        <v>0</v>
      </c>
      <c r="W1244" s="24">
        <v>14</v>
      </c>
      <c r="X1244" s="24">
        <v>0</v>
      </c>
      <c r="Y1244" s="24">
        <v>0</v>
      </c>
      <c r="Z1244" s="24">
        <v>6</v>
      </c>
      <c r="AA1244" s="21">
        <v>2</v>
      </c>
      <c r="AB1244" s="21">
        <v>2</v>
      </c>
      <c r="AC1244" s="21">
        <v>0</v>
      </c>
      <c r="AD1244" s="21">
        <v>3</v>
      </c>
      <c r="AE1244" s="21">
        <v>6</v>
      </c>
      <c r="AF1244" s="21">
        <v>0</v>
      </c>
      <c r="AG1244" s="21">
        <v>0</v>
      </c>
      <c r="AH1244" s="21">
        <v>0</v>
      </c>
      <c r="AI1244" s="21">
        <v>0</v>
      </c>
      <c r="AJ1244" s="21">
        <v>0</v>
      </c>
      <c r="AK1244" s="21">
        <v>0</v>
      </c>
      <c r="AL1244" s="21">
        <v>3</v>
      </c>
      <c r="AM1244" s="21">
        <v>11</v>
      </c>
      <c r="AN1244" s="25">
        <v>0</v>
      </c>
    </row>
    <row r="1245" spans="1:40" x14ac:dyDescent="0.35">
      <c r="A1245" s="26">
        <v>9648</v>
      </c>
      <c r="B1245" s="27">
        <v>1967</v>
      </c>
      <c r="C1245" s="21">
        <f ca="1">YEAR(TODAY())-CLEAN!$B1245</f>
        <v>58</v>
      </c>
      <c r="D1245" s="28" t="s">
        <v>792</v>
      </c>
      <c r="E1245" s="27" t="s">
        <v>716</v>
      </c>
      <c r="F1245" s="27" t="s">
        <v>709</v>
      </c>
      <c r="G1245" s="29">
        <v>46904</v>
      </c>
      <c r="H1245" s="28">
        <v>1</v>
      </c>
      <c r="I1245" s="28">
        <v>1</v>
      </c>
      <c r="J1245" s="28">
        <f>CLEAN!$H1245+CLEAN!$I1245</f>
        <v>2</v>
      </c>
      <c r="K1245" s="30">
        <v>41216</v>
      </c>
      <c r="L1245" s="28">
        <f ca="1">YEAR(TODAY())-YEAR(CLEAN!$K1245)</f>
        <v>13</v>
      </c>
      <c r="M1245" s="28">
        <v>20</v>
      </c>
      <c r="N1245" s="28">
        <f>SUM(CLEAN!$AB1245:$AE1245)</f>
        <v>18</v>
      </c>
      <c r="O1245" s="31">
        <f>CLEAN!$U1245+CLEAN!$V1245+CLEAN!$W1245+CLEAN!$X1245+CLEAN!$Y1245+CLEAN!$Z1245</f>
        <v>253</v>
      </c>
      <c r="P1245" s="28">
        <f>IF(CLEAN!$M1245&lt;=32,3,IF(CLEAN!$M1245&lt;=65,2,1))</f>
        <v>3</v>
      </c>
      <c r="Q1245" s="28">
        <f>IF(Table_Market[[#This Row],[F_TOTAL_achat]]&lt;=14,1,IF(Table_Market[[#This Row],[F_TOTAL_achat]]&lt;=21,2,3))</f>
        <v>2</v>
      </c>
      <c r="R1245" s="28">
        <f>IF(Table_Market[[#This Row],[M_TOTAL_dépensé]]&lt;=115,1,IF(Table_Market[[#This Row],[M_TOTAL_dépensé]]&lt;=833,2,3))</f>
        <v>2</v>
      </c>
      <c r="S1245" s="21" t="str">
        <f>Table_Market[[#This Row],[R_SCORE]]&amp;Table_Market[[#This Row],[F_SCORE]]&amp;Table_Market[[#This Row],[M_SCORE]]</f>
        <v>322</v>
      </c>
      <c r="T12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45" s="31">
        <v>153</v>
      </c>
      <c r="V1245" s="31">
        <v>4</v>
      </c>
      <c r="W1245" s="31">
        <v>56</v>
      </c>
      <c r="X1245" s="31">
        <v>0</v>
      </c>
      <c r="Y1245" s="31">
        <v>9</v>
      </c>
      <c r="Z1245" s="31">
        <v>31</v>
      </c>
      <c r="AA1245" s="28">
        <v>4</v>
      </c>
      <c r="AB1245" s="28">
        <v>5</v>
      </c>
      <c r="AC1245" s="28">
        <v>1</v>
      </c>
      <c r="AD1245" s="28">
        <v>4</v>
      </c>
      <c r="AE1245" s="28">
        <v>8</v>
      </c>
      <c r="AF1245" s="28">
        <v>0</v>
      </c>
      <c r="AG1245" s="28">
        <v>0</v>
      </c>
      <c r="AH1245" s="28">
        <v>0</v>
      </c>
      <c r="AI1245" s="28">
        <v>0</v>
      </c>
      <c r="AJ1245" s="28">
        <v>0</v>
      </c>
      <c r="AK1245" s="28">
        <v>0</v>
      </c>
      <c r="AL1245" s="28">
        <v>3</v>
      </c>
      <c r="AM1245" s="28">
        <v>11</v>
      </c>
      <c r="AN1245" s="32">
        <v>0</v>
      </c>
    </row>
    <row r="1246" spans="1:40" x14ac:dyDescent="0.35">
      <c r="A1246" s="19">
        <v>20</v>
      </c>
      <c r="B1246" s="20">
        <v>1965</v>
      </c>
      <c r="C1246" s="21">
        <f ca="1">YEAR(TODAY())-CLEAN!$B1246</f>
        <v>60</v>
      </c>
      <c r="D1246" s="28" t="s">
        <v>794</v>
      </c>
      <c r="E1246" s="20" t="s">
        <v>717</v>
      </c>
      <c r="F1246" s="20" t="s">
        <v>710</v>
      </c>
      <c r="G1246" s="22">
        <v>46891</v>
      </c>
      <c r="H1246" s="21">
        <v>0</v>
      </c>
      <c r="I1246" s="21">
        <v>1</v>
      </c>
      <c r="J1246" s="21">
        <f>CLEAN!$H1246+CLEAN!$I1246</f>
        <v>1</v>
      </c>
      <c r="K1246" s="23">
        <v>41518</v>
      </c>
      <c r="L1246" s="21">
        <f ca="1">YEAR(TODAY())-YEAR(CLEAN!$K1246)</f>
        <v>12</v>
      </c>
      <c r="M1246" s="21">
        <v>91</v>
      </c>
      <c r="N1246" s="21">
        <f>SUM(CLEAN!$AB1246:$AE1246)</f>
        <v>11</v>
      </c>
      <c r="O1246" s="24">
        <f>CLEAN!$U1246+CLEAN!$V1246+CLEAN!$W1246+CLEAN!$X1246+CLEAN!$Y1246+CLEAN!$Z1246</f>
        <v>183</v>
      </c>
      <c r="P1246" s="21">
        <f>IF(CLEAN!$M1246&lt;=32,3,IF(CLEAN!$M1246&lt;=65,2,1))</f>
        <v>1</v>
      </c>
      <c r="Q1246" s="21">
        <f>IF(Table_Market[[#This Row],[F_TOTAL_achat]]&lt;=14,1,IF(Table_Market[[#This Row],[F_TOTAL_achat]]&lt;=21,2,3))</f>
        <v>1</v>
      </c>
      <c r="R1246" s="21">
        <f>IF(Table_Market[[#This Row],[M_TOTAL_dépensé]]&lt;=115,1,IF(Table_Market[[#This Row],[M_TOTAL_dépensé]]&lt;=833,2,3))</f>
        <v>2</v>
      </c>
      <c r="S1246" s="21" t="str">
        <f>Table_Market[[#This Row],[R_SCORE]]&amp;Table_Market[[#This Row],[F_SCORE]]&amp;Table_Market[[#This Row],[M_SCORE]]</f>
        <v>112</v>
      </c>
      <c r="T12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6" s="24">
        <v>43</v>
      </c>
      <c r="V1246" s="24">
        <v>12</v>
      </c>
      <c r="W1246" s="24">
        <v>23</v>
      </c>
      <c r="X1246" s="24">
        <v>29</v>
      </c>
      <c r="Y1246" s="24">
        <v>15</v>
      </c>
      <c r="Z1246" s="24">
        <v>61</v>
      </c>
      <c r="AA1246" s="21">
        <v>1</v>
      </c>
      <c r="AB1246" s="21">
        <v>2</v>
      </c>
      <c r="AC1246" s="21">
        <v>1</v>
      </c>
      <c r="AD1246" s="21">
        <v>4</v>
      </c>
      <c r="AE1246" s="21">
        <v>4</v>
      </c>
      <c r="AF1246" s="21">
        <v>0</v>
      </c>
      <c r="AG1246" s="21">
        <v>0</v>
      </c>
      <c r="AH1246" s="21">
        <v>0</v>
      </c>
      <c r="AI1246" s="21">
        <v>0</v>
      </c>
      <c r="AJ1246" s="21">
        <v>0</v>
      </c>
      <c r="AK1246" s="21">
        <v>0</v>
      </c>
      <c r="AL1246" s="21">
        <v>3</v>
      </c>
      <c r="AM1246" s="21">
        <v>11</v>
      </c>
      <c r="AN1246" s="25">
        <v>0</v>
      </c>
    </row>
    <row r="1247" spans="1:40" x14ac:dyDescent="0.35">
      <c r="A1247" s="26">
        <v>2246</v>
      </c>
      <c r="B1247" s="27">
        <v>1965</v>
      </c>
      <c r="C1247" s="21">
        <f ca="1">YEAR(TODAY())-CLEAN!$B1247</f>
        <v>60</v>
      </c>
      <c r="D1247" s="28" t="s">
        <v>794</v>
      </c>
      <c r="E1247" s="27" t="s">
        <v>717</v>
      </c>
      <c r="F1247" s="27" t="s">
        <v>710</v>
      </c>
      <c r="G1247" s="29">
        <v>46891</v>
      </c>
      <c r="H1247" s="28">
        <v>0</v>
      </c>
      <c r="I1247" s="28">
        <v>1</v>
      </c>
      <c r="J1247" s="28">
        <f>CLEAN!$H1247+CLEAN!$I1247</f>
        <v>1</v>
      </c>
      <c r="K1247" s="30">
        <v>41518</v>
      </c>
      <c r="L1247" s="28">
        <f ca="1">YEAR(TODAY())-YEAR(CLEAN!$K1247)</f>
        <v>12</v>
      </c>
      <c r="M1247" s="28">
        <v>91</v>
      </c>
      <c r="N1247" s="28">
        <f>SUM(CLEAN!$AB1247:$AE1247)</f>
        <v>11</v>
      </c>
      <c r="O1247" s="31">
        <f>CLEAN!$U1247+CLEAN!$V1247+CLEAN!$W1247+CLEAN!$X1247+CLEAN!$Y1247+CLEAN!$Z1247</f>
        <v>183</v>
      </c>
      <c r="P1247" s="28">
        <f>IF(CLEAN!$M1247&lt;=32,3,IF(CLEAN!$M1247&lt;=65,2,1))</f>
        <v>1</v>
      </c>
      <c r="Q1247" s="28">
        <f>IF(Table_Market[[#This Row],[F_TOTAL_achat]]&lt;=14,1,IF(Table_Market[[#This Row],[F_TOTAL_achat]]&lt;=21,2,3))</f>
        <v>1</v>
      </c>
      <c r="R1247" s="28">
        <f>IF(Table_Market[[#This Row],[M_TOTAL_dépensé]]&lt;=115,1,IF(Table_Market[[#This Row],[M_TOTAL_dépensé]]&lt;=833,2,3))</f>
        <v>2</v>
      </c>
      <c r="S1247" s="21" t="str">
        <f>Table_Market[[#This Row],[R_SCORE]]&amp;Table_Market[[#This Row],[F_SCORE]]&amp;Table_Market[[#This Row],[M_SCORE]]</f>
        <v>112</v>
      </c>
      <c r="T12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7" s="31">
        <v>43</v>
      </c>
      <c r="V1247" s="31">
        <v>12</v>
      </c>
      <c r="W1247" s="31">
        <v>23</v>
      </c>
      <c r="X1247" s="31">
        <v>29</v>
      </c>
      <c r="Y1247" s="31">
        <v>15</v>
      </c>
      <c r="Z1247" s="31">
        <v>61</v>
      </c>
      <c r="AA1247" s="28">
        <v>1</v>
      </c>
      <c r="AB1247" s="28">
        <v>2</v>
      </c>
      <c r="AC1247" s="28">
        <v>1</v>
      </c>
      <c r="AD1247" s="28">
        <v>4</v>
      </c>
      <c r="AE1247" s="28">
        <v>4</v>
      </c>
      <c r="AF1247" s="28">
        <v>0</v>
      </c>
      <c r="AG1247" s="28">
        <v>0</v>
      </c>
      <c r="AH1247" s="28">
        <v>0</v>
      </c>
      <c r="AI1247" s="28">
        <v>0</v>
      </c>
      <c r="AJ1247" s="28">
        <v>0</v>
      </c>
      <c r="AK1247" s="28">
        <v>0</v>
      </c>
      <c r="AL1247" s="28">
        <v>3</v>
      </c>
      <c r="AM1247" s="28">
        <v>11</v>
      </c>
      <c r="AN1247" s="32">
        <v>0</v>
      </c>
    </row>
    <row r="1248" spans="1:40" x14ac:dyDescent="0.35">
      <c r="A1248" s="19">
        <v>3182</v>
      </c>
      <c r="B1248" s="20">
        <v>1973</v>
      </c>
      <c r="C1248" s="21">
        <f ca="1">YEAR(TODAY())-CLEAN!$B1248</f>
        <v>52</v>
      </c>
      <c r="D1248" s="28" t="s">
        <v>792</v>
      </c>
      <c r="E1248" s="20" t="s">
        <v>714</v>
      </c>
      <c r="F1248" s="20" t="s">
        <v>709</v>
      </c>
      <c r="G1248" s="22">
        <v>46854</v>
      </c>
      <c r="H1248" s="21">
        <v>1</v>
      </c>
      <c r="I1248" s="21">
        <v>1</v>
      </c>
      <c r="J1248" s="21">
        <f>CLEAN!$H1248+CLEAN!$I1248</f>
        <v>2</v>
      </c>
      <c r="K1248" s="23">
        <v>41729</v>
      </c>
      <c r="L1248" s="21">
        <f ca="1">YEAR(TODAY())-YEAR(CLEAN!$K1248)</f>
        <v>11</v>
      </c>
      <c r="M1248" s="21">
        <v>81</v>
      </c>
      <c r="N1248" s="21">
        <f>SUM(CLEAN!$AB1248:$AE1248)</f>
        <v>17</v>
      </c>
      <c r="O1248" s="24">
        <f>CLEAN!$U1248+CLEAN!$V1248+CLEAN!$W1248+CLEAN!$X1248+CLEAN!$Y1248+CLEAN!$Z1248</f>
        <v>263</v>
      </c>
      <c r="P1248" s="21">
        <f>IF(CLEAN!$M1248&lt;=32,3,IF(CLEAN!$M1248&lt;=65,2,1))</f>
        <v>1</v>
      </c>
      <c r="Q1248" s="21">
        <f>IF(Table_Market[[#This Row],[F_TOTAL_achat]]&lt;=14,1,IF(Table_Market[[#This Row],[F_TOTAL_achat]]&lt;=21,2,3))</f>
        <v>2</v>
      </c>
      <c r="R1248" s="21">
        <f>IF(Table_Market[[#This Row],[M_TOTAL_dépensé]]&lt;=115,1,IF(Table_Market[[#This Row],[M_TOTAL_dépensé]]&lt;=833,2,3))</f>
        <v>2</v>
      </c>
      <c r="S1248" s="21" t="str">
        <f>Table_Market[[#This Row],[R_SCORE]]&amp;Table_Market[[#This Row],[F_SCORE]]&amp;Table_Market[[#This Row],[M_SCORE]]</f>
        <v>122</v>
      </c>
      <c r="T12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8" s="24">
        <v>96</v>
      </c>
      <c r="V1248" s="24">
        <v>1</v>
      </c>
      <c r="W1248" s="24">
        <v>79</v>
      </c>
      <c r="X1248" s="24">
        <v>7</v>
      </c>
      <c r="Y1248" s="24">
        <v>1</v>
      </c>
      <c r="Z1248" s="24">
        <v>79</v>
      </c>
      <c r="AA1248" s="21">
        <v>6</v>
      </c>
      <c r="AB1248" s="21">
        <v>5</v>
      </c>
      <c r="AC1248" s="21">
        <v>1</v>
      </c>
      <c r="AD1248" s="21">
        <v>3</v>
      </c>
      <c r="AE1248" s="21">
        <v>8</v>
      </c>
      <c r="AF1248" s="21">
        <v>1</v>
      </c>
      <c r="AG1248" s="21">
        <v>0</v>
      </c>
      <c r="AH1248" s="21">
        <v>0</v>
      </c>
      <c r="AI1248" s="21">
        <v>0</v>
      </c>
      <c r="AJ1248" s="21">
        <v>0</v>
      </c>
      <c r="AK1248" s="21">
        <v>0</v>
      </c>
      <c r="AL1248" s="21">
        <v>3</v>
      </c>
      <c r="AM1248" s="21">
        <v>11</v>
      </c>
      <c r="AN1248" s="25">
        <v>1</v>
      </c>
    </row>
    <row r="1249" spans="1:40" x14ac:dyDescent="0.35">
      <c r="A1249" s="26">
        <v>2516</v>
      </c>
      <c r="B1249" s="27">
        <v>1969</v>
      </c>
      <c r="C1249" s="21">
        <f ca="1">YEAR(TODAY())-CLEAN!$B1249</f>
        <v>56</v>
      </c>
      <c r="D1249" s="28" t="s">
        <v>792</v>
      </c>
      <c r="E1249" s="27" t="s">
        <v>717</v>
      </c>
      <c r="F1249" s="27" t="s">
        <v>710</v>
      </c>
      <c r="G1249" s="29">
        <v>46831</v>
      </c>
      <c r="H1249" s="28">
        <v>1</v>
      </c>
      <c r="I1249" s="28">
        <v>1</v>
      </c>
      <c r="J1249" s="28">
        <f>CLEAN!$H1249+CLEAN!$I1249</f>
        <v>2</v>
      </c>
      <c r="K1249" s="30">
        <v>41433</v>
      </c>
      <c r="L1249" s="28">
        <f ca="1">YEAR(TODAY())-YEAR(CLEAN!$K1249)</f>
        <v>12</v>
      </c>
      <c r="M1249" s="28">
        <v>84</v>
      </c>
      <c r="N1249" s="28">
        <f>SUM(CLEAN!$AB1249:$AE1249)</f>
        <v>9</v>
      </c>
      <c r="O1249" s="31">
        <f>CLEAN!$U1249+CLEAN!$V1249+CLEAN!$W1249+CLEAN!$X1249+CLEAN!$Y1249+CLEAN!$Z1249</f>
        <v>78</v>
      </c>
      <c r="P1249" s="28">
        <f>IF(CLEAN!$M1249&lt;=32,3,IF(CLEAN!$M1249&lt;=65,2,1))</f>
        <v>1</v>
      </c>
      <c r="Q1249" s="28">
        <f>IF(Table_Market[[#This Row],[F_TOTAL_achat]]&lt;=14,1,IF(Table_Market[[#This Row],[F_TOTAL_achat]]&lt;=21,2,3))</f>
        <v>1</v>
      </c>
      <c r="R1249" s="28">
        <f>IF(Table_Market[[#This Row],[M_TOTAL_dépensé]]&lt;=115,1,IF(Table_Market[[#This Row],[M_TOTAL_dépensé]]&lt;=833,2,3))</f>
        <v>1</v>
      </c>
      <c r="S1249" s="21" t="str">
        <f>Table_Market[[#This Row],[R_SCORE]]&amp;Table_Market[[#This Row],[F_SCORE]]&amp;Table_Market[[#This Row],[M_SCORE]]</f>
        <v>111</v>
      </c>
      <c r="T12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49" s="31">
        <v>22</v>
      </c>
      <c r="V1249" s="31">
        <v>2</v>
      </c>
      <c r="W1249" s="31">
        <v>10</v>
      </c>
      <c r="X1249" s="31">
        <v>6</v>
      </c>
      <c r="Y1249" s="31">
        <v>4</v>
      </c>
      <c r="Z1249" s="31">
        <v>34</v>
      </c>
      <c r="AA1249" s="28">
        <v>2</v>
      </c>
      <c r="AB1249" s="28">
        <v>1</v>
      </c>
      <c r="AC1249" s="28">
        <v>2</v>
      </c>
      <c r="AD1249" s="28">
        <v>2</v>
      </c>
      <c r="AE1249" s="28">
        <v>4</v>
      </c>
      <c r="AF1249" s="28">
        <v>0</v>
      </c>
      <c r="AG1249" s="28">
        <v>0</v>
      </c>
      <c r="AH1249" s="28">
        <v>0</v>
      </c>
      <c r="AI1249" s="28">
        <v>0</v>
      </c>
      <c r="AJ1249" s="28">
        <v>0</v>
      </c>
      <c r="AK1249" s="28">
        <v>0</v>
      </c>
      <c r="AL1249" s="28">
        <v>3</v>
      </c>
      <c r="AM1249" s="28">
        <v>11</v>
      </c>
      <c r="AN1249" s="32">
        <v>0</v>
      </c>
    </row>
    <row r="1250" spans="1:40" x14ac:dyDescent="0.35">
      <c r="A1250" s="19">
        <v>2166</v>
      </c>
      <c r="B1250" s="20">
        <v>1960</v>
      </c>
      <c r="C1250" s="21">
        <f ca="1">YEAR(TODAY())-CLEAN!$B1250</f>
        <v>65</v>
      </c>
      <c r="D1250" s="28" t="s">
        <v>794</v>
      </c>
      <c r="E1250" s="20" t="s">
        <v>717</v>
      </c>
      <c r="F1250" s="20" t="s">
        <v>712</v>
      </c>
      <c r="G1250" s="22">
        <v>46779</v>
      </c>
      <c r="H1250" s="21">
        <v>1</v>
      </c>
      <c r="I1250" s="21">
        <v>1</v>
      </c>
      <c r="J1250" s="21">
        <f>CLEAN!$H1250+CLEAN!$I1250</f>
        <v>2</v>
      </c>
      <c r="K1250" s="23">
        <v>41467</v>
      </c>
      <c r="L1250" s="21">
        <f ca="1">YEAR(TODAY())-YEAR(CLEAN!$K1250)</f>
        <v>12</v>
      </c>
      <c r="M1250" s="21">
        <v>55</v>
      </c>
      <c r="N1250" s="21">
        <f>SUM(CLEAN!$AB1250:$AE1250)</f>
        <v>7</v>
      </c>
      <c r="O1250" s="24">
        <f>CLEAN!$U1250+CLEAN!$V1250+CLEAN!$W1250+CLEAN!$X1250+CLEAN!$Y1250+CLEAN!$Z1250</f>
        <v>23</v>
      </c>
      <c r="P1250" s="21">
        <f>IF(CLEAN!$M1250&lt;=32,3,IF(CLEAN!$M1250&lt;=65,2,1))</f>
        <v>2</v>
      </c>
      <c r="Q1250" s="21">
        <f>IF(Table_Market[[#This Row],[F_TOTAL_achat]]&lt;=14,1,IF(Table_Market[[#This Row],[F_TOTAL_achat]]&lt;=21,2,3))</f>
        <v>1</v>
      </c>
      <c r="R1250" s="21">
        <f>IF(Table_Market[[#This Row],[M_TOTAL_dépensé]]&lt;=115,1,IF(Table_Market[[#This Row],[M_TOTAL_dépensé]]&lt;=833,2,3))</f>
        <v>1</v>
      </c>
      <c r="S1250" s="21" t="str">
        <f>Table_Market[[#This Row],[R_SCORE]]&amp;Table_Market[[#This Row],[F_SCORE]]&amp;Table_Market[[#This Row],[M_SCORE]]</f>
        <v>211</v>
      </c>
      <c r="T12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50" s="24">
        <v>12</v>
      </c>
      <c r="V1250" s="24">
        <v>1</v>
      </c>
      <c r="W1250" s="24">
        <v>3</v>
      </c>
      <c r="X1250" s="24">
        <v>0</v>
      </c>
      <c r="Y1250" s="24">
        <v>0</v>
      </c>
      <c r="Z1250" s="24">
        <v>7</v>
      </c>
      <c r="AA1250" s="21">
        <v>1</v>
      </c>
      <c r="AB1250" s="21">
        <v>0</v>
      </c>
      <c r="AC1250" s="21">
        <v>1</v>
      </c>
      <c r="AD1250" s="21">
        <v>2</v>
      </c>
      <c r="AE1250" s="21">
        <v>4</v>
      </c>
      <c r="AF1250" s="21">
        <v>0</v>
      </c>
      <c r="AG1250" s="21">
        <v>0</v>
      </c>
      <c r="AH1250" s="21">
        <v>0</v>
      </c>
      <c r="AI1250" s="21">
        <v>0</v>
      </c>
      <c r="AJ1250" s="21">
        <v>0</v>
      </c>
      <c r="AK1250" s="21">
        <v>0</v>
      </c>
      <c r="AL1250" s="21">
        <v>3</v>
      </c>
      <c r="AM1250" s="21">
        <v>11</v>
      </c>
      <c r="AN1250" s="25">
        <v>0</v>
      </c>
    </row>
    <row r="1251" spans="1:40" x14ac:dyDescent="0.35">
      <c r="A1251" s="26">
        <v>7706</v>
      </c>
      <c r="B1251" s="27">
        <v>1975</v>
      </c>
      <c r="C1251" s="21">
        <f ca="1">YEAR(TODAY())-CLEAN!$B1251</f>
        <v>50</v>
      </c>
      <c r="D1251" s="28" t="s">
        <v>792</v>
      </c>
      <c r="E1251" s="27" t="s">
        <v>717</v>
      </c>
      <c r="F1251" s="27" t="s">
        <v>713</v>
      </c>
      <c r="G1251" s="29">
        <v>46772</v>
      </c>
      <c r="H1251" s="28">
        <v>0</v>
      </c>
      <c r="I1251" s="28">
        <v>1</v>
      </c>
      <c r="J1251" s="28">
        <f>CLEAN!$H1251+CLEAN!$I1251</f>
        <v>1</v>
      </c>
      <c r="K1251" s="30">
        <v>41220</v>
      </c>
      <c r="L1251" s="28">
        <f ca="1">YEAR(TODAY())-YEAR(CLEAN!$K1251)</f>
        <v>13</v>
      </c>
      <c r="M1251" s="28">
        <v>88</v>
      </c>
      <c r="N1251" s="28">
        <f>SUM(CLEAN!$AB1251:$AE1251)</f>
        <v>32</v>
      </c>
      <c r="O1251" s="31">
        <f>CLEAN!$U1251+CLEAN!$V1251+CLEAN!$W1251+CLEAN!$X1251+CLEAN!$Y1251+CLEAN!$Z1251</f>
        <v>1048</v>
      </c>
      <c r="P1251" s="28">
        <f>IF(CLEAN!$M1251&lt;=32,3,IF(CLEAN!$M1251&lt;=65,2,1))</f>
        <v>1</v>
      </c>
      <c r="Q1251" s="28">
        <f>IF(Table_Market[[#This Row],[F_TOTAL_achat]]&lt;=14,1,IF(Table_Market[[#This Row],[F_TOTAL_achat]]&lt;=21,2,3))</f>
        <v>3</v>
      </c>
      <c r="R1251" s="28">
        <f>IF(Table_Market[[#This Row],[M_TOTAL_dépensé]]&lt;=115,1,IF(Table_Market[[#This Row],[M_TOTAL_dépensé]]&lt;=833,2,3))</f>
        <v>3</v>
      </c>
      <c r="S1251" s="21" t="str">
        <f>Table_Market[[#This Row],[R_SCORE]]&amp;Table_Market[[#This Row],[F_SCORE]]&amp;Table_Market[[#This Row],[M_SCORE]]</f>
        <v>133</v>
      </c>
      <c r="T12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51" s="31">
        <v>350</v>
      </c>
      <c r="V1251" s="31">
        <v>104</v>
      </c>
      <c r="W1251" s="31">
        <v>189</v>
      </c>
      <c r="X1251" s="31">
        <v>197</v>
      </c>
      <c r="Y1251" s="31">
        <v>151</v>
      </c>
      <c r="Z1251" s="31">
        <v>57</v>
      </c>
      <c r="AA1251" s="28">
        <v>6</v>
      </c>
      <c r="AB1251" s="28">
        <v>11</v>
      </c>
      <c r="AC1251" s="28">
        <v>8</v>
      </c>
      <c r="AD1251" s="28">
        <v>5</v>
      </c>
      <c r="AE1251" s="28">
        <v>8</v>
      </c>
      <c r="AF1251" s="28">
        <v>1</v>
      </c>
      <c r="AG1251" s="28">
        <v>0</v>
      </c>
      <c r="AH1251" s="28">
        <v>0</v>
      </c>
      <c r="AI1251" s="28">
        <v>0</v>
      </c>
      <c r="AJ1251" s="28">
        <v>0</v>
      </c>
      <c r="AK1251" s="28">
        <v>0</v>
      </c>
      <c r="AL1251" s="28">
        <v>3</v>
      </c>
      <c r="AM1251" s="28">
        <v>11</v>
      </c>
      <c r="AN1251" s="32">
        <v>0</v>
      </c>
    </row>
    <row r="1252" spans="1:40" x14ac:dyDescent="0.35">
      <c r="A1252" s="19">
        <v>269</v>
      </c>
      <c r="B1252" s="20">
        <v>1963</v>
      </c>
      <c r="C1252" s="21">
        <f ca="1">YEAR(TODAY())-CLEAN!$B1252</f>
        <v>62</v>
      </c>
      <c r="D1252" s="28" t="s">
        <v>794</v>
      </c>
      <c r="E1252" s="20" t="s">
        <v>714</v>
      </c>
      <c r="F1252" s="20" t="s">
        <v>709</v>
      </c>
      <c r="G1252" s="22">
        <v>46757</v>
      </c>
      <c r="H1252" s="21">
        <v>0</v>
      </c>
      <c r="I1252" s="21">
        <v>1</v>
      </c>
      <c r="J1252" s="21">
        <f>CLEAN!$H1252+CLEAN!$I1252</f>
        <v>1</v>
      </c>
      <c r="K1252" s="23">
        <v>41229</v>
      </c>
      <c r="L1252" s="21">
        <f ca="1">YEAR(TODAY())-YEAR(CLEAN!$K1252)</f>
        <v>13</v>
      </c>
      <c r="M1252" s="21">
        <v>71</v>
      </c>
      <c r="N1252" s="21">
        <f>SUM(CLEAN!$AB1252:$AE1252)</f>
        <v>24</v>
      </c>
      <c r="O1252" s="24">
        <f>CLEAN!$U1252+CLEAN!$V1252+CLEAN!$W1252+CLEAN!$X1252+CLEAN!$Y1252+CLEAN!$Z1252</f>
        <v>1143</v>
      </c>
      <c r="P1252" s="21">
        <f>IF(CLEAN!$M1252&lt;=32,3,IF(CLEAN!$M1252&lt;=65,2,1))</f>
        <v>1</v>
      </c>
      <c r="Q1252" s="21">
        <f>IF(Table_Market[[#This Row],[F_TOTAL_achat]]&lt;=14,1,IF(Table_Market[[#This Row],[F_TOTAL_achat]]&lt;=21,2,3))</f>
        <v>3</v>
      </c>
      <c r="R1252" s="21">
        <f>IF(Table_Market[[#This Row],[M_TOTAL_dépensé]]&lt;=115,1,IF(Table_Market[[#This Row],[M_TOTAL_dépensé]]&lt;=833,2,3))</f>
        <v>3</v>
      </c>
      <c r="S1252" s="21" t="str">
        <f>Table_Market[[#This Row],[R_SCORE]]&amp;Table_Market[[#This Row],[F_SCORE]]&amp;Table_Market[[#This Row],[M_SCORE]]</f>
        <v>133</v>
      </c>
      <c r="T12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52" s="24">
        <v>777</v>
      </c>
      <c r="V1252" s="24">
        <v>30</v>
      </c>
      <c r="W1252" s="24">
        <v>163</v>
      </c>
      <c r="X1252" s="24">
        <v>0</v>
      </c>
      <c r="Y1252" s="24">
        <v>51</v>
      </c>
      <c r="Z1252" s="24">
        <v>122</v>
      </c>
      <c r="AA1252" s="21">
        <v>6</v>
      </c>
      <c r="AB1252" s="21">
        <v>4</v>
      </c>
      <c r="AC1252" s="21">
        <v>4</v>
      </c>
      <c r="AD1252" s="21">
        <v>7</v>
      </c>
      <c r="AE1252" s="21">
        <v>9</v>
      </c>
      <c r="AF1252" s="21">
        <v>0</v>
      </c>
      <c r="AG1252" s="21">
        <v>0</v>
      </c>
      <c r="AH1252" s="21">
        <v>0</v>
      </c>
      <c r="AI1252" s="21">
        <v>0</v>
      </c>
      <c r="AJ1252" s="21">
        <v>0</v>
      </c>
      <c r="AK1252" s="21">
        <v>0</v>
      </c>
      <c r="AL1252" s="21">
        <v>3</v>
      </c>
      <c r="AM1252" s="21">
        <v>11</v>
      </c>
      <c r="AN1252" s="25">
        <v>0</v>
      </c>
    </row>
    <row r="1253" spans="1:40" x14ac:dyDescent="0.35">
      <c r="A1253" s="26">
        <v>2308</v>
      </c>
      <c r="B1253" s="27">
        <v>1954</v>
      </c>
      <c r="C1253" s="21">
        <f ca="1">YEAR(TODAY())-CLEAN!$B1253</f>
        <v>71</v>
      </c>
      <c r="D1253" s="28" t="s">
        <v>794</v>
      </c>
      <c r="E1253" s="27" t="s">
        <v>716</v>
      </c>
      <c r="F1253" s="27" t="s">
        <v>710</v>
      </c>
      <c r="G1253" s="29">
        <v>46734</v>
      </c>
      <c r="H1253" s="28">
        <v>0</v>
      </c>
      <c r="I1253" s="28">
        <v>1</v>
      </c>
      <c r="J1253" s="28">
        <f>CLEAN!$H1253+CLEAN!$I1253</f>
        <v>1</v>
      </c>
      <c r="K1253" s="30">
        <v>41231</v>
      </c>
      <c r="L1253" s="28">
        <f ca="1">YEAR(TODAY())-YEAR(CLEAN!$K1253)</f>
        <v>13</v>
      </c>
      <c r="M1253" s="28">
        <v>40</v>
      </c>
      <c r="N1253" s="28">
        <f>SUM(CLEAN!$AB1253:$AE1253)</f>
        <v>19</v>
      </c>
      <c r="O1253" s="31">
        <f>CLEAN!$U1253+CLEAN!$V1253+CLEAN!$W1253+CLEAN!$X1253+CLEAN!$Y1253+CLEAN!$Z1253</f>
        <v>330</v>
      </c>
      <c r="P1253" s="28">
        <f>IF(CLEAN!$M1253&lt;=32,3,IF(CLEAN!$M1253&lt;=65,2,1))</f>
        <v>2</v>
      </c>
      <c r="Q1253" s="28">
        <f>IF(Table_Market[[#This Row],[F_TOTAL_achat]]&lt;=14,1,IF(Table_Market[[#This Row],[F_TOTAL_achat]]&lt;=21,2,3))</f>
        <v>2</v>
      </c>
      <c r="R1253" s="28">
        <f>IF(Table_Market[[#This Row],[M_TOTAL_dépensé]]&lt;=115,1,IF(Table_Market[[#This Row],[M_TOTAL_dépensé]]&lt;=833,2,3))</f>
        <v>2</v>
      </c>
      <c r="S1253" s="21" t="str">
        <f>Table_Market[[#This Row],[R_SCORE]]&amp;Table_Market[[#This Row],[F_SCORE]]&amp;Table_Market[[#This Row],[M_SCORE]]</f>
        <v>222</v>
      </c>
      <c r="T12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53" s="31">
        <v>110</v>
      </c>
      <c r="V1253" s="31">
        <v>5</v>
      </c>
      <c r="W1253" s="31">
        <v>137</v>
      </c>
      <c r="X1253" s="31">
        <v>26</v>
      </c>
      <c r="Y1253" s="31">
        <v>23</v>
      </c>
      <c r="Z1253" s="31">
        <v>29</v>
      </c>
      <c r="AA1253" s="28">
        <v>2</v>
      </c>
      <c r="AB1253" s="28">
        <v>6</v>
      </c>
      <c r="AC1253" s="28">
        <v>1</v>
      </c>
      <c r="AD1253" s="28">
        <v>5</v>
      </c>
      <c r="AE1253" s="28">
        <v>7</v>
      </c>
      <c r="AF1253" s="28">
        <v>0</v>
      </c>
      <c r="AG1253" s="28">
        <v>0</v>
      </c>
      <c r="AH1253" s="28">
        <v>0</v>
      </c>
      <c r="AI1253" s="28">
        <v>0</v>
      </c>
      <c r="AJ1253" s="28">
        <v>0</v>
      </c>
      <c r="AK1253" s="28">
        <v>0</v>
      </c>
      <c r="AL1253" s="28">
        <v>3</v>
      </c>
      <c r="AM1253" s="28">
        <v>11</v>
      </c>
      <c r="AN1253" s="32">
        <v>0</v>
      </c>
    </row>
    <row r="1254" spans="1:40" x14ac:dyDescent="0.35">
      <c r="A1254" s="19">
        <v>6940</v>
      </c>
      <c r="B1254" s="20">
        <v>1966</v>
      </c>
      <c r="C1254" s="21">
        <f ca="1">YEAR(TODAY())-CLEAN!$B1254</f>
        <v>59</v>
      </c>
      <c r="D1254" s="28" t="s">
        <v>792</v>
      </c>
      <c r="E1254" s="20" t="s">
        <v>714</v>
      </c>
      <c r="F1254" s="20" t="s">
        <v>709</v>
      </c>
      <c r="G1254" s="22">
        <v>46734</v>
      </c>
      <c r="H1254" s="21">
        <v>1</v>
      </c>
      <c r="I1254" s="21">
        <v>2</v>
      </c>
      <c r="J1254" s="21">
        <f>CLEAN!$H1254+CLEAN!$I1254</f>
        <v>3</v>
      </c>
      <c r="K1254" s="23">
        <v>41568</v>
      </c>
      <c r="L1254" s="21">
        <f ca="1">YEAR(TODAY())-YEAR(CLEAN!$K1254)</f>
        <v>12</v>
      </c>
      <c r="M1254" s="21">
        <v>86</v>
      </c>
      <c r="N1254" s="21">
        <f>SUM(CLEAN!$AB1254:$AE1254)</f>
        <v>14</v>
      </c>
      <c r="O1254" s="24">
        <f>CLEAN!$U1254+CLEAN!$V1254+CLEAN!$W1254+CLEAN!$X1254+CLEAN!$Y1254+CLEAN!$Z1254</f>
        <v>223</v>
      </c>
      <c r="P1254" s="21">
        <f>IF(CLEAN!$M1254&lt;=32,3,IF(CLEAN!$M1254&lt;=65,2,1))</f>
        <v>1</v>
      </c>
      <c r="Q1254" s="21">
        <f>IF(Table_Market[[#This Row],[F_TOTAL_achat]]&lt;=14,1,IF(Table_Market[[#This Row],[F_TOTAL_achat]]&lt;=21,2,3))</f>
        <v>1</v>
      </c>
      <c r="R1254" s="21">
        <f>IF(Table_Market[[#This Row],[M_TOTAL_dépensé]]&lt;=115,1,IF(Table_Market[[#This Row],[M_TOTAL_dépensé]]&lt;=833,2,3))</f>
        <v>2</v>
      </c>
      <c r="S1254" s="21" t="str">
        <f>Table_Market[[#This Row],[R_SCORE]]&amp;Table_Market[[#This Row],[F_SCORE]]&amp;Table_Market[[#This Row],[M_SCORE]]</f>
        <v>112</v>
      </c>
      <c r="T12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54" s="24">
        <v>100</v>
      </c>
      <c r="V1254" s="24">
        <v>1</v>
      </c>
      <c r="W1254" s="24">
        <v>39</v>
      </c>
      <c r="X1254" s="24">
        <v>6</v>
      </c>
      <c r="Y1254" s="24">
        <v>1</v>
      </c>
      <c r="Z1254" s="24">
        <v>76</v>
      </c>
      <c r="AA1254" s="21">
        <v>4</v>
      </c>
      <c r="AB1254" s="21">
        <v>3</v>
      </c>
      <c r="AC1254" s="21">
        <v>2</v>
      </c>
      <c r="AD1254" s="21">
        <v>3</v>
      </c>
      <c r="AE1254" s="21">
        <v>6</v>
      </c>
      <c r="AF1254" s="21">
        <v>1</v>
      </c>
      <c r="AG1254" s="21">
        <v>0</v>
      </c>
      <c r="AH1254" s="21">
        <v>0</v>
      </c>
      <c r="AI1254" s="21">
        <v>0</v>
      </c>
      <c r="AJ1254" s="21">
        <v>0</v>
      </c>
      <c r="AK1254" s="21">
        <v>0</v>
      </c>
      <c r="AL1254" s="21">
        <v>3</v>
      </c>
      <c r="AM1254" s="21">
        <v>11</v>
      </c>
      <c r="AN1254" s="25">
        <v>0</v>
      </c>
    </row>
    <row r="1255" spans="1:40" x14ac:dyDescent="0.35">
      <c r="A1255" s="26">
        <v>10377</v>
      </c>
      <c r="B1255" s="27">
        <v>1958</v>
      </c>
      <c r="C1255" s="21">
        <f ca="1">YEAR(TODAY())-CLEAN!$B1255</f>
        <v>67</v>
      </c>
      <c r="D1255" s="28" t="s">
        <v>794</v>
      </c>
      <c r="E1255" s="27" t="s">
        <v>717</v>
      </c>
      <c r="F1255" s="27" t="s">
        <v>713</v>
      </c>
      <c r="G1255" s="29">
        <v>46692</v>
      </c>
      <c r="H1255" s="28">
        <v>0</v>
      </c>
      <c r="I1255" s="28">
        <v>1</v>
      </c>
      <c r="J1255" s="28">
        <f>CLEAN!$H1255+CLEAN!$I1255</f>
        <v>1</v>
      </c>
      <c r="K1255" s="30">
        <v>41431</v>
      </c>
      <c r="L1255" s="28">
        <f ca="1">YEAR(TODAY())-YEAR(CLEAN!$K1255)</f>
        <v>12</v>
      </c>
      <c r="M1255" s="28">
        <v>37</v>
      </c>
      <c r="N1255" s="28">
        <f>SUM(CLEAN!$AB1255:$AE1255)</f>
        <v>18</v>
      </c>
      <c r="O1255" s="31">
        <f>CLEAN!$U1255+CLEAN!$V1255+CLEAN!$W1255+CLEAN!$X1255+CLEAN!$Y1255+CLEAN!$Z1255</f>
        <v>397</v>
      </c>
      <c r="P1255" s="28">
        <f>IF(CLEAN!$M1255&lt;=32,3,IF(CLEAN!$M1255&lt;=65,2,1))</f>
        <v>2</v>
      </c>
      <c r="Q1255" s="28">
        <f>IF(Table_Market[[#This Row],[F_TOTAL_achat]]&lt;=14,1,IF(Table_Market[[#This Row],[F_TOTAL_achat]]&lt;=21,2,3))</f>
        <v>2</v>
      </c>
      <c r="R1255" s="28">
        <f>IF(Table_Market[[#This Row],[M_TOTAL_dépensé]]&lt;=115,1,IF(Table_Market[[#This Row],[M_TOTAL_dépensé]]&lt;=833,2,3))</f>
        <v>2</v>
      </c>
      <c r="S1255" s="21" t="str">
        <f>Table_Market[[#This Row],[R_SCORE]]&amp;Table_Market[[#This Row],[F_SCORE]]&amp;Table_Market[[#This Row],[M_SCORE]]</f>
        <v>222</v>
      </c>
      <c r="T12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55" s="31">
        <v>170</v>
      </c>
      <c r="V1255" s="31">
        <v>6</v>
      </c>
      <c r="W1255" s="31">
        <v>97</v>
      </c>
      <c r="X1255" s="31">
        <v>24</v>
      </c>
      <c r="Y1255" s="31">
        <v>12</v>
      </c>
      <c r="Z1255" s="31">
        <v>88</v>
      </c>
      <c r="AA1255" s="28">
        <v>3</v>
      </c>
      <c r="AB1255" s="28">
        <v>6</v>
      </c>
      <c r="AC1255" s="28">
        <v>1</v>
      </c>
      <c r="AD1255" s="28">
        <v>5</v>
      </c>
      <c r="AE1255" s="28">
        <v>6</v>
      </c>
      <c r="AF1255" s="28">
        <v>0</v>
      </c>
      <c r="AG1255" s="28">
        <v>0</v>
      </c>
      <c r="AH1255" s="28">
        <v>0</v>
      </c>
      <c r="AI1255" s="28">
        <v>0</v>
      </c>
      <c r="AJ1255" s="28">
        <v>0</v>
      </c>
      <c r="AK1255" s="28">
        <v>0</v>
      </c>
      <c r="AL1255" s="28">
        <v>3</v>
      </c>
      <c r="AM1255" s="28">
        <v>11</v>
      </c>
      <c r="AN1255" s="32">
        <v>0</v>
      </c>
    </row>
    <row r="1256" spans="1:40" x14ac:dyDescent="0.35">
      <c r="A1256" s="19">
        <v>4107</v>
      </c>
      <c r="B1256" s="20">
        <v>1948</v>
      </c>
      <c r="C1256" s="21">
        <f ca="1">YEAR(TODAY())-CLEAN!$B1256</f>
        <v>77</v>
      </c>
      <c r="D1256" s="28" t="s">
        <v>794</v>
      </c>
      <c r="E1256" s="20" t="s">
        <v>714</v>
      </c>
      <c r="F1256" s="20" t="s">
        <v>713</v>
      </c>
      <c r="G1256" s="22">
        <v>46681</v>
      </c>
      <c r="H1256" s="21">
        <v>0</v>
      </c>
      <c r="I1256" s="21">
        <v>2</v>
      </c>
      <c r="J1256" s="21">
        <f>CLEAN!$H1256+CLEAN!$I1256</f>
        <v>2</v>
      </c>
      <c r="K1256" s="23">
        <v>41555</v>
      </c>
      <c r="L1256" s="21">
        <f ca="1">YEAR(TODAY())-YEAR(CLEAN!$K1256)</f>
        <v>12</v>
      </c>
      <c r="M1256" s="21">
        <v>52</v>
      </c>
      <c r="N1256" s="21">
        <f>SUM(CLEAN!$AB1256:$AE1256)</f>
        <v>19</v>
      </c>
      <c r="O1256" s="24">
        <f>CLEAN!$U1256+CLEAN!$V1256+CLEAN!$W1256+CLEAN!$X1256+CLEAN!$Y1256+CLEAN!$Z1256</f>
        <v>425</v>
      </c>
      <c r="P1256" s="21">
        <f>IF(CLEAN!$M1256&lt;=32,3,IF(CLEAN!$M1256&lt;=65,2,1))</f>
        <v>2</v>
      </c>
      <c r="Q1256" s="21">
        <f>IF(Table_Market[[#This Row],[F_TOTAL_achat]]&lt;=14,1,IF(Table_Market[[#This Row],[F_TOTAL_achat]]&lt;=21,2,3))</f>
        <v>2</v>
      </c>
      <c r="R1256" s="21">
        <f>IF(Table_Market[[#This Row],[M_TOTAL_dépensé]]&lt;=115,1,IF(Table_Market[[#This Row],[M_TOTAL_dépensé]]&lt;=833,2,3))</f>
        <v>2</v>
      </c>
      <c r="S1256" s="21" t="str">
        <f>Table_Market[[#This Row],[R_SCORE]]&amp;Table_Market[[#This Row],[F_SCORE]]&amp;Table_Market[[#This Row],[M_SCORE]]</f>
        <v>222</v>
      </c>
      <c r="T12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56" s="24">
        <v>269</v>
      </c>
      <c r="V1256" s="24">
        <v>15</v>
      </c>
      <c r="W1256" s="24">
        <v>69</v>
      </c>
      <c r="X1256" s="24">
        <v>15</v>
      </c>
      <c r="Y1256" s="24">
        <v>19</v>
      </c>
      <c r="Z1256" s="24">
        <v>38</v>
      </c>
      <c r="AA1256" s="21">
        <v>2</v>
      </c>
      <c r="AB1256" s="21">
        <v>4</v>
      </c>
      <c r="AC1256" s="21">
        <v>6</v>
      </c>
      <c r="AD1256" s="21">
        <v>4</v>
      </c>
      <c r="AE1256" s="21">
        <v>5</v>
      </c>
      <c r="AF1256" s="21">
        <v>0</v>
      </c>
      <c r="AG1256" s="21">
        <v>0</v>
      </c>
      <c r="AH1256" s="21">
        <v>0</v>
      </c>
      <c r="AI1256" s="21">
        <v>0</v>
      </c>
      <c r="AJ1256" s="21">
        <v>0</v>
      </c>
      <c r="AK1256" s="21">
        <v>0</v>
      </c>
      <c r="AL1256" s="21">
        <v>3</v>
      </c>
      <c r="AM1256" s="21">
        <v>11</v>
      </c>
      <c r="AN1256" s="25">
        <v>0</v>
      </c>
    </row>
    <row r="1257" spans="1:40" x14ac:dyDescent="0.35">
      <c r="A1257" s="26">
        <v>10906</v>
      </c>
      <c r="B1257" s="27">
        <v>1948</v>
      </c>
      <c r="C1257" s="21">
        <f ca="1">YEAR(TODAY())-CLEAN!$B1257</f>
        <v>77</v>
      </c>
      <c r="D1257" s="28" t="s">
        <v>794</v>
      </c>
      <c r="E1257" s="27" t="s">
        <v>714</v>
      </c>
      <c r="F1257" s="27" t="s">
        <v>713</v>
      </c>
      <c r="G1257" s="29">
        <v>46681</v>
      </c>
      <c r="H1257" s="28">
        <v>0</v>
      </c>
      <c r="I1257" s="28">
        <v>2</v>
      </c>
      <c r="J1257" s="28">
        <f>CLEAN!$H1257+CLEAN!$I1257</f>
        <v>2</v>
      </c>
      <c r="K1257" s="30">
        <v>41555</v>
      </c>
      <c r="L1257" s="28">
        <f ca="1">YEAR(TODAY())-YEAR(CLEAN!$K1257)</f>
        <v>12</v>
      </c>
      <c r="M1257" s="28">
        <v>52</v>
      </c>
      <c r="N1257" s="28">
        <f>SUM(CLEAN!$AB1257:$AE1257)</f>
        <v>19</v>
      </c>
      <c r="O1257" s="31">
        <f>CLEAN!$U1257+CLEAN!$V1257+CLEAN!$W1257+CLEAN!$X1257+CLEAN!$Y1257+CLEAN!$Z1257</f>
        <v>425</v>
      </c>
      <c r="P1257" s="28">
        <f>IF(CLEAN!$M1257&lt;=32,3,IF(CLEAN!$M1257&lt;=65,2,1))</f>
        <v>2</v>
      </c>
      <c r="Q1257" s="28">
        <f>IF(Table_Market[[#This Row],[F_TOTAL_achat]]&lt;=14,1,IF(Table_Market[[#This Row],[F_TOTAL_achat]]&lt;=21,2,3))</f>
        <v>2</v>
      </c>
      <c r="R1257" s="28">
        <f>IF(Table_Market[[#This Row],[M_TOTAL_dépensé]]&lt;=115,1,IF(Table_Market[[#This Row],[M_TOTAL_dépensé]]&lt;=833,2,3))</f>
        <v>2</v>
      </c>
      <c r="S1257" s="21" t="str">
        <f>Table_Market[[#This Row],[R_SCORE]]&amp;Table_Market[[#This Row],[F_SCORE]]&amp;Table_Market[[#This Row],[M_SCORE]]</f>
        <v>222</v>
      </c>
      <c r="T12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57" s="31">
        <v>269</v>
      </c>
      <c r="V1257" s="31">
        <v>15</v>
      </c>
      <c r="W1257" s="31">
        <v>69</v>
      </c>
      <c r="X1257" s="31">
        <v>15</v>
      </c>
      <c r="Y1257" s="31">
        <v>19</v>
      </c>
      <c r="Z1257" s="31">
        <v>38</v>
      </c>
      <c r="AA1257" s="28">
        <v>2</v>
      </c>
      <c r="AB1257" s="28">
        <v>4</v>
      </c>
      <c r="AC1257" s="28">
        <v>6</v>
      </c>
      <c r="AD1257" s="28">
        <v>4</v>
      </c>
      <c r="AE1257" s="28">
        <v>5</v>
      </c>
      <c r="AF1257" s="28">
        <v>0</v>
      </c>
      <c r="AG1257" s="28">
        <v>0</v>
      </c>
      <c r="AH1257" s="28">
        <v>0</v>
      </c>
      <c r="AI1257" s="28">
        <v>0</v>
      </c>
      <c r="AJ1257" s="28">
        <v>0</v>
      </c>
      <c r="AK1257" s="28">
        <v>0</v>
      </c>
      <c r="AL1257" s="28">
        <v>3</v>
      </c>
      <c r="AM1257" s="28">
        <v>11</v>
      </c>
      <c r="AN1257" s="32">
        <v>0</v>
      </c>
    </row>
    <row r="1258" spans="1:40" x14ac:dyDescent="0.35">
      <c r="A1258" s="19">
        <v>7373</v>
      </c>
      <c r="B1258" s="20">
        <v>1952</v>
      </c>
      <c r="C1258" s="21">
        <f ca="1">YEAR(TODAY())-CLEAN!$B1258</f>
        <v>73</v>
      </c>
      <c r="D1258" s="28" t="s">
        <v>794</v>
      </c>
      <c r="E1258" s="20" t="s">
        <v>714</v>
      </c>
      <c r="F1258" s="20" t="s">
        <v>711</v>
      </c>
      <c r="G1258" s="22">
        <v>46610</v>
      </c>
      <c r="H1258" s="21">
        <v>0</v>
      </c>
      <c r="I1258" s="21">
        <v>2</v>
      </c>
      <c r="J1258" s="21">
        <f>CLEAN!$H1258+CLEAN!$I1258</f>
        <v>2</v>
      </c>
      <c r="K1258" s="23">
        <v>41211</v>
      </c>
      <c r="L1258" s="21">
        <f ca="1">YEAR(TODAY())-YEAR(CLEAN!$K1258)</f>
        <v>13</v>
      </c>
      <c r="M1258" s="21">
        <v>8</v>
      </c>
      <c r="N1258" s="21">
        <f>SUM(CLEAN!$AB1258:$AE1258)</f>
        <v>17</v>
      </c>
      <c r="O1258" s="24">
        <f>CLEAN!$U1258+CLEAN!$V1258+CLEAN!$W1258+CLEAN!$X1258+CLEAN!$Y1258+CLEAN!$Z1258</f>
        <v>302</v>
      </c>
      <c r="P1258" s="21">
        <f>IF(CLEAN!$M1258&lt;=32,3,IF(CLEAN!$M1258&lt;=65,2,1))</f>
        <v>3</v>
      </c>
      <c r="Q1258" s="21">
        <f>IF(Table_Market[[#This Row],[F_TOTAL_achat]]&lt;=14,1,IF(Table_Market[[#This Row],[F_TOTAL_achat]]&lt;=21,2,3))</f>
        <v>2</v>
      </c>
      <c r="R1258" s="21">
        <f>IF(Table_Market[[#This Row],[M_TOTAL_dépensé]]&lt;=115,1,IF(Table_Market[[#This Row],[M_TOTAL_dépensé]]&lt;=833,2,3))</f>
        <v>2</v>
      </c>
      <c r="S1258" s="21" t="str">
        <f>Table_Market[[#This Row],[R_SCORE]]&amp;Table_Market[[#This Row],[F_SCORE]]&amp;Table_Market[[#This Row],[M_SCORE]]</f>
        <v>322</v>
      </c>
      <c r="T12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58" s="24">
        <v>96</v>
      </c>
      <c r="V1258" s="24">
        <v>12</v>
      </c>
      <c r="W1258" s="24">
        <v>96</v>
      </c>
      <c r="X1258" s="24">
        <v>33</v>
      </c>
      <c r="Y1258" s="24">
        <v>22</v>
      </c>
      <c r="Z1258" s="24">
        <v>43</v>
      </c>
      <c r="AA1258" s="21">
        <v>6</v>
      </c>
      <c r="AB1258" s="21">
        <v>4</v>
      </c>
      <c r="AC1258" s="21">
        <v>1</v>
      </c>
      <c r="AD1258" s="21">
        <v>6</v>
      </c>
      <c r="AE1258" s="21">
        <v>6</v>
      </c>
      <c r="AF1258" s="21">
        <v>0</v>
      </c>
      <c r="AG1258" s="21">
        <v>0</v>
      </c>
      <c r="AH1258" s="21">
        <v>0</v>
      </c>
      <c r="AI1258" s="21">
        <v>0</v>
      </c>
      <c r="AJ1258" s="21">
        <v>0</v>
      </c>
      <c r="AK1258" s="21">
        <v>0</v>
      </c>
      <c r="AL1258" s="21">
        <v>3</v>
      </c>
      <c r="AM1258" s="21">
        <v>11</v>
      </c>
      <c r="AN1258" s="25">
        <v>1</v>
      </c>
    </row>
    <row r="1259" spans="1:40" x14ac:dyDescent="0.35">
      <c r="A1259" s="26">
        <v>10832</v>
      </c>
      <c r="B1259" s="27">
        <v>1958</v>
      </c>
      <c r="C1259" s="21">
        <f ca="1">YEAR(TODAY())-CLEAN!$B1259</f>
        <v>67</v>
      </c>
      <c r="D1259" s="28" t="s">
        <v>794</v>
      </c>
      <c r="E1259" s="27" t="s">
        <v>716</v>
      </c>
      <c r="F1259" s="27" t="s">
        <v>713</v>
      </c>
      <c r="G1259" s="29">
        <v>46610</v>
      </c>
      <c r="H1259" s="28">
        <v>0</v>
      </c>
      <c r="I1259" s="28">
        <v>0</v>
      </c>
      <c r="J1259" s="28">
        <f>CLEAN!$H1259+CLEAN!$I1259</f>
        <v>0</v>
      </c>
      <c r="K1259" s="30">
        <v>41473</v>
      </c>
      <c r="L1259" s="28">
        <f ca="1">YEAR(TODAY())-YEAR(CLEAN!$K1259)</f>
        <v>12</v>
      </c>
      <c r="M1259" s="28">
        <v>4</v>
      </c>
      <c r="N1259" s="28">
        <f>SUM(CLEAN!$AB1259:$AE1259)</f>
        <v>19</v>
      </c>
      <c r="O1259" s="31">
        <f>CLEAN!$U1259+CLEAN!$V1259+CLEAN!$W1259+CLEAN!$X1259+CLEAN!$Y1259+CLEAN!$Z1259</f>
        <v>467</v>
      </c>
      <c r="P1259" s="28">
        <f>IF(CLEAN!$M1259&lt;=32,3,IF(CLEAN!$M1259&lt;=65,2,1))</f>
        <v>3</v>
      </c>
      <c r="Q1259" s="28">
        <f>IF(Table_Market[[#This Row],[F_TOTAL_achat]]&lt;=14,1,IF(Table_Market[[#This Row],[F_TOTAL_achat]]&lt;=21,2,3))</f>
        <v>2</v>
      </c>
      <c r="R1259" s="28">
        <f>IF(Table_Market[[#This Row],[M_TOTAL_dépensé]]&lt;=115,1,IF(Table_Market[[#This Row],[M_TOTAL_dépensé]]&lt;=833,2,3))</f>
        <v>2</v>
      </c>
      <c r="S1259" s="21" t="str">
        <f>Table_Market[[#This Row],[R_SCORE]]&amp;Table_Market[[#This Row],[F_SCORE]]&amp;Table_Market[[#This Row],[M_SCORE]]</f>
        <v>322</v>
      </c>
      <c r="T12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59" s="31">
        <v>288</v>
      </c>
      <c r="V1259" s="31">
        <v>10</v>
      </c>
      <c r="W1259" s="31">
        <v>30</v>
      </c>
      <c r="X1259" s="31">
        <v>4</v>
      </c>
      <c r="Y1259" s="31">
        <v>10</v>
      </c>
      <c r="Z1259" s="31">
        <v>125</v>
      </c>
      <c r="AA1259" s="28">
        <v>1</v>
      </c>
      <c r="AB1259" s="28">
        <v>6</v>
      </c>
      <c r="AC1259" s="28">
        <v>1</v>
      </c>
      <c r="AD1259" s="28">
        <v>6</v>
      </c>
      <c r="AE1259" s="28">
        <v>6</v>
      </c>
      <c r="AF1259" s="28">
        <v>0</v>
      </c>
      <c r="AG1259" s="28">
        <v>0</v>
      </c>
      <c r="AH1259" s="28">
        <v>0</v>
      </c>
      <c r="AI1259" s="28">
        <v>0</v>
      </c>
      <c r="AJ1259" s="28">
        <v>0</v>
      </c>
      <c r="AK1259" s="28">
        <v>0</v>
      </c>
      <c r="AL1259" s="28">
        <v>3</v>
      </c>
      <c r="AM1259" s="28">
        <v>11</v>
      </c>
      <c r="AN1259" s="32">
        <v>0</v>
      </c>
    </row>
    <row r="1260" spans="1:40" x14ac:dyDescent="0.35">
      <c r="A1260" s="19">
        <v>4442</v>
      </c>
      <c r="B1260" s="20">
        <v>1961</v>
      </c>
      <c r="C1260" s="21">
        <f ca="1">YEAR(TODAY())-CLEAN!$B1260</f>
        <v>64</v>
      </c>
      <c r="D1260" s="28" t="s">
        <v>794</v>
      </c>
      <c r="E1260" s="20" t="s">
        <v>716</v>
      </c>
      <c r="F1260" s="20" t="s">
        <v>709</v>
      </c>
      <c r="G1260" s="22">
        <v>46524</v>
      </c>
      <c r="H1260" s="21">
        <v>0</v>
      </c>
      <c r="I1260" s="21">
        <v>1</v>
      </c>
      <c r="J1260" s="21">
        <f>CLEAN!$H1260+CLEAN!$I1260</f>
        <v>1</v>
      </c>
      <c r="K1260" s="23">
        <v>41369</v>
      </c>
      <c r="L1260" s="21">
        <f ca="1">YEAR(TODAY())-YEAR(CLEAN!$K1260)</f>
        <v>12</v>
      </c>
      <c r="M1260" s="21">
        <v>70</v>
      </c>
      <c r="N1260" s="21">
        <f>SUM(CLEAN!$AB1260:$AE1260)</f>
        <v>10</v>
      </c>
      <c r="O1260" s="24">
        <f>CLEAN!$U1260+CLEAN!$V1260+CLEAN!$W1260+CLEAN!$X1260+CLEAN!$Y1260+CLEAN!$Z1260</f>
        <v>177</v>
      </c>
      <c r="P1260" s="21">
        <f>IF(CLEAN!$M1260&lt;=32,3,IF(CLEAN!$M1260&lt;=65,2,1))</f>
        <v>1</v>
      </c>
      <c r="Q1260" s="21">
        <f>IF(Table_Market[[#This Row],[F_TOTAL_achat]]&lt;=14,1,IF(Table_Market[[#This Row],[F_TOTAL_achat]]&lt;=21,2,3))</f>
        <v>1</v>
      </c>
      <c r="R1260" s="21">
        <f>IF(Table_Market[[#This Row],[M_TOTAL_dépensé]]&lt;=115,1,IF(Table_Market[[#This Row],[M_TOTAL_dépensé]]&lt;=833,2,3))</f>
        <v>2</v>
      </c>
      <c r="S1260" s="21" t="str">
        <f>Table_Market[[#This Row],[R_SCORE]]&amp;Table_Market[[#This Row],[F_SCORE]]&amp;Table_Market[[#This Row],[M_SCORE]]</f>
        <v>112</v>
      </c>
      <c r="T12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60" s="24">
        <v>31</v>
      </c>
      <c r="V1260" s="24">
        <v>19</v>
      </c>
      <c r="W1260" s="24">
        <v>35</v>
      </c>
      <c r="X1260" s="24">
        <v>26</v>
      </c>
      <c r="Y1260" s="24">
        <v>14</v>
      </c>
      <c r="Z1260" s="24">
        <v>52</v>
      </c>
      <c r="AA1260" s="21">
        <v>2</v>
      </c>
      <c r="AB1260" s="21">
        <v>1</v>
      </c>
      <c r="AC1260" s="21">
        <v>1</v>
      </c>
      <c r="AD1260" s="21">
        <v>5</v>
      </c>
      <c r="AE1260" s="21">
        <v>3</v>
      </c>
      <c r="AF1260" s="21">
        <v>0</v>
      </c>
      <c r="AG1260" s="21">
        <v>0</v>
      </c>
      <c r="AH1260" s="21">
        <v>0</v>
      </c>
      <c r="AI1260" s="21">
        <v>0</v>
      </c>
      <c r="AJ1260" s="21">
        <v>0</v>
      </c>
      <c r="AK1260" s="21">
        <v>0</v>
      </c>
      <c r="AL1260" s="21">
        <v>3</v>
      </c>
      <c r="AM1260" s="21">
        <v>11</v>
      </c>
      <c r="AN1260" s="25">
        <v>0</v>
      </c>
    </row>
    <row r="1261" spans="1:40" x14ac:dyDescent="0.35">
      <c r="A1261" s="26">
        <v>4381</v>
      </c>
      <c r="B1261" s="27">
        <v>1971</v>
      </c>
      <c r="C1261" s="21">
        <f ca="1">YEAR(TODAY())-CLEAN!$B1261</f>
        <v>54</v>
      </c>
      <c r="D1261" s="28" t="s">
        <v>792</v>
      </c>
      <c r="E1261" s="27" t="s">
        <v>714</v>
      </c>
      <c r="F1261" s="27" t="s">
        <v>710</v>
      </c>
      <c r="G1261" s="29">
        <v>46463</v>
      </c>
      <c r="H1261" s="28">
        <v>1</v>
      </c>
      <c r="I1261" s="28">
        <v>1</v>
      </c>
      <c r="J1261" s="28">
        <f>CLEAN!$H1261+CLEAN!$I1261</f>
        <v>2</v>
      </c>
      <c r="K1261" s="30">
        <v>41504</v>
      </c>
      <c r="L1261" s="28">
        <f ca="1">YEAR(TODAY())-YEAR(CLEAN!$K1261)</f>
        <v>12</v>
      </c>
      <c r="M1261" s="28">
        <v>56</v>
      </c>
      <c r="N1261" s="28">
        <f>SUM(CLEAN!$AB1261:$AE1261)</f>
        <v>16</v>
      </c>
      <c r="O1261" s="31">
        <f>CLEAN!$U1261+CLEAN!$V1261+CLEAN!$W1261+CLEAN!$X1261+CLEAN!$Y1261+CLEAN!$Z1261</f>
        <v>235</v>
      </c>
      <c r="P1261" s="28">
        <f>IF(CLEAN!$M1261&lt;=32,3,IF(CLEAN!$M1261&lt;=65,2,1))</f>
        <v>2</v>
      </c>
      <c r="Q1261" s="28">
        <f>IF(Table_Market[[#This Row],[F_TOTAL_achat]]&lt;=14,1,IF(Table_Market[[#This Row],[F_TOTAL_achat]]&lt;=21,2,3))</f>
        <v>2</v>
      </c>
      <c r="R1261" s="28">
        <f>IF(Table_Market[[#This Row],[M_TOTAL_dépensé]]&lt;=115,1,IF(Table_Market[[#This Row],[M_TOTAL_dépensé]]&lt;=833,2,3))</f>
        <v>2</v>
      </c>
      <c r="S1261" s="21" t="str">
        <f>Table_Market[[#This Row],[R_SCORE]]&amp;Table_Market[[#This Row],[F_SCORE]]&amp;Table_Market[[#This Row],[M_SCORE]]</f>
        <v>222</v>
      </c>
      <c r="T12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61" s="31">
        <v>163</v>
      </c>
      <c r="V1261" s="31">
        <v>2</v>
      </c>
      <c r="W1261" s="31">
        <v>40</v>
      </c>
      <c r="X1261" s="31">
        <v>8</v>
      </c>
      <c r="Y1261" s="31">
        <v>11</v>
      </c>
      <c r="Z1261" s="31">
        <v>11</v>
      </c>
      <c r="AA1261" s="28">
        <v>7</v>
      </c>
      <c r="AB1261" s="28">
        <v>3</v>
      </c>
      <c r="AC1261" s="28">
        <v>1</v>
      </c>
      <c r="AD1261" s="28">
        <v>6</v>
      </c>
      <c r="AE1261" s="28">
        <v>6</v>
      </c>
      <c r="AF1261" s="28">
        <v>0</v>
      </c>
      <c r="AG1261" s="28">
        <v>0</v>
      </c>
      <c r="AH1261" s="28">
        <v>0</v>
      </c>
      <c r="AI1261" s="28">
        <v>0</v>
      </c>
      <c r="AJ1261" s="28">
        <v>0</v>
      </c>
      <c r="AK1261" s="28">
        <v>0</v>
      </c>
      <c r="AL1261" s="28">
        <v>3</v>
      </c>
      <c r="AM1261" s="28">
        <v>11</v>
      </c>
      <c r="AN1261" s="32">
        <v>0</v>
      </c>
    </row>
    <row r="1262" spans="1:40" x14ac:dyDescent="0.35">
      <c r="A1262" s="19">
        <v>67</v>
      </c>
      <c r="B1262" s="20">
        <v>1972</v>
      </c>
      <c r="C1262" s="21">
        <f ca="1">YEAR(TODAY())-CLEAN!$B1262</f>
        <v>53</v>
      </c>
      <c r="D1262" s="28" t="s">
        <v>792</v>
      </c>
      <c r="E1262" s="20" t="s">
        <v>717</v>
      </c>
      <c r="F1262" s="20" t="s">
        <v>709</v>
      </c>
      <c r="G1262" s="22">
        <v>46423</v>
      </c>
      <c r="H1262" s="21">
        <v>1</v>
      </c>
      <c r="I1262" s="21">
        <v>1</v>
      </c>
      <c r="J1262" s="21">
        <f>CLEAN!$H1262+CLEAN!$I1262</f>
        <v>2</v>
      </c>
      <c r="K1262" s="23">
        <v>41535</v>
      </c>
      <c r="L1262" s="21">
        <f ca="1">YEAR(TODAY())-YEAR(CLEAN!$K1262)</f>
        <v>12</v>
      </c>
      <c r="M1262" s="21">
        <v>6</v>
      </c>
      <c r="N1262" s="21">
        <f>SUM(CLEAN!$AB1262:$AE1262)</f>
        <v>13</v>
      </c>
      <c r="O1262" s="24">
        <f>CLEAN!$U1262+CLEAN!$V1262+CLEAN!$W1262+CLEAN!$X1262+CLEAN!$Y1262+CLEAN!$Z1262</f>
        <v>92</v>
      </c>
      <c r="P1262" s="21">
        <f>IF(CLEAN!$M1262&lt;=32,3,IF(CLEAN!$M1262&lt;=65,2,1))</f>
        <v>3</v>
      </c>
      <c r="Q1262" s="21">
        <f>IF(Table_Market[[#This Row],[F_TOTAL_achat]]&lt;=14,1,IF(Table_Market[[#This Row],[F_TOTAL_achat]]&lt;=21,2,3))</f>
        <v>1</v>
      </c>
      <c r="R1262" s="21">
        <f>IF(Table_Market[[#This Row],[M_TOTAL_dépensé]]&lt;=115,1,IF(Table_Market[[#This Row],[M_TOTAL_dépensé]]&lt;=833,2,3))</f>
        <v>1</v>
      </c>
      <c r="S1262" s="21" t="str">
        <f>Table_Market[[#This Row],[R_SCORE]]&amp;Table_Market[[#This Row],[F_SCORE]]&amp;Table_Market[[#This Row],[M_SCORE]]</f>
        <v>311</v>
      </c>
      <c r="T12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62" s="24">
        <v>68</v>
      </c>
      <c r="V1262" s="24">
        <v>0</v>
      </c>
      <c r="W1262" s="24">
        <v>16</v>
      </c>
      <c r="X1262" s="24">
        <v>0</v>
      </c>
      <c r="Y1262" s="24">
        <v>0</v>
      </c>
      <c r="Z1262" s="24">
        <v>8</v>
      </c>
      <c r="AA1262" s="21">
        <v>3</v>
      </c>
      <c r="AB1262" s="21">
        <v>2</v>
      </c>
      <c r="AC1262" s="21">
        <v>0</v>
      </c>
      <c r="AD1262" s="21">
        <v>4</v>
      </c>
      <c r="AE1262" s="21">
        <v>7</v>
      </c>
      <c r="AF1262" s="21">
        <v>0</v>
      </c>
      <c r="AG1262" s="21">
        <v>0</v>
      </c>
      <c r="AH1262" s="21">
        <v>0</v>
      </c>
      <c r="AI1262" s="21">
        <v>0</v>
      </c>
      <c r="AJ1262" s="21">
        <v>0</v>
      </c>
      <c r="AK1262" s="21">
        <v>0</v>
      </c>
      <c r="AL1262" s="21">
        <v>3</v>
      </c>
      <c r="AM1262" s="21">
        <v>11</v>
      </c>
      <c r="AN1262" s="25">
        <v>0</v>
      </c>
    </row>
    <row r="1263" spans="1:40" x14ac:dyDescent="0.35">
      <c r="A1263" s="26">
        <v>9923</v>
      </c>
      <c r="B1263" s="27">
        <v>1972</v>
      </c>
      <c r="C1263" s="21">
        <f ca="1">YEAR(TODAY())-CLEAN!$B1263</f>
        <v>53</v>
      </c>
      <c r="D1263" s="28" t="s">
        <v>792</v>
      </c>
      <c r="E1263" s="27" t="s">
        <v>717</v>
      </c>
      <c r="F1263" s="27" t="s">
        <v>709</v>
      </c>
      <c r="G1263" s="29">
        <v>46423</v>
      </c>
      <c r="H1263" s="28">
        <v>1</v>
      </c>
      <c r="I1263" s="28">
        <v>1</v>
      </c>
      <c r="J1263" s="28">
        <f>CLEAN!$H1263+CLEAN!$I1263</f>
        <v>2</v>
      </c>
      <c r="K1263" s="30">
        <v>41535</v>
      </c>
      <c r="L1263" s="28">
        <f ca="1">YEAR(TODAY())-YEAR(CLEAN!$K1263)</f>
        <v>12</v>
      </c>
      <c r="M1263" s="28">
        <v>6</v>
      </c>
      <c r="N1263" s="28">
        <f>SUM(CLEAN!$AB1263:$AE1263)</f>
        <v>13</v>
      </c>
      <c r="O1263" s="31">
        <f>CLEAN!$U1263+CLEAN!$V1263+CLEAN!$W1263+CLEAN!$X1263+CLEAN!$Y1263+CLEAN!$Z1263</f>
        <v>92</v>
      </c>
      <c r="P1263" s="28">
        <f>IF(CLEAN!$M1263&lt;=32,3,IF(CLEAN!$M1263&lt;=65,2,1))</f>
        <v>3</v>
      </c>
      <c r="Q1263" s="28">
        <f>IF(Table_Market[[#This Row],[F_TOTAL_achat]]&lt;=14,1,IF(Table_Market[[#This Row],[F_TOTAL_achat]]&lt;=21,2,3))</f>
        <v>1</v>
      </c>
      <c r="R1263" s="28">
        <f>IF(Table_Market[[#This Row],[M_TOTAL_dépensé]]&lt;=115,1,IF(Table_Market[[#This Row],[M_TOTAL_dépensé]]&lt;=833,2,3))</f>
        <v>1</v>
      </c>
      <c r="S1263" s="21" t="str">
        <f>Table_Market[[#This Row],[R_SCORE]]&amp;Table_Market[[#This Row],[F_SCORE]]&amp;Table_Market[[#This Row],[M_SCORE]]</f>
        <v>311</v>
      </c>
      <c r="T12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63" s="31">
        <v>68</v>
      </c>
      <c r="V1263" s="31">
        <v>0</v>
      </c>
      <c r="W1263" s="31">
        <v>16</v>
      </c>
      <c r="X1263" s="31">
        <v>0</v>
      </c>
      <c r="Y1263" s="31">
        <v>0</v>
      </c>
      <c r="Z1263" s="31">
        <v>8</v>
      </c>
      <c r="AA1263" s="28">
        <v>3</v>
      </c>
      <c r="AB1263" s="28">
        <v>2</v>
      </c>
      <c r="AC1263" s="28">
        <v>0</v>
      </c>
      <c r="AD1263" s="28">
        <v>4</v>
      </c>
      <c r="AE1263" s="28">
        <v>7</v>
      </c>
      <c r="AF1263" s="28">
        <v>0</v>
      </c>
      <c r="AG1263" s="28">
        <v>0</v>
      </c>
      <c r="AH1263" s="28">
        <v>0</v>
      </c>
      <c r="AI1263" s="28">
        <v>0</v>
      </c>
      <c r="AJ1263" s="28">
        <v>0</v>
      </c>
      <c r="AK1263" s="28">
        <v>0</v>
      </c>
      <c r="AL1263" s="28">
        <v>3</v>
      </c>
      <c r="AM1263" s="28">
        <v>11</v>
      </c>
      <c r="AN1263" s="32">
        <v>0</v>
      </c>
    </row>
    <row r="1264" spans="1:40" x14ac:dyDescent="0.35">
      <c r="A1264" s="19">
        <v>10420</v>
      </c>
      <c r="B1264" s="20">
        <v>1955</v>
      </c>
      <c r="C1264" s="21">
        <f ca="1">YEAR(TODAY())-CLEAN!$B1264</f>
        <v>70</v>
      </c>
      <c r="D1264" s="28" t="s">
        <v>794</v>
      </c>
      <c r="E1264" s="20" t="s">
        <v>717</v>
      </c>
      <c r="F1264" s="20" t="s">
        <v>711</v>
      </c>
      <c r="G1264" s="22">
        <v>46390</v>
      </c>
      <c r="H1264" s="21">
        <v>0</v>
      </c>
      <c r="I1264" s="21">
        <v>1</v>
      </c>
      <c r="J1264" s="21">
        <f>CLEAN!$H1264+CLEAN!$I1264</f>
        <v>1</v>
      </c>
      <c r="K1264" s="23">
        <v>41764</v>
      </c>
      <c r="L1264" s="21">
        <f ca="1">YEAR(TODAY())-YEAR(CLEAN!$K1264)</f>
        <v>11</v>
      </c>
      <c r="M1264" s="21">
        <v>56</v>
      </c>
      <c r="N1264" s="21">
        <f>SUM(CLEAN!$AB1264:$AE1264)</f>
        <v>16</v>
      </c>
      <c r="O1264" s="24">
        <f>CLEAN!$U1264+CLEAN!$V1264+CLEAN!$W1264+CLEAN!$X1264+CLEAN!$Y1264+CLEAN!$Z1264</f>
        <v>222</v>
      </c>
      <c r="P1264" s="21">
        <f>IF(CLEAN!$M1264&lt;=32,3,IF(CLEAN!$M1264&lt;=65,2,1))</f>
        <v>2</v>
      </c>
      <c r="Q1264" s="21">
        <f>IF(Table_Market[[#This Row],[F_TOTAL_achat]]&lt;=14,1,IF(Table_Market[[#This Row],[F_TOTAL_achat]]&lt;=21,2,3))</f>
        <v>2</v>
      </c>
      <c r="R1264" s="21">
        <f>IF(Table_Market[[#This Row],[M_TOTAL_dépensé]]&lt;=115,1,IF(Table_Market[[#This Row],[M_TOTAL_dépensé]]&lt;=833,2,3))</f>
        <v>2</v>
      </c>
      <c r="S1264" s="21" t="str">
        <f>Table_Market[[#This Row],[R_SCORE]]&amp;Table_Market[[#This Row],[F_SCORE]]&amp;Table_Market[[#This Row],[M_SCORE]]</f>
        <v>222</v>
      </c>
      <c r="T12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64" s="24">
        <v>95</v>
      </c>
      <c r="V1264" s="24">
        <v>14</v>
      </c>
      <c r="W1264" s="24">
        <v>64</v>
      </c>
      <c r="X1264" s="24">
        <v>2</v>
      </c>
      <c r="Y1264" s="24">
        <v>9</v>
      </c>
      <c r="Z1264" s="24">
        <v>38</v>
      </c>
      <c r="AA1264" s="21">
        <v>1</v>
      </c>
      <c r="AB1264" s="21">
        <v>4</v>
      </c>
      <c r="AC1264" s="21">
        <v>2</v>
      </c>
      <c r="AD1264" s="21">
        <v>3</v>
      </c>
      <c r="AE1264" s="21">
        <v>7</v>
      </c>
      <c r="AF1264" s="21">
        <v>0</v>
      </c>
      <c r="AG1264" s="21">
        <v>0</v>
      </c>
      <c r="AH1264" s="21">
        <v>0</v>
      </c>
      <c r="AI1264" s="21">
        <v>0</v>
      </c>
      <c r="AJ1264" s="21">
        <v>0</v>
      </c>
      <c r="AK1264" s="21">
        <v>0</v>
      </c>
      <c r="AL1264" s="21">
        <v>3</v>
      </c>
      <c r="AM1264" s="21">
        <v>11</v>
      </c>
      <c r="AN1264" s="25">
        <v>0</v>
      </c>
    </row>
    <row r="1265" spans="1:40" x14ac:dyDescent="0.35">
      <c r="A1265" s="26">
        <v>10812</v>
      </c>
      <c r="B1265" s="27">
        <v>1978</v>
      </c>
      <c r="C1265" s="21">
        <f ca="1">YEAR(TODAY())-CLEAN!$B1265</f>
        <v>47</v>
      </c>
      <c r="D1265" s="28" t="s">
        <v>792</v>
      </c>
      <c r="E1265" s="27" t="s">
        <v>714</v>
      </c>
      <c r="F1265" s="27" t="s">
        <v>710</v>
      </c>
      <c r="G1265" s="29">
        <v>46377</v>
      </c>
      <c r="H1265" s="28">
        <v>1</v>
      </c>
      <c r="I1265" s="28">
        <v>0</v>
      </c>
      <c r="J1265" s="28">
        <f>CLEAN!$H1265+CLEAN!$I1265</f>
        <v>1</v>
      </c>
      <c r="K1265" s="30">
        <v>41699</v>
      </c>
      <c r="L1265" s="28">
        <f ca="1">YEAR(TODAY())-YEAR(CLEAN!$K1265)</f>
        <v>11</v>
      </c>
      <c r="M1265" s="28">
        <v>89</v>
      </c>
      <c r="N1265" s="28">
        <f>SUM(CLEAN!$AB1265:$AE1265)</f>
        <v>10</v>
      </c>
      <c r="O1265" s="31">
        <f>CLEAN!$U1265+CLEAN!$V1265+CLEAN!$W1265+CLEAN!$X1265+CLEAN!$Y1265+CLEAN!$Z1265</f>
        <v>90</v>
      </c>
      <c r="P1265" s="28">
        <f>IF(CLEAN!$M1265&lt;=32,3,IF(CLEAN!$M1265&lt;=65,2,1))</f>
        <v>1</v>
      </c>
      <c r="Q1265" s="28">
        <f>IF(Table_Market[[#This Row],[F_TOTAL_achat]]&lt;=14,1,IF(Table_Market[[#This Row],[F_TOTAL_achat]]&lt;=21,2,3))</f>
        <v>1</v>
      </c>
      <c r="R1265" s="28">
        <f>IF(Table_Market[[#This Row],[M_TOTAL_dépensé]]&lt;=115,1,IF(Table_Market[[#This Row],[M_TOTAL_dépensé]]&lt;=833,2,3))</f>
        <v>1</v>
      </c>
      <c r="S1265" s="21" t="str">
        <f>Table_Market[[#This Row],[R_SCORE]]&amp;Table_Market[[#This Row],[F_SCORE]]&amp;Table_Market[[#This Row],[M_SCORE]]</f>
        <v>111</v>
      </c>
      <c r="T12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65" s="31">
        <v>37</v>
      </c>
      <c r="V1265" s="31">
        <v>0</v>
      </c>
      <c r="W1265" s="31">
        <v>46</v>
      </c>
      <c r="X1265" s="31">
        <v>4</v>
      </c>
      <c r="Y1265" s="31">
        <v>3</v>
      </c>
      <c r="Z1265" s="31">
        <v>0</v>
      </c>
      <c r="AA1265" s="28">
        <v>1</v>
      </c>
      <c r="AB1265" s="28">
        <v>2</v>
      </c>
      <c r="AC1265" s="28">
        <v>1</v>
      </c>
      <c r="AD1265" s="28">
        <v>3</v>
      </c>
      <c r="AE1265" s="28">
        <v>4</v>
      </c>
      <c r="AF1265" s="28">
        <v>0</v>
      </c>
      <c r="AG1265" s="28">
        <v>0</v>
      </c>
      <c r="AH1265" s="28">
        <v>0</v>
      </c>
      <c r="AI1265" s="28">
        <v>0</v>
      </c>
      <c r="AJ1265" s="28">
        <v>0</v>
      </c>
      <c r="AK1265" s="28">
        <v>0</v>
      </c>
      <c r="AL1265" s="28">
        <v>3</v>
      </c>
      <c r="AM1265" s="28">
        <v>11</v>
      </c>
      <c r="AN1265" s="32">
        <v>0</v>
      </c>
    </row>
    <row r="1266" spans="1:40" x14ac:dyDescent="0.35">
      <c r="A1266" s="19">
        <v>5794</v>
      </c>
      <c r="B1266" s="20">
        <v>1974</v>
      </c>
      <c r="C1266" s="21">
        <f ca="1">YEAR(TODAY())-CLEAN!$B1266</f>
        <v>51</v>
      </c>
      <c r="D1266" s="28" t="s">
        <v>792</v>
      </c>
      <c r="E1266" s="20" t="s">
        <v>714</v>
      </c>
      <c r="F1266" s="20" t="s">
        <v>710</v>
      </c>
      <c r="G1266" s="22">
        <v>46374</v>
      </c>
      <c r="H1266" s="21">
        <v>0</v>
      </c>
      <c r="I1266" s="21">
        <v>1</v>
      </c>
      <c r="J1266" s="21">
        <f>CLEAN!$H1266+CLEAN!$I1266</f>
        <v>1</v>
      </c>
      <c r="K1266" s="23">
        <v>41715</v>
      </c>
      <c r="L1266" s="21">
        <f ca="1">YEAR(TODAY())-YEAR(CLEAN!$K1266)</f>
        <v>11</v>
      </c>
      <c r="M1266" s="21">
        <v>1</v>
      </c>
      <c r="N1266" s="21">
        <f>SUM(CLEAN!$AB1266:$AE1266)</f>
        <v>23</v>
      </c>
      <c r="O1266" s="24">
        <f>CLEAN!$U1266+CLEAN!$V1266+CLEAN!$W1266+CLEAN!$X1266+CLEAN!$Y1266+CLEAN!$Z1266</f>
        <v>446</v>
      </c>
      <c r="P1266" s="21">
        <f>IF(CLEAN!$M1266&lt;=32,3,IF(CLEAN!$M1266&lt;=65,2,1))</f>
        <v>3</v>
      </c>
      <c r="Q1266" s="21">
        <f>IF(Table_Market[[#This Row],[F_TOTAL_achat]]&lt;=14,1,IF(Table_Market[[#This Row],[F_TOTAL_achat]]&lt;=21,2,3))</f>
        <v>3</v>
      </c>
      <c r="R1266" s="21">
        <f>IF(Table_Market[[#This Row],[M_TOTAL_dépensé]]&lt;=115,1,IF(Table_Market[[#This Row],[M_TOTAL_dépensé]]&lt;=833,2,3))</f>
        <v>2</v>
      </c>
      <c r="S1266" s="21" t="str">
        <f>Table_Market[[#This Row],[R_SCORE]]&amp;Table_Market[[#This Row],[F_SCORE]]&amp;Table_Market[[#This Row],[M_SCORE]]</f>
        <v>332</v>
      </c>
      <c r="T12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66" s="24">
        <v>408</v>
      </c>
      <c r="V1266" s="24">
        <v>0</v>
      </c>
      <c r="W1266" s="24">
        <v>21</v>
      </c>
      <c r="X1266" s="24">
        <v>0</v>
      </c>
      <c r="Y1266" s="24">
        <v>0</v>
      </c>
      <c r="Z1266" s="24">
        <v>17</v>
      </c>
      <c r="AA1266" s="21">
        <v>3</v>
      </c>
      <c r="AB1266" s="21">
        <v>7</v>
      </c>
      <c r="AC1266" s="21">
        <v>1</v>
      </c>
      <c r="AD1266" s="21">
        <v>7</v>
      </c>
      <c r="AE1266" s="21">
        <v>8</v>
      </c>
      <c r="AF1266" s="21">
        <v>0</v>
      </c>
      <c r="AG1266" s="21">
        <v>1</v>
      </c>
      <c r="AH1266" s="21">
        <v>0</v>
      </c>
      <c r="AI1266" s="21">
        <v>1</v>
      </c>
      <c r="AJ1266" s="21">
        <v>0</v>
      </c>
      <c r="AK1266" s="21">
        <v>0</v>
      </c>
      <c r="AL1266" s="21">
        <v>3</v>
      </c>
      <c r="AM1266" s="21">
        <v>11</v>
      </c>
      <c r="AN1266" s="25">
        <v>1</v>
      </c>
    </row>
    <row r="1267" spans="1:40" x14ac:dyDescent="0.35">
      <c r="A1267" s="26">
        <v>2174</v>
      </c>
      <c r="B1267" s="27">
        <v>1954</v>
      </c>
      <c r="C1267" s="21">
        <f ca="1">YEAR(TODAY())-CLEAN!$B1267</f>
        <v>71</v>
      </c>
      <c r="D1267" s="28" t="s">
        <v>794</v>
      </c>
      <c r="E1267" s="27" t="s">
        <v>716</v>
      </c>
      <c r="F1267" s="27" t="s">
        <v>709</v>
      </c>
      <c r="G1267" s="29">
        <v>46344</v>
      </c>
      <c r="H1267" s="28">
        <v>1</v>
      </c>
      <c r="I1267" s="28">
        <v>1</v>
      </c>
      <c r="J1267" s="28">
        <f>CLEAN!$H1267+CLEAN!$I1267</f>
        <v>2</v>
      </c>
      <c r="K1267" s="30">
        <v>41706</v>
      </c>
      <c r="L1267" s="28">
        <f ca="1">YEAR(TODAY())-YEAR(CLEAN!$K1267)</f>
        <v>11</v>
      </c>
      <c r="M1267" s="28">
        <v>38</v>
      </c>
      <c r="N1267" s="28">
        <f>SUM(CLEAN!$AB1267:$AE1267)</f>
        <v>9</v>
      </c>
      <c r="O1267" s="31">
        <f>CLEAN!$U1267+CLEAN!$V1267+CLEAN!$W1267+CLEAN!$X1267+CLEAN!$Y1267+CLEAN!$Z1267</f>
        <v>27</v>
      </c>
      <c r="P1267" s="28">
        <f>IF(CLEAN!$M1267&lt;=32,3,IF(CLEAN!$M1267&lt;=65,2,1))</f>
        <v>2</v>
      </c>
      <c r="Q1267" s="28">
        <f>IF(Table_Market[[#This Row],[F_TOTAL_achat]]&lt;=14,1,IF(Table_Market[[#This Row],[F_TOTAL_achat]]&lt;=21,2,3))</f>
        <v>1</v>
      </c>
      <c r="R1267" s="28">
        <f>IF(Table_Market[[#This Row],[M_TOTAL_dépensé]]&lt;=115,1,IF(Table_Market[[#This Row],[M_TOTAL_dépensé]]&lt;=833,2,3))</f>
        <v>1</v>
      </c>
      <c r="S1267" s="21" t="str">
        <f>Table_Market[[#This Row],[R_SCORE]]&amp;Table_Market[[#This Row],[F_SCORE]]&amp;Table_Market[[#This Row],[M_SCORE]]</f>
        <v>211</v>
      </c>
      <c r="T12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67" s="31">
        <v>11</v>
      </c>
      <c r="V1267" s="31">
        <v>1</v>
      </c>
      <c r="W1267" s="31">
        <v>6</v>
      </c>
      <c r="X1267" s="31">
        <v>2</v>
      </c>
      <c r="Y1267" s="31">
        <v>1</v>
      </c>
      <c r="Z1267" s="31">
        <v>6</v>
      </c>
      <c r="AA1267" s="28">
        <v>2</v>
      </c>
      <c r="AB1267" s="28">
        <v>1</v>
      </c>
      <c r="AC1267" s="28">
        <v>1</v>
      </c>
      <c r="AD1267" s="28">
        <v>2</v>
      </c>
      <c r="AE1267" s="28">
        <v>5</v>
      </c>
      <c r="AF1267" s="28">
        <v>0</v>
      </c>
      <c r="AG1267" s="28">
        <v>0</v>
      </c>
      <c r="AH1267" s="28">
        <v>0</v>
      </c>
      <c r="AI1267" s="28">
        <v>0</v>
      </c>
      <c r="AJ1267" s="28">
        <v>0</v>
      </c>
      <c r="AK1267" s="28">
        <v>0</v>
      </c>
      <c r="AL1267" s="28">
        <v>3</v>
      </c>
      <c r="AM1267" s="28">
        <v>11</v>
      </c>
      <c r="AN1267" s="32">
        <v>0</v>
      </c>
    </row>
    <row r="1268" spans="1:40" x14ac:dyDescent="0.35">
      <c r="A1268" s="19">
        <v>7798</v>
      </c>
      <c r="B1268" s="20">
        <v>1972</v>
      </c>
      <c r="C1268" s="21">
        <f ca="1">YEAR(TODAY())-CLEAN!$B1268</f>
        <v>53</v>
      </c>
      <c r="D1268" s="28" t="s">
        <v>792</v>
      </c>
      <c r="E1268" s="20" t="s">
        <v>717</v>
      </c>
      <c r="F1268" s="20" t="s">
        <v>713</v>
      </c>
      <c r="G1268" s="22">
        <v>46344</v>
      </c>
      <c r="H1268" s="21">
        <v>0</v>
      </c>
      <c r="I1268" s="21">
        <v>1</v>
      </c>
      <c r="J1268" s="21">
        <f>CLEAN!$H1268+CLEAN!$I1268</f>
        <v>1</v>
      </c>
      <c r="K1268" s="23">
        <v>41257</v>
      </c>
      <c r="L1268" s="21">
        <f ca="1">YEAR(TODAY())-YEAR(CLEAN!$K1268)</f>
        <v>13</v>
      </c>
      <c r="M1268" s="21">
        <v>28</v>
      </c>
      <c r="N1268" s="21">
        <f>SUM(CLEAN!$AB1268:$AE1268)</f>
        <v>20</v>
      </c>
      <c r="O1268" s="24">
        <f>CLEAN!$U1268+CLEAN!$V1268+CLEAN!$W1268+CLEAN!$X1268+CLEAN!$Y1268+CLEAN!$Z1268</f>
        <v>429</v>
      </c>
      <c r="P1268" s="21">
        <f>IF(CLEAN!$M1268&lt;=32,3,IF(CLEAN!$M1268&lt;=65,2,1))</f>
        <v>3</v>
      </c>
      <c r="Q1268" s="21">
        <f>IF(Table_Market[[#This Row],[F_TOTAL_achat]]&lt;=14,1,IF(Table_Market[[#This Row],[F_TOTAL_achat]]&lt;=21,2,3))</f>
        <v>2</v>
      </c>
      <c r="R1268" s="21">
        <f>IF(Table_Market[[#This Row],[M_TOTAL_dépensé]]&lt;=115,1,IF(Table_Market[[#This Row],[M_TOTAL_dépensé]]&lt;=833,2,3))</f>
        <v>2</v>
      </c>
      <c r="S1268" s="21" t="str">
        <f>Table_Market[[#This Row],[R_SCORE]]&amp;Table_Market[[#This Row],[F_SCORE]]&amp;Table_Market[[#This Row],[M_SCORE]]</f>
        <v>322</v>
      </c>
      <c r="T12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68" s="24">
        <v>233</v>
      </c>
      <c r="V1268" s="24">
        <v>20</v>
      </c>
      <c r="W1268" s="24">
        <v>57</v>
      </c>
      <c r="X1268" s="24">
        <v>8</v>
      </c>
      <c r="Y1268" s="24">
        <v>20</v>
      </c>
      <c r="Z1268" s="24">
        <v>91</v>
      </c>
      <c r="AA1268" s="21">
        <v>4</v>
      </c>
      <c r="AB1268" s="21">
        <v>7</v>
      </c>
      <c r="AC1268" s="21">
        <v>1</v>
      </c>
      <c r="AD1268" s="21">
        <v>5</v>
      </c>
      <c r="AE1268" s="21">
        <v>7</v>
      </c>
      <c r="AF1268" s="21">
        <v>0</v>
      </c>
      <c r="AG1268" s="21">
        <v>0</v>
      </c>
      <c r="AH1268" s="21">
        <v>0</v>
      </c>
      <c r="AI1268" s="21">
        <v>0</v>
      </c>
      <c r="AJ1268" s="21">
        <v>0</v>
      </c>
      <c r="AK1268" s="21">
        <v>0</v>
      </c>
      <c r="AL1268" s="21">
        <v>3</v>
      </c>
      <c r="AM1268" s="21">
        <v>11</v>
      </c>
      <c r="AN1268" s="25">
        <v>0</v>
      </c>
    </row>
    <row r="1269" spans="1:40" x14ac:dyDescent="0.35">
      <c r="A1269" s="26">
        <v>22</v>
      </c>
      <c r="B1269" s="27">
        <v>1976</v>
      </c>
      <c r="C1269" s="21">
        <f ca="1">YEAR(TODAY())-CLEAN!$B1269</f>
        <v>49</v>
      </c>
      <c r="D1269" s="28" t="s">
        <v>792</v>
      </c>
      <c r="E1269" s="27" t="s">
        <v>716</v>
      </c>
      <c r="F1269" s="27" t="s">
        <v>711</v>
      </c>
      <c r="G1269" s="29">
        <v>46310</v>
      </c>
      <c r="H1269" s="28">
        <v>1</v>
      </c>
      <c r="I1269" s="28">
        <v>0</v>
      </c>
      <c r="J1269" s="28">
        <f>CLEAN!$H1269+CLEAN!$I1269</f>
        <v>1</v>
      </c>
      <c r="K1269" s="30">
        <v>41246</v>
      </c>
      <c r="L1269" s="28">
        <f ca="1">YEAR(TODAY())-YEAR(CLEAN!$K1269)</f>
        <v>13</v>
      </c>
      <c r="M1269" s="28">
        <v>99</v>
      </c>
      <c r="N1269" s="28">
        <f>SUM(CLEAN!$AB1269:$AE1269)</f>
        <v>20</v>
      </c>
      <c r="O1269" s="31">
        <f>CLEAN!$U1269+CLEAN!$V1269+CLEAN!$W1269+CLEAN!$X1269+CLEAN!$Y1269+CLEAN!$Z1269</f>
        <v>309</v>
      </c>
      <c r="P1269" s="28">
        <f>IF(CLEAN!$M1269&lt;=32,3,IF(CLEAN!$M1269&lt;=65,2,1))</f>
        <v>1</v>
      </c>
      <c r="Q1269" s="28">
        <f>IF(Table_Market[[#This Row],[F_TOTAL_achat]]&lt;=14,1,IF(Table_Market[[#This Row],[F_TOTAL_achat]]&lt;=21,2,3))</f>
        <v>2</v>
      </c>
      <c r="R1269" s="28">
        <f>IF(Table_Market[[#This Row],[M_TOTAL_dépensé]]&lt;=115,1,IF(Table_Market[[#This Row],[M_TOTAL_dépensé]]&lt;=833,2,3))</f>
        <v>2</v>
      </c>
      <c r="S1269" s="21" t="str">
        <f>Table_Market[[#This Row],[R_SCORE]]&amp;Table_Market[[#This Row],[F_SCORE]]&amp;Table_Market[[#This Row],[M_SCORE]]</f>
        <v>122</v>
      </c>
      <c r="T12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69" s="31">
        <v>185</v>
      </c>
      <c r="V1269" s="31">
        <v>2</v>
      </c>
      <c r="W1269" s="31">
        <v>88</v>
      </c>
      <c r="X1269" s="31">
        <v>15</v>
      </c>
      <c r="Y1269" s="31">
        <v>5</v>
      </c>
      <c r="Z1269" s="31">
        <v>14</v>
      </c>
      <c r="AA1269" s="28">
        <v>2</v>
      </c>
      <c r="AB1269" s="28">
        <v>6</v>
      </c>
      <c r="AC1269" s="28">
        <v>1</v>
      </c>
      <c r="AD1269" s="28">
        <v>5</v>
      </c>
      <c r="AE1269" s="28">
        <v>8</v>
      </c>
      <c r="AF1269" s="28">
        <v>0</v>
      </c>
      <c r="AG1269" s="28">
        <v>0</v>
      </c>
      <c r="AH1269" s="28">
        <v>0</v>
      </c>
      <c r="AI1269" s="28">
        <v>0</v>
      </c>
      <c r="AJ1269" s="28">
        <v>0</v>
      </c>
      <c r="AK1269" s="28">
        <v>0</v>
      </c>
      <c r="AL1269" s="28">
        <v>3</v>
      </c>
      <c r="AM1269" s="28">
        <v>11</v>
      </c>
      <c r="AN1269" s="32">
        <v>0</v>
      </c>
    </row>
    <row r="1270" spans="1:40" x14ac:dyDescent="0.35">
      <c r="A1270" s="19">
        <v>7023</v>
      </c>
      <c r="B1270" s="20">
        <v>1953</v>
      </c>
      <c r="C1270" s="21">
        <f ca="1">YEAR(TODAY())-CLEAN!$B1270</f>
        <v>72</v>
      </c>
      <c r="D1270" s="28" t="s">
        <v>794</v>
      </c>
      <c r="E1270" s="20" t="s">
        <v>714</v>
      </c>
      <c r="F1270" s="20" t="s">
        <v>709</v>
      </c>
      <c r="G1270" s="22">
        <v>46231</v>
      </c>
      <c r="H1270" s="21">
        <v>2</v>
      </c>
      <c r="I1270" s="21">
        <v>1</v>
      </c>
      <c r="J1270" s="21">
        <f>CLEAN!$H1270+CLEAN!$I1270</f>
        <v>3</v>
      </c>
      <c r="K1270" s="23">
        <v>41239</v>
      </c>
      <c r="L1270" s="21">
        <f ca="1">YEAR(TODAY())-YEAR(CLEAN!$K1270)</f>
        <v>13</v>
      </c>
      <c r="M1270" s="21">
        <v>87</v>
      </c>
      <c r="N1270" s="21">
        <f>SUM(CLEAN!$AB1270:$AE1270)</f>
        <v>20</v>
      </c>
      <c r="O1270" s="24">
        <f>CLEAN!$U1270+CLEAN!$V1270+CLEAN!$W1270+CLEAN!$X1270+CLEAN!$Y1270+CLEAN!$Z1270</f>
        <v>263</v>
      </c>
      <c r="P1270" s="21">
        <f>IF(CLEAN!$M1270&lt;=32,3,IF(CLEAN!$M1270&lt;=65,2,1))</f>
        <v>1</v>
      </c>
      <c r="Q1270" s="21">
        <f>IF(Table_Market[[#This Row],[F_TOTAL_achat]]&lt;=14,1,IF(Table_Market[[#This Row],[F_TOTAL_achat]]&lt;=21,2,3))</f>
        <v>2</v>
      </c>
      <c r="R1270" s="21">
        <f>IF(Table_Market[[#This Row],[M_TOTAL_dépensé]]&lt;=115,1,IF(Table_Market[[#This Row],[M_TOTAL_dépensé]]&lt;=833,2,3))</f>
        <v>2</v>
      </c>
      <c r="S1270" s="21" t="str">
        <f>Table_Market[[#This Row],[R_SCORE]]&amp;Table_Market[[#This Row],[F_SCORE]]&amp;Table_Market[[#This Row],[M_SCORE]]</f>
        <v>122</v>
      </c>
      <c r="T12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0" s="24">
        <v>189</v>
      </c>
      <c r="V1270" s="24">
        <v>2</v>
      </c>
      <c r="W1270" s="24">
        <v>55</v>
      </c>
      <c r="X1270" s="24">
        <v>0</v>
      </c>
      <c r="Y1270" s="24">
        <v>5</v>
      </c>
      <c r="Z1270" s="24">
        <v>12</v>
      </c>
      <c r="AA1270" s="21">
        <v>4</v>
      </c>
      <c r="AB1270" s="21">
        <v>6</v>
      </c>
      <c r="AC1270" s="21">
        <v>1</v>
      </c>
      <c r="AD1270" s="21">
        <v>4</v>
      </c>
      <c r="AE1270" s="21">
        <v>9</v>
      </c>
      <c r="AF1270" s="21">
        <v>0</v>
      </c>
      <c r="AG1270" s="21">
        <v>0</v>
      </c>
      <c r="AH1270" s="21">
        <v>0</v>
      </c>
      <c r="AI1270" s="21">
        <v>0</v>
      </c>
      <c r="AJ1270" s="21">
        <v>0</v>
      </c>
      <c r="AK1270" s="21">
        <v>0</v>
      </c>
      <c r="AL1270" s="21">
        <v>3</v>
      </c>
      <c r="AM1270" s="21">
        <v>11</v>
      </c>
      <c r="AN1270" s="25">
        <v>0</v>
      </c>
    </row>
    <row r="1271" spans="1:40" x14ac:dyDescent="0.35">
      <c r="A1271" s="26">
        <v>907</v>
      </c>
      <c r="B1271" s="27">
        <v>1975</v>
      </c>
      <c r="C1271" s="21">
        <f ca="1">YEAR(TODAY())-CLEAN!$B1271</f>
        <v>50</v>
      </c>
      <c r="D1271" s="28" t="s">
        <v>792</v>
      </c>
      <c r="E1271" s="27" t="s">
        <v>716</v>
      </c>
      <c r="F1271" s="27" t="s">
        <v>710</v>
      </c>
      <c r="G1271" s="29">
        <v>46149</v>
      </c>
      <c r="H1271" s="28">
        <v>0</v>
      </c>
      <c r="I1271" s="28">
        <v>1</v>
      </c>
      <c r="J1271" s="28">
        <f>CLEAN!$H1271+CLEAN!$I1271</f>
        <v>1</v>
      </c>
      <c r="K1271" s="30">
        <v>41607</v>
      </c>
      <c r="L1271" s="28">
        <f ca="1">YEAR(TODAY())-YEAR(CLEAN!$K1271)</f>
        <v>12</v>
      </c>
      <c r="M1271" s="28">
        <v>36</v>
      </c>
      <c r="N1271" s="28">
        <f>SUM(CLEAN!$AB1271:$AE1271)</f>
        <v>18</v>
      </c>
      <c r="O1271" s="31">
        <f>CLEAN!$U1271+CLEAN!$V1271+CLEAN!$W1271+CLEAN!$X1271+CLEAN!$Y1271+CLEAN!$Z1271</f>
        <v>362</v>
      </c>
      <c r="P1271" s="28">
        <f>IF(CLEAN!$M1271&lt;=32,3,IF(CLEAN!$M1271&lt;=65,2,1))</f>
        <v>2</v>
      </c>
      <c r="Q1271" s="28">
        <f>IF(Table_Market[[#This Row],[F_TOTAL_achat]]&lt;=14,1,IF(Table_Market[[#This Row],[F_TOTAL_achat]]&lt;=21,2,3))</f>
        <v>2</v>
      </c>
      <c r="R1271" s="28">
        <f>IF(Table_Market[[#This Row],[M_TOTAL_dépensé]]&lt;=115,1,IF(Table_Market[[#This Row],[M_TOTAL_dépensé]]&lt;=833,2,3))</f>
        <v>2</v>
      </c>
      <c r="S1271" s="21" t="str">
        <f>Table_Market[[#This Row],[R_SCORE]]&amp;Table_Market[[#This Row],[F_SCORE]]&amp;Table_Market[[#This Row],[M_SCORE]]</f>
        <v>222</v>
      </c>
      <c r="T12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71" s="31">
        <v>254</v>
      </c>
      <c r="V1271" s="31">
        <v>6</v>
      </c>
      <c r="W1271" s="31">
        <v>71</v>
      </c>
      <c r="X1271" s="31">
        <v>4</v>
      </c>
      <c r="Y1271" s="31">
        <v>0</v>
      </c>
      <c r="Z1271" s="31">
        <v>27</v>
      </c>
      <c r="AA1271" s="28">
        <v>5</v>
      </c>
      <c r="AB1271" s="28">
        <v>5</v>
      </c>
      <c r="AC1271" s="28">
        <v>1</v>
      </c>
      <c r="AD1271" s="28">
        <v>7</v>
      </c>
      <c r="AE1271" s="28">
        <v>5</v>
      </c>
      <c r="AF1271" s="28">
        <v>0</v>
      </c>
      <c r="AG1271" s="28">
        <v>0</v>
      </c>
      <c r="AH1271" s="28">
        <v>0</v>
      </c>
      <c r="AI1271" s="28">
        <v>0</v>
      </c>
      <c r="AJ1271" s="28">
        <v>0</v>
      </c>
      <c r="AK1271" s="28">
        <v>0</v>
      </c>
      <c r="AL1271" s="28">
        <v>3</v>
      </c>
      <c r="AM1271" s="28">
        <v>11</v>
      </c>
      <c r="AN1271" s="32">
        <v>0</v>
      </c>
    </row>
    <row r="1272" spans="1:40" x14ac:dyDescent="0.35">
      <c r="A1272" s="19">
        <v>538</v>
      </c>
      <c r="B1272" s="20">
        <v>1989</v>
      </c>
      <c r="C1272" s="21">
        <f ca="1">YEAR(TODAY())-CLEAN!$B1272</f>
        <v>36</v>
      </c>
      <c r="D1272" s="28" t="s">
        <v>793</v>
      </c>
      <c r="E1272" s="20" t="s">
        <v>716</v>
      </c>
      <c r="F1272" s="20" t="s">
        <v>709</v>
      </c>
      <c r="G1272" s="22">
        <v>46107</v>
      </c>
      <c r="H1272" s="21">
        <v>1</v>
      </c>
      <c r="I1272" s="21">
        <v>0</v>
      </c>
      <c r="J1272" s="21">
        <f>CLEAN!$H1272+CLEAN!$I1272</f>
        <v>1</v>
      </c>
      <c r="K1272" s="23">
        <v>41680</v>
      </c>
      <c r="L1272" s="21">
        <f ca="1">YEAR(TODAY())-YEAR(CLEAN!$K1272)</f>
        <v>11</v>
      </c>
      <c r="M1272" s="21">
        <v>78</v>
      </c>
      <c r="N1272" s="21">
        <f>SUM(CLEAN!$AB1272:$AE1272)</f>
        <v>9</v>
      </c>
      <c r="O1272" s="24">
        <f>CLEAN!$U1272+CLEAN!$V1272+CLEAN!$W1272+CLEAN!$X1272+CLEAN!$Y1272+CLEAN!$Z1272</f>
        <v>125</v>
      </c>
      <c r="P1272" s="21">
        <f>IF(CLEAN!$M1272&lt;=32,3,IF(CLEAN!$M1272&lt;=65,2,1))</f>
        <v>1</v>
      </c>
      <c r="Q1272" s="21">
        <f>IF(Table_Market[[#This Row],[F_TOTAL_achat]]&lt;=14,1,IF(Table_Market[[#This Row],[F_TOTAL_achat]]&lt;=21,2,3))</f>
        <v>1</v>
      </c>
      <c r="R1272" s="21">
        <f>IF(Table_Market[[#This Row],[M_TOTAL_dépensé]]&lt;=115,1,IF(Table_Market[[#This Row],[M_TOTAL_dépensé]]&lt;=833,2,3))</f>
        <v>2</v>
      </c>
      <c r="S1272" s="21" t="str">
        <f>Table_Market[[#This Row],[R_SCORE]]&amp;Table_Market[[#This Row],[F_SCORE]]&amp;Table_Market[[#This Row],[M_SCORE]]</f>
        <v>112</v>
      </c>
      <c r="T12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2" s="24">
        <v>31</v>
      </c>
      <c r="V1272" s="24">
        <v>9</v>
      </c>
      <c r="W1272" s="24">
        <v>27</v>
      </c>
      <c r="X1272" s="24">
        <v>16</v>
      </c>
      <c r="Y1272" s="24">
        <v>9</v>
      </c>
      <c r="Z1272" s="24">
        <v>33</v>
      </c>
      <c r="AA1272" s="21">
        <v>1</v>
      </c>
      <c r="AB1272" s="21">
        <v>1</v>
      </c>
      <c r="AC1272" s="21">
        <v>1</v>
      </c>
      <c r="AD1272" s="21">
        <v>4</v>
      </c>
      <c r="AE1272" s="21">
        <v>3</v>
      </c>
      <c r="AF1272" s="21">
        <v>0</v>
      </c>
      <c r="AG1272" s="21">
        <v>0</v>
      </c>
      <c r="AH1272" s="21">
        <v>0</v>
      </c>
      <c r="AI1272" s="21">
        <v>0</v>
      </c>
      <c r="AJ1272" s="21">
        <v>0</v>
      </c>
      <c r="AK1272" s="21">
        <v>0</v>
      </c>
      <c r="AL1272" s="21">
        <v>3</v>
      </c>
      <c r="AM1272" s="21">
        <v>11</v>
      </c>
      <c r="AN1272" s="25">
        <v>0</v>
      </c>
    </row>
    <row r="1273" spans="1:40" x14ac:dyDescent="0.35">
      <c r="A1273" s="26">
        <v>8146</v>
      </c>
      <c r="B1273" s="27">
        <v>1976</v>
      </c>
      <c r="C1273" s="21">
        <f ca="1">YEAR(TODAY())-CLEAN!$B1273</f>
        <v>49</v>
      </c>
      <c r="D1273" s="28" t="s">
        <v>792</v>
      </c>
      <c r="E1273" s="27" t="s">
        <v>717</v>
      </c>
      <c r="F1273" s="27" t="s">
        <v>713</v>
      </c>
      <c r="G1273" s="29">
        <v>46106</v>
      </c>
      <c r="H1273" s="28">
        <v>1</v>
      </c>
      <c r="I1273" s="28">
        <v>1</v>
      </c>
      <c r="J1273" s="28">
        <f>CLEAN!$H1273+CLEAN!$I1273</f>
        <v>2</v>
      </c>
      <c r="K1273" s="30">
        <v>41770</v>
      </c>
      <c r="L1273" s="28">
        <f ca="1">YEAR(TODAY())-YEAR(CLEAN!$K1273)</f>
        <v>11</v>
      </c>
      <c r="M1273" s="28">
        <v>84</v>
      </c>
      <c r="N1273" s="28">
        <f>SUM(CLEAN!$AB1273:$AE1273)</f>
        <v>10</v>
      </c>
      <c r="O1273" s="31">
        <f>CLEAN!$U1273+CLEAN!$V1273+CLEAN!$W1273+CLEAN!$X1273+CLEAN!$Y1273+CLEAN!$Z1273</f>
        <v>54</v>
      </c>
      <c r="P1273" s="28">
        <f>IF(CLEAN!$M1273&lt;=32,3,IF(CLEAN!$M1273&lt;=65,2,1))</f>
        <v>1</v>
      </c>
      <c r="Q1273" s="28">
        <f>IF(Table_Market[[#This Row],[F_TOTAL_achat]]&lt;=14,1,IF(Table_Market[[#This Row],[F_TOTAL_achat]]&lt;=21,2,3))</f>
        <v>1</v>
      </c>
      <c r="R1273" s="28">
        <f>IF(Table_Market[[#This Row],[M_TOTAL_dépensé]]&lt;=115,1,IF(Table_Market[[#This Row],[M_TOTAL_dépensé]]&lt;=833,2,3))</f>
        <v>1</v>
      </c>
      <c r="S1273" s="21" t="str">
        <f>Table_Market[[#This Row],[R_SCORE]]&amp;Table_Market[[#This Row],[F_SCORE]]&amp;Table_Market[[#This Row],[M_SCORE]]</f>
        <v>111</v>
      </c>
      <c r="T12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3" s="31">
        <v>30</v>
      </c>
      <c r="V1273" s="31">
        <v>0</v>
      </c>
      <c r="W1273" s="31">
        <v>8</v>
      </c>
      <c r="X1273" s="31">
        <v>2</v>
      </c>
      <c r="Y1273" s="31">
        <v>0</v>
      </c>
      <c r="Z1273" s="31">
        <v>14</v>
      </c>
      <c r="AA1273" s="28">
        <v>1</v>
      </c>
      <c r="AB1273" s="28">
        <v>1</v>
      </c>
      <c r="AC1273" s="28">
        <v>1</v>
      </c>
      <c r="AD1273" s="28">
        <v>2</v>
      </c>
      <c r="AE1273" s="28">
        <v>6</v>
      </c>
      <c r="AF1273" s="28">
        <v>0</v>
      </c>
      <c r="AG1273" s="28">
        <v>0</v>
      </c>
      <c r="AH1273" s="28">
        <v>0</v>
      </c>
      <c r="AI1273" s="28">
        <v>0</v>
      </c>
      <c r="AJ1273" s="28">
        <v>0</v>
      </c>
      <c r="AK1273" s="28">
        <v>0</v>
      </c>
      <c r="AL1273" s="28">
        <v>3</v>
      </c>
      <c r="AM1273" s="28">
        <v>11</v>
      </c>
      <c r="AN1273" s="32">
        <v>0</v>
      </c>
    </row>
    <row r="1274" spans="1:40" x14ac:dyDescent="0.35">
      <c r="A1274" s="19">
        <v>8461</v>
      </c>
      <c r="B1274" s="20">
        <v>1962</v>
      </c>
      <c r="C1274" s="21">
        <f ca="1">YEAR(TODAY())-CLEAN!$B1274</f>
        <v>63</v>
      </c>
      <c r="D1274" s="28" t="s">
        <v>794</v>
      </c>
      <c r="E1274" s="20" t="s">
        <v>716</v>
      </c>
      <c r="F1274" s="20" t="s">
        <v>711</v>
      </c>
      <c r="G1274" s="22">
        <v>46102</v>
      </c>
      <c r="H1274" s="21">
        <v>2</v>
      </c>
      <c r="I1274" s="21">
        <v>1</v>
      </c>
      <c r="J1274" s="21">
        <f>CLEAN!$H1274+CLEAN!$I1274</f>
        <v>3</v>
      </c>
      <c r="K1274" s="23">
        <v>41708</v>
      </c>
      <c r="L1274" s="21">
        <f ca="1">YEAR(TODAY())-YEAR(CLEAN!$K1274)</f>
        <v>11</v>
      </c>
      <c r="M1274" s="21">
        <v>3</v>
      </c>
      <c r="N1274" s="21">
        <f>SUM(CLEAN!$AB1274:$AE1274)</f>
        <v>10</v>
      </c>
      <c r="O1274" s="24">
        <f>CLEAN!$U1274+CLEAN!$V1274+CLEAN!$W1274+CLEAN!$X1274+CLEAN!$Y1274+CLEAN!$Z1274</f>
        <v>16</v>
      </c>
      <c r="P1274" s="21">
        <f>IF(CLEAN!$M1274&lt;=32,3,IF(CLEAN!$M1274&lt;=65,2,1))</f>
        <v>3</v>
      </c>
      <c r="Q1274" s="21">
        <f>IF(Table_Market[[#This Row],[F_TOTAL_achat]]&lt;=14,1,IF(Table_Market[[#This Row],[F_TOTAL_achat]]&lt;=21,2,3))</f>
        <v>1</v>
      </c>
      <c r="R1274" s="21">
        <f>IF(Table_Market[[#This Row],[M_TOTAL_dépensé]]&lt;=115,1,IF(Table_Market[[#This Row],[M_TOTAL_dépensé]]&lt;=833,2,3))</f>
        <v>1</v>
      </c>
      <c r="S1274" s="21" t="str">
        <f>Table_Market[[#This Row],[R_SCORE]]&amp;Table_Market[[#This Row],[F_SCORE]]&amp;Table_Market[[#This Row],[M_SCORE]]</f>
        <v>311</v>
      </c>
      <c r="T12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74" s="24">
        <v>14</v>
      </c>
      <c r="V1274" s="24">
        <v>0</v>
      </c>
      <c r="W1274" s="24">
        <v>1</v>
      </c>
      <c r="X1274" s="24">
        <v>0</v>
      </c>
      <c r="Y1274" s="24">
        <v>0</v>
      </c>
      <c r="Z1274" s="24">
        <v>1</v>
      </c>
      <c r="AA1274" s="21">
        <v>1</v>
      </c>
      <c r="AB1274" s="21">
        <v>1</v>
      </c>
      <c r="AC1274" s="21">
        <v>0</v>
      </c>
      <c r="AD1274" s="21">
        <v>2</v>
      </c>
      <c r="AE1274" s="21">
        <v>7</v>
      </c>
      <c r="AF1274" s="21">
        <v>0</v>
      </c>
      <c r="AG1274" s="21">
        <v>0</v>
      </c>
      <c r="AH1274" s="21">
        <v>0</v>
      </c>
      <c r="AI1274" s="21">
        <v>0</v>
      </c>
      <c r="AJ1274" s="21">
        <v>0</v>
      </c>
      <c r="AK1274" s="21">
        <v>0</v>
      </c>
      <c r="AL1274" s="21">
        <v>3</v>
      </c>
      <c r="AM1274" s="21">
        <v>11</v>
      </c>
      <c r="AN1274" s="25">
        <v>0</v>
      </c>
    </row>
    <row r="1275" spans="1:40" x14ac:dyDescent="0.35">
      <c r="A1275" s="26">
        <v>10703</v>
      </c>
      <c r="B1275" s="27">
        <v>1975</v>
      </c>
      <c r="C1275" s="21">
        <f ca="1">YEAR(TODAY())-CLEAN!$B1275</f>
        <v>50</v>
      </c>
      <c r="D1275" s="28" t="s">
        <v>792</v>
      </c>
      <c r="E1275" s="27" t="s">
        <v>717</v>
      </c>
      <c r="F1275" s="27" t="s">
        <v>709</v>
      </c>
      <c r="G1275" s="29">
        <v>46098</v>
      </c>
      <c r="H1275" s="28">
        <v>1</v>
      </c>
      <c r="I1275" s="28">
        <v>1</v>
      </c>
      <c r="J1275" s="28">
        <f>CLEAN!$H1275+CLEAN!$I1275</f>
        <v>2</v>
      </c>
      <c r="K1275" s="30">
        <v>41139</v>
      </c>
      <c r="L1275" s="28">
        <f ca="1">YEAR(TODAY())-YEAR(CLEAN!$K1275)</f>
        <v>13</v>
      </c>
      <c r="M1275" s="28">
        <v>86</v>
      </c>
      <c r="N1275" s="28">
        <f>SUM(CLEAN!$AB1275:$AE1275)</f>
        <v>15</v>
      </c>
      <c r="O1275" s="31">
        <f>CLEAN!$U1275+CLEAN!$V1275+CLEAN!$W1275+CLEAN!$X1275+CLEAN!$Y1275+CLEAN!$Z1275</f>
        <v>120</v>
      </c>
      <c r="P1275" s="28">
        <f>IF(CLEAN!$M1275&lt;=32,3,IF(CLEAN!$M1275&lt;=65,2,1))</f>
        <v>1</v>
      </c>
      <c r="Q1275" s="28">
        <f>IF(Table_Market[[#This Row],[F_TOTAL_achat]]&lt;=14,1,IF(Table_Market[[#This Row],[F_TOTAL_achat]]&lt;=21,2,3))</f>
        <v>2</v>
      </c>
      <c r="R1275" s="28">
        <f>IF(Table_Market[[#This Row],[M_TOTAL_dépensé]]&lt;=115,1,IF(Table_Market[[#This Row],[M_TOTAL_dépensé]]&lt;=833,2,3))</f>
        <v>2</v>
      </c>
      <c r="S1275" s="21" t="str">
        <f>Table_Market[[#This Row],[R_SCORE]]&amp;Table_Market[[#This Row],[F_SCORE]]&amp;Table_Market[[#This Row],[M_SCORE]]</f>
        <v>122</v>
      </c>
      <c r="T12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5" s="31">
        <v>57</v>
      </c>
      <c r="V1275" s="31">
        <v>0</v>
      </c>
      <c r="W1275" s="31">
        <v>27</v>
      </c>
      <c r="X1275" s="31">
        <v>0</v>
      </c>
      <c r="Y1275" s="31">
        <v>0</v>
      </c>
      <c r="Z1275" s="31">
        <v>36</v>
      </c>
      <c r="AA1275" s="28">
        <v>4</v>
      </c>
      <c r="AB1275" s="28">
        <v>3</v>
      </c>
      <c r="AC1275" s="28">
        <v>2</v>
      </c>
      <c r="AD1275" s="28">
        <v>2</v>
      </c>
      <c r="AE1275" s="28">
        <v>8</v>
      </c>
      <c r="AF1275" s="28">
        <v>0</v>
      </c>
      <c r="AG1275" s="28">
        <v>0</v>
      </c>
      <c r="AH1275" s="28">
        <v>0</v>
      </c>
      <c r="AI1275" s="28">
        <v>0</v>
      </c>
      <c r="AJ1275" s="28">
        <v>0</v>
      </c>
      <c r="AK1275" s="28">
        <v>0</v>
      </c>
      <c r="AL1275" s="28">
        <v>3</v>
      </c>
      <c r="AM1275" s="28">
        <v>11</v>
      </c>
      <c r="AN1275" s="32">
        <v>0</v>
      </c>
    </row>
    <row r="1276" spans="1:40" x14ac:dyDescent="0.35">
      <c r="A1276" s="19">
        <v>9</v>
      </c>
      <c r="B1276" s="20">
        <v>1975</v>
      </c>
      <c r="C1276" s="21">
        <f ca="1">YEAR(TODAY())-CLEAN!$B1276</f>
        <v>50</v>
      </c>
      <c r="D1276" s="28" t="s">
        <v>792</v>
      </c>
      <c r="E1276" s="20" t="s">
        <v>717</v>
      </c>
      <c r="F1276" s="20" t="s">
        <v>709</v>
      </c>
      <c r="G1276" s="22">
        <v>46098</v>
      </c>
      <c r="H1276" s="21">
        <v>1</v>
      </c>
      <c r="I1276" s="21">
        <v>1</v>
      </c>
      <c r="J1276" s="21">
        <f>CLEAN!$H1276+CLEAN!$I1276</f>
        <v>2</v>
      </c>
      <c r="K1276" s="23">
        <v>41139</v>
      </c>
      <c r="L1276" s="21">
        <f ca="1">YEAR(TODAY())-YEAR(CLEAN!$K1276)</f>
        <v>13</v>
      </c>
      <c r="M1276" s="21">
        <v>86</v>
      </c>
      <c r="N1276" s="21">
        <f>SUM(CLEAN!$AB1276:$AE1276)</f>
        <v>15</v>
      </c>
      <c r="O1276" s="24">
        <f>CLEAN!$U1276+CLEAN!$V1276+CLEAN!$W1276+CLEAN!$X1276+CLEAN!$Y1276+CLEAN!$Z1276</f>
        <v>120</v>
      </c>
      <c r="P1276" s="21">
        <f>IF(CLEAN!$M1276&lt;=32,3,IF(CLEAN!$M1276&lt;=65,2,1))</f>
        <v>1</v>
      </c>
      <c r="Q1276" s="21">
        <f>IF(Table_Market[[#This Row],[F_TOTAL_achat]]&lt;=14,1,IF(Table_Market[[#This Row],[F_TOTAL_achat]]&lt;=21,2,3))</f>
        <v>2</v>
      </c>
      <c r="R1276" s="21">
        <f>IF(Table_Market[[#This Row],[M_TOTAL_dépensé]]&lt;=115,1,IF(Table_Market[[#This Row],[M_TOTAL_dépensé]]&lt;=833,2,3))</f>
        <v>2</v>
      </c>
      <c r="S1276" s="21" t="str">
        <f>Table_Market[[#This Row],[R_SCORE]]&amp;Table_Market[[#This Row],[F_SCORE]]&amp;Table_Market[[#This Row],[M_SCORE]]</f>
        <v>122</v>
      </c>
      <c r="T12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6" s="24">
        <v>57</v>
      </c>
      <c r="V1276" s="24">
        <v>0</v>
      </c>
      <c r="W1276" s="24">
        <v>27</v>
      </c>
      <c r="X1276" s="24">
        <v>0</v>
      </c>
      <c r="Y1276" s="24">
        <v>0</v>
      </c>
      <c r="Z1276" s="24">
        <v>36</v>
      </c>
      <c r="AA1276" s="21">
        <v>4</v>
      </c>
      <c r="AB1276" s="21">
        <v>3</v>
      </c>
      <c r="AC1276" s="21">
        <v>2</v>
      </c>
      <c r="AD1276" s="21">
        <v>2</v>
      </c>
      <c r="AE1276" s="21">
        <v>8</v>
      </c>
      <c r="AF1276" s="21">
        <v>0</v>
      </c>
      <c r="AG1276" s="21">
        <v>0</v>
      </c>
      <c r="AH1276" s="21">
        <v>0</v>
      </c>
      <c r="AI1276" s="21">
        <v>0</v>
      </c>
      <c r="AJ1276" s="21">
        <v>0</v>
      </c>
      <c r="AK1276" s="21">
        <v>0</v>
      </c>
      <c r="AL1276" s="21">
        <v>3</v>
      </c>
      <c r="AM1276" s="21">
        <v>11</v>
      </c>
      <c r="AN1276" s="25">
        <v>0</v>
      </c>
    </row>
    <row r="1277" spans="1:40" x14ac:dyDescent="0.35">
      <c r="A1277" s="26">
        <v>2804</v>
      </c>
      <c r="B1277" s="27">
        <v>1975</v>
      </c>
      <c r="C1277" s="21">
        <f ca="1">YEAR(TODAY())-CLEAN!$B1277</f>
        <v>50</v>
      </c>
      <c r="D1277" s="28" t="s">
        <v>792</v>
      </c>
      <c r="E1277" s="27" t="s">
        <v>717</v>
      </c>
      <c r="F1277" s="27" t="s">
        <v>709</v>
      </c>
      <c r="G1277" s="29">
        <v>46098</v>
      </c>
      <c r="H1277" s="28">
        <v>1</v>
      </c>
      <c r="I1277" s="28">
        <v>1</v>
      </c>
      <c r="J1277" s="28">
        <f>CLEAN!$H1277+CLEAN!$I1277</f>
        <v>2</v>
      </c>
      <c r="K1277" s="30">
        <v>41139</v>
      </c>
      <c r="L1277" s="28">
        <f ca="1">YEAR(TODAY())-YEAR(CLEAN!$K1277)</f>
        <v>13</v>
      </c>
      <c r="M1277" s="28">
        <v>86</v>
      </c>
      <c r="N1277" s="28">
        <f>SUM(CLEAN!$AB1277:$AE1277)</f>
        <v>15</v>
      </c>
      <c r="O1277" s="31">
        <f>CLEAN!$U1277+CLEAN!$V1277+CLEAN!$W1277+CLEAN!$X1277+CLEAN!$Y1277+CLEAN!$Z1277</f>
        <v>120</v>
      </c>
      <c r="P1277" s="28">
        <f>IF(CLEAN!$M1277&lt;=32,3,IF(CLEAN!$M1277&lt;=65,2,1))</f>
        <v>1</v>
      </c>
      <c r="Q1277" s="28">
        <f>IF(Table_Market[[#This Row],[F_TOTAL_achat]]&lt;=14,1,IF(Table_Market[[#This Row],[F_TOTAL_achat]]&lt;=21,2,3))</f>
        <v>2</v>
      </c>
      <c r="R1277" s="28">
        <f>IF(Table_Market[[#This Row],[M_TOTAL_dépensé]]&lt;=115,1,IF(Table_Market[[#This Row],[M_TOTAL_dépensé]]&lt;=833,2,3))</f>
        <v>2</v>
      </c>
      <c r="S1277" s="21" t="str">
        <f>Table_Market[[#This Row],[R_SCORE]]&amp;Table_Market[[#This Row],[F_SCORE]]&amp;Table_Market[[#This Row],[M_SCORE]]</f>
        <v>122</v>
      </c>
      <c r="T12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77" s="31">
        <v>57</v>
      </c>
      <c r="V1277" s="31">
        <v>0</v>
      </c>
      <c r="W1277" s="31">
        <v>27</v>
      </c>
      <c r="X1277" s="31">
        <v>0</v>
      </c>
      <c r="Y1277" s="31">
        <v>0</v>
      </c>
      <c r="Z1277" s="31">
        <v>36</v>
      </c>
      <c r="AA1277" s="28">
        <v>4</v>
      </c>
      <c r="AB1277" s="28">
        <v>3</v>
      </c>
      <c r="AC1277" s="28">
        <v>2</v>
      </c>
      <c r="AD1277" s="28">
        <v>2</v>
      </c>
      <c r="AE1277" s="28">
        <v>8</v>
      </c>
      <c r="AF1277" s="28">
        <v>0</v>
      </c>
      <c r="AG1277" s="28">
        <v>0</v>
      </c>
      <c r="AH1277" s="28">
        <v>0</v>
      </c>
      <c r="AI1277" s="28">
        <v>0</v>
      </c>
      <c r="AJ1277" s="28">
        <v>0</v>
      </c>
      <c r="AK1277" s="28">
        <v>0</v>
      </c>
      <c r="AL1277" s="28">
        <v>3</v>
      </c>
      <c r="AM1277" s="28">
        <v>11</v>
      </c>
      <c r="AN1277" s="32">
        <v>1</v>
      </c>
    </row>
    <row r="1278" spans="1:40" x14ac:dyDescent="0.35">
      <c r="A1278" s="19">
        <v>2677</v>
      </c>
      <c r="B1278" s="20">
        <v>1956</v>
      </c>
      <c r="C1278" s="21">
        <f ca="1">YEAR(TODAY())-CLEAN!$B1278</f>
        <v>69</v>
      </c>
      <c r="D1278" s="28" t="s">
        <v>794</v>
      </c>
      <c r="E1278" s="20" t="s">
        <v>716</v>
      </c>
      <c r="F1278" s="20" t="s">
        <v>713</v>
      </c>
      <c r="G1278" s="22">
        <v>46097</v>
      </c>
      <c r="H1278" s="21">
        <v>0</v>
      </c>
      <c r="I1278" s="21">
        <v>1</v>
      </c>
      <c r="J1278" s="21">
        <f>CLEAN!$H1278+CLEAN!$I1278</f>
        <v>1</v>
      </c>
      <c r="K1278" s="23">
        <v>41364</v>
      </c>
      <c r="L1278" s="21">
        <f ca="1">YEAR(TODAY())-YEAR(CLEAN!$K1278)</f>
        <v>12</v>
      </c>
      <c r="M1278" s="21">
        <v>11</v>
      </c>
      <c r="N1278" s="21">
        <f>SUM(CLEAN!$AB1278:$AE1278)</f>
        <v>14</v>
      </c>
      <c r="O1278" s="24">
        <f>CLEAN!$U1278+CLEAN!$V1278+CLEAN!$W1278+CLEAN!$X1278+CLEAN!$Y1278+CLEAN!$Z1278</f>
        <v>241</v>
      </c>
      <c r="P1278" s="21">
        <f>IF(CLEAN!$M1278&lt;=32,3,IF(CLEAN!$M1278&lt;=65,2,1))</f>
        <v>3</v>
      </c>
      <c r="Q1278" s="21">
        <f>IF(Table_Market[[#This Row],[F_TOTAL_achat]]&lt;=14,1,IF(Table_Market[[#This Row],[F_TOTAL_achat]]&lt;=21,2,3))</f>
        <v>1</v>
      </c>
      <c r="R1278" s="21">
        <f>IF(Table_Market[[#This Row],[M_TOTAL_dépensé]]&lt;=115,1,IF(Table_Market[[#This Row],[M_TOTAL_dépensé]]&lt;=833,2,3))</f>
        <v>2</v>
      </c>
      <c r="S1278" s="21" t="str">
        <f>Table_Market[[#This Row],[R_SCORE]]&amp;Table_Market[[#This Row],[F_SCORE]]&amp;Table_Market[[#This Row],[M_SCORE]]</f>
        <v>312</v>
      </c>
      <c r="T12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78" s="24">
        <v>72</v>
      </c>
      <c r="V1278" s="24">
        <v>24</v>
      </c>
      <c r="W1278" s="24">
        <v>68</v>
      </c>
      <c r="X1278" s="24">
        <v>65</v>
      </c>
      <c r="Y1278" s="24">
        <v>4</v>
      </c>
      <c r="Z1278" s="24">
        <v>8</v>
      </c>
      <c r="AA1278" s="21">
        <v>5</v>
      </c>
      <c r="AB1278" s="21">
        <v>3</v>
      </c>
      <c r="AC1278" s="21">
        <v>1</v>
      </c>
      <c r="AD1278" s="21">
        <v>6</v>
      </c>
      <c r="AE1278" s="21">
        <v>4</v>
      </c>
      <c r="AF1278" s="21">
        <v>0</v>
      </c>
      <c r="AG1278" s="21">
        <v>0</v>
      </c>
      <c r="AH1278" s="21">
        <v>0</v>
      </c>
      <c r="AI1278" s="21">
        <v>0</v>
      </c>
      <c r="AJ1278" s="21">
        <v>0</v>
      </c>
      <c r="AK1278" s="21">
        <v>0</v>
      </c>
      <c r="AL1278" s="21">
        <v>3</v>
      </c>
      <c r="AM1278" s="21">
        <v>11</v>
      </c>
      <c r="AN1278" s="25">
        <v>0</v>
      </c>
    </row>
    <row r="1279" spans="1:40" x14ac:dyDescent="0.35">
      <c r="A1279" s="26">
        <v>4937</v>
      </c>
      <c r="B1279" s="27">
        <v>1973</v>
      </c>
      <c r="C1279" s="21">
        <f ca="1">YEAR(TODAY())-CLEAN!$B1279</f>
        <v>52</v>
      </c>
      <c r="D1279" s="28" t="s">
        <v>792</v>
      </c>
      <c r="E1279" s="27" t="s">
        <v>717</v>
      </c>
      <c r="F1279" s="27" t="s">
        <v>710</v>
      </c>
      <c r="G1279" s="29">
        <v>46094</v>
      </c>
      <c r="H1279" s="28">
        <v>1</v>
      </c>
      <c r="I1279" s="28">
        <v>1</v>
      </c>
      <c r="J1279" s="28">
        <f>CLEAN!$H1279+CLEAN!$I1279</f>
        <v>2</v>
      </c>
      <c r="K1279" s="30">
        <v>41800</v>
      </c>
      <c r="L1279" s="28">
        <f ca="1">YEAR(TODAY())-YEAR(CLEAN!$K1279)</f>
        <v>11</v>
      </c>
      <c r="M1279" s="28">
        <v>62</v>
      </c>
      <c r="N1279" s="28">
        <f>SUM(CLEAN!$AB1279:$AE1279)</f>
        <v>11</v>
      </c>
      <c r="O1279" s="31">
        <f>CLEAN!$U1279+CLEAN!$V1279+CLEAN!$W1279+CLEAN!$X1279+CLEAN!$Y1279+CLEAN!$Z1279</f>
        <v>44</v>
      </c>
      <c r="P1279" s="28">
        <f>IF(CLEAN!$M1279&lt;=32,3,IF(CLEAN!$M1279&lt;=65,2,1))</f>
        <v>2</v>
      </c>
      <c r="Q1279" s="28">
        <f>IF(Table_Market[[#This Row],[F_TOTAL_achat]]&lt;=14,1,IF(Table_Market[[#This Row],[F_TOTAL_achat]]&lt;=21,2,3))</f>
        <v>1</v>
      </c>
      <c r="R1279" s="28">
        <f>IF(Table_Market[[#This Row],[M_TOTAL_dépensé]]&lt;=115,1,IF(Table_Market[[#This Row],[M_TOTAL_dépensé]]&lt;=833,2,3))</f>
        <v>1</v>
      </c>
      <c r="S1279" s="21" t="str">
        <f>Table_Market[[#This Row],[R_SCORE]]&amp;Table_Market[[#This Row],[F_SCORE]]&amp;Table_Market[[#This Row],[M_SCORE]]</f>
        <v>211</v>
      </c>
      <c r="T12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79" s="31">
        <v>12</v>
      </c>
      <c r="V1279" s="31">
        <v>2</v>
      </c>
      <c r="W1279" s="31">
        <v>20</v>
      </c>
      <c r="X1279" s="31">
        <v>3</v>
      </c>
      <c r="Y1279" s="31">
        <v>2</v>
      </c>
      <c r="Z1279" s="31">
        <v>5</v>
      </c>
      <c r="AA1279" s="28">
        <v>1</v>
      </c>
      <c r="AB1279" s="28">
        <v>1</v>
      </c>
      <c r="AC1279" s="28">
        <v>0</v>
      </c>
      <c r="AD1279" s="28">
        <v>3</v>
      </c>
      <c r="AE1279" s="28">
        <v>7</v>
      </c>
      <c r="AF1279" s="28">
        <v>0</v>
      </c>
      <c r="AG1279" s="28">
        <v>0</v>
      </c>
      <c r="AH1279" s="28">
        <v>0</v>
      </c>
      <c r="AI1279" s="28">
        <v>0</v>
      </c>
      <c r="AJ1279" s="28">
        <v>0</v>
      </c>
      <c r="AK1279" s="28">
        <v>0</v>
      </c>
      <c r="AL1279" s="28">
        <v>3</v>
      </c>
      <c r="AM1279" s="28">
        <v>11</v>
      </c>
      <c r="AN1279" s="32">
        <v>0</v>
      </c>
    </row>
    <row r="1280" spans="1:40" x14ac:dyDescent="0.35">
      <c r="A1280" s="19">
        <v>9097</v>
      </c>
      <c r="B1280" s="20">
        <v>1956</v>
      </c>
      <c r="C1280" s="21">
        <f ca="1">YEAR(TODAY())-CLEAN!$B1280</f>
        <v>69</v>
      </c>
      <c r="D1280" s="28" t="s">
        <v>794</v>
      </c>
      <c r="E1280" s="20" t="s">
        <v>716</v>
      </c>
      <c r="F1280" s="20" t="s">
        <v>711</v>
      </c>
      <c r="G1280" s="22">
        <v>46086</v>
      </c>
      <c r="H1280" s="21">
        <v>0</v>
      </c>
      <c r="I1280" s="21">
        <v>1</v>
      </c>
      <c r="J1280" s="21">
        <f>CLEAN!$H1280+CLEAN!$I1280</f>
        <v>1</v>
      </c>
      <c r="K1280" s="23">
        <v>41581</v>
      </c>
      <c r="L1280" s="21">
        <f ca="1">YEAR(TODAY())-YEAR(CLEAN!$K1280)</f>
        <v>12</v>
      </c>
      <c r="M1280" s="21">
        <v>34</v>
      </c>
      <c r="N1280" s="21">
        <f>SUM(CLEAN!$AB1280:$AE1280)</f>
        <v>16</v>
      </c>
      <c r="O1280" s="24">
        <f>CLEAN!$U1280+CLEAN!$V1280+CLEAN!$W1280+CLEAN!$X1280+CLEAN!$Y1280+CLEAN!$Z1280</f>
        <v>343</v>
      </c>
      <c r="P1280" s="21">
        <f>IF(CLEAN!$M1280&lt;=32,3,IF(CLEAN!$M1280&lt;=65,2,1))</f>
        <v>2</v>
      </c>
      <c r="Q1280" s="21">
        <f>IF(Table_Market[[#This Row],[F_TOTAL_achat]]&lt;=14,1,IF(Table_Market[[#This Row],[F_TOTAL_achat]]&lt;=21,2,3))</f>
        <v>2</v>
      </c>
      <c r="R1280" s="21">
        <f>IF(Table_Market[[#This Row],[M_TOTAL_dépensé]]&lt;=115,1,IF(Table_Market[[#This Row],[M_TOTAL_dépensé]]&lt;=833,2,3))</f>
        <v>2</v>
      </c>
      <c r="S1280" s="21" t="str">
        <f>Table_Market[[#This Row],[R_SCORE]]&amp;Table_Market[[#This Row],[F_SCORE]]&amp;Table_Market[[#This Row],[M_SCORE]]</f>
        <v>222</v>
      </c>
      <c r="T12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80" s="24">
        <v>244</v>
      </c>
      <c r="V1280" s="24">
        <v>8</v>
      </c>
      <c r="W1280" s="24">
        <v>32</v>
      </c>
      <c r="X1280" s="24">
        <v>7</v>
      </c>
      <c r="Y1280" s="24">
        <v>2</v>
      </c>
      <c r="Z1280" s="24">
        <v>50</v>
      </c>
      <c r="AA1280" s="21">
        <v>4</v>
      </c>
      <c r="AB1280" s="21">
        <v>3</v>
      </c>
      <c r="AC1280" s="21">
        <v>1</v>
      </c>
      <c r="AD1280" s="21">
        <v>8</v>
      </c>
      <c r="AE1280" s="21">
        <v>4</v>
      </c>
      <c r="AF1280" s="21">
        <v>0</v>
      </c>
      <c r="AG1280" s="21">
        <v>0</v>
      </c>
      <c r="AH1280" s="21">
        <v>0</v>
      </c>
      <c r="AI1280" s="21">
        <v>0</v>
      </c>
      <c r="AJ1280" s="21">
        <v>0</v>
      </c>
      <c r="AK1280" s="21">
        <v>0</v>
      </c>
      <c r="AL1280" s="21">
        <v>3</v>
      </c>
      <c r="AM1280" s="21">
        <v>11</v>
      </c>
      <c r="AN1280" s="25">
        <v>0</v>
      </c>
    </row>
    <row r="1281" spans="1:40" x14ac:dyDescent="0.35">
      <c r="A1281" s="26">
        <v>5788</v>
      </c>
      <c r="B1281" s="27">
        <v>1972</v>
      </c>
      <c r="C1281" s="21">
        <f ca="1">YEAR(TODAY())-CLEAN!$B1281</f>
        <v>53</v>
      </c>
      <c r="D1281" s="28" t="s">
        <v>792</v>
      </c>
      <c r="E1281" s="27" t="s">
        <v>716</v>
      </c>
      <c r="F1281" s="27" t="s">
        <v>713</v>
      </c>
      <c r="G1281" s="29">
        <v>46053</v>
      </c>
      <c r="H1281" s="28">
        <v>1</v>
      </c>
      <c r="I1281" s="28">
        <v>0</v>
      </c>
      <c r="J1281" s="28">
        <f>CLEAN!$H1281+CLEAN!$I1281</f>
        <v>1</v>
      </c>
      <c r="K1281" s="30">
        <v>41322</v>
      </c>
      <c r="L1281" s="28">
        <f ca="1">YEAR(TODAY())-YEAR(CLEAN!$K1281)</f>
        <v>12</v>
      </c>
      <c r="M1281" s="28">
        <v>46</v>
      </c>
      <c r="N1281" s="28">
        <f>SUM(CLEAN!$AB1281:$AE1281)</f>
        <v>14</v>
      </c>
      <c r="O1281" s="31">
        <f>CLEAN!$U1281+CLEAN!$V1281+CLEAN!$W1281+CLEAN!$X1281+CLEAN!$Y1281+CLEAN!$Z1281</f>
        <v>209</v>
      </c>
      <c r="P1281" s="28">
        <f>IF(CLEAN!$M1281&lt;=32,3,IF(CLEAN!$M1281&lt;=65,2,1))</f>
        <v>2</v>
      </c>
      <c r="Q1281" s="28">
        <f>IF(Table_Market[[#This Row],[F_TOTAL_achat]]&lt;=14,1,IF(Table_Market[[#This Row],[F_TOTAL_achat]]&lt;=21,2,3))</f>
        <v>1</v>
      </c>
      <c r="R1281" s="28">
        <f>IF(Table_Market[[#This Row],[M_TOTAL_dépensé]]&lt;=115,1,IF(Table_Market[[#This Row],[M_TOTAL_dépensé]]&lt;=833,2,3))</f>
        <v>2</v>
      </c>
      <c r="S1281" s="21" t="str">
        <f>Table_Market[[#This Row],[R_SCORE]]&amp;Table_Market[[#This Row],[F_SCORE]]&amp;Table_Market[[#This Row],[M_SCORE]]</f>
        <v>212</v>
      </c>
      <c r="T12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81" s="31">
        <v>56</v>
      </c>
      <c r="V1281" s="31">
        <v>10</v>
      </c>
      <c r="W1281" s="31">
        <v>92</v>
      </c>
      <c r="X1281" s="31">
        <v>19</v>
      </c>
      <c r="Y1281" s="31">
        <v>7</v>
      </c>
      <c r="Z1281" s="31">
        <v>25</v>
      </c>
      <c r="AA1281" s="28">
        <v>3</v>
      </c>
      <c r="AB1281" s="28">
        <v>3</v>
      </c>
      <c r="AC1281" s="28">
        <v>2</v>
      </c>
      <c r="AD1281" s="28">
        <v>4</v>
      </c>
      <c r="AE1281" s="28">
        <v>5</v>
      </c>
      <c r="AF1281" s="28">
        <v>0</v>
      </c>
      <c r="AG1281" s="28">
        <v>0</v>
      </c>
      <c r="AH1281" s="28">
        <v>0</v>
      </c>
      <c r="AI1281" s="28">
        <v>0</v>
      </c>
      <c r="AJ1281" s="28">
        <v>0</v>
      </c>
      <c r="AK1281" s="28">
        <v>0</v>
      </c>
      <c r="AL1281" s="28">
        <v>3</v>
      </c>
      <c r="AM1281" s="28">
        <v>11</v>
      </c>
      <c r="AN1281" s="32">
        <v>0</v>
      </c>
    </row>
    <row r="1282" spans="1:40" x14ac:dyDescent="0.35">
      <c r="A1282" s="19">
        <v>967</v>
      </c>
      <c r="B1282" s="20">
        <v>1976</v>
      </c>
      <c r="C1282" s="21">
        <f ca="1">YEAR(TODAY())-CLEAN!$B1282</f>
        <v>49</v>
      </c>
      <c r="D1282" s="28" t="s">
        <v>792</v>
      </c>
      <c r="E1282" s="20" t="s">
        <v>716</v>
      </c>
      <c r="F1282" s="20" t="s">
        <v>710</v>
      </c>
      <c r="G1282" s="22">
        <v>46049</v>
      </c>
      <c r="H1282" s="21">
        <v>1</v>
      </c>
      <c r="I1282" s="21">
        <v>1</v>
      </c>
      <c r="J1282" s="21">
        <f>CLEAN!$H1282+CLEAN!$I1282</f>
        <v>2</v>
      </c>
      <c r="K1282" s="23">
        <v>41476</v>
      </c>
      <c r="L1282" s="21">
        <f ca="1">YEAR(TODAY())-YEAR(CLEAN!$K1282)</f>
        <v>12</v>
      </c>
      <c r="M1282" s="21">
        <v>11</v>
      </c>
      <c r="N1282" s="21">
        <f>SUM(CLEAN!$AB1282:$AE1282)</f>
        <v>23</v>
      </c>
      <c r="O1282" s="24">
        <f>CLEAN!$U1282+CLEAN!$V1282+CLEAN!$W1282+CLEAN!$X1282+CLEAN!$Y1282+CLEAN!$Z1282</f>
        <v>515</v>
      </c>
      <c r="P1282" s="21">
        <f>IF(CLEAN!$M1282&lt;=32,3,IF(CLEAN!$M1282&lt;=65,2,1))</f>
        <v>3</v>
      </c>
      <c r="Q1282" s="21">
        <f>IF(Table_Market[[#This Row],[F_TOTAL_achat]]&lt;=14,1,IF(Table_Market[[#This Row],[F_TOTAL_achat]]&lt;=21,2,3))</f>
        <v>3</v>
      </c>
      <c r="R1282" s="21">
        <f>IF(Table_Market[[#This Row],[M_TOTAL_dépensé]]&lt;=115,1,IF(Table_Market[[#This Row],[M_TOTAL_dépensé]]&lt;=833,2,3))</f>
        <v>2</v>
      </c>
      <c r="S1282" s="21" t="str">
        <f>Table_Market[[#This Row],[R_SCORE]]&amp;Table_Market[[#This Row],[F_SCORE]]&amp;Table_Market[[#This Row],[M_SCORE]]</f>
        <v>332</v>
      </c>
      <c r="T12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82" s="24">
        <v>342</v>
      </c>
      <c r="V1282" s="24">
        <v>9</v>
      </c>
      <c r="W1282" s="24">
        <v>112</v>
      </c>
      <c r="X1282" s="24">
        <v>19</v>
      </c>
      <c r="Y1282" s="24">
        <v>14</v>
      </c>
      <c r="Z1282" s="24">
        <v>19</v>
      </c>
      <c r="AA1282" s="21">
        <v>10</v>
      </c>
      <c r="AB1282" s="21">
        <v>5</v>
      </c>
      <c r="AC1282" s="21">
        <v>2</v>
      </c>
      <c r="AD1282" s="21">
        <v>9</v>
      </c>
      <c r="AE1282" s="21">
        <v>7</v>
      </c>
      <c r="AF1282" s="21">
        <v>0</v>
      </c>
      <c r="AG1282" s="21">
        <v>0</v>
      </c>
      <c r="AH1282" s="21">
        <v>0</v>
      </c>
      <c r="AI1282" s="21">
        <v>0</v>
      </c>
      <c r="AJ1282" s="21">
        <v>0</v>
      </c>
      <c r="AK1282" s="21">
        <v>0</v>
      </c>
      <c r="AL1282" s="21">
        <v>3</v>
      </c>
      <c r="AM1282" s="21">
        <v>11</v>
      </c>
      <c r="AN1282" s="25">
        <v>1</v>
      </c>
    </row>
    <row r="1283" spans="1:40" x14ac:dyDescent="0.35">
      <c r="A1283" s="26">
        <v>9972</v>
      </c>
      <c r="B1283" s="27">
        <v>1955</v>
      </c>
      <c r="C1283" s="21">
        <f ca="1">YEAR(TODAY())-CLEAN!$B1283</f>
        <v>70</v>
      </c>
      <c r="D1283" s="28" t="s">
        <v>794</v>
      </c>
      <c r="E1283" s="27" t="s">
        <v>714</v>
      </c>
      <c r="F1283" s="27" t="s">
        <v>713</v>
      </c>
      <c r="G1283" s="29">
        <v>46015</v>
      </c>
      <c r="H1283" s="28">
        <v>1</v>
      </c>
      <c r="I1283" s="28">
        <v>1</v>
      </c>
      <c r="J1283" s="28">
        <f>CLEAN!$H1283+CLEAN!$I1283</f>
        <v>2</v>
      </c>
      <c r="K1283" s="30">
        <v>41742</v>
      </c>
      <c r="L1283" s="28">
        <f ca="1">YEAR(TODAY())-YEAR(CLEAN!$K1283)</f>
        <v>11</v>
      </c>
      <c r="M1283" s="28">
        <v>25</v>
      </c>
      <c r="N1283" s="28">
        <f>SUM(CLEAN!$AB1283:$AE1283)</f>
        <v>11</v>
      </c>
      <c r="O1283" s="31">
        <f>CLEAN!$U1283+CLEAN!$V1283+CLEAN!$W1283+CLEAN!$X1283+CLEAN!$Y1283+CLEAN!$Z1283</f>
        <v>46</v>
      </c>
      <c r="P1283" s="28">
        <f>IF(CLEAN!$M1283&lt;=32,3,IF(CLEAN!$M1283&lt;=65,2,1))</f>
        <v>3</v>
      </c>
      <c r="Q1283" s="28">
        <f>IF(Table_Market[[#This Row],[F_TOTAL_achat]]&lt;=14,1,IF(Table_Market[[#This Row],[F_TOTAL_achat]]&lt;=21,2,3))</f>
        <v>1</v>
      </c>
      <c r="R1283" s="28">
        <f>IF(Table_Market[[#This Row],[M_TOTAL_dépensé]]&lt;=115,1,IF(Table_Market[[#This Row],[M_TOTAL_dépensé]]&lt;=833,2,3))</f>
        <v>1</v>
      </c>
      <c r="S1283" s="21" t="str">
        <f>Table_Market[[#This Row],[R_SCORE]]&amp;Table_Market[[#This Row],[F_SCORE]]&amp;Table_Market[[#This Row],[M_SCORE]]</f>
        <v>311</v>
      </c>
      <c r="T12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83" s="31">
        <v>38</v>
      </c>
      <c r="V1283" s="31">
        <v>0</v>
      </c>
      <c r="W1283" s="31">
        <v>2</v>
      </c>
      <c r="X1283" s="31">
        <v>0</v>
      </c>
      <c r="Y1283" s="31">
        <v>0</v>
      </c>
      <c r="Z1283" s="31">
        <v>6</v>
      </c>
      <c r="AA1283" s="28">
        <v>1</v>
      </c>
      <c r="AB1283" s="28">
        <v>1</v>
      </c>
      <c r="AC1283" s="28">
        <v>0</v>
      </c>
      <c r="AD1283" s="28">
        <v>3</v>
      </c>
      <c r="AE1283" s="28">
        <v>7</v>
      </c>
      <c r="AF1283" s="28">
        <v>1</v>
      </c>
      <c r="AG1283" s="28">
        <v>0</v>
      </c>
      <c r="AH1283" s="28">
        <v>0</v>
      </c>
      <c r="AI1283" s="28">
        <v>0</v>
      </c>
      <c r="AJ1283" s="28">
        <v>1</v>
      </c>
      <c r="AK1283" s="28">
        <v>0</v>
      </c>
      <c r="AL1283" s="28">
        <v>3</v>
      </c>
      <c r="AM1283" s="28">
        <v>11</v>
      </c>
      <c r="AN1283" s="32">
        <v>0</v>
      </c>
    </row>
    <row r="1284" spans="1:40" x14ac:dyDescent="0.35">
      <c r="A1284" s="19">
        <v>2945</v>
      </c>
      <c r="B1284" s="20">
        <v>1955</v>
      </c>
      <c r="C1284" s="21">
        <f ca="1">YEAR(TODAY())-CLEAN!$B1284</f>
        <v>70</v>
      </c>
      <c r="D1284" s="28" t="s">
        <v>794</v>
      </c>
      <c r="E1284" s="20" t="s">
        <v>714</v>
      </c>
      <c r="F1284" s="20" t="s">
        <v>713</v>
      </c>
      <c r="G1284" s="22">
        <v>46015</v>
      </c>
      <c r="H1284" s="21">
        <v>1</v>
      </c>
      <c r="I1284" s="21">
        <v>1</v>
      </c>
      <c r="J1284" s="21">
        <f>CLEAN!$H1284+CLEAN!$I1284</f>
        <v>2</v>
      </c>
      <c r="K1284" s="23">
        <v>41742</v>
      </c>
      <c r="L1284" s="21">
        <f ca="1">YEAR(TODAY())-YEAR(CLEAN!$K1284)</f>
        <v>11</v>
      </c>
      <c r="M1284" s="21">
        <v>25</v>
      </c>
      <c r="N1284" s="21">
        <f>SUM(CLEAN!$AB1284:$AE1284)</f>
        <v>11</v>
      </c>
      <c r="O1284" s="24">
        <f>CLEAN!$U1284+CLEAN!$V1284+CLEAN!$W1284+CLEAN!$X1284+CLEAN!$Y1284+CLEAN!$Z1284</f>
        <v>46</v>
      </c>
      <c r="P1284" s="21">
        <f>IF(CLEAN!$M1284&lt;=32,3,IF(CLEAN!$M1284&lt;=65,2,1))</f>
        <v>3</v>
      </c>
      <c r="Q1284" s="21">
        <f>IF(Table_Market[[#This Row],[F_TOTAL_achat]]&lt;=14,1,IF(Table_Market[[#This Row],[F_TOTAL_achat]]&lt;=21,2,3))</f>
        <v>1</v>
      </c>
      <c r="R1284" s="21">
        <f>IF(Table_Market[[#This Row],[M_TOTAL_dépensé]]&lt;=115,1,IF(Table_Market[[#This Row],[M_TOTAL_dépensé]]&lt;=833,2,3))</f>
        <v>1</v>
      </c>
      <c r="S1284" s="21" t="str">
        <f>Table_Market[[#This Row],[R_SCORE]]&amp;Table_Market[[#This Row],[F_SCORE]]&amp;Table_Market[[#This Row],[M_SCORE]]</f>
        <v>311</v>
      </c>
      <c r="T12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84" s="24">
        <v>38</v>
      </c>
      <c r="V1284" s="24">
        <v>0</v>
      </c>
      <c r="W1284" s="24">
        <v>2</v>
      </c>
      <c r="X1284" s="24">
        <v>0</v>
      </c>
      <c r="Y1284" s="24">
        <v>0</v>
      </c>
      <c r="Z1284" s="24">
        <v>6</v>
      </c>
      <c r="AA1284" s="21">
        <v>1</v>
      </c>
      <c r="AB1284" s="21">
        <v>1</v>
      </c>
      <c r="AC1284" s="21">
        <v>0</v>
      </c>
      <c r="AD1284" s="21">
        <v>3</v>
      </c>
      <c r="AE1284" s="21">
        <v>7</v>
      </c>
      <c r="AF1284" s="21">
        <v>1</v>
      </c>
      <c r="AG1284" s="21">
        <v>0</v>
      </c>
      <c r="AH1284" s="21">
        <v>0</v>
      </c>
      <c r="AI1284" s="21">
        <v>0</v>
      </c>
      <c r="AJ1284" s="21">
        <v>1</v>
      </c>
      <c r="AK1284" s="21">
        <v>0</v>
      </c>
      <c r="AL1284" s="21">
        <v>3</v>
      </c>
      <c r="AM1284" s="21">
        <v>11</v>
      </c>
      <c r="AN1284" s="25">
        <v>0</v>
      </c>
    </row>
    <row r="1285" spans="1:40" x14ac:dyDescent="0.35">
      <c r="A1285" s="26">
        <v>2877</v>
      </c>
      <c r="B1285" s="27">
        <v>1974</v>
      </c>
      <c r="C1285" s="21">
        <f ca="1">YEAR(TODAY())-CLEAN!$B1285</f>
        <v>51</v>
      </c>
      <c r="D1285" s="28" t="s">
        <v>792</v>
      </c>
      <c r="E1285" s="27" t="s">
        <v>717</v>
      </c>
      <c r="F1285" s="27" t="s">
        <v>713</v>
      </c>
      <c r="G1285" s="29">
        <v>46014</v>
      </c>
      <c r="H1285" s="28">
        <v>1</v>
      </c>
      <c r="I1285" s="28">
        <v>1</v>
      </c>
      <c r="J1285" s="28">
        <f>CLEAN!$H1285+CLEAN!$I1285</f>
        <v>2</v>
      </c>
      <c r="K1285" s="30">
        <v>41295</v>
      </c>
      <c r="L1285" s="28">
        <f ca="1">YEAR(TODAY())-YEAR(CLEAN!$K1285)</f>
        <v>12</v>
      </c>
      <c r="M1285" s="28">
        <v>21</v>
      </c>
      <c r="N1285" s="28">
        <f>SUM(CLEAN!$AB1285:$AE1285)</f>
        <v>23</v>
      </c>
      <c r="O1285" s="31">
        <f>CLEAN!$U1285+CLEAN!$V1285+CLEAN!$W1285+CLEAN!$X1285+CLEAN!$Y1285+CLEAN!$Z1285</f>
        <v>541</v>
      </c>
      <c r="P1285" s="28">
        <f>IF(CLEAN!$M1285&lt;=32,3,IF(CLEAN!$M1285&lt;=65,2,1))</f>
        <v>3</v>
      </c>
      <c r="Q1285" s="28">
        <f>IF(Table_Market[[#This Row],[F_TOTAL_achat]]&lt;=14,1,IF(Table_Market[[#This Row],[F_TOTAL_achat]]&lt;=21,2,3))</f>
        <v>3</v>
      </c>
      <c r="R1285" s="28">
        <f>IF(Table_Market[[#This Row],[M_TOTAL_dépensé]]&lt;=115,1,IF(Table_Market[[#This Row],[M_TOTAL_dépensé]]&lt;=833,2,3))</f>
        <v>2</v>
      </c>
      <c r="S1285" s="21" t="str">
        <f>Table_Market[[#This Row],[R_SCORE]]&amp;Table_Market[[#This Row],[F_SCORE]]&amp;Table_Market[[#This Row],[M_SCORE]]</f>
        <v>332</v>
      </c>
      <c r="T12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85" s="31">
        <v>410</v>
      </c>
      <c r="V1285" s="31">
        <v>0</v>
      </c>
      <c r="W1285" s="31">
        <v>59</v>
      </c>
      <c r="X1285" s="31">
        <v>19</v>
      </c>
      <c r="Y1285" s="31">
        <v>9</v>
      </c>
      <c r="Z1285" s="31">
        <v>44</v>
      </c>
      <c r="AA1285" s="28">
        <v>10</v>
      </c>
      <c r="AB1285" s="28">
        <v>7</v>
      </c>
      <c r="AC1285" s="28">
        <v>1</v>
      </c>
      <c r="AD1285" s="28">
        <v>8</v>
      </c>
      <c r="AE1285" s="28">
        <v>7</v>
      </c>
      <c r="AF1285" s="28">
        <v>0</v>
      </c>
      <c r="AG1285" s="28">
        <v>0</v>
      </c>
      <c r="AH1285" s="28">
        <v>0</v>
      </c>
      <c r="AI1285" s="28">
        <v>0</v>
      </c>
      <c r="AJ1285" s="28">
        <v>0</v>
      </c>
      <c r="AK1285" s="28">
        <v>0</v>
      </c>
      <c r="AL1285" s="28">
        <v>3</v>
      </c>
      <c r="AM1285" s="28">
        <v>11</v>
      </c>
      <c r="AN1285" s="32">
        <v>0</v>
      </c>
    </row>
    <row r="1286" spans="1:40" x14ac:dyDescent="0.35">
      <c r="A1286" s="19">
        <v>3406</v>
      </c>
      <c r="B1286" s="20">
        <v>1964</v>
      </c>
      <c r="C1286" s="21">
        <f ca="1">YEAR(TODAY())-CLEAN!$B1286</f>
        <v>61</v>
      </c>
      <c r="D1286" s="28" t="s">
        <v>794</v>
      </c>
      <c r="E1286" s="20" t="s">
        <v>716</v>
      </c>
      <c r="F1286" s="20" t="s">
        <v>709</v>
      </c>
      <c r="G1286" s="22">
        <v>45989</v>
      </c>
      <c r="H1286" s="21">
        <v>0</v>
      </c>
      <c r="I1286" s="21">
        <v>1</v>
      </c>
      <c r="J1286" s="21">
        <f>CLEAN!$H1286+CLEAN!$I1286</f>
        <v>1</v>
      </c>
      <c r="K1286" s="23">
        <v>41204</v>
      </c>
      <c r="L1286" s="21">
        <f ca="1">YEAR(TODAY())-YEAR(CLEAN!$K1286)</f>
        <v>13</v>
      </c>
      <c r="M1286" s="21">
        <v>97</v>
      </c>
      <c r="N1286" s="21">
        <f>SUM(CLEAN!$AB1286:$AE1286)</f>
        <v>15</v>
      </c>
      <c r="O1286" s="24">
        <f>CLEAN!$U1286+CLEAN!$V1286+CLEAN!$W1286+CLEAN!$X1286+CLEAN!$Y1286+CLEAN!$Z1286</f>
        <v>322</v>
      </c>
      <c r="P1286" s="21">
        <f>IF(CLEAN!$M1286&lt;=32,3,IF(CLEAN!$M1286&lt;=65,2,1))</f>
        <v>1</v>
      </c>
      <c r="Q1286" s="21">
        <f>IF(Table_Market[[#This Row],[F_TOTAL_achat]]&lt;=14,1,IF(Table_Market[[#This Row],[F_TOTAL_achat]]&lt;=21,2,3))</f>
        <v>2</v>
      </c>
      <c r="R1286" s="21">
        <f>IF(Table_Market[[#This Row],[M_TOTAL_dépensé]]&lt;=115,1,IF(Table_Market[[#This Row],[M_TOTAL_dépensé]]&lt;=833,2,3))</f>
        <v>2</v>
      </c>
      <c r="S1286" s="21" t="str">
        <f>Table_Market[[#This Row],[R_SCORE]]&amp;Table_Market[[#This Row],[F_SCORE]]&amp;Table_Market[[#This Row],[M_SCORE]]</f>
        <v>122</v>
      </c>
      <c r="T12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86" s="24">
        <v>138</v>
      </c>
      <c r="V1286" s="24">
        <v>33</v>
      </c>
      <c r="W1286" s="24">
        <v>87</v>
      </c>
      <c r="X1286" s="24">
        <v>28</v>
      </c>
      <c r="Y1286" s="24">
        <v>24</v>
      </c>
      <c r="Z1286" s="24">
        <v>12</v>
      </c>
      <c r="AA1286" s="21">
        <v>4</v>
      </c>
      <c r="AB1286" s="21">
        <v>3</v>
      </c>
      <c r="AC1286" s="21">
        <v>2</v>
      </c>
      <c r="AD1286" s="21">
        <v>7</v>
      </c>
      <c r="AE1286" s="21">
        <v>3</v>
      </c>
      <c r="AF1286" s="21">
        <v>0</v>
      </c>
      <c r="AG1286" s="21">
        <v>0</v>
      </c>
      <c r="AH1286" s="21">
        <v>0</v>
      </c>
      <c r="AI1286" s="21">
        <v>0</v>
      </c>
      <c r="AJ1286" s="21">
        <v>0</v>
      </c>
      <c r="AK1286" s="21">
        <v>0</v>
      </c>
      <c r="AL1286" s="21">
        <v>3</v>
      </c>
      <c r="AM1286" s="21">
        <v>11</v>
      </c>
      <c r="AN1286" s="25">
        <v>0</v>
      </c>
    </row>
    <row r="1287" spans="1:40" x14ac:dyDescent="0.35">
      <c r="A1287" s="26">
        <v>10888</v>
      </c>
      <c r="B1287" s="27">
        <v>1961</v>
      </c>
      <c r="C1287" s="21">
        <f ca="1">YEAR(TODAY())-CLEAN!$B1287</f>
        <v>64</v>
      </c>
      <c r="D1287" s="28" t="s">
        <v>794</v>
      </c>
      <c r="E1287" s="27" t="s">
        <v>716</v>
      </c>
      <c r="F1287" s="27" t="s">
        <v>709</v>
      </c>
      <c r="G1287" s="29">
        <v>45938</v>
      </c>
      <c r="H1287" s="28">
        <v>0</v>
      </c>
      <c r="I1287" s="28">
        <v>0</v>
      </c>
      <c r="J1287" s="28">
        <f>CLEAN!$H1287+CLEAN!$I1287</f>
        <v>0</v>
      </c>
      <c r="K1287" s="30">
        <v>41581</v>
      </c>
      <c r="L1287" s="28">
        <f ca="1">YEAR(TODAY())-YEAR(CLEAN!$K1287)</f>
        <v>12</v>
      </c>
      <c r="M1287" s="28">
        <v>46</v>
      </c>
      <c r="N1287" s="28">
        <f>SUM(CLEAN!$AB1287:$AE1287)</f>
        <v>24</v>
      </c>
      <c r="O1287" s="31">
        <f>CLEAN!$U1287+CLEAN!$V1287+CLEAN!$W1287+CLEAN!$X1287+CLEAN!$Y1287+CLEAN!$Z1287</f>
        <v>636</v>
      </c>
      <c r="P1287" s="28">
        <f>IF(CLEAN!$M1287&lt;=32,3,IF(CLEAN!$M1287&lt;=65,2,1))</f>
        <v>2</v>
      </c>
      <c r="Q1287" s="28">
        <f>IF(Table_Market[[#This Row],[F_TOTAL_achat]]&lt;=14,1,IF(Table_Market[[#This Row],[F_TOTAL_achat]]&lt;=21,2,3))</f>
        <v>3</v>
      </c>
      <c r="R1287" s="28">
        <f>IF(Table_Market[[#This Row],[M_TOTAL_dépensé]]&lt;=115,1,IF(Table_Market[[#This Row],[M_TOTAL_dépensé]]&lt;=833,2,3))</f>
        <v>2</v>
      </c>
      <c r="S1287" s="21" t="str">
        <f>Table_Market[[#This Row],[R_SCORE]]&amp;Table_Market[[#This Row],[F_SCORE]]&amp;Table_Market[[#This Row],[M_SCORE]]</f>
        <v>232</v>
      </c>
      <c r="T12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287" s="31">
        <v>273</v>
      </c>
      <c r="V1287" s="31">
        <v>11</v>
      </c>
      <c r="W1287" s="31">
        <v>178</v>
      </c>
      <c r="X1287" s="31">
        <v>62</v>
      </c>
      <c r="Y1287" s="31">
        <v>83</v>
      </c>
      <c r="Z1287" s="31">
        <v>29</v>
      </c>
      <c r="AA1287" s="28">
        <v>2</v>
      </c>
      <c r="AB1287" s="28">
        <v>8</v>
      </c>
      <c r="AC1287" s="28">
        <v>4</v>
      </c>
      <c r="AD1287" s="28">
        <v>6</v>
      </c>
      <c r="AE1287" s="28">
        <v>6</v>
      </c>
      <c r="AF1287" s="28">
        <v>0</v>
      </c>
      <c r="AG1287" s="28">
        <v>0</v>
      </c>
      <c r="AH1287" s="28">
        <v>0</v>
      </c>
      <c r="AI1287" s="28">
        <v>0</v>
      </c>
      <c r="AJ1287" s="28">
        <v>0</v>
      </c>
      <c r="AK1287" s="28">
        <v>0</v>
      </c>
      <c r="AL1287" s="28">
        <v>3</v>
      </c>
      <c r="AM1287" s="28">
        <v>11</v>
      </c>
      <c r="AN1287" s="32">
        <v>0</v>
      </c>
    </row>
    <row r="1288" spans="1:40" x14ac:dyDescent="0.35">
      <c r="A1288" s="19">
        <v>9485</v>
      </c>
      <c r="B1288" s="20">
        <v>1986</v>
      </c>
      <c r="C1288" s="21">
        <f ca="1">YEAR(TODAY())-CLEAN!$B1288</f>
        <v>39</v>
      </c>
      <c r="D1288" s="28" t="s">
        <v>793</v>
      </c>
      <c r="E1288" s="20" t="s">
        <v>714</v>
      </c>
      <c r="F1288" s="20" t="s">
        <v>710</v>
      </c>
      <c r="G1288" s="22">
        <v>45921</v>
      </c>
      <c r="H1288" s="21">
        <v>0</v>
      </c>
      <c r="I1288" s="21">
        <v>0</v>
      </c>
      <c r="J1288" s="21">
        <f>CLEAN!$H1288+CLEAN!$I1288</f>
        <v>0</v>
      </c>
      <c r="K1288" s="23">
        <v>41708</v>
      </c>
      <c r="L1288" s="21">
        <f ca="1">YEAR(TODAY())-YEAR(CLEAN!$K1288)</f>
        <v>11</v>
      </c>
      <c r="M1288" s="21">
        <v>23</v>
      </c>
      <c r="N1288" s="21">
        <f>SUM(CLEAN!$AB1288:$AE1288)</f>
        <v>13</v>
      </c>
      <c r="O1288" s="24">
        <f>CLEAN!$U1288+CLEAN!$V1288+CLEAN!$W1288+CLEAN!$X1288+CLEAN!$Y1288+CLEAN!$Z1288</f>
        <v>199</v>
      </c>
      <c r="P1288" s="21">
        <f>IF(CLEAN!$M1288&lt;=32,3,IF(CLEAN!$M1288&lt;=65,2,1))</f>
        <v>3</v>
      </c>
      <c r="Q1288" s="21">
        <f>IF(Table_Market[[#This Row],[F_TOTAL_achat]]&lt;=14,1,IF(Table_Market[[#This Row],[F_TOTAL_achat]]&lt;=21,2,3))</f>
        <v>1</v>
      </c>
      <c r="R1288" s="21">
        <f>IF(Table_Market[[#This Row],[M_TOTAL_dépensé]]&lt;=115,1,IF(Table_Market[[#This Row],[M_TOTAL_dépensé]]&lt;=833,2,3))</f>
        <v>2</v>
      </c>
      <c r="S1288" s="21" t="str">
        <f>Table_Market[[#This Row],[R_SCORE]]&amp;Table_Market[[#This Row],[F_SCORE]]&amp;Table_Market[[#This Row],[M_SCORE]]</f>
        <v>312</v>
      </c>
      <c r="T12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88" s="24">
        <v>102</v>
      </c>
      <c r="V1288" s="24">
        <v>9</v>
      </c>
      <c r="W1288" s="24">
        <v>49</v>
      </c>
      <c r="X1288" s="24">
        <v>24</v>
      </c>
      <c r="Y1288" s="24">
        <v>3</v>
      </c>
      <c r="Z1288" s="24">
        <v>12</v>
      </c>
      <c r="AA1288" s="21">
        <v>1</v>
      </c>
      <c r="AB1288" s="21">
        <v>2</v>
      </c>
      <c r="AC1288" s="21">
        <v>1</v>
      </c>
      <c r="AD1288" s="21">
        <v>6</v>
      </c>
      <c r="AE1288" s="21">
        <v>4</v>
      </c>
      <c r="AF1288" s="21">
        <v>0</v>
      </c>
      <c r="AG1288" s="21">
        <v>0</v>
      </c>
      <c r="AH1288" s="21">
        <v>0</v>
      </c>
      <c r="AI1288" s="21">
        <v>0</v>
      </c>
      <c r="AJ1288" s="21">
        <v>0</v>
      </c>
      <c r="AK1288" s="21">
        <v>0</v>
      </c>
      <c r="AL1288" s="21">
        <v>3</v>
      </c>
      <c r="AM1288" s="21">
        <v>11</v>
      </c>
      <c r="AN1288" s="25">
        <v>0</v>
      </c>
    </row>
    <row r="1289" spans="1:40" x14ac:dyDescent="0.35">
      <c r="A1289" s="26">
        <v>2942</v>
      </c>
      <c r="B1289" s="27">
        <v>1964</v>
      </c>
      <c r="C1289" s="21">
        <f ca="1">YEAR(TODAY())-CLEAN!$B1289</f>
        <v>61</v>
      </c>
      <c r="D1289" s="28" t="s">
        <v>794</v>
      </c>
      <c r="E1289" s="27" t="s">
        <v>716</v>
      </c>
      <c r="F1289" s="27" t="s">
        <v>709</v>
      </c>
      <c r="G1289" s="29">
        <v>45906</v>
      </c>
      <c r="H1289" s="28">
        <v>0</v>
      </c>
      <c r="I1289" s="28">
        <v>1</v>
      </c>
      <c r="J1289" s="28">
        <f>CLEAN!$H1289+CLEAN!$I1289</f>
        <v>1</v>
      </c>
      <c r="K1289" s="30">
        <v>41401</v>
      </c>
      <c r="L1289" s="28">
        <f ca="1">YEAR(TODAY())-YEAR(CLEAN!$K1289)</f>
        <v>12</v>
      </c>
      <c r="M1289" s="28">
        <v>20</v>
      </c>
      <c r="N1289" s="28">
        <f>SUM(CLEAN!$AB1289:$AE1289)</f>
        <v>18</v>
      </c>
      <c r="O1289" s="31">
        <f>CLEAN!$U1289+CLEAN!$V1289+CLEAN!$W1289+CLEAN!$X1289+CLEAN!$Y1289+CLEAN!$Z1289</f>
        <v>486</v>
      </c>
      <c r="P1289" s="28">
        <f>IF(CLEAN!$M1289&lt;=32,3,IF(CLEAN!$M1289&lt;=65,2,1))</f>
        <v>3</v>
      </c>
      <c r="Q1289" s="28">
        <f>IF(Table_Market[[#This Row],[F_TOTAL_achat]]&lt;=14,1,IF(Table_Market[[#This Row],[F_TOTAL_achat]]&lt;=21,2,3))</f>
        <v>2</v>
      </c>
      <c r="R1289" s="28">
        <f>IF(Table_Market[[#This Row],[M_TOTAL_dépensé]]&lt;=115,1,IF(Table_Market[[#This Row],[M_TOTAL_dépensé]]&lt;=833,2,3))</f>
        <v>2</v>
      </c>
      <c r="S1289" s="21" t="str">
        <f>Table_Market[[#This Row],[R_SCORE]]&amp;Table_Market[[#This Row],[F_SCORE]]&amp;Table_Market[[#This Row],[M_SCORE]]</f>
        <v>322</v>
      </c>
      <c r="T12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89" s="31">
        <v>305</v>
      </c>
      <c r="V1289" s="31">
        <v>3</v>
      </c>
      <c r="W1289" s="31">
        <v>27</v>
      </c>
      <c r="X1289" s="31">
        <v>4</v>
      </c>
      <c r="Y1289" s="31">
        <v>3</v>
      </c>
      <c r="Z1289" s="31">
        <v>144</v>
      </c>
      <c r="AA1289" s="28">
        <v>2</v>
      </c>
      <c r="AB1289" s="28">
        <v>5</v>
      </c>
      <c r="AC1289" s="28">
        <v>4</v>
      </c>
      <c r="AD1289" s="28">
        <v>4</v>
      </c>
      <c r="AE1289" s="28">
        <v>5</v>
      </c>
      <c r="AF1289" s="28">
        <v>1</v>
      </c>
      <c r="AG1289" s="28">
        <v>0</v>
      </c>
      <c r="AH1289" s="28">
        <v>0</v>
      </c>
      <c r="AI1289" s="28">
        <v>0</v>
      </c>
      <c r="AJ1289" s="28">
        <v>0</v>
      </c>
      <c r="AK1289" s="28">
        <v>0</v>
      </c>
      <c r="AL1289" s="28">
        <v>3</v>
      </c>
      <c r="AM1289" s="28">
        <v>11</v>
      </c>
      <c r="AN1289" s="32">
        <v>0</v>
      </c>
    </row>
    <row r="1290" spans="1:40" x14ac:dyDescent="0.35">
      <c r="A1290" s="19">
        <v>5223</v>
      </c>
      <c r="B1290" s="20">
        <v>1966</v>
      </c>
      <c r="C1290" s="21">
        <f ca="1">YEAR(TODAY())-CLEAN!$B1290</f>
        <v>59</v>
      </c>
      <c r="D1290" s="28" t="s">
        <v>792</v>
      </c>
      <c r="E1290" s="20" t="s">
        <v>717</v>
      </c>
      <c r="F1290" s="20" t="s">
        <v>713</v>
      </c>
      <c r="G1290" s="22">
        <v>45903</v>
      </c>
      <c r="H1290" s="21">
        <v>0</v>
      </c>
      <c r="I1290" s="21">
        <v>1</v>
      </c>
      <c r="J1290" s="21">
        <f>CLEAN!$H1290+CLEAN!$I1290</f>
        <v>1</v>
      </c>
      <c r="K1290" s="23">
        <v>41752</v>
      </c>
      <c r="L1290" s="21">
        <f ca="1">YEAR(TODAY())-YEAR(CLEAN!$K1290)</f>
        <v>11</v>
      </c>
      <c r="M1290" s="21">
        <v>80</v>
      </c>
      <c r="N1290" s="21">
        <f>SUM(CLEAN!$AB1290:$AE1290)</f>
        <v>10</v>
      </c>
      <c r="O1290" s="24">
        <f>CLEAN!$U1290+CLEAN!$V1290+CLEAN!$W1290+CLEAN!$X1290+CLEAN!$Y1290+CLEAN!$Z1290</f>
        <v>66</v>
      </c>
      <c r="P1290" s="21">
        <f>IF(CLEAN!$M1290&lt;=32,3,IF(CLEAN!$M1290&lt;=65,2,1))</f>
        <v>1</v>
      </c>
      <c r="Q1290" s="21">
        <f>IF(Table_Market[[#This Row],[F_TOTAL_achat]]&lt;=14,1,IF(Table_Market[[#This Row],[F_TOTAL_achat]]&lt;=21,2,3))</f>
        <v>1</v>
      </c>
      <c r="R1290" s="21">
        <f>IF(Table_Market[[#This Row],[M_TOTAL_dépensé]]&lt;=115,1,IF(Table_Market[[#This Row],[M_TOTAL_dépensé]]&lt;=833,2,3))</f>
        <v>1</v>
      </c>
      <c r="S1290" s="21" t="str">
        <f>Table_Market[[#This Row],[R_SCORE]]&amp;Table_Market[[#This Row],[F_SCORE]]&amp;Table_Market[[#This Row],[M_SCORE]]</f>
        <v>111</v>
      </c>
      <c r="T12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90" s="24">
        <v>33</v>
      </c>
      <c r="V1290" s="24">
        <v>8</v>
      </c>
      <c r="W1290" s="24">
        <v>10</v>
      </c>
      <c r="X1290" s="24">
        <v>2</v>
      </c>
      <c r="Y1290" s="24">
        <v>10</v>
      </c>
      <c r="Z1290" s="24">
        <v>3</v>
      </c>
      <c r="AA1290" s="21">
        <v>2</v>
      </c>
      <c r="AB1290" s="21">
        <v>2</v>
      </c>
      <c r="AC1290" s="21">
        <v>1</v>
      </c>
      <c r="AD1290" s="21">
        <v>3</v>
      </c>
      <c r="AE1290" s="21">
        <v>4</v>
      </c>
      <c r="AF1290" s="21">
        <v>0</v>
      </c>
      <c r="AG1290" s="21">
        <v>0</v>
      </c>
      <c r="AH1290" s="21">
        <v>0</v>
      </c>
      <c r="AI1290" s="21">
        <v>0</v>
      </c>
      <c r="AJ1290" s="21">
        <v>0</v>
      </c>
      <c r="AK1290" s="21">
        <v>0</v>
      </c>
      <c r="AL1290" s="21">
        <v>3</v>
      </c>
      <c r="AM1290" s="21">
        <v>11</v>
      </c>
      <c r="AN1290" s="25">
        <v>0</v>
      </c>
    </row>
    <row r="1291" spans="1:40" x14ac:dyDescent="0.35">
      <c r="A1291" s="26">
        <v>5231</v>
      </c>
      <c r="B1291" s="27">
        <v>1974</v>
      </c>
      <c r="C1291" s="21">
        <f ca="1">YEAR(TODAY())-CLEAN!$B1291</f>
        <v>51</v>
      </c>
      <c r="D1291" s="28" t="s">
        <v>792</v>
      </c>
      <c r="E1291" s="27" t="s">
        <v>717</v>
      </c>
      <c r="F1291" s="27" t="s">
        <v>710</v>
      </c>
      <c r="G1291" s="29">
        <v>45894</v>
      </c>
      <c r="H1291" s="28">
        <v>0</v>
      </c>
      <c r="I1291" s="28">
        <v>2</v>
      </c>
      <c r="J1291" s="28">
        <f>CLEAN!$H1291+CLEAN!$I1291</f>
        <v>2</v>
      </c>
      <c r="K1291" s="30">
        <v>41697</v>
      </c>
      <c r="L1291" s="28">
        <f ca="1">YEAR(TODAY())-YEAR(CLEAN!$K1291)</f>
        <v>11</v>
      </c>
      <c r="M1291" s="28">
        <v>15</v>
      </c>
      <c r="N1291" s="28">
        <f>SUM(CLEAN!$AB1291:$AE1291)</f>
        <v>9</v>
      </c>
      <c r="O1291" s="31">
        <f>CLEAN!$U1291+CLEAN!$V1291+CLEAN!$W1291+CLEAN!$X1291+CLEAN!$Y1291+CLEAN!$Z1291</f>
        <v>51</v>
      </c>
      <c r="P1291" s="28">
        <f>IF(CLEAN!$M1291&lt;=32,3,IF(CLEAN!$M1291&lt;=65,2,1))</f>
        <v>3</v>
      </c>
      <c r="Q1291" s="28">
        <f>IF(Table_Market[[#This Row],[F_TOTAL_achat]]&lt;=14,1,IF(Table_Market[[#This Row],[F_TOTAL_achat]]&lt;=21,2,3))</f>
        <v>1</v>
      </c>
      <c r="R1291" s="28">
        <f>IF(Table_Market[[#This Row],[M_TOTAL_dépensé]]&lt;=115,1,IF(Table_Market[[#This Row],[M_TOTAL_dépensé]]&lt;=833,2,3))</f>
        <v>1</v>
      </c>
      <c r="S1291" s="21" t="str">
        <f>Table_Market[[#This Row],[R_SCORE]]&amp;Table_Market[[#This Row],[F_SCORE]]&amp;Table_Market[[#This Row],[M_SCORE]]</f>
        <v>311</v>
      </c>
      <c r="T12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91" s="31">
        <v>27</v>
      </c>
      <c r="V1291" s="31">
        <v>2</v>
      </c>
      <c r="W1291" s="31">
        <v>7</v>
      </c>
      <c r="X1291" s="31">
        <v>0</v>
      </c>
      <c r="Y1291" s="31">
        <v>2</v>
      </c>
      <c r="Z1291" s="31">
        <v>13</v>
      </c>
      <c r="AA1291" s="28">
        <v>1</v>
      </c>
      <c r="AB1291" s="28">
        <v>1</v>
      </c>
      <c r="AC1291" s="28">
        <v>0</v>
      </c>
      <c r="AD1291" s="28">
        <v>3</v>
      </c>
      <c r="AE1291" s="28">
        <v>5</v>
      </c>
      <c r="AF1291" s="28">
        <v>0</v>
      </c>
      <c r="AG1291" s="28">
        <v>0</v>
      </c>
      <c r="AH1291" s="28">
        <v>0</v>
      </c>
      <c r="AI1291" s="28">
        <v>0</v>
      </c>
      <c r="AJ1291" s="28">
        <v>0</v>
      </c>
      <c r="AK1291" s="28">
        <v>0</v>
      </c>
      <c r="AL1291" s="28">
        <v>3</v>
      </c>
      <c r="AM1291" s="28">
        <v>11</v>
      </c>
      <c r="AN1291" s="32">
        <v>0</v>
      </c>
    </row>
    <row r="1292" spans="1:40" x14ac:dyDescent="0.35">
      <c r="A1292" s="19">
        <v>10856</v>
      </c>
      <c r="B1292" s="20">
        <v>1980</v>
      </c>
      <c r="C1292" s="21">
        <f ca="1">YEAR(TODAY())-CLEAN!$B1292</f>
        <v>45</v>
      </c>
      <c r="D1292" s="28" t="s">
        <v>792</v>
      </c>
      <c r="E1292" s="20" t="s">
        <v>717</v>
      </c>
      <c r="F1292" s="20" t="s">
        <v>709</v>
      </c>
      <c r="G1292" s="22">
        <v>45889</v>
      </c>
      <c r="H1292" s="21">
        <v>0</v>
      </c>
      <c r="I1292" s="21">
        <v>1</v>
      </c>
      <c r="J1292" s="21">
        <f>CLEAN!$H1292+CLEAN!$I1292</f>
        <v>1</v>
      </c>
      <c r="K1292" s="23">
        <v>41457</v>
      </c>
      <c r="L1292" s="21">
        <f ca="1">YEAR(TODAY())-YEAR(CLEAN!$K1292)</f>
        <v>12</v>
      </c>
      <c r="M1292" s="21">
        <v>42</v>
      </c>
      <c r="N1292" s="21">
        <f>SUM(CLEAN!$AB1292:$AE1292)</f>
        <v>10</v>
      </c>
      <c r="O1292" s="24">
        <f>CLEAN!$U1292+CLEAN!$V1292+CLEAN!$W1292+CLEAN!$X1292+CLEAN!$Y1292+CLEAN!$Z1292</f>
        <v>46</v>
      </c>
      <c r="P1292" s="21">
        <f>IF(CLEAN!$M1292&lt;=32,3,IF(CLEAN!$M1292&lt;=65,2,1))</f>
        <v>2</v>
      </c>
      <c r="Q1292" s="21">
        <f>IF(Table_Market[[#This Row],[F_TOTAL_achat]]&lt;=14,1,IF(Table_Market[[#This Row],[F_TOTAL_achat]]&lt;=21,2,3))</f>
        <v>1</v>
      </c>
      <c r="R1292" s="21">
        <f>IF(Table_Market[[#This Row],[M_TOTAL_dépensé]]&lt;=115,1,IF(Table_Market[[#This Row],[M_TOTAL_dépensé]]&lt;=833,2,3))</f>
        <v>1</v>
      </c>
      <c r="S1292" s="21" t="str">
        <f>Table_Market[[#This Row],[R_SCORE]]&amp;Table_Market[[#This Row],[F_SCORE]]&amp;Table_Market[[#This Row],[M_SCORE]]</f>
        <v>211</v>
      </c>
      <c r="T12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92" s="24">
        <v>31</v>
      </c>
      <c r="V1292" s="24">
        <v>0</v>
      </c>
      <c r="W1292" s="24">
        <v>6</v>
      </c>
      <c r="X1292" s="24">
        <v>0</v>
      </c>
      <c r="Y1292" s="24">
        <v>1</v>
      </c>
      <c r="Z1292" s="24">
        <v>8</v>
      </c>
      <c r="AA1292" s="21">
        <v>1</v>
      </c>
      <c r="AB1292" s="21">
        <v>1</v>
      </c>
      <c r="AC1292" s="21">
        <v>0</v>
      </c>
      <c r="AD1292" s="21">
        <v>3</v>
      </c>
      <c r="AE1292" s="21">
        <v>6</v>
      </c>
      <c r="AF1292" s="21">
        <v>0</v>
      </c>
      <c r="AG1292" s="21">
        <v>0</v>
      </c>
      <c r="AH1292" s="21">
        <v>0</v>
      </c>
      <c r="AI1292" s="21">
        <v>0</v>
      </c>
      <c r="AJ1292" s="21">
        <v>0</v>
      </c>
      <c r="AK1292" s="21">
        <v>0</v>
      </c>
      <c r="AL1292" s="21">
        <v>3</v>
      </c>
      <c r="AM1292" s="21">
        <v>11</v>
      </c>
      <c r="AN1292" s="25">
        <v>0</v>
      </c>
    </row>
    <row r="1293" spans="1:40" x14ac:dyDescent="0.35">
      <c r="A1293" s="26">
        <v>3083</v>
      </c>
      <c r="B1293" s="27">
        <v>1974</v>
      </c>
      <c r="C1293" s="21">
        <f ca="1">YEAR(TODAY())-CLEAN!$B1293</f>
        <v>51</v>
      </c>
      <c r="D1293" s="28" t="s">
        <v>792</v>
      </c>
      <c r="E1293" s="27" t="s">
        <v>716</v>
      </c>
      <c r="F1293" s="27" t="s">
        <v>710</v>
      </c>
      <c r="G1293" s="29">
        <v>45837</v>
      </c>
      <c r="H1293" s="28">
        <v>1</v>
      </c>
      <c r="I1293" s="28">
        <v>1</v>
      </c>
      <c r="J1293" s="28">
        <f>CLEAN!$H1293+CLEAN!$I1293</f>
        <v>2</v>
      </c>
      <c r="K1293" s="30">
        <v>41481</v>
      </c>
      <c r="L1293" s="28">
        <f ca="1">YEAR(TODAY())-YEAR(CLEAN!$K1293)</f>
        <v>12</v>
      </c>
      <c r="M1293" s="28">
        <v>88</v>
      </c>
      <c r="N1293" s="28">
        <f>SUM(CLEAN!$AB1293:$AE1293)</f>
        <v>20</v>
      </c>
      <c r="O1293" s="31">
        <f>CLEAN!$U1293+CLEAN!$V1293+CLEAN!$W1293+CLEAN!$X1293+CLEAN!$Y1293+CLEAN!$Z1293</f>
        <v>373</v>
      </c>
      <c r="P1293" s="28">
        <f>IF(CLEAN!$M1293&lt;=32,3,IF(CLEAN!$M1293&lt;=65,2,1))</f>
        <v>1</v>
      </c>
      <c r="Q1293" s="28">
        <f>IF(Table_Market[[#This Row],[F_TOTAL_achat]]&lt;=14,1,IF(Table_Market[[#This Row],[F_TOTAL_achat]]&lt;=21,2,3))</f>
        <v>2</v>
      </c>
      <c r="R1293" s="28">
        <f>IF(Table_Market[[#This Row],[M_TOTAL_dépensé]]&lt;=115,1,IF(Table_Market[[#This Row],[M_TOTAL_dépensé]]&lt;=833,2,3))</f>
        <v>2</v>
      </c>
      <c r="S1293" s="21" t="str">
        <f>Table_Market[[#This Row],[R_SCORE]]&amp;Table_Market[[#This Row],[F_SCORE]]&amp;Table_Market[[#This Row],[M_SCORE]]</f>
        <v>122</v>
      </c>
      <c r="T12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93" s="31">
        <v>215</v>
      </c>
      <c r="V1293" s="31">
        <v>13</v>
      </c>
      <c r="W1293" s="31">
        <v>87</v>
      </c>
      <c r="X1293" s="31">
        <v>17</v>
      </c>
      <c r="Y1293" s="31">
        <v>17</v>
      </c>
      <c r="Z1293" s="31">
        <v>24</v>
      </c>
      <c r="AA1293" s="28">
        <v>5</v>
      </c>
      <c r="AB1293" s="28">
        <v>6</v>
      </c>
      <c r="AC1293" s="28">
        <v>2</v>
      </c>
      <c r="AD1293" s="28">
        <v>5</v>
      </c>
      <c r="AE1293" s="28">
        <v>7</v>
      </c>
      <c r="AF1293" s="28">
        <v>0</v>
      </c>
      <c r="AG1293" s="28">
        <v>0</v>
      </c>
      <c r="AH1293" s="28">
        <v>0</v>
      </c>
      <c r="AI1293" s="28">
        <v>0</v>
      </c>
      <c r="AJ1293" s="28">
        <v>0</v>
      </c>
      <c r="AK1293" s="28">
        <v>0</v>
      </c>
      <c r="AL1293" s="28">
        <v>3</v>
      </c>
      <c r="AM1293" s="28">
        <v>11</v>
      </c>
      <c r="AN1293" s="32">
        <v>0</v>
      </c>
    </row>
    <row r="1294" spans="1:40" x14ac:dyDescent="0.35">
      <c r="A1294" s="19">
        <v>6431</v>
      </c>
      <c r="B1294" s="20">
        <v>1964</v>
      </c>
      <c r="C1294" s="21">
        <f ca="1">YEAR(TODAY())-CLEAN!$B1294</f>
        <v>61</v>
      </c>
      <c r="D1294" s="28" t="s">
        <v>794</v>
      </c>
      <c r="E1294" s="20" t="s">
        <v>714</v>
      </c>
      <c r="F1294" s="20" t="s">
        <v>710</v>
      </c>
      <c r="G1294" s="22">
        <v>45759</v>
      </c>
      <c r="H1294" s="21">
        <v>1</v>
      </c>
      <c r="I1294" s="21">
        <v>1</v>
      </c>
      <c r="J1294" s="21">
        <f>CLEAN!$H1294+CLEAN!$I1294</f>
        <v>2</v>
      </c>
      <c r="K1294" s="23">
        <v>41328</v>
      </c>
      <c r="L1294" s="21">
        <f ca="1">YEAR(TODAY())-YEAR(CLEAN!$K1294)</f>
        <v>12</v>
      </c>
      <c r="M1294" s="21">
        <v>13</v>
      </c>
      <c r="N1294" s="21">
        <f>SUM(CLEAN!$AB1294:$AE1294)</f>
        <v>12</v>
      </c>
      <c r="O1294" s="24">
        <f>CLEAN!$U1294+CLEAN!$V1294+CLEAN!$W1294+CLEAN!$X1294+CLEAN!$Y1294+CLEAN!$Z1294</f>
        <v>68</v>
      </c>
      <c r="P1294" s="21">
        <f>IF(CLEAN!$M1294&lt;=32,3,IF(CLEAN!$M1294&lt;=65,2,1))</f>
        <v>3</v>
      </c>
      <c r="Q1294" s="21">
        <f>IF(Table_Market[[#This Row],[F_TOTAL_achat]]&lt;=14,1,IF(Table_Market[[#This Row],[F_TOTAL_achat]]&lt;=21,2,3))</f>
        <v>1</v>
      </c>
      <c r="R1294" s="21">
        <f>IF(Table_Market[[#This Row],[M_TOTAL_dépensé]]&lt;=115,1,IF(Table_Market[[#This Row],[M_TOTAL_dépensé]]&lt;=833,2,3))</f>
        <v>1</v>
      </c>
      <c r="S1294" s="21" t="str">
        <f>Table_Market[[#This Row],[R_SCORE]]&amp;Table_Market[[#This Row],[F_SCORE]]&amp;Table_Market[[#This Row],[M_SCORE]]</f>
        <v>311</v>
      </c>
      <c r="T12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94" s="24">
        <v>42</v>
      </c>
      <c r="V1294" s="24">
        <v>1</v>
      </c>
      <c r="W1294" s="24">
        <v>18</v>
      </c>
      <c r="X1294" s="24">
        <v>3</v>
      </c>
      <c r="Y1294" s="24">
        <v>0</v>
      </c>
      <c r="Z1294" s="24">
        <v>4</v>
      </c>
      <c r="AA1294" s="21">
        <v>2</v>
      </c>
      <c r="AB1294" s="21">
        <v>2</v>
      </c>
      <c r="AC1294" s="21">
        <v>0</v>
      </c>
      <c r="AD1294" s="21">
        <v>3</v>
      </c>
      <c r="AE1294" s="21">
        <v>7</v>
      </c>
      <c r="AF1294" s="21">
        <v>0</v>
      </c>
      <c r="AG1294" s="21">
        <v>0</v>
      </c>
      <c r="AH1294" s="21">
        <v>0</v>
      </c>
      <c r="AI1294" s="21">
        <v>0</v>
      </c>
      <c r="AJ1294" s="21">
        <v>0</v>
      </c>
      <c r="AK1294" s="21">
        <v>0</v>
      </c>
      <c r="AL1294" s="21">
        <v>3</v>
      </c>
      <c r="AM1294" s="21">
        <v>11</v>
      </c>
      <c r="AN1294" s="25">
        <v>0</v>
      </c>
    </row>
    <row r="1295" spans="1:40" x14ac:dyDescent="0.35">
      <c r="A1295" s="26">
        <v>10789</v>
      </c>
      <c r="B1295" s="27">
        <v>1964</v>
      </c>
      <c r="C1295" s="21">
        <f ca="1">YEAR(TODAY())-CLEAN!$B1295</f>
        <v>61</v>
      </c>
      <c r="D1295" s="28" t="s">
        <v>794</v>
      </c>
      <c r="E1295" s="27" t="s">
        <v>714</v>
      </c>
      <c r="F1295" s="27" t="s">
        <v>710</v>
      </c>
      <c r="G1295" s="29">
        <v>45759</v>
      </c>
      <c r="H1295" s="28">
        <v>1</v>
      </c>
      <c r="I1295" s="28">
        <v>1</v>
      </c>
      <c r="J1295" s="28">
        <f>CLEAN!$H1295+CLEAN!$I1295</f>
        <v>2</v>
      </c>
      <c r="K1295" s="30">
        <v>41328</v>
      </c>
      <c r="L1295" s="28">
        <f ca="1">YEAR(TODAY())-YEAR(CLEAN!$K1295)</f>
        <v>12</v>
      </c>
      <c r="M1295" s="28">
        <v>13</v>
      </c>
      <c r="N1295" s="28">
        <f>SUM(CLEAN!$AB1295:$AE1295)</f>
        <v>12</v>
      </c>
      <c r="O1295" s="31">
        <f>CLEAN!$U1295+CLEAN!$V1295+CLEAN!$W1295+CLEAN!$X1295+CLEAN!$Y1295+CLEAN!$Z1295</f>
        <v>68</v>
      </c>
      <c r="P1295" s="28">
        <f>IF(CLEAN!$M1295&lt;=32,3,IF(CLEAN!$M1295&lt;=65,2,1))</f>
        <v>3</v>
      </c>
      <c r="Q1295" s="28">
        <f>IF(Table_Market[[#This Row],[F_TOTAL_achat]]&lt;=14,1,IF(Table_Market[[#This Row],[F_TOTAL_achat]]&lt;=21,2,3))</f>
        <v>1</v>
      </c>
      <c r="R1295" s="28">
        <f>IF(Table_Market[[#This Row],[M_TOTAL_dépensé]]&lt;=115,1,IF(Table_Market[[#This Row],[M_TOTAL_dépensé]]&lt;=833,2,3))</f>
        <v>1</v>
      </c>
      <c r="S1295" s="21" t="str">
        <f>Table_Market[[#This Row],[R_SCORE]]&amp;Table_Market[[#This Row],[F_SCORE]]&amp;Table_Market[[#This Row],[M_SCORE]]</f>
        <v>311</v>
      </c>
      <c r="T12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95" s="31">
        <v>42</v>
      </c>
      <c r="V1295" s="31">
        <v>1</v>
      </c>
      <c r="W1295" s="31">
        <v>18</v>
      </c>
      <c r="X1295" s="31">
        <v>3</v>
      </c>
      <c r="Y1295" s="31">
        <v>0</v>
      </c>
      <c r="Z1295" s="31">
        <v>4</v>
      </c>
      <c r="AA1295" s="28">
        <v>2</v>
      </c>
      <c r="AB1295" s="28">
        <v>2</v>
      </c>
      <c r="AC1295" s="28">
        <v>0</v>
      </c>
      <c r="AD1295" s="28">
        <v>3</v>
      </c>
      <c r="AE1295" s="28">
        <v>7</v>
      </c>
      <c r="AF1295" s="28">
        <v>0</v>
      </c>
      <c r="AG1295" s="28">
        <v>0</v>
      </c>
      <c r="AH1295" s="28">
        <v>0</v>
      </c>
      <c r="AI1295" s="28">
        <v>0</v>
      </c>
      <c r="AJ1295" s="28">
        <v>0</v>
      </c>
      <c r="AK1295" s="28">
        <v>0</v>
      </c>
      <c r="AL1295" s="28">
        <v>3</v>
      </c>
      <c r="AM1295" s="28">
        <v>11</v>
      </c>
      <c r="AN1295" s="32">
        <v>0</v>
      </c>
    </row>
    <row r="1296" spans="1:40" x14ac:dyDescent="0.35">
      <c r="A1296" s="19">
        <v>1916</v>
      </c>
      <c r="B1296" s="20">
        <v>1954</v>
      </c>
      <c r="C1296" s="21">
        <f ca="1">YEAR(TODAY())-CLEAN!$B1296</f>
        <v>71</v>
      </c>
      <c r="D1296" s="28" t="s">
        <v>794</v>
      </c>
      <c r="E1296" s="20" t="s">
        <v>717</v>
      </c>
      <c r="F1296" s="20" t="s">
        <v>710</v>
      </c>
      <c r="G1296" s="22">
        <v>45736</v>
      </c>
      <c r="H1296" s="21">
        <v>0</v>
      </c>
      <c r="I1296" s="21">
        <v>1</v>
      </c>
      <c r="J1296" s="21">
        <f>CLEAN!$H1296+CLEAN!$I1296</f>
        <v>1</v>
      </c>
      <c r="K1296" s="23">
        <v>41479</v>
      </c>
      <c r="L1296" s="21">
        <f ca="1">YEAR(TODAY())-YEAR(CLEAN!$K1296)</f>
        <v>12</v>
      </c>
      <c r="M1296" s="21">
        <v>92</v>
      </c>
      <c r="N1296" s="21">
        <f>SUM(CLEAN!$AB1296:$AE1296)</f>
        <v>21</v>
      </c>
      <c r="O1296" s="24">
        <f>CLEAN!$U1296+CLEAN!$V1296+CLEAN!$W1296+CLEAN!$X1296+CLEAN!$Y1296+CLEAN!$Z1296</f>
        <v>437</v>
      </c>
      <c r="P1296" s="21">
        <f>IF(CLEAN!$M1296&lt;=32,3,IF(CLEAN!$M1296&lt;=65,2,1))</f>
        <v>1</v>
      </c>
      <c r="Q1296" s="21">
        <f>IF(Table_Market[[#This Row],[F_TOTAL_achat]]&lt;=14,1,IF(Table_Market[[#This Row],[F_TOTAL_achat]]&lt;=21,2,3))</f>
        <v>2</v>
      </c>
      <c r="R1296" s="21">
        <f>IF(Table_Market[[#This Row],[M_TOTAL_dépensé]]&lt;=115,1,IF(Table_Market[[#This Row],[M_TOTAL_dépensé]]&lt;=833,2,3))</f>
        <v>2</v>
      </c>
      <c r="S1296" s="21" t="str">
        <f>Table_Market[[#This Row],[R_SCORE]]&amp;Table_Market[[#This Row],[F_SCORE]]&amp;Table_Market[[#This Row],[M_SCORE]]</f>
        <v>122</v>
      </c>
      <c r="T12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296" s="24">
        <v>188</v>
      </c>
      <c r="V1296" s="24">
        <v>3</v>
      </c>
      <c r="W1296" s="24">
        <v>180</v>
      </c>
      <c r="X1296" s="24">
        <v>20</v>
      </c>
      <c r="Y1296" s="24">
        <v>3</v>
      </c>
      <c r="Z1296" s="24">
        <v>43</v>
      </c>
      <c r="AA1296" s="21">
        <v>5</v>
      </c>
      <c r="AB1296" s="21">
        <v>7</v>
      </c>
      <c r="AC1296" s="21">
        <v>1</v>
      </c>
      <c r="AD1296" s="21">
        <v>6</v>
      </c>
      <c r="AE1296" s="21">
        <v>7</v>
      </c>
      <c r="AF1296" s="21">
        <v>0</v>
      </c>
      <c r="AG1296" s="21">
        <v>0</v>
      </c>
      <c r="AH1296" s="21">
        <v>0</v>
      </c>
      <c r="AI1296" s="21">
        <v>0</v>
      </c>
      <c r="AJ1296" s="21">
        <v>0</v>
      </c>
      <c r="AK1296" s="21">
        <v>0</v>
      </c>
      <c r="AL1296" s="21">
        <v>3</v>
      </c>
      <c r="AM1296" s="21">
        <v>11</v>
      </c>
      <c r="AN1296" s="25">
        <v>0</v>
      </c>
    </row>
    <row r="1297" spans="1:40" x14ac:dyDescent="0.35">
      <c r="A1297" s="26">
        <v>10951</v>
      </c>
      <c r="B1297" s="27">
        <v>1968</v>
      </c>
      <c r="C1297" s="21">
        <f ca="1">YEAR(TODAY())-CLEAN!$B1297</f>
        <v>57</v>
      </c>
      <c r="D1297" s="28" t="s">
        <v>792</v>
      </c>
      <c r="E1297" s="27" t="s">
        <v>716</v>
      </c>
      <c r="F1297" s="27" t="s">
        <v>710</v>
      </c>
      <c r="G1297" s="29">
        <v>45688</v>
      </c>
      <c r="H1297" s="28">
        <v>0</v>
      </c>
      <c r="I1297" s="28">
        <v>1</v>
      </c>
      <c r="J1297" s="28">
        <f>CLEAN!$H1297+CLEAN!$I1297</f>
        <v>1</v>
      </c>
      <c r="K1297" s="30">
        <v>41664</v>
      </c>
      <c r="L1297" s="28">
        <f ca="1">YEAR(TODAY())-YEAR(CLEAN!$K1297)</f>
        <v>11</v>
      </c>
      <c r="M1297" s="28">
        <v>20</v>
      </c>
      <c r="N1297" s="28">
        <f>SUM(CLEAN!$AB1297:$AE1297)</f>
        <v>16</v>
      </c>
      <c r="O1297" s="31">
        <f>CLEAN!$U1297+CLEAN!$V1297+CLEAN!$W1297+CLEAN!$X1297+CLEAN!$Y1297+CLEAN!$Z1297</f>
        <v>306</v>
      </c>
      <c r="P1297" s="28">
        <f>IF(CLEAN!$M1297&lt;=32,3,IF(CLEAN!$M1297&lt;=65,2,1))</f>
        <v>3</v>
      </c>
      <c r="Q1297" s="28">
        <f>IF(Table_Market[[#This Row],[F_TOTAL_achat]]&lt;=14,1,IF(Table_Market[[#This Row],[F_TOTAL_achat]]&lt;=21,2,3))</f>
        <v>2</v>
      </c>
      <c r="R1297" s="28">
        <f>IF(Table_Market[[#This Row],[M_TOTAL_dépensé]]&lt;=115,1,IF(Table_Market[[#This Row],[M_TOTAL_dépensé]]&lt;=833,2,3))</f>
        <v>2</v>
      </c>
      <c r="S1297" s="21" t="str">
        <f>Table_Market[[#This Row],[R_SCORE]]&amp;Table_Market[[#This Row],[F_SCORE]]&amp;Table_Market[[#This Row],[M_SCORE]]</f>
        <v>322</v>
      </c>
      <c r="T12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97" s="31">
        <v>279</v>
      </c>
      <c r="V1297" s="31">
        <v>0</v>
      </c>
      <c r="W1297" s="31">
        <v>18</v>
      </c>
      <c r="X1297" s="31">
        <v>0</v>
      </c>
      <c r="Y1297" s="31">
        <v>0</v>
      </c>
      <c r="Z1297" s="31">
        <v>9</v>
      </c>
      <c r="AA1297" s="28">
        <v>2</v>
      </c>
      <c r="AB1297" s="28">
        <v>3</v>
      </c>
      <c r="AC1297" s="28">
        <v>1</v>
      </c>
      <c r="AD1297" s="28">
        <v>8</v>
      </c>
      <c r="AE1297" s="28">
        <v>4</v>
      </c>
      <c r="AF1297" s="28">
        <v>0</v>
      </c>
      <c r="AG1297" s="28">
        <v>1</v>
      </c>
      <c r="AH1297" s="28">
        <v>0</v>
      </c>
      <c r="AI1297" s="28">
        <v>0</v>
      </c>
      <c r="AJ1297" s="28">
        <v>0</v>
      </c>
      <c r="AK1297" s="28">
        <v>0</v>
      </c>
      <c r="AL1297" s="28">
        <v>3</v>
      </c>
      <c r="AM1297" s="28">
        <v>11</v>
      </c>
      <c r="AN1297" s="32">
        <v>0</v>
      </c>
    </row>
    <row r="1298" spans="1:40" x14ac:dyDescent="0.35">
      <c r="A1298" s="19">
        <v>1968</v>
      </c>
      <c r="B1298" s="20">
        <v>1971</v>
      </c>
      <c r="C1298" s="21">
        <f ca="1">YEAR(TODAY())-CLEAN!$B1298</f>
        <v>54</v>
      </c>
      <c r="D1298" s="28" t="s">
        <v>792</v>
      </c>
      <c r="E1298" s="20" t="s">
        <v>716</v>
      </c>
      <c r="F1298" s="20" t="s">
        <v>712</v>
      </c>
      <c r="G1298" s="22">
        <v>45684</v>
      </c>
      <c r="H1298" s="21">
        <v>1</v>
      </c>
      <c r="I1298" s="21">
        <v>0</v>
      </c>
      <c r="J1298" s="21">
        <f>CLEAN!$H1298+CLEAN!$I1298</f>
        <v>1</v>
      </c>
      <c r="K1298" s="23">
        <v>41610</v>
      </c>
      <c r="L1298" s="21">
        <f ca="1">YEAR(TODAY())-YEAR(CLEAN!$K1298)</f>
        <v>12</v>
      </c>
      <c r="M1298" s="21">
        <v>37</v>
      </c>
      <c r="N1298" s="21">
        <f>SUM(CLEAN!$AB1298:$AE1298)</f>
        <v>10</v>
      </c>
      <c r="O1298" s="24">
        <f>CLEAN!$U1298+CLEAN!$V1298+CLEAN!$W1298+CLEAN!$X1298+CLEAN!$Y1298+CLEAN!$Z1298</f>
        <v>28</v>
      </c>
      <c r="P1298" s="21">
        <f>IF(CLEAN!$M1298&lt;=32,3,IF(CLEAN!$M1298&lt;=65,2,1))</f>
        <v>2</v>
      </c>
      <c r="Q1298" s="21">
        <f>IF(Table_Market[[#This Row],[F_TOTAL_achat]]&lt;=14,1,IF(Table_Market[[#This Row],[F_TOTAL_achat]]&lt;=21,2,3))</f>
        <v>1</v>
      </c>
      <c r="R1298" s="21">
        <f>IF(Table_Market[[#This Row],[M_TOTAL_dépensé]]&lt;=115,1,IF(Table_Market[[#This Row],[M_TOTAL_dépensé]]&lt;=833,2,3))</f>
        <v>1</v>
      </c>
      <c r="S1298" s="21" t="str">
        <f>Table_Market[[#This Row],[R_SCORE]]&amp;Table_Market[[#This Row],[F_SCORE]]&amp;Table_Market[[#This Row],[M_SCORE]]</f>
        <v>211</v>
      </c>
      <c r="T12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298" s="24">
        <v>5</v>
      </c>
      <c r="V1298" s="24">
        <v>1</v>
      </c>
      <c r="W1298" s="24">
        <v>5</v>
      </c>
      <c r="X1298" s="24">
        <v>10</v>
      </c>
      <c r="Y1298" s="24">
        <v>0</v>
      </c>
      <c r="Z1298" s="24">
        <v>7</v>
      </c>
      <c r="AA1298" s="21">
        <v>1</v>
      </c>
      <c r="AB1298" s="21">
        <v>1</v>
      </c>
      <c r="AC1298" s="21">
        <v>0</v>
      </c>
      <c r="AD1298" s="21">
        <v>2</v>
      </c>
      <c r="AE1298" s="21">
        <v>7</v>
      </c>
      <c r="AF1298" s="21">
        <v>0</v>
      </c>
      <c r="AG1298" s="21">
        <v>0</v>
      </c>
      <c r="AH1298" s="21">
        <v>0</v>
      </c>
      <c r="AI1298" s="21">
        <v>0</v>
      </c>
      <c r="AJ1298" s="21">
        <v>0</v>
      </c>
      <c r="AK1298" s="21">
        <v>0</v>
      </c>
      <c r="AL1298" s="21">
        <v>3</v>
      </c>
      <c r="AM1298" s="21">
        <v>11</v>
      </c>
      <c r="AN1298" s="25">
        <v>0</v>
      </c>
    </row>
    <row r="1299" spans="1:40" x14ac:dyDescent="0.35">
      <c r="A1299" s="26">
        <v>5429</v>
      </c>
      <c r="B1299" s="27">
        <v>1948</v>
      </c>
      <c r="C1299" s="21">
        <f ca="1">YEAR(TODAY())-CLEAN!$B1299</f>
        <v>77</v>
      </c>
      <c r="D1299" s="28" t="s">
        <v>794</v>
      </c>
      <c r="E1299" s="27" t="s">
        <v>714</v>
      </c>
      <c r="F1299" s="27" t="s">
        <v>710</v>
      </c>
      <c r="G1299" s="29">
        <v>45579</v>
      </c>
      <c r="H1299" s="28">
        <v>0</v>
      </c>
      <c r="I1299" s="28">
        <v>1</v>
      </c>
      <c r="J1299" s="28">
        <f>CLEAN!$H1299+CLEAN!$I1299</f>
        <v>1</v>
      </c>
      <c r="K1299" s="30">
        <v>41506</v>
      </c>
      <c r="L1299" s="28">
        <f ca="1">YEAR(TODAY())-YEAR(CLEAN!$K1299)</f>
        <v>12</v>
      </c>
      <c r="M1299" s="28">
        <v>10</v>
      </c>
      <c r="N1299" s="28">
        <f>SUM(CLEAN!$AB1299:$AE1299)</f>
        <v>15</v>
      </c>
      <c r="O1299" s="31">
        <f>CLEAN!$U1299+CLEAN!$V1299+CLEAN!$W1299+CLEAN!$X1299+CLEAN!$Y1299+CLEAN!$Z1299</f>
        <v>183</v>
      </c>
      <c r="P1299" s="28">
        <f>IF(CLEAN!$M1299&lt;=32,3,IF(CLEAN!$M1299&lt;=65,2,1))</f>
        <v>3</v>
      </c>
      <c r="Q1299" s="28">
        <f>IF(Table_Market[[#This Row],[F_TOTAL_achat]]&lt;=14,1,IF(Table_Market[[#This Row],[F_TOTAL_achat]]&lt;=21,2,3))</f>
        <v>2</v>
      </c>
      <c r="R1299" s="28">
        <f>IF(Table_Market[[#This Row],[M_TOTAL_dépensé]]&lt;=115,1,IF(Table_Market[[#This Row],[M_TOTAL_dépensé]]&lt;=833,2,3))</f>
        <v>2</v>
      </c>
      <c r="S1299" s="21" t="str">
        <f>Table_Market[[#This Row],[R_SCORE]]&amp;Table_Market[[#This Row],[F_SCORE]]&amp;Table_Market[[#This Row],[M_SCORE]]</f>
        <v>322</v>
      </c>
      <c r="T12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299" s="31">
        <v>145</v>
      </c>
      <c r="V1299" s="31">
        <v>1</v>
      </c>
      <c r="W1299" s="31">
        <v>33</v>
      </c>
      <c r="X1299" s="31">
        <v>2</v>
      </c>
      <c r="Y1299" s="31">
        <v>1</v>
      </c>
      <c r="Z1299" s="31">
        <v>1</v>
      </c>
      <c r="AA1299" s="28">
        <v>1</v>
      </c>
      <c r="AB1299" s="28">
        <v>4</v>
      </c>
      <c r="AC1299" s="28">
        <v>1</v>
      </c>
      <c r="AD1299" s="28">
        <v>4</v>
      </c>
      <c r="AE1299" s="28">
        <v>6</v>
      </c>
      <c r="AF1299" s="28">
        <v>0</v>
      </c>
      <c r="AG1299" s="28">
        <v>0</v>
      </c>
      <c r="AH1299" s="28">
        <v>0</v>
      </c>
      <c r="AI1299" s="28">
        <v>0</v>
      </c>
      <c r="AJ1299" s="28">
        <v>0</v>
      </c>
      <c r="AK1299" s="28">
        <v>0</v>
      </c>
      <c r="AL1299" s="28">
        <v>3</v>
      </c>
      <c r="AM1299" s="28">
        <v>11</v>
      </c>
      <c r="AN1299" s="32">
        <v>0</v>
      </c>
    </row>
    <row r="1300" spans="1:40" x14ac:dyDescent="0.35">
      <c r="A1300" s="19">
        <v>263</v>
      </c>
      <c r="B1300" s="20">
        <v>1945</v>
      </c>
      <c r="C1300" s="21">
        <f ca="1">YEAR(TODAY())-CLEAN!$B1300</f>
        <v>80</v>
      </c>
      <c r="D1300" s="28" t="s">
        <v>794</v>
      </c>
      <c r="E1300" s="20" t="s">
        <v>714</v>
      </c>
      <c r="F1300" s="20" t="s">
        <v>709</v>
      </c>
      <c r="G1300" s="22">
        <v>45576</v>
      </c>
      <c r="H1300" s="21">
        <v>0</v>
      </c>
      <c r="I1300" s="21">
        <v>0</v>
      </c>
      <c r="J1300" s="21">
        <f>CLEAN!$H1300+CLEAN!$I1300</f>
        <v>0</v>
      </c>
      <c r="K1300" s="23">
        <v>41787</v>
      </c>
      <c r="L1300" s="21">
        <f ca="1">YEAR(TODAY())-YEAR(CLEAN!$K1300)</f>
        <v>11</v>
      </c>
      <c r="M1300" s="21">
        <v>9</v>
      </c>
      <c r="N1300" s="21">
        <f>SUM(CLEAN!$AB1300:$AE1300)</f>
        <v>15</v>
      </c>
      <c r="O1300" s="24">
        <f>CLEAN!$U1300+CLEAN!$V1300+CLEAN!$W1300+CLEAN!$X1300+CLEAN!$Y1300+CLEAN!$Z1300</f>
        <v>145</v>
      </c>
      <c r="P1300" s="21">
        <f>IF(CLEAN!$M1300&lt;=32,3,IF(CLEAN!$M1300&lt;=65,2,1))</f>
        <v>3</v>
      </c>
      <c r="Q1300" s="21">
        <f>IF(Table_Market[[#This Row],[F_TOTAL_achat]]&lt;=14,1,IF(Table_Market[[#This Row],[F_TOTAL_achat]]&lt;=21,2,3))</f>
        <v>2</v>
      </c>
      <c r="R1300" s="21">
        <f>IF(Table_Market[[#This Row],[M_TOTAL_dépensé]]&lt;=115,1,IF(Table_Market[[#This Row],[M_TOTAL_dépensé]]&lt;=833,2,3))</f>
        <v>2</v>
      </c>
      <c r="S1300" s="21" t="str">
        <f>Table_Market[[#This Row],[R_SCORE]]&amp;Table_Market[[#This Row],[F_SCORE]]&amp;Table_Market[[#This Row],[M_SCORE]]</f>
        <v>322</v>
      </c>
      <c r="T13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00" s="24">
        <v>56</v>
      </c>
      <c r="V1300" s="24">
        <v>19</v>
      </c>
      <c r="W1300" s="24">
        <v>29</v>
      </c>
      <c r="X1300" s="24">
        <v>2</v>
      </c>
      <c r="Y1300" s="24">
        <v>14</v>
      </c>
      <c r="Z1300" s="24">
        <v>25</v>
      </c>
      <c r="AA1300" s="21">
        <v>1</v>
      </c>
      <c r="AB1300" s="21">
        <v>3</v>
      </c>
      <c r="AC1300" s="21">
        <v>1</v>
      </c>
      <c r="AD1300" s="21">
        <v>3</v>
      </c>
      <c r="AE1300" s="21">
        <v>8</v>
      </c>
      <c r="AF1300" s="21">
        <v>0</v>
      </c>
      <c r="AG1300" s="21">
        <v>0</v>
      </c>
      <c r="AH1300" s="21">
        <v>0</v>
      </c>
      <c r="AI1300" s="21">
        <v>0</v>
      </c>
      <c r="AJ1300" s="21">
        <v>0</v>
      </c>
      <c r="AK1300" s="21">
        <v>0</v>
      </c>
      <c r="AL1300" s="21">
        <v>3</v>
      </c>
      <c r="AM1300" s="21">
        <v>11</v>
      </c>
      <c r="AN1300" s="25">
        <v>1</v>
      </c>
    </row>
    <row r="1301" spans="1:40" x14ac:dyDescent="0.35">
      <c r="A1301" s="26">
        <v>839</v>
      </c>
      <c r="B1301" s="27">
        <v>1975</v>
      </c>
      <c r="C1301" s="21">
        <f ca="1">YEAR(TODAY())-CLEAN!$B1301</f>
        <v>50</v>
      </c>
      <c r="D1301" s="28" t="s">
        <v>792</v>
      </c>
      <c r="E1301" s="27" t="s">
        <v>714</v>
      </c>
      <c r="F1301" s="27" t="s">
        <v>710</v>
      </c>
      <c r="G1301" s="29">
        <v>45503</v>
      </c>
      <c r="H1301" s="28">
        <v>1</v>
      </c>
      <c r="I1301" s="28">
        <v>0</v>
      </c>
      <c r="J1301" s="28">
        <f>CLEAN!$H1301+CLEAN!$I1301</f>
        <v>1</v>
      </c>
      <c r="K1301" s="30">
        <v>41542</v>
      </c>
      <c r="L1301" s="28">
        <f ca="1">YEAR(TODAY())-YEAR(CLEAN!$K1301)</f>
        <v>12</v>
      </c>
      <c r="M1301" s="28">
        <v>54</v>
      </c>
      <c r="N1301" s="28">
        <f>SUM(CLEAN!$AB1301:$AE1301)</f>
        <v>13</v>
      </c>
      <c r="O1301" s="31">
        <f>CLEAN!$U1301+CLEAN!$V1301+CLEAN!$W1301+CLEAN!$X1301+CLEAN!$Y1301+CLEAN!$Z1301</f>
        <v>170</v>
      </c>
      <c r="P1301" s="28">
        <f>IF(CLEAN!$M1301&lt;=32,3,IF(CLEAN!$M1301&lt;=65,2,1))</f>
        <v>2</v>
      </c>
      <c r="Q1301" s="28">
        <f>IF(Table_Market[[#This Row],[F_TOTAL_achat]]&lt;=14,1,IF(Table_Market[[#This Row],[F_TOTAL_achat]]&lt;=21,2,3))</f>
        <v>1</v>
      </c>
      <c r="R1301" s="28">
        <f>IF(Table_Market[[#This Row],[M_TOTAL_dépensé]]&lt;=115,1,IF(Table_Market[[#This Row],[M_TOTAL_dépensé]]&lt;=833,2,3))</f>
        <v>2</v>
      </c>
      <c r="S1301" s="21" t="str">
        <f>Table_Market[[#This Row],[R_SCORE]]&amp;Table_Market[[#This Row],[F_SCORE]]&amp;Table_Market[[#This Row],[M_SCORE]]</f>
        <v>212</v>
      </c>
      <c r="T13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01" s="31">
        <v>97</v>
      </c>
      <c r="V1301" s="31">
        <v>4</v>
      </c>
      <c r="W1301" s="31">
        <v>44</v>
      </c>
      <c r="X1301" s="31">
        <v>6</v>
      </c>
      <c r="Y1301" s="31">
        <v>1</v>
      </c>
      <c r="Z1301" s="31">
        <v>18</v>
      </c>
      <c r="AA1301" s="28">
        <v>1</v>
      </c>
      <c r="AB1301" s="28">
        <v>3</v>
      </c>
      <c r="AC1301" s="28">
        <v>1</v>
      </c>
      <c r="AD1301" s="28">
        <v>4</v>
      </c>
      <c r="AE1301" s="28">
        <v>5</v>
      </c>
      <c r="AF1301" s="28">
        <v>0</v>
      </c>
      <c r="AG1301" s="28">
        <v>0</v>
      </c>
      <c r="AH1301" s="28">
        <v>0</v>
      </c>
      <c r="AI1301" s="28">
        <v>0</v>
      </c>
      <c r="AJ1301" s="28">
        <v>0</v>
      </c>
      <c r="AK1301" s="28">
        <v>0</v>
      </c>
      <c r="AL1301" s="28">
        <v>3</v>
      </c>
      <c r="AM1301" s="28">
        <v>11</v>
      </c>
      <c r="AN1301" s="32">
        <v>0</v>
      </c>
    </row>
    <row r="1302" spans="1:40" x14ac:dyDescent="0.35">
      <c r="A1302" s="19">
        <v>5966</v>
      </c>
      <c r="B1302" s="20">
        <v>1974</v>
      </c>
      <c r="C1302" s="21">
        <f ca="1">YEAR(TODAY())-CLEAN!$B1302</f>
        <v>51</v>
      </c>
      <c r="D1302" s="28" t="s">
        <v>792</v>
      </c>
      <c r="E1302" s="20" t="s">
        <v>714</v>
      </c>
      <c r="F1302" s="20" t="s">
        <v>710</v>
      </c>
      <c r="G1302" s="22">
        <v>45207</v>
      </c>
      <c r="H1302" s="21">
        <v>1</v>
      </c>
      <c r="I1302" s="21">
        <v>1</v>
      </c>
      <c r="J1302" s="21">
        <f>CLEAN!$H1302+CLEAN!$I1302</f>
        <v>2</v>
      </c>
      <c r="K1302" s="23">
        <v>41223</v>
      </c>
      <c r="L1302" s="21">
        <f ca="1">YEAR(TODAY())-YEAR(CLEAN!$K1302)</f>
        <v>13</v>
      </c>
      <c r="M1302" s="21">
        <v>64</v>
      </c>
      <c r="N1302" s="21">
        <f>SUM(CLEAN!$AB1302:$AE1302)</f>
        <v>16</v>
      </c>
      <c r="O1302" s="24">
        <f>CLEAN!$U1302+CLEAN!$V1302+CLEAN!$W1302+CLEAN!$X1302+CLEAN!$Y1302+CLEAN!$Z1302</f>
        <v>215</v>
      </c>
      <c r="P1302" s="21">
        <f>IF(CLEAN!$M1302&lt;=32,3,IF(CLEAN!$M1302&lt;=65,2,1))</f>
        <v>2</v>
      </c>
      <c r="Q1302" s="21">
        <f>IF(Table_Market[[#This Row],[F_TOTAL_achat]]&lt;=14,1,IF(Table_Market[[#This Row],[F_TOTAL_achat]]&lt;=21,2,3))</f>
        <v>2</v>
      </c>
      <c r="R1302" s="21">
        <f>IF(Table_Market[[#This Row],[M_TOTAL_dépensé]]&lt;=115,1,IF(Table_Market[[#This Row],[M_TOTAL_dépensé]]&lt;=833,2,3))</f>
        <v>2</v>
      </c>
      <c r="S1302" s="21" t="str">
        <f>Table_Market[[#This Row],[R_SCORE]]&amp;Table_Market[[#This Row],[F_SCORE]]&amp;Table_Market[[#This Row],[M_SCORE]]</f>
        <v>222</v>
      </c>
      <c r="T13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02" s="24">
        <v>203</v>
      </c>
      <c r="V1302" s="24">
        <v>0</v>
      </c>
      <c r="W1302" s="24">
        <v>10</v>
      </c>
      <c r="X1302" s="24">
        <v>0</v>
      </c>
      <c r="Y1302" s="24">
        <v>0</v>
      </c>
      <c r="Z1302" s="24">
        <v>2</v>
      </c>
      <c r="AA1302" s="21">
        <v>5</v>
      </c>
      <c r="AB1302" s="21">
        <v>3</v>
      </c>
      <c r="AC1302" s="21">
        <v>1</v>
      </c>
      <c r="AD1302" s="21">
        <v>6</v>
      </c>
      <c r="AE1302" s="21">
        <v>6</v>
      </c>
      <c r="AF1302" s="21">
        <v>0</v>
      </c>
      <c r="AG1302" s="21">
        <v>1</v>
      </c>
      <c r="AH1302" s="21">
        <v>0</v>
      </c>
      <c r="AI1302" s="21">
        <v>0</v>
      </c>
      <c r="AJ1302" s="21">
        <v>0</v>
      </c>
      <c r="AK1302" s="21">
        <v>0</v>
      </c>
      <c r="AL1302" s="21">
        <v>3</v>
      </c>
      <c r="AM1302" s="21">
        <v>11</v>
      </c>
      <c r="AN1302" s="25">
        <v>0</v>
      </c>
    </row>
    <row r="1303" spans="1:40" x14ac:dyDescent="0.35">
      <c r="A1303" s="26">
        <v>1755</v>
      </c>
      <c r="B1303" s="27">
        <v>1988</v>
      </c>
      <c r="C1303" s="21">
        <f ca="1">YEAR(TODAY())-CLEAN!$B1303</f>
        <v>37</v>
      </c>
      <c r="D1303" s="28" t="s">
        <v>793</v>
      </c>
      <c r="E1303" s="27" t="s">
        <v>717</v>
      </c>
      <c r="F1303" s="27" t="s">
        <v>713</v>
      </c>
      <c r="G1303" s="29">
        <v>45204</v>
      </c>
      <c r="H1303" s="28">
        <v>1</v>
      </c>
      <c r="I1303" s="28">
        <v>0</v>
      </c>
      <c r="J1303" s="28">
        <f>CLEAN!$H1303+CLEAN!$I1303</f>
        <v>1</v>
      </c>
      <c r="K1303" s="30">
        <v>41740</v>
      </c>
      <c r="L1303" s="28">
        <f ca="1">YEAR(TODAY())-YEAR(CLEAN!$K1303)</f>
        <v>11</v>
      </c>
      <c r="M1303" s="28">
        <v>93</v>
      </c>
      <c r="N1303" s="28">
        <f>SUM(CLEAN!$AB1303:$AE1303)</f>
        <v>9</v>
      </c>
      <c r="O1303" s="31">
        <f>CLEAN!$U1303+CLEAN!$V1303+CLEAN!$W1303+CLEAN!$X1303+CLEAN!$Y1303+CLEAN!$Z1303</f>
        <v>114</v>
      </c>
      <c r="P1303" s="28">
        <f>IF(CLEAN!$M1303&lt;=32,3,IF(CLEAN!$M1303&lt;=65,2,1))</f>
        <v>1</v>
      </c>
      <c r="Q1303" s="28">
        <f>IF(Table_Market[[#This Row],[F_TOTAL_achat]]&lt;=14,1,IF(Table_Market[[#This Row],[F_TOTAL_achat]]&lt;=21,2,3))</f>
        <v>1</v>
      </c>
      <c r="R1303" s="28">
        <f>IF(Table_Market[[#This Row],[M_TOTAL_dépensé]]&lt;=115,1,IF(Table_Market[[#This Row],[M_TOTAL_dépensé]]&lt;=833,2,3))</f>
        <v>1</v>
      </c>
      <c r="S1303" s="21" t="str">
        <f>Table_Market[[#This Row],[R_SCORE]]&amp;Table_Market[[#This Row],[F_SCORE]]&amp;Table_Market[[#This Row],[M_SCORE]]</f>
        <v>111</v>
      </c>
      <c r="T13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03" s="31">
        <v>30</v>
      </c>
      <c r="V1303" s="31">
        <v>11</v>
      </c>
      <c r="W1303" s="31">
        <v>25</v>
      </c>
      <c r="X1303" s="31">
        <v>29</v>
      </c>
      <c r="Y1303" s="31">
        <v>1</v>
      </c>
      <c r="Z1303" s="31">
        <v>18</v>
      </c>
      <c r="AA1303" s="28">
        <v>1</v>
      </c>
      <c r="AB1303" s="28">
        <v>1</v>
      </c>
      <c r="AC1303" s="28">
        <v>1</v>
      </c>
      <c r="AD1303" s="28">
        <v>4</v>
      </c>
      <c r="AE1303" s="28">
        <v>3</v>
      </c>
      <c r="AF1303" s="28">
        <v>0</v>
      </c>
      <c r="AG1303" s="28">
        <v>0</v>
      </c>
      <c r="AH1303" s="28">
        <v>0</v>
      </c>
      <c r="AI1303" s="28">
        <v>0</v>
      </c>
      <c r="AJ1303" s="28">
        <v>0</v>
      </c>
      <c r="AK1303" s="28">
        <v>0</v>
      </c>
      <c r="AL1303" s="28">
        <v>3</v>
      </c>
      <c r="AM1303" s="28">
        <v>11</v>
      </c>
      <c r="AN1303" s="32">
        <v>0</v>
      </c>
    </row>
    <row r="1304" spans="1:40" x14ac:dyDescent="0.35">
      <c r="A1304" s="19">
        <v>2130</v>
      </c>
      <c r="B1304" s="20">
        <v>1982</v>
      </c>
      <c r="C1304" s="21">
        <f ca="1">YEAR(TODAY())-CLEAN!$B1304</f>
        <v>43</v>
      </c>
      <c r="D1304" s="28" t="s">
        <v>793</v>
      </c>
      <c r="E1304" s="20" t="s">
        <v>716</v>
      </c>
      <c r="F1304" s="20" t="s">
        <v>713</v>
      </c>
      <c r="G1304" s="22">
        <v>45203</v>
      </c>
      <c r="H1304" s="21">
        <v>2</v>
      </c>
      <c r="I1304" s="21">
        <v>0</v>
      </c>
      <c r="J1304" s="21">
        <f>CLEAN!$H1304+CLEAN!$I1304</f>
        <v>2</v>
      </c>
      <c r="K1304" s="23">
        <v>41721</v>
      </c>
      <c r="L1304" s="21">
        <f ca="1">YEAR(TODAY())-YEAR(CLEAN!$K1304)</f>
        <v>11</v>
      </c>
      <c r="M1304" s="21">
        <v>4</v>
      </c>
      <c r="N1304" s="21">
        <f>SUM(CLEAN!$AB1304:$AE1304)</f>
        <v>13</v>
      </c>
      <c r="O1304" s="24">
        <f>CLEAN!$U1304+CLEAN!$V1304+CLEAN!$W1304+CLEAN!$X1304+CLEAN!$Y1304+CLEAN!$Z1304</f>
        <v>147</v>
      </c>
      <c r="P1304" s="21">
        <f>IF(CLEAN!$M1304&lt;=32,3,IF(CLEAN!$M1304&lt;=65,2,1))</f>
        <v>3</v>
      </c>
      <c r="Q1304" s="21">
        <f>IF(Table_Market[[#This Row],[F_TOTAL_achat]]&lt;=14,1,IF(Table_Market[[#This Row],[F_TOTAL_achat]]&lt;=21,2,3))</f>
        <v>1</v>
      </c>
      <c r="R1304" s="21">
        <f>IF(Table_Market[[#This Row],[M_TOTAL_dépensé]]&lt;=115,1,IF(Table_Market[[#This Row],[M_TOTAL_dépensé]]&lt;=833,2,3))</f>
        <v>2</v>
      </c>
      <c r="S1304" s="21" t="str">
        <f>Table_Market[[#This Row],[R_SCORE]]&amp;Table_Market[[#This Row],[F_SCORE]]&amp;Table_Market[[#This Row],[M_SCORE]]</f>
        <v>312</v>
      </c>
      <c r="T13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04" s="24">
        <v>35</v>
      </c>
      <c r="V1304" s="24">
        <v>3</v>
      </c>
      <c r="W1304" s="24">
        <v>67</v>
      </c>
      <c r="X1304" s="24">
        <v>10</v>
      </c>
      <c r="Y1304" s="24">
        <v>8</v>
      </c>
      <c r="Z1304" s="24">
        <v>24</v>
      </c>
      <c r="AA1304" s="21">
        <v>1</v>
      </c>
      <c r="AB1304" s="21">
        <v>3</v>
      </c>
      <c r="AC1304" s="21">
        <v>1</v>
      </c>
      <c r="AD1304" s="21">
        <v>3</v>
      </c>
      <c r="AE1304" s="21">
        <v>6</v>
      </c>
      <c r="AF1304" s="21">
        <v>0</v>
      </c>
      <c r="AG1304" s="21">
        <v>0</v>
      </c>
      <c r="AH1304" s="21">
        <v>0</v>
      </c>
      <c r="AI1304" s="21">
        <v>0</v>
      </c>
      <c r="AJ1304" s="21">
        <v>0</v>
      </c>
      <c r="AK1304" s="21">
        <v>0</v>
      </c>
      <c r="AL1304" s="21">
        <v>3</v>
      </c>
      <c r="AM1304" s="21">
        <v>11</v>
      </c>
      <c r="AN1304" s="25">
        <v>1</v>
      </c>
    </row>
    <row r="1305" spans="1:40" x14ac:dyDescent="0.35">
      <c r="A1305" s="26">
        <v>199</v>
      </c>
      <c r="B1305" s="27">
        <v>1962</v>
      </c>
      <c r="C1305" s="21">
        <f ca="1">YEAR(TODAY())-CLEAN!$B1305</f>
        <v>63</v>
      </c>
      <c r="D1305" s="28" t="s">
        <v>794</v>
      </c>
      <c r="E1305" s="27" t="s">
        <v>717</v>
      </c>
      <c r="F1305" s="27" t="s">
        <v>709</v>
      </c>
      <c r="G1305" s="29">
        <v>45183</v>
      </c>
      <c r="H1305" s="28">
        <v>0</v>
      </c>
      <c r="I1305" s="28">
        <v>0</v>
      </c>
      <c r="J1305" s="28">
        <f>CLEAN!$H1305+CLEAN!$I1305</f>
        <v>0</v>
      </c>
      <c r="K1305" s="30">
        <v>41294</v>
      </c>
      <c r="L1305" s="28">
        <f ca="1">YEAR(TODAY())-YEAR(CLEAN!$K1305)</f>
        <v>12</v>
      </c>
      <c r="M1305" s="28">
        <v>33</v>
      </c>
      <c r="N1305" s="28">
        <f>SUM(CLEAN!$AB1305:$AE1305)</f>
        <v>19</v>
      </c>
      <c r="O1305" s="31">
        <f>CLEAN!$U1305+CLEAN!$V1305+CLEAN!$W1305+CLEAN!$X1305+CLEAN!$Y1305+CLEAN!$Z1305</f>
        <v>315</v>
      </c>
      <c r="P1305" s="28">
        <f>IF(CLEAN!$M1305&lt;=32,3,IF(CLEAN!$M1305&lt;=65,2,1))</f>
        <v>2</v>
      </c>
      <c r="Q1305" s="28">
        <f>IF(Table_Market[[#This Row],[F_TOTAL_achat]]&lt;=14,1,IF(Table_Market[[#This Row],[F_TOTAL_achat]]&lt;=21,2,3))</f>
        <v>2</v>
      </c>
      <c r="R1305" s="28">
        <f>IF(Table_Market[[#This Row],[M_TOTAL_dépensé]]&lt;=115,1,IF(Table_Market[[#This Row],[M_TOTAL_dépensé]]&lt;=833,2,3))</f>
        <v>2</v>
      </c>
      <c r="S1305" s="21" t="str">
        <f>Table_Market[[#This Row],[R_SCORE]]&amp;Table_Market[[#This Row],[F_SCORE]]&amp;Table_Market[[#This Row],[M_SCORE]]</f>
        <v>222</v>
      </c>
      <c r="T13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05" s="31">
        <v>219</v>
      </c>
      <c r="V1305" s="31">
        <v>3</v>
      </c>
      <c r="W1305" s="31">
        <v>60</v>
      </c>
      <c r="X1305" s="31">
        <v>12</v>
      </c>
      <c r="Y1305" s="31">
        <v>9</v>
      </c>
      <c r="Z1305" s="31">
        <v>12</v>
      </c>
      <c r="AA1305" s="28">
        <v>1</v>
      </c>
      <c r="AB1305" s="28">
        <v>4</v>
      </c>
      <c r="AC1305" s="28">
        <v>1</v>
      </c>
      <c r="AD1305" s="28">
        <v>7</v>
      </c>
      <c r="AE1305" s="28">
        <v>7</v>
      </c>
      <c r="AF1305" s="28">
        <v>0</v>
      </c>
      <c r="AG1305" s="28">
        <v>1</v>
      </c>
      <c r="AH1305" s="28">
        <v>0</v>
      </c>
      <c r="AI1305" s="28">
        <v>0</v>
      </c>
      <c r="AJ1305" s="28">
        <v>0</v>
      </c>
      <c r="AK1305" s="28">
        <v>0</v>
      </c>
      <c r="AL1305" s="28">
        <v>3</v>
      </c>
      <c r="AM1305" s="28">
        <v>11</v>
      </c>
      <c r="AN1305" s="32">
        <v>0</v>
      </c>
    </row>
    <row r="1306" spans="1:40" x14ac:dyDescent="0.35">
      <c r="A1306" s="19">
        <v>1463</v>
      </c>
      <c r="B1306" s="20">
        <v>1958</v>
      </c>
      <c r="C1306" s="21">
        <f ca="1">YEAR(TODAY())-CLEAN!$B1306</f>
        <v>67</v>
      </c>
      <c r="D1306" s="28" t="s">
        <v>794</v>
      </c>
      <c r="E1306" s="20" t="s">
        <v>716</v>
      </c>
      <c r="F1306" s="20" t="s">
        <v>709</v>
      </c>
      <c r="G1306" s="22">
        <v>45160</v>
      </c>
      <c r="H1306" s="21">
        <v>1</v>
      </c>
      <c r="I1306" s="21">
        <v>1</v>
      </c>
      <c r="J1306" s="21">
        <f>CLEAN!$H1306+CLEAN!$I1306</f>
        <v>2</v>
      </c>
      <c r="K1306" s="23">
        <v>41727</v>
      </c>
      <c r="L1306" s="21">
        <f ca="1">YEAR(TODAY())-YEAR(CLEAN!$K1306)</f>
        <v>11</v>
      </c>
      <c r="M1306" s="21">
        <v>9</v>
      </c>
      <c r="N1306" s="21">
        <f>SUM(CLEAN!$AB1306:$AE1306)</f>
        <v>10</v>
      </c>
      <c r="O1306" s="24">
        <f>CLEAN!$U1306+CLEAN!$V1306+CLEAN!$W1306+CLEAN!$X1306+CLEAN!$Y1306+CLEAN!$Z1306</f>
        <v>21</v>
      </c>
      <c r="P1306" s="21">
        <f>IF(CLEAN!$M1306&lt;=32,3,IF(CLEAN!$M1306&lt;=65,2,1))</f>
        <v>3</v>
      </c>
      <c r="Q1306" s="21">
        <f>IF(Table_Market[[#This Row],[F_TOTAL_achat]]&lt;=14,1,IF(Table_Market[[#This Row],[F_TOTAL_achat]]&lt;=21,2,3))</f>
        <v>1</v>
      </c>
      <c r="R1306" s="21">
        <f>IF(Table_Market[[#This Row],[M_TOTAL_dépensé]]&lt;=115,1,IF(Table_Market[[#This Row],[M_TOTAL_dépensé]]&lt;=833,2,3))</f>
        <v>1</v>
      </c>
      <c r="S1306" s="21" t="str">
        <f>Table_Market[[#This Row],[R_SCORE]]&amp;Table_Market[[#This Row],[F_SCORE]]&amp;Table_Market[[#This Row],[M_SCORE]]</f>
        <v>311</v>
      </c>
      <c r="T13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06" s="24">
        <v>8</v>
      </c>
      <c r="V1306" s="24">
        <v>2</v>
      </c>
      <c r="W1306" s="24">
        <v>5</v>
      </c>
      <c r="X1306" s="24">
        <v>3</v>
      </c>
      <c r="Y1306" s="24">
        <v>0</v>
      </c>
      <c r="Z1306" s="24">
        <v>3</v>
      </c>
      <c r="AA1306" s="21">
        <v>1</v>
      </c>
      <c r="AB1306" s="21">
        <v>1</v>
      </c>
      <c r="AC1306" s="21">
        <v>0</v>
      </c>
      <c r="AD1306" s="21">
        <v>2</v>
      </c>
      <c r="AE1306" s="21">
        <v>7</v>
      </c>
      <c r="AF1306" s="21">
        <v>0</v>
      </c>
      <c r="AG1306" s="21">
        <v>0</v>
      </c>
      <c r="AH1306" s="21">
        <v>0</v>
      </c>
      <c r="AI1306" s="21">
        <v>0</v>
      </c>
      <c r="AJ1306" s="21">
        <v>0</v>
      </c>
      <c r="AK1306" s="21">
        <v>0</v>
      </c>
      <c r="AL1306" s="21">
        <v>3</v>
      </c>
      <c r="AM1306" s="21">
        <v>11</v>
      </c>
      <c r="AN1306" s="25">
        <v>0</v>
      </c>
    </row>
    <row r="1307" spans="1:40" x14ac:dyDescent="0.35">
      <c r="A1307" s="26">
        <v>6168</v>
      </c>
      <c r="B1307" s="27">
        <v>1963</v>
      </c>
      <c r="C1307" s="21">
        <f ca="1">YEAR(TODAY())-CLEAN!$B1307</f>
        <v>62</v>
      </c>
      <c r="D1307" s="28" t="s">
        <v>794</v>
      </c>
      <c r="E1307" s="27" t="s">
        <v>716</v>
      </c>
      <c r="F1307" s="27" t="s">
        <v>711</v>
      </c>
      <c r="G1307" s="29">
        <v>45146</v>
      </c>
      <c r="H1307" s="28">
        <v>1</v>
      </c>
      <c r="I1307" s="28">
        <v>1</v>
      </c>
      <c r="J1307" s="28">
        <f>CLEAN!$H1307+CLEAN!$I1307</f>
        <v>2</v>
      </c>
      <c r="K1307" s="30">
        <v>41470</v>
      </c>
      <c r="L1307" s="28">
        <f ca="1">YEAR(TODAY())-YEAR(CLEAN!$K1307)</f>
        <v>12</v>
      </c>
      <c r="M1307" s="28">
        <v>28</v>
      </c>
      <c r="N1307" s="28">
        <f>SUM(CLEAN!$AB1307:$AE1307)</f>
        <v>8</v>
      </c>
      <c r="O1307" s="31">
        <f>CLEAN!$U1307+CLEAN!$V1307+CLEAN!$W1307+CLEAN!$X1307+CLEAN!$Y1307+CLEAN!$Z1307</f>
        <v>53</v>
      </c>
      <c r="P1307" s="28">
        <f>IF(CLEAN!$M1307&lt;=32,3,IF(CLEAN!$M1307&lt;=65,2,1))</f>
        <v>3</v>
      </c>
      <c r="Q1307" s="28">
        <f>IF(Table_Market[[#This Row],[F_TOTAL_achat]]&lt;=14,1,IF(Table_Market[[#This Row],[F_TOTAL_achat]]&lt;=21,2,3))</f>
        <v>1</v>
      </c>
      <c r="R1307" s="28">
        <f>IF(Table_Market[[#This Row],[M_TOTAL_dépensé]]&lt;=115,1,IF(Table_Market[[#This Row],[M_TOTAL_dépensé]]&lt;=833,2,3))</f>
        <v>1</v>
      </c>
      <c r="S1307" s="21" t="str">
        <f>Table_Market[[#This Row],[R_SCORE]]&amp;Table_Market[[#This Row],[F_SCORE]]&amp;Table_Market[[#This Row],[M_SCORE]]</f>
        <v>311</v>
      </c>
      <c r="T13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07" s="31">
        <v>33</v>
      </c>
      <c r="V1307" s="31">
        <v>0</v>
      </c>
      <c r="W1307" s="31">
        <v>5</v>
      </c>
      <c r="X1307" s="31">
        <v>0</v>
      </c>
      <c r="Y1307" s="31">
        <v>0</v>
      </c>
      <c r="Z1307" s="31">
        <v>15</v>
      </c>
      <c r="AA1307" s="28">
        <v>2</v>
      </c>
      <c r="AB1307" s="28">
        <v>1</v>
      </c>
      <c r="AC1307" s="28">
        <v>1</v>
      </c>
      <c r="AD1307" s="28">
        <v>2</v>
      </c>
      <c r="AE1307" s="28">
        <v>4</v>
      </c>
      <c r="AF1307" s="28">
        <v>0</v>
      </c>
      <c r="AG1307" s="28">
        <v>0</v>
      </c>
      <c r="AH1307" s="28">
        <v>0</v>
      </c>
      <c r="AI1307" s="28">
        <v>0</v>
      </c>
      <c r="AJ1307" s="28">
        <v>0</v>
      </c>
      <c r="AK1307" s="28">
        <v>0</v>
      </c>
      <c r="AL1307" s="28">
        <v>3</v>
      </c>
      <c r="AM1307" s="28">
        <v>11</v>
      </c>
      <c r="AN1307" s="32">
        <v>0</v>
      </c>
    </row>
    <row r="1308" spans="1:40" x14ac:dyDescent="0.35">
      <c r="A1308" s="19">
        <v>10260</v>
      </c>
      <c r="B1308" s="20">
        <v>1965</v>
      </c>
      <c r="C1308" s="21">
        <f ca="1">YEAR(TODAY())-CLEAN!$B1308</f>
        <v>60</v>
      </c>
      <c r="D1308" s="28" t="s">
        <v>794</v>
      </c>
      <c r="E1308" s="20" t="s">
        <v>717</v>
      </c>
      <c r="F1308" s="20" t="s">
        <v>713</v>
      </c>
      <c r="G1308" s="22">
        <v>45143</v>
      </c>
      <c r="H1308" s="21">
        <v>0</v>
      </c>
      <c r="I1308" s="21">
        <v>1</v>
      </c>
      <c r="J1308" s="21">
        <f>CLEAN!$H1308+CLEAN!$I1308</f>
        <v>1</v>
      </c>
      <c r="K1308" s="23">
        <v>41512</v>
      </c>
      <c r="L1308" s="21">
        <f ca="1">YEAR(TODAY())-YEAR(CLEAN!$K1308)</f>
        <v>12</v>
      </c>
      <c r="M1308" s="21">
        <v>74</v>
      </c>
      <c r="N1308" s="21">
        <f>SUM(CLEAN!$AB1308:$AE1308)</f>
        <v>19</v>
      </c>
      <c r="O1308" s="24">
        <f>CLEAN!$U1308+CLEAN!$V1308+CLEAN!$W1308+CLEAN!$X1308+CLEAN!$Y1308+CLEAN!$Z1308</f>
        <v>311</v>
      </c>
      <c r="P1308" s="21">
        <f>IF(CLEAN!$M1308&lt;=32,3,IF(CLEAN!$M1308&lt;=65,2,1))</f>
        <v>1</v>
      </c>
      <c r="Q1308" s="21">
        <f>IF(Table_Market[[#This Row],[F_TOTAL_achat]]&lt;=14,1,IF(Table_Market[[#This Row],[F_TOTAL_achat]]&lt;=21,2,3))</f>
        <v>2</v>
      </c>
      <c r="R1308" s="21">
        <f>IF(Table_Market[[#This Row],[M_TOTAL_dépensé]]&lt;=115,1,IF(Table_Market[[#This Row],[M_TOTAL_dépensé]]&lt;=833,2,3))</f>
        <v>2</v>
      </c>
      <c r="S1308" s="21" t="str">
        <f>Table_Market[[#This Row],[R_SCORE]]&amp;Table_Market[[#This Row],[F_SCORE]]&amp;Table_Market[[#This Row],[M_SCORE]]</f>
        <v>122</v>
      </c>
      <c r="T13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08" s="24">
        <v>202</v>
      </c>
      <c r="V1308" s="24">
        <v>5</v>
      </c>
      <c r="W1308" s="24">
        <v>74</v>
      </c>
      <c r="X1308" s="24">
        <v>11</v>
      </c>
      <c r="Y1308" s="24">
        <v>5</v>
      </c>
      <c r="Z1308" s="24">
        <v>14</v>
      </c>
      <c r="AA1308" s="21">
        <v>3</v>
      </c>
      <c r="AB1308" s="21">
        <v>6</v>
      </c>
      <c r="AC1308" s="21">
        <v>1</v>
      </c>
      <c r="AD1308" s="21">
        <v>5</v>
      </c>
      <c r="AE1308" s="21">
        <v>7</v>
      </c>
      <c r="AF1308" s="21">
        <v>0</v>
      </c>
      <c r="AG1308" s="21">
        <v>0</v>
      </c>
      <c r="AH1308" s="21">
        <v>0</v>
      </c>
      <c r="AI1308" s="21">
        <v>0</v>
      </c>
      <c r="AJ1308" s="21">
        <v>0</v>
      </c>
      <c r="AK1308" s="21">
        <v>0</v>
      </c>
      <c r="AL1308" s="21">
        <v>3</v>
      </c>
      <c r="AM1308" s="21">
        <v>11</v>
      </c>
      <c r="AN1308" s="25">
        <v>0</v>
      </c>
    </row>
    <row r="1309" spans="1:40" x14ac:dyDescent="0.35">
      <c r="A1309" s="26">
        <v>2262</v>
      </c>
      <c r="B1309" s="27">
        <v>1965</v>
      </c>
      <c r="C1309" s="21">
        <f ca="1">YEAR(TODAY())-CLEAN!$B1309</f>
        <v>60</v>
      </c>
      <c r="D1309" s="28" t="s">
        <v>794</v>
      </c>
      <c r="E1309" s="27" t="s">
        <v>717</v>
      </c>
      <c r="F1309" s="27" t="s">
        <v>713</v>
      </c>
      <c r="G1309" s="29">
        <v>45143</v>
      </c>
      <c r="H1309" s="28">
        <v>0</v>
      </c>
      <c r="I1309" s="28">
        <v>1</v>
      </c>
      <c r="J1309" s="28">
        <f>CLEAN!$H1309+CLEAN!$I1309</f>
        <v>1</v>
      </c>
      <c r="K1309" s="30">
        <v>41512</v>
      </c>
      <c r="L1309" s="28">
        <f ca="1">YEAR(TODAY())-YEAR(CLEAN!$K1309)</f>
        <v>12</v>
      </c>
      <c r="M1309" s="28">
        <v>74</v>
      </c>
      <c r="N1309" s="28">
        <f>SUM(CLEAN!$AB1309:$AE1309)</f>
        <v>19</v>
      </c>
      <c r="O1309" s="31">
        <f>CLEAN!$U1309+CLEAN!$V1309+CLEAN!$W1309+CLEAN!$X1309+CLEAN!$Y1309+CLEAN!$Z1309</f>
        <v>311</v>
      </c>
      <c r="P1309" s="28">
        <f>IF(CLEAN!$M1309&lt;=32,3,IF(CLEAN!$M1309&lt;=65,2,1))</f>
        <v>1</v>
      </c>
      <c r="Q1309" s="28">
        <f>IF(Table_Market[[#This Row],[F_TOTAL_achat]]&lt;=14,1,IF(Table_Market[[#This Row],[F_TOTAL_achat]]&lt;=21,2,3))</f>
        <v>2</v>
      </c>
      <c r="R1309" s="28">
        <f>IF(Table_Market[[#This Row],[M_TOTAL_dépensé]]&lt;=115,1,IF(Table_Market[[#This Row],[M_TOTAL_dépensé]]&lt;=833,2,3))</f>
        <v>2</v>
      </c>
      <c r="S1309" s="21" t="str">
        <f>Table_Market[[#This Row],[R_SCORE]]&amp;Table_Market[[#This Row],[F_SCORE]]&amp;Table_Market[[#This Row],[M_SCORE]]</f>
        <v>122</v>
      </c>
      <c r="T13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09" s="31">
        <v>202</v>
      </c>
      <c r="V1309" s="31">
        <v>5</v>
      </c>
      <c r="W1309" s="31">
        <v>74</v>
      </c>
      <c r="X1309" s="31">
        <v>11</v>
      </c>
      <c r="Y1309" s="31">
        <v>5</v>
      </c>
      <c r="Z1309" s="31">
        <v>14</v>
      </c>
      <c r="AA1309" s="28">
        <v>3</v>
      </c>
      <c r="AB1309" s="28">
        <v>6</v>
      </c>
      <c r="AC1309" s="28">
        <v>1</v>
      </c>
      <c r="AD1309" s="28">
        <v>5</v>
      </c>
      <c r="AE1309" s="28">
        <v>7</v>
      </c>
      <c r="AF1309" s="28">
        <v>0</v>
      </c>
      <c r="AG1309" s="28">
        <v>0</v>
      </c>
      <c r="AH1309" s="28">
        <v>0</v>
      </c>
      <c r="AI1309" s="28">
        <v>0</v>
      </c>
      <c r="AJ1309" s="28">
        <v>0</v>
      </c>
      <c r="AK1309" s="28">
        <v>0</v>
      </c>
      <c r="AL1309" s="28">
        <v>3</v>
      </c>
      <c r="AM1309" s="28">
        <v>11</v>
      </c>
      <c r="AN1309" s="32">
        <v>0</v>
      </c>
    </row>
    <row r="1310" spans="1:40" x14ac:dyDescent="0.35">
      <c r="A1310" s="19">
        <v>5956</v>
      </c>
      <c r="B1310" s="20">
        <v>1948</v>
      </c>
      <c r="C1310" s="21">
        <f ca="1">YEAR(TODAY())-CLEAN!$B1310</f>
        <v>77</v>
      </c>
      <c r="D1310" s="28" t="s">
        <v>794</v>
      </c>
      <c r="E1310" s="20" t="s">
        <v>714</v>
      </c>
      <c r="F1310" s="20" t="s">
        <v>711</v>
      </c>
      <c r="G1310" s="22">
        <v>45072</v>
      </c>
      <c r="H1310" s="21">
        <v>1</v>
      </c>
      <c r="I1310" s="21">
        <v>2</v>
      </c>
      <c r="J1310" s="21">
        <f>CLEAN!$H1310+CLEAN!$I1310</f>
        <v>3</v>
      </c>
      <c r="K1310" s="23">
        <v>41563</v>
      </c>
      <c r="L1310" s="21">
        <f ca="1">YEAR(TODAY())-YEAR(CLEAN!$K1310)</f>
        <v>12</v>
      </c>
      <c r="M1310" s="21">
        <v>74</v>
      </c>
      <c r="N1310" s="21">
        <f>SUM(CLEAN!$AB1310:$AE1310)</f>
        <v>19</v>
      </c>
      <c r="O1310" s="24">
        <f>CLEAN!$U1310+CLEAN!$V1310+CLEAN!$W1310+CLEAN!$X1310+CLEAN!$Y1310+CLEAN!$Z1310</f>
        <v>284</v>
      </c>
      <c r="P1310" s="21">
        <f>IF(CLEAN!$M1310&lt;=32,3,IF(CLEAN!$M1310&lt;=65,2,1))</f>
        <v>1</v>
      </c>
      <c r="Q1310" s="21">
        <f>IF(Table_Market[[#This Row],[F_TOTAL_achat]]&lt;=14,1,IF(Table_Market[[#This Row],[F_TOTAL_achat]]&lt;=21,2,3))</f>
        <v>2</v>
      </c>
      <c r="R1310" s="21">
        <f>IF(Table_Market[[#This Row],[M_TOTAL_dépensé]]&lt;=115,1,IF(Table_Market[[#This Row],[M_TOTAL_dépensé]]&lt;=833,2,3))</f>
        <v>2</v>
      </c>
      <c r="S1310" s="21" t="str">
        <f>Table_Market[[#This Row],[R_SCORE]]&amp;Table_Market[[#This Row],[F_SCORE]]&amp;Table_Market[[#This Row],[M_SCORE]]</f>
        <v>122</v>
      </c>
      <c r="T13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10" s="24">
        <v>144</v>
      </c>
      <c r="V1310" s="24">
        <v>2</v>
      </c>
      <c r="W1310" s="24">
        <v>99</v>
      </c>
      <c r="X1310" s="24">
        <v>7</v>
      </c>
      <c r="Y1310" s="24">
        <v>2</v>
      </c>
      <c r="Z1310" s="24">
        <v>30</v>
      </c>
      <c r="AA1310" s="21">
        <v>5</v>
      </c>
      <c r="AB1310" s="21">
        <v>6</v>
      </c>
      <c r="AC1310" s="21">
        <v>1</v>
      </c>
      <c r="AD1310" s="21">
        <v>4</v>
      </c>
      <c r="AE1310" s="21">
        <v>8</v>
      </c>
      <c r="AF1310" s="21">
        <v>0</v>
      </c>
      <c r="AG1310" s="21">
        <v>0</v>
      </c>
      <c r="AH1310" s="21">
        <v>0</v>
      </c>
      <c r="AI1310" s="21">
        <v>0</v>
      </c>
      <c r="AJ1310" s="21">
        <v>0</v>
      </c>
      <c r="AK1310" s="21">
        <v>0</v>
      </c>
      <c r="AL1310" s="21">
        <v>3</v>
      </c>
      <c r="AM1310" s="21">
        <v>11</v>
      </c>
      <c r="AN1310" s="25">
        <v>0</v>
      </c>
    </row>
    <row r="1311" spans="1:40" x14ac:dyDescent="0.35">
      <c r="A1311" s="26">
        <v>8754</v>
      </c>
      <c r="B1311" s="27">
        <v>1974</v>
      </c>
      <c r="C1311" s="21">
        <f ca="1">YEAR(TODAY())-CLEAN!$B1311</f>
        <v>51</v>
      </c>
      <c r="D1311" s="28" t="s">
        <v>792</v>
      </c>
      <c r="E1311" s="27" t="s">
        <v>714</v>
      </c>
      <c r="F1311" s="27" t="s">
        <v>713</v>
      </c>
      <c r="G1311" s="29">
        <v>45068</v>
      </c>
      <c r="H1311" s="28">
        <v>0</v>
      </c>
      <c r="I1311" s="28">
        <v>1</v>
      </c>
      <c r="J1311" s="28">
        <f>CLEAN!$H1311+CLEAN!$I1311</f>
        <v>1</v>
      </c>
      <c r="K1311" s="30">
        <v>41410</v>
      </c>
      <c r="L1311" s="28">
        <f ca="1">YEAR(TODAY())-YEAR(CLEAN!$K1311)</f>
        <v>12</v>
      </c>
      <c r="M1311" s="28">
        <v>25</v>
      </c>
      <c r="N1311" s="28">
        <f>SUM(CLEAN!$AB1311:$AE1311)</f>
        <v>10</v>
      </c>
      <c r="O1311" s="31">
        <f>CLEAN!$U1311+CLEAN!$V1311+CLEAN!$W1311+CLEAN!$X1311+CLEAN!$Y1311+CLEAN!$Z1311</f>
        <v>20</v>
      </c>
      <c r="P1311" s="28">
        <f>IF(CLEAN!$M1311&lt;=32,3,IF(CLEAN!$M1311&lt;=65,2,1))</f>
        <v>3</v>
      </c>
      <c r="Q1311" s="28">
        <f>IF(Table_Market[[#This Row],[F_TOTAL_achat]]&lt;=14,1,IF(Table_Market[[#This Row],[F_TOTAL_achat]]&lt;=21,2,3))</f>
        <v>1</v>
      </c>
      <c r="R1311" s="28">
        <f>IF(Table_Market[[#This Row],[M_TOTAL_dépensé]]&lt;=115,1,IF(Table_Market[[#This Row],[M_TOTAL_dépensé]]&lt;=833,2,3))</f>
        <v>1</v>
      </c>
      <c r="S1311" s="21" t="str">
        <f>Table_Market[[#This Row],[R_SCORE]]&amp;Table_Market[[#This Row],[F_SCORE]]&amp;Table_Market[[#This Row],[M_SCORE]]</f>
        <v>311</v>
      </c>
      <c r="T13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11" s="31">
        <v>14</v>
      </c>
      <c r="V1311" s="31">
        <v>0</v>
      </c>
      <c r="W1311" s="31">
        <v>3</v>
      </c>
      <c r="X1311" s="31">
        <v>0</v>
      </c>
      <c r="Y1311" s="31">
        <v>0</v>
      </c>
      <c r="Z1311" s="31">
        <v>3</v>
      </c>
      <c r="AA1311" s="28">
        <v>1</v>
      </c>
      <c r="AB1311" s="28">
        <v>1</v>
      </c>
      <c r="AC1311" s="28">
        <v>0</v>
      </c>
      <c r="AD1311" s="28">
        <v>2</v>
      </c>
      <c r="AE1311" s="28">
        <v>7</v>
      </c>
      <c r="AF1311" s="28">
        <v>0</v>
      </c>
      <c r="AG1311" s="28">
        <v>0</v>
      </c>
      <c r="AH1311" s="28">
        <v>0</v>
      </c>
      <c r="AI1311" s="28">
        <v>0</v>
      </c>
      <c r="AJ1311" s="28">
        <v>0</v>
      </c>
      <c r="AK1311" s="28">
        <v>0</v>
      </c>
      <c r="AL1311" s="28">
        <v>3</v>
      </c>
      <c r="AM1311" s="28">
        <v>11</v>
      </c>
      <c r="AN1311" s="32">
        <v>0</v>
      </c>
    </row>
    <row r="1312" spans="1:40" x14ac:dyDescent="0.35">
      <c r="A1312" s="19">
        <v>5454</v>
      </c>
      <c r="B1312" s="20">
        <v>1979</v>
      </c>
      <c r="C1312" s="21">
        <f ca="1">YEAR(TODAY())-CLEAN!$B1312</f>
        <v>46</v>
      </c>
      <c r="D1312" s="28" t="s">
        <v>792</v>
      </c>
      <c r="E1312" s="20" t="s">
        <v>717</v>
      </c>
      <c r="F1312" s="20" t="s">
        <v>710</v>
      </c>
      <c r="G1312" s="22">
        <v>45057</v>
      </c>
      <c r="H1312" s="21">
        <v>1</v>
      </c>
      <c r="I1312" s="21">
        <v>0</v>
      </c>
      <c r="J1312" s="21">
        <f>CLEAN!$H1312+CLEAN!$I1312</f>
        <v>1</v>
      </c>
      <c r="K1312" s="23">
        <v>41609</v>
      </c>
      <c r="L1312" s="21">
        <f ca="1">YEAR(TODAY())-YEAR(CLEAN!$K1312)</f>
        <v>12</v>
      </c>
      <c r="M1312" s="21">
        <v>80</v>
      </c>
      <c r="N1312" s="21">
        <f>SUM(CLEAN!$AB1312:$AE1312)</f>
        <v>10</v>
      </c>
      <c r="O1312" s="24">
        <f>CLEAN!$U1312+CLEAN!$V1312+CLEAN!$W1312+CLEAN!$X1312+CLEAN!$Y1312+CLEAN!$Z1312</f>
        <v>50</v>
      </c>
      <c r="P1312" s="21">
        <f>IF(CLEAN!$M1312&lt;=32,3,IF(CLEAN!$M1312&lt;=65,2,1))</f>
        <v>1</v>
      </c>
      <c r="Q1312" s="21">
        <f>IF(Table_Market[[#This Row],[F_TOTAL_achat]]&lt;=14,1,IF(Table_Market[[#This Row],[F_TOTAL_achat]]&lt;=21,2,3))</f>
        <v>1</v>
      </c>
      <c r="R1312" s="21">
        <f>IF(Table_Market[[#This Row],[M_TOTAL_dépensé]]&lt;=115,1,IF(Table_Market[[#This Row],[M_TOTAL_dépensé]]&lt;=833,2,3))</f>
        <v>1</v>
      </c>
      <c r="S1312" s="21" t="str">
        <f>Table_Market[[#This Row],[R_SCORE]]&amp;Table_Market[[#This Row],[F_SCORE]]&amp;Table_Market[[#This Row],[M_SCORE]]</f>
        <v>111</v>
      </c>
      <c r="T13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12" s="24">
        <v>37</v>
      </c>
      <c r="V1312" s="24">
        <v>0</v>
      </c>
      <c r="W1312" s="24">
        <v>7</v>
      </c>
      <c r="X1312" s="24">
        <v>3</v>
      </c>
      <c r="Y1312" s="24">
        <v>0</v>
      </c>
      <c r="Z1312" s="24">
        <v>3</v>
      </c>
      <c r="AA1312" s="21">
        <v>1</v>
      </c>
      <c r="AB1312" s="21">
        <v>2</v>
      </c>
      <c r="AC1312" s="21">
        <v>0</v>
      </c>
      <c r="AD1312" s="21">
        <v>3</v>
      </c>
      <c r="AE1312" s="21">
        <v>5</v>
      </c>
      <c r="AF1312" s="21">
        <v>0</v>
      </c>
      <c r="AG1312" s="21">
        <v>0</v>
      </c>
      <c r="AH1312" s="21">
        <v>0</v>
      </c>
      <c r="AI1312" s="21">
        <v>0</v>
      </c>
      <c r="AJ1312" s="21">
        <v>0</v>
      </c>
      <c r="AK1312" s="21">
        <v>0</v>
      </c>
      <c r="AL1312" s="21">
        <v>3</v>
      </c>
      <c r="AM1312" s="21">
        <v>11</v>
      </c>
      <c r="AN1312" s="25">
        <v>0</v>
      </c>
    </row>
    <row r="1313" spans="1:40" x14ac:dyDescent="0.35">
      <c r="A1313" s="26">
        <v>4587</v>
      </c>
      <c r="B1313" s="27">
        <v>1944</v>
      </c>
      <c r="C1313" s="21">
        <f ca="1">YEAR(TODAY())-CLEAN!$B1313</f>
        <v>81</v>
      </c>
      <c r="D1313" s="28" t="s">
        <v>794</v>
      </c>
      <c r="E1313" s="27" t="s">
        <v>717</v>
      </c>
      <c r="F1313" s="27" t="s">
        <v>712</v>
      </c>
      <c r="G1313" s="29">
        <v>45006</v>
      </c>
      <c r="H1313" s="28">
        <v>0</v>
      </c>
      <c r="I1313" s="28">
        <v>0</v>
      </c>
      <c r="J1313" s="28">
        <f>CLEAN!$H1313+CLEAN!$I1313</f>
        <v>0</v>
      </c>
      <c r="K1313" s="30">
        <v>41473</v>
      </c>
      <c r="L1313" s="28">
        <f ca="1">YEAR(TODAY())-YEAR(CLEAN!$K1313)</f>
        <v>12</v>
      </c>
      <c r="M1313" s="28">
        <v>90</v>
      </c>
      <c r="N1313" s="28">
        <f>SUM(CLEAN!$AB1313:$AE1313)</f>
        <v>14</v>
      </c>
      <c r="O1313" s="31">
        <f>CLEAN!$U1313+CLEAN!$V1313+CLEAN!$W1313+CLEAN!$X1313+CLEAN!$Y1313+CLEAN!$Z1313</f>
        <v>266</v>
      </c>
      <c r="P1313" s="28">
        <f>IF(CLEAN!$M1313&lt;=32,3,IF(CLEAN!$M1313&lt;=65,2,1))</f>
        <v>1</v>
      </c>
      <c r="Q1313" s="28">
        <f>IF(Table_Market[[#This Row],[F_TOTAL_achat]]&lt;=14,1,IF(Table_Market[[#This Row],[F_TOTAL_achat]]&lt;=21,2,3))</f>
        <v>1</v>
      </c>
      <c r="R1313" s="28">
        <f>IF(Table_Market[[#This Row],[M_TOTAL_dépensé]]&lt;=115,1,IF(Table_Market[[#This Row],[M_TOTAL_dépensé]]&lt;=833,2,3))</f>
        <v>2</v>
      </c>
      <c r="S1313" s="21" t="str">
        <f>Table_Market[[#This Row],[R_SCORE]]&amp;Table_Market[[#This Row],[F_SCORE]]&amp;Table_Market[[#This Row],[M_SCORE]]</f>
        <v>112</v>
      </c>
      <c r="T13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13" s="31">
        <v>162</v>
      </c>
      <c r="V1313" s="31">
        <v>25</v>
      </c>
      <c r="W1313" s="31">
        <v>53</v>
      </c>
      <c r="X1313" s="31">
        <v>16</v>
      </c>
      <c r="Y1313" s="31">
        <v>0</v>
      </c>
      <c r="Z1313" s="31">
        <v>10</v>
      </c>
      <c r="AA1313" s="28">
        <v>1</v>
      </c>
      <c r="AB1313" s="28">
        <v>3</v>
      </c>
      <c r="AC1313" s="28">
        <v>1</v>
      </c>
      <c r="AD1313" s="28">
        <v>7</v>
      </c>
      <c r="AE1313" s="28">
        <v>3</v>
      </c>
      <c r="AF1313" s="28">
        <v>0</v>
      </c>
      <c r="AG1313" s="28">
        <v>0</v>
      </c>
      <c r="AH1313" s="28">
        <v>0</v>
      </c>
      <c r="AI1313" s="28">
        <v>0</v>
      </c>
      <c r="AJ1313" s="28">
        <v>0</v>
      </c>
      <c r="AK1313" s="28">
        <v>0</v>
      </c>
      <c r="AL1313" s="28">
        <v>3</v>
      </c>
      <c r="AM1313" s="28">
        <v>11</v>
      </c>
      <c r="AN1313" s="32">
        <v>0</v>
      </c>
    </row>
    <row r="1314" spans="1:40" x14ac:dyDescent="0.35">
      <c r="A1314" s="19">
        <v>6818</v>
      </c>
      <c r="B1314" s="20">
        <v>1974</v>
      </c>
      <c r="C1314" s="21">
        <f ca="1">YEAR(TODAY())-CLEAN!$B1314</f>
        <v>51</v>
      </c>
      <c r="D1314" s="28" t="s">
        <v>792</v>
      </c>
      <c r="E1314" s="20" t="s">
        <v>716</v>
      </c>
      <c r="F1314" s="20" t="s">
        <v>710</v>
      </c>
      <c r="G1314" s="22">
        <v>44989</v>
      </c>
      <c r="H1314" s="21">
        <v>0</v>
      </c>
      <c r="I1314" s="21">
        <v>1</v>
      </c>
      <c r="J1314" s="21">
        <f>CLEAN!$H1314+CLEAN!$I1314</f>
        <v>1</v>
      </c>
      <c r="K1314" s="23">
        <v>41164</v>
      </c>
      <c r="L1314" s="21">
        <f ca="1">YEAR(TODAY())-YEAR(CLEAN!$K1314)</f>
        <v>13</v>
      </c>
      <c r="M1314" s="21">
        <v>26</v>
      </c>
      <c r="N1314" s="21">
        <f>SUM(CLEAN!$AB1314:$AE1314)</f>
        <v>17</v>
      </c>
      <c r="O1314" s="24">
        <f>CLEAN!$U1314+CLEAN!$V1314+CLEAN!$W1314+CLEAN!$X1314+CLEAN!$Y1314+CLEAN!$Z1314</f>
        <v>369</v>
      </c>
      <c r="P1314" s="21">
        <f>IF(CLEAN!$M1314&lt;=32,3,IF(CLEAN!$M1314&lt;=65,2,1))</f>
        <v>3</v>
      </c>
      <c r="Q1314" s="21">
        <f>IF(Table_Market[[#This Row],[F_TOTAL_achat]]&lt;=14,1,IF(Table_Market[[#This Row],[F_TOTAL_achat]]&lt;=21,2,3))</f>
        <v>2</v>
      </c>
      <c r="R1314" s="21">
        <f>IF(Table_Market[[#This Row],[M_TOTAL_dépensé]]&lt;=115,1,IF(Table_Market[[#This Row],[M_TOTAL_dépensé]]&lt;=833,2,3))</f>
        <v>2</v>
      </c>
      <c r="S1314" s="21" t="str">
        <f>Table_Market[[#This Row],[R_SCORE]]&amp;Table_Market[[#This Row],[F_SCORE]]&amp;Table_Market[[#This Row],[M_SCORE]]</f>
        <v>322</v>
      </c>
      <c r="T13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14" s="24">
        <v>98</v>
      </c>
      <c r="V1314" s="24">
        <v>0</v>
      </c>
      <c r="W1314" s="24">
        <v>106</v>
      </c>
      <c r="X1314" s="24">
        <v>49</v>
      </c>
      <c r="Y1314" s="24">
        <v>10</v>
      </c>
      <c r="Z1314" s="24">
        <v>106</v>
      </c>
      <c r="AA1314" s="21">
        <v>5</v>
      </c>
      <c r="AB1314" s="21">
        <v>5</v>
      </c>
      <c r="AC1314" s="21">
        <v>1</v>
      </c>
      <c r="AD1314" s="21">
        <v>5</v>
      </c>
      <c r="AE1314" s="21">
        <v>6</v>
      </c>
      <c r="AF1314" s="21">
        <v>0</v>
      </c>
      <c r="AG1314" s="21">
        <v>0</v>
      </c>
      <c r="AH1314" s="21">
        <v>0</v>
      </c>
      <c r="AI1314" s="21">
        <v>0</v>
      </c>
      <c r="AJ1314" s="21">
        <v>0</v>
      </c>
      <c r="AK1314" s="21">
        <v>0</v>
      </c>
      <c r="AL1314" s="21">
        <v>3</v>
      </c>
      <c r="AM1314" s="21">
        <v>11</v>
      </c>
      <c r="AN1314" s="25">
        <v>0</v>
      </c>
    </row>
    <row r="1315" spans="1:40" x14ac:dyDescent="0.35">
      <c r="A1315" s="26">
        <v>7807</v>
      </c>
      <c r="B1315" s="27">
        <v>1974</v>
      </c>
      <c r="C1315" s="21">
        <f ca="1">YEAR(TODAY())-CLEAN!$B1315</f>
        <v>51</v>
      </c>
      <c r="D1315" s="28" t="s">
        <v>792</v>
      </c>
      <c r="E1315" s="27" t="s">
        <v>716</v>
      </c>
      <c r="F1315" s="27" t="s">
        <v>710</v>
      </c>
      <c r="G1315" s="29">
        <v>44989</v>
      </c>
      <c r="H1315" s="28">
        <v>0</v>
      </c>
      <c r="I1315" s="28">
        <v>1</v>
      </c>
      <c r="J1315" s="28">
        <f>CLEAN!$H1315+CLEAN!$I1315</f>
        <v>1</v>
      </c>
      <c r="K1315" s="30">
        <v>41164</v>
      </c>
      <c r="L1315" s="28">
        <f ca="1">YEAR(TODAY())-YEAR(CLEAN!$K1315)</f>
        <v>13</v>
      </c>
      <c r="M1315" s="28">
        <v>26</v>
      </c>
      <c r="N1315" s="28">
        <f>SUM(CLEAN!$AB1315:$AE1315)</f>
        <v>17</v>
      </c>
      <c r="O1315" s="31">
        <f>CLEAN!$U1315+CLEAN!$V1315+CLEAN!$W1315+CLEAN!$X1315+CLEAN!$Y1315+CLEAN!$Z1315</f>
        <v>369</v>
      </c>
      <c r="P1315" s="28">
        <f>IF(CLEAN!$M1315&lt;=32,3,IF(CLEAN!$M1315&lt;=65,2,1))</f>
        <v>3</v>
      </c>
      <c r="Q1315" s="28">
        <f>IF(Table_Market[[#This Row],[F_TOTAL_achat]]&lt;=14,1,IF(Table_Market[[#This Row],[F_TOTAL_achat]]&lt;=21,2,3))</f>
        <v>2</v>
      </c>
      <c r="R1315" s="28">
        <f>IF(Table_Market[[#This Row],[M_TOTAL_dépensé]]&lt;=115,1,IF(Table_Market[[#This Row],[M_TOTAL_dépensé]]&lt;=833,2,3))</f>
        <v>2</v>
      </c>
      <c r="S1315" s="21" t="str">
        <f>Table_Market[[#This Row],[R_SCORE]]&amp;Table_Market[[#This Row],[F_SCORE]]&amp;Table_Market[[#This Row],[M_SCORE]]</f>
        <v>322</v>
      </c>
      <c r="T13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15" s="31">
        <v>98</v>
      </c>
      <c r="V1315" s="31">
        <v>0</v>
      </c>
      <c r="W1315" s="31">
        <v>106</v>
      </c>
      <c r="X1315" s="31">
        <v>49</v>
      </c>
      <c r="Y1315" s="31">
        <v>10</v>
      </c>
      <c r="Z1315" s="31">
        <v>106</v>
      </c>
      <c r="AA1315" s="28">
        <v>5</v>
      </c>
      <c r="AB1315" s="28">
        <v>5</v>
      </c>
      <c r="AC1315" s="28">
        <v>1</v>
      </c>
      <c r="AD1315" s="28">
        <v>5</v>
      </c>
      <c r="AE1315" s="28">
        <v>6</v>
      </c>
      <c r="AF1315" s="28">
        <v>0</v>
      </c>
      <c r="AG1315" s="28">
        <v>0</v>
      </c>
      <c r="AH1315" s="28">
        <v>0</v>
      </c>
      <c r="AI1315" s="28">
        <v>0</v>
      </c>
      <c r="AJ1315" s="28">
        <v>0</v>
      </c>
      <c r="AK1315" s="28">
        <v>0</v>
      </c>
      <c r="AL1315" s="28">
        <v>3</v>
      </c>
      <c r="AM1315" s="28">
        <v>11</v>
      </c>
      <c r="AN1315" s="32">
        <v>0</v>
      </c>
    </row>
    <row r="1316" spans="1:40" x14ac:dyDescent="0.35">
      <c r="A1316" s="19">
        <v>4791</v>
      </c>
      <c r="B1316" s="20">
        <v>1980</v>
      </c>
      <c r="C1316" s="21">
        <f ca="1">YEAR(TODAY())-CLEAN!$B1316</f>
        <v>45</v>
      </c>
      <c r="D1316" s="28" t="s">
        <v>792</v>
      </c>
      <c r="E1316" s="20" t="s">
        <v>716</v>
      </c>
      <c r="F1316" s="20" t="s">
        <v>713</v>
      </c>
      <c r="G1316" s="22">
        <v>44964</v>
      </c>
      <c r="H1316" s="21">
        <v>1</v>
      </c>
      <c r="I1316" s="21">
        <v>1</v>
      </c>
      <c r="J1316" s="21">
        <f>CLEAN!$H1316+CLEAN!$I1316</f>
        <v>2</v>
      </c>
      <c r="K1316" s="23">
        <v>41259</v>
      </c>
      <c r="L1316" s="21">
        <f ca="1">YEAR(TODAY())-YEAR(CLEAN!$K1316)</f>
        <v>13</v>
      </c>
      <c r="M1316" s="21">
        <v>35</v>
      </c>
      <c r="N1316" s="21">
        <f>SUM(CLEAN!$AB1316:$AE1316)</f>
        <v>12</v>
      </c>
      <c r="O1316" s="24">
        <f>CLEAN!$U1316+CLEAN!$V1316+CLEAN!$W1316+CLEAN!$X1316+CLEAN!$Y1316+CLEAN!$Z1316</f>
        <v>41</v>
      </c>
      <c r="P1316" s="21">
        <f>IF(CLEAN!$M1316&lt;=32,3,IF(CLEAN!$M1316&lt;=65,2,1))</f>
        <v>2</v>
      </c>
      <c r="Q1316" s="21">
        <f>IF(Table_Market[[#This Row],[F_TOTAL_achat]]&lt;=14,1,IF(Table_Market[[#This Row],[F_TOTAL_achat]]&lt;=21,2,3))</f>
        <v>1</v>
      </c>
      <c r="R1316" s="21">
        <f>IF(Table_Market[[#This Row],[M_TOTAL_dépensé]]&lt;=115,1,IF(Table_Market[[#This Row],[M_TOTAL_dépensé]]&lt;=833,2,3))</f>
        <v>1</v>
      </c>
      <c r="S1316" s="21" t="str">
        <f>Table_Market[[#This Row],[R_SCORE]]&amp;Table_Market[[#This Row],[F_SCORE]]&amp;Table_Market[[#This Row],[M_SCORE]]</f>
        <v>211</v>
      </c>
      <c r="T13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16" s="24">
        <v>19</v>
      </c>
      <c r="V1316" s="24">
        <v>1</v>
      </c>
      <c r="W1316" s="24">
        <v>17</v>
      </c>
      <c r="X1316" s="24">
        <v>2</v>
      </c>
      <c r="Y1316" s="24">
        <v>0</v>
      </c>
      <c r="Z1316" s="24">
        <v>2</v>
      </c>
      <c r="AA1316" s="21">
        <v>1</v>
      </c>
      <c r="AB1316" s="21">
        <v>1</v>
      </c>
      <c r="AC1316" s="21">
        <v>0</v>
      </c>
      <c r="AD1316" s="21">
        <v>3</v>
      </c>
      <c r="AE1316" s="21">
        <v>8</v>
      </c>
      <c r="AF1316" s="21">
        <v>0</v>
      </c>
      <c r="AG1316" s="21">
        <v>0</v>
      </c>
      <c r="AH1316" s="21">
        <v>0</v>
      </c>
      <c r="AI1316" s="21">
        <v>0</v>
      </c>
      <c r="AJ1316" s="21">
        <v>0</v>
      </c>
      <c r="AK1316" s="21">
        <v>0</v>
      </c>
      <c r="AL1316" s="21">
        <v>3</v>
      </c>
      <c r="AM1316" s="21">
        <v>11</v>
      </c>
      <c r="AN1316" s="25">
        <v>0</v>
      </c>
    </row>
    <row r="1317" spans="1:40" x14ac:dyDescent="0.35">
      <c r="A1317" s="26">
        <v>1008</v>
      </c>
      <c r="B1317" s="27">
        <v>1981</v>
      </c>
      <c r="C1317" s="21">
        <f ca="1">YEAR(TODAY())-CLEAN!$B1317</f>
        <v>44</v>
      </c>
      <c r="D1317" s="28" t="s">
        <v>793</v>
      </c>
      <c r="E1317" s="27" t="s">
        <v>714</v>
      </c>
      <c r="F1317" s="27" t="s">
        <v>713</v>
      </c>
      <c r="G1317" s="29">
        <v>44953</v>
      </c>
      <c r="H1317" s="28">
        <v>0</v>
      </c>
      <c r="I1317" s="28">
        <v>0</v>
      </c>
      <c r="J1317" s="28">
        <f>CLEAN!$H1317+CLEAN!$I1317</f>
        <v>0</v>
      </c>
      <c r="K1317" s="30">
        <v>41264</v>
      </c>
      <c r="L1317" s="28">
        <f ca="1">YEAR(TODAY())-YEAR(CLEAN!$K1317)</f>
        <v>13</v>
      </c>
      <c r="M1317" s="28">
        <v>31</v>
      </c>
      <c r="N1317" s="28">
        <f>SUM(CLEAN!$AB1317:$AE1317)</f>
        <v>29</v>
      </c>
      <c r="O1317" s="31">
        <f>CLEAN!$U1317+CLEAN!$V1317+CLEAN!$W1317+CLEAN!$X1317+CLEAN!$Y1317+CLEAN!$Z1317</f>
        <v>1021</v>
      </c>
      <c r="P1317" s="28">
        <f>IF(CLEAN!$M1317&lt;=32,3,IF(CLEAN!$M1317&lt;=65,2,1))</f>
        <v>3</v>
      </c>
      <c r="Q1317" s="28">
        <f>IF(Table_Market[[#This Row],[F_TOTAL_achat]]&lt;=14,1,IF(Table_Market[[#This Row],[F_TOTAL_achat]]&lt;=21,2,3))</f>
        <v>3</v>
      </c>
      <c r="R1317" s="28">
        <f>IF(Table_Market[[#This Row],[M_TOTAL_dépensé]]&lt;=115,1,IF(Table_Market[[#This Row],[M_TOTAL_dépensé]]&lt;=833,2,3))</f>
        <v>3</v>
      </c>
      <c r="S1317" s="21" t="str">
        <f>Table_Market[[#This Row],[R_SCORE]]&amp;Table_Market[[#This Row],[F_SCORE]]&amp;Table_Market[[#This Row],[M_SCORE]]</f>
        <v>333</v>
      </c>
      <c r="T13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317" s="31">
        <v>728</v>
      </c>
      <c r="V1317" s="31">
        <v>17</v>
      </c>
      <c r="W1317" s="31">
        <v>133</v>
      </c>
      <c r="X1317" s="31">
        <v>11</v>
      </c>
      <c r="Y1317" s="31">
        <v>8</v>
      </c>
      <c r="Z1317" s="31">
        <v>124</v>
      </c>
      <c r="AA1317" s="28">
        <v>1</v>
      </c>
      <c r="AB1317" s="28">
        <v>7</v>
      </c>
      <c r="AC1317" s="28">
        <v>3</v>
      </c>
      <c r="AD1317" s="28">
        <v>13</v>
      </c>
      <c r="AE1317" s="28">
        <v>6</v>
      </c>
      <c r="AF1317" s="28">
        <v>1</v>
      </c>
      <c r="AG1317" s="28">
        <v>0</v>
      </c>
      <c r="AH1317" s="28">
        <v>0</v>
      </c>
      <c r="AI1317" s="28">
        <v>0</v>
      </c>
      <c r="AJ1317" s="28">
        <v>0</v>
      </c>
      <c r="AK1317" s="28">
        <v>0</v>
      </c>
      <c r="AL1317" s="28">
        <v>3</v>
      </c>
      <c r="AM1317" s="28">
        <v>11</v>
      </c>
      <c r="AN1317" s="32">
        <v>0</v>
      </c>
    </row>
    <row r="1318" spans="1:40" x14ac:dyDescent="0.35">
      <c r="A1318" s="19">
        <v>1991</v>
      </c>
      <c r="B1318" s="20">
        <v>1967</v>
      </c>
      <c r="C1318" s="21">
        <f ca="1">YEAR(TODAY())-CLEAN!$B1318</f>
        <v>58</v>
      </c>
      <c r="D1318" s="28" t="s">
        <v>792</v>
      </c>
      <c r="E1318" s="20" t="s">
        <v>716</v>
      </c>
      <c r="F1318" s="20" t="s">
        <v>713</v>
      </c>
      <c r="G1318" s="22">
        <v>44931</v>
      </c>
      <c r="H1318" s="21">
        <v>0</v>
      </c>
      <c r="I1318" s="21">
        <v>1</v>
      </c>
      <c r="J1318" s="21">
        <f>CLEAN!$H1318+CLEAN!$I1318</f>
        <v>1</v>
      </c>
      <c r="K1318" s="23">
        <v>41657</v>
      </c>
      <c r="L1318" s="21">
        <f ca="1">YEAR(TODAY())-YEAR(CLEAN!$K1318)</f>
        <v>11</v>
      </c>
      <c r="M1318" s="21">
        <v>0</v>
      </c>
      <c r="N1318" s="21">
        <f>SUM(CLEAN!$AB1318:$AE1318)</f>
        <v>11</v>
      </c>
      <c r="O1318" s="24">
        <f>CLEAN!$U1318+CLEAN!$V1318+CLEAN!$W1318+CLEAN!$X1318+CLEAN!$Y1318+CLEAN!$Z1318</f>
        <v>96</v>
      </c>
      <c r="P1318" s="21">
        <f>IF(CLEAN!$M1318&lt;=32,3,IF(CLEAN!$M1318&lt;=65,2,1))</f>
        <v>3</v>
      </c>
      <c r="Q1318" s="21">
        <f>IF(Table_Market[[#This Row],[F_TOTAL_achat]]&lt;=14,1,IF(Table_Market[[#This Row],[F_TOTAL_achat]]&lt;=21,2,3))</f>
        <v>1</v>
      </c>
      <c r="R1318" s="21">
        <f>IF(Table_Market[[#This Row],[M_TOTAL_dépensé]]&lt;=115,1,IF(Table_Market[[#This Row],[M_TOTAL_dépensé]]&lt;=833,2,3))</f>
        <v>1</v>
      </c>
      <c r="S1318" s="21" t="str">
        <f>Table_Market[[#This Row],[R_SCORE]]&amp;Table_Market[[#This Row],[F_SCORE]]&amp;Table_Market[[#This Row],[M_SCORE]]</f>
        <v>311</v>
      </c>
      <c r="T13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18" s="24">
        <v>78</v>
      </c>
      <c r="V1318" s="24">
        <v>0</v>
      </c>
      <c r="W1318" s="24">
        <v>11</v>
      </c>
      <c r="X1318" s="24">
        <v>0</v>
      </c>
      <c r="Y1318" s="24">
        <v>0</v>
      </c>
      <c r="Z1318" s="24">
        <v>7</v>
      </c>
      <c r="AA1318" s="21">
        <v>1</v>
      </c>
      <c r="AB1318" s="21">
        <v>2</v>
      </c>
      <c r="AC1318" s="21">
        <v>1</v>
      </c>
      <c r="AD1318" s="21">
        <v>3</v>
      </c>
      <c r="AE1318" s="21">
        <v>5</v>
      </c>
      <c r="AF1318" s="21">
        <v>0</v>
      </c>
      <c r="AG1318" s="21">
        <v>0</v>
      </c>
      <c r="AH1318" s="21">
        <v>0</v>
      </c>
      <c r="AI1318" s="21">
        <v>0</v>
      </c>
      <c r="AJ1318" s="21">
        <v>0</v>
      </c>
      <c r="AK1318" s="21">
        <v>0</v>
      </c>
      <c r="AL1318" s="21">
        <v>3</v>
      </c>
      <c r="AM1318" s="21">
        <v>11</v>
      </c>
      <c r="AN1318" s="25">
        <v>0</v>
      </c>
    </row>
    <row r="1319" spans="1:40" x14ac:dyDescent="0.35">
      <c r="A1319" s="26">
        <v>9860</v>
      </c>
      <c r="B1319" s="27">
        <v>1959</v>
      </c>
      <c r="C1319" s="21">
        <f ca="1">YEAR(TODAY())-CLEAN!$B1319</f>
        <v>66</v>
      </c>
      <c r="D1319" s="28" t="s">
        <v>794</v>
      </c>
      <c r="E1319" s="27" t="s">
        <v>716</v>
      </c>
      <c r="F1319" s="27" t="s">
        <v>713</v>
      </c>
      <c r="G1319" s="29">
        <v>44911</v>
      </c>
      <c r="H1319" s="28">
        <v>0</v>
      </c>
      <c r="I1319" s="28">
        <v>1</v>
      </c>
      <c r="J1319" s="28">
        <f>CLEAN!$H1319+CLEAN!$I1319</f>
        <v>1</v>
      </c>
      <c r="K1319" s="30">
        <v>41348</v>
      </c>
      <c r="L1319" s="28">
        <f ca="1">YEAR(TODAY())-YEAR(CLEAN!$K1319)</f>
        <v>12</v>
      </c>
      <c r="M1319" s="28">
        <v>11</v>
      </c>
      <c r="N1319" s="28">
        <f>SUM(CLEAN!$AB1319:$AE1319)</f>
        <v>16</v>
      </c>
      <c r="O1319" s="31">
        <f>CLEAN!$U1319+CLEAN!$V1319+CLEAN!$W1319+CLEAN!$X1319+CLEAN!$Y1319+CLEAN!$Z1319</f>
        <v>215</v>
      </c>
      <c r="P1319" s="28">
        <f>IF(CLEAN!$M1319&lt;=32,3,IF(CLEAN!$M1319&lt;=65,2,1))</f>
        <v>3</v>
      </c>
      <c r="Q1319" s="28">
        <f>IF(Table_Market[[#This Row],[F_TOTAL_achat]]&lt;=14,1,IF(Table_Market[[#This Row],[F_TOTAL_achat]]&lt;=21,2,3))</f>
        <v>2</v>
      </c>
      <c r="R1319" s="28">
        <f>IF(Table_Market[[#This Row],[M_TOTAL_dépensé]]&lt;=115,1,IF(Table_Market[[#This Row],[M_TOTAL_dépensé]]&lt;=833,2,3))</f>
        <v>2</v>
      </c>
      <c r="S1319" s="21" t="str">
        <f>Table_Market[[#This Row],[R_SCORE]]&amp;Table_Market[[#This Row],[F_SCORE]]&amp;Table_Market[[#This Row],[M_SCORE]]</f>
        <v>322</v>
      </c>
      <c r="T13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19" s="31">
        <v>159</v>
      </c>
      <c r="V1319" s="31">
        <v>0</v>
      </c>
      <c r="W1319" s="31">
        <v>22</v>
      </c>
      <c r="X1319" s="31">
        <v>2</v>
      </c>
      <c r="Y1319" s="31">
        <v>1</v>
      </c>
      <c r="Z1319" s="31">
        <v>31</v>
      </c>
      <c r="AA1319" s="28">
        <v>3</v>
      </c>
      <c r="AB1319" s="28">
        <v>4</v>
      </c>
      <c r="AC1319" s="28">
        <v>1</v>
      </c>
      <c r="AD1319" s="28">
        <v>4</v>
      </c>
      <c r="AE1319" s="28">
        <v>7</v>
      </c>
      <c r="AF1319" s="28">
        <v>0</v>
      </c>
      <c r="AG1319" s="28">
        <v>0</v>
      </c>
      <c r="AH1319" s="28">
        <v>0</v>
      </c>
      <c r="AI1319" s="28">
        <v>0</v>
      </c>
      <c r="AJ1319" s="28">
        <v>0</v>
      </c>
      <c r="AK1319" s="28">
        <v>0</v>
      </c>
      <c r="AL1319" s="28">
        <v>3</v>
      </c>
      <c r="AM1319" s="28">
        <v>11</v>
      </c>
      <c r="AN1319" s="32">
        <v>0</v>
      </c>
    </row>
    <row r="1320" spans="1:40" x14ac:dyDescent="0.35">
      <c r="A1320" s="19">
        <v>9817</v>
      </c>
      <c r="B1320" s="20">
        <v>1970</v>
      </c>
      <c r="C1320" s="21">
        <f ca="1">YEAR(TODAY())-CLEAN!$B1320</f>
        <v>55</v>
      </c>
      <c r="D1320" s="28" t="s">
        <v>792</v>
      </c>
      <c r="E1320" s="20" t="s">
        <v>717</v>
      </c>
      <c r="F1320" s="20" t="s">
        <v>709</v>
      </c>
      <c r="G1320" s="22">
        <v>44802</v>
      </c>
      <c r="H1320" s="21">
        <v>0</v>
      </c>
      <c r="I1320" s="21">
        <v>0</v>
      </c>
      <c r="J1320" s="21">
        <f>CLEAN!$H1320+CLEAN!$I1320</f>
        <v>0</v>
      </c>
      <c r="K1320" s="23">
        <v>41142</v>
      </c>
      <c r="L1320" s="21">
        <f ca="1">YEAR(TODAY())-YEAR(CLEAN!$K1320)</f>
        <v>13</v>
      </c>
      <c r="M1320" s="21">
        <v>71</v>
      </c>
      <c r="N1320" s="21">
        <f>SUM(CLEAN!$AB1320:$AE1320)</f>
        <v>33</v>
      </c>
      <c r="O1320" s="24">
        <f>CLEAN!$U1320+CLEAN!$V1320+CLEAN!$W1320+CLEAN!$X1320+CLEAN!$Y1320+CLEAN!$Z1320</f>
        <v>1049</v>
      </c>
      <c r="P1320" s="21">
        <f>IF(CLEAN!$M1320&lt;=32,3,IF(CLEAN!$M1320&lt;=65,2,1))</f>
        <v>1</v>
      </c>
      <c r="Q1320" s="21">
        <f>IF(Table_Market[[#This Row],[F_TOTAL_achat]]&lt;=14,1,IF(Table_Market[[#This Row],[F_TOTAL_achat]]&lt;=21,2,3))</f>
        <v>3</v>
      </c>
      <c r="R1320" s="21">
        <f>IF(Table_Market[[#This Row],[M_TOTAL_dépensé]]&lt;=115,1,IF(Table_Market[[#This Row],[M_TOTAL_dépensé]]&lt;=833,2,3))</f>
        <v>3</v>
      </c>
      <c r="S1320" s="21" t="str">
        <f>Table_Market[[#This Row],[R_SCORE]]&amp;Table_Market[[#This Row],[F_SCORE]]&amp;Table_Market[[#This Row],[M_SCORE]]</f>
        <v>133</v>
      </c>
      <c r="T13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20" s="24">
        <v>853</v>
      </c>
      <c r="V1320" s="24">
        <v>10</v>
      </c>
      <c r="W1320" s="24">
        <v>143</v>
      </c>
      <c r="X1320" s="24">
        <v>13</v>
      </c>
      <c r="Y1320" s="24">
        <v>10</v>
      </c>
      <c r="Z1320" s="24">
        <v>20</v>
      </c>
      <c r="AA1320" s="21">
        <v>2</v>
      </c>
      <c r="AB1320" s="21">
        <v>9</v>
      </c>
      <c r="AC1320" s="21">
        <v>4</v>
      </c>
      <c r="AD1320" s="21">
        <v>12</v>
      </c>
      <c r="AE1320" s="21">
        <v>8</v>
      </c>
      <c r="AF1320" s="21">
        <v>0</v>
      </c>
      <c r="AG1320" s="21">
        <v>0</v>
      </c>
      <c r="AH1320" s="21">
        <v>0</v>
      </c>
      <c r="AI1320" s="21">
        <v>0</v>
      </c>
      <c r="AJ1320" s="21">
        <v>0</v>
      </c>
      <c r="AK1320" s="21">
        <v>0</v>
      </c>
      <c r="AL1320" s="21">
        <v>3</v>
      </c>
      <c r="AM1320" s="21">
        <v>11</v>
      </c>
      <c r="AN1320" s="25">
        <v>0</v>
      </c>
    </row>
    <row r="1321" spans="1:40" x14ac:dyDescent="0.35">
      <c r="A1321" s="26">
        <v>868</v>
      </c>
      <c r="B1321" s="27">
        <v>1966</v>
      </c>
      <c r="C1321" s="21">
        <f ca="1">YEAR(TODAY())-CLEAN!$B1321</f>
        <v>59</v>
      </c>
      <c r="D1321" s="28" t="s">
        <v>792</v>
      </c>
      <c r="E1321" s="27" t="s">
        <v>716</v>
      </c>
      <c r="F1321" s="27" t="s">
        <v>710</v>
      </c>
      <c r="G1321" s="29">
        <v>44794</v>
      </c>
      <c r="H1321" s="28">
        <v>0</v>
      </c>
      <c r="I1321" s="28">
        <v>1</v>
      </c>
      <c r="J1321" s="28">
        <f>CLEAN!$H1321+CLEAN!$I1321</f>
        <v>1</v>
      </c>
      <c r="K1321" s="30">
        <v>41798</v>
      </c>
      <c r="L1321" s="28">
        <f ca="1">YEAR(TODAY())-YEAR(CLEAN!$K1321)</f>
        <v>11</v>
      </c>
      <c r="M1321" s="28">
        <v>99</v>
      </c>
      <c r="N1321" s="28">
        <f>SUM(CLEAN!$AB1321:$AE1321)</f>
        <v>11</v>
      </c>
      <c r="O1321" s="31">
        <f>CLEAN!$U1321+CLEAN!$V1321+CLEAN!$W1321+CLEAN!$X1321+CLEAN!$Y1321+CLEAN!$Z1321</f>
        <v>65</v>
      </c>
      <c r="P1321" s="28">
        <f>IF(CLEAN!$M1321&lt;=32,3,IF(CLEAN!$M1321&lt;=65,2,1))</f>
        <v>1</v>
      </c>
      <c r="Q1321" s="28">
        <f>IF(Table_Market[[#This Row],[F_TOTAL_achat]]&lt;=14,1,IF(Table_Market[[#This Row],[F_TOTAL_achat]]&lt;=21,2,3))</f>
        <v>1</v>
      </c>
      <c r="R1321" s="28">
        <f>IF(Table_Market[[#This Row],[M_TOTAL_dépensé]]&lt;=115,1,IF(Table_Market[[#This Row],[M_TOTAL_dépensé]]&lt;=833,2,3))</f>
        <v>1</v>
      </c>
      <c r="S1321" s="21" t="str">
        <f>Table_Market[[#This Row],[R_SCORE]]&amp;Table_Market[[#This Row],[F_SCORE]]&amp;Table_Market[[#This Row],[M_SCORE]]</f>
        <v>111</v>
      </c>
      <c r="T13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21" s="31">
        <v>54</v>
      </c>
      <c r="V1321" s="31">
        <v>0</v>
      </c>
      <c r="W1321" s="31">
        <v>7</v>
      </c>
      <c r="X1321" s="31">
        <v>0</v>
      </c>
      <c r="Y1321" s="31">
        <v>0</v>
      </c>
      <c r="Z1321" s="31">
        <v>4</v>
      </c>
      <c r="AA1321" s="28">
        <v>1</v>
      </c>
      <c r="AB1321" s="28">
        <v>2</v>
      </c>
      <c r="AC1321" s="28">
        <v>0</v>
      </c>
      <c r="AD1321" s="28">
        <v>3</v>
      </c>
      <c r="AE1321" s="28">
        <v>6</v>
      </c>
      <c r="AF1321" s="28">
        <v>0</v>
      </c>
      <c r="AG1321" s="28">
        <v>0</v>
      </c>
      <c r="AH1321" s="28">
        <v>0</v>
      </c>
      <c r="AI1321" s="28">
        <v>0</v>
      </c>
      <c r="AJ1321" s="28">
        <v>0</v>
      </c>
      <c r="AK1321" s="28">
        <v>0</v>
      </c>
      <c r="AL1321" s="28">
        <v>3</v>
      </c>
      <c r="AM1321" s="28">
        <v>11</v>
      </c>
      <c r="AN1321" s="32">
        <v>0</v>
      </c>
    </row>
    <row r="1322" spans="1:40" x14ac:dyDescent="0.35">
      <c r="A1322" s="19">
        <v>7212</v>
      </c>
      <c r="B1322" s="20">
        <v>1966</v>
      </c>
      <c r="C1322" s="21">
        <f ca="1">YEAR(TODAY())-CLEAN!$B1322</f>
        <v>59</v>
      </c>
      <c r="D1322" s="28" t="s">
        <v>792</v>
      </c>
      <c r="E1322" s="20" t="s">
        <v>716</v>
      </c>
      <c r="F1322" s="20" t="s">
        <v>710</v>
      </c>
      <c r="G1322" s="22">
        <v>44794</v>
      </c>
      <c r="H1322" s="21">
        <v>0</v>
      </c>
      <c r="I1322" s="21">
        <v>1</v>
      </c>
      <c r="J1322" s="21">
        <f>CLEAN!$H1322+CLEAN!$I1322</f>
        <v>1</v>
      </c>
      <c r="K1322" s="23">
        <v>41798</v>
      </c>
      <c r="L1322" s="21">
        <f ca="1">YEAR(TODAY())-YEAR(CLEAN!$K1322)</f>
        <v>11</v>
      </c>
      <c r="M1322" s="21">
        <v>99</v>
      </c>
      <c r="N1322" s="21">
        <f>SUM(CLEAN!$AB1322:$AE1322)</f>
        <v>11</v>
      </c>
      <c r="O1322" s="24">
        <f>CLEAN!$U1322+CLEAN!$V1322+CLEAN!$W1322+CLEAN!$X1322+CLEAN!$Y1322+CLEAN!$Z1322</f>
        <v>65</v>
      </c>
      <c r="P1322" s="21">
        <f>IF(CLEAN!$M1322&lt;=32,3,IF(CLEAN!$M1322&lt;=65,2,1))</f>
        <v>1</v>
      </c>
      <c r="Q1322" s="21">
        <f>IF(Table_Market[[#This Row],[F_TOTAL_achat]]&lt;=14,1,IF(Table_Market[[#This Row],[F_TOTAL_achat]]&lt;=21,2,3))</f>
        <v>1</v>
      </c>
      <c r="R1322" s="21">
        <f>IF(Table_Market[[#This Row],[M_TOTAL_dépensé]]&lt;=115,1,IF(Table_Market[[#This Row],[M_TOTAL_dépensé]]&lt;=833,2,3))</f>
        <v>1</v>
      </c>
      <c r="S1322" s="21" t="str">
        <f>Table_Market[[#This Row],[R_SCORE]]&amp;Table_Market[[#This Row],[F_SCORE]]&amp;Table_Market[[#This Row],[M_SCORE]]</f>
        <v>111</v>
      </c>
      <c r="T13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22" s="24">
        <v>54</v>
      </c>
      <c r="V1322" s="24">
        <v>0</v>
      </c>
      <c r="W1322" s="24">
        <v>7</v>
      </c>
      <c r="X1322" s="24">
        <v>0</v>
      </c>
      <c r="Y1322" s="24">
        <v>0</v>
      </c>
      <c r="Z1322" s="24">
        <v>4</v>
      </c>
      <c r="AA1322" s="21">
        <v>1</v>
      </c>
      <c r="AB1322" s="21">
        <v>2</v>
      </c>
      <c r="AC1322" s="21">
        <v>0</v>
      </c>
      <c r="AD1322" s="21">
        <v>3</v>
      </c>
      <c r="AE1322" s="21">
        <v>6</v>
      </c>
      <c r="AF1322" s="21">
        <v>0</v>
      </c>
      <c r="AG1322" s="21">
        <v>0</v>
      </c>
      <c r="AH1322" s="21">
        <v>0</v>
      </c>
      <c r="AI1322" s="21">
        <v>0</v>
      </c>
      <c r="AJ1322" s="21">
        <v>0</v>
      </c>
      <c r="AK1322" s="21">
        <v>0</v>
      </c>
      <c r="AL1322" s="21">
        <v>3</v>
      </c>
      <c r="AM1322" s="21">
        <v>11</v>
      </c>
      <c r="AN1322" s="25">
        <v>0</v>
      </c>
    </row>
    <row r="1323" spans="1:40" x14ac:dyDescent="0.35">
      <c r="A1323" s="26">
        <v>8397</v>
      </c>
      <c r="B1323" s="27">
        <v>1951</v>
      </c>
      <c r="C1323" s="21">
        <f ca="1">YEAR(TODAY())-CLEAN!$B1323</f>
        <v>74</v>
      </c>
      <c r="D1323" s="28" t="s">
        <v>794</v>
      </c>
      <c r="E1323" s="27" t="s">
        <v>716</v>
      </c>
      <c r="F1323" s="27" t="s">
        <v>710</v>
      </c>
      <c r="G1323" s="29">
        <v>44689</v>
      </c>
      <c r="H1323" s="28">
        <v>1</v>
      </c>
      <c r="I1323" s="28">
        <v>1</v>
      </c>
      <c r="J1323" s="28">
        <f>CLEAN!$H1323+CLEAN!$I1323</f>
        <v>2</v>
      </c>
      <c r="K1323" s="30">
        <v>41649</v>
      </c>
      <c r="L1323" s="28">
        <f ca="1">YEAR(TODAY())-YEAR(CLEAN!$K1323)</f>
        <v>11</v>
      </c>
      <c r="M1323" s="28">
        <v>82</v>
      </c>
      <c r="N1323" s="28">
        <f>SUM(CLEAN!$AB1323:$AE1323)</f>
        <v>11</v>
      </c>
      <c r="O1323" s="31">
        <f>CLEAN!$U1323+CLEAN!$V1323+CLEAN!$W1323+CLEAN!$X1323+CLEAN!$Y1323+CLEAN!$Z1323</f>
        <v>34</v>
      </c>
      <c r="P1323" s="28">
        <f>IF(CLEAN!$M1323&lt;=32,3,IF(CLEAN!$M1323&lt;=65,2,1))</f>
        <v>1</v>
      </c>
      <c r="Q1323" s="28">
        <f>IF(Table_Market[[#This Row],[F_TOTAL_achat]]&lt;=14,1,IF(Table_Market[[#This Row],[F_TOTAL_achat]]&lt;=21,2,3))</f>
        <v>1</v>
      </c>
      <c r="R1323" s="28">
        <f>IF(Table_Market[[#This Row],[M_TOTAL_dépensé]]&lt;=115,1,IF(Table_Market[[#This Row],[M_TOTAL_dépensé]]&lt;=833,2,3))</f>
        <v>1</v>
      </c>
      <c r="S1323" s="21" t="str">
        <f>Table_Market[[#This Row],[R_SCORE]]&amp;Table_Market[[#This Row],[F_SCORE]]&amp;Table_Market[[#This Row],[M_SCORE]]</f>
        <v>111</v>
      </c>
      <c r="T13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23" s="31">
        <v>18</v>
      </c>
      <c r="V1323" s="31">
        <v>0</v>
      </c>
      <c r="W1323" s="31">
        <v>5</v>
      </c>
      <c r="X1323" s="31">
        <v>0</v>
      </c>
      <c r="Y1323" s="31">
        <v>0</v>
      </c>
      <c r="Z1323" s="31">
        <v>11</v>
      </c>
      <c r="AA1323" s="28">
        <v>2</v>
      </c>
      <c r="AB1323" s="28">
        <v>1</v>
      </c>
      <c r="AC1323" s="28">
        <v>1</v>
      </c>
      <c r="AD1323" s="28">
        <v>2</v>
      </c>
      <c r="AE1323" s="28">
        <v>7</v>
      </c>
      <c r="AF1323" s="28">
        <v>1</v>
      </c>
      <c r="AG1323" s="28">
        <v>0</v>
      </c>
      <c r="AH1323" s="28">
        <v>0</v>
      </c>
      <c r="AI1323" s="28">
        <v>0</v>
      </c>
      <c r="AJ1323" s="28">
        <v>0</v>
      </c>
      <c r="AK1323" s="28">
        <v>0</v>
      </c>
      <c r="AL1323" s="28">
        <v>3</v>
      </c>
      <c r="AM1323" s="28">
        <v>11</v>
      </c>
      <c r="AN1323" s="32">
        <v>0</v>
      </c>
    </row>
    <row r="1324" spans="1:40" x14ac:dyDescent="0.35">
      <c r="A1324" s="19">
        <v>5684</v>
      </c>
      <c r="B1324" s="20">
        <v>1971</v>
      </c>
      <c r="C1324" s="21">
        <f ca="1">YEAR(TODAY())-CLEAN!$B1324</f>
        <v>54</v>
      </c>
      <c r="D1324" s="28" t="s">
        <v>792</v>
      </c>
      <c r="E1324" s="20" t="s">
        <v>717</v>
      </c>
      <c r="F1324" s="20" t="s">
        <v>711</v>
      </c>
      <c r="G1324" s="22">
        <v>44635</v>
      </c>
      <c r="H1324" s="21">
        <v>1</v>
      </c>
      <c r="I1324" s="21">
        <v>1</v>
      </c>
      <c r="J1324" s="21">
        <f>CLEAN!$H1324+CLEAN!$I1324</f>
        <v>2</v>
      </c>
      <c r="K1324" s="23">
        <v>41558</v>
      </c>
      <c r="L1324" s="21"/>
      <c r="M1324" s="21">
        <v>25</v>
      </c>
      <c r="N1324" s="21">
        <f>SUM(CLEAN!$AB1324:$AE1324)</f>
        <v>12</v>
      </c>
      <c r="O1324" s="24">
        <f>CLEAN!$U1324+CLEAN!$V1324+CLEAN!$W1324+CLEAN!$X1324+CLEAN!$Y1324+CLEAN!$Z1324</f>
        <v>68</v>
      </c>
      <c r="P1324" s="21">
        <f>IF(CLEAN!$M1324&lt;=32,3,IF(CLEAN!$M1324&lt;=65,2,1))</f>
        <v>3</v>
      </c>
      <c r="Q1324" s="21">
        <f>IF(Table_Market[[#This Row],[F_TOTAL_achat]]&lt;=14,1,IF(Table_Market[[#This Row],[F_TOTAL_achat]]&lt;=21,2,3))</f>
        <v>1</v>
      </c>
      <c r="R1324" s="21">
        <f>IF(Table_Market[[#This Row],[M_TOTAL_dépensé]]&lt;=115,1,IF(Table_Market[[#This Row],[M_TOTAL_dépensé]]&lt;=833,2,3))</f>
        <v>1</v>
      </c>
      <c r="S1324" s="21" t="str">
        <f>Table_Market[[#This Row],[R_SCORE]]&amp;Table_Market[[#This Row],[F_SCORE]]&amp;Table_Market[[#This Row],[M_SCORE]]</f>
        <v>311</v>
      </c>
      <c r="T13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24" s="24">
        <v>56</v>
      </c>
      <c r="V1324" s="24">
        <v>0</v>
      </c>
      <c r="W1324" s="24">
        <v>9</v>
      </c>
      <c r="X1324" s="24">
        <v>0</v>
      </c>
      <c r="Y1324" s="24">
        <v>0</v>
      </c>
      <c r="Z1324" s="24">
        <v>3</v>
      </c>
      <c r="AA1324" s="21">
        <v>2</v>
      </c>
      <c r="AB1324" s="21">
        <v>2</v>
      </c>
      <c r="AC1324" s="21">
        <v>0</v>
      </c>
      <c r="AD1324" s="21">
        <v>3</v>
      </c>
      <c r="AE1324" s="21">
        <v>7</v>
      </c>
      <c r="AF1324" s="21">
        <v>0</v>
      </c>
      <c r="AG1324" s="21">
        <v>0</v>
      </c>
      <c r="AH1324" s="21">
        <v>0</v>
      </c>
      <c r="AI1324" s="21">
        <v>0</v>
      </c>
      <c r="AJ1324" s="21">
        <v>0</v>
      </c>
      <c r="AK1324" s="21">
        <v>0</v>
      </c>
      <c r="AL1324" s="21">
        <v>3</v>
      </c>
      <c r="AM1324" s="21">
        <v>11</v>
      </c>
      <c r="AN1324" s="25">
        <v>0</v>
      </c>
    </row>
    <row r="1325" spans="1:40" x14ac:dyDescent="0.35">
      <c r="A1325" s="26">
        <v>807</v>
      </c>
      <c r="B1325" s="27">
        <v>1969</v>
      </c>
      <c r="C1325" s="21">
        <f ca="1">YEAR(TODAY())-CLEAN!$B1325</f>
        <v>56</v>
      </c>
      <c r="D1325" s="28" t="s">
        <v>792</v>
      </c>
      <c r="E1325" s="27" t="s">
        <v>717</v>
      </c>
      <c r="F1325" s="27" t="s">
        <v>713</v>
      </c>
      <c r="G1325" s="29">
        <v>44602</v>
      </c>
      <c r="H1325" s="28">
        <v>1</v>
      </c>
      <c r="I1325" s="28">
        <v>1</v>
      </c>
      <c r="J1325" s="28">
        <f>CLEAN!$H1325+CLEAN!$I1325</f>
        <v>2</v>
      </c>
      <c r="K1325" s="30">
        <v>41685</v>
      </c>
      <c r="L1325" s="28">
        <f ca="1">YEAR(TODAY())-YEAR(CLEAN!$K1325)</f>
        <v>11</v>
      </c>
      <c r="M1325" s="28">
        <v>35</v>
      </c>
      <c r="N1325" s="28">
        <f>SUM(CLEAN!$AB1325:$AE1325)</f>
        <v>19</v>
      </c>
      <c r="O1325" s="31">
        <f>CLEAN!$U1325+CLEAN!$V1325+CLEAN!$W1325+CLEAN!$X1325+CLEAN!$Y1325+CLEAN!$Z1325</f>
        <v>292</v>
      </c>
      <c r="P1325" s="28">
        <f>IF(CLEAN!$M1325&lt;=32,3,IF(CLEAN!$M1325&lt;=65,2,1))</f>
        <v>2</v>
      </c>
      <c r="Q1325" s="28">
        <f>IF(Table_Market[[#This Row],[F_TOTAL_achat]]&lt;=14,1,IF(Table_Market[[#This Row],[F_TOTAL_achat]]&lt;=21,2,3))</f>
        <v>2</v>
      </c>
      <c r="R1325" s="28">
        <f>IF(Table_Market[[#This Row],[M_TOTAL_dépensé]]&lt;=115,1,IF(Table_Market[[#This Row],[M_TOTAL_dépensé]]&lt;=833,2,3))</f>
        <v>2</v>
      </c>
      <c r="S1325" s="21" t="str">
        <f>Table_Market[[#This Row],[R_SCORE]]&amp;Table_Market[[#This Row],[F_SCORE]]&amp;Table_Market[[#This Row],[M_SCORE]]</f>
        <v>222</v>
      </c>
      <c r="T13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25" s="31">
        <v>167</v>
      </c>
      <c r="V1325" s="31">
        <v>2</v>
      </c>
      <c r="W1325" s="31">
        <v>89</v>
      </c>
      <c r="X1325" s="31">
        <v>0</v>
      </c>
      <c r="Y1325" s="31">
        <v>0</v>
      </c>
      <c r="Z1325" s="31">
        <v>34</v>
      </c>
      <c r="AA1325" s="28">
        <v>6</v>
      </c>
      <c r="AB1325" s="28">
        <v>6</v>
      </c>
      <c r="AC1325" s="28">
        <v>1</v>
      </c>
      <c r="AD1325" s="28">
        <v>4</v>
      </c>
      <c r="AE1325" s="28">
        <v>8</v>
      </c>
      <c r="AF1325" s="28">
        <v>0</v>
      </c>
      <c r="AG1325" s="28">
        <v>0</v>
      </c>
      <c r="AH1325" s="28">
        <v>0</v>
      </c>
      <c r="AI1325" s="28">
        <v>0</v>
      </c>
      <c r="AJ1325" s="28">
        <v>0</v>
      </c>
      <c r="AK1325" s="28">
        <v>0</v>
      </c>
      <c r="AL1325" s="28">
        <v>3</v>
      </c>
      <c r="AM1325" s="28">
        <v>11</v>
      </c>
      <c r="AN1325" s="32">
        <v>0</v>
      </c>
    </row>
    <row r="1326" spans="1:40" x14ac:dyDescent="0.35">
      <c r="A1326" s="19">
        <v>1377</v>
      </c>
      <c r="B1326" s="20">
        <v>1954</v>
      </c>
      <c r="C1326" s="21">
        <f ca="1">YEAR(TODAY())-CLEAN!$B1326</f>
        <v>71</v>
      </c>
      <c r="D1326" s="28" t="s">
        <v>794</v>
      </c>
      <c r="E1326" s="20" t="s">
        <v>717</v>
      </c>
      <c r="F1326" s="20" t="s">
        <v>712</v>
      </c>
      <c r="G1326" s="22">
        <v>44551</v>
      </c>
      <c r="H1326" s="21">
        <v>0</v>
      </c>
      <c r="I1326" s="21">
        <v>1</v>
      </c>
      <c r="J1326" s="21">
        <f>CLEAN!$H1326+CLEAN!$I1326</f>
        <v>1</v>
      </c>
      <c r="K1326" s="23">
        <v>41517</v>
      </c>
      <c r="L1326" s="21">
        <f ca="1">YEAR(TODAY())-YEAR(CLEAN!$K1326)</f>
        <v>12</v>
      </c>
      <c r="M1326" s="21">
        <v>24</v>
      </c>
      <c r="N1326" s="21">
        <f>SUM(CLEAN!$AB1326:$AE1326)</f>
        <v>17</v>
      </c>
      <c r="O1326" s="24">
        <f>CLEAN!$U1326+CLEAN!$V1326+CLEAN!$W1326+CLEAN!$X1326+CLEAN!$Y1326+CLEAN!$Z1326</f>
        <v>285</v>
      </c>
      <c r="P1326" s="21">
        <f>IF(CLEAN!$M1326&lt;=32,3,IF(CLEAN!$M1326&lt;=65,2,1))</f>
        <v>3</v>
      </c>
      <c r="Q1326" s="21">
        <f>IF(Table_Market[[#This Row],[F_TOTAL_achat]]&lt;=14,1,IF(Table_Market[[#This Row],[F_TOTAL_achat]]&lt;=21,2,3))</f>
        <v>2</v>
      </c>
      <c r="R1326" s="21">
        <f>IF(Table_Market[[#This Row],[M_TOTAL_dépensé]]&lt;=115,1,IF(Table_Market[[#This Row],[M_TOTAL_dépensé]]&lt;=833,2,3))</f>
        <v>2</v>
      </c>
      <c r="S1326" s="21" t="str">
        <f>Table_Market[[#This Row],[R_SCORE]]&amp;Table_Market[[#This Row],[F_SCORE]]&amp;Table_Market[[#This Row],[M_SCORE]]</f>
        <v>322</v>
      </c>
      <c r="T13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26" s="24">
        <v>182</v>
      </c>
      <c r="V1326" s="24">
        <v>4</v>
      </c>
      <c r="W1326" s="24">
        <v>33</v>
      </c>
      <c r="X1326" s="24">
        <v>0</v>
      </c>
      <c r="Y1326" s="24">
        <v>0</v>
      </c>
      <c r="Z1326" s="24">
        <v>66</v>
      </c>
      <c r="AA1326" s="21">
        <v>2</v>
      </c>
      <c r="AB1326" s="21">
        <v>4</v>
      </c>
      <c r="AC1326" s="21">
        <v>1</v>
      </c>
      <c r="AD1326" s="21">
        <v>5</v>
      </c>
      <c r="AE1326" s="21">
        <v>7</v>
      </c>
      <c r="AF1326" s="21">
        <v>0</v>
      </c>
      <c r="AG1326" s="21">
        <v>0</v>
      </c>
      <c r="AH1326" s="21">
        <v>0</v>
      </c>
      <c r="AI1326" s="21">
        <v>0</v>
      </c>
      <c r="AJ1326" s="21">
        <v>0</v>
      </c>
      <c r="AK1326" s="21">
        <v>0</v>
      </c>
      <c r="AL1326" s="21">
        <v>3</v>
      </c>
      <c r="AM1326" s="21">
        <v>11</v>
      </c>
      <c r="AN1326" s="25">
        <v>0</v>
      </c>
    </row>
    <row r="1327" spans="1:40" x14ac:dyDescent="0.35">
      <c r="A1327" s="26">
        <v>966</v>
      </c>
      <c r="B1327" s="27">
        <v>1966</v>
      </c>
      <c r="C1327" s="21">
        <f ca="1">YEAR(TODAY())-CLEAN!$B1327</f>
        <v>59</v>
      </c>
      <c r="D1327" s="28" t="s">
        <v>792</v>
      </c>
      <c r="E1327" s="27" t="s">
        <v>716</v>
      </c>
      <c r="F1327" s="27" t="s">
        <v>710</v>
      </c>
      <c r="G1327" s="29">
        <v>44529</v>
      </c>
      <c r="H1327" s="28">
        <v>0</v>
      </c>
      <c r="I1327" s="28">
        <v>1</v>
      </c>
      <c r="J1327" s="28">
        <f>CLEAN!$H1327+CLEAN!$I1327</f>
        <v>1</v>
      </c>
      <c r="K1327" s="30">
        <v>41460</v>
      </c>
      <c r="L1327" s="28">
        <f ca="1">YEAR(TODAY())-YEAR(CLEAN!$K1327)</f>
        <v>12</v>
      </c>
      <c r="M1327" s="28">
        <v>98</v>
      </c>
      <c r="N1327" s="28">
        <f>SUM(CLEAN!$AB1327:$AE1327)</f>
        <v>24</v>
      </c>
      <c r="O1327" s="31">
        <f>CLEAN!$U1327+CLEAN!$V1327+CLEAN!$W1327+CLEAN!$X1327+CLEAN!$Y1327+CLEAN!$Z1327</f>
        <v>691</v>
      </c>
      <c r="P1327" s="28">
        <f>IF(CLEAN!$M1327&lt;=32,3,IF(CLEAN!$M1327&lt;=65,2,1))</f>
        <v>1</v>
      </c>
      <c r="Q1327" s="28">
        <f>IF(Table_Market[[#This Row],[F_TOTAL_achat]]&lt;=14,1,IF(Table_Market[[#This Row],[F_TOTAL_achat]]&lt;=21,2,3))</f>
        <v>3</v>
      </c>
      <c r="R1327" s="28">
        <f>IF(Table_Market[[#This Row],[M_TOTAL_dépensé]]&lt;=115,1,IF(Table_Market[[#This Row],[M_TOTAL_dépensé]]&lt;=833,2,3))</f>
        <v>2</v>
      </c>
      <c r="S1327" s="21" t="str">
        <f>Table_Market[[#This Row],[R_SCORE]]&amp;Table_Market[[#This Row],[F_SCORE]]&amp;Table_Market[[#This Row],[M_SCORE]]</f>
        <v>132</v>
      </c>
      <c r="T13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27" s="31">
        <v>538</v>
      </c>
      <c r="V1327" s="31">
        <v>13</v>
      </c>
      <c r="W1327" s="31">
        <v>91</v>
      </c>
      <c r="X1327" s="31">
        <v>17</v>
      </c>
      <c r="Y1327" s="31">
        <v>6</v>
      </c>
      <c r="Z1327" s="31">
        <v>26</v>
      </c>
      <c r="AA1327" s="28">
        <v>6</v>
      </c>
      <c r="AB1327" s="28">
        <v>6</v>
      </c>
      <c r="AC1327" s="28">
        <v>2</v>
      </c>
      <c r="AD1327" s="28">
        <v>11</v>
      </c>
      <c r="AE1327" s="28">
        <v>5</v>
      </c>
      <c r="AF1327" s="28">
        <v>0</v>
      </c>
      <c r="AG1327" s="28">
        <v>1</v>
      </c>
      <c r="AH1327" s="28">
        <v>0</v>
      </c>
      <c r="AI1327" s="28">
        <v>0</v>
      </c>
      <c r="AJ1327" s="28">
        <v>0</v>
      </c>
      <c r="AK1327" s="28">
        <v>0</v>
      </c>
      <c r="AL1327" s="28">
        <v>3</v>
      </c>
      <c r="AM1327" s="28">
        <v>11</v>
      </c>
      <c r="AN1327" s="32">
        <v>0</v>
      </c>
    </row>
    <row r="1328" spans="1:40" x14ac:dyDescent="0.35">
      <c r="A1328" s="19">
        <v>800</v>
      </c>
      <c r="B1328" s="20">
        <v>1960</v>
      </c>
      <c r="C1328" s="21">
        <f ca="1">YEAR(TODAY())-CLEAN!$B1328</f>
        <v>65</v>
      </c>
      <c r="D1328" s="28" t="s">
        <v>794</v>
      </c>
      <c r="E1328" s="20" t="s">
        <v>716</v>
      </c>
      <c r="F1328" s="20" t="s">
        <v>713</v>
      </c>
      <c r="G1328" s="22">
        <v>44512</v>
      </c>
      <c r="H1328" s="21">
        <v>1</v>
      </c>
      <c r="I1328" s="21">
        <v>1</v>
      </c>
      <c r="J1328" s="21">
        <f>CLEAN!$H1328+CLEAN!$I1328</f>
        <v>2</v>
      </c>
      <c r="K1328" s="23">
        <v>41516</v>
      </c>
      <c r="L1328" s="21">
        <f ca="1">YEAR(TODAY())-YEAR(CLEAN!$K1328)</f>
        <v>12</v>
      </c>
      <c r="M1328" s="21">
        <v>57</v>
      </c>
      <c r="N1328" s="21">
        <f>SUM(CLEAN!$AB1328:$AE1328)</f>
        <v>8</v>
      </c>
      <c r="O1328" s="24">
        <f>CLEAN!$U1328+CLEAN!$V1328+CLEAN!$W1328+CLEAN!$X1328+CLEAN!$Y1328+CLEAN!$Z1328</f>
        <v>32</v>
      </c>
      <c r="P1328" s="21">
        <f>IF(CLEAN!$M1328&lt;=32,3,IF(CLEAN!$M1328&lt;=65,2,1))</f>
        <v>2</v>
      </c>
      <c r="Q1328" s="21">
        <f>IF(Table_Market[[#This Row],[F_TOTAL_achat]]&lt;=14,1,IF(Table_Market[[#This Row],[F_TOTAL_achat]]&lt;=21,2,3))</f>
        <v>1</v>
      </c>
      <c r="R1328" s="21">
        <f>IF(Table_Market[[#This Row],[M_TOTAL_dépensé]]&lt;=115,1,IF(Table_Market[[#This Row],[M_TOTAL_dépensé]]&lt;=833,2,3))</f>
        <v>1</v>
      </c>
      <c r="S1328" s="21" t="str">
        <f>Table_Market[[#This Row],[R_SCORE]]&amp;Table_Market[[#This Row],[F_SCORE]]&amp;Table_Market[[#This Row],[M_SCORE]]</f>
        <v>211</v>
      </c>
      <c r="T13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28" s="24">
        <v>23</v>
      </c>
      <c r="V1328" s="24">
        <v>1</v>
      </c>
      <c r="W1328" s="24">
        <v>6</v>
      </c>
      <c r="X1328" s="24">
        <v>0</v>
      </c>
      <c r="Y1328" s="24">
        <v>0</v>
      </c>
      <c r="Z1328" s="24">
        <v>2</v>
      </c>
      <c r="AA1328" s="21">
        <v>2</v>
      </c>
      <c r="AB1328" s="21">
        <v>1</v>
      </c>
      <c r="AC1328" s="21">
        <v>0</v>
      </c>
      <c r="AD1328" s="21">
        <v>3</v>
      </c>
      <c r="AE1328" s="21">
        <v>4</v>
      </c>
      <c r="AF1328" s="21">
        <v>0</v>
      </c>
      <c r="AG1328" s="21">
        <v>0</v>
      </c>
      <c r="AH1328" s="21">
        <v>0</v>
      </c>
      <c r="AI1328" s="21">
        <v>0</v>
      </c>
      <c r="AJ1328" s="21">
        <v>0</v>
      </c>
      <c r="AK1328" s="21">
        <v>0</v>
      </c>
      <c r="AL1328" s="21">
        <v>3</v>
      </c>
      <c r="AM1328" s="21">
        <v>11</v>
      </c>
      <c r="AN1328" s="25">
        <v>0</v>
      </c>
    </row>
    <row r="1329" spans="1:40" x14ac:dyDescent="0.35">
      <c r="A1329" s="26">
        <v>6613</v>
      </c>
      <c r="B1329" s="27">
        <v>1970</v>
      </c>
      <c r="C1329" s="21">
        <f ca="1">YEAR(TODAY())-CLEAN!$B1329</f>
        <v>55</v>
      </c>
      <c r="D1329" s="28" t="s">
        <v>792</v>
      </c>
      <c r="E1329" s="27" t="s">
        <v>717</v>
      </c>
      <c r="F1329" s="27" t="s">
        <v>710</v>
      </c>
      <c r="G1329" s="29">
        <v>44511</v>
      </c>
      <c r="H1329" s="28">
        <v>1</v>
      </c>
      <c r="I1329" s="28">
        <v>0</v>
      </c>
      <c r="J1329" s="28">
        <f>CLEAN!$H1329+CLEAN!$I1329</f>
        <v>1</v>
      </c>
      <c r="K1329" s="30">
        <v>41194</v>
      </c>
      <c r="L1329" s="28">
        <f ca="1">YEAR(TODAY())-YEAR(CLEAN!$K1329)</f>
        <v>13</v>
      </c>
      <c r="M1329" s="28">
        <v>39</v>
      </c>
      <c r="N1329" s="28">
        <f>SUM(CLEAN!$AB1329:$AE1329)</f>
        <v>28</v>
      </c>
      <c r="O1329" s="31">
        <f>CLEAN!$U1329+CLEAN!$V1329+CLEAN!$W1329+CLEAN!$X1329+CLEAN!$Y1329+CLEAN!$Z1329</f>
        <v>727</v>
      </c>
      <c r="P1329" s="28">
        <f>IF(CLEAN!$M1329&lt;=32,3,IF(CLEAN!$M1329&lt;=65,2,1))</f>
        <v>2</v>
      </c>
      <c r="Q1329" s="28">
        <f>IF(Table_Market[[#This Row],[F_TOTAL_achat]]&lt;=14,1,IF(Table_Market[[#This Row],[F_TOTAL_achat]]&lt;=21,2,3))</f>
        <v>3</v>
      </c>
      <c r="R1329" s="28">
        <f>IF(Table_Market[[#This Row],[M_TOTAL_dépensé]]&lt;=115,1,IF(Table_Market[[#This Row],[M_TOTAL_dépensé]]&lt;=833,2,3))</f>
        <v>2</v>
      </c>
      <c r="S1329" s="21" t="str">
        <f>Table_Market[[#This Row],[R_SCORE]]&amp;Table_Market[[#This Row],[F_SCORE]]&amp;Table_Market[[#This Row],[M_SCORE]]</f>
        <v>232</v>
      </c>
      <c r="T13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29" s="31">
        <v>513</v>
      </c>
      <c r="V1329" s="31">
        <v>7</v>
      </c>
      <c r="W1329" s="31">
        <v>133</v>
      </c>
      <c r="X1329" s="31">
        <v>46</v>
      </c>
      <c r="Y1329" s="31">
        <v>14</v>
      </c>
      <c r="Z1329" s="31">
        <v>14</v>
      </c>
      <c r="AA1329" s="28">
        <v>6</v>
      </c>
      <c r="AB1329" s="28">
        <v>8</v>
      </c>
      <c r="AC1329" s="28">
        <v>4</v>
      </c>
      <c r="AD1329" s="28">
        <v>8</v>
      </c>
      <c r="AE1329" s="28">
        <v>8</v>
      </c>
      <c r="AF1329" s="28">
        <v>0</v>
      </c>
      <c r="AG1329" s="28">
        <v>0</v>
      </c>
      <c r="AH1329" s="28">
        <v>0</v>
      </c>
      <c r="AI1329" s="28">
        <v>0</v>
      </c>
      <c r="AJ1329" s="28">
        <v>0</v>
      </c>
      <c r="AK1329" s="28">
        <v>0</v>
      </c>
      <c r="AL1329" s="28">
        <v>3</v>
      </c>
      <c r="AM1329" s="28">
        <v>11</v>
      </c>
      <c r="AN1329" s="32">
        <v>0</v>
      </c>
    </row>
    <row r="1330" spans="1:40" x14ac:dyDescent="0.35">
      <c r="A1330" s="19">
        <v>3722</v>
      </c>
      <c r="B1330" s="20">
        <v>1972</v>
      </c>
      <c r="C1330" s="21">
        <f ca="1">YEAR(TODAY())-CLEAN!$B1330</f>
        <v>53</v>
      </c>
      <c r="D1330" s="28" t="s">
        <v>792</v>
      </c>
      <c r="E1330" s="20" t="s">
        <v>716</v>
      </c>
      <c r="F1330" s="20" t="s">
        <v>709</v>
      </c>
      <c r="G1330" s="22">
        <v>44503</v>
      </c>
      <c r="H1330" s="21">
        <v>1</v>
      </c>
      <c r="I1330" s="21">
        <v>1</v>
      </c>
      <c r="J1330" s="21">
        <f>CLEAN!$H1330+CLEAN!$I1330</f>
        <v>2</v>
      </c>
      <c r="K1330" s="23">
        <v>41745</v>
      </c>
      <c r="L1330" s="21">
        <f ca="1">YEAR(TODAY())-YEAR(CLEAN!$K1330)</f>
        <v>11</v>
      </c>
      <c r="M1330" s="21">
        <v>83</v>
      </c>
      <c r="N1330" s="21">
        <f>SUM(CLEAN!$AB1330:$AE1330)</f>
        <v>11</v>
      </c>
      <c r="O1330" s="24">
        <f>CLEAN!$U1330+CLEAN!$V1330+CLEAN!$W1330+CLEAN!$X1330+CLEAN!$Y1330+CLEAN!$Z1330</f>
        <v>48</v>
      </c>
      <c r="P1330" s="21">
        <f>IF(CLEAN!$M1330&lt;=32,3,IF(CLEAN!$M1330&lt;=65,2,1))</f>
        <v>1</v>
      </c>
      <c r="Q1330" s="21">
        <f>IF(Table_Market[[#This Row],[F_TOTAL_achat]]&lt;=14,1,IF(Table_Market[[#This Row],[F_TOTAL_achat]]&lt;=21,2,3))</f>
        <v>1</v>
      </c>
      <c r="R1330" s="21">
        <f>IF(Table_Market[[#This Row],[M_TOTAL_dépensé]]&lt;=115,1,IF(Table_Market[[#This Row],[M_TOTAL_dépensé]]&lt;=833,2,3))</f>
        <v>1</v>
      </c>
      <c r="S1330" s="21" t="str">
        <f>Table_Market[[#This Row],[R_SCORE]]&amp;Table_Market[[#This Row],[F_SCORE]]&amp;Table_Market[[#This Row],[M_SCORE]]</f>
        <v>111</v>
      </c>
      <c r="T13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0" s="24">
        <v>31</v>
      </c>
      <c r="V1330" s="24">
        <v>1</v>
      </c>
      <c r="W1330" s="24">
        <v>8</v>
      </c>
      <c r="X1330" s="24">
        <v>0</v>
      </c>
      <c r="Y1330" s="24">
        <v>0</v>
      </c>
      <c r="Z1330" s="24">
        <v>8</v>
      </c>
      <c r="AA1330" s="21">
        <v>2</v>
      </c>
      <c r="AB1330" s="21">
        <v>2</v>
      </c>
      <c r="AC1330" s="21">
        <v>0</v>
      </c>
      <c r="AD1330" s="21">
        <v>3</v>
      </c>
      <c r="AE1330" s="21">
        <v>6</v>
      </c>
      <c r="AF1330" s="21">
        <v>0</v>
      </c>
      <c r="AG1330" s="21">
        <v>0</v>
      </c>
      <c r="AH1330" s="21">
        <v>0</v>
      </c>
      <c r="AI1330" s="21">
        <v>0</v>
      </c>
      <c r="AJ1330" s="21">
        <v>0</v>
      </c>
      <c r="AK1330" s="21">
        <v>0</v>
      </c>
      <c r="AL1330" s="21">
        <v>3</v>
      </c>
      <c r="AM1330" s="21">
        <v>11</v>
      </c>
      <c r="AN1330" s="25">
        <v>0</v>
      </c>
    </row>
    <row r="1331" spans="1:40" x14ac:dyDescent="0.35">
      <c r="A1331" s="26">
        <v>6230</v>
      </c>
      <c r="B1331" s="27">
        <v>1971</v>
      </c>
      <c r="C1331" s="21">
        <f ca="1">YEAR(TODAY())-CLEAN!$B1331</f>
        <v>54</v>
      </c>
      <c r="D1331" s="28" t="s">
        <v>792</v>
      </c>
      <c r="E1331" s="27" t="s">
        <v>716</v>
      </c>
      <c r="F1331" s="27" t="s">
        <v>711</v>
      </c>
      <c r="G1331" s="29">
        <v>44421</v>
      </c>
      <c r="H1331" s="28">
        <v>1</v>
      </c>
      <c r="I1331" s="28">
        <v>1</v>
      </c>
      <c r="J1331" s="28">
        <f>CLEAN!$H1331+CLEAN!$I1331</f>
        <v>2</v>
      </c>
      <c r="K1331" s="30">
        <v>41320</v>
      </c>
      <c r="L1331" s="28">
        <f ca="1">YEAR(TODAY())-YEAR(CLEAN!$K1331)</f>
        <v>12</v>
      </c>
      <c r="M1331" s="28">
        <v>53</v>
      </c>
      <c r="N1331" s="28">
        <f>SUM(CLEAN!$AB1331:$AE1331)</f>
        <v>17</v>
      </c>
      <c r="O1331" s="31">
        <f>CLEAN!$U1331+CLEAN!$V1331+CLEAN!$W1331+CLEAN!$X1331+CLEAN!$Y1331+CLEAN!$Z1331</f>
        <v>189</v>
      </c>
      <c r="P1331" s="28">
        <f>IF(CLEAN!$M1331&lt;=32,3,IF(CLEAN!$M1331&lt;=65,2,1))</f>
        <v>2</v>
      </c>
      <c r="Q1331" s="28">
        <f>IF(Table_Market[[#This Row],[F_TOTAL_achat]]&lt;=14,1,IF(Table_Market[[#This Row],[F_TOTAL_achat]]&lt;=21,2,3))</f>
        <v>2</v>
      </c>
      <c r="R1331" s="28">
        <f>IF(Table_Market[[#This Row],[M_TOTAL_dépensé]]&lt;=115,1,IF(Table_Market[[#This Row],[M_TOTAL_dépensé]]&lt;=833,2,3))</f>
        <v>2</v>
      </c>
      <c r="S1331" s="21" t="str">
        <f>Table_Market[[#This Row],[R_SCORE]]&amp;Table_Market[[#This Row],[F_SCORE]]&amp;Table_Market[[#This Row],[M_SCORE]]</f>
        <v>222</v>
      </c>
      <c r="T13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31" s="31">
        <v>110</v>
      </c>
      <c r="V1331" s="31">
        <v>5</v>
      </c>
      <c r="W1331" s="31">
        <v>59</v>
      </c>
      <c r="X1331" s="31">
        <v>7</v>
      </c>
      <c r="Y1331" s="31">
        <v>1</v>
      </c>
      <c r="Z1331" s="31">
        <v>7</v>
      </c>
      <c r="AA1331" s="28">
        <v>5</v>
      </c>
      <c r="AB1331" s="28">
        <v>5</v>
      </c>
      <c r="AC1331" s="28">
        <v>0</v>
      </c>
      <c r="AD1331" s="28">
        <v>4</v>
      </c>
      <c r="AE1331" s="28">
        <v>8</v>
      </c>
      <c r="AF1331" s="28">
        <v>0</v>
      </c>
      <c r="AG1331" s="28">
        <v>0</v>
      </c>
      <c r="AH1331" s="28">
        <v>0</v>
      </c>
      <c r="AI1331" s="28">
        <v>0</v>
      </c>
      <c r="AJ1331" s="28">
        <v>0</v>
      </c>
      <c r="AK1331" s="28">
        <v>0</v>
      </c>
      <c r="AL1331" s="28">
        <v>3</v>
      </c>
      <c r="AM1331" s="28">
        <v>11</v>
      </c>
      <c r="AN1331" s="32">
        <v>0</v>
      </c>
    </row>
    <row r="1332" spans="1:40" x14ac:dyDescent="0.35">
      <c r="A1332" s="19">
        <v>10466</v>
      </c>
      <c r="B1332" s="20">
        <v>1965</v>
      </c>
      <c r="C1332" s="21">
        <f ca="1">YEAR(TODAY())-CLEAN!$B1332</f>
        <v>60</v>
      </c>
      <c r="D1332" s="28" t="s">
        <v>794</v>
      </c>
      <c r="E1332" s="20" t="s">
        <v>716</v>
      </c>
      <c r="F1332" s="20" t="s">
        <v>710</v>
      </c>
      <c r="G1332" s="22">
        <v>44393</v>
      </c>
      <c r="H1332" s="21">
        <v>1</v>
      </c>
      <c r="I1332" s="21">
        <v>1</v>
      </c>
      <c r="J1332" s="21">
        <f>CLEAN!$H1332+CLEAN!$I1332</f>
        <v>2</v>
      </c>
      <c r="K1332" s="23">
        <v>41508</v>
      </c>
      <c r="L1332" s="21">
        <f ca="1">YEAR(TODAY())-YEAR(CLEAN!$K1332)</f>
        <v>12</v>
      </c>
      <c r="M1332" s="21">
        <v>86</v>
      </c>
      <c r="N1332" s="21">
        <f>SUM(CLEAN!$AB1332:$AE1332)</f>
        <v>9</v>
      </c>
      <c r="O1332" s="24">
        <f>CLEAN!$U1332+CLEAN!$V1332+CLEAN!$W1332+CLEAN!$X1332+CLEAN!$Y1332+CLEAN!$Z1332</f>
        <v>60</v>
      </c>
      <c r="P1332" s="21">
        <f>IF(CLEAN!$M1332&lt;=32,3,IF(CLEAN!$M1332&lt;=65,2,1))</f>
        <v>1</v>
      </c>
      <c r="Q1332" s="21">
        <f>IF(Table_Market[[#This Row],[F_TOTAL_achat]]&lt;=14,1,IF(Table_Market[[#This Row],[F_TOTAL_achat]]&lt;=21,2,3))</f>
        <v>1</v>
      </c>
      <c r="R1332" s="21">
        <f>IF(Table_Market[[#This Row],[M_TOTAL_dépensé]]&lt;=115,1,IF(Table_Market[[#This Row],[M_TOTAL_dépensé]]&lt;=833,2,3))</f>
        <v>1</v>
      </c>
      <c r="S1332" s="21" t="str">
        <f>Table_Market[[#This Row],[R_SCORE]]&amp;Table_Market[[#This Row],[F_SCORE]]&amp;Table_Market[[#This Row],[M_SCORE]]</f>
        <v>111</v>
      </c>
      <c r="T13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2" s="24">
        <v>24</v>
      </c>
      <c r="V1332" s="24">
        <v>2</v>
      </c>
      <c r="W1332" s="24">
        <v>20</v>
      </c>
      <c r="X1332" s="24">
        <v>2</v>
      </c>
      <c r="Y1332" s="24">
        <v>2</v>
      </c>
      <c r="Z1332" s="24">
        <v>10</v>
      </c>
      <c r="AA1332" s="21">
        <v>2</v>
      </c>
      <c r="AB1332" s="21">
        <v>1</v>
      </c>
      <c r="AC1332" s="21">
        <v>0</v>
      </c>
      <c r="AD1332" s="21">
        <v>4</v>
      </c>
      <c r="AE1332" s="21">
        <v>4</v>
      </c>
      <c r="AF1332" s="21">
        <v>0</v>
      </c>
      <c r="AG1332" s="21">
        <v>0</v>
      </c>
      <c r="AH1332" s="21">
        <v>0</v>
      </c>
      <c r="AI1332" s="21">
        <v>0</v>
      </c>
      <c r="AJ1332" s="21">
        <v>0</v>
      </c>
      <c r="AK1332" s="21">
        <v>0</v>
      </c>
      <c r="AL1332" s="21">
        <v>3</v>
      </c>
      <c r="AM1332" s="21">
        <v>11</v>
      </c>
      <c r="AN1332" s="25">
        <v>0</v>
      </c>
    </row>
    <row r="1333" spans="1:40" x14ac:dyDescent="0.35">
      <c r="A1333" s="26">
        <v>10640</v>
      </c>
      <c r="B1333" s="27">
        <v>1974</v>
      </c>
      <c r="C1333" s="21">
        <f ca="1">YEAR(TODAY())-CLEAN!$B1333</f>
        <v>51</v>
      </c>
      <c r="D1333" s="28" t="s">
        <v>792</v>
      </c>
      <c r="E1333" s="27" t="s">
        <v>716</v>
      </c>
      <c r="F1333" s="27" t="s">
        <v>713</v>
      </c>
      <c r="G1333" s="29">
        <v>44392</v>
      </c>
      <c r="H1333" s="28">
        <v>1</v>
      </c>
      <c r="I1333" s="28">
        <v>1</v>
      </c>
      <c r="J1333" s="28">
        <f>CLEAN!$H1333+CLEAN!$I1333</f>
        <v>2</v>
      </c>
      <c r="K1333" s="30">
        <v>41522</v>
      </c>
      <c r="L1333" s="28">
        <f ca="1">YEAR(TODAY())-YEAR(CLEAN!$K1333)</f>
        <v>12</v>
      </c>
      <c r="M1333" s="28">
        <v>71</v>
      </c>
      <c r="N1333" s="28">
        <f>SUM(CLEAN!$AB1333:$AE1333)</f>
        <v>16</v>
      </c>
      <c r="O1333" s="31">
        <f>CLEAN!$U1333+CLEAN!$V1333+CLEAN!$W1333+CLEAN!$X1333+CLEAN!$Y1333+CLEAN!$Z1333</f>
        <v>211</v>
      </c>
      <c r="P1333" s="28">
        <f>IF(CLEAN!$M1333&lt;=32,3,IF(CLEAN!$M1333&lt;=65,2,1))</f>
        <v>1</v>
      </c>
      <c r="Q1333" s="28">
        <f>IF(Table_Market[[#This Row],[F_TOTAL_achat]]&lt;=14,1,IF(Table_Market[[#This Row],[F_TOTAL_achat]]&lt;=21,2,3))</f>
        <v>2</v>
      </c>
      <c r="R1333" s="28">
        <f>IF(Table_Market[[#This Row],[M_TOTAL_dépensé]]&lt;=115,1,IF(Table_Market[[#This Row],[M_TOTAL_dépensé]]&lt;=833,2,3))</f>
        <v>2</v>
      </c>
      <c r="S1333" s="21" t="str">
        <f>Table_Market[[#This Row],[R_SCORE]]&amp;Table_Market[[#This Row],[F_SCORE]]&amp;Table_Market[[#This Row],[M_SCORE]]</f>
        <v>122</v>
      </c>
      <c r="T13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3" s="31">
        <v>87</v>
      </c>
      <c r="V1333" s="31">
        <v>5</v>
      </c>
      <c r="W1333" s="31">
        <v>71</v>
      </c>
      <c r="X1333" s="31">
        <v>7</v>
      </c>
      <c r="Y1333" s="31">
        <v>12</v>
      </c>
      <c r="Z1333" s="31">
        <v>29</v>
      </c>
      <c r="AA1333" s="28">
        <v>5</v>
      </c>
      <c r="AB1333" s="28">
        <v>4</v>
      </c>
      <c r="AC1333" s="28">
        <v>1</v>
      </c>
      <c r="AD1333" s="28">
        <v>4</v>
      </c>
      <c r="AE1333" s="28">
        <v>7</v>
      </c>
      <c r="AF1333" s="28">
        <v>0</v>
      </c>
      <c r="AG1333" s="28">
        <v>0</v>
      </c>
      <c r="AH1333" s="28">
        <v>0</v>
      </c>
      <c r="AI1333" s="28">
        <v>0</v>
      </c>
      <c r="AJ1333" s="28">
        <v>0</v>
      </c>
      <c r="AK1333" s="28">
        <v>0</v>
      </c>
      <c r="AL1333" s="28">
        <v>3</v>
      </c>
      <c r="AM1333" s="28">
        <v>11</v>
      </c>
      <c r="AN1333" s="32">
        <v>0</v>
      </c>
    </row>
    <row r="1334" spans="1:40" x14ac:dyDescent="0.35">
      <c r="A1334" s="19">
        <v>6927</v>
      </c>
      <c r="B1334" s="20">
        <v>1968</v>
      </c>
      <c r="C1334" s="21">
        <f ca="1">YEAR(TODAY())-CLEAN!$B1334</f>
        <v>57</v>
      </c>
      <c r="D1334" s="28" t="s">
        <v>792</v>
      </c>
      <c r="E1334" s="20" t="s">
        <v>714</v>
      </c>
      <c r="F1334" s="20" t="s">
        <v>710</v>
      </c>
      <c r="G1334" s="22">
        <v>44377</v>
      </c>
      <c r="H1334" s="21">
        <v>1</v>
      </c>
      <c r="I1334" s="21">
        <v>1</v>
      </c>
      <c r="J1334" s="21">
        <f>CLEAN!$H1334+CLEAN!$I1334</f>
        <v>2</v>
      </c>
      <c r="K1334" s="23">
        <v>41187</v>
      </c>
      <c r="L1334" s="21">
        <f ca="1">YEAR(TODAY())-YEAR(CLEAN!$K1334)</f>
        <v>13</v>
      </c>
      <c r="M1334" s="21">
        <v>70</v>
      </c>
      <c r="N1334" s="21">
        <f>SUM(CLEAN!$AB1334:$AE1334)</f>
        <v>19</v>
      </c>
      <c r="O1334" s="24">
        <f>CLEAN!$U1334+CLEAN!$V1334+CLEAN!$W1334+CLEAN!$X1334+CLEAN!$Y1334+CLEAN!$Z1334</f>
        <v>264</v>
      </c>
      <c r="P1334" s="21">
        <f>IF(CLEAN!$M1334&lt;=32,3,IF(CLEAN!$M1334&lt;=65,2,1))</f>
        <v>1</v>
      </c>
      <c r="Q1334" s="21">
        <f>IF(Table_Market[[#This Row],[F_TOTAL_achat]]&lt;=14,1,IF(Table_Market[[#This Row],[F_TOTAL_achat]]&lt;=21,2,3))</f>
        <v>2</v>
      </c>
      <c r="R1334" s="21">
        <f>IF(Table_Market[[#This Row],[M_TOTAL_dépensé]]&lt;=115,1,IF(Table_Market[[#This Row],[M_TOTAL_dépensé]]&lt;=833,2,3))</f>
        <v>2</v>
      </c>
      <c r="S1334" s="21" t="str">
        <f>Table_Market[[#This Row],[R_SCORE]]&amp;Table_Market[[#This Row],[F_SCORE]]&amp;Table_Market[[#This Row],[M_SCORE]]</f>
        <v>122</v>
      </c>
      <c r="T13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4" s="24">
        <v>224</v>
      </c>
      <c r="V1334" s="24">
        <v>0</v>
      </c>
      <c r="W1334" s="24">
        <v>30</v>
      </c>
      <c r="X1334" s="24">
        <v>0</v>
      </c>
      <c r="Y1334" s="24">
        <v>0</v>
      </c>
      <c r="Z1334" s="24">
        <v>10</v>
      </c>
      <c r="AA1334" s="21">
        <v>8</v>
      </c>
      <c r="AB1334" s="21">
        <v>5</v>
      </c>
      <c r="AC1334" s="21">
        <v>1</v>
      </c>
      <c r="AD1334" s="21">
        <v>5</v>
      </c>
      <c r="AE1334" s="21">
        <v>8</v>
      </c>
      <c r="AF1334" s="21">
        <v>0</v>
      </c>
      <c r="AG1334" s="21">
        <v>0</v>
      </c>
      <c r="AH1334" s="21">
        <v>0</v>
      </c>
      <c r="AI1334" s="21">
        <v>0</v>
      </c>
      <c r="AJ1334" s="21">
        <v>0</v>
      </c>
      <c r="AK1334" s="21">
        <v>0</v>
      </c>
      <c r="AL1334" s="21">
        <v>3</v>
      </c>
      <c r="AM1334" s="21">
        <v>11</v>
      </c>
      <c r="AN1334" s="25">
        <v>0</v>
      </c>
    </row>
    <row r="1335" spans="1:40" x14ac:dyDescent="0.35">
      <c r="A1335" s="26">
        <v>4252</v>
      </c>
      <c r="B1335" s="27">
        <v>1965</v>
      </c>
      <c r="C1335" s="21">
        <f ca="1">YEAR(TODAY())-CLEAN!$B1335</f>
        <v>60</v>
      </c>
      <c r="D1335" s="28" t="s">
        <v>794</v>
      </c>
      <c r="E1335" s="27" t="s">
        <v>716</v>
      </c>
      <c r="F1335" s="27" t="s">
        <v>710</v>
      </c>
      <c r="G1335" s="29">
        <v>44375</v>
      </c>
      <c r="H1335" s="28">
        <v>0</v>
      </c>
      <c r="I1335" s="28">
        <v>1</v>
      </c>
      <c r="J1335" s="28">
        <f>CLEAN!$H1335+CLEAN!$I1335</f>
        <v>1</v>
      </c>
      <c r="K1335" s="30">
        <v>41721</v>
      </c>
      <c r="L1335" s="28">
        <f ca="1">YEAR(TODAY())-YEAR(CLEAN!$K1335)</f>
        <v>11</v>
      </c>
      <c r="M1335" s="28">
        <v>73</v>
      </c>
      <c r="N1335" s="28">
        <f>SUM(CLEAN!$AB1335:$AE1335)</f>
        <v>16</v>
      </c>
      <c r="O1335" s="31">
        <f>CLEAN!$U1335+CLEAN!$V1335+CLEAN!$W1335+CLEAN!$X1335+CLEAN!$Y1335+CLEAN!$Z1335</f>
        <v>301</v>
      </c>
      <c r="P1335" s="28">
        <f>IF(CLEAN!$M1335&lt;=32,3,IF(CLEAN!$M1335&lt;=65,2,1))</f>
        <v>1</v>
      </c>
      <c r="Q1335" s="28">
        <f>IF(Table_Market[[#This Row],[F_TOTAL_achat]]&lt;=14,1,IF(Table_Market[[#This Row],[F_TOTAL_achat]]&lt;=21,2,3))</f>
        <v>2</v>
      </c>
      <c r="R1335" s="28">
        <f>IF(Table_Market[[#This Row],[M_TOTAL_dépensé]]&lt;=115,1,IF(Table_Market[[#This Row],[M_TOTAL_dépensé]]&lt;=833,2,3))</f>
        <v>2</v>
      </c>
      <c r="S1335" s="21" t="str">
        <f>Table_Market[[#This Row],[R_SCORE]]&amp;Table_Market[[#This Row],[F_SCORE]]&amp;Table_Market[[#This Row],[M_SCORE]]</f>
        <v>122</v>
      </c>
      <c r="T13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5" s="31">
        <v>213</v>
      </c>
      <c r="V1335" s="31">
        <v>5</v>
      </c>
      <c r="W1335" s="31">
        <v>28</v>
      </c>
      <c r="X1335" s="31">
        <v>7</v>
      </c>
      <c r="Y1335" s="31">
        <v>7</v>
      </c>
      <c r="Z1335" s="31">
        <v>41</v>
      </c>
      <c r="AA1335" s="28">
        <v>1</v>
      </c>
      <c r="AB1335" s="28">
        <v>4</v>
      </c>
      <c r="AC1335" s="28">
        <v>1</v>
      </c>
      <c r="AD1335" s="28">
        <v>6</v>
      </c>
      <c r="AE1335" s="28">
        <v>5</v>
      </c>
      <c r="AF1335" s="28">
        <v>0</v>
      </c>
      <c r="AG1335" s="28">
        <v>0</v>
      </c>
      <c r="AH1335" s="28">
        <v>0</v>
      </c>
      <c r="AI1335" s="28">
        <v>0</v>
      </c>
      <c r="AJ1335" s="28">
        <v>0</v>
      </c>
      <c r="AK1335" s="28">
        <v>0</v>
      </c>
      <c r="AL1335" s="28">
        <v>3</v>
      </c>
      <c r="AM1335" s="28">
        <v>11</v>
      </c>
      <c r="AN1335" s="32">
        <v>0</v>
      </c>
    </row>
    <row r="1336" spans="1:40" x14ac:dyDescent="0.35">
      <c r="A1336" s="19">
        <v>6355</v>
      </c>
      <c r="B1336" s="20">
        <v>1978</v>
      </c>
      <c r="C1336" s="21">
        <f ca="1">YEAR(TODAY())-CLEAN!$B1336</f>
        <v>47</v>
      </c>
      <c r="D1336" s="28" t="s">
        <v>792</v>
      </c>
      <c r="E1336" s="20" t="s">
        <v>716</v>
      </c>
      <c r="F1336" s="20" t="s">
        <v>710</v>
      </c>
      <c r="G1336" s="22">
        <v>44359</v>
      </c>
      <c r="H1336" s="21">
        <v>1</v>
      </c>
      <c r="I1336" s="21">
        <v>1</v>
      </c>
      <c r="J1336" s="21">
        <f>CLEAN!$H1336+CLEAN!$I1336</f>
        <v>2</v>
      </c>
      <c r="K1336" s="23">
        <v>41807</v>
      </c>
      <c r="L1336" s="21">
        <f ca="1">YEAR(TODAY())-YEAR(CLEAN!$K1336)</f>
        <v>11</v>
      </c>
      <c r="M1336" s="21">
        <v>19</v>
      </c>
      <c r="N1336" s="21">
        <f>SUM(CLEAN!$AB1336:$AE1336)</f>
        <v>9</v>
      </c>
      <c r="O1336" s="24">
        <f>CLEAN!$U1336+CLEAN!$V1336+CLEAN!$W1336+CLEAN!$X1336+CLEAN!$Y1336+CLEAN!$Z1336</f>
        <v>45</v>
      </c>
      <c r="P1336" s="21">
        <f>IF(CLEAN!$M1336&lt;=32,3,IF(CLEAN!$M1336&lt;=65,2,1))</f>
        <v>3</v>
      </c>
      <c r="Q1336" s="21">
        <f>IF(Table_Market[[#This Row],[F_TOTAL_achat]]&lt;=14,1,IF(Table_Market[[#This Row],[F_TOTAL_achat]]&lt;=21,2,3))</f>
        <v>1</v>
      </c>
      <c r="R1336" s="21">
        <f>IF(Table_Market[[#This Row],[M_TOTAL_dépensé]]&lt;=115,1,IF(Table_Market[[#This Row],[M_TOTAL_dépensé]]&lt;=833,2,3))</f>
        <v>1</v>
      </c>
      <c r="S1336" s="21" t="str">
        <f>Table_Market[[#This Row],[R_SCORE]]&amp;Table_Market[[#This Row],[F_SCORE]]&amp;Table_Market[[#This Row],[M_SCORE]]</f>
        <v>311</v>
      </c>
      <c r="T13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36" s="24">
        <v>20</v>
      </c>
      <c r="V1336" s="24">
        <v>0</v>
      </c>
      <c r="W1336" s="24">
        <v>14</v>
      </c>
      <c r="X1336" s="24">
        <v>7</v>
      </c>
      <c r="Y1336" s="24">
        <v>3</v>
      </c>
      <c r="Z1336" s="24">
        <v>1</v>
      </c>
      <c r="AA1336" s="21">
        <v>3</v>
      </c>
      <c r="AB1336" s="21">
        <v>2</v>
      </c>
      <c r="AC1336" s="21">
        <v>0</v>
      </c>
      <c r="AD1336" s="21">
        <v>4</v>
      </c>
      <c r="AE1336" s="21">
        <v>3</v>
      </c>
      <c r="AF1336" s="21">
        <v>0</v>
      </c>
      <c r="AG1336" s="21">
        <v>0</v>
      </c>
      <c r="AH1336" s="21">
        <v>0</v>
      </c>
      <c r="AI1336" s="21">
        <v>0</v>
      </c>
      <c r="AJ1336" s="21">
        <v>0</v>
      </c>
      <c r="AK1336" s="21">
        <v>0</v>
      </c>
      <c r="AL1336" s="21">
        <v>3</v>
      </c>
      <c r="AM1336" s="21">
        <v>11</v>
      </c>
      <c r="AN1336" s="25">
        <v>0</v>
      </c>
    </row>
    <row r="1337" spans="1:40" x14ac:dyDescent="0.35">
      <c r="A1337" s="26">
        <v>8858</v>
      </c>
      <c r="B1337" s="27">
        <v>1972</v>
      </c>
      <c r="C1337" s="21">
        <f ca="1">YEAR(TODAY())-CLEAN!$B1337</f>
        <v>53</v>
      </c>
      <c r="D1337" s="28" t="s">
        <v>792</v>
      </c>
      <c r="E1337" s="27" t="s">
        <v>714</v>
      </c>
      <c r="F1337" s="27" t="s">
        <v>710</v>
      </c>
      <c r="G1337" s="29">
        <v>44325</v>
      </c>
      <c r="H1337" s="28">
        <v>0</v>
      </c>
      <c r="I1337" s="28">
        <v>1</v>
      </c>
      <c r="J1337" s="28">
        <f>CLEAN!$H1337+CLEAN!$I1337</f>
        <v>1</v>
      </c>
      <c r="K1337" s="30">
        <v>41340</v>
      </c>
      <c r="L1337" s="28">
        <f ca="1">YEAR(TODAY())-YEAR(CLEAN!$K1337)</f>
        <v>12</v>
      </c>
      <c r="M1337" s="28">
        <v>69</v>
      </c>
      <c r="N1337" s="28">
        <f>SUM(CLEAN!$AB1337:$AE1337)</f>
        <v>25</v>
      </c>
      <c r="O1337" s="31">
        <f>CLEAN!$U1337+CLEAN!$V1337+CLEAN!$W1337+CLEAN!$X1337+CLEAN!$Y1337+CLEAN!$Z1337</f>
        <v>542</v>
      </c>
      <c r="P1337" s="28">
        <f>IF(CLEAN!$M1337&lt;=32,3,IF(CLEAN!$M1337&lt;=65,2,1))</f>
        <v>1</v>
      </c>
      <c r="Q1337" s="28">
        <f>IF(Table_Market[[#This Row],[F_TOTAL_achat]]&lt;=14,1,IF(Table_Market[[#This Row],[F_TOTAL_achat]]&lt;=21,2,3))</f>
        <v>3</v>
      </c>
      <c r="R1337" s="28">
        <f>IF(Table_Market[[#This Row],[M_TOTAL_dépensé]]&lt;=115,1,IF(Table_Market[[#This Row],[M_TOTAL_dépensé]]&lt;=833,2,3))</f>
        <v>2</v>
      </c>
      <c r="S1337" s="21" t="str">
        <f>Table_Market[[#This Row],[R_SCORE]]&amp;Table_Market[[#This Row],[F_SCORE]]&amp;Table_Market[[#This Row],[M_SCORE]]</f>
        <v>132</v>
      </c>
      <c r="T13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37" s="31">
        <v>516</v>
      </c>
      <c r="V1337" s="31">
        <v>0</v>
      </c>
      <c r="W1337" s="31">
        <v>21</v>
      </c>
      <c r="X1337" s="31">
        <v>0</v>
      </c>
      <c r="Y1337" s="31">
        <v>0</v>
      </c>
      <c r="Z1337" s="31">
        <v>5</v>
      </c>
      <c r="AA1337" s="28">
        <v>4</v>
      </c>
      <c r="AB1337" s="28">
        <v>8</v>
      </c>
      <c r="AC1337" s="28">
        <v>2</v>
      </c>
      <c r="AD1337" s="28">
        <v>7</v>
      </c>
      <c r="AE1337" s="28">
        <v>8</v>
      </c>
      <c r="AF1337" s="28">
        <v>0</v>
      </c>
      <c r="AG1337" s="28">
        <v>1</v>
      </c>
      <c r="AH1337" s="28">
        <v>0</v>
      </c>
      <c r="AI1337" s="28">
        <v>0</v>
      </c>
      <c r="AJ1337" s="28">
        <v>0</v>
      </c>
      <c r="AK1337" s="28">
        <v>0</v>
      </c>
      <c r="AL1337" s="28">
        <v>3</v>
      </c>
      <c r="AM1337" s="28">
        <v>11</v>
      </c>
      <c r="AN1337" s="32">
        <v>0</v>
      </c>
    </row>
    <row r="1338" spans="1:40" x14ac:dyDescent="0.35">
      <c r="A1338" s="19">
        <v>10699</v>
      </c>
      <c r="B1338" s="20">
        <v>1985</v>
      </c>
      <c r="C1338" s="21">
        <f ca="1">YEAR(TODAY())-CLEAN!$B1338</f>
        <v>40</v>
      </c>
      <c r="D1338" s="28" t="s">
        <v>793</v>
      </c>
      <c r="E1338" s="20" t="s">
        <v>716</v>
      </c>
      <c r="F1338" s="20" t="s">
        <v>710</v>
      </c>
      <c r="G1338" s="22">
        <v>44322</v>
      </c>
      <c r="H1338" s="21">
        <v>1</v>
      </c>
      <c r="I1338" s="21">
        <v>0</v>
      </c>
      <c r="J1338" s="21">
        <f>CLEAN!$H1338+CLEAN!$I1338</f>
        <v>1</v>
      </c>
      <c r="K1338" s="23">
        <v>41806</v>
      </c>
      <c r="L1338" s="21">
        <f ca="1">YEAR(TODAY())-YEAR(CLEAN!$K1338)</f>
        <v>11</v>
      </c>
      <c r="M1338" s="21">
        <v>30</v>
      </c>
      <c r="N1338" s="21">
        <f>SUM(CLEAN!$AB1338:$AE1338)</f>
        <v>14</v>
      </c>
      <c r="O1338" s="24">
        <f>CLEAN!$U1338+CLEAN!$V1338+CLEAN!$W1338+CLEAN!$X1338+CLEAN!$Y1338+CLEAN!$Z1338</f>
        <v>92</v>
      </c>
      <c r="P1338" s="21">
        <f>IF(CLEAN!$M1338&lt;=32,3,IF(CLEAN!$M1338&lt;=65,2,1))</f>
        <v>3</v>
      </c>
      <c r="Q1338" s="21">
        <f>IF(Table_Market[[#This Row],[F_TOTAL_achat]]&lt;=14,1,IF(Table_Market[[#This Row],[F_TOTAL_achat]]&lt;=21,2,3))</f>
        <v>1</v>
      </c>
      <c r="R1338" s="21">
        <f>IF(Table_Market[[#This Row],[M_TOTAL_dépensé]]&lt;=115,1,IF(Table_Market[[#This Row],[M_TOTAL_dépensé]]&lt;=833,2,3))</f>
        <v>1</v>
      </c>
      <c r="S1338" s="21" t="str">
        <f>Table_Market[[#This Row],[R_SCORE]]&amp;Table_Market[[#This Row],[F_SCORE]]&amp;Table_Market[[#This Row],[M_SCORE]]</f>
        <v>311</v>
      </c>
      <c r="T13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38" s="24">
        <v>46</v>
      </c>
      <c r="V1338" s="24">
        <v>0</v>
      </c>
      <c r="W1338" s="24">
        <v>40</v>
      </c>
      <c r="X1338" s="24">
        <v>3</v>
      </c>
      <c r="Y1338" s="24">
        <v>0</v>
      </c>
      <c r="Z1338" s="24">
        <v>3</v>
      </c>
      <c r="AA1338" s="21">
        <v>2</v>
      </c>
      <c r="AB1338" s="21">
        <v>3</v>
      </c>
      <c r="AC1338" s="21">
        <v>0</v>
      </c>
      <c r="AD1338" s="21">
        <v>3</v>
      </c>
      <c r="AE1338" s="21">
        <v>8</v>
      </c>
      <c r="AF1338" s="21">
        <v>0</v>
      </c>
      <c r="AG1338" s="21">
        <v>0</v>
      </c>
      <c r="AH1338" s="21">
        <v>0</v>
      </c>
      <c r="AI1338" s="21">
        <v>0</v>
      </c>
      <c r="AJ1338" s="21">
        <v>0</v>
      </c>
      <c r="AK1338" s="21">
        <v>0</v>
      </c>
      <c r="AL1338" s="21">
        <v>3</v>
      </c>
      <c r="AM1338" s="21">
        <v>11</v>
      </c>
      <c r="AN1338" s="25">
        <v>0</v>
      </c>
    </row>
    <row r="1339" spans="1:40" x14ac:dyDescent="0.35">
      <c r="A1339" s="26">
        <v>8962</v>
      </c>
      <c r="B1339" s="27">
        <v>1975</v>
      </c>
      <c r="C1339" s="21">
        <f ca="1">YEAR(TODAY())-CLEAN!$B1339</f>
        <v>50</v>
      </c>
      <c r="D1339" s="28" t="s">
        <v>792</v>
      </c>
      <c r="E1339" s="27" t="s">
        <v>717</v>
      </c>
      <c r="F1339" s="27" t="s">
        <v>710</v>
      </c>
      <c r="G1339" s="29">
        <v>44319</v>
      </c>
      <c r="H1339" s="28">
        <v>1</v>
      </c>
      <c r="I1339" s="28">
        <v>1</v>
      </c>
      <c r="J1339" s="28">
        <f>CLEAN!$H1339+CLEAN!$I1339</f>
        <v>2</v>
      </c>
      <c r="K1339" s="30">
        <v>41746</v>
      </c>
      <c r="L1339" s="28">
        <f ca="1">YEAR(TODAY())-YEAR(CLEAN!$K1339)</f>
        <v>11</v>
      </c>
      <c r="M1339" s="28">
        <v>18</v>
      </c>
      <c r="N1339" s="28">
        <f>SUM(CLEAN!$AB1339:$AE1339)</f>
        <v>10</v>
      </c>
      <c r="O1339" s="31">
        <f>CLEAN!$U1339+CLEAN!$V1339+CLEAN!$W1339+CLEAN!$X1339+CLEAN!$Y1339+CLEAN!$Z1339</f>
        <v>37</v>
      </c>
      <c r="P1339" s="28">
        <f>IF(CLEAN!$M1339&lt;=32,3,IF(CLEAN!$M1339&lt;=65,2,1))</f>
        <v>3</v>
      </c>
      <c r="Q1339" s="28">
        <f>IF(Table_Market[[#This Row],[F_TOTAL_achat]]&lt;=14,1,IF(Table_Market[[#This Row],[F_TOTAL_achat]]&lt;=21,2,3))</f>
        <v>1</v>
      </c>
      <c r="R1339" s="28">
        <f>IF(Table_Market[[#This Row],[M_TOTAL_dépensé]]&lt;=115,1,IF(Table_Market[[#This Row],[M_TOTAL_dépensé]]&lt;=833,2,3))</f>
        <v>1</v>
      </c>
      <c r="S1339" s="21" t="str">
        <f>Table_Market[[#This Row],[R_SCORE]]&amp;Table_Market[[#This Row],[F_SCORE]]&amp;Table_Market[[#This Row],[M_SCORE]]</f>
        <v>311</v>
      </c>
      <c r="T13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39" s="31">
        <v>26</v>
      </c>
      <c r="V1339" s="31">
        <v>0</v>
      </c>
      <c r="W1339" s="31">
        <v>8</v>
      </c>
      <c r="X1339" s="31">
        <v>0</v>
      </c>
      <c r="Y1339" s="31">
        <v>0</v>
      </c>
      <c r="Z1339" s="31">
        <v>3</v>
      </c>
      <c r="AA1339" s="28">
        <v>2</v>
      </c>
      <c r="AB1339" s="28">
        <v>2</v>
      </c>
      <c r="AC1339" s="28">
        <v>0</v>
      </c>
      <c r="AD1339" s="28">
        <v>3</v>
      </c>
      <c r="AE1339" s="28">
        <v>5</v>
      </c>
      <c r="AF1339" s="28">
        <v>0</v>
      </c>
      <c r="AG1339" s="28">
        <v>0</v>
      </c>
      <c r="AH1339" s="28">
        <v>0</v>
      </c>
      <c r="AI1339" s="28">
        <v>0</v>
      </c>
      <c r="AJ1339" s="28">
        <v>0</v>
      </c>
      <c r="AK1339" s="28">
        <v>0</v>
      </c>
      <c r="AL1339" s="28">
        <v>3</v>
      </c>
      <c r="AM1339" s="28">
        <v>11</v>
      </c>
      <c r="AN1339" s="32">
        <v>0</v>
      </c>
    </row>
    <row r="1340" spans="1:40" x14ac:dyDescent="0.35">
      <c r="A1340" s="19">
        <v>8553</v>
      </c>
      <c r="B1340" s="20">
        <v>1965</v>
      </c>
      <c r="C1340" s="21">
        <f ca="1">YEAR(TODAY())-CLEAN!$B1340</f>
        <v>60</v>
      </c>
      <c r="D1340" s="28" t="s">
        <v>794</v>
      </c>
      <c r="E1340" s="20" t="s">
        <v>716</v>
      </c>
      <c r="F1340" s="20" t="s">
        <v>710</v>
      </c>
      <c r="G1340" s="22">
        <v>44300</v>
      </c>
      <c r="H1340" s="21">
        <v>1</v>
      </c>
      <c r="I1340" s="21">
        <v>1</v>
      </c>
      <c r="J1340" s="21">
        <f>CLEAN!$H1340+CLEAN!$I1340</f>
        <v>2</v>
      </c>
      <c r="K1340" s="23">
        <v>41448</v>
      </c>
      <c r="L1340" s="21">
        <f ca="1">YEAR(TODAY())-YEAR(CLEAN!$K1340)</f>
        <v>12</v>
      </c>
      <c r="M1340" s="21">
        <v>65</v>
      </c>
      <c r="N1340" s="21">
        <f>SUM(CLEAN!$AB1340:$AE1340)</f>
        <v>10</v>
      </c>
      <c r="O1340" s="24">
        <f>CLEAN!$U1340+CLEAN!$V1340+CLEAN!$W1340+CLEAN!$X1340+CLEAN!$Y1340+CLEAN!$Z1340</f>
        <v>42</v>
      </c>
      <c r="P1340" s="21">
        <f>IF(CLEAN!$M1340&lt;=32,3,IF(CLEAN!$M1340&lt;=65,2,1))</f>
        <v>2</v>
      </c>
      <c r="Q1340" s="21">
        <f>IF(Table_Market[[#This Row],[F_TOTAL_achat]]&lt;=14,1,IF(Table_Market[[#This Row],[F_TOTAL_achat]]&lt;=21,2,3))</f>
        <v>1</v>
      </c>
      <c r="R1340" s="21">
        <f>IF(Table_Market[[#This Row],[M_TOTAL_dépensé]]&lt;=115,1,IF(Table_Market[[#This Row],[M_TOTAL_dépensé]]&lt;=833,2,3))</f>
        <v>1</v>
      </c>
      <c r="S1340" s="21" t="str">
        <f>Table_Market[[#This Row],[R_SCORE]]&amp;Table_Market[[#This Row],[F_SCORE]]&amp;Table_Market[[#This Row],[M_SCORE]]</f>
        <v>211</v>
      </c>
      <c r="T13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40" s="24">
        <v>30</v>
      </c>
      <c r="V1340" s="24">
        <v>0</v>
      </c>
      <c r="W1340" s="24">
        <v>9</v>
      </c>
      <c r="X1340" s="24">
        <v>0</v>
      </c>
      <c r="Y1340" s="24">
        <v>0</v>
      </c>
      <c r="Z1340" s="24">
        <v>3</v>
      </c>
      <c r="AA1340" s="21">
        <v>2</v>
      </c>
      <c r="AB1340" s="21">
        <v>1</v>
      </c>
      <c r="AC1340" s="21">
        <v>0</v>
      </c>
      <c r="AD1340" s="21">
        <v>3</v>
      </c>
      <c r="AE1340" s="21">
        <v>6</v>
      </c>
      <c r="AF1340" s="21">
        <v>0</v>
      </c>
      <c r="AG1340" s="21">
        <v>0</v>
      </c>
      <c r="AH1340" s="21">
        <v>0</v>
      </c>
      <c r="AI1340" s="21">
        <v>0</v>
      </c>
      <c r="AJ1340" s="21">
        <v>0</v>
      </c>
      <c r="AK1340" s="21">
        <v>0</v>
      </c>
      <c r="AL1340" s="21">
        <v>3</v>
      </c>
      <c r="AM1340" s="21">
        <v>11</v>
      </c>
      <c r="AN1340" s="25">
        <v>0</v>
      </c>
    </row>
    <row r="1341" spans="1:40" x14ac:dyDescent="0.35">
      <c r="A1341" s="26">
        <v>3099</v>
      </c>
      <c r="B1341" s="27">
        <v>1970</v>
      </c>
      <c r="C1341" s="21">
        <f ca="1">YEAR(TODAY())-CLEAN!$B1341</f>
        <v>55</v>
      </c>
      <c r="D1341" s="28" t="s">
        <v>792</v>
      </c>
      <c r="E1341" s="27" t="s">
        <v>716</v>
      </c>
      <c r="F1341" s="27" t="s">
        <v>711</v>
      </c>
      <c r="G1341" s="29">
        <v>44267</v>
      </c>
      <c r="H1341" s="28">
        <v>1</v>
      </c>
      <c r="I1341" s="28">
        <v>1</v>
      </c>
      <c r="J1341" s="28">
        <f>CLEAN!$H1341+CLEAN!$I1341</f>
        <v>2</v>
      </c>
      <c r="K1341" s="30">
        <v>41330</v>
      </c>
      <c r="L1341" s="28">
        <f ca="1">YEAR(TODAY())-YEAR(CLEAN!$K1341)</f>
        <v>12</v>
      </c>
      <c r="M1341" s="28">
        <v>48</v>
      </c>
      <c r="N1341" s="28">
        <f>SUM(CLEAN!$AB1341:$AE1341)</f>
        <v>20</v>
      </c>
      <c r="O1341" s="31">
        <f>CLEAN!$U1341+CLEAN!$V1341+CLEAN!$W1341+CLEAN!$X1341+CLEAN!$Y1341+CLEAN!$Z1341</f>
        <v>310</v>
      </c>
      <c r="P1341" s="28">
        <f>IF(CLEAN!$M1341&lt;=32,3,IF(CLEAN!$M1341&lt;=65,2,1))</f>
        <v>2</v>
      </c>
      <c r="Q1341" s="28">
        <f>IF(Table_Market[[#This Row],[F_TOTAL_achat]]&lt;=14,1,IF(Table_Market[[#This Row],[F_TOTAL_achat]]&lt;=21,2,3))</f>
        <v>2</v>
      </c>
      <c r="R1341" s="28">
        <f>IF(Table_Market[[#This Row],[M_TOTAL_dépensé]]&lt;=115,1,IF(Table_Market[[#This Row],[M_TOTAL_dépensé]]&lt;=833,2,3))</f>
        <v>2</v>
      </c>
      <c r="S1341" s="21" t="str">
        <f>Table_Market[[#This Row],[R_SCORE]]&amp;Table_Market[[#This Row],[F_SCORE]]&amp;Table_Market[[#This Row],[M_SCORE]]</f>
        <v>222</v>
      </c>
      <c r="T13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41" s="31">
        <v>183</v>
      </c>
      <c r="V1341" s="31">
        <v>5</v>
      </c>
      <c r="W1341" s="31">
        <v>65</v>
      </c>
      <c r="X1341" s="31">
        <v>3</v>
      </c>
      <c r="Y1341" s="31">
        <v>5</v>
      </c>
      <c r="Z1341" s="31">
        <v>49</v>
      </c>
      <c r="AA1341" s="28">
        <v>5</v>
      </c>
      <c r="AB1341" s="28">
        <v>5</v>
      </c>
      <c r="AC1341" s="28">
        <v>2</v>
      </c>
      <c r="AD1341" s="28">
        <v>4</v>
      </c>
      <c r="AE1341" s="28">
        <v>9</v>
      </c>
      <c r="AF1341" s="28">
        <v>0</v>
      </c>
      <c r="AG1341" s="28">
        <v>0</v>
      </c>
      <c r="AH1341" s="28">
        <v>0</v>
      </c>
      <c r="AI1341" s="28">
        <v>0</v>
      </c>
      <c r="AJ1341" s="28">
        <v>0</v>
      </c>
      <c r="AK1341" s="28">
        <v>0</v>
      </c>
      <c r="AL1341" s="28">
        <v>3</v>
      </c>
      <c r="AM1341" s="28">
        <v>11</v>
      </c>
      <c r="AN1341" s="32">
        <v>0</v>
      </c>
    </row>
    <row r="1342" spans="1:40" x14ac:dyDescent="0.35">
      <c r="A1342" s="19">
        <v>286</v>
      </c>
      <c r="B1342" s="20">
        <v>1952</v>
      </c>
      <c r="C1342" s="21">
        <f ca="1">YEAR(TODAY())-CLEAN!$B1342</f>
        <v>73</v>
      </c>
      <c r="D1342" s="28" t="s">
        <v>794</v>
      </c>
      <c r="E1342" s="20" t="s">
        <v>716</v>
      </c>
      <c r="F1342" s="20" t="s">
        <v>709</v>
      </c>
      <c r="G1342" s="22">
        <v>44213</v>
      </c>
      <c r="H1342" s="21">
        <v>1</v>
      </c>
      <c r="I1342" s="21">
        <v>1</v>
      </c>
      <c r="J1342" s="21">
        <f>CLEAN!$H1342+CLEAN!$I1342</f>
        <v>2</v>
      </c>
      <c r="K1342" s="23">
        <v>41607</v>
      </c>
      <c r="L1342" s="21">
        <f ca="1">YEAR(TODAY())-YEAR(CLEAN!$K1342)</f>
        <v>12</v>
      </c>
      <c r="M1342" s="21">
        <v>48</v>
      </c>
      <c r="N1342" s="21">
        <f>SUM(CLEAN!$AB1342:$AE1342)</f>
        <v>14</v>
      </c>
      <c r="O1342" s="24">
        <f>CLEAN!$U1342+CLEAN!$V1342+CLEAN!$W1342+CLEAN!$X1342+CLEAN!$Y1342+CLEAN!$Z1342</f>
        <v>152</v>
      </c>
      <c r="P1342" s="21">
        <f>IF(CLEAN!$M1342&lt;=32,3,IF(CLEAN!$M1342&lt;=65,2,1))</f>
        <v>2</v>
      </c>
      <c r="Q1342" s="21">
        <f>IF(Table_Market[[#This Row],[F_TOTAL_achat]]&lt;=14,1,IF(Table_Market[[#This Row],[F_TOTAL_achat]]&lt;=21,2,3))</f>
        <v>1</v>
      </c>
      <c r="R1342" s="21">
        <f>IF(Table_Market[[#This Row],[M_TOTAL_dépensé]]&lt;=115,1,IF(Table_Market[[#This Row],[M_TOTAL_dépensé]]&lt;=833,2,3))</f>
        <v>2</v>
      </c>
      <c r="S1342" s="21" t="str">
        <f>Table_Market[[#This Row],[R_SCORE]]&amp;Table_Market[[#This Row],[F_SCORE]]&amp;Table_Market[[#This Row],[M_SCORE]]</f>
        <v>212</v>
      </c>
      <c r="T13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42" s="24">
        <v>95</v>
      </c>
      <c r="V1342" s="24">
        <v>11</v>
      </c>
      <c r="W1342" s="24">
        <v>35</v>
      </c>
      <c r="X1342" s="24">
        <v>0</v>
      </c>
      <c r="Y1342" s="24">
        <v>4</v>
      </c>
      <c r="Z1342" s="24">
        <v>7</v>
      </c>
      <c r="AA1342" s="21">
        <v>4</v>
      </c>
      <c r="AB1342" s="21">
        <v>2</v>
      </c>
      <c r="AC1342" s="21">
        <v>1</v>
      </c>
      <c r="AD1342" s="21">
        <v>5</v>
      </c>
      <c r="AE1342" s="21">
        <v>6</v>
      </c>
      <c r="AF1342" s="21">
        <v>0</v>
      </c>
      <c r="AG1342" s="21">
        <v>0</v>
      </c>
      <c r="AH1342" s="21">
        <v>0</v>
      </c>
      <c r="AI1342" s="21">
        <v>0</v>
      </c>
      <c r="AJ1342" s="21">
        <v>0</v>
      </c>
      <c r="AK1342" s="21">
        <v>0</v>
      </c>
      <c r="AL1342" s="21">
        <v>3</v>
      </c>
      <c r="AM1342" s="21">
        <v>11</v>
      </c>
      <c r="AN1342" s="25">
        <v>0</v>
      </c>
    </row>
    <row r="1343" spans="1:40" x14ac:dyDescent="0.35">
      <c r="A1343" s="26">
        <v>4200</v>
      </c>
      <c r="B1343" s="27">
        <v>1970</v>
      </c>
      <c r="C1343" s="21">
        <f ca="1">YEAR(TODAY())-CLEAN!$B1343</f>
        <v>55</v>
      </c>
      <c r="D1343" s="28" t="s">
        <v>792</v>
      </c>
      <c r="E1343" s="27" t="s">
        <v>717</v>
      </c>
      <c r="F1343" s="27" t="s">
        <v>710</v>
      </c>
      <c r="G1343" s="29">
        <v>44159</v>
      </c>
      <c r="H1343" s="28">
        <v>1</v>
      </c>
      <c r="I1343" s="28">
        <v>0</v>
      </c>
      <c r="J1343" s="28">
        <f>CLEAN!$H1343+CLEAN!$I1343</f>
        <v>1</v>
      </c>
      <c r="K1343" s="30">
        <v>41807</v>
      </c>
      <c r="L1343" s="28">
        <f ca="1">YEAR(TODAY())-YEAR(CLEAN!$K1343)</f>
        <v>11</v>
      </c>
      <c r="M1343" s="28">
        <v>85</v>
      </c>
      <c r="N1343" s="28">
        <f>SUM(CLEAN!$AB1343:$AE1343)</f>
        <v>16</v>
      </c>
      <c r="O1343" s="31">
        <f>CLEAN!$U1343+CLEAN!$V1343+CLEAN!$W1343+CLEAN!$X1343+CLEAN!$Y1343+CLEAN!$Z1343</f>
        <v>275</v>
      </c>
      <c r="P1343" s="28">
        <f>IF(CLEAN!$M1343&lt;=32,3,IF(CLEAN!$M1343&lt;=65,2,1))</f>
        <v>1</v>
      </c>
      <c r="Q1343" s="28">
        <f>IF(Table_Market[[#This Row],[F_TOTAL_achat]]&lt;=14,1,IF(Table_Market[[#This Row],[F_TOTAL_achat]]&lt;=21,2,3))</f>
        <v>2</v>
      </c>
      <c r="R1343" s="28">
        <f>IF(Table_Market[[#This Row],[M_TOTAL_dépensé]]&lt;=115,1,IF(Table_Market[[#This Row],[M_TOTAL_dépensé]]&lt;=833,2,3))</f>
        <v>2</v>
      </c>
      <c r="S1343" s="21" t="str">
        <f>Table_Market[[#This Row],[R_SCORE]]&amp;Table_Market[[#This Row],[F_SCORE]]&amp;Table_Market[[#This Row],[M_SCORE]]</f>
        <v>122</v>
      </c>
      <c r="T13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43" s="31">
        <v>167</v>
      </c>
      <c r="V1343" s="31">
        <v>2</v>
      </c>
      <c r="W1343" s="31">
        <v>62</v>
      </c>
      <c r="X1343" s="31">
        <v>24</v>
      </c>
      <c r="Y1343" s="31">
        <v>13</v>
      </c>
      <c r="Z1343" s="31">
        <v>7</v>
      </c>
      <c r="AA1343" s="28">
        <v>4</v>
      </c>
      <c r="AB1343" s="28">
        <v>4</v>
      </c>
      <c r="AC1343" s="28">
        <v>1</v>
      </c>
      <c r="AD1343" s="28">
        <v>6</v>
      </c>
      <c r="AE1343" s="28">
        <v>5</v>
      </c>
      <c r="AF1343" s="28">
        <v>0</v>
      </c>
      <c r="AG1343" s="28">
        <v>0</v>
      </c>
      <c r="AH1343" s="28">
        <v>0</v>
      </c>
      <c r="AI1343" s="28">
        <v>0</v>
      </c>
      <c r="AJ1343" s="28">
        <v>0</v>
      </c>
      <c r="AK1343" s="28">
        <v>0</v>
      </c>
      <c r="AL1343" s="28">
        <v>3</v>
      </c>
      <c r="AM1343" s="28">
        <v>11</v>
      </c>
      <c r="AN1343" s="32">
        <v>0</v>
      </c>
    </row>
    <row r="1344" spans="1:40" x14ac:dyDescent="0.35">
      <c r="A1344" s="19">
        <v>7505</v>
      </c>
      <c r="B1344" s="20">
        <v>1957</v>
      </c>
      <c r="C1344" s="21">
        <f ca="1">YEAR(TODAY())-CLEAN!$B1344</f>
        <v>68</v>
      </c>
      <c r="D1344" s="28" t="s">
        <v>794</v>
      </c>
      <c r="E1344" s="20" t="s">
        <v>714</v>
      </c>
      <c r="F1344" s="20" t="s">
        <v>710</v>
      </c>
      <c r="G1344" s="22">
        <v>44155</v>
      </c>
      <c r="H1344" s="21">
        <v>1</v>
      </c>
      <c r="I1344" s="21">
        <v>1</v>
      </c>
      <c r="J1344" s="21">
        <f>CLEAN!$H1344+CLEAN!$I1344</f>
        <v>2</v>
      </c>
      <c r="K1344" s="23">
        <v>41658</v>
      </c>
      <c r="L1344" s="21">
        <f ca="1">YEAR(TODAY())-YEAR(CLEAN!$K1344)</f>
        <v>11</v>
      </c>
      <c r="M1344" s="21">
        <v>24</v>
      </c>
      <c r="N1344" s="21">
        <f>SUM(CLEAN!$AB1344:$AE1344)</f>
        <v>8</v>
      </c>
      <c r="O1344" s="24">
        <f>CLEAN!$U1344+CLEAN!$V1344+CLEAN!$W1344+CLEAN!$X1344+CLEAN!$Y1344+CLEAN!$Z1344</f>
        <v>46</v>
      </c>
      <c r="P1344" s="21">
        <f>IF(CLEAN!$M1344&lt;=32,3,IF(CLEAN!$M1344&lt;=65,2,1))</f>
        <v>3</v>
      </c>
      <c r="Q1344" s="21">
        <f>IF(Table_Market[[#This Row],[F_TOTAL_achat]]&lt;=14,1,IF(Table_Market[[#This Row],[F_TOTAL_achat]]&lt;=21,2,3))</f>
        <v>1</v>
      </c>
      <c r="R1344" s="21">
        <f>IF(Table_Market[[#This Row],[M_TOTAL_dépensé]]&lt;=115,1,IF(Table_Market[[#This Row],[M_TOTAL_dépensé]]&lt;=833,2,3))</f>
        <v>1</v>
      </c>
      <c r="S1344" s="21" t="str">
        <f>Table_Market[[#This Row],[R_SCORE]]&amp;Table_Market[[#This Row],[F_SCORE]]&amp;Table_Market[[#This Row],[M_SCORE]]</f>
        <v>311</v>
      </c>
      <c r="T13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44" s="24">
        <v>22</v>
      </c>
      <c r="V1344" s="24">
        <v>1</v>
      </c>
      <c r="W1344" s="24">
        <v>9</v>
      </c>
      <c r="X1344" s="24">
        <v>0</v>
      </c>
      <c r="Y1344" s="24">
        <v>0</v>
      </c>
      <c r="Z1344" s="24">
        <v>14</v>
      </c>
      <c r="AA1344" s="21">
        <v>1</v>
      </c>
      <c r="AB1344" s="21">
        <v>1</v>
      </c>
      <c r="AC1344" s="21">
        <v>1</v>
      </c>
      <c r="AD1344" s="21">
        <v>2</v>
      </c>
      <c r="AE1344" s="21">
        <v>4</v>
      </c>
      <c r="AF1344" s="21">
        <v>0</v>
      </c>
      <c r="AG1344" s="21">
        <v>0</v>
      </c>
      <c r="AH1344" s="21">
        <v>0</v>
      </c>
      <c r="AI1344" s="21">
        <v>0</v>
      </c>
      <c r="AJ1344" s="21">
        <v>0</v>
      </c>
      <c r="AK1344" s="21">
        <v>0</v>
      </c>
      <c r="AL1344" s="21">
        <v>3</v>
      </c>
      <c r="AM1344" s="21">
        <v>11</v>
      </c>
      <c r="AN1344" s="25">
        <v>0</v>
      </c>
    </row>
    <row r="1345" spans="1:40" x14ac:dyDescent="0.35">
      <c r="A1345" s="26">
        <v>182</v>
      </c>
      <c r="B1345" s="27">
        <v>1946</v>
      </c>
      <c r="C1345" s="21">
        <f ca="1">YEAR(TODAY())-CLEAN!$B1345</f>
        <v>79</v>
      </c>
      <c r="D1345" s="28" t="s">
        <v>794</v>
      </c>
      <c r="E1345" s="27" t="s">
        <v>714</v>
      </c>
      <c r="F1345" s="27" t="s">
        <v>713</v>
      </c>
      <c r="G1345" s="29">
        <v>44124</v>
      </c>
      <c r="H1345" s="28">
        <v>0</v>
      </c>
      <c r="I1345" s="28">
        <v>1</v>
      </c>
      <c r="J1345" s="28">
        <f>CLEAN!$H1345+CLEAN!$I1345</f>
        <v>1</v>
      </c>
      <c r="K1345" s="30">
        <v>41405</v>
      </c>
      <c r="L1345" s="28">
        <f ca="1">YEAR(TODAY())-YEAR(CLEAN!$K1345)</f>
        <v>12</v>
      </c>
      <c r="M1345" s="28">
        <v>62</v>
      </c>
      <c r="N1345" s="28">
        <f>SUM(CLEAN!$AB1345:$AE1345)</f>
        <v>21</v>
      </c>
      <c r="O1345" s="31">
        <f>CLEAN!$U1345+CLEAN!$V1345+CLEAN!$W1345+CLEAN!$X1345+CLEAN!$Y1345+CLEAN!$Z1345</f>
        <v>397</v>
      </c>
      <c r="P1345" s="28">
        <f>IF(CLEAN!$M1345&lt;=32,3,IF(CLEAN!$M1345&lt;=65,2,1))</f>
        <v>2</v>
      </c>
      <c r="Q1345" s="28">
        <f>IF(Table_Market[[#This Row],[F_TOTAL_achat]]&lt;=14,1,IF(Table_Market[[#This Row],[F_TOTAL_achat]]&lt;=21,2,3))</f>
        <v>2</v>
      </c>
      <c r="R1345" s="28">
        <f>IF(Table_Market[[#This Row],[M_TOTAL_dépensé]]&lt;=115,1,IF(Table_Market[[#This Row],[M_TOTAL_dépensé]]&lt;=833,2,3))</f>
        <v>2</v>
      </c>
      <c r="S1345" s="21" t="str">
        <f>Table_Market[[#This Row],[R_SCORE]]&amp;Table_Market[[#This Row],[F_SCORE]]&amp;Table_Market[[#This Row],[M_SCORE]]</f>
        <v>222</v>
      </c>
      <c r="T13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45" s="31">
        <v>284</v>
      </c>
      <c r="V1345" s="31">
        <v>0</v>
      </c>
      <c r="W1345" s="31">
        <v>55</v>
      </c>
      <c r="X1345" s="31">
        <v>0</v>
      </c>
      <c r="Y1345" s="31">
        <v>6</v>
      </c>
      <c r="Z1345" s="31">
        <v>52</v>
      </c>
      <c r="AA1345" s="28">
        <v>4</v>
      </c>
      <c r="AB1345" s="28">
        <v>6</v>
      </c>
      <c r="AC1345" s="28">
        <v>2</v>
      </c>
      <c r="AD1345" s="28">
        <v>5</v>
      </c>
      <c r="AE1345" s="28">
        <v>8</v>
      </c>
      <c r="AF1345" s="28">
        <v>0</v>
      </c>
      <c r="AG1345" s="28">
        <v>0</v>
      </c>
      <c r="AH1345" s="28">
        <v>0</v>
      </c>
      <c r="AI1345" s="28">
        <v>0</v>
      </c>
      <c r="AJ1345" s="28">
        <v>0</v>
      </c>
      <c r="AK1345" s="28">
        <v>0</v>
      </c>
      <c r="AL1345" s="28">
        <v>3</v>
      </c>
      <c r="AM1345" s="28">
        <v>11</v>
      </c>
      <c r="AN1345" s="32">
        <v>0</v>
      </c>
    </row>
    <row r="1346" spans="1:40" x14ac:dyDescent="0.35">
      <c r="A1346" s="19">
        <v>10785</v>
      </c>
      <c r="B1346" s="20">
        <v>1969</v>
      </c>
      <c r="C1346" s="21">
        <f ca="1">YEAR(TODAY())-CLEAN!$B1346</f>
        <v>56</v>
      </c>
      <c r="D1346" s="28" t="s">
        <v>792</v>
      </c>
      <c r="E1346" s="20" t="s">
        <v>716</v>
      </c>
      <c r="F1346" s="20" t="s">
        <v>710</v>
      </c>
      <c r="G1346" s="22">
        <v>44078</v>
      </c>
      <c r="H1346" s="21">
        <v>1</v>
      </c>
      <c r="I1346" s="21">
        <v>1</v>
      </c>
      <c r="J1346" s="21">
        <f>CLEAN!$H1346+CLEAN!$I1346</f>
        <v>2</v>
      </c>
      <c r="K1346" s="23">
        <v>41809</v>
      </c>
      <c r="L1346" s="21">
        <f ca="1">YEAR(TODAY())-YEAR(CLEAN!$K1346)</f>
        <v>11</v>
      </c>
      <c r="M1346" s="21">
        <v>17</v>
      </c>
      <c r="N1346" s="21">
        <f>SUM(CLEAN!$AB1346:$AE1346)</f>
        <v>10</v>
      </c>
      <c r="O1346" s="24">
        <f>CLEAN!$U1346+CLEAN!$V1346+CLEAN!$W1346+CLEAN!$X1346+CLEAN!$Y1346+CLEAN!$Z1346</f>
        <v>41</v>
      </c>
      <c r="P1346" s="21">
        <f>IF(CLEAN!$M1346&lt;=32,3,IF(CLEAN!$M1346&lt;=65,2,1))</f>
        <v>3</v>
      </c>
      <c r="Q1346" s="21">
        <f>IF(Table_Market[[#This Row],[F_TOTAL_achat]]&lt;=14,1,IF(Table_Market[[#This Row],[F_TOTAL_achat]]&lt;=21,2,3))</f>
        <v>1</v>
      </c>
      <c r="R1346" s="21">
        <f>IF(Table_Market[[#This Row],[M_TOTAL_dépensé]]&lt;=115,1,IF(Table_Market[[#This Row],[M_TOTAL_dépensé]]&lt;=833,2,3))</f>
        <v>1</v>
      </c>
      <c r="S1346" s="21" t="str">
        <f>Table_Market[[#This Row],[R_SCORE]]&amp;Table_Market[[#This Row],[F_SCORE]]&amp;Table_Market[[#This Row],[M_SCORE]]</f>
        <v>311</v>
      </c>
      <c r="T13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46" s="24">
        <v>24</v>
      </c>
      <c r="V1346" s="24">
        <v>1</v>
      </c>
      <c r="W1346" s="24">
        <v>10</v>
      </c>
      <c r="X1346" s="24">
        <v>2</v>
      </c>
      <c r="Y1346" s="24">
        <v>0</v>
      </c>
      <c r="Z1346" s="24">
        <v>4</v>
      </c>
      <c r="AA1346" s="21">
        <v>2</v>
      </c>
      <c r="AB1346" s="21">
        <v>2</v>
      </c>
      <c r="AC1346" s="21">
        <v>0</v>
      </c>
      <c r="AD1346" s="21">
        <v>3</v>
      </c>
      <c r="AE1346" s="21">
        <v>5</v>
      </c>
      <c r="AF1346" s="21">
        <v>0</v>
      </c>
      <c r="AG1346" s="21">
        <v>0</v>
      </c>
      <c r="AH1346" s="21">
        <v>0</v>
      </c>
      <c r="AI1346" s="21">
        <v>0</v>
      </c>
      <c r="AJ1346" s="21">
        <v>0</v>
      </c>
      <c r="AK1346" s="21">
        <v>0</v>
      </c>
      <c r="AL1346" s="21">
        <v>3</v>
      </c>
      <c r="AM1346" s="21">
        <v>11</v>
      </c>
      <c r="AN1346" s="25">
        <v>0</v>
      </c>
    </row>
    <row r="1347" spans="1:40" x14ac:dyDescent="0.35">
      <c r="A1347" s="26">
        <v>5320</v>
      </c>
      <c r="B1347" s="27">
        <v>1973</v>
      </c>
      <c r="C1347" s="21">
        <f ca="1">YEAR(TODAY())-CLEAN!$B1347</f>
        <v>52</v>
      </c>
      <c r="D1347" s="28" t="s">
        <v>792</v>
      </c>
      <c r="E1347" s="27" t="s">
        <v>717</v>
      </c>
      <c r="F1347" s="27" t="s">
        <v>711</v>
      </c>
      <c r="G1347" s="29">
        <v>44051</v>
      </c>
      <c r="H1347" s="28">
        <v>1</v>
      </c>
      <c r="I1347" s="28">
        <v>1</v>
      </c>
      <c r="J1347" s="28">
        <f>CLEAN!$H1347+CLEAN!$I1347</f>
        <v>2</v>
      </c>
      <c r="K1347" s="30">
        <v>41303</v>
      </c>
      <c r="L1347" s="28">
        <f ca="1">YEAR(TODAY())-YEAR(CLEAN!$K1347)</f>
        <v>12</v>
      </c>
      <c r="M1347" s="28">
        <v>20</v>
      </c>
      <c r="N1347" s="28">
        <f>SUM(CLEAN!$AB1347:$AE1347)</f>
        <v>14</v>
      </c>
      <c r="O1347" s="31">
        <f>CLEAN!$U1347+CLEAN!$V1347+CLEAN!$W1347+CLEAN!$X1347+CLEAN!$Y1347+CLEAN!$Z1347</f>
        <v>171</v>
      </c>
      <c r="P1347" s="28">
        <f>IF(CLEAN!$M1347&lt;=32,3,IF(CLEAN!$M1347&lt;=65,2,1))</f>
        <v>3</v>
      </c>
      <c r="Q1347" s="28">
        <f>IF(Table_Market[[#This Row],[F_TOTAL_achat]]&lt;=14,1,IF(Table_Market[[#This Row],[F_TOTAL_achat]]&lt;=21,2,3))</f>
        <v>1</v>
      </c>
      <c r="R1347" s="28">
        <f>IF(Table_Market[[#This Row],[M_TOTAL_dépensé]]&lt;=115,1,IF(Table_Market[[#This Row],[M_TOTAL_dépensé]]&lt;=833,2,3))</f>
        <v>2</v>
      </c>
      <c r="S1347" s="21" t="str">
        <f>Table_Market[[#This Row],[R_SCORE]]&amp;Table_Market[[#This Row],[F_SCORE]]&amp;Table_Market[[#This Row],[M_SCORE]]</f>
        <v>312</v>
      </c>
      <c r="T13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47" s="31">
        <v>79</v>
      </c>
      <c r="V1347" s="31">
        <v>7</v>
      </c>
      <c r="W1347" s="31">
        <v>58</v>
      </c>
      <c r="X1347" s="31">
        <v>6</v>
      </c>
      <c r="Y1347" s="31">
        <v>3</v>
      </c>
      <c r="Z1347" s="31">
        <v>18</v>
      </c>
      <c r="AA1347" s="28">
        <v>4</v>
      </c>
      <c r="AB1347" s="28">
        <v>3</v>
      </c>
      <c r="AC1347" s="28">
        <v>1</v>
      </c>
      <c r="AD1347" s="28">
        <v>4</v>
      </c>
      <c r="AE1347" s="28">
        <v>6</v>
      </c>
      <c r="AF1347" s="28">
        <v>0</v>
      </c>
      <c r="AG1347" s="28">
        <v>0</v>
      </c>
      <c r="AH1347" s="28">
        <v>0</v>
      </c>
      <c r="AI1347" s="28">
        <v>0</v>
      </c>
      <c r="AJ1347" s="28">
        <v>0</v>
      </c>
      <c r="AK1347" s="28">
        <v>0</v>
      </c>
      <c r="AL1347" s="28">
        <v>3</v>
      </c>
      <c r="AM1347" s="28">
        <v>11</v>
      </c>
      <c r="AN1347" s="32">
        <v>1</v>
      </c>
    </row>
    <row r="1348" spans="1:40" x14ac:dyDescent="0.35">
      <c r="A1348" s="19">
        <v>3933</v>
      </c>
      <c r="B1348" s="20">
        <v>1980</v>
      </c>
      <c r="C1348" s="21">
        <f ca="1">YEAR(TODAY())-CLEAN!$B1348</f>
        <v>45</v>
      </c>
      <c r="D1348" s="28" t="s">
        <v>792</v>
      </c>
      <c r="E1348" s="20" t="s">
        <v>716</v>
      </c>
      <c r="F1348" s="20" t="s">
        <v>713</v>
      </c>
      <c r="G1348" s="22">
        <v>44010</v>
      </c>
      <c r="H1348" s="21">
        <v>1</v>
      </c>
      <c r="I1348" s="21">
        <v>0</v>
      </c>
      <c r="J1348" s="21">
        <f>CLEAN!$H1348+CLEAN!$I1348</f>
        <v>1</v>
      </c>
      <c r="K1348" s="23">
        <v>41195</v>
      </c>
      <c r="L1348" s="21">
        <f ca="1">YEAR(TODAY())-YEAR(CLEAN!$K1348)</f>
        <v>13</v>
      </c>
      <c r="M1348" s="21">
        <v>46</v>
      </c>
      <c r="N1348" s="21">
        <f>SUM(CLEAN!$AB1348:$AE1348)</f>
        <v>27</v>
      </c>
      <c r="O1348" s="24">
        <f>CLEAN!$U1348+CLEAN!$V1348+CLEAN!$W1348+CLEAN!$X1348+CLEAN!$Y1348+CLEAN!$Z1348</f>
        <v>662</v>
      </c>
      <c r="P1348" s="21">
        <f>IF(CLEAN!$M1348&lt;=32,3,IF(CLEAN!$M1348&lt;=65,2,1))</f>
        <v>2</v>
      </c>
      <c r="Q1348" s="21">
        <f>IF(Table_Market[[#This Row],[F_TOTAL_achat]]&lt;=14,1,IF(Table_Market[[#This Row],[F_TOTAL_achat]]&lt;=21,2,3))</f>
        <v>3</v>
      </c>
      <c r="R1348" s="21">
        <f>IF(Table_Market[[#This Row],[M_TOTAL_dépensé]]&lt;=115,1,IF(Table_Market[[#This Row],[M_TOTAL_dépensé]]&lt;=833,2,3))</f>
        <v>2</v>
      </c>
      <c r="S1348" s="21" t="str">
        <f>Table_Market[[#This Row],[R_SCORE]]&amp;Table_Market[[#This Row],[F_SCORE]]&amp;Table_Market[[#This Row],[M_SCORE]]</f>
        <v>232</v>
      </c>
      <c r="T13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48" s="24">
        <v>186</v>
      </c>
      <c r="V1348" s="24">
        <v>36</v>
      </c>
      <c r="W1348" s="24">
        <v>234</v>
      </c>
      <c r="X1348" s="24">
        <v>86</v>
      </c>
      <c r="Y1348" s="24">
        <v>72</v>
      </c>
      <c r="Z1348" s="24">
        <v>48</v>
      </c>
      <c r="AA1348" s="21">
        <v>6</v>
      </c>
      <c r="AB1348" s="21">
        <v>10</v>
      </c>
      <c r="AC1348" s="21">
        <v>2</v>
      </c>
      <c r="AD1348" s="21">
        <v>6</v>
      </c>
      <c r="AE1348" s="21">
        <v>9</v>
      </c>
      <c r="AF1348" s="21">
        <v>0</v>
      </c>
      <c r="AG1348" s="21">
        <v>0</v>
      </c>
      <c r="AH1348" s="21">
        <v>0</v>
      </c>
      <c r="AI1348" s="21">
        <v>0</v>
      </c>
      <c r="AJ1348" s="21">
        <v>0</v>
      </c>
      <c r="AK1348" s="21">
        <v>0</v>
      </c>
      <c r="AL1348" s="21">
        <v>3</v>
      </c>
      <c r="AM1348" s="21">
        <v>11</v>
      </c>
      <c r="AN1348" s="25">
        <v>0</v>
      </c>
    </row>
    <row r="1349" spans="1:40" x14ac:dyDescent="0.35">
      <c r="A1349" s="26">
        <v>9215</v>
      </c>
      <c r="B1349" s="27">
        <v>1980</v>
      </c>
      <c r="C1349" s="21">
        <f ca="1">YEAR(TODAY())-CLEAN!$B1349</f>
        <v>45</v>
      </c>
      <c r="D1349" s="28" t="s">
        <v>792</v>
      </c>
      <c r="E1349" s="27" t="s">
        <v>714</v>
      </c>
      <c r="F1349" s="27" t="s">
        <v>710</v>
      </c>
      <c r="G1349" s="29">
        <v>43974</v>
      </c>
      <c r="H1349" s="28">
        <v>1</v>
      </c>
      <c r="I1349" s="28">
        <v>0</v>
      </c>
      <c r="J1349" s="28">
        <f>CLEAN!$H1349+CLEAN!$I1349</f>
        <v>1</v>
      </c>
      <c r="K1349" s="30">
        <v>41255</v>
      </c>
      <c r="L1349" s="28">
        <f ca="1">YEAR(TODAY())-YEAR(CLEAN!$K1349)</f>
        <v>13</v>
      </c>
      <c r="M1349" s="28">
        <v>19</v>
      </c>
      <c r="N1349" s="28">
        <f>SUM(CLEAN!$AB1349:$AE1349)</f>
        <v>23</v>
      </c>
      <c r="O1349" s="31">
        <f>CLEAN!$U1349+CLEAN!$V1349+CLEAN!$W1349+CLEAN!$X1349+CLEAN!$Y1349+CLEAN!$Z1349</f>
        <v>551</v>
      </c>
      <c r="P1349" s="28">
        <f>IF(CLEAN!$M1349&lt;=32,3,IF(CLEAN!$M1349&lt;=65,2,1))</f>
        <v>3</v>
      </c>
      <c r="Q1349" s="28">
        <f>IF(Table_Market[[#This Row],[F_TOTAL_achat]]&lt;=14,1,IF(Table_Market[[#This Row],[F_TOTAL_achat]]&lt;=21,2,3))</f>
        <v>3</v>
      </c>
      <c r="R1349" s="28">
        <f>IF(Table_Market[[#This Row],[M_TOTAL_dépensé]]&lt;=115,1,IF(Table_Market[[#This Row],[M_TOTAL_dépensé]]&lt;=833,2,3))</f>
        <v>2</v>
      </c>
      <c r="S1349" s="21" t="str">
        <f>Table_Market[[#This Row],[R_SCORE]]&amp;Table_Market[[#This Row],[F_SCORE]]&amp;Table_Market[[#This Row],[M_SCORE]]</f>
        <v>332</v>
      </c>
      <c r="T13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49" s="31">
        <v>378</v>
      </c>
      <c r="V1349" s="31">
        <v>0</v>
      </c>
      <c r="W1349" s="31">
        <v>101</v>
      </c>
      <c r="X1349" s="31">
        <v>0</v>
      </c>
      <c r="Y1349" s="31">
        <v>0</v>
      </c>
      <c r="Z1349" s="31">
        <v>72</v>
      </c>
      <c r="AA1349" s="28">
        <v>5</v>
      </c>
      <c r="AB1349" s="28">
        <v>6</v>
      </c>
      <c r="AC1349" s="28">
        <v>4</v>
      </c>
      <c r="AD1349" s="28">
        <v>6</v>
      </c>
      <c r="AE1349" s="28">
        <v>7</v>
      </c>
      <c r="AF1349" s="28">
        <v>0</v>
      </c>
      <c r="AG1349" s="28">
        <v>0</v>
      </c>
      <c r="AH1349" s="28">
        <v>0</v>
      </c>
      <c r="AI1349" s="28">
        <v>0</v>
      </c>
      <c r="AJ1349" s="28">
        <v>0</v>
      </c>
      <c r="AK1349" s="28">
        <v>0</v>
      </c>
      <c r="AL1349" s="28">
        <v>3</v>
      </c>
      <c r="AM1349" s="28">
        <v>11</v>
      </c>
      <c r="AN1349" s="32">
        <v>0</v>
      </c>
    </row>
    <row r="1350" spans="1:40" x14ac:dyDescent="0.35">
      <c r="A1350" s="19">
        <v>7414</v>
      </c>
      <c r="B1350" s="20">
        <v>1971</v>
      </c>
      <c r="C1350" s="21">
        <f ca="1">YEAR(TODAY())-CLEAN!$B1350</f>
        <v>54</v>
      </c>
      <c r="D1350" s="28" t="s">
        <v>792</v>
      </c>
      <c r="E1350" s="20" t="s">
        <v>716</v>
      </c>
      <c r="F1350" s="20" t="s">
        <v>710</v>
      </c>
      <c r="G1350" s="22">
        <v>43824</v>
      </c>
      <c r="H1350" s="21">
        <v>1</v>
      </c>
      <c r="I1350" s="21">
        <v>1</v>
      </c>
      <c r="J1350" s="21">
        <f>CLEAN!$H1350+CLEAN!$I1350</f>
        <v>2</v>
      </c>
      <c r="K1350" s="23">
        <v>41167</v>
      </c>
      <c r="L1350" s="21">
        <f ca="1">YEAR(TODAY())-YEAR(CLEAN!$K1350)</f>
        <v>13</v>
      </c>
      <c r="M1350" s="21">
        <v>18</v>
      </c>
      <c r="N1350" s="21">
        <f>SUM(CLEAN!$AB1350:$AE1350)</f>
        <v>16</v>
      </c>
      <c r="O1350" s="24">
        <f>CLEAN!$U1350+CLEAN!$V1350+CLEAN!$W1350+CLEAN!$X1350+CLEAN!$Y1350+CLEAN!$Z1350</f>
        <v>186</v>
      </c>
      <c r="P1350" s="21">
        <f>IF(CLEAN!$M1350&lt;=32,3,IF(CLEAN!$M1350&lt;=65,2,1))</f>
        <v>3</v>
      </c>
      <c r="Q1350" s="21">
        <f>IF(Table_Market[[#This Row],[F_TOTAL_achat]]&lt;=14,1,IF(Table_Market[[#This Row],[F_TOTAL_achat]]&lt;=21,2,3))</f>
        <v>2</v>
      </c>
      <c r="R1350" s="21">
        <f>IF(Table_Market[[#This Row],[M_TOTAL_dépensé]]&lt;=115,1,IF(Table_Market[[#This Row],[M_TOTAL_dépensé]]&lt;=833,2,3))</f>
        <v>2</v>
      </c>
      <c r="S1350" s="21" t="str">
        <f>Table_Market[[#This Row],[R_SCORE]]&amp;Table_Market[[#This Row],[F_SCORE]]&amp;Table_Market[[#This Row],[M_SCORE]]</f>
        <v>322</v>
      </c>
      <c r="T13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50" s="24">
        <v>96</v>
      </c>
      <c r="V1350" s="24">
        <v>1</v>
      </c>
      <c r="W1350" s="24">
        <v>42</v>
      </c>
      <c r="X1350" s="24">
        <v>12</v>
      </c>
      <c r="Y1350" s="24">
        <v>3</v>
      </c>
      <c r="Z1350" s="24">
        <v>32</v>
      </c>
      <c r="AA1350" s="21">
        <v>4</v>
      </c>
      <c r="AB1350" s="21">
        <v>3</v>
      </c>
      <c r="AC1350" s="21">
        <v>1</v>
      </c>
      <c r="AD1350" s="21">
        <v>4</v>
      </c>
      <c r="AE1350" s="21">
        <v>8</v>
      </c>
      <c r="AF1350" s="21">
        <v>0</v>
      </c>
      <c r="AG1350" s="21">
        <v>0</v>
      </c>
      <c r="AH1350" s="21">
        <v>0</v>
      </c>
      <c r="AI1350" s="21">
        <v>0</v>
      </c>
      <c r="AJ1350" s="21">
        <v>0</v>
      </c>
      <c r="AK1350" s="21">
        <v>0</v>
      </c>
      <c r="AL1350" s="21">
        <v>3</v>
      </c>
      <c r="AM1350" s="21">
        <v>11</v>
      </c>
      <c r="AN1350" s="25">
        <v>0</v>
      </c>
    </row>
    <row r="1351" spans="1:40" x14ac:dyDescent="0.35">
      <c r="A1351" s="26">
        <v>6214</v>
      </c>
      <c r="B1351" s="27">
        <v>1982</v>
      </c>
      <c r="C1351" s="21">
        <f ca="1">YEAR(TODAY())-CLEAN!$B1351</f>
        <v>43</v>
      </c>
      <c r="D1351" s="28" t="s">
        <v>793</v>
      </c>
      <c r="E1351" s="27" t="s">
        <v>717</v>
      </c>
      <c r="F1351" s="27" t="s">
        <v>710</v>
      </c>
      <c r="G1351" s="29">
        <v>43815</v>
      </c>
      <c r="H1351" s="28">
        <v>1</v>
      </c>
      <c r="I1351" s="28">
        <v>0</v>
      </c>
      <c r="J1351" s="28">
        <f>CLEAN!$H1351+CLEAN!$I1351</f>
        <v>1</v>
      </c>
      <c r="K1351" s="30">
        <v>41369</v>
      </c>
      <c r="L1351" s="28">
        <f ca="1">YEAR(TODAY())-YEAR(CLEAN!$K1351)</f>
        <v>12</v>
      </c>
      <c r="M1351" s="28">
        <v>53</v>
      </c>
      <c r="N1351" s="28">
        <f>SUM(CLEAN!$AB1351:$AE1351)</f>
        <v>11</v>
      </c>
      <c r="O1351" s="31">
        <f>CLEAN!$U1351+CLEAN!$V1351+CLEAN!$W1351+CLEAN!$X1351+CLEAN!$Y1351+CLEAN!$Z1351</f>
        <v>79</v>
      </c>
      <c r="P1351" s="28">
        <f>IF(CLEAN!$M1351&lt;=32,3,IF(CLEAN!$M1351&lt;=65,2,1))</f>
        <v>2</v>
      </c>
      <c r="Q1351" s="28">
        <f>IF(Table_Market[[#This Row],[F_TOTAL_achat]]&lt;=14,1,IF(Table_Market[[#This Row],[F_TOTAL_achat]]&lt;=21,2,3))</f>
        <v>1</v>
      </c>
      <c r="R1351" s="28">
        <f>IF(Table_Market[[#This Row],[M_TOTAL_dépensé]]&lt;=115,1,IF(Table_Market[[#This Row],[M_TOTAL_dépensé]]&lt;=833,2,3))</f>
        <v>1</v>
      </c>
      <c r="S1351" s="21" t="str">
        <f>Table_Market[[#This Row],[R_SCORE]]&amp;Table_Market[[#This Row],[F_SCORE]]&amp;Table_Market[[#This Row],[M_SCORE]]</f>
        <v>211</v>
      </c>
      <c r="T13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51" s="31">
        <v>14</v>
      </c>
      <c r="V1351" s="31">
        <v>10</v>
      </c>
      <c r="W1351" s="31">
        <v>29</v>
      </c>
      <c r="X1351" s="31">
        <v>4</v>
      </c>
      <c r="Y1351" s="31">
        <v>7</v>
      </c>
      <c r="Z1351" s="31">
        <v>15</v>
      </c>
      <c r="AA1351" s="28">
        <v>1</v>
      </c>
      <c r="AB1351" s="28">
        <v>2</v>
      </c>
      <c r="AC1351" s="28">
        <v>0</v>
      </c>
      <c r="AD1351" s="28">
        <v>3</v>
      </c>
      <c r="AE1351" s="28">
        <v>6</v>
      </c>
      <c r="AF1351" s="28">
        <v>0</v>
      </c>
      <c r="AG1351" s="28">
        <v>0</v>
      </c>
      <c r="AH1351" s="28">
        <v>0</v>
      </c>
      <c r="AI1351" s="28">
        <v>0</v>
      </c>
      <c r="AJ1351" s="28">
        <v>0</v>
      </c>
      <c r="AK1351" s="28">
        <v>0</v>
      </c>
      <c r="AL1351" s="28">
        <v>3</v>
      </c>
      <c r="AM1351" s="28">
        <v>11</v>
      </c>
      <c r="AN1351" s="32">
        <v>0</v>
      </c>
    </row>
    <row r="1352" spans="1:40" x14ac:dyDescent="0.35">
      <c r="A1352" s="19">
        <v>6720</v>
      </c>
      <c r="B1352" s="20">
        <v>1968</v>
      </c>
      <c r="C1352" s="21">
        <f ca="1">YEAR(TODAY())-CLEAN!$B1352</f>
        <v>57</v>
      </c>
      <c r="D1352" s="28" t="s">
        <v>792</v>
      </c>
      <c r="E1352" s="20" t="s">
        <v>717</v>
      </c>
      <c r="F1352" s="20" t="s">
        <v>713</v>
      </c>
      <c r="G1352" s="22">
        <v>43795</v>
      </c>
      <c r="H1352" s="21">
        <v>0</v>
      </c>
      <c r="I1352" s="21">
        <v>1</v>
      </c>
      <c r="J1352" s="21">
        <f>CLEAN!$H1352+CLEAN!$I1352</f>
        <v>1</v>
      </c>
      <c r="K1352" s="23">
        <v>41563</v>
      </c>
      <c r="L1352" s="21">
        <f ca="1">YEAR(TODAY())-YEAR(CLEAN!$K1352)</f>
        <v>12</v>
      </c>
      <c r="M1352" s="21">
        <v>11</v>
      </c>
      <c r="N1352" s="21">
        <f>SUM(CLEAN!$AB1352:$AE1352)</f>
        <v>21</v>
      </c>
      <c r="O1352" s="24">
        <f>CLEAN!$U1352+CLEAN!$V1352+CLEAN!$W1352+CLEAN!$X1352+CLEAN!$Y1352+CLEAN!$Z1352</f>
        <v>492</v>
      </c>
      <c r="P1352" s="21">
        <f>IF(CLEAN!$M1352&lt;=32,3,IF(CLEAN!$M1352&lt;=65,2,1))</f>
        <v>3</v>
      </c>
      <c r="Q1352" s="21">
        <f>IF(Table_Market[[#This Row],[F_TOTAL_achat]]&lt;=14,1,IF(Table_Market[[#This Row],[F_TOTAL_achat]]&lt;=21,2,3))</f>
        <v>2</v>
      </c>
      <c r="R1352" s="21">
        <f>IF(Table_Market[[#This Row],[M_TOTAL_dépensé]]&lt;=115,1,IF(Table_Market[[#This Row],[M_TOTAL_dépensé]]&lt;=833,2,3))</f>
        <v>2</v>
      </c>
      <c r="S1352" s="21" t="str">
        <f>Table_Market[[#This Row],[R_SCORE]]&amp;Table_Market[[#This Row],[F_SCORE]]&amp;Table_Market[[#This Row],[M_SCORE]]</f>
        <v>322</v>
      </c>
      <c r="T13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52" s="24">
        <v>314</v>
      </c>
      <c r="V1352" s="24">
        <v>11</v>
      </c>
      <c r="W1352" s="24">
        <v>53</v>
      </c>
      <c r="X1352" s="24">
        <v>4</v>
      </c>
      <c r="Y1352" s="24">
        <v>3</v>
      </c>
      <c r="Z1352" s="24">
        <v>107</v>
      </c>
      <c r="AA1352" s="21">
        <v>3</v>
      </c>
      <c r="AB1352" s="21">
        <v>7</v>
      </c>
      <c r="AC1352" s="21">
        <v>3</v>
      </c>
      <c r="AD1352" s="21">
        <v>4</v>
      </c>
      <c r="AE1352" s="21">
        <v>7</v>
      </c>
      <c r="AF1352" s="21">
        <v>0</v>
      </c>
      <c r="AG1352" s="21">
        <v>1</v>
      </c>
      <c r="AH1352" s="21">
        <v>0</v>
      </c>
      <c r="AI1352" s="21">
        <v>0</v>
      </c>
      <c r="AJ1352" s="21">
        <v>0</v>
      </c>
      <c r="AK1352" s="21">
        <v>0</v>
      </c>
      <c r="AL1352" s="21">
        <v>3</v>
      </c>
      <c r="AM1352" s="21">
        <v>11</v>
      </c>
      <c r="AN1352" s="25">
        <v>1</v>
      </c>
    </row>
    <row r="1353" spans="1:40" x14ac:dyDescent="0.35">
      <c r="A1353" s="26">
        <v>10846</v>
      </c>
      <c r="B1353" s="27">
        <v>1978</v>
      </c>
      <c r="C1353" s="21">
        <f ca="1">YEAR(TODAY())-CLEAN!$B1353</f>
        <v>47</v>
      </c>
      <c r="D1353" s="28" t="s">
        <v>792</v>
      </c>
      <c r="E1353" s="27" t="s">
        <v>717</v>
      </c>
      <c r="F1353" s="27" t="s">
        <v>710</v>
      </c>
      <c r="G1353" s="29">
        <v>43783</v>
      </c>
      <c r="H1353" s="28">
        <v>1</v>
      </c>
      <c r="I1353" s="28">
        <v>0</v>
      </c>
      <c r="J1353" s="28">
        <f>CLEAN!$H1353+CLEAN!$I1353</f>
        <v>1</v>
      </c>
      <c r="K1353" s="30">
        <v>41788</v>
      </c>
      <c r="L1353" s="28">
        <f ca="1">YEAR(TODAY())-YEAR(CLEAN!$K1353)</f>
        <v>11</v>
      </c>
      <c r="M1353" s="28">
        <v>22</v>
      </c>
      <c r="N1353" s="28">
        <f>SUM(CLEAN!$AB1353:$AE1353)</f>
        <v>23</v>
      </c>
      <c r="O1353" s="31">
        <f>CLEAN!$U1353+CLEAN!$V1353+CLEAN!$W1353+CLEAN!$X1353+CLEAN!$Y1353+CLEAN!$Z1353</f>
        <v>629</v>
      </c>
      <c r="P1353" s="28">
        <f>IF(CLEAN!$M1353&lt;=32,3,IF(CLEAN!$M1353&lt;=65,2,1))</f>
        <v>3</v>
      </c>
      <c r="Q1353" s="28">
        <f>IF(Table_Market[[#This Row],[F_TOTAL_achat]]&lt;=14,1,IF(Table_Market[[#This Row],[F_TOTAL_achat]]&lt;=21,2,3))</f>
        <v>3</v>
      </c>
      <c r="R1353" s="28">
        <f>IF(Table_Market[[#This Row],[M_TOTAL_dépensé]]&lt;=115,1,IF(Table_Market[[#This Row],[M_TOTAL_dépensé]]&lt;=833,2,3))</f>
        <v>2</v>
      </c>
      <c r="S1353" s="21" t="str">
        <f>Table_Market[[#This Row],[R_SCORE]]&amp;Table_Market[[#This Row],[F_SCORE]]&amp;Table_Market[[#This Row],[M_SCORE]]</f>
        <v>332</v>
      </c>
      <c r="T13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53" s="31">
        <v>327</v>
      </c>
      <c r="V1353" s="31">
        <v>9</v>
      </c>
      <c r="W1353" s="31">
        <v>125</v>
      </c>
      <c r="X1353" s="31">
        <v>25</v>
      </c>
      <c r="Y1353" s="31">
        <v>4</v>
      </c>
      <c r="Z1353" s="31">
        <v>139</v>
      </c>
      <c r="AA1353" s="28">
        <v>6</v>
      </c>
      <c r="AB1353" s="28">
        <v>7</v>
      </c>
      <c r="AC1353" s="28">
        <v>1</v>
      </c>
      <c r="AD1353" s="28">
        <v>8</v>
      </c>
      <c r="AE1353" s="28">
        <v>7</v>
      </c>
      <c r="AF1353" s="28">
        <v>1</v>
      </c>
      <c r="AG1353" s="28">
        <v>0</v>
      </c>
      <c r="AH1353" s="28">
        <v>0</v>
      </c>
      <c r="AI1353" s="28">
        <v>0</v>
      </c>
      <c r="AJ1353" s="28">
        <v>0</v>
      </c>
      <c r="AK1353" s="28">
        <v>0</v>
      </c>
      <c r="AL1353" s="28">
        <v>3</v>
      </c>
      <c r="AM1353" s="28">
        <v>11</v>
      </c>
      <c r="AN1353" s="32">
        <v>0</v>
      </c>
    </row>
    <row r="1354" spans="1:40" x14ac:dyDescent="0.35">
      <c r="A1354" s="19">
        <v>2387</v>
      </c>
      <c r="B1354" s="20">
        <v>1952</v>
      </c>
      <c r="C1354" s="21">
        <f ca="1">YEAR(TODAY())-CLEAN!$B1354</f>
        <v>73</v>
      </c>
      <c r="D1354" s="28" t="s">
        <v>794</v>
      </c>
      <c r="E1354" s="20" t="s">
        <v>717</v>
      </c>
      <c r="F1354" s="20" t="s">
        <v>713</v>
      </c>
      <c r="G1354" s="22">
        <v>43776</v>
      </c>
      <c r="H1354" s="21">
        <v>1</v>
      </c>
      <c r="I1354" s="21">
        <v>1</v>
      </c>
      <c r="J1354" s="21">
        <f>CLEAN!$H1354+CLEAN!$I1354</f>
        <v>2</v>
      </c>
      <c r="K1354" s="23">
        <v>41308</v>
      </c>
      <c r="L1354" s="21">
        <f ca="1">YEAR(TODAY())-YEAR(CLEAN!$K1354)</f>
        <v>12</v>
      </c>
      <c r="M1354" s="21">
        <v>9</v>
      </c>
      <c r="N1354" s="21">
        <f>SUM(CLEAN!$AB1354:$AE1354)</f>
        <v>19</v>
      </c>
      <c r="O1354" s="24">
        <f>CLEAN!$U1354+CLEAN!$V1354+CLEAN!$W1354+CLEAN!$X1354+CLEAN!$Y1354+CLEAN!$Z1354</f>
        <v>275</v>
      </c>
      <c r="P1354" s="21">
        <f>IF(CLEAN!$M1354&lt;=32,3,IF(CLEAN!$M1354&lt;=65,2,1))</f>
        <v>3</v>
      </c>
      <c r="Q1354" s="21">
        <f>IF(Table_Market[[#This Row],[F_TOTAL_achat]]&lt;=14,1,IF(Table_Market[[#This Row],[F_TOTAL_achat]]&lt;=21,2,3))</f>
        <v>2</v>
      </c>
      <c r="R1354" s="21">
        <f>IF(Table_Market[[#This Row],[M_TOTAL_dépensé]]&lt;=115,1,IF(Table_Market[[#This Row],[M_TOTAL_dépensé]]&lt;=833,2,3))</f>
        <v>2</v>
      </c>
      <c r="S1354" s="21" t="str">
        <f>Table_Market[[#This Row],[R_SCORE]]&amp;Table_Market[[#This Row],[F_SCORE]]&amp;Table_Market[[#This Row],[M_SCORE]]</f>
        <v>322</v>
      </c>
      <c r="T13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54" s="24">
        <v>177</v>
      </c>
      <c r="V1354" s="24">
        <v>2</v>
      </c>
      <c r="W1354" s="24">
        <v>71</v>
      </c>
      <c r="X1354" s="24">
        <v>3</v>
      </c>
      <c r="Y1354" s="24">
        <v>2</v>
      </c>
      <c r="Z1354" s="24">
        <v>20</v>
      </c>
      <c r="AA1354" s="21">
        <v>6</v>
      </c>
      <c r="AB1354" s="21">
        <v>5</v>
      </c>
      <c r="AC1354" s="21">
        <v>2</v>
      </c>
      <c r="AD1354" s="21">
        <v>4</v>
      </c>
      <c r="AE1354" s="21">
        <v>8</v>
      </c>
      <c r="AF1354" s="21">
        <v>0</v>
      </c>
      <c r="AG1354" s="21">
        <v>0</v>
      </c>
      <c r="AH1354" s="21">
        <v>0</v>
      </c>
      <c r="AI1354" s="21">
        <v>0</v>
      </c>
      <c r="AJ1354" s="21">
        <v>0</v>
      </c>
      <c r="AK1354" s="21">
        <v>0</v>
      </c>
      <c r="AL1354" s="21">
        <v>3</v>
      </c>
      <c r="AM1354" s="21">
        <v>11</v>
      </c>
      <c r="AN1354" s="25">
        <v>1</v>
      </c>
    </row>
    <row r="1355" spans="1:40" x14ac:dyDescent="0.35">
      <c r="A1355" s="26">
        <v>5577</v>
      </c>
      <c r="B1355" s="27">
        <v>1983</v>
      </c>
      <c r="C1355" s="21">
        <f ca="1">YEAR(TODAY())-CLEAN!$B1355</f>
        <v>42</v>
      </c>
      <c r="D1355" s="28" t="s">
        <v>793</v>
      </c>
      <c r="E1355" s="27" t="s">
        <v>716</v>
      </c>
      <c r="F1355" s="27" t="s">
        <v>713</v>
      </c>
      <c r="G1355" s="29">
        <v>43776</v>
      </c>
      <c r="H1355" s="28">
        <v>1</v>
      </c>
      <c r="I1355" s="28">
        <v>0</v>
      </c>
      <c r="J1355" s="28">
        <f>CLEAN!$H1355+CLEAN!$I1355</f>
        <v>1</v>
      </c>
      <c r="K1355" s="30">
        <v>41762</v>
      </c>
      <c r="L1355" s="28">
        <f ca="1">YEAR(TODAY())-YEAR(CLEAN!$K1355)</f>
        <v>11</v>
      </c>
      <c r="M1355" s="28">
        <v>77</v>
      </c>
      <c r="N1355" s="28">
        <f>SUM(CLEAN!$AB1355:$AE1355)</f>
        <v>9</v>
      </c>
      <c r="O1355" s="31">
        <f>CLEAN!$U1355+CLEAN!$V1355+CLEAN!$W1355+CLEAN!$X1355+CLEAN!$Y1355+CLEAN!$Z1355</f>
        <v>23</v>
      </c>
      <c r="P1355" s="28">
        <f>IF(CLEAN!$M1355&lt;=32,3,IF(CLEAN!$M1355&lt;=65,2,1))</f>
        <v>1</v>
      </c>
      <c r="Q1355" s="28">
        <f>IF(Table_Market[[#This Row],[F_TOTAL_achat]]&lt;=14,1,IF(Table_Market[[#This Row],[F_TOTAL_achat]]&lt;=21,2,3))</f>
        <v>1</v>
      </c>
      <c r="R1355" s="28">
        <f>IF(Table_Market[[#This Row],[M_TOTAL_dépensé]]&lt;=115,1,IF(Table_Market[[#This Row],[M_TOTAL_dépensé]]&lt;=833,2,3))</f>
        <v>1</v>
      </c>
      <c r="S1355" s="21" t="str">
        <f>Table_Market[[#This Row],[R_SCORE]]&amp;Table_Market[[#This Row],[F_SCORE]]&amp;Table_Market[[#This Row],[M_SCORE]]</f>
        <v>111</v>
      </c>
      <c r="T13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55" s="31">
        <v>8</v>
      </c>
      <c r="V1355" s="31">
        <v>0</v>
      </c>
      <c r="W1355" s="31">
        <v>9</v>
      </c>
      <c r="X1355" s="31">
        <v>2</v>
      </c>
      <c r="Y1355" s="31">
        <v>1</v>
      </c>
      <c r="Z1355" s="31">
        <v>3</v>
      </c>
      <c r="AA1355" s="28">
        <v>1</v>
      </c>
      <c r="AB1355" s="28">
        <v>1</v>
      </c>
      <c r="AC1355" s="28">
        <v>0</v>
      </c>
      <c r="AD1355" s="28">
        <v>2</v>
      </c>
      <c r="AE1355" s="28">
        <v>6</v>
      </c>
      <c r="AF1355" s="28">
        <v>0</v>
      </c>
      <c r="AG1355" s="28">
        <v>0</v>
      </c>
      <c r="AH1355" s="28">
        <v>0</v>
      </c>
      <c r="AI1355" s="28">
        <v>0</v>
      </c>
      <c r="AJ1355" s="28">
        <v>0</v>
      </c>
      <c r="AK1355" s="28">
        <v>0</v>
      </c>
      <c r="AL1355" s="28">
        <v>3</v>
      </c>
      <c r="AM1355" s="28">
        <v>11</v>
      </c>
      <c r="AN1355" s="32">
        <v>0</v>
      </c>
    </row>
    <row r="1356" spans="1:40" x14ac:dyDescent="0.35">
      <c r="A1356" s="19">
        <v>2245</v>
      </c>
      <c r="B1356" s="20">
        <v>1969</v>
      </c>
      <c r="C1356" s="21">
        <f ca="1">YEAR(TODAY())-CLEAN!$B1356</f>
        <v>56</v>
      </c>
      <c r="D1356" s="28" t="s">
        <v>792</v>
      </c>
      <c r="E1356" s="20" t="s">
        <v>717</v>
      </c>
      <c r="F1356" s="20" t="s">
        <v>710</v>
      </c>
      <c r="G1356" s="22">
        <v>43641</v>
      </c>
      <c r="H1356" s="21">
        <v>1</v>
      </c>
      <c r="I1356" s="21">
        <v>1</v>
      </c>
      <c r="J1356" s="21">
        <f>CLEAN!$H1356+CLEAN!$I1356</f>
        <v>2</v>
      </c>
      <c r="K1356" s="23">
        <v>41386</v>
      </c>
      <c r="L1356" s="21">
        <f ca="1">YEAR(TODAY())-YEAR(CLEAN!$K1356)</f>
        <v>12</v>
      </c>
      <c r="M1356" s="21">
        <v>50</v>
      </c>
      <c r="N1356" s="21">
        <f>SUM(CLEAN!$AB1356:$AE1356)</f>
        <v>13</v>
      </c>
      <c r="O1356" s="24">
        <f>CLEAN!$U1356+CLEAN!$V1356+CLEAN!$W1356+CLEAN!$X1356+CLEAN!$Y1356+CLEAN!$Z1356</f>
        <v>139</v>
      </c>
      <c r="P1356" s="21">
        <f>IF(CLEAN!$M1356&lt;=32,3,IF(CLEAN!$M1356&lt;=65,2,1))</f>
        <v>2</v>
      </c>
      <c r="Q1356" s="21">
        <f>IF(Table_Market[[#This Row],[F_TOTAL_achat]]&lt;=14,1,IF(Table_Market[[#This Row],[F_TOTAL_achat]]&lt;=21,2,3))</f>
        <v>1</v>
      </c>
      <c r="R1356" s="21">
        <f>IF(Table_Market[[#This Row],[M_TOTAL_dépensé]]&lt;=115,1,IF(Table_Market[[#This Row],[M_TOTAL_dépensé]]&lt;=833,2,3))</f>
        <v>2</v>
      </c>
      <c r="S1356" s="21" t="str">
        <f>Table_Market[[#This Row],[R_SCORE]]&amp;Table_Market[[#This Row],[F_SCORE]]&amp;Table_Market[[#This Row],[M_SCORE]]</f>
        <v>212</v>
      </c>
      <c r="T13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56" s="24">
        <v>57</v>
      </c>
      <c r="V1356" s="24">
        <v>2</v>
      </c>
      <c r="W1356" s="24">
        <v>51</v>
      </c>
      <c r="X1356" s="24">
        <v>4</v>
      </c>
      <c r="Y1356" s="24">
        <v>2</v>
      </c>
      <c r="Z1356" s="24">
        <v>23</v>
      </c>
      <c r="AA1356" s="21">
        <v>3</v>
      </c>
      <c r="AB1356" s="21">
        <v>2</v>
      </c>
      <c r="AC1356" s="21">
        <v>1</v>
      </c>
      <c r="AD1356" s="21">
        <v>4</v>
      </c>
      <c r="AE1356" s="21">
        <v>6</v>
      </c>
      <c r="AF1356" s="21">
        <v>0</v>
      </c>
      <c r="AG1356" s="21">
        <v>0</v>
      </c>
      <c r="AH1356" s="21">
        <v>0</v>
      </c>
      <c r="AI1356" s="21">
        <v>0</v>
      </c>
      <c r="AJ1356" s="21">
        <v>0</v>
      </c>
      <c r="AK1356" s="21">
        <v>0</v>
      </c>
      <c r="AL1356" s="21">
        <v>3</v>
      </c>
      <c r="AM1356" s="21">
        <v>11</v>
      </c>
      <c r="AN1356" s="25">
        <v>0</v>
      </c>
    </row>
    <row r="1357" spans="1:40" x14ac:dyDescent="0.35">
      <c r="A1357" s="26">
        <v>10591</v>
      </c>
      <c r="B1357" s="27">
        <v>1969</v>
      </c>
      <c r="C1357" s="21">
        <f ca="1">YEAR(TODAY())-CLEAN!$B1357</f>
        <v>56</v>
      </c>
      <c r="D1357" s="28" t="s">
        <v>792</v>
      </c>
      <c r="E1357" s="27" t="s">
        <v>716</v>
      </c>
      <c r="F1357" s="27" t="s">
        <v>712</v>
      </c>
      <c r="G1357" s="29">
        <v>43638</v>
      </c>
      <c r="H1357" s="28">
        <v>0</v>
      </c>
      <c r="I1357" s="28">
        <v>1</v>
      </c>
      <c r="J1357" s="28">
        <f>CLEAN!$H1357+CLEAN!$I1357</f>
        <v>1</v>
      </c>
      <c r="K1357" s="30">
        <v>41127</v>
      </c>
      <c r="L1357" s="28">
        <f ca="1">YEAR(TODAY())-YEAR(CLEAN!$K1357)</f>
        <v>13</v>
      </c>
      <c r="M1357" s="28">
        <v>37</v>
      </c>
      <c r="N1357" s="28">
        <f>SUM(CLEAN!$AB1357:$AE1357)</f>
        <v>16</v>
      </c>
      <c r="O1357" s="31">
        <f>CLEAN!$U1357+CLEAN!$V1357+CLEAN!$W1357+CLEAN!$X1357+CLEAN!$Y1357+CLEAN!$Z1357</f>
        <v>201</v>
      </c>
      <c r="P1357" s="28">
        <f>IF(CLEAN!$M1357&lt;=32,3,IF(CLEAN!$M1357&lt;=65,2,1))</f>
        <v>2</v>
      </c>
      <c r="Q1357" s="28">
        <f>IF(Table_Market[[#This Row],[F_TOTAL_achat]]&lt;=14,1,IF(Table_Market[[#This Row],[F_TOTAL_achat]]&lt;=21,2,3))</f>
        <v>2</v>
      </c>
      <c r="R1357" s="28">
        <f>IF(Table_Market[[#This Row],[M_TOTAL_dépensé]]&lt;=115,1,IF(Table_Market[[#This Row],[M_TOTAL_dépensé]]&lt;=833,2,3))</f>
        <v>2</v>
      </c>
      <c r="S1357" s="21" t="str">
        <f>Table_Market[[#This Row],[R_SCORE]]&amp;Table_Market[[#This Row],[F_SCORE]]&amp;Table_Market[[#This Row],[M_SCORE]]</f>
        <v>222</v>
      </c>
      <c r="T13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57" s="31">
        <v>63</v>
      </c>
      <c r="V1357" s="31">
        <v>10</v>
      </c>
      <c r="W1357" s="31">
        <v>83</v>
      </c>
      <c r="X1357" s="31">
        <v>7</v>
      </c>
      <c r="Y1357" s="31">
        <v>19</v>
      </c>
      <c r="Z1357" s="31">
        <v>19</v>
      </c>
      <c r="AA1357" s="28">
        <v>2</v>
      </c>
      <c r="AB1357" s="28">
        <v>4</v>
      </c>
      <c r="AC1357" s="28">
        <v>1</v>
      </c>
      <c r="AD1357" s="28">
        <v>4</v>
      </c>
      <c r="AE1357" s="28">
        <v>7</v>
      </c>
      <c r="AF1357" s="28">
        <v>0</v>
      </c>
      <c r="AG1357" s="28">
        <v>0</v>
      </c>
      <c r="AH1357" s="28">
        <v>0</v>
      </c>
      <c r="AI1357" s="28">
        <v>0</v>
      </c>
      <c r="AJ1357" s="28">
        <v>0</v>
      </c>
      <c r="AK1357" s="28">
        <v>0</v>
      </c>
      <c r="AL1357" s="28">
        <v>3</v>
      </c>
      <c r="AM1357" s="28">
        <v>11</v>
      </c>
      <c r="AN1357" s="32">
        <v>0</v>
      </c>
    </row>
    <row r="1358" spans="1:40" x14ac:dyDescent="0.35">
      <c r="A1358" s="19">
        <v>2639</v>
      </c>
      <c r="B1358" s="20">
        <v>1966</v>
      </c>
      <c r="C1358" s="21">
        <f ca="1">YEAR(TODAY())-CLEAN!$B1358</f>
        <v>59</v>
      </c>
      <c r="D1358" s="28" t="s">
        <v>792</v>
      </c>
      <c r="E1358" s="20" t="s">
        <v>716</v>
      </c>
      <c r="F1358" s="20" t="s">
        <v>709</v>
      </c>
      <c r="G1358" s="22">
        <v>43602</v>
      </c>
      <c r="H1358" s="21">
        <v>1</v>
      </c>
      <c r="I1358" s="21">
        <v>1</v>
      </c>
      <c r="J1358" s="21">
        <f>CLEAN!$H1358+CLEAN!$I1358</f>
        <v>2</v>
      </c>
      <c r="K1358" s="23">
        <v>41649</v>
      </c>
      <c r="L1358" s="21">
        <f ca="1">YEAR(TODAY())-YEAR(CLEAN!$K1358)</f>
        <v>11</v>
      </c>
      <c r="M1358" s="21">
        <v>45</v>
      </c>
      <c r="N1358" s="21">
        <f>SUM(CLEAN!$AB1358:$AE1358)</f>
        <v>12</v>
      </c>
      <c r="O1358" s="24">
        <f>CLEAN!$U1358+CLEAN!$V1358+CLEAN!$W1358+CLEAN!$X1358+CLEAN!$Y1358+CLEAN!$Z1358</f>
        <v>68</v>
      </c>
      <c r="P1358" s="21">
        <f>IF(CLEAN!$M1358&lt;=32,3,IF(CLEAN!$M1358&lt;=65,2,1))</f>
        <v>2</v>
      </c>
      <c r="Q1358" s="21">
        <f>IF(Table_Market[[#This Row],[F_TOTAL_achat]]&lt;=14,1,IF(Table_Market[[#This Row],[F_TOTAL_achat]]&lt;=21,2,3))</f>
        <v>1</v>
      </c>
      <c r="R1358" s="21">
        <f>IF(Table_Market[[#This Row],[M_TOTAL_dépensé]]&lt;=115,1,IF(Table_Market[[#This Row],[M_TOTAL_dépensé]]&lt;=833,2,3))</f>
        <v>1</v>
      </c>
      <c r="S1358" s="21" t="str">
        <f>Table_Market[[#This Row],[R_SCORE]]&amp;Table_Market[[#This Row],[F_SCORE]]&amp;Table_Market[[#This Row],[M_SCORE]]</f>
        <v>211</v>
      </c>
      <c r="T13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58" s="24">
        <v>19</v>
      </c>
      <c r="V1358" s="24">
        <v>5</v>
      </c>
      <c r="W1358" s="24">
        <v>12</v>
      </c>
      <c r="X1358" s="24">
        <v>10</v>
      </c>
      <c r="Y1358" s="24">
        <v>3</v>
      </c>
      <c r="Z1358" s="24">
        <v>19</v>
      </c>
      <c r="AA1358" s="21">
        <v>3</v>
      </c>
      <c r="AB1358" s="21">
        <v>3</v>
      </c>
      <c r="AC1358" s="21">
        <v>1</v>
      </c>
      <c r="AD1358" s="21">
        <v>2</v>
      </c>
      <c r="AE1358" s="21">
        <v>6</v>
      </c>
      <c r="AF1358" s="21">
        <v>0</v>
      </c>
      <c r="AG1358" s="21">
        <v>0</v>
      </c>
      <c r="AH1358" s="21">
        <v>0</v>
      </c>
      <c r="AI1358" s="21">
        <v>0</v>
      </c>
      <c r="AJ1358" s="21">
        <v>0</v>
      </c>
      <c r="AK1358" s="21">
        <v>0</v>
      </c>
      <c r="AL1358" s="21">
        <v>3</v>
      </c>
      <c r="AM1358" s="21">
        <v>11</v>
      </c>
      <c r="AN1358" s="25">
        <v>0</v>
      </c>
    </row>
    <row r="1359" spans="1:40" x14ac:dyDescent="0.35">
      <c r="A1359" s="26">
        <v>7532</v>
      </c>
      <c r="B1359" s="27">
        <v>1980</v>
      </c>
      <c r="C1359" s="21">
        <f ca="1">YEAR(TODAY())-CLEAN!$B1359</f>
        <v>45</v>
      </c>
      <c r="D1359" s="28" t="s">
        <v>792</v>
      </c>
      <c r="E1359" s="27" t="s">
        <v>716</v>
      </c>
      <c r="F1359" s="27" t="s">
        <v>710</v>
      </c>
      <c r="G1359" s="29">
        <v>43586</v>
      </c>
      <c r="H1359" s="28">
        <v>0</v>
      </c>
      <c r="I1359" s="28">
        <v>1</v>
      </c>
      <c r="J1359" s="28">
        <f>CLEAN!$H1359+CLEAN!$I1359</f>
        <v>1</v>
      </c>
      <c r="K1359" s="30">
        <v>41151</v>
      </c>
      <c r="L1359" s="28">
        <f ca="1">YEAR(TODAY())-YEAR(CLEAN!$K1359)</f>
        <v>13</v>
      </c>
      <c r="M1359" s="28">
        <v>26</v>
      </c>
      <c r="N1359" s="28">
        <f>SUM(CLEAN!$AB1359:$AE1359)</f>
        <v>15</v>
      </c>
      <c r="O1359" s="31">
        <f>CLEAN!$U1359+CLEAN!$V1359+CLEAN!$W1359+CLEAN!$X1359+CLEAN!$Y1359+CLEAN!$Z1359</f>
        <v>132</v>
      </c>
      <c r="P1359" s="28">
        <f>IF(CLEAN!$M1359&lt;=32,3,IF(CLEAN!$M1359&lt;=65,2,1))</f>
        <v>3</v>
      </c>
      <c r="Q1359" s="28">
        <f>IF(Table_Market[[#This Row],[F_TOTAL_achat]]&lt;=14,1,IF(Table_Market[[#This Row],[F_TOTAL_achat]]&lt;=21,2,3))</f>
        <v>2</v>
      </c>
      <c r="R1359" s="28">
        <f>IF(Table_Market[[#This Row],[M_TOTAL_dépensé]]&lt;=115,1,IF(Table_Market[[#This Row],[M_TOTAL_dépensé]]&lt;=833,2,3))</f>
        <v>2</v>
      </c>
      <c r="S1359" s="21" t="str">
        <f>Table_Market[[#This Row],[R_SCORE]]&amp;Table_Market[[#This Row],[F_SCORE]]&amp;Table_Market[[#This Row],[M_SCORE]]</f>
        <v>322</v>
      </c>
      <c r="T13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59" s="31">
        <v>99</v>
      </c>
      <c r="V1359" s="31">
        <v>2</v>
      </c>
      <c r="W1359" s="31">
        <v>11</v>
      </c>
      <c r="X1359" s="31">
        <v>4</v>
      </c>
      <c r="Y1359" s="31">
        <v>0</v>
      </c>
      <c r="Z1359" s="31">
        <v>16</v>
      </c>
      <c r="AA1359" s="28">
        <v>3</v>
      </c>
      <c r="AB1359" s="28">
        <v>3</v>
      </c>
      <c r="AC1359" s="28">
        <v>0</v>
      </c>
      <c r="AD1359" s="28">
        <v>4</v>
      </c>
      <c r="AE1359" s="28">
        <v>8</v>
      </c>
      <c r="AF1359" s="28">
        <v>0</v>
      </c>
      <c r="AG1359" s="28">
        <v>0</v>
      </c>
      <c r="AH1359" s="28">
        <v>0</v>
      </c>
      <c r="AI1359" s="28">
        <v>0</v>
      </c>
      <c r="AJ1359" s="28">
        <v>0</v>
      </c>
      <c r="AK1359" s="28">
        <v>0</v>
      </c>
      <c r="AL1359" s="28">
        <v>3</v>
      </c>
      <c r="AM1359" s="28">
        <v>11</v>
      </c>
      <c r="AN1359" s="32">
        <v>0</v>
      </c>
    </row>
    <row r="1360" spans="1:40" x14ac:dyDescent="0.35">
      <c r="A1360" s="19">
        <v>4370</v>
      </c>
      <c r="B1360" s="20">
        <v>1966</v>
      </c>
      <c r="C1360" s="21">
        <f ca="1">YEAR(TODAY())-CLEAN!$B1360</f>
        <v>59</v>
      </c>
      <c r="D1360" s="28" t="s">
        <v>792</v>
      </c>
      <c r="E1360" s="20" t="s">
        <v>716</v>
      </c>
      <c r="F1360" s="20" t="s">
        <v>713</v>
      </c>
      <c r="G1360" s="22">
        <v>43482</v>
      </c>
      <c r="H1360" s="21">
        <v>2</v>
      </c>
      <c r="I1360" s="21">
        <v>1</v>
      </c>
      <c r="J1360" s="21">
        <f>CLEAN!$H1360+CLEAN!$I1360</f>
        <v>3</v>
      </c>
      <c r="K1360" s="23">
        <v>41591</v>
      </c>
      <c r="L1360" s="21">
        <f ca="1">YEAR(TODAY())-YEAR(CLEAN!$K1360)</f>
        <v>12</v>
      </c>
      <c r="M1360" s="21">
        <v>83</v>
      </c>
      <c r="N1360" s="21">
        <f>SUM(CLEAN!$AB1360:$AE1360)</f>
        <v>12</v>
      </c>
      <c r="O1360" s="24">
        <f>CLEAN!$U1360+CLEAN!$V1360+CLEAN!$W1360+CLEAN!$X1360+CLEAN!$Y1360+CLEAN!$Z1360</f>
        <v>88</v>
      </c>
      <c r="P1360" s="21">
        <f>IF(CLEAN!$M1360&lt;=32,3,IF(CLEAN!$M1360&lt;=65,2,1))</f>
        <v>1</v>
      </c>
      <c r="Q1360" s="21">
        <f>IF(Table_Market[[#This Row],[F_TOTAL_achat]]&lt;=14,1,IF(Table_Market[[#This Row],[F_TOTAL_achat]]&lt;=21,2,3))</f>
        <v>1</v>
      </c>
      <c r="R1360" s="21">
        <f>IF(Table_Market[[#This Row],[M_TOTAL_dépensé]]&lt;=115,1,IF(Table_Market[[#This Row],[M_TOTAL_dépensé]]&lt;=833,2,3))</f>
        <v>1</v>
      </c>
      <c r="S1360" s="21" t="str">
        <f>Table_Market[[#This Row],[R_SCORE]]&amp;Table_Market[[#This Row],[F_SCORE]]&amp;Table_Market[[#This Row],[M_SCORE]]</f>
        <v>111</v>
      </c>
      <c r="T13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60" s="24">
        <v>18</v>
      </c>
      <c r="V1360" s="24">
        <v>1</v>
      </c>
      <c r="W1360" s="24">
        <v>32</v>
      </c>
      <c r="X1360" s="24">
        <v>6</v>
      </c>
      <c r="Y1360" s="24">
        <v>3</v>
      </c>
      <c r="Z1360" s="24">
        <v>28</v>
      </c>
      <c r="AA1360" s="21">
        <v>3</v>
      </c>
      <c r="AB1360" s="21">
        <v>2</v>
      </c>
      <c r="AC1360" s="21">
        <v>0</v>
      </c>
      <c r="AD1360" s="21">
        <v>4</v>
      </c>
      <c r="AE1360" s="21">
        <v>6</v>
      </c>
      <c r="AF1360" s="21">
        <v>0</v>
      </c>
      <c r="AG1360" s="21">
        <v>0</v>
      </c>
      <c r="AH1360" s="21">
        <v>0</v>
      </c>
      <c r="AI1360" s="21">
        <v>0</v>
      </c>
      <c r="AJ1360" s="21">
        <v>0</v>
      </c>
      <c r="AK1360" s="21">
        <v>0</v>
      </c>
      <c r="AL1360" s="21">
        <v>3</v>
      </c>
      <c r="AM1360" s="21">
        <v>11</v>
      </c>
      <c r="AN1360" s="25">
        <v>0</v>
      </c>
    </row>
    <row r="1361" spans="1:40" x14ac:dyDescent="0.35">
      <c r="A1361" s="26">
        <v>8692</v>
      </c>
      <c r="B1361" s="27">
        <v>1952</v>
      </c>
      <c r="C1361" s="21">
        <f ca="1">YEAR(TODAY())-CLEAN!$B1361</f>
        <v>73</v>
      </c>
      <c r="D1361" s="28" t="s">
        <v>794</v>
      </c>
      <c r="E1361" s="27" t="s">
        <v>716</v>
      </c>
      <c r="F1361" s="27" t="s">
        <v>713</v>
      </c>
      <c r="G1361" s="29">
        <v>43462</v>
      </c>
      <c r="H1361" s="28">
        <v>1</v>
      </c>
      <c r="I1361" s="28">
        <v>1</v>
      </c>
      <c r="J1361" s="28">
        <f>CLEAN!$H1361+CLEAN!$I1361</f>
        <v>2</v>
      </c>
      <c r="K1361" s="30">
        <v>41164</v>
      </c>
      <c r="L1361" s="28">
        <f ca="1">YEAR(TODAY())-YEAR(CLEAN!$K1361)</f>
        <v>13</v>
      </c>
      <c r="M1361" s="28">
        <v>50</v>
      </c>
      <c r="N1361" s="28">
        <f>SUM(CLEAN!$AB1361:$AE1361)</f>
        <v>18</v>
      </c>
      <c r="O1361" s="31">
        <f>CLEAN!$U1361+CLEAN!$V1361+CLEAN!$W1361+CLEAN!$X1361+CLEAN!$Y1361+CLEAN!$Z1361</f>
        <v>240</v>
      </c>
      <c r="P1361" s="28">
        <f>IF(CLEAN!$M1361&lt;=32,3,IF(CLEAN!$M1361&lt;=65,2,1))</f>
        <v>2</v>
      </c>
      <c r="Q1361" s="28">
        <f>IF(Table_Market[[#This Row],[F_TOTAL_achat]]&lt;=14,1,IF(Table_Market[[#This Row],[F_TOTAL_achat]]&lt;=21,2,3))</f>
        <v>2</v>
      </c>
      <c r="R1361" s="28">
        <f>IF(Table_Market[[#This Row],[M_TOTAL_dépensé]]&lt;=115,1,IF(Table_Market[[#This Row],[M_TOTAL_dépensé]]&lt;=833,2,3))</f>
        <v>2</v>
      </c>
      <c r="S1361" s="21" t="str">
        <f>Table_Market[[#This Row],[R_SCORE]]&amp;Table_Market[[#This Row],[F_SCORE]]&amp;Table_Market[[#This Row],[M_SCORE]]</f>
        <v>222</v>
      </c>
      <c r="T13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61" s="31">
        <v>90</v>
      </c>
      <c r="V1361" s="31">
        <v>17</v>
      </c>
      <c r="W1361" s="31">
        <v>97</v>
      </c>
      <c r="X1361" s="31">
        <v>15</v>
      </c>
      <c r="Y1361" s="31">
        <v>6</v>
      </c>
      <c r="Z1361" s="31">
        <v>15</v>
      </c>
      <c r="AA1361" s="28">
        <v>6</v>
      </c>
      <c r="AB1361" s="28">
        <v>4</v>
      </c>
      <c r="AC1361" s="28">
        <v>1</v>
      </c>
      <c r="AD1361" s="28">
        <v>5</v>
      </c>
      <c r="AE1361" s="28">
        <v>8</v>
      </c>
      <c r="AF1361" s="28">
        <v>0</v>
      </c>
      <c r="AG1361" s="28">
        <v>0</v>
      </c>
      <c r="AH1361" s="28">
        <v>0</v>
      </c>
      <c r="AI1361" s="28">
        <v>0</v>
      </c>
      <c r="AJ1361" s="28">
        <v>0</v>
      </c>
      <c r="AK1361" s="28">
        <v>0</v>
      </c>
      <c r="AL1361" s="28">
        <v>3</v>
      </c>
      <c r="AM1361" s="28">
        <v>11</v>
      </c>
      <c r="AN1361" s="32">
        <v>0</v>
      </c>
    </row>
    <row r="1362" spans="1:40" x14ac:dyDescent="0.35">
      <c r="A1362" s="19">
        <v>115</v>
      </c>
      <c r="B1362" s="20">
        <v>1966</v>
      </c>
      <c r="C1362" s="21">
        <f ca="1">YEAR(TODAY())-CLEAN!$B1362</f>
        <v>59</v>
      </c>
      <c r="D1362" s="28" t="s">
        <v>792</v>
      </c>
      <c r="E1362" s="20" t="s">
        <v>717</v>
      </c>
      <c r="F1362" s="20" t="s">
        <v>709</v>
      </c>
      <c r="G1362" s="22">
        <v>43456</v>
      </c>
      <c r="H1362" s="21">
        <v>0</v>
      </c>
      <c r="I1362" s="21">
        <v>1</v>
      </c>
      <c r="J1362" s="21">
        <f>CLEAN!$H1362+CLEAN!$I1362</f>
        <v>1</v>
      </c>
      <c r="K1362" s="23">
        <v>41359</v>
      </c>
      <c r="L1362" s="21">
        <f ca="1">YEAR(TODAY())-YEAR(CLEAN!$K1362)</f>
        <v>12</v>
      </c>
      <c r="M1362" s="21">
        <v>0</v>
      </c>
      <c r="N1362" s="21">
        <f>SUM(CLEAN!$AB1362:$AE1362)</f>
        <v>19</v>
      </c>
      <c r="O1362" s="24">
        <f>CLEAN!$U1362+CLEAN!$V1362+CLEAN!$W1362+CLEAN!$X1362+CLEAN!$Y1362+CLEAN!$Z1362</f>
        <v>393</v>
      </c>
      <c r="P1362" s="21">
        <f>IF(CLEAN!$M1362&lt;=32,3,IF(CLEAN!$M1362&lt;=65,2,1))</f>
        <v>3</v>
      </c>
      <c r="Q1362" s="21">
        <f>IF(Table_Market[[#This Row],[F_TOTAL_achat]]&lt;=14,1,IF(Table_Market[[#This Row],[F_TOTAL_achat]]&lt;=21,2,3))</f>
        <v>2</v>
      </c>
      <c r="R1362" s="21">
        <f>IF(Table_Market[[#This Row],[M_TOTAL_dépensé]]&lt;=115,1,IF(Table_Market[[#This Row],[M_TOTAL_dépensé]]&lt;=833,2,3))</f>
        <v>2</v>
      </c>
      <c r="S1362" s="21" t="str">
        <f>Table_Market[[#This Row],[R_SCORE]]&amp;Table_Market[[#This Row],[F_SCORE]]&amp;Table_Market[[#This Row],[M_SCORE]]</f>
        <v>322</v>
      </c>
      <c r="T13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62" s="24">
        <v>275</v>
      </c>
      <c r="V1362" s="24">
        <v>11</v>
      </c>
      <c r="W1362" s="24">
        <v>68</v>
      </c>
      <c r="X1362" s="24">
        <v>25</v>
      </c>
      <c r="Y1362" s="24">
        <v>7</v>
      </c>
      <c r="Z1362" s="24">
        <v>7</v>
      </c>
      <c r="AA1362" s="21">
        <v>3</v>
      </c>
      <c r="AB1362" s="21">
        <v>5</v>
      </c>
      <c r="AC1362" s="21">
        <v>1</v>
      </c>
      <c r="AD1362" s="21">
        <v>8</v>
      </c>
      <c r="AE1362" s="21">
        <v>5</v>
      </c>
      <c r="AF1362" s="21">
        <v>0</v>
      </c>
      <c r="AG1362" s="21">
        <v>0</v>
      </c>
      <c r="AH1362" s="21">
        <v>0</v>
      </c>
      <c r="AI1362" s="21">
        <v>0</v>
      </c>
      <c r="AJ1362" s="21">
        <v>0</v>
      </c>
      <c r="AK1362" s="21">
        <v>0</v>
      </c>
      <c r="AL1362" s="21">
        <v>3</v>
      </c>
      <c r="AM1362" s="21">
        <v>11</v>
      </c>
      <c r="AN1362" s="25">
        <v>0</v>
      </c>
    </row>
    <row r="1363" spans="1:40" x14ac:dyDescent="0.35">
      <c r="A1363" s="26">
        <v>1839</v>
      </c>
      <c r="B1363" s="27">
        <v>1974</v>
      </c>
      <c r="C1363" s="21">
        <f ca="1">YEAR(TODAY())-CLEAN!$B1363</f>
        <v>51</v>
      </c>
      <c r="D1363" s="28" t="s">
        <v>792</v>
      </c>
      <c r="E1363" s="27" t="s">
        <v>716</v>
      </c>
      <c r="F1363" s="27" t="s">
        <v>709</v>
      </c>
      <c r="G1363" s="29">
        <v>43322</v>
      </c>
      <c r="H1363" s="28">
        <v>0</v>
      </c>
      <c r="I1363" s="28">
        <v>0</v>
      </c>
      <c r="J1363" s="28">
        <f>CLEAN!$H1363+CLEAN!$I1363</f>
        <v>0</v>
      </c>
      <c r="K1363" s="30">
        <v>41750</v>
      </c>
      <c r="L1363" s="28">
        <f ca="1">YEAR(TODAY())-YEAR(CLEAN!$K1363)</f>
        <v>11</v>
      </c>
      <c r="M1363" s="28">
        <v>25</v>
      </c>
      <c r="N1363" s="28">
        <f>SUM(CLEAN!$AB1363:$AE1363)</f>
        <v>14</v>
      </c>
      <c r="O1363" s="31">
        <f>CLEAN!$U1363+CLEAN!$V1363+CLEAN!$W1363+CLEAN!$X1363+CLEAN!$Y1363+CLEAN!$Z1363</f>
        <v>141</v>
      </c>
      <c r="P1363" s="28">
        <f>IF(CLEAN!$M1363&lt;=32,3,IF(CLEAN!$M1363&lt;=65,2,1))</f>
        <v>3</v>
      </c>
      <c r="Q1363" s="28">
        <f>IF(Table_Market[[#This Row],[F_TOTAL_achat]]&lt;=14,1,IF(Table_Market[[#This Row],[F_TOTAL_achat]]&lt;=21,2,3))</f>
        <v>1</v>
      </c>
      <c r="R1363" s="28">
        <f>IF(Table_Market[[#This Row],[M_TOTAL_dépensé]]&lt;=115,1,IF(Table_Market[[#This Row],[M_TOTAL_dépensé]]&lt;=833,2,3))</f>
        <v>2</v>
      </c>
      <c r="S1363" s="21" t="str">
        <f>Table_Market[[#This Row],[R_SCORE]]&amp;Table_Market[[#This Row],[F_SCORE]]&amp;Table_Market[[#This Row],[M_SCORE]]</f>
        <v>312</v>
      </c>
      <c r="T13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63" s="31">
        <v>56</v>
      </c>
      <c r="V1363" s="31">
        <v>7</v>
      </c>
      <c r="W1363" s="31">
        <v>48</v>
      </c>
      <c r="X1363" s="31">
        <v>10</v>
      </c>
      <c r="Y1363" s="31">
        <v>2</v>
      </c>
      <c r="Z1363" s="31">
        <v>18</v>
      </c>
      <c r="AA1363" s="28">
        <v>1</v>
      </c>
      <c r="AB1363" s="28">
        <v>3</v>
      </c>
      <c r="AC1363" s="28">
        <v>0</v>
      </c>
      <c r="AD1363" s="28">
        <v>4</v>
      </c>
      <c r="AE1363" s="28">
        <v>7</v>
      </c>
      <c r="AF1363" s="28">
        <v>0</v>
      </c>
      <c r="AG1363" s="28">
        <v>0</v>
      </c>
      <c r="AH1363" s="28">
        <v>0</v>
      </c>
      <c r="AI1363" s="28">
        <v>0</v>
      </c>
      <c r="AJ1363" s="28">
        <v>0</v>
      </c>
      <c r="AK1363" s="28">
        <v>0</v>
      </c>
      <c r="AL1363" s="28">
        <v>3</v>
      </c>
      <c r="AM1363" s="28">
        <v>11</v>
      </c>
      <c r="AN1363" s="32">
        <v>0</v>
      </c>
    </row>
    <row r="1364" spans="1:40" x14ac:dyDescent="0.35">
      <c r="A1364" s="19">
        <v>4042</v>
      </c>
      <c r="B1364" s="20">
        <v>1971</v>
      </c>
      <c r="C1364" s="21">
        <f ca="1">YEAR(TODAY())-CLEAN!$B1364</f>
        <v>54</v>
      </c>
      <c r="D1364" s="28" t="s">
        <v>792</v>
      </c>
      <c r="E1364" s="20" t="s">
        <v>716</v>
      </c>
      <c r="F1364" s="20" t="s">
        <v>711</v>
      </c>
      <c r="G1364" s="22">
        <v>43300</v>
      </c>
      <c r="H1364" s="21">
        <v>0</v>
      </c>
      <c r="I1364" s="21">
        <v>1</v>
      </c>
      <c r="J1364" s="21">
        <f>CLEAN!$H1364+CLEAN!$I1364</f>
        <v>1</v>
      </c>
      <c r="K1364" s="23">
        <v>41195</v>
      </c>
      <c r="L1364" s="21">
        <f ca="1">YEAR(TODAY())-YEAR(CLEAN!$K1364)</f>
        <v>13</v>
      </c>
      <c r="M1364" s="21">
        <v>87</v>
      </c>
      <c r="N1364" s="21">
        <f>SUM(CLEAN!$AB1364:$AE1364)</f>
        <v>16</v>
      </c>
      <c r="O1364" s="24">
        <f>CLEAN!$U1364+CLEAN!$V1364+CLEAN!$W1364+CLEAN!$X1364+CLEAN!$Y1364+CLEAN!$Z1364</f>
        <v>180</v>
      </c>
      <c r="P1364" s="21">
        <f>IF(CLEAN!$M1364&lt;=32,3,IF(CLEAN!$M1364&lt;=65,2,1))</f>
        <v>1</v>
      </c>
      <c r="Q1364" s="21">
        <f>IF(Table_Market[[#This Row],[F_TOTAL_achat]]&lt;=14,1,IF(Table_Market[[#This Row],[F_TOTAL_achat]]&lt;=21,2,3))</f>
        <v>2</v>
      </c>
      <c r="R1364" s="21">
        <f>IF(Table_Market[[#This Row],[M_TOTAL_dépensé]]&lt;=115,1,IF(Table_Market[[#This Row],[M_TOTAL_dépensé]]&lt;=833,2,3))</f>
        <v>2</v>
      </c>
      <c r="S1364" s="21" t="str">
        <f>Table_Market[[#This Row],[R_SCORE]]&amp;Table_Market[[#This Row],[F_SCORE]]&amp;Table_Market[[#This Row],[M_SCORE]]</f>
        <v>122</v>
      </c>
      <c r="T13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64" s="24">
        <v>91</v>
      </c>
      <c r="V1364" s="24">
        <v>3</v>
      </c>
      <c r="W1364" s="24">
        <v>52</v>
      </c>
      <c r="X1364" s="24">
        <v>2</v>
      </c>
      <c r="Y1364" s="24">
        <v>1</v>
      </c>
      <c r="Z1364" s="24">
        <v>31</v>
      </c>
      <c r="AA1364" s="21">
        <v>3</v>
      </c>
      <c r="AB1364" s="21">
        <v>4</v>
      </c>
      <c r="AC1364" s="21">
        <v>0</v>
      </c>
      <c r="AD1364" s="21">
        <v>4</v>
      </c>
      <c r="AE1364" s="21">
        <v>8</v>
      </c>
      <c r="AF1364" s="21">
        <v>0</v>
      </c>
      <c r="AG1364" s="21">
        <v>0</v>
      </c>
      <c r="AH1364" s="21">
        <v>0</v>
      </c>
      <c r="AI1364" s="21">
        <v>0</v>
      </c>
      <c r="AJ1364" s="21">
        <v>0</v>
      </c>
      <c r="AK1364" s="21">
        <v>0</v>
      </c>
      <c r="AL1364" s="21">
        <v>3</v>
      </c>
      <c r="AM1364" s="21">
        <v>11</v>
      </c>
      <c r="AN1364" s="25">
        <v>1</v>
      </c>
    </row>
    <row r="1365" spans="1:40" x14ac:dyDescent="0.35">
      <c r="A1365" s="26">
        <v>2836</v>
      </c>
      <c r="B1365" s="27">
        <v>1972</v>
      </c>
      <c r="C1365" s="21">
        <f ca="1">YEAR(TODAY())-CLEAN!$B1365</f>
        <v>53</v>
      </c>
      <c r="D1365" s="28" t="s">
        <v>792</v>
      </c>
      <c r="E1365" s="27" t="s">
        <v>714</v>
      </c>
      <c r="F1365" s="27" t="s">
        <v>710</v>
      </c>
      <c r="G1365" s="29">
        <v>43269</v>
      </c>
      <c r="H1365" s="28">
        <v>1</v>
      </c>
      <c r="I1365" s="28">
        <v>0</v>
      </c>
      <c r="J1365" s="28">
        <f>CLEAN!$H1365+CLEAN!$I1365</f>
        <v>1</v>
      </c>
      <c r="K1365" s="30">
        <v>41533</v>
      </c>
      <c r="L1365" s="28">
        <f ca="1">YEAR(TODAY())-YEAR(CLEAN!$K1365)</f>
        <v>12</v>
      </c>
      <c r="M1365" s="28">
        <v>61</v>
      </c>
      <c r="N1365" s="28">
        <f>SUM(CLEAN!$AB1365:$AE1365)</f>
        <v>11</v>
      </c>
      <c r="O1365" s="31">
        <f>CLEAN!$U1365+CLEAN!$V1365+CLEAN!$W1365+CLEAN!$X1365+CLEAN!$Y1365+CLEAN!$Z1365</f>
        <v>19</v>
      </c>
      <c r="P1365" s="28">
        <f>IF(CLEAN!$M1365&lt;=32,3,IF(CLEAN!$M1365&lt;=65,2,1))</f>
        <v>2</v>
      </c>
      <c r="Q1365" s="28">
        <f>IF(Table_Market[[#This Row],[F_TOTAL_achat]]&lt;=14,1,IF(Table_Market[[#This Row],[F_TOTAL_achat]]&lt;=21,2,3))</f>
        <v>1</v>
      </c>
      <c r="R1365" s="28">
        <f>IF(Table_Market[[#This Row],[M_TOTAL_dépensé]]&lt;=115,1,IF(Table_Market[[#This Row],[M_TOTAL_dépensé]]&lt;=833,2,3))</f>
        <v>1</v>
      </c>
      <c r="S1365" s="21" t="str">
        <f>Table_Market[[#This Row],[R_SCORE]]&amp;Table_Market[[#This Row],[F_SCORE]]&amp;Table_Market[[#This Row],[M_SCORE]]</f>
        <v>211</v>
      </c>
      <c r="T13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65" s="31">
        <v>10</v>
      </c>
      <c r="V1365" s="31">
        <v>1</v>
      </c>
      <c r="W1365" s="31">
        <v>7</v>
      </c>
      <c r="X1365" s="31">
        <v>0</v>
      </c>
      <c r="Y1365" s="31">
        <v>0</v>
      </c>
      <c r="Z1365" s="31">
        <v>1</v>
      </c>
      <c r="AA1365" s="28">
        <v>1</v>
      </c>
      <c r="AB1365" s="28">
        <v>1</v>
      </c>
      <c r="AC1365" s="28">
        <v>0</v>
      </c>
      <c r="AD1365" s="28">
        <v>2</v>
      </c>
      <c r="AE1365" s="28">
        <v>8</v>
      </c>
      <c r="AF1365" s="28">
        <v>0</v>
      </c>
      <c r="AG1365" s="28">
        <v>0</v>
      </c>
      <c r="AH1365" s="28">
        <v>0</v>
      </c>
      <c r="AI1365" s="28">
        <v>0</v>
      </c>
      <c r="AJ1365" s="28">
        <v>0</v>
      </c>
      <c r="AK1365" s="28">
        <v>0</v>
      </c>
      <c r="AL1365" s="28">
        <v>3</v>
      </c>
      <c r="AM1365" s="28">
        <v>11</v>
      </c>
      <c r="AN1365" s="32">
        <v>0</v>
      </c>
    </row>
    <row r="1366" spans="1:40" x14ac:dyDescent="0.35">
      <c r="A1366" s="19">
        <v>5510</v>
      </c>
      <c r="B1366" s="20">
        <v>1977</v>
      </c>
      <c r="C1366" s="21">
        <f ca="1">YEAR(TODAY())-CLEAN!$B1366</f>
        <v>48</v>
      </c>
      <c r="D1366" s="28" t="s">
        <v>792</v>
      </c>
      <c r="E1366" s="20" t="s">
        <v>717</v>
      </c>
      <c r="F1366" s="20" t="s">
        <v>710</v>
      </c>
      <c r="G1366" s="22">
        <v>43263</v>
      </c>
      <c r="H1366" s="21">
        <v>0</v>
      </c>
      <c r="I1366" s="21">
        <v>1</v>
      </c>
      <c r="J1366" s="21">
        <f>CLEAN!$H1366+CLEAN!$I1366</f>
        <v>1</v>
      </c>
      <c r="K1366" s="23">
        <v>41234</v>
      </c>
      <c r="L1366" s="21">
        <f ca="1">YEAR(TODAY())-YEAR(CLEAN!$K1366)</f>
        <v>13</v>
      </c>
      <c r="M1366" s="21">
        <v>2</v>
      </c>
      <c r="N1366" s="21">
        <f>SUM(CLEAN!$AB1366:$AE1366)</f>
        <v>18</v>
      </c>
      <c r="O1366" s="24">
        <f>CLEAN!$U1366+CLEAN!$V1366+CLEAN!$W1366+CLEAN!$X1366+CLEAN!$Y1366+CLEAN!$Z1366</f>
        <v>441</v>
      </c>
      <c r="P1366" s="21">
        <f>IF(CLEAN!$M1366&lt;=32,3,IF(CLEAN!$M1366&lt;=65,2,1))</f>
        <v>3</v>
      </c>
      <c r="Q1366" s="21">
        <f>IF(Table_Market[[#This Row],[F_TOTAL_achat]]&lt;=14,1,IF(Table_Market[[#This Row],[F_TOTAL_achat]]&lt;=21,2,3))</f>
        <v>2</v>
      </c>
      <c r="R1366" s="21">
        <f>IF(Table_Market[[#This Row],[M_TOTAL_dépensé]]&lt;=115,1,IF(Table_Market[[#This Row],[M_TOTAL_dépensé]]&lt;=833,2,3))</f>
        <v>2</v>
      </c>
      <c r="S1366" s="21" t="str">
        <f>Table_Market[[#This Row],[R_SCORE]]&amp;Table_Market[[#This Row],[F_SCORE]]&amp;Table_Market[[#This Row],[M_SCORE]]</f>
        <v>322</v>
      </c>
      <c r="T13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66" s="24">
        <v>262</v>
      </c>
      <c r="V1366" s="24">
        <v>6</v>
      </c>
      <c r="W1366" s="24">
        <v>61</v>
      </c>
      <c r="X1366" s="24">
        <v>0</v>
      </c>
      <c r="Y1366" s="24">
        <v>10</v>
      </c>
      <c r="Z1366" s="24">
        <v>102</v>
      </c>
      <c r="AA1366" s="21">
        <v>3</v>
      </c>
      <c r="AB1366" s="21">
        <v>5</v>
      </c>
      <c r="AC1366" s="21">
        <v>2</v>
      </c>
      <c r="AD1366" s="21">
        <v>6</v>
      </c>
      <c r="AE1366" s="21">
        <v>5</v>
      </c>
      <c r="AF1366" s="21">
        <v>0</v>
      </c>
      <c r="AG1366" s="21">
        <v>0</v>
      </c>
      <c r="AH1366" s="21">
        <v>0</v>
      </c>
      <c r="AI1366" s="21">
        <v>0</v>
      </c>
      <c r="AJ1366" s="21">
        <v>0</v>
      </c>
      <c r="AK1366" s="21">
        <v>0</v>
      </c>
      <c r="AL1366" s="21">
        <v>3</v>
      </c>
      <c r="AM1366" s="21">
        <v>11</v>
      </c>
      <c r="AN1366" s="25">
        <v>0</v>
      </c>
    </row>
    <row r="1367" spans="1:40" x14ac:dyDescent="0.35">
      <c r="A1367" s="26">
        <v>6991</v>
      </c>
      <c r="B1367" s="27">
        <v>1951</v>
      </c>
      <c r="C1367" s="21">
        <f ca="1">YEAR(TODAY())-CLEAN!$B1367</f>
        <v>74</v>
      </c>
      <c r="D1367" s="28" t="s">
        <v>794</v>
      </c>
      <c r="E1367" s="27" t="s">
        <v>716</v>
      </c>
      <c r="F1367" s="27" t="s">
        <v>711</v>
      </c>
      <c r="G1367" s="29">
        <v>43185</v>
      </c>
      <c r="H1367" s="28">
        <v>0</v>
      </c>
      <c r="I1367" s="28">
        <v>1</v>
      </c>
      <c r="J1367" s="28">
        <f>CLEAN!$H1367+CLEAN!$I1367</f>
        <v>1</v>
      </c>
      <c r="K1367" s="30">
        <v>41374</v>
      </c>
      <c r="L1367" s="28">
        <f ca="1">YEAR(TODAY())-YEAR(CLEAN!$K1367)</f>
        <v>12</v>
      </c>
      <c r="M1367" s="28">
        <v>88</v>
      </c>
      <c r="N1367" s="28">
        <f>SUM(CLEAN!$AB1367:$AE1367)</f>
        <v>26</v>
      </c>
      <c r="O1367" s="31">
        <f>CLEAN!$U1367+CLEAN!$V1367+CLEAN!$W1367+CLEAN!$X1367+CLEAN!$Y1367+CLEAN!$Z1367</f>
        <v>637</v>
      </c>
      <c r="P1367" s="28">
        <f>IF(CLEAN!$M1367&lt;=32,3,IF(CLEAN!$M1367&lt;=65,2,1))</f>
        <v>1</v>
      </c>
      <c r="Q1367" s="28">
        <f>IF(Table_Market[[#This Row],[F_TOTAL_achat]]&lt;=14,1,IF(Table_Market[[#This Row],[F_TOTAL_achat]]&lt;=21,2,3))</f>
        <v>3</v>
      </c>
      <c r="R1367" s="28">
        <f>IF(Table_Market[[#This Row],[M_TOTAL_dépensé]]&lt;=115,1,IF(Table_Market[[#This Row],[M_TOTAL_dépensé]]&lt;=833,2,3))</f>
        <v>2</v>
      </c>
      <c r="S1367" s="21" t="str">
        <f>Table_Market[[#This Row],[R_SCORE]]&amp;Table_Market[[#This Row],[F_SCORE]]&amp;Table_Market[[#This Row],[M_SCORE]]</f>
        <v>132</v>
      </c>
      <c r="T13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67" s="31">
        <v>537</v>
      </c>
      <c r="V1367" s="31">
        <v>6</v>
      </c>
      <c r="W1367" s="31">
        <v>42</v>
      </c>
      <c r="X1367" s="31">
        <v>16</v>
      </c>
      <c r="Y1367" s="31">
        <v>6</v>
      </c>
      <c r="Z1367" s="31">
        <v>30</v>
      </c>
      <c r="AA1367" s="28">
        <v>2</v>
      </c>
      <c r="AB1367" s="28">
        <v>9</v>
      </c>
      <c r="AC1367" s="28">
        <v>3</v>
      </c>
      <c r="AD1367" s="28">
        <v>6</v>
      </c>
      <c r="AE1367" s="28">
        <v>8</v>
      </c>
      <c r="AF1367" s="28">
        <v>0</v>
      </c>
      <c r="AG1367" s="28">
        <v>0</v>
      </c>
      <c r="AH1367" s="28">
        <v>0</v>
      </c>
      <c r="AI1367" s="28">
        <v>0</v>
      </c>
      <c r="AJ1367" s="28">
        <v>0</v>
      </c>
      <c r="AK1367" s="28">
        <v>0</v>
      </c>
      <c r="AL1367" s="28">
        <v>3</v>
      </c>
      <c r="AM1367" s="28">
        <v>11</v>
      </c>
      <c r="AN1367" s="32">
        <v>0</v>
      </c>
    </row>
    <row r="1368" spans="1:40" x14ac:dyDescent="0.35">
      <c r="A1368" s="19">
        <v>361</v>
      </c>
      <c r="B1368" s="20">
        <v>1969</v>
      </c>
      <c r="C1368" s="21">
        <f ca="1">YEAR(TODAY())-CLEAN!$B1368</f>
        <v>56</v>
      </c>
      <c r="D1368" s="28" t="s">
        <v>792</v>
      </c>
      <c r="E1368" s="20" t="s">
        <v>717</v>
      </c>
      <c r="F1368" s="20" t="s">
        <v>710</v>
      </c>
      <c r="G1368" s="22">
        <v>43142</v>
      </c>
      <c r="H1368" s="21">
        <v>1</v>
      </c>
      <c r="I1368" s="21">
        <v>1</v>
      </c>
      <c r="J1368" s="21">
        <f>CLEAN!$H1368+CLEAN!$I1368</f>
        <v>2</v>
      </c>
      <c r="K1368" s="23">
        <v>41688</v>
      </c>
      <c r="L1368" s="21">
        <f ca="1">YEAR(TODAY())-YEAR(CLEAN!$K1368)</f>
        <v>11</v>
      </c>
      <c r="M1368" s="21">
        <v>84</v>
      </c>
      <c r="N1368" s="21">
        <f>SUM(CLEAN!$AB1368:$AE1368)</f>
        <v>10</v>
      </c>
      <c r="O1368" s="24">
        <f>CLEAN!$U1368+CLEAN!$V1368+CLEAN!$W1368+CLEAN!$X1368+CLEAN!$Y1368+CLEAN!$Z1368</f>
        <v>20</v>
      </c>
      <c r="P1368" s="21">
        <f>IF(CLEAN!$M1368&lt;=32,3,IF(CLEAN!$M1368&lt;=65,2,1))</f>
        <v>1</v>
      </c>
      <c r="Q1368" s="21">
        <f>IF(Table_Market[[#This Row],[F_TOTAL_achat]]&lt;=14,1,IF(Table_Market[[#This Row],[F_TOTAL_achat]]&lt;=21,2,3))</f>
        <v>1</v>
      </c>
      <c r="R1368" s="21">
        <f>IF(Table_Market[[#This Row],[M_TOTAL_dépensé]]&lt;=115,1,IF(Table_Market[[#This Row],[M_TOTAL_dépensé]]&lt;=833,2,3))</f>
        <v>1</v>
      </c>
      <c r="S1368" s="21" t="str">
        <f>Table_Market[[#This Row],[R_SCORE]]&amp;Table_Market[[#This Row],[F_SCORE]]&amp;Table_Market[[#This Row],[M_SCORE]]</f>
        <v>111</v>
      </c>
      <c r="T13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68" s="24">
        <v>5</v>
      </c>
      <c r="V1368" s="24">
        <v>1</v>
      </c>
      <c r="W1368" s="24">
        <v>7</v>
      </c>
      <c r="X1368" s="24">
        <v>2</v>
      </c>
      <c r="Y1368" s="24">
        <v>1</v>
      </c>
      <c r="Z1368" s="24">
        <v>4</v>
      </c>
      <c r="AA1368" s="21">
        <v>1</v>
      </c>
      <c r="AB1368" s="21">
        <v>1</v>
      </c>
      <c r="AC1368" s="21">
        <v>0</v>
      </c>
      <c r="AD1368" s="21">
        <v>2</v>
      </c>
      <c r="AE1368" s="21">
        <v>7</v>
      </c>
      <c r="AF1368" s="21">
        <v>0</v>
      </c>
      <c r="AG1368" s="21">
        <v>0</v>
      </c>
      <c r="AH1368" s="21">
        <v>0</v>
      </c>
      <c r="AI1368" s="21">
        <v>0</v>
      </c>
      <c r="AJ1368" s="21">
        <v>0</v>
      </c>
      <c r="AK1368" s="21">
        <v>0</v>
      </c>
      <c r="AL1368" s="21">
        <v>3</v>
      </c>
      <c r="AM1368" s="21">
        <v>11</v>
      </c>
      <c r="AN1368" s="25">
        <v>0</v>
      </c>
    </row>
    <row r="1369" spans="1:40" x14ac:dyDescent="0.35">
      <c r="A1369" s="26">
        <v>8387</v>
      </c>
      <c r="B1369" s="27">
        <v>1957</v>
      </c>
      <c r="C1369" s="21">
        <f ca="1">YEAR(TODAY())-CLEAN!$B1369</f>
        <v>68</v>
      </c>
      <c r="D1369" s="28" t="s">
        <v>794</v>
      </c>
      <c r="E1369" s="27" t="s">
        <v>716</v>
      </c>
      <c r="F1369" s="27" t="s">
        <v>710</v>
      </c>
      <c r="G1369" s="29">
        <v>43140</v>
      </c>
      <c r="H1369" s="28">
        <v>0</v>
      </c>
      <c r="I1369" s="28">
        <v>1</v>
      </c>
      <c r="J1369" s="28">
        <f>CLEAN!$H1369+CLEAN!$I1369</f>
        <v>1</v>
      </c>
      <c r="K1369" s="30">
        <v>41279</v>
      </c>
      <c r="L1369" s="28">
        <f ca="1">YEAR(TODAY())-YEAR(CLEAN!$K1369)</f>
        <v>12</v>
      </c>
      <c r="M1369" s="28">
        <v>68</v>
      </c>
      <c r="N1369" s="28">
        <f>SUM(CLEAN!$AB1369:$AE1369)</f>
        <v>16</v>
      </c>
      <c r="O1369" s="31">
        <f>CLEAN!$U1369+CLEAN!$V1369+CLEAN!$W1369+CLEAN!$X1369+CLEAN!$Y1369+CLEAN!$Z1369</f>
        <v>235</v>
      </c>
      <c r="P1369" s="28">
        <f>IF(CLEAN!$M1369&lt;=32,3,IF(CLEAN!$M1369&lt;=65,2,1))</f>
        <v>1</v>
      </c>
      <c r="Q1369" s="28">
        <f>IF(Table_Market[[#This Row],[F_TOTAL_achat]]&lt;=14,1,IF(Table_Market[[#This Row],[F_TOTAL_achat]]&lt;=21,2,3))</f>
        <v>2</v>
      </c>
      <c r="R1369" s="28">
        <f>IF(Table_Market[[#This Row],[M_TOTAL_dépensé]]&lt;=115,1,IF(Table_Market[[#This Row],[M_TOTAL_dépensé]]&lt;=833,2,3))</f>
        <v>2</v>
      </c>
      <c r="S1369" s="21" t="str">
        <f>Table_Market[[#This Row],[R_SCORE]]&amp;Table_Market[[#This Row],[F_SCORE]]&amp;Table_Market[[#This Row],[M_SCORE]]</f>
        <v>122</v>
      </c>
      <c r="T13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69" s="31">
        <v>134</v>
      </c>
      <c r="V1369" s="31">
        <v>8</v>
      </c>
      <c r="W1369" s="31">
        <v>76</v>
      </c>
      <c r="X1369" s="31">
        <v>6</v>
      </c>
      <c r="Y1369" s="31">
        <v>0</v>
      </c>
      <c r="Z1369" s="31">
        <v>11</v>
      </c>
      <c r="AA1369" s="28">
        <v>1</v>
      </c>
      <c r="AB1369" s="28">
        <v>4</v>
      </c>
      <c r="AC1369" s="28">
        <v>1</v>
      </c>
      <c r="AD1369" s="28">
        <v>5</v>
      </c>
      <c r="AE1369" s="28">
        <v>6</v>
      </c>
      <c r="AF1369" s="28">
        <v>0</v>
      </c>
      <c r="AG1369" s="28">
        <v>0</v>
      </c>
      <c r="AH1369" s="28">
        <v>0</v>
      </c>
      <c r="AI1369" s="28">
        <v>0</v>
      </c>
      <c r="AJ1369" s="28">
        <v>0</v>
      </c>
      <c r="AK1369" s="28">
        <v>0</v>
      </c>
      <c r="AL1369" s="28">
        <v>3</v>
      </c>
      <c r="AM1369" s="28">
        <v>11</v>
      </c>
      <c r="AN1369" s="32">
        <v>0</v>
      </c>
    </row>
    <row r="1370" spans="1:40" x14ac:dyDescent="0.35">
      <c r="A1370" s="19">
        <v>1676</v>
      </c>
      <c r="B1370" s="20">
        <v>1975</v>
      </c>
      <c r="C1370" s="21">
        <f ca="1">YEAR(TODAY())-CLEAN!$B1370</f>
        <v>50</v>
      </c>
      <c r="D1370" s="28" t="s">
        <v>792</v>
      </c>
      <c r="E1370" s="20" t="s">
        <v>716</v>
      </c>
      <c r="F1370" s="20" t="s">
        <v>710</v>
      </c>
      <c r="G1370" s="22">
        <v>43057</v>
      </c>
      <c r="H1370" s="21">
        <v>0</v>
      </c>
      <c r="I1370" s="21">
        <v>1</v>
      </c>
      <c r="J1370" s="21">
        <f>CLEAN!$H1370+CLEAN!$I1370</f>
        <v>1</v>
      </c>
      <c r="K1370" s="23">
        <v>41577</v>
      </c>
      <c r="L1370" s="21">
        <f ca="1">YEAR(TODAY())-YEAR(CLEAN!$K1370)</f>
        <v>12</v>
      </c>
      <c r="M1370" s="21">
        <v>30</v>
      </c>
      <c r="N1370" s="21">
        <f>SUM(CLEAN!$AB1370:$AE1370)</f>
        <v>16</v>
      </c>
      <c r="O1370" s="24">
        <f>CLEAN!$U1370+CLEAN!$V1370+CLEAN!$W1370+CLEAN!$X1370+CLEAN!$Y1370+CLEAN!$Z1370</f>
        <v>266</v>
      </c>
      <c r="P1370" s="21">
        <f>IF(CLEAN!$M1370&lt;=32,3,IF(CLEAN!$M1370&lt;=65,2,1))</f>
        <v>3</v>
      </c>
      <c r="Q1370" s="21">
        <f>IF(Table_Market[[#This Row],[F_TOTAL_achat]]&lt;=14,1,IF(Table_Market[[#This Row],[F_TOTAL_achat]]&lt;=21,2,3))</f>
        <v>2</v>
      </c>
      <c r="R1370" s="21">
        <f>IF(Table_Market[[#This Row],[M_TOTAL_dépensé]]&lt;=115,1,IF(Table_Market[[#This Row],[M_TOTAL_dépensé]]&lt;=833,2,3))</f>
        <v>2</v>
      </c>
      <c r="S1370" s="21" t="str">
        <f>Table_Market[[#This Row],[R_SCORE]]&amp;Table_Market[[#This Row],[F_SCORE]]&amp;Table_Market[[#This Row],[M_SCORE]]</f>
        <v>322</v>
      </c>
      <c r="T13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70" s="24">
        <v>213</v>
      </c>
      <c r="V1370" s="24">
        <v>2</v>
      </c>
      <c r="W1370" s="24">
        <v>44</v>
      </c>
      <c r="X1370" s="24">
        <v>0</v>
      </c>
      <c r="Y1370" s="24">
        <v>2</v>
      </c>
      <c r="Z1370" s="24">
        <v>5</v>
      </c>
      <c r="AA1370" s="21">
        <v>4</v>
      </c>
      <c r="AB1370" s="21">
        <v>4</v>
      </c>
      <c r="AC1370" s="21">
        <v>2</v>
      </c>
      <c r="AD1370" s="21">
        <v>5</v>
      </c>
      <c r="AE1370" s="21">
        <v>5</v>
      </c>
      <c r="AF1370" s="21">
        <v>0</v>
      </c>
      <c r="AG1370" s="21">
        <v>0</v>
      </c>
      <c r="AH1370" s="21">
        <v>0</v>
      </c>
      <c r="AI1370" s="21">
        <v>0</v>
      </c>
      <c r="AJ1370" s="21">
        <v>0</v>
      </c>
      <c r="AK1370" s="21">
        <v>0</v>
      </c>
      <c r="AL1370" s="21">
        <v>3</v>
      </c>
      <c r="AM1370" s="21">
        <v>11</v>
      </c>
      <c r="AN1370" s="25">
        <v>0</v>
      </c>
    </row>
    <row r="1371" spans="1:40" x14ac:dyDescent="0.35">
      <c r="A1371" s="26">
        <v>7628</v>
      </c>
      <c r="B1371" s="27">
        <v>1973</v>
      </c>
      <c r="C1371" s="21">
        <f ca="1">YEAR(TODAY())-CLEAN!$B1371</f>
        <v>52</v>
      </c>
      <c r="D1371" s="28" t="s">
        <v>792</v>
      </c>
      <c r="E1371" s="27" t="s">
        <v>717</v>
      </c>
      <c r="F1371" s="27" t="s">
        <v>710</v>
      </c>
      <c r="G1371" s="29">
        <v>43050</v>
      </c>
      <c r="H1371" s="28">
        <v>1</v>
      </c>
      <c r="I1371" s="28">
        <v>0</v>
      </c>
      <c r="J1371" s="28">
        <f>CLEAN!$H1371+CLEAN!$I1371</f>
        <v>1</v>
      </c>
      <c r="K1371" s="30">
        <v>41716</v>
      </c>
      <c r="L1371" s="28">
        <f ca="1">YEAR(TODAY())-YEAR(CLEAN!$K1371)</f>
        <v>11</v>
      </c>
      <c r="M1371" s="28">
        <v>10</v>
      </c>
      <c r="N1371" s="28">
        <f>SUM(CLEAN!$AB1371:$AE1371)</f>
        <v>11</v>
      </c>
      <c r="O1371" s="31">
        <f>CLEAN!$U1371+CLEAN!$V1371+CLEAN!$W1371+CLEAN!$X1371+CLEAN!$Y1371+CLEAN!$Z1371</f>
        <v>76</v>
      </c>
      <c r="P1371" s="28">
        <f>IF(CLEAN!$M1371&lt;=32,3,IF(CLEAN!$M1371&lt;=65,2,1))</f>
        <v>3</v>
      </c>
      <c r="Q1371" s="28">
        <f>IF(Table_Market[[#This Row],[F_TOTAL_achat]]&lt;=14,1,IF(Table_Market[[#This Row],[F_TOTAL_achat]]&lt;=21,2,3))</f>
        <v>1</v>
      </c>
      <c r="R1371" s="28">
        <f>IF(Table_Market[[#This Row],[M_TOTAL_dépensé]]&lt;=115,1,IF(Table_Market[[#This Row],[M_TOTAL_dépensé]]&lt;=833,2,3))</f>
        <v>1</v>
      </c>
      <c r="S1371" s="21" t="str">
        <f>Table_Market[[#This Row],[R_SCORE]]&amp;Table_Market[[#This Row],[F_SCORE]]&amp;Table_Market[[#This Row],[M_SCORE]]</f>
        <v>311</v>
      </c>
      <c r="T13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71" s="31">
        <v>30</v>
      </c>
      <c r="V1371" s="31">
        <v>5</v>
      </c>
      <c r="W1371" s="31">
        <v>24</v>
      </c>
      <c r="X1371" s="31">
        <v>6</v>
      </c>
      <c r="Y1371" s="31">
        <v>3</v>
      </c>
      <c r="Z1371" s="31">
        <v>8</v>
      </c>
      <c r="AA1371" s="28">
        <v>2</v>
      </c>
      <c r="AB1371" s="28">
        <v>2</v>
      </c>
      <c r="AC1371" s="28">
        <v>0</v>
      </c>
      <c r="AD1371" s="28">
        <v>4</v>
      </c>
      <c r="AE1371" s="28">
        <v>5</v>
      </c>
      <c r="AF1371" s="28">
        <v>0</v>
      </c>
      <c r="AG1371" s="28">
        <v>0</v>
      </c>
      <c r="AH1371" s="28">
        <v>0</v>
      </c>
      <c r="AI1371" s="28">
        <v>0</v>
      </c>
      <c r="AJ1371" s="28">
        <v>0</v>
      </c>
      <c r="AK1371" s="28">
        <v>0</v>
      </c>
      <c r="AL1371" s="28">
        <v>3</v>
      </c>
      <c r="AM1371" s="28">
        <v>11</v>
      </c>
      <c r="AN1371" s="32">
        <v>0</v>
      </c>
    </row>
    <row r="1372" spans="1:40" x14ac:dyDescent="0.35">
      <c r="A1372" s="19">
        <v>5474</v>
      </c>
      <c r="B1372" s="20">
        <v>1970</v>
      </c>
      <c r="C1372" s="21">
        <f ca="1">YEAR(TODAY())-CLEAN!$B1372</f>
        <v>55</v>
      </c>
      <c r="D1372" s="28" t="s">
        <v>792</v>
      </c>
      <c r="E1372" s="20" t="s">
        <v>716</v>
      </c>
      <c r="F1372" s="20" t="s">
        <v>709</v>
      </c>
      <c r="G1372" s="22">
        <v>43020</v>
      </c>
      <c r="H1372" s="21">
        <v>1</v>
      </c>
      <c r="I1372" s="21">
        <v>0</v>
      </c>
      <c r="J1372" s="21">
        <f>CLEAN!$H1372+CLEAN!$I1372</f>
        <v>1</v>
      </c>
      <c r="K1372" s="23">
        <v>41608</v>
      </c>
      <c r="L1372" s="21">
        <f ca="1">YEAR(TODAY())-YEAR(CLEAN!$K1372)</f>
        <v>12</v>
      </c>
      <c r="M1372" s="21">
        <v>79</v>
      </c>
      <c r="N1372" s="21">
        <f>SUM(CLEAN!$AB1372:$AE1372)</f>
        <v>15</v>
      </c>
      <c r="O1372" s="24">
        <f>CLEAN!$U1372+CLEAN!$V1372+CLEAN!$W1372+CLEAN!$X1372+CLEAN!$Y1372+CLEAN!$Z1372</f>
        <v>223</v>
      </c>
      <c r="P1372" s="21">
        <f>IF(CLEAN!$M1372&lt;=32,3,IF(CLEAN!$M1372&lt;=65,2,1))</f>
        <v>1</v>
      </c>
      <c r="Q1372" s="21">
        <f>IF(Table_Market[[#This Row],[F_TOTAL_achat]]&lt;=14,1,IF(Table_Market[[#This Row],[F_TOTAL_achat]]&lt;=21,2,3))</f>
        <v>2</v>
      </c>
      <c r="R1372" s="21">
        <f>IF(Table_Market[[#This Row],[M_TOTAL_dépensé]]&lt;=115,1,IF(Table_Market[[#This Row],[M_TOTAL_dépensé]]&lt;=833,2,3))</f>
        <v>2</v>
      </c>
      <c r="S1372" s="21" t="str">
        <f>Table_Market[[#This Row],[R_SCORE]]&amp;Table_Market[[#This Row],[F_SCORE]]&amp;Table_Market[[#This Row],[M_SCORE]]</f>
        <v>122</v>
      </c>
      <c r="T13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72" s="24">
        <v>45</v>
      </c>
      <c r="V1372" s="24">
        <v>7</v>
      </c>
      <c r="W1372" s="24">
        <v>99</v>
      </c>
      <c r="X1372" s="24">
        <v>4</v>
      </c>
      <c r="Y1372" s="24">
        <v>25</v>
      </c>
      <c r="Z1372" s="24">
        <v>43</v>
      </c>
      <c r="AA1372" s="21">
        <v>3</v>
      </c>
      <c r="AB1372" s="21">
        <v>4</v>
      </c>
      <c r="AC1372" s="21">
        <v>1</v>
      </c>
      <c r="AD1372" s="21">
        <v>4</v>
      </c>
      <c r="AE1372" s="21">
        <v>6</v>
      </c>
      <c r="AF1372" s="21">
        <v>0</v>
      </c>
      <c r="AG1372" s="21">
        <v>0</v>
      </c>
      <c r="AH1372" s="21">
        <v>0</v>
      </c>
      <c r="AI1372" s="21">
        <v>0</v>
      </c>
      <c r="AJ1372" s="21">
        <v>0</v>
      </c>
      <c r="AK1372" s="21">
        <v>0</v>
      </c>
      <c r="AL1372" s="21">
        <v>3</v>
      </c>
      <c r="AM1372" s="21">
        <v>11</v>
      </c>
      <c r="AN1372" s="25">
        <v>0</v>
      </c>
    </row>
    <row r="1373" spans="1:40" x14ac:dyDescent="0.35">
      <c r="A1373" s="26">
        <v>3969</v>
      </c>
      <c r="B1373" s="27">
        <v>1974</v>
      </c>
      <c r="C1373" s="21">
        <f ca="1">YEAR(TODAY())-CLEAN!$B1373</f>
        <v>51</v>
      </c>
      <c r="D1373" s="28" t="s">
        <v>792</v>
      </c>
      <c r="E1373" s="27" t="s">
        <v>717</v>
      </c>
      <c r="F1373" s="27" t="s">
        <v>713</v>
      </c>
      <c r="G1373" s="29">
        <v>43018</v>
      </c>
      <c r="H1373" s="28">
        <v>0</v>
      </c>
      <c r="I1373" s="28">
        <v>1</v>
      </c>
      <c r="J1373" s="28">
        <f>CLEAN!$H1373+CLEAN!$I1373</f>
        <v>1</v>
      </c>
      <c r="K1373" s="30">
        <v>41579</v>
      </c>
      <c r="L1373" s="28">
        <f ca="1">YEAR(TODAY())-YEAR(CLEAN!$K1373)</f>
        <v>12</v>
      </c>
      <c r="M1373" s="28">
        <v>46</v>
      </c>
      <c r="N1373" s="28">
        <f>SUM(CLEAN!$AB1373:$AE1373)</f>
        <v>11</v>
      </c>
      <c r="O1373" s="31">
        <f>CLEAN!$U1373+CLEAN!$V1373+CLEAN!$W1373+CLEAN!$X1373+CLEAN!$Y1373+CLEAN!$Z1373</f>
        <v>133</v>
      </c>
      <c r="P1373" s="28">
        <f>IF(CLEAN!$M1373&lt;=32,3,IF(CLEAN!$M1373&lt;=65,2,1))</f>
        <v>2</v>
      </c>
      <c r="Q1373" s="28">
        <f>IF(Table_Market[[#This Row],[F_TOTAL_achat]]&lt;=14,1,IF(Table_Market[[#This Row],[F_TOTAL_achat]]&lt;=21,2,3))</f>
        <v>1</v>
      </c>
      <c r="R1373" s="28">
        <f>IF(Table_Market[[#This Row],[M_TOTAL_dépensé]]&lt;=115,1,IF(Table_Market[[#This Row],[M_TOTAL_dépensé]]&lt;=833,2,3))</f>
        <v>2</v>
      </c>
      <c r="S1373" s="21" t="str">
        <f>Table_Market[[#This Row],[R_SCORE]]&amp;Table_Market[[#This Row],[F_SCORE]]&amp;Table_Market[[#This Row],[M_SCORE]]</f>
        <v>212</v>
      </c>
      <c r="T13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73" s="31">
        <v>35</v>
      </c>
      <c r="V1373" s="31">
        <v>4</v>
      </c>
      <c r="W1373" s="31">
        <v>17</v>
      </c>
      <c r="X1373" s="31">
        <v>7</v>
      </c>
      <c r="Y1373" s="31">
        <v>6</v>
      </c>
      <c r="Z1373" s="31">
        <v>64</v>
      </c>
      <c r="AA1373" s="28">
        <v>1</v>
      </c>
      <c r="AB1373" s="28">
        <v>2</v>
      </c>
      <c r="AC1373" s="28">
        <v>2</v>
      </c>
      <c r="AD1373" s="28">
        <v>2</v>
      </c>
      <c r="AE1373" s="28">
        <v>5</v>
      </c>
      <c r="AF1373" s="28">
        <v>0</v>
      </c>
      <c r="AG1373" s="28">
        <v>0</v>
      </c>
      <c r="AH1373" s="28">
        <v>0</v>
      </c>
      <c r="AI1373" s="28">
        <v>0</v>
      </c>
      <c r="AJ1373" s="28">
        <v>0</v>
      </c>
      <c r="AK1373" s="28">
        <v>0</v>
      </c>
      <c r="AL1373" s="28">
        <v>3</v>
      </c>
      <c r="AM1373" s="28">
        <v>11</v>
      </c>
      <c r="AN1373" s="32">
        <v>0</v>
      </c>
    </row>
    <row r="1374" spans="1:40" x14ac:dyDescent="0.35">
      <c r="A1374" s="19">
        <v>7128</v>
      </c>
      <c r="B1374" s="20">
        <v>1977</v>
      </c>
      <c r="C1374" s="21">
        <f ca="1">YEAR(TODAY())-CLEAN!$B1374</f>
        <v>48</v>
      </c>
      <c r="D1374" s="28" t="s">
        <v>792</v>
      </c>
      <c r="E1374" s="20" t="s">
        <v>714</v>
      </c>
      <c r="F1374" s="20" t="s">
        <v>709</v>
      </c>
      <c r="G1374" s="22">
        <v>42997</v>
      </c>
      <c r="H1374" s="21">
        <v>1</v>
      </c>
      <c r="I1374" s="21">
        <v>1</v>
      </c>
      <c r="J1374" s="21">
        <f>CLEAN!$H1374+CLEAN!$I1374</f>
        <v>2</v>
      </c>
      <c r="K1374" s="23">
        <v>41615</v>
      </c>
      <c r="L1374" s="21">
        <f ca="1">YEAR(TODAY())-YEAR(CLEAN!$K1374)</f>
        <v>12</v>
      </c>
      <c r="M1374" s="21">
        <v>91</v>
      </c>
      <c r="N1374" s="21">
        <f>SUM(CLEAN!$AB1374:$AE1374)</f>
        <v>10</v>
      </c>
      <c r="O1374" s="24">
        <f>CLEAN!$U1374+CLEAN!$V1374+CLEAN!$W1374+CLEAN!$X1374+CLEAN!$Y1374+CLEAN!$Z1374</f>
        <v>15</v>
      </c>
      <c r="P1374" s="21">
        <f>IF(CLEAN!$M1374&lt;=32,3,IF(CLEAN!$M1374&lt;=65,2,1))</f>
        <v>1</v>
      </c>
      <c r="Q1374" s="21">
        <f>IF(Table_Market[[#This Row],[F_TOTAL_achat]]&lt;=14,1,IF(Table_Market[[#This Row],[F_TOTAL_achat]]&lt;=21,2,3))</f>
        <v>1</v>
      </c>
      <c r="R1374" s="21">
        <f>IF(Table_Market[[#This Row],[M_TOTAL_dépensé]]&lt;=115,1,IF(Table_Market[[#This Row],[M_TOTAL_dépensé]]&lt;=833,2,3))</f>
        <v>1</v>
      </c>
      <c r="S1374" s="21" t="str">
        <f>Table_Market[[#This Row],[R_SCORE]]&amp;Table_Market[[#This Row],[F_SCORE]]&amp;Table_Market[[#This Row],[M_SCORE]]</f>
        <v>111</v>
      </c>
      <c r="T13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74" s="24">
        <v>4</v>
      </c>
      <c r="V1374" s="24">
        <v>0</v>
      </c>
      <c r="W1374" s="24">
        <v>5</v>
      </c>
      <c r="X1374" s="24">
        <v>0</v>
      </c>
      <c r="Y1374" s="24">
        <v>1</v>
      </c>
      <c r="Z1374" s="24">
        <v>5</v>
      </c>
      <c r="AA1374" s="21">
        <v>1</v>
      </c>
      <c r="AB1374" s="21">
        <v>1</v>
      </c>
      <c r="AC1374" s="21">
        <v>0</v>
      </c>
      <c r="AD1374" s="21">
        <v>2</v>
      </c>
      <c r="AE1374" s="21">
        <v>7</v>
      </c>
      <c r="AF1374" s="21">
        <v>0</v>
      </c>
      <c r="AG1374" s="21">
        <v>0</v>
      </c>
      <c r="AH1374" s="21">
        <v>0</v>
      </c>
      <c r="AI1374" s="21">
        <v>0</v>
      </c>
      <c r="AJ1374" s="21">
        <v>0</v>
      </c>
      <c r="AK1374" s="21">
        <v>0</v>
      </c>
      <c r="AL1374" s="21">
        <v>3</v>
      </c>
      <c r="AM1374" s="21">
        <v>11</v>
      </c>
      <c r="AN1374" s="25">
        <v>0</v>
      </c>
    </row>
    <row r="1375" spans="1:40" x14ac:dyDescent="0.35">
      <c r="A1375" s="26">
        <v>7494</v>
      </c>
      <c r="B1375" s="27">
        <v>1950</v>
      </c>
      <c r="C1375" s="21">
        <f ca="1">YEAR(TODAY())-CLEAN!$B1375</f>
        <v>75</v>
      </c>
      <c r="D1375" s="28" t="s">
        <v>794</v>
      </c>
      <c r="E1375" s="27" t="s">
        <v>714</v>
      </c>
      <c r="F1375" s="27" t="s">
        <v>711</v>
      </c>
      <c r="G1375" s="29">
        <v>42873</v>
      </c>
      <c r="H1375" s="28">
        <v>1</v>
      </c>
      <c r="I1375" s="28">
        <v>1</v>
      </c>
      <c r="J1375" s="28">
        <f>CLEAN!$H1375+CLEAN!$I1375</f>
        <v>2</v>
      </c>
      <c r="K1375" s="30">
        <v>41295</v>
      </c>
      <c r="L1375" s="28">
        <f ca="1">YEAR(TODAY())-YEAR(CLEAN!$K1375)</f>
        <v>12</v>
      </c>
      <c r="M1375" s="28">
        <v>11</v>
      </c>
      <c r="N1375" s="28">
        <f>SUM(CLEAN!$AB1375:$AE1375)</f>
        <v>19</v>
      </c>
      <c r="O1375" s="31">
        <f>CLEAN!$U1375+CLEAN!$V1375+CLEAN!$W1375+CLEAN!$X1375+CLEAN!$Y1375+CLEAN!$Z1375</f>
        <v>269</v>
      </c>
      <c r="P1375" s="28">
        <f>IF(CLEAN!$M1375&lt;=32,3,IF(CLEAN!$M1375&lt;=65,2,1))</f>
        <v>3</v>
      </c>
      <c r="Q1375" s="28">
        <f>IF(Table_Market[[#This Row],[F_TOTAL_achat]]&lt;=14,1,IF(Table_Market[[#This Row],[F_TOTAL_achat]]&lt;=21,2,3))</f>
        <v>2</v>
      </c>
      <c r="R1375" s="28">
        <f>IF(Table_Market[[#This Row],[M_TOTAL_dépensé]]&lt;=115,1,IF(Table_Market[[#This Row],[M_TOTAL_dépensé]]&lt;=833,2,3))</f>
        <v>2</v>
      </c>
      <c r="S1375" s="21" t="str">
        <f>Table_Market[[#This Row],[R_SCORE]]&amp;Table_Market[[#This Row],[F_SCORE]]&amp;Table_Market[[#This Row],[M_SCORE]]</f>
        <v>322</v>
      </c>
      <c r="T13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75" s="31">
        <v>209</v>
      </c>
      <c r="V1375" s="31">
        <v>0</v>
      </c>
      <c r="W1375" s="31">
        <v>40</v>
      </c>
      <c r="X1375" s="31">
        <v>3</v>
      </c>
      <c r="Y1375" s="31">
        <v>2</v>
      </c>
      <c r="Z1375" s="31">
        <v>15</v>
      </c>
      <c r="AA1375" s="28">
        <v>4</v>
      </c>
      <c r="AB1375" s="28">
        <v>6</v>
      </c>
      <c r="AC1375" s="28">
        <v>1</v>
      </c>
      <c r="AD1375" s="28">
        <v>4</v>
      </c>
      <c r="AE1375" s="28">
        <v>8</v>
      </c>
      <c r="AF1375" s="28">
        <v>0</v>
      </c>
      <c r="AG1375" s="28">
        <v>0</v>
      </c>
      <c r="AH1375" s="28">
        <v>0</v>
      </c>
      <c r="AI1375" s="28">
        <v>0</v>
      </c>
      <c r="AJ1375" s="28">
        <v>0</v>
      </c>
      <c r="AK1375" s="28">
        <v>0</v>
      </c>
      <c r="AL1375" s="28">
        <v>3</v>
      </c>
      <c r="AM1375" s="28">
        <v>11</v>
      </c>
      <c r="AN1375" s="32">
        <v>0</v>
      </c>
    </row>
    <row r="1376" spans="1:40" x14ac:dyDescent="0.35">
      <c r="A1376" s="19">
        <v>773</v>
      </c>
      <c r="B1376" s="20">
        <v>1971</v>
      </c>
      <c r="C1376" s="21">
        <f ca="1">YEAR(TODAY())-CLEAN!$B1376</f>
        <v>54</v>
      </c>
      <c r="D1376" s="28" t="s">
        <v>792</v>
      </c>
      <c r="E1376" s="20" t="s">
        <v>717</v>
      </c>
      <c r="F1376" s="20" t="s">
        <v>711</v>
      </c>
      <c r="G1376" s="22">
        <v>42835</v>
      </c>
      <c r="H1376" s="21">
        <v>1</v>
      </c>
      <c r="I1376" s="21">
        <v>1</v>
      </c>
      <c r="J1376" s="21">
        <f>CLEAN!$H1376+CLEAN!$I1376</f>
        <v>2</v>
      </c>
      <c r="K1376" s="23">
        <v>41455</v>
      </c>
      <c r="L1376" s="21">
        <f ca="1">YEAR(TODAY())-YEAR(CLEAN!$K1376)</f>
        <v>12</v>
      </c>
      <c r="M1376" s="21">
        <v>64</v>
      </c>
      <c r="N1376" s="21">
        <f>SUM(CLEAN!$AB1376:$AE1376)</f>
        <v>22</v>
      </c>
      <c r="O1376" s="24">
        <f>CLEAN!$U1376+CLEAN!$V1376+CLEAN!$W1376+CLEAN!$X1376+CLEAN!$Y1376+CLEAN!$Z1376</f>
        <v>595</v>
      </c>
      <c r="P1376" s="21">
        <f>IF(CLEAN!$M1376&lt;=32,3,IF(CLEAN!$M1376&lt;=65,2,1))</f>
        <v>2</v>
      </c>
      <c r="Q1376" s="21">
        <f>IF(Table_Market[[#This Row],[F_TOTAL_achat]]&lt;=14,1,IF(Table_Market[[#This Row],[F_TOTAL_achat]]&lt;=21,2,3))</f>
        <v>3</v>
      </c>
      <c r="R1376" s="21">
        <f>IF(Table_Market[[#This Row],[M_TOTAL_dépensé]]&lt;=115,1,IF(Table_Market[[#This Row],[M_TOTAL_dépensé]]&lt;=833,2,3))</f>
        <v>2</v>
      </c>
      <c r="S1376" s="21" t="str">
        <f>Table_Market[[#This Row],[R_SCORE]]&amp;Table_Market[[#This Row],[F_SCORE]]&amp;Table_Market[[#This Row],[M_SCORE]]</f>
        <v>232</v>
      </c>
      <c r="T13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76" s="24">
        <v>379</v>
      </c>
      <c r="V1376" s="24">
        <v>4</v>
      </c>
      <c r="W1376" s="24">
        <v>93</v>
      </c>
      <c r="X1376" s="24">
        <v>12</v>
      </c>
      <c r="Y1376" s="24">
        <v>9</v>
      </c>
      <c r="Z1376" s="24">
        <v>98</v>
      </c>
      <c r="AA1376" s="21">
        <v>7</v>
      </c>
      <c r="AB1376" s="21">
        <v>6</v>
      </c>
      <c r="AC1376" s="21">
        <v>6</v>
      </c>
      <c r="AD1376" s="21">
        <v>4</v>
      </c>
      <c r="AE1376" s="21">
        <v>6</v>
      </c>
      <c r="AF1376" s="21">
        <v>0</v>
      </c>
      <c r="AG1376" s="21">
        <v>0</v>
      </c>
      <c r="AH1376" s="21">
        <v>0</v>
      </c>
      <c r="AI1376" s="21">
        <v>0</v>
      </c>
      <c r="AJ1376" s="21">
        <v>0</v>
      </c>
      <c r="AK1376" s="21">
        <v>0</v>
      </c>
      <c r="AL1376" s="21">
        <v>3</v>
      </c>
      <c r="AM1376" s="21">
        <v>11</v>
      </c>
      <c r="AN1376" s="25">
        <v>0</v>
      </c>
    </row>
    <row r="1377" spans="1:40" x14ac:dyDescent="0.35">
      <c r="A1377" s="26">
        <v>10609</v>
      </c>
      <c r="B1377" s="27">
        <v>1962</v>
      </c>
      <c r="C1377" s="21">
        <f ca="1">YEAR(TODAY())-CLEAN!$B1377</f>
        <v>63</v>
      </c>
      <c r="D1377" s="28" t="s">
        <v>794</v>
      </c>
      <c r="E1377" s="27" t="s">
        <v>714</v>
      </c>
      <c r="F1377" s="27" t="s">
        <v>710</v>
      </c>
      <c r="G1377" s="29">
        <v>42769</v>
      </c>
      <c r="H1377" s="28">
        <v>0</v>
      </c>
      <c r="I1377" s="28">
        <v>1</v>
      </c>
      <c r="J1377" s="28">
        <f>CLEAN!$H1377+CLEAN!$I1377</f>
        <v>1</v>
      </c>
      <c r="K1377" s="30">
        <v>41559</v>
      </c>
      <c r="L1377" s="28">
        <f ca="1">YEAR(TODAY())-YEAR(CLEAN!$K1377)</f>
        <v>12</v>
      </c>
      <c r="M1377" s="28">
        <v>15</v>
      </c>
      <c r="N1377" s="28">
        <f>SUM(CLEAN!$AB1377:$AE1377)</f>
        <v>10</v>
      </c>
      <c r="O1377" s="31">
        <f>CLEAN!$U1377+CLEAN!$V1377+CLEAN!$W1377+CLEAN!$X1377+CLEAN!$Y1377+CLEAN!$Z1377</f>
        <v>88</v>
      </c>
      <c r="P1377" s="28">
        <f>IF(CLEAN!$M1377&lt;=32,3,IF(CLEAN!$M1377&lt;=65,2,1))</f>
        <v>3</v>
      </c>
      <c r="Q1377" s="28">
        <f>IF(Table_Market[[#This Row],[F_TOTAL_achat]]&lt;=14,1,IF(Table_Market[[#This Row],[F_TOTAL_achat]]&lt;=21,2,3))</f>
        <v>1</v>
      </c>
      <c r="R1377" s="28">
        <f>IF(Table_Market[[#This Row],[M_TOTAL_dépensé]]&lt;=115,1,IF(Table_Market[[#This Row],[M_TOTAL_dépensé]]&lt;=833,2,3))</f>
        <v>1</v>
      </c>
      <c r="S1377" s="21" t="str">
        <f>Table_Market[[#This Row],[R_SCORE]]&amp;Table_Market[[#This Row],[F_SCORE]]&amp;Table_Market[[#This Row],[M_SCORE]]</f>
        <v>311</v>
      </c>
      <c r="T13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77" s="31">
        <v>71</v>
      </c>
      <c r="V1377" s="31">
        <v>0</v>
      </c>
      <c r="W1377" s="31">
        <v>13</v>
      </c>
      <c r="X1377" s="31">
        <v>3</v>
      </c>
      <c r="Y1377" s="31">
        <v>1</v>
      </c>
      <c r="Z1377" s="31">
        <v>0</v>
      </c>
      <c r="AA1377" s="28">
        <v>2</v>
      </c>
      <c r="AB1377" s="28">
        <v>1</v>
      </c>
      <c r="AC1377" s="28">
        <v>1</v>
      </c>
      <c r="AD1377" s="28">
        <v>4</v>
      </c>
      <c r="AE1377" s="28">
        <v>4</v>
      </c>
      <c r="AF1377" s="28">
        <v>0</v>
      </c>
      <c r="AG1377" s="28">
        <v>0</v>
      </c>
      <c r="AH1377" s="28">
        <v>0</v>
      </c>
      <c r="AI1377" s="28">
        <v>0</v>
      </c>
      <c r="AJ1377" s="28">
        <v>0</v>
      </c>
      <c r="AK1377" s="28">
        <v>0</v>
      </c>
      <c r="AL1377" s="28">
        <v>3</v>
      </c>
      <c r="AM1377" s="28">
        <v>11</v>
      </c>
      <c r="AN1377" s="32">
        <v>0</v>
      </c>
    </row>
    <row r="1378" spans="1:40" x14ac:dyDescent="0.35">
      <c r="A1378" s="19">
        <v>5048</v>
      </c>
      <c r="B1378" s="20">
        <v>1971</v>
      </c>
      <c r="C1378" s="21">
        <f ca="1">YEAR(TODAY())-CLEAN!$B1378</f>
        <v>54</v>
      </c>
      <c r="D1378" s="28" t="s">
        <v>792</v>
      </c>
      <c r="E1378" s="20" t="s">
        <v>714</v>
      </c>
      <c r="F1378" s="20" t="s">
        <v>709</v>
      </c>
      <c r="G1378" s="22">
        <v>42767</v>
      </c>
      <c r="H1378" s="21">
        <v>2</v>
      </c>
      <c r="I1378" s="21">
        <v>0</v>
      </c>
      <c r="J1378" s="21">
        <f>CLEAN!$H1378+CLEAN!$I1378</f>
        <v>2</v>
      </c>
      <c r="K1378" s="23">
        <v>41405</v>
      </c>
      <c r="L1378" s="21">
        <f ca="1">YEAR(TODAY())-YEAR(CLEAN!$K1378)</f>
        <v>12</v>
      </c>
      <c r="M1378" s="21">
        <v>53</v>
      </c>
      <c r="N1378" s="21">
        <f>SUM(CLEAN!$AB1378:$AE1378)</f>
        <v>14</v>
      </c>
      <c r="O1378" s="24">
        <f>CLEAN!$U1378+CLEAN!$V1378+CLEAN!$W1378+CLEAN!$X1378+CLEAN!$Y1378+CLEAN!$Z1378</f>
        <v>131</v>
      </c>
      <c r="P1378" s="21">
        <f>IF(CLEAN!$M1378&lt;=32,3,IF(CLEAN!$M1378&lt;=65,2,1))</f>
        <v>2</v>
      </c>
      <c r="Q1378" s="21">
        <f>IF(Table_Market[[#This Row],[F_TOTAL_achat]]&lt;=14,1,IF(Table_Market[[#This Row],[F_TOTAL_achat]]&lt;=21,2,3))</f>
        <v>1</v>
      </c>
      <c r="R1378" s="21">
        <f>IF(Table_Market[[#This Row],[M_TOTAL_dépensé]]&lt;=115,1,IF(Table_Market[[#This Row],[M_TOTAL_dépensé]]&lt;=833,2,3))</f>
        <v>2</v>
      </c>
      <c r="S1378" s="21" t="str">
        <f>Table_Market[[#This Row],[R_SCORE]]&amp;Table_Market[[#This Row],[F_SCORE]]&amp;Table_Market[[#This Row],[M_SCORE]]</f>
        <v>212</v>
      </c>
      <c r="T13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78" s="24">
        <v>20</v>
      </c>
      <c r="V1378" s="24">
        <v>6</v>
      </c>
      <c r="W1378" s="24">
        <v>43</v>
      </c>
      <c r="X1378" s="24">
        <v>19</v>
      </c>
      <c r="Y1378" s="24">
        <v>5</v>
      </c>
      <c r="Z1378" s="24">
        <v>38</v>
      </c>
      <c r="AA1378" s="21">
        <v>1</v>
      </c>
      <c r="AB1378" s="21">
        <v>3</v>
      </c>
      <c r="AC1378" s="21">
        <v>1</v>
      </c>
      <c r="AD1378" s="21">
        <v>2</v>
      </c>
      <c r="AE1378" s="21">
        <v>8</v>
      </c>
      <c r="AF1378" s="21">
        <v>0</v>
      </c>
      <c r="AG1378" s="21">
        <v>0</v>
      </c>
      <c r="AH1378" s="21">
        <v>0</v>
      </c>
      <c r="AI1378" s="21">
        <v>0</v>
      </c>
      <c r="AJ1378" s="21">
        <v>0</v>
      </c>
      <c r="AK1378" s="21">
        <v>0</v>
      </c>
      <c r="AL1378" s="21">
        <v>3</v>
      </c>
      <c r="AM1378" s="21">
        <v>11</v>
      </c>
      <c r="AN1378" s="25">
        <v>0</v>
      </c>
    </row>
    <row r="1379" spans="1:40" x14ac:dyDescent="0.35">
      <c r="A1379" s="26">
        <v>3570</v>
      </c>
      <c r="B1379" s="27">
        <v>1969</v>
      </c>
      <c r="C1379" s="21">
        <f ca="1">YEAR(TODAY())-CLEAN!$B1379</f>
        <v>56</v>
      </c>
      <c r="D1379" s="28" t="s">
        <v>792</v>
      </c>
      <c r="E1379" s="27" t="s">
        <v>714</v>
      </c>
      <c r="F1379" s="27" t="s">
        <v>713</v>
      </c>
      <c r="G1379" s="29">
        <v>42731</v>
      </c>
      <c r="H1379" s="28">
        <v>1</v>
      </c>
      <c r="I1379" s="28">
        <v>0</v>
      </c>
      <c r="J1379" s="28">
        <f>CLEAN!$H1379+CLEAN!$I1379</f>
        <v>1</v>
      </c>
      <c r="K1379" s="30">
        <v>41568</v>
      </c>
      <c r="L1379" s="28">
        <f ca="1">YEAR(TODAY())-YEAR(CLEAN!$K1379)</f>
        <v>12</v>
      </c>
      <c r="M1379" s="28">
        <v>64</v>
      </c>
      <c r="N1379" s="28">
        <f>SUM(CLEAN!$AB1379:$AE1379)</f>
        <v>15</v>
      </c>
      <c r="O1379" s="31">
        <f>CLEAN!$U1379+CLEAN!$V1379+CLEAN!$W1379+CLEAN!$X1379+CLEAN!$Y1379+CLEAN!$Z1379</f>
        <v>244</v>
      </c>
      <c r="P1379" s="28">
        <f>IF(CLEAN!$M1379&lt;=32,3,IF(CLEAN!$M1379&lt;=65,2,1))</f>
        <v>2</v>
      </c>
      <c r="Q1379" s="28">
        <f>IF(Table_Market[[#This Row],[F_TOTAL_achat]]&lt;=14,1,IF(Table_Market[[#This Row],[F_TOTAL_achat]]&lt;=21,2,3))</f>
        <v>2</v>
      </c>
      <c r="R1379" s="28">
        <f>IF(Table_Market[[#This Row],[M_TOTAL_dépensé]]&lt;=115,1,IF(Table_Market[[#This Row],[M_TOTAL_dépensé]]&lt;=833,2,3))</f>
        <v>2</v>
      </c>
      <c r="S1379" s="21" t="str">
        <f>Table_Market[[#This Row],[R_SCORE]]&amp;Table_Market[[#This Row],[F_SCORE]]&amp;Table_Market[[#This Row],[M_SCORE]]</f>
        <v>222</v>
      </c>
      <c r="T13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79" s="31">
        <v>159</v>
      </c>
      <c r="V1379" s="31">
        <v>2</v>
      </c>
      <c r="W1379" s="31">
        <v>51</v>
      </c>
      <c r="X1379" s="31">
        <v>6</v>
      </c>
      <c r="Y1379" s="31">
        <v>2</v>
      </c>
      <c r="Z1379" s="31">
        <v>24</v>
      </c>
      <c r="AA1379" s="28">
        <v>3</v>
      </c>
      <c r="AB1379" s="28">
        <v>4</v>
      </c>
      <c r="AC1379" s="28">
        <v>1</v>
      </c>
      <c r="AD1379" s="28">
        <v>5</v>
      </c>
      <c r="AE1379" s="28">
        <v>5</v>
      </c>
      <c r="AF1379" s="28">
        <v>0</v>
      </c>
      <c r="AG1379" s="28">
        <v>0</v>
      </c>
      <c r="AH1379" s="28">
        <v>0</v>
      </c>
      <c r="AI1379" s="28">
        <v>0</v>
      </c>
      <c r="AJ1379" s="28">
        <v>0</v>
      </c>
      <c r="AK1379" s="28">
        <v>0</v>
      </c>
      <c r="AL1379" s="28">
        <v>3</v>
      </c>
      <c r="AM1379" s="28">
        <v>11</v>
      </c>
      <c r="AN1379" s="32">
        <v>0</v>
      </c>
    </row>
    <row r="1380" spans="1:40" x14ac:dyDescent="0.35">
      <c r="A1380" s="19">
        <v>8897</v>
      </c>
      <c r="B1380" s="20">
        <v>1965</v>
      </c>
      <c r="C1380" s="21">
        <f ca="1">YEAR(TODAY())-CLEAN!$B1380</f>
        <v>60</v>
      </c>
      <c r="D1380" s="28" t="s">
        <v>794</v>
      </c>
      <c r="E1380" s="20" t="s">
        <v>716</v>
      </c>
      <c r="F1380" s="20" t="s">
        <v>709</v>
      </c>
      <c r="G1380" s="22">
        <v>42720</v>
      </c>
      <c r="H1380" s="21">
        <v>1</v>
      </c>
      <c r="I1380" s="21">
        <v>1</v>
      </c>
      <c r="J1380" s="21">
        <f>CLEAN!$H1380+CLEAN!$I1380</f>
        <v>2</v>
      </c>
      <c r="K1380" s="23">
        <v>41388</v>
      </c>
      <c r="L1380" s="21">
        <f ca="1">YEAR(TODAY())-YEAR(CLEAN!$K1380)</f>
        <v>12</v>
      </c>
      <c r="M1380" s="21">
        <v>9</v>
      </c>
      <c r="N1380" s="21">
        <f>SUM(CLEAN!$AB1380:$AE1380)</f>
        <v>25</v>
      </c>
      <c r="O1380" s="24">
        <f>CLEAN!$U1380+CLEAN!$V1380+CLEAN!$W1380+CLEAN!$X1380+CLEAN!$Y1380+CLEAN!$Z1380</f>
        <v>654</v>
      </c>
      <c r="P1380" s="21">
        <f>IF(CLEAN!$M1380&lt;=32,3,IF(CLEAN!$M1380&lt;=65,2,1))</f>
        <v>3</v>
      </c>
      <c r="Q1380" s="21">
        <f>IF(Table_Market[[#This Row],[F_TOTAL_achat]]&lt;=14,1,IF(Table_Market[[#This Row],[F_TOTAL_achat]]&lt;=21,2,3))</f>
        <v>3</v>
      </c>
      <c r="R1380" s="21">
        <f>IF(Table_Market[[#This Row],[M_TOTAL_dépensé]]&lt;=115,1,IF(Table_Market[[#This Row],[M_TOTAL_dépensé]]&lt;=833,2,3))</f>
        <v>2</v>
      </c>
      <c r="S1380" s="21" t="str">
        <f>Table_Market[[#This Row],[R_SCORE]]&amp;Table_Market[[#This Row],[F_SCORE]]&amp;Table_Market[[#This Row],[M_SCORE]]</f>
        <v>332</v>
      </c>
      <c r="T13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80" s="24">
        <v>392</v>
      </c>
      <c r="V1380" s="24">
        <v>5</v>
      </c>
      <c r="W1380" s="24">
        <v>91</v>
      </c>
      <c r="X1380" s="24">
        <v>28</v>
      </c>
      <c r="Y1380" s="24">
        <v>26</v>
      </c>
      <c r="Z1380" s="24">
        <v>112</v>
      </c>
      <c r="AA1380" s="21">
        <v>8</v>
      </c>
      <c r="AB1380" s="21">
        <v>7</v>
      </c>
      <c r="AC1380" s="21">
        <v>3</v>
      </c>
      <c r="AD1380" s="21">
        <v>7</v>
      </c>
      <c r="AE1380" s="21">
        <v>8</v>
      </c>
      <c r="AF1380" s="21">
        <v>0</v>
      </c>
      <c r="AG1380" s="21">
        <v>0</v>
      </c>
      <c r="AH1380" s="21">
        <v>0</v>
      </c>
      <c r="AI1380" s="21">
        <v>0</v>
      </c>
      <c r="AJ1380" s="21">
        <v>0</v>
      </c>
      <c r="AK1380" s="21">
        <v>0</v>
      </c>
      <c r="AL1380" s="21">
        <v>3</v>
      </c>
      <c r="AM1380" s="21">
        <v>11</v>
      </c>
      <c r="AN1380" s="25">
        <v>1</v>
      </c>
    </row>
    <row r="1381" spans="1:40" x14ac:dyDescent="0.35">
      <c r="A1381" s="26">
        <v>5036</v>
      </c>
      <c r="B1381" s="27">
        <v>1984</v>
      </c>
      <c r="C1381" s="21">
        <f ca="1">YEAR(TODAY())-CLEAN!$B1381</f>
        <v>41</v>
      </c>
      <c r="D1381" s="28" t="s">
        <v>793</v>
      </c>
      <c r="E1381" s="27" t="s">
        <v>714</v>
      </c>
      <c r="F1381" s="27" t="s">
        <v>709</v>
      </c>
      <c r="G1381" s="29">
        <v>42710</v>
      </c>
      <c r="H1381" s="28">
        <v>1</v>
      </c>
      <c r="I1381" s="28">
        <v>0</v>
      </c>
      <c r="J1381" s="28">
        <f>CLEAN!$H1381+CLEAN!$I1381</f>
        <v>1</v>
      </c>
      <c r="K1381" s="30">
        <v>41241</v>
      </c>
      <c r="L1381" s="28">
        <f ca="1">YEAR(TODAY())-YEAR(CLEAN!$K1381)</f>
        <v>13</v>
      </c>
      <c r="M1381" s="28">
        <v>38</v>
      </c>
      <c r="N1381" s="28">
        <f>SUM(CLEAN!$AB1381:$AE1381)</f>
        <v>18</v>
      </c>
      <c r="O1381" s="31">
        <f>CLEAN!$U1381+CLEAN!$V1381+CLEAN!$W1381+CLEAN!$X1381+CLEAN!$Y1381+CLEAN!$Z1381</f>
        <v>406</v>
      </c>
      <c r="P1381" s="28">
        <f>IF(CLEAN!$M1381&lt;=32,3,IF(CLEAN!$M1381&lt;=65,2,1))</f>
        <v>2</v>
      </c>
      <c r="Q1381" s="28">
        <f>IF(Table_Market[[#This Row],[F_TOTAL_achat]]&lt;=14,1,IF(Table_Market[[#This Row],[F_TOTAL_achat]]&lt;=21,2,3))</f>
        <v>2</v>
      </c>
      <c r="R1381" s="28">
        <f>IF(Table_Market[[#This Row],[M_TOTAL_dépensé]]&lt;=115,1,IF(Table_Market[[#This Row],[M_TOTAL_dépensé]]&lt;=833,2,3))</f>
        <v>2</v>
      </c>
      <c r="S1381" s="21" t="str">
        <f>Table_Market[[#This Row],[R_SCORE]]&amp;Table_Market[[#This Row],[F_SCORE]]&amp;Table_Market[[#This Row],[M_SCORE]]</f>
        <v>222</v>
      </c>
      <c r="T13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81" s="31">
        <v>252</v>
      </c>
      <c r="V1381" s="31">
        <v>3</v>
      </c>
      <c r="W1381" s="31">
        <v>42</v>
      </c>
      <c r="X1381" s="31">
        <v>4</v>
      </c>
      <c r="Y1381" s="31">
        <v>3</v>
      </c>
      <c r="Z1381" s="31">
        <v>102</v>
      </c>
      <c r="AA1381" s="28">
        <v>2</v>
      </c>
      <c r="AB1381" s="28">
        <v>4</v>
      </c>
      <c r="AC1381" s="28">
        <v>5</v>
      </c>
      <c r="AD1381" s="28">
        <v>3</v>
      </c>
      <c r="AE1381" s="28">
        <v>6</v>
      </c>
      <c r="AF1381" s="28">
        <v>0</v>
      </c>
      <c r="AG1381" s="28">
        <v>0</v>
      </c>
      <c r="AH1381" s="28">
        <v>0</v>
      </c>
      <c r="AI1381" s="28">
        <v>0</v>
      </c>
      <c r="AJ1381" s="28">
        <v>0</v>
      </c>
      <c r="AK1381" s="28">
        <v>0</v>
      </c>
      <c r="AL1381" s="28">
        <v>3</v>
      </c>
      <c r="AM1381" s="28">
        <v>11</v>
      </c>
      <c r="AN1381" s="32">
        <v>0</v>
      </c>
    </row>
    <row r="1382" spans="1:40" x14ac:dyDescent="0.35">
      <c r="A1382" s="19">
        <v>5961</v>
      </c>
      <c r="B1382" s="20">
        <v>1978</v>
      </c>
      <c r="C1382" s="21">
        <f ca="1">YEAR(TODAY())-CLEAN!$B1382</f>
        <v>47</v>
      </c>
      <c r="D1382" s="28" t="s">
        <v>792</v>
      </c>
      <c r="E1382" s="20" t="s">
        <v>716</v>
      </c>
      <c r="F1382" s="20" t="s">
        <v>710</v>
      </c>
      <c r="G1382" s="22">
        <v>42693</v>
      </c>
      <c r="H1382" s="21">
        <v>1</v>
      </c>
      <c r="I1382" s="21">
        <v>0</v>
      </c>
      <c r="J1382" s="21">
        <f>CLEAN!$H1382+CLEAN!$I1382</f>
        <v>1</v>
      </c>
      <c r="K1382" s="23">
        <v>41797</v>
      </c>
      <c r="L1382" s="21">
        <f ca="1">YEAR(TODAY())-YEAR(CLEAN!$K1382)</f>
        <v>11</v>
      </c>
      <c r="M1382" s="21">
        <v>29</v>
      </c>
      <c r="N1382" s="21">
        <f>SUM(CLEAN!$AB1382:$AE1382)</f>
        <v>9</v>
      </c>
      <c r="O1382" s="24">
        <f>CLEAN!$U1382+CLEAN!$V1382+CLEAN!$W1382+CLEAN!$X1382+CLEAN!$Y1382+CLEAN!$Z1382</f>
        <v>57</v>
      </c>
      <c r="P1382" s="21">
        <f>IF(CLEAN!$M1382&lt;=32,3,IF(CLEAN!$M1382&lt;=65,2,1))</f>
        <v>3</v>
      </c>
      <c r="Q1382" s="21">
        <f>IF(Table_Market[[#This Row],[F_TOTAL_achat]]&lt;=14,1,IF(Table_Market[[#This Row],[F_TOTAL_achat]]&lt;=21,2,3))</f>
        <v>1</v>
      </c>
      <c r="R1382" s="21">
        <f>IF(Table_Market[[#This Row],[M_TOTAL_dépensé]]&lt;=115,1,IF(Table_Market[[#This Row],[M_TOTAL_dépensé]]&lt;=833,2,3))</f>
        <v>1</v>
      </c>
      <c r="S1382" s="21" t="str">
        <f>Table_Market[[#This Row],[R_SCORE]]&amp;Table_Market[[#This Row],[F_SCORE]]&amp;Table_Market[[#This Row],[M_SCORE]]</f>
        <v>311</v>
      </c>
      <c r="T13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82" s="24">
        <v>8</v>
      </c>
      <c r="V1382" s="24">
        <v>4</v>
      </c>
      <c r="W1382" s="24">
        <v>20</v>
      </c>
      <c r="X1382" s="24">
        <v>6</v>
      </c>
      <c r="Y1382" s="24">
        <v>3</v>
      </c>
      <c r="Z1382" s="24">
        <v>16</v>
      </c>
      <c r="AA1382" s="21">
        <v>1</v>
      </c>
      <c r="AB1382" s="21">
        <v>1</v>
      </c>
      <c r="AC1382" s="21">
        <v>0</v>
      </c>
      <c r="AD1382" s="21">
        <v>3</v>
      </c>
      <c r="AE1382" s="21">
        <v>5</v>
      </c>
      <c r="AF1382" s="21">
        <v>0</v>
      </c>
      <c r="AG1382" s="21">
        <v>0</v>
      </c>
      <c r="AH1382" s="21">
        <v>0</v>
      </c>
      <c r="AI1382" s="21">
        <v>0</v>
      </c>
      <c r="AJ1382" s="21">
        <v>0</v>
      </c>
      <c r="AK1382" s="21">
        <v>0</v>
      </c>
      <c r="AL1382" s="21">
        <v>3</v>
      </c>
      <c r="AM1382" s="21">
        <v>11</v>
      </c>
      <c r="AN1382" s="25">
        <v>0</v>
      </c>
    </row>
    <row r="1383" spans="1:40" x14ac:dyDescent="0.35">
      <c r="A1383" s="26">
        <v>9214</v>
      </c>
      <c r="B1383" s="27">
        <v>1991</v>
      </c>
      <c r="C1383" s="21">
        <f ca="1">YEAR(TODAY())-CLEAN!$B1383</f>
        <v>34</v>
      </c>
      <c r="D1383" s="28" t="s">
        <v>793</v>
      </c>
      <c r="E1383" s="27" t="s">
        <v>716</v>
      </c>
      <c r="F1383" s="27" t="s">
        <v>710</v>
      </c>
      <c r="G1383" s="29">
        <v>42691</v>
      </c>
      <c r="H1383" s="28">
        <v>0</v>
      </c>
      <c r="I1383" s="28">
        <v>0</v>
      </c>
      <c r="J1383" s="28">
        <f>CLEAN!$H1383+CLEAN!$I1383</f>
        <v>0</v>
      </c>
      <c r="K1383" s="30">
        <v>41502</v>
      </c>
      <c r="L1383" s="28">
        <f ca="1">YEAR(TODAY())-YEAR(CLEAN!$K1383)</f>
        <v>12</v>
      </c>
      <c r="M1383" s="28">
        <v>48</v>
      </c>
      <c r="N1383" s="28">
        <f>SUM(CLEAN!$AB1383:$AE1383)</f>
        <v>17</v>
      </c>
      <c r="O1383" s="31">
        <f>CLEAN!$U1383+CLEAN!$V1383+CLEAN!$W1383+CLEAN!$X1383+CLEAN!$Y1383+CLEAN!$Z1383</f>
        <v>358</v>
      </c>
      <c r="P1383" s="28">
        <f>IF(CLEAN!$M1383&lt;=32,3,IF(CLEAN!$M1383&lt;=65,2,1))</f>
        <v>2</v>
      </c>
      <c r="Q1383" s="28">
        <f>IF(Table_Market[[#This Row],[F_TOTAL_achat]]&lt;=14,1,IF(Table_Market[[#This Row],[F_TOTAL_achat]]&lt;=21,2,3))</f>
        <v>2</v>
      </c>
      <c r="R1383" s="28">
        <f>IF(Table_Market[[#This Row],[M_TOTAL_dépensé]]&lt;=115,1,IF(Table_Market[[#This Row],[M_TOTAL_dépensé]]&lt;=833,2,3))</f>
        <v>2</v>
      </c>
      <c r="S1383" s="21" t="str">
        <f>Table_Market[[#This Row],[R_SCORE]]&amp;Table_Market[[#This Row],[F_SCORE]]&amp;Table_Market[[#This Row],[M_SCORE]]</f>
        <v>222</v>
      </c>
      <c r="T13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83" s="31">
        <v>179</v>
      </c>
      <c r="V1383" s="31">
        <v>2</v>
      </c>
      <c r="W1383" s="31">
        <v>64</v>
      </c>
      <c r="X1383" s="31">
        <v>38</v>
      </c>
      <c r="Y1383" s="31">
        <v>17</v>
      </c>
      <c r="Z1383" s="31">
        <v>58</v>
      </c>
      <c r="AA1383" s="28">
        <v>1</v>
      </c>
      <c r="AB1383" s="28">
        <v>5</v>
      </c>
      <c r="AC1383" s="28">
        <v>1</v>
      </c>
      <c r="AD1383" s="28">
        <v>6</v>
      </c>
      <c r="AE1383" s="28">
        <v>5</v>
      </c>
      <c r="AF1383" s="28">
        <v>0</v>
      </c>
      <c r="AG1383" s="28">
        <v>0</v>
      </c>
      <c r="AH1383" s="28">
        <v>0</v>
      </c>
      <c r="AI1383" s="28">
        <v>0</v>
      </c>
      <c r="AJ1383" s="28">
        <v>0</v>
      </c>
      <c r="AK1383" s="28">
        <v>0</v>
      </c>
      <c r="AL1383" s="28">
        <v>3</v>
      </c>
      <c r="AM1383" s="28">
        <v>11</v>
      </c>
      <c r="AN1383" s="32">
        <v>0</v>
      </c>
    </row>
    <row r="1384" spans="1:40" x14ac:dyDescent="0.35">
      <c r="A1384" s="19">
        <v>1379</v>
      </c>
      <c r="B1384" s="20">
        <v>1992</v>
      </c>
      <c r="C1384" s="21">
        <f ca="1">YEAR(TODAY())-CLEAN!$B1384</f>
        <v>33</v>
      </c>
      <c r="D1384" s="28" t="s">
        <v>793</v>
      </c>
      <c r="E1384" s="20" t="s">
        <v>717</v>
      </c>
      <c r="F1384" s="20" t="s">
        <v>713</v>
      </c>
      <c r="G1384" s="22">
        <v>42670</v>
      </c>
      <c r="H1384" s="21">
        <v>0</v>
      </c>
      <c r="I1384" s="21">
        <v>0</v>
      </c>
      <c r="J1384" s="21">
        <f>CLEAN!$H1384+CLEAN!$I1384</f>
        <v>0</v>
      </c>
      <c r="K1384" s="23">
        <v>41391</v>
      </c>
      <c r="L1384" s="21">
        <f ca="1">YEAR(TODAY())-YEAR(CLEAN!$K1384)</f>
        <v>12</v>
      </c>
      <c r="M1384" s="21">
        <v>12</v>
      </c>
      <c r="N1384" s="21">
        <f>SUM(CLEAN!$AB1384:$AE1384)</f>
        <v>14</v>
      </c>
      <c r="O1384" s="24">
        <f>CLEAN!$U1384+CLEAN!$V1384+CLEAN!$W1384+CLEAN!$X1384+CLEAN!$Y1384+CLEAN!$Z1384</f>
        <v>241</v>
      </c>
      <c r="P1384" s="21">
        <f>IF(CLEAN!$M1384&lt;=32,3,IF(CLEAN!$M1384&lt;=65,2,1))</f>
        <v>3</v>
      </c>
      <c r="Q1384" s="21">
        <f>IF(Table_Market[[#This Row],[F_TOTAL_achat]]&lt;=14,1,IF(Table_Market[[#This Row],[F_TOTAL_achat]]&lt;=21,2,3))</f>
        <v>1</v>
      </c>
      <c r="R1384" s="21">
        <f>IF(Table_Market[[#This Row],[M_TOTAL_dépensé]]&lt;=115,1,IF(Table_Market[[#This Row],[M_TOTAL_dépensé]]&lt;=833,2,3))</f>
        <v>2</v>
      </c>
      <c r="S1384" s="21" t="str">
        <f>Table_Market[[#This Row],[R_SCORE]]&amp;Table_Market[[#This Row],[F_SCORE]]&amp;Table_Market[[#This Row],[M_SCORE]]</f>
        <v>312</v>
      </c>
      <c r="T13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84" s="24">
        <v>154</v>
      </c>
      <c r="V1384" s="24">
        <v>2</v>
      </c>
      <c r="W1384" s="24">
        <v>46</v>
      </c>
      <c r="X1384" s="24">
        <v>20</v>
      </c>
      <c r="Y1384" s="24">
        <v>4</v>
      </c>
      <c r="Z1384" s="24">
        <v>15</v>
      </c>
      <c r="AA1384" s="21">
        <v>1</v>
      </c>
      <c r="AB1384" s="21">
        <v>4</v>
      </c>
      <c r="AC1384" s="21">
        <v>2</v>
      </c>
      <c r="AD1384" s="21">
        <v>4</v>
      </c>
      <c r="AE1384" s="21">
        <v>4</v>
      </c>
      <c r="AF1384" s="21">
        <v>0</v>
      </c>
      <c r="AG1384" s="21">
        <v>0</v>
      </c>
      <c r="AH1384" s="21">
        <v>0</v>
      </c>
      <c r="AI1384" s="21">
        <v>0</v>
      </c>
      <c r="AJ1384" s="21">
        <v>0</v>
      </c>
      <c r="AK1384" s="21">
        <v>0</v>
      </c>
      <c r="AL1384" s="21">
        <v>3</v>
      </c>
      <c r="AM1384" s="21">
        <v>11</v>
      </c>
      <c r="AN1384" s="25">
        <v>0</v>
      </c>
    </row>
    <row r="1385" spans="1:40" x14ac:dyDescent="0.35">
      <c r="A1385" s="26">
        <v>2694</v>
      </c>
      <c r="B1385" s="27">
        <v>1967</v>
      </c>
      <c r="C1385" s="21">
        <f ca="1">YEAR(TODAY())-CLEAN!$B1385</f>
        <v>58</v>
      </c>
      <c r="D1385" s="28" t="s">
        <v>792</v>
      </c>
      <c r="E1385" s="27" t="s">
        <v>716</v>
      </c>
      <c r="F1385" s="27" t="s">
        <v>710</v>
      </c>
      <c r="G1385" s="29">
        <v>42664</v>
      </c>
      <c r="H1385" s="28">
        <v>0</v>
      </c>
      <c r="I1385" s="28">
        <v>1</v>
      </c>
      <c r="J1385" s="28">
        <f>CLEAN!$H1385+CLEAN!$I1385</f>
        <v>1</v>
      </c>
      <c r="K1385" s="30">
        <v>41716</v>
      </c>
      <c r="L1385" s="28">
        <f ca="1">YEAR(TODAY())-YEAR(CLEAN!$K1385)</f>
        <v>11</v>
      </c>
      <c r="M1385" s="28">
        <v>44</v>
      </c>
      <c r="N1385" s="28">
        <f>SUM(CLEAN!$AB1385:$AE1385)</f>
        <v>10</v>
      </c>
      <c r="O1385" s="31">
        <f>CLEAN!$U1385+CLEAN!$V1385+CLEAN!$W1385+CLEAN!$X1385+CLEAN!$Y1385+CLEAN!$Z1385</f>
        <v>24</v>
      </c>
      <c r="P1385" s="28">
        <f>IF(CLEAN!$M1385&lt;=32,3,IF(CLEAN!$M1385&lt;=65,2,1))</f>
        <v>2</v>
      </c>
      <c r="Q1385" s="28">
        <f>IF(Table_Market[[#This Row],[F_TOTAL_achat]]&lt;=14,1,IF(Table_Market[[#This Row],[F_TOTAL_achat]]&lt;=21,2,3))</f>
        <v>1</v>
      </c>
      <c r="R1385" s="28">
        <f>IF(Table_Market[[#This Row],[M_TOTAL_dépensé]]&lt;=115,1,IF(Table_Market[[#This Row],[M_TOTAL_dépensé]]&lt;=833,2,3))</f>
        <v>1</v>
      </c>
      <c r="S1385" s="21" t="str">
        <f>Table_Market[[#This Row],[R_SCORE]]&amp;Table_Market[[#This Row],[F_SCORE]]&amp;Table_Market[[#This Row],[M_SCORE]]</f>
        <v>211</v>
      </c>
      <c r="T13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385" s="31">
        <v>21</v>
      </c>
      <c r="V1385" s="31">
        <v>0</v>
      </c>
      <c r="W1385" s="31">
        <v>3</v>
      </c>
      <c r="X1385" s="31">
        <v>0</v>
      </c>
      <c r="Y1385" s="31">
        <v>0</v>
      </c>
      <c r="Z1385" s="31">
        <v>0</v>
      </c>
      <c r="AA1385" s="28">
        <v>1</v>
      </c>
      <c r="AB1385" s="28">
        <v>1</v>
      </c>
      <c r="AC1385" s="28">
        <v>0</v>
      </c>
      <c r="AD1385" s="28">
        <v>3</v>
      </c>
      <c r="AE1385" s="28">
        <v>6</v>
      </c>
      <c r="AF1385" s="28">
        <v>0</v>
      </c>
      <c r="AG1385" s="28">
        <v>0</v>
      </c>
      <c r="AH1385" s="28">
        <v>0</v>
      </c>
      <c r="AI1385" s="28">
        <v>0</v>
      </c>
      <c r="AJ1385" s="28">
        <v>0</v>
      </c>
      <c r="AK1385" s="28">
        <v>0</v>
      </c>
      <c r="AL1385" s="28">
        <v>3</v>
      </c>
      <c r="AM1385" s="28">
        <v>11</v>
      </c>
      <c r="AN1385" s="32">
        <v>0</v>
      </c>
    </row>
    <row r="1386" spans="1:40" x14ac:dyDescent="0.35">
      <c r="A1386" s="19">
        <v>5954</v>
      </c>
      <c r="B1386" s="20">
        <v>1972</v>
      </c>
      <c r="C1386" s="21">
        <f ca="1">YEAR(TODAY())-CLEAN!$B1386</f>
        <v>53</v>
      </c>
      <c r="D1386" s="28" t="s">
        <v>792</v>
      </c>
      <c r="E1386" s="20" t="s">
        <v>717</v>
      </c>
      <c r="F1386" s="20" t="s">
        <v>711</v>
      </c>
      <c r="G1386" s="22">
        <v>42618</v>
      </c>
      <c r="H1386" s="21">
        <v>1</v>
      </c>
      <c r="I1386" s="21">
        <v>0</v>
      </c>
      <c r="J1386" s="21">
        <f>CLEAN!$H1386+CLEAN!$I1386</f>
        <v>1</v>
      </c>
      <c r="K1386" s="23">
        <v>41556</v>
      </c>
      <c r="L1386" s="21">
        <f ca="1">YEAR(TODAY())-YEAR(CLEAN!$K1386)</f>
        <v>12</v>
      </c>
      <c r="M1386" s="21">
        <v>92</v>
      </c>
      <c r="N1386" s="21">
        <f>SUM(CLEAN!$AB1386:$AE1386)</f>
        <v>17</v>
      </c>
      <c r="O1386" s="24">
        <f>CLEAN!$U1386+CLEAN!$V1386+CLEAN!$W1386+CLEAN!$X1386+CLEAN!$Y1386+CLEAN!$Z1386</f>
        <v>192</v>
      </c>
      <c r="P1386" s="21">
        <f>IF(CLEAN!$M1386&lt;=32,3,IF(CLEAN!$M1386&lt;=65,2,1))</f>
        <v>1</v>
      </c>
      <c r="Q1386" s="21">
        <f>IF(Table_Market[[#This Row],[F_TOTAL_achat]]&lt;=14,1,IF(Table_Market[[#This Row],[F_TOTAL_achat]]&lt;=21,2,3))</f>
        <v>2</v>
      </c>
      <c r="R1386" s="21">
        <f>IF(Table_Market[[#This Row],[M_TOTAL_dépensé]]&lt;=115,1,IF(Table_Market[[#This Row],[M_TOTAL_dépensé]]&lt;=833,2,3))</f>
        <v>2</v>
      </c>
      <c r="S1386" s="21" t="str">
        <f>Table_Market[[#This Row],[R_SCORE]]&amp;Table_Market[[#This Row],[F_SCORE]]&amp;Table_Market[[#This Row],[M_SCORE]]</f>
        <v>122</v>
      </c>
      <c r="T13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86" s="24">
        <v>76</v>
      </c>
      <c r="V1386" s="24">
        <v>14</v>
      </c>
      <c r="W1386" s="24">
        <v>74</v>
      </c>
      <c r="X1386" s="24">
        <v>13</v>
      </c>
      <c r="Y1386" s="24">
        <v>5</v>
      </c>
      <c r="Z1386" s="24">
        <v>10</v>
      </c>
      <c r="AA1386" s="21">
        <v>2</v>
      </c>
      <c r="AB1386" s="21">
        <v>5</v>
      </c>
      <c r="AC1386" s="21">
        <v>0</v>
      </c>
      <c r="AD1386" s="21">
        <v>4</v>
      </c>
      <c r="AE1386" s="21">
        <v>8</v>
      </c>
      <c r="AF1386" s="21">
        <v>0</v>
      </c>
      <c r="AG1386" s="21">
        <v>0</v>
      </c>
      <c r="AH1386" s="21">
        <v>0</v>
      </c>
      <c r="AI1386" s="21">
        <v>0</v>
      </c>
      <c r="AJ1386" s="21">
        <v>0</v>
      </c>
      <c r="AK1386" s="21">
        <v>0</v>
      </c>
      <c r="AL1386" s="21">
        <v>3</v>
      </c>
      <c r="AM1386" s="21">
        <v>11</v>
      </c>
      <c r="AN1386" s="25">
        <v>0</v>
      </c>
    </row>
    <row r="1387" spans="1:40" x14ac:dyDescent="0.35">
      <c r="A1387" s="26">
        <v>2625</v>
      </c>
      <c r="B1387" s="27">
        <v>1954</v>
      </c>
      <c r="C1387" s="21">
        <f ca="1">YEAR(TODAY())-CLEAN!$B1387</f>
        <v>71</v>
      </c>
      <c r="D1387" s="28" t="s">
        <v>794</v>
      </c>
      <c r="E1387" s="27" t="s">
        <v>717</v>
      </c>
      <c r="F1387" s="27" t="s">
        <v>709</v>
      </c>
      <c r="G1387" s="29">
        <v>42607</v>
      </c>
      <c r="H1387" s="28">
        <v>0</v>
      </c>
      <c r="I1387" s="28">
        <v>1</v>
      </c>
      <c r="J1387" s="28">
        <f>CLEAN!$H1387+CLEAN!$I1387</f>
        <v>1</v>
      </c>
      <c r="K1387" s="30">
        <v>41595</v>
      </c>
      <c r="L1387" s="28">
        <f ca="1">YEAR(TODAY())-YEAR(CLEAN!$K1387)</f>
        <v>12</v>
      </c>
      <c r="M1387" s="28">
        <v>30</v>
      </c>
      <c r="N1387" s="28">
        <f>SUM(CLEAN!$AB1387:$AE1387)</f>
        <v>15</v>
      </c>
      <c r="O1387" s="31">
        <f>CLEAN!$U1387+CLEAN!$V1387+CLEAN!$W1387+CLEAN!$X1387+CLEAN!$Y1387+CLEAN!$Z1387</f>
        <v>350</v>
      </c>
      <c r="P1387" s="28">
        <f>IF(CLEAN!$M1387&lt;=32,3,IF(CLEAN!$M1387&lt;=65,2,1))</f>
        <v>3</v>
      </c>
      <c r="Q1387" s="28">
        <f>IF(Table_Market[[#This Row],[F_TOTAL_achat]]&lt;=14,1,IF(Table_Market[[#This Row],[F_TOTAL_achat]]&lt;=21,2,3))</f>
        <v>2</v>
      </c>
      <c r="R1387" s="28">
        <f>IF(Table_Market[[#This Row],[M_TOTAL_dépensé]]&lt;=115,1,IF(Table_Market[[#This Row],[M_TOTAL_dépensé]]&lt;=833,2,3))</f>
        <v>2</v>
      </c>
      <c r="S1387" s="21" t="str">
        <f>Table_Market[[#This Row],[R_SCORE]]&amp;Table_Market[[#This Row],[F_SCORE]]&amp;Table_Market[[#This Row],[M_SCORE]]</f>
        <v>322</v>
      </c>
      <c r="T13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87" s="31">
        <v>156</v>
      </c>
      <c r="V1387" s="31">
        <v>29</v>
      </c>
      <c r="W1387" s="31">
        <v>56</v>
      </c>
      <c r="X1387" s="31">
        <v>30</v>
      </c>
      <c r="Y1387" s="31">
        <v>32</v>
      </c>
      <c r="Z1387" s="31">
        <v>47</v>
      </c>
      <c r="AA1387" s="28">
        <v>2</v>
      </c>
      <c r="AB1387" s="28">
        <v>3</v>
      </c>
      <c r="AC1387" s="28">
        <v>2</v>
      </c>
      <c r="AD1387" s="28">
        <v>7</v>
      </c>
      <c r="AE1387" s="28">
        <v>3</v>
      </c>
      <c r="AF1387" s="28">
        <v>0</v>
      </c>
      <c r="AG1387" s="28">
        <v>0</v>
      </c>
      <c r="AH1387" s="28">
        <v>0</v>
      </c>
      <c r="AI1387" s="28">
        <v>0</v>
      </c>
      <c r="AJ1387" s="28">
        <v>0</v>
      </c>
      <c r="AK1387" s="28">
        <v>0</v>
      </c>
      <c r="AL1387" s="28">
        <v>3</v>
      </c>
      <c r="AM1387" s="28">
        <v>11</v>
      </c>
      <c r="AN1387" s="32">
        <v>0</v>
      </c>
    </row>
    <row r="1388" spans="1:40" x14ac:dyDescent="0.35">
      <c r="A1388" s="19">
        <v>10905</v>
      </c>
      <c r="B1388" s="20">
        <v>1955</v>
      </c>
      <c r="C1388" s="21">
        <f ca="1">YEAR(TODAY())-CLEAN!$B1388</f>
        <v>70</v>
      </c>
      <c r="D1388" s="28" t="s">
        <v>794</v>
      </c>
      <c r="E1388" s="20" t="s">
        <v>716</v>
      </c>
      <c r="F1388" s="20" t="s">
        <v>713</v>
      </c>
      <c r="G1388" s="22">
        <v>42586</v>
      </c>
      <c r="H1388" s="21">
        <v>1</v>
      </c>
      <c r="I1388" s="21">
        <v>1</v>
      </c>
      <c r="J1388" s="21">
        <f>CLEAN!$H1388+CLEAN!$I1388</f>
        <v>2</v>
      </c>
      <c r="K1388" s="23">
        <v>41211</v>
      </c>
      <c r="L1388" s="21">
        <f ca="1">YEAR(TODAY())-YEAR(CLEAN!$K1388)</f>
        <v>13</v>
      </c>
      <c r="M1388" s="21">
        <v>7</v>
      </c>
      <c r="N1388" s="21">
        <f>SUM(CLEAN!$AB1388:$AE1388)</f>
        <v>19</v>
      </c>
      <c r="O1388" s="24">
        <f>CLEAN!$U1388+CLEAN!$V1388+CLEAN!$W1388+CLEAN!$X1388+CLEAN!$Y1388+CLEAN!$Z1388</f>
        <v>252</v>
      </c>
      <c r="P1388" s="21">
        <f>IF(CLEAN!$M1388&lt;=32,3,IF(CLEAN!$M1388&lt;=65,2,1))</f>
        <v>3</v>
      </c>
      <c r="Q1388" s="21">
        <f>IF(Table_Market[[#This Row],[F_TOTAL_achat]]&lt;=14,1,IF(Table_Market[[#This Row],[F_TOTAL_achat]]&lt;=21,2,3))</f>
        <v>2</v>
      </c>
      <c r="R1388" s="21">
        <f>IF(Table_Market[[#This Row],[M_TOTAL_dépensé]]&lt;=115,1,IF(Table_Market[[#This Row],[M_TOTAL_dépensé]]&lt;=833,2,3))</f>
        <v>2</v>
      </c>
      <c r="S1388" s="21" t="str">
        <f>Table_Market[[#This Row],[R_SCORE]]&amp;Table_Market[[#This Row],[F_SCORE]]&amp;Table_Market[[#This Row],[M_SCORE]]</f>
        <v>322</v>
      </c>
      <c r="T13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88" s="24">
        <v>194</v>
      </c>
      <c r="V1388" s="24">
        <v>2</v>
      </c>
      <c r="W1388" s="24">
        <v>56</v>
      </c>
      <c r="X1388" s="24">
        <v>0</v>
      </c>
      <c r="Y1388" s="24">
        <v>0</v>
      </c>
      <c r="Z1388" s="24">
        <v>0</v>
      </c>
      <c r="AA1388" s="21">
        <v>5</v>
      </c>
      <c r="AB1388" s="21">
        <v>4</v>
      </c>
      <c r="AC1388" s="21">
        <v>1</v>
      </c>
      <c r="AD1388" s="21">
        <v>6</v>
      </c>
      <c r="AE1388" s="21">
        <v>8</v>
      </c>
      <c r="AF1388" s="21">
        <v>0</v>
      </c>
      <c r="AG1388" s="21">
        <v>0</v>
      </c>
      <c r="AH1388" s="21">
        <v>0</v>
      </c>
      <c r="AI1388" s="21">
        <v>0</v>
      </c>
      <c r="AJ1388" s="21">
        <v>0</v>
      </c>
      <c r="AK1388" s="21">
        <v>0</v>
      </c>
      <c r="AL1388" s="21">
        <v>3</v>
      </c>
      <c r="AM1388" s="21">
        <v>11</v>
      </c>
      <c r="AN1388" s="25">
        <v>1</v>
      </c>
    </row>
    <row r="1389" spans="1:40" x14ac:dyDescent="0.35">
      <c r="A1389" s="26">
        <v>8910</v>
      </c>
      <c r="B1389" s="27">
        <v>1955</v>
      </c>
      <c r="C1389" s="21">
        <f ca="1">YEAR(TODAY())-CLEAN!$B1389</f>
        <v>70</v>
      </c>
      <c r="D1389" s="28" t="s">
        <v>794</v>
      </c>
      <c r="E1389" s="27" t="s">
        <v>716</v>
      </c>
      <c r="F1389" s="27" t="s">
        <v>713</v>
      </c>
      <c r="G1389" s="29">
        <v>42586</v>
      </c>
      <c r="H1389" s="28">
        <v>1</v>
      </c>
      <c r="I1389" s="28">
        <v>1</v>
      </c>
      <c r="J1389" s="28">
        <f>CLEAN!$H1389+CLEAN!$I1389</f>
        <v>2</v>
      </c>
      <c r="K1389" s="30">
        <v>41211</v>
      </c>
      <c r="L1389" s="28">
        <f ca="1">YEAR(TODAY())-YEAR(CLEAN!$K1389)</f>
        <v>13</v>
      </c>
      <c r="M1389" s="28">
        <v>7</v>
      </c>
      <c r="N1389" s="28">
        <f>SUM(CLEAN!$AB1389:$AE1389)</f>
        <v>19</v>
      </c>
      <c r="O1389" s="31">
        <f>CLEAN!$U1389+CLEAN!$V1389+CLEAN!$W1389+CLEAN!$X1389+CLEAN!$Y1389+CLEAN!$Z1389</f>
        <v>252</v>
      </c>
      <c r="P1389" s="28">
        <f>IF(CLEAN!$M1389&lt;=32,3,IF(CLEAN!$M1389&lt;=65,2,1))</f>
        <v>3</v>
      </c>
      <c r="Q1389" s="28">
        <f>IF(Table_Market[[#This Row],[F_TOTAL_achat]]&lt;=14,1,IF(Table_Market[[#This Row],[F_TOTAL_achat]]&lt;=21,2,3))</f>
        <v>2</v>
      </c>
      <c r="R1389" s="28">
        <f>IF(Table_Market[[#This Row],[M_TOTAL_dépensé]]&lt;=115,1,IF(Table_Market[[#This Row],[M_TOTAL_dépensé]]&lt;=833,2,3))</f>
        <v>2</v>
      </c>
      <c r="S1389" s="21" t="str">
        <f>Table_Market[[#This Row],[R_SCORE]]&amp;Table_Market[[#This Row],[F_SCORE]]&amp;Table_Market[[#This Row],[M_SCORE]]</f>
        <v>322</v>
      </c>
      <c r="T13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89" s="31">
        <v>194</v>
      </c>
      <c r="V1389" s="31">
        <v>2</v>
      </c>
      <c r="W1389" s="31">
        <v>56</v>
      </c>
      <c r="X1389" s="31">
        <v>0</v>
      </c>
      <c r="Y1389" s="31">
        <v>0</v>
      </c>
      <c r="Z1389" s="31">
        <v>0</v>
      </c>
      <c r="AA1389" s="28">
        <v>5</v>
      </c>
      <c r="AB1389" s="28">
        <v>4</v>
      </c>
      <c r="AC1389" s="28">
        <v>1</v>
      </c>
      <c r="AD1389" s="28">
        <v>6</v>
      </c>
      <c r="AE1389" s="28">
        <v>8</v>
      </c>
      <c r="AF1389" s="28">
        <v>0</v>
      </c>
      <c r="AG1389" s="28">
        <v>0</v>
      </c>
      <c r="AH1389" s="28">
        <v>0</v>
      </c>
      <c r="AI1389" s="28">
        <v>0</v>
      </c>
      <c r="AJ1389" s="28">
        <v>0</v>
      </c>
      <c r="AK1389" s="28">
        <v>0</v>
      </c>
      <c r="AL1389" s="28">
        <v>3</v>
      </c>
      <c r="AM1389" s="28">
        <v>11</v>
      </c>
      <c r="AN1389" s="32">
        <v>1</v>
      </c>
    </row>
    <row r="1390" spans="1:40" x14ac:dyDescent="0.35">
      <c r="A1390" s="19">
        <v>6299</v>
      </c>
      <c r="B1390" s="20">
        <v>1968</v>
      </c>
      <c r="C1390" s="21">
        <f ca="1">YEAR(TODAY())-CLEAN!$B1390</f>
        <v>57</v>
      </c>
      <c r="D1390" s="28" t="s">
        <v>792</v>
      </c>
      <c r="E1390" s="20" t="s">
        <v>714</v>
      </c>
      <c r="F1390" s="20" t="s">
        <v>711</v>
      </c>
      <c r="G1390" s="22">
        <v>42564</v>
      </c>
      <c r="H1390" s="21">
        <v>0</v>
      </c>
      <c r="I1390" s="21">
        <v>1</v>
      </c>
      <c r="J1390" s="21">
        <f>CLEAN!$H1390+CLEAN!$I1390</f>
        <v>1</v>
      </c>
      <c r="K1390" s="23">
        <v>41276</v>
      </c>
      <c r="L1390" s="21">
        <f ca="1">YEAR(TODAY())-YEAR(CLEAN!$K1390)</f>
        <v>12</v>
      </c>
      <c r="M1390" s="21">
        <v>28</v>
      </c>
      <c r="N1390" s="21">
        <f>SUM(CLEAN!$AB1390:$AE1390)</f>
        <v>25</v>
      </c>
      <c r="O1390" s="24">
        <f>CLEAN!$U1390+CLEAN!$V1390+CLEAN!$W1390+CLEAN!$X1390+CLEAN!$Y1390+CLEAN!$Z1390</f>
        <v>813</v>
      </c>
      <c r="P1390" s="21">
        <f>IF(CLEAN!$M1390&lt;=32,3,IF(CLEAN!$M1390&lt;=65,2,1))</f>
        <v>3</v>
      </c>
      <c r="Q1390" s="21">
        <f>IF(Table_Market[[#This Row],[F_TOTAL_achat]]&lt;=14,1,IF(Table_Market[[#This Row],[F_TOTAL_achat]]&lt;=21,2,3))</f>
        <v>3</v>
      </c>
      <c r="R1390" s="21">
        <f>IF(Table_Market[[#This Row],[M_TOTAL_dépensé]]&lt;=115,1,IF(Table_Market[[#This Row],[M_TOTAL_dépensé]]&lt;=833,2,3))</f>
        <v>2</v>
      </c>
      <c r="S1390" s="21" t="str">
        <f>Table_Market[[#This Row],[R_SCORE]]&amp;Table_Market[[#This Row],[F_SCORE]]&amp;Table_Market[[#This Row],[M_SCORE]]</f>
        <v>332</v>
      </c>
      <c r="T13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90" s="24">
        <v>324</v>
      </c>
      <c r="V1390" s="24">
        <v>48</v>
      </c>
      <c r="W1390" s="24">
        <v>186</v>
      </c>
      <c r="X1390" s="24">
        <v>39</v>
      </c>
      <c r="Y1390" s="24">
        <v>18</v>
      </c>
      <c r="Z1390" s="24">
        <v>198</v>
      </c>
      <c r="AA1390" s="21">
        <v>6</v>
      </c>
      <c r="AB1390" s="21">
        <v>6</v>
      </c>
      <c r="AC1390" s="21">
        <v>8</v>
      </c>
      <c r="AD1390" s="21">
        <v>4</v>
      </c>
      <c r="AE1390" s="21">
        <v>7</v>
      </c>
      <c r="AF1390" s="21">
        <v>1</v>
      </c>
      <c r="AG1390" s="21">
        <v>0</v>
      </c>
      <c r="AH1390" s="21">
        <v>0</v>
      </c>
      <c r="AI1390" s="21">
        <v>0</v>
      </c>
      <c r="AJ1390" s="21">
        <v>0</v>
      </c>
      <c r="AK1390" s="21">
        <v>0</v>
      </c>
      <c r="AL1390" s="21">
        <v>3</v>
      </c>
      <c r="AM1390" s="21">
        <v>11</v>
      </c>
      <c r="AN1390" s="25">
        <v>1</v>
      </c>
    </row>
    <row r="1391" spans="1:40" x14ac:dyDescent="0.35">
      <c r="A1391" s="26">
        <v>3846</v>
      </c>
      <c r="B1391" s="27">
        <v>1974</v>
      </c>
      <c r="C1391" s="21">
        <f ca="1">YEAR(TODAY())-CLEAN!$B1391</f>
        <v>51</v>
      </c>
      <c r="D1391" s="28" t="s">
        <v>792</v>
      </c>
      <c r="E1391" s="27" t="s">
        <v>716</v>
      </c>
      <c r="F1391" s="27" t="s">
        <v>710</v>
      </c>
      <c r="G1391" s="29">
        <v>42557</v>
      </c>
      <c r="H1391" s="28">
        <v>0</v>
      </c>
      <c r="I1391" s="28">
        <v>1</v>
      </c>
      <c r="J1391" s="28">
        <f>CLEAN!$H1391+CLEAN!$I1391</f>
        <v>1</v>
      </c>
      <c r="K1391" s="30">
        <v>41150</v>
      </c>
      <c r="L1391" s="28">
        <f ca="1">YEAR(TODAY())-YEAR(CLEAN!$K1391)</f>
        <v>13</v>
      </c>
      <c r="M1391" s="28">
        <v>98</v>
      </c>
      <c r="N1391" s="28">
        <f>SUM(CLEAN!$AB1391:$AE1391)</f>
        <v>19</v>
      </c>
      <c r="O1391" s="31">
        <f>CLEAN!$U1391+CLEAN!$V1391+CLEAN!$W1391+CLEAN!$X1391+CLEAN!$Y1391+CLEAN!$Z1391</f>
        <v>270</v>
      </c>
      <c r="P1391" s="28">
        <f>IF(CLEAN!$M1391&lt;=32,3,IF(CLEAN!$M1391&lt;=65,2,1))</f>
        <v>1</v>
      </c>
      <c r="Q1391" s="28">
        <f>IF(Table_Market[[#This Row],[F_TOTAL_achat]]&lt;=14,1,IF(Table_Market[[#This Row],[F_TOTAL_achat]]&lt;=21,2,3))</f>
        <v>2</v>
      </c>
      <c r="R1391" s="28">
        <f>IF(Table_Market[[#This Row],[M_TOTAL_dépensé]]&lt;=115,1,IF(Table_Market[[#This Row],[M_TOTAL_dépensé]]&lt;=833,2,3))</f>
        <v>2</v>
      </c>
      <c r="S1391" s="21" t="str">
        <f>Table_Market[[#This Row],[R_SCORE]]&amp;Table_Market[[#This Row],[F_SCORE]]&amp;Table_Market[[#This Row],[M_SCORE]]</f>
        <v>122</v>
      </c>
      <c r="T13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1" s="31">
        <v>192</v>
      </c>
      <c r="V1391" s="31">
        <v>5</v>
      </c>
      <c r="W1391" s="31">
        <v>53</v>
      </c>
      <c r="X1391" s="31">
        <v>0</v>
      </c>
      <c r="Y1391" s="31">
        <v>5</v>
      </c>
      <c r="Z1391" s="31">
        <v>15</v>
      </c>
      <c r="AA1391" s="28">
        <v>4</v>
      </c>
      <c r="AB1391" s="28">
        <v>6</v>
      </c>
      <c r="AC1391" s="28">
        <v>1</v>
      </c>
      <c r="AD1391" s="28">
        <v>4</v>
      </c>
      <c r="AE1391" s="28">
        <v>8</v>
      </c>
      <c r="AF1391" s="28">
        <v>0</v>
      </c>
      <c r="AG1391" s="28">
        <v>0</v>
      </c>
      <c r="AH1391" s="28">
        <v>0</v>
      </c>
      <c r="AI1391" s="28">
        <v>0</v>
      </c>
      <c r="AJ1391" s="28">
        <v>0</v>
      </c>
      <c r="AK1391" s="28">
        <v>0</v>
      </c>
      <c r="AL1391" s="28">
        <v>3</v>
      </c>
      <c r="AM1391" s="28">
        <v>11</v>
      </c>
      <c r="AN1391" s="32">
        <v>0</v>
      </c>
    </row>
    <row r="1392" spans="1:40" x14ac:dyDescent="0.35">
      <c r="A1392" s="19">
        <v>322</v>
      </c>
      <c r="B1392" s="20">
        <v>1978</v>
      </c>
      <c r="C1392" s="21">
        <f ca="1">YEAR(TODAY())-CLEAN!$B1392</f>
        <v>47</v>
      </c>
      <c r="D1392" s="28" t="s">
        <v>792</v>
      </c>
      <c r="E1392" s="20" t="s">
        <v>716</v>
      </c>
      <c r="F1392" s="20" t="s">
        <v>713</v>
      </c>
      <c r="G1392" s="22">
        <v>42554</v>
      </c>
      <c r="H1392" s="21">
        <v>1</v>
      </c>
      <c r="I1392" s="21">
        <v>1</v>
      </c>
      <c r="J1392" s="21">
        <f>CLEAN!$H1392+CLEAN!$I1392</f>
        <v>2</v>
      </c>
      <c r="K1392" s="23">
        <v>41286</v>
      </c>
      <c r="L1392" s="21">
        <f ca="1">YEAR(TODAY())-YEAR(CLEAN!$K1392)</f>
        <v>12</v>
      </c>
      <c r="M1392" s="21">
        <v>93</v>
      </c>
      <c r="N1392" s="21">
        <f>SUM(CLEAN!$AB1392:$AE1392)</f>
        <v>9</v>
      </c>
      <c r="O1392" s="24">
        <f>CLEAN!$U1392+CLEAN!$V1392+CLEAN!$W1392+CLEAN!$X1392+CLEAN!$Y1392+CLEAN!$Z1392</f>
        <v>41</v>
      </c>
      <c r="P1392" s="21">
        <f>IF(CLEAN!$M1392&lt;=32,3,IF(CLEAN!$M1392&lt;=65,2,1))</f>
        <v>1</v>
      </c>
      <c r="Q1392" s="21">
        <f>IF(Table_Market[[#This Row],[F_TOTAL_achat]]&lt;=14,1,IF(Table_Market[[#This Row],[F_TOTAL_achat]]&lt;=21,2,3))</f>
        <v>1</v>
      </c>
      <c r="R1392" s="21">
        <f>IF(Table_Market[[#This Row],[M_TOTAL_dépensé]]&lt;=115,1,IF(Table_Market[[#This Row],[M_TOTAL_dépensé]]&lt;=833,2,3))</f>
        <v>1</v>
      </c>
      <c r="S1392" s="21" t="str">
        <f>Table_Market[[#This Row],[R_SCORE]]&amp;Table_Market[[#This Row],[F_SCORE]]&amp;Table_Market[[#This Row],[M_SCORE]]</f>
        <v>111</v>
      </c>
      <c r="T13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2" s="24">
        <v>29</v>
      </c>
      <c r="V1392" s="24">
        <v>1</v>
      </c>
      <c r="W1392" s="24">
        <v>11</v>
      </c>
      <c r="X1392" s="24">
        <v>0</v>
      </c>
      <c r="Y1392" s="24">
        <v>0</v>
      </c>
      <c r="Z1392" s="24">
        <v>0</v>
      </c>
      <c r="AA1392" s="21">
        <v>2</v>
      </c>
      <c r="AB1392" s="21">
        <v>2</v>
      </c>
      <c r="AC1392" s="21">
        <v>0</v>
      </c>
      <c r="AD1392" s="21">
        <v>3</v>
      </c>
      <c r="AE1392" s="21">
        <v>4</v>
      </c>
      <c r="AF1392" s="21">
        <v>0</v>
      </c>
      <c r="AG1392" s="21">
        <v>0</v>
      </c>
      <c r="AH1392" s="21">
        <v>0</v>
      </c>
      <c r="AI1392" s="21">
        <v>0</v>
      </c>
      <c r="AJ1392" s="21">
        <v>0</v>
      </c>
      <c r="AK1392" s="21">
        <v>0</v>
      </c>
      <c r="AL1392" s="21">
        <v>3</v>
      </c>
      <c r="AM1392" s="21">
        <v>11</v>
      </c>
      <c r="AN1392" s="25">
        <v>0</v>
      </c>
    </row>
    <row r="1393" spans="1:40" x14ac:dyDescent="0.35">
      <c r="A1393" s="26">
        <v>574</v>
      </c>
      <c r="B1393" s="27">
        <v>1964</v>
      </c>
      <c r="C1393" s="21">
        <f ca="1">YEAR(TODAY())-CLEAN!$B1393</f>
        <v>61</v>
      </c>
      <c r="D1393" s="28" t="s">
        <v>794</v>
      </c>
      <c r="E1393" s="27" t="s">
        <v>716</v>
      </c>
      <c r="F1393" s="27" t="s">
        <v>710</v>
      </c>
      <c r="G1393" s="29">
        <v>42523</v>
      </c>
      <c r="H1393" s="28">
        <v>0</v>
      </c>
      <c r="I1393" s="28">
        <v>0</v>
      </c>
      <c r="J1393" s="28">
        <f>CLEAN!$H1393+CLEAN!$I1393</f>
        <v>0</v>
      </c>
      <c r="K1393" s="30">
        <v>41752</v>
      </c>
      <c r="L1393" s="28">
        <f ca="1">YEAR(TODAY())-YEAR(CLEAN!$K1393)</f>
        <v>11</v>
      </c>
      <c r="M1393" s="28">
        <v>96</v>
      </c>
      <c r="N1393" s="28">
        <f>SUM(CLEAN!$AB1393:$AE1393)</f>
        <v>8</v>
      </c>
      <c r="O1393" s="31">
        <f>CLEAN!$U1393+CLEAN!$V1393+CLEAN!$W1393+CLEAN!$X1393+CLEAN!$Y1393+CLEAN!$Z1393</f>
        <v>125</v>
      </c>
      <c r="P1393" s="28">
        <f>IF(CLEAN!$M1393&lt;=32,3,IF(CLEAN!$M1393&lt;=65,2,1))</f>
        <v>1</v>
      </c>
      <c r="Q1393" s="28">
        <f>IF(Table_Market[[#This Row],[F_TOTAL_achat]]&lt;=14,1,IF(Table_Market[[#This Row],[F_TOTAL_achat]]&lt;=21,2,3))</f>
        <v>1</v>
      </c>
      <c r="R1393" s="28">
        <f>IF(Table_Market[[#This Row],[M_TOTAL_dépensé]]&lt;=115,1,IF(Table_Market[[#This Row],[M_TOTAL_dépensé]]&lt;=833,2,3))</f>
        <v>2</v>
      </c>
      <c r="S1393" s="21" t="str">
        <f>Table_Market[[#This Row],[R_SCORE]]&amp;Table_Market[[#This Row],[F_SCORE]]&amp;Table_Market[[#This Row],[M_SCORE]]</f>
        <v>112</v>
      </c>
      <c r="T13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3" s="31">
        <v>14</v>
      </c>
      <c r="V1393" s="31">
        <v>36</v>
      </c>
      <c r="W1393" s="31">
        <v>11</v>
      </c>
      <c r="X1393" s="31">
        <v>3</v>
      </c>
      <c r="Y1393" s="31">
        <v>26</v>
      </c>
      <c r="Z1393" s="31">
        <v>35</v>
      </c>
      <c r="AA1393" s="28">
        <v>1</v>
      </c>
      <c r="AB1393" s="28">
        <v>1</v>
      </c>
      <c r="AC1393" s="28">
        <v>1</v>
      </c>
      <c r="AD1393" s="28">
        <v>4</v>
      </c>
      <c r="AE1393" s="28">
        <v>2</v>
      </c>
      <c r="AF1393" s="28">
        <v>0</v>
      </c>
      <c r="AG1393" s="28">
        <v>0</v>
      </c>
      <c r="AH1393" s="28">
        <v>0</v>
      </c>
      <c r="AI1393" s="28">
        <v>0</v>
      </c>
      <c r="AJ1393" s="28">
        <v>0</v>
      </c>
      <c r="AK1393" s="28">
        <v>0</v>
      </c>
      <c r="AL1393" s="28">
        <v>3</v>
      </c>
      <c r="AM1393" s="28">
        <v>11</v>
      </c>
      <c r="AN1393" s="32">
        <v>0</v>
      </c>
    </row>
    <row r="1394" spans="1:40" x14ac:dyDescent="0.35">
      <c r="A1394" s="19">
        <v>3266</v>
      </c>
      <c r="B1394" s="20">
        <v>1964</v>
      </c>
      <c r="C1394" s="21">
        <f ca="1">YEAR(TODAY())-CLEAN!$B1394</f>
        <v>61</v>
      </c>
      <c r="D1394" s="28" t="s">
        <v>794</v>
      </c>
      <c r="E1394" s="20" t="s">
        <v>716</v>
      </c>
      <c r="F1394" s="20" t="s">
        <v>710</v>
      </c>
      <c r="G1394" s="22">
        <v>42523</v>
      </c>
      <c r="H1394" s="21">
        <v>0</v>
      </c>
      <c r="I1394" s="21">
        <v>0</v>
      </c>
      <c r="J1394" s="21">
        <f>CLEAN!$H1394+CLEAN!$I1394</f>
        <v>0</v>
      </c>
      <c r="K1394" s="23">
        <v>41752</v>
      </c>
      <c r="L1394" s="21">
        <f ca="1">YEAR(TODAY())-YEAR(CLEAN!$K1394)</f>
        <v>11</v>
      </c>
      <c r="M1394" s="21">
        <v>96</v>
      </c>
      <c r="N1394" s="21">
        <f>SUM(CLEAN!$AB1394:$AE1394)</f>
        <v>8</v>
      </c>
      <c r="O1394" s="24">
        <f>CLEAN!$U1394+CLEAN!$V1394+CLEAN!$W1394+CLEAN!$X1394+CLEAN!$Y1394+CLEAN!$Z1394</f>
        <v>125</v>
      </c>
      <c r="P1394" s="21">
        <f>IF(CLEAN!$M1394&lt;=32,3,IF(CLEAN!$M1394&lt;=65,2,1))</f>
        <v>1</v>
      </c>
      <c r="Q1394" s="21">
        <f>IF(Table_Market[[#This Row],[F_TOTAL_achat]]&lt;=14,1,IF(Table_Market[[#This Row],[F_TOTAL_achat]]&lt;=21,2,3))</f>
        <v>1</v>
      </c>
      <c r="R1394" s="21">
        <f>IF(Table_Market[[#This Row],[M_TOTAL_dépensé]]&lt;=115,1,IF(Table_Market[[#This Row],[M_TOTAL_dépensé]]&lt;=833,2,3))</f>
        <v>2</v>
      </c>
      <c r="S1394" s="21" t="str">
        <f>Table_Market[[#This Row],[R_SCORE]]&amp;Table_Market[[#This Row],[F_SCORE]]&amp;Table_Market[[#This Row],[M_SCORE]]</f>
        <v>112</v>
      </c>
      <c r="T13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4" s="24">
        <v>14</v>
      </c>
      <c r="V1394" s="24">
        <v>36</v>
      </c>
      <c r="W1394" s="24">
        <v>11</v>
      </c>
      <c r="X1394" s="24">
        <v>3</v>
      </c>
      <c r="Y1394" s="24">
        <v>26</v>
      </c>
      <c r="Z1394" s="24">
        <v>35</v>
      </c>
      <c r="AA1394" s="21">
        <v>1</v>
      </c>
      <c r="AB1394" s="21">
        <v>1</v>
      </c>
      <c r="AC1394" s="21">
        <v>1</v>
      </c>
      <c r="AD1394" s="21">
        <v>4</v>
      </c>
      <c r="AE1394" s="21">
        <v>2</v>
      </c>
      <c r="AF1394" s="21">
        <v>0</v>
      </c>
      <c r="AG1394" s="21">
        <v>0</v>
      </c>
      <c r="AH1394" s="21">
        <v>0</v>
      </c>
      <c r="AI1394" s="21">
        <v>0</v>
      </c>
      <c r="AJ1394" s="21">
        <v>0</v>
      </c>
      <c r="AK1394" s="21">
        <v>0</v>
      </c>
      <c r="AL1394" s="21">
        <v>3</v>
      </c>
      <c r="AM1394" s="21">
        <v>11</v>
      </c>
      <c r="AN1394" s="25">
        <v>0</v>
      </c>
    </row>
    <row r="1395" spans="1:40" x14ac:dyDescent="0.35">
      <c r="A1395" s="26">
        <v>5283</v>
      </c>
      <c r="B1395" s="27">
        <v>1976</v>
      </c>
      <c r="C1395" s="21">
        <f ca="1">YEAR(TODAY())-CLEAN!$B1395</f>
        <v>49</v>
      </c>
      <c r="D1395" s="28" t="s">
        <v>792</v>
      </c>
      <c r="E1395" s="27" t="s">
        <v>714</v>
      </c>
      <c r="F1395" s="27" t="s">
        <v>709</v>
      </c>
      <c r="G1395" s="29">
        <v>42473</v>
      </c>
      <c r="H1395" s="28">
        <v>1</v>
      </c>
      <c r="I1395" s="28">
        <v>1</v>
      </c>
      <c r="J1395" s="28">
        <f>CLEAN!$H1395+CLEAN!$I1395</f>
        <v>2</v>
      </c>
      <c r="K1395" s="30">
        <v>41687</v>
      </c>
      <c r="L1395" s="28">
        <f ca="1">YEAR(TODAY())-YEAR(CLEAN!$K1395)</f>
        <v>11</v>
      </c>
      <c r="M1395" s="28">
        <v>72</v>
      </c>
      <c r="N1395" s="28">
        <f>SUM(CLEAN!$AB1395:$AE1395)</f>
        <v>12</v>
      </c>
      <c r="O1395" s="31">
        <f>CLEAN!$U1395+CLEAN!$V1395+CLEAN!$W1395+CLEAN!$X1395+CLEAN!$Y1395+CLEAN!$Z1395</f>
        <v>144</v>
      </c>
      <c r="P1395" s="28">
        <f>IF(CLEAN!$M1395&lt;=32,3,IF(CLEAN!$M1395&lt;=65,2,1))</f>
        <v>1</v>
      </c>
      <c r="Q1395" s="28">
        <f>IF(Table_Market[[#This Row],[F_TOTAL_achat]]&lt;=14,1,IF(Table_Market[[#This Row],[F_TOTAL_achat]]&lt;=21,2,3))</f>
        <v>1</v>
      </c>
      <c r="R1395" s="28">
        <f>IF(Table_Market[[#This Row],[M_TOTAL_dépensé]]&lt;=115,1,IF(Table_Market[[#This Row],[M_TOTAL_dépensé]]&lt;=833,2,3))</f>
        <v>2</v>
      </c>
      <c r="S1395" s="21" t="str">
        <f>Table_Market[[#This Row],[R_SCORE]]&amp;Table_Market[[#This Row],[F_SCORE]]&amp;Table_Market[[#This Row],[M_SCORE]]</f>
        <v>112</v>
      </c>
      <c r="T13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5" s="31">
        <v>93</v>
      </c>
      <c r="V1395" s="31">
        <v>1</v>
      </c>
      <c r="W1395" s="31">
        <v>21</v>
      </c>
      <c r="X1395" s="31">
        <v>0</v>
      </c>
      <c r="Y1395" s="31">
        <v>4</v>
      </c>
      <c r="Z1395" s="31">
        <v>25</v>
      </c>
      <c r="AA1395" s="28">
        <v>3</v>
      </c>
      <c r="AB1395" s="28">
        <v>2</v>
      </c>
      <c r="AC1395" s="28">
        <v>1</v>
      </c>
      <c r="AD1395" s="28">
        <v>4</v>
      </c>
      <c r="AE1395" s="28">
        <v>5</v>
      </c>
      <c r="AF1395" s="28">
        <v>0</v>
      </c>
      <c r="AG1395" s="28">
        <v>0</v>
      </c>
      <c r="AH1395" s="28">
        <v>0</v>
      </c>
      <c r="AI1395" s="28">
        <v>0</v>
      </c>
      <c r="AJ1395" s="28">
        <v>0</v>
      </c>
      <c r="AK1395" s="28">
        <v>0</v>
      </c>
      <c r="AL1395" s="28">
        <v>3</v>
      </c>
      <c r="AM1395" s="28">
        <v>11</v>
      </c>
      <c r="AN1395" s="32">
        <v>0</v>
      </c>
    </row>
    <row r="1396" spans="1:40" x14ac:dyDescent="0.35">
      <c r="A1396" s="19">
        <v>8595</v>
      </c>
      <c r="B1396" s="20">
        <v>1973</v>
      </c>
      <c r="C1396" s="21">
        <f ca="1">YEAR(TODAY())-CLEAN!$B1396</f>
        <v>52</v>
      </c>
      <c r="D1396" s="28" t="s">
        <v>792</v>
      </c>
      <c r="E1396" s="20" t="s">
        <v>716</v>
      </c>
      <c r="F1396" s="20" t="s">
        <v>712</v>
      </c>
      <c r="G1396" s="22">
        <v>42429</v>
      </c>
      <c r="H1396" s="21">
        <v>0</v>
      </c>
      <c r="I1396" s="21">
        <v>1</v>
      </c>
      <c r="J1396" s="21">
        <f>CLEAN!$H1396+CLEAN!$I1396</f>
        <v>1</v>
      </c>
      <c r="K1396" s="23">
        <v>41681</v>
      </c>
      <c r="L1396" s="21">
        <f ca="1">YEAR(TODAY())-YEAR(CLEAN!$K1396)</f>
        <v>11</v>
      </c>
      <c r="M1396" s="21">
        <v>99</v>
      </c>
      <c r="N1396" s="21">
        <f>SUM(CLEAN!$AB1396:$AE1396)</f>
        <v>10</v>
      </c>
      <c r="O1396" s="24">
        <f>CLEAN!$U1396+CLEAN!$V1396+CLEAN!$W1396+CLEAN!$X1396+CLEAN!$Y1396+CLEAN!$Z1396</f>
        <v>67</v>
      </c>
      <c r="P1396" s="21">
        <f>IF(CLEAN!$M1396&lt;=32,3,IF(CLEAN!$M1396&lt;=65,2,1))</f>
        <v>1</v>
      </c>
      <c r="Q1396" s="21">
        <f>IF(Table_Market[[#This Row],[F_TOTAL_achat]]&lt;=14,1,IF(Table_Market[[#This Row],[F_TOTAL_achat]]&lt;=21,2,3))</f>
        <v>1</v>
      </c>
      <c r="R1396" s="21">
        <f>IF(Table_Market[[#This Row],[M_TOTAL_dépensé]]&lt;=115,1,IF(Table_Market[[#This Row],[M_TOTAL_dépensé]]&lt;=833,2,3))</f>
        <v>1</v>
      </c>
      <c r="S1396" s="21" t="str">
        <f>Table_Market[[#This Row],[R_SCORE]]&amp;Table_Market[[#This Row],[F_SCORE]]&amp;Table_Market[[#This Row],[M_SCORE]]</f>
        <v>111</v>
      </c>
      <c r="T13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6" s="24">
        <v>55</v>
      </c>
      <c r="V1396" s="24">
        <v>0</v>
      </c>
      <c r="W1396" s="24">
        <v>6</v>
      </c>
      <c r="X1396" s="24">
        <v>2</v>
      </c>
      <c r="Y1396" s="24">
        <v>0</v>
      </c>
      <c r="Z1396" s="24">
        <v>4</v>
      </c>
      <c r="AA1396" s="21">
        <v>2</v>
      </c>
      <c r="AB1396" s="21">
        <v>1</v>
      </c>
      <c r="AC1396" s="21">
        <v>1</v>
      </c>
      <c r="AD1396" s="21">
        <v>3</v>
      </c>
      <c r="AE1396" s="21">
        <v>5</v>
      </c>
      <c r="AF1396" s="21">
        <v>0</v>
      </c>
      <c r="AG1396" s="21">
        <v>0</v>
      </c>
      <c r="AH1396" s="21">
        <v>0</v>
      </c>
      <c r="AI1396" s="21">
        <v>0</v>
      </c>
      <c r="AJ1396" s="21">
        <v>0</v>
      </c>
      <c r="AK1396" s="21">
        <v>0</v>
      </c>
      <c r="AL1396" s="21">
        <v>3</v>
      </c>
      <c r="AM1396" s="21">
        <v>11</v>
      </c>
      <c r="AN1396" s="25">
        <v>0</v>
      </c>
    </row>
    <row r="1397" spans="1:40" x14ac:dyDescent="0.35">
      <c r="A1397" s="26">
        <v>7232</v>
      </c>
      <c r="B1397" s="27">
        <v>1973</v>
      </c>
      <c r="C1397" s="21">
        <f ca="1">YEAR(TODAY())-CLEAN!$B1397</f>
        <v>52</v>
      </c>
      <c r="D1397" s="28" t="s">
        <v>792</v>
      </c>
      <c r="E1397" s="27" t="s">
        <v>716</v>
      </c>
      <c r="F1397" s="27" t="s">
        <v>712</v>
      </c>
      <c r="G1397" s="29">
        <v>42429</v>
      </c>
      <c r="H1397" s="28">
        <v>0</v>
      </c>
      <c r="I1397" s="28">
        <v>1</v>
      </c>
      <c r="J1397" s="28">
        <f>CLEAN!$H1397+CLEAN!$I1397</f>
        <v>1</v>
      </c>
      <c r="K1397" s="30">
        <v>41681</v>
      </c>
      <c r="L1397" s="28">
        <f ca="1">YEAR(TODAY())-YEAR(CLEAN!$K1397)</f>
        <v>11</v>
      </c>
      <c r="M1397" s="28">
        <v>99</v>
      </c>
      <c r="N1397" s="28">
        <f>SUM(CLEAN!$AB1397:$AE1397)</f>
        <v>10</v>
      </c>
      <c r="O1397" s="31">
        <f>CLEAN!$U1397+CLEAN!$V1397+CLEAN!$W1397+CLEAN!$X1397+CLEAN!$Y1397+CLEAN!$Z1397</f>
        <v>67</v>
      </c>
      <c r="P1397" s="28">
        <f>IF(CLEAN!$M1397&lt;=32,3,IF(CLEAN!$M1397&lt;=65,2,1))</f>
        <v>1</v>
      </c>
      <c r="Q1397" s="28">
        <f>IF(Table_Market[[#This Row],[F_TOTAL_achat]]&lt;=14,1,IF(Table_Market[[#This Row],[F_TOTAL_achat]]&lt;=21,2,3))</f>
        <v>1</v>
      </c>
      <c r="R1397" s="28">
        <f>IF(Table_Market[[#This Row],[M_TOTAL_dépensé]]&lt;=115,1,IF(Table_Market[[#This Row],[M_TOTAL_dépensé]]&lt;=833,2,3))</f>
        <v>1</v>
      </c>
      <c r="S1397" s="21" t="str">
        <f>Table_Market[[#This Row],[R_SCORE]]&amp;Table_Market[[#This Row],[F_SCORE]]&amp;Table_Market[[#This Row],[M_SCORE]]</f>
        <v>111</v>
      </c>
      <c r="T13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397" s="31">
        <v>55</v>
      </c>
      <c r="V1397" s="31">
        <v>0</v>
      </c>
      <c r="W1397" s="31">
        <v>6</v>
      </c>
      <c r="X1397" s="31">
        <v>2</v>
      </c>
      <c r="Y1397" s="31">
        <v>0</v>
      </c>
      <c r="Z1397" s="31">
        <v>4</v>
      </c>
      <c r="AA1397" s="28">
        <v>2</v>
      </c>
      <c r="AB1397" s="28">
        <v>1</v>
      </c>
      <c r="AC1397" s="28">
        <v>1</v>
      </c>
      <c r="AD1397" s="28">
        <v>3</v>
      </c>
      <c r="AE1397" s="28">
        <v>5</v>
      </c>
      <c r="AF1397" s="28">
        <v>0</v>
      </c>
      <c r="AG1397" s="28">
        <v>0</v>
      </c>
      <c r="AH1397" s="28">
        <v>0</v>
      </c>
      <c r="AI1397" s="28">
        <v>0</v>
      </c>
      <c r="AJ1397" s="28">
        <v>0</v>
      </c>
      <c r="AK1397" s="28">
        <v>0</v>
      </c>
      <c r="AL1397" s="28">
        <v>3</v>
      </c>
      <c r="AM1397" s="28">
        <v>11</v>
      </c>
      <c r="AN1397" s="32">
        <v>0</v>
      </c>
    </row>
    <row r="1398" spans="1:40" x14ac:dyDescent="0.35">
      <c r="A1398" s="19">
        <v>1064</v>
      </c>
      <c r="B1398" s="20">
        <v>1971</v>
      </c>
      <c r="C1398" s="21">
        <f ca="1">YEAR(TODAY())-CLEAN!$B1398</f>
        <v>54</v>
      </c>
      <c r="D1398" s="28" t="s">
        <v>792</v>
      </c>
      <c r="E1398" s="20" t="s">
        <v>714</v>
      </c>
      <c r="F1398" s="20" t="s">
        <v>710</v>
      </c>
      <c r="G1398" s="22">
        <v>42403</v>
      </c>
      <c r="H1398" s="21">
        <v>1</v>
      </c>
      <c r="I1398" s="21">
        <v>0</v>
      </c>
      <c r="J1398" s="21">
        <f>CLEAN!$H1398+CLEAN!$I1398</f>
        <v>1</v>
      </c>
      <c r="K1398" s="23">
        <v>41619</v>
      </c>
      <c r="L1398" s="21">
        <f ca="1">YEAR(TODAY())-YEAR(CLEAN!$K1398)</f>
        <v>12</v>
      </c>
      <c r="M1398" s="21">
        <v>18</v>
      </c>
      <c r="N1398" s="21">
        <f>SUM(CLEAN!$AB1398:$AE1398)</f>
        <v>12</v>
      </c>
      <c r="O1398" s="24">
        <f>CLEAN!$U1398+CLEAN!$V1398+CLEAN!$W1398+CLEAN!$X1398+CLEAN!$Y1398+CLEAN!$Z1398</f>
        <v>42</v>
      </c>
      <c r="P1398" s="21">
        <f>IF(CLEAN!$M1398&lt;=32,3,IF(CLEAN!$M1398&lt;=65,2,1))</f>
        <v>3</v>
      </c>
      <c r="Q1398" s="21">
        <f>IF(Table_Market[[#This Row],[F_TOTAL_achat]]&lt;=14,1,IF(Table_Market[[#This Row],[F_TOTAL_achat]]&lt;=21,2,3))</f>
        <v>1</v>
      </c>
      <c r="R1398" s="21">
        <f>IF(Table_Market[[#This Row],[M_TOTAL_dépensé]]&lt;=115,1,IF(Table_Market[[#This Row],[M_TOTAL_dépensé]]&lt;=833,2,3))</f>
        <v>1</v>
      </c>
      <c r="S1398" s="21" t="str">
        <f>Table_Market[[#This Row],[R_SCORE]]&amp;Table_Market[[#This Row],[F_SCORE]]&amp;Table_Market[[#This Row],[M_SCORE]]</f>
        <v>311</v>
      </c>
      <c r="T13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398" s="24">
        <v>22</v>
      </c>
      <c r="V1398" s="24">
        <v>1</v>
      </c>
      <c r="W1398" s="24">
        <v>11</v>
      </c>
      <c r="X1398" s="24">
        <v>0</v>
      </c>
      <c r="Y1398" s="24">
        <v>5</v>
      </c>
      <c r="Z1398" s="24">
        <v>3</v>
      </c>
      <c r="AA1398" s="21">
        <v>1</v>
      </c>
      <c r="AB1398" s="21">
        <v>1</v>
      </c>
      <c r="AC1398" s="21">
        <v>0</v>
      </c>
      <c r="AD1398" s="21">
        <v>3</v>
      </c>
      <c r="AE1398" s="21">
        <v>8</v>
      </c>
      <c r="AF1398" s="21">
        <v>0</v>
      </c>
      <c r="AG1398" s="21">
        <v>0</v>
      </c>
      <c r="AH1398" s="21">
        <v>0</v>
      </c>
      <c r="AI1398" s="21">
        <v>0</v>
      </c>
      <c r="AJ1398" s="21">
        <v>0</v>
      </c>
      <c r="AK1398" s="21">
        <v>0</v>
      </c>
      <c r="AL1398" s="21">
        <v>3</v>
      </c>
      <c r="AM1398" s="21">
        <v>11</v>
      </c>
      <c r="AN1398" s="25">
        <v>0</v>
      </c>
    </row>
    <row r="1399" spans="1:40" x14ac:dyDescent="0.35">
      <c r="A1399" s="26">
        <v>738</v>
      </c>
      <c r="B1399" s="27">
        <v>1981</v>
      </c>
      <c r="C1399" s="21">
        <f ca="1">YEAR(TODAY())-CLEAN!$B1399</f>
        <v>44</v>
      </c>
      <c r="D1399" s="28" t="s">
        <v>793</v>
      </c>
      <c r="E1399" s="27" t="s">
        <v>717</v>
      </c>
      <c r="F1399" s="27" t="s">
        <v>709</v>
      </c>
      <c r="G1399" s="29">
        <v>42395</v>
      </c>
      <c r="H1399" s="28">
        <v>1</v>
      </c>
      <c r="I1399" s="28">
        <v>1</v>
      </c>
      <c r="J1399" s="28">
        <f>CLEAN!$H1399+CLEAN!$I1399</f>
        <v>2</v>
      </c>
      <c r="K1399" s="30">
        <v>41733</v>
      </c>
      <c r="L1399" s="28">
        <f ca="1">YEAR(TODAY())-YEAR(CLEAN!$K1399)</f>
        <v>11</v>
      </c>
      <c r="M1399" s="28">
        <v>35</v>
      </c>
      <c r="N1399" s="28">
        <f>SUM(CLEAN!$AB1399:$AE1399)</f>
        <v>15</v>
      </c>
      <c r="O1399" s="31">
        <f>CLEAN!$U1399+CLEAN!$V1399+CLEAN!$W1399+CLEAN!$X1399+CLEAN!$Y1399+CLEAN!$Z1399</f>
        <v>182</v>
      </c>
      <c r="P1399" s="28">
        <f>IF(CLEAN!$M1399&lt;=32,3,IF(CLEAN!$M1399&lt;=65,2,1))</f>
        <v>2</v>
      </c>
      <c r="Q1399" s="28">
        <f>IF(Table_Market[[#This Row],[F_TOTAL_achat]]&lt;=14,1,IF(Table_Market[[#This Row],[F_TOTAL_achat]]&lt;=21,2,3))</f>
        <v>2</v>
      </c>
      <c r="R1399" s="28">
        <f>IF(Table_Market[[#This Row],[M_TOTAL_dépensé]]&lt;=115,1,IF(Table_Market[[#This Row],[M_TOTAL_dépensé]]&lt;=833,2,3))</f>
        <v>2</v>
      </c>
      <c r="S1399" s="21" t="str">
        <f>Table_Market[[#This Row],[R_SCORE]]&amp;Table_Market[[#This Row],[F_SCORE]]&amp;Table_Market[[#This Row],[M_SCORE]]</f>
        <v>222</v>
      </c>
      <c r="T13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399" s="31">
        <v>48</v>
      </c>
      <c r="V1399" s="31">
        <v>13</v>
      </c>
      <c r="W1399" s="31">
        <v>57</v>
      </c>
      <c r="X1399" s="31">
        <v>24</v>
      </c>
      <c r="Y1399" s="31">
        <v>15</v>
      </c>
      <c r="Z1399" s="31">
        <v>25</v>
      </c>
      <c r="AA1399" s="28">
        <v>4</v>
      </c>
      <c r="AB1399" s="28">
        <v>3</v>
      </c>
      <c r="AC1399" s="28">
        <v>1</v>
      </c>
      <c r="AD1399" s="28">
        <v>4</v>
      </c>
      <c r="AE1399" s="28">
        <v>7</v>
      </c>
      <c r="AF1399" s="28">
        <v>0</v>
      </c>
      <c r="AG1399" s="28">
        <v>0</v>
      </c>
      <c r="AH1399" s="28">
        <v>0</v>
      </c>
      <c r="AI1399" s="28">
        <v>0</v>
      </c>
      <c r="AJ1399" s="28">
        <v>0</v>
      </c>
      <c r="AK1399" s="28">
        <v>0</v>
      </c>
      <c r="AL1399" s="28">
        <v>3</v>
      </c>
      <c r="AM1399" s="28">
        <v>11</v>
      </c>
      <c r="AN1399" s="32">
        <v>0</v>
      </c>
    </row>
    <row r="1400" spans="1:40" x14ac:dyDescent="0.35">
      <c r="A1400" s="19">
        <v>11178</v>
      </c>
      <c r="B1400" s="20">
        <v>1972</v>
      </c>
      <c r="C1400" s="21">
        <f ca="1">YEAR(TODAY())-CLEAN!$B1400</f>
        <v>53</v>
      </c>
      <c r="D1400" s="28" t="s">
        <v>792</v>
      </c>
      <c r="E1400" s="20" t="s">
        <v>717</v>
      </c>
      <c r="F1400" s="20" t="s">
        <v>709</v>
      </c>
      <c r="G1400" s="22">
        <v>42394</v>
      </c>
      <c r="H1400" s="21">
        <v>1</v>
      </c>
      <c r="I1400" s="21">
        <v>0</v>
      </c>
      <c r="J1400" s="21">
        <f>CLEAN!$H1400+CLEAN!$I1400</f>
        <v>1</v>
      </c>
      <c r="K1400" s="23">
        <v>41721</v>
      </c>
      <c r="L1400" s="21">
        <f ca="1">YEAR(TODAY())-YEAR(CLEAN!$K1400)</f>
        <v>11</v>
      </c>
      <c r="M1400" s="21">
        <v>69</v>
      </c>
      <c r="N1400" s="21">
        <f>SUM(CLEAN!$AB1400:$AE1400)</f>
        <v>11</v>
      </c>
      <c r="O1400" s="24">
        <f>CLEAN!$U1400+CLEAN!$V1400+CLEAN!$W1400+CLEAN!$X1400+CLEAN!$Y1400+CLEAN!$Z1400</f>
        <v>32</v>
      </c>
      <c r="P1400" s="21">
        <f>IF(CLEAN!$M1400&lt;=32,3,IF(CLEAN!$M1400&lt;=65,2,1))</f>
        <v>1</v>
      </c>
      <c r="Q1400" s="21">
        <f>IF(Table_Market[[#This Row],[F_TOTAL_achat]]&lt;=14,1,IF(Table_Market[[#This Row],[F_TOTAL_achat]]&lt;=21,2,3))</f>
        <v>1</v>
      </c>
      <c r="R1400" s="21">
        <f>IF(Table_Market[[#This Row],[M_TOTAL_dépensé]]&lt;=115,1,IF(Table_Market[[#This Row],[M_TOTAL_dépensé]]&lt;=833,2,3))</f>
        <v>1</v>
      </c>
      <c r="S1400" s="21" t="str">
        <f>Table_Market[[#This Row],[R_SCORE]]&amp;Table_Market[[#This Row],[F_SCORE]]&amp;Table_Market[[#This Row],[M_SCORE]]</f>
        <v>111</v>
      </c>
      <c r="T14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00" s="24">
        <v>15</v>
      </c>
      <c r="V1400" s="24">
        <v>2</v>
      </c>
      <c r="W1400" s="24">
        <v>10</v>
      </c>
      <c r="X1400" s="24">
        <v>0</v>
      </c>
      <c r="Y1400" s="24">
        <v>1</v>
      </c>
      <c r="Z1400" s="24">
        <v>4</v>
      </c>
      <c r="AA1400" s="21">
        <v>1</v>
      </c>
      <c r="AB1400" s="21">
        <v>1</v>
      </c>
      <c r="AC1400" s="21">
        <v>0</v>
      </c>
      <c r="AD1400" s="21">
        <v>3</v>
      </c>
      <c r="AE1400" s="21">
        <v>7</v>
      </c>
      <c r="AF1400" s="21">
        <v>0</v>
      </c>
      <c r="AG1400" s="21">
        <v>0</v>
      </c>
      <c r="AH1400" s="21">
        <v>0</v>
      </c>
      <c r="AI1400" s="21">
        <v>0</v>
      </c>
      <c r="AJ1400" s="21">
        <v>0</v>
      </c>
      <c r="AK1400" s="21">
        <v>0</v>
      </c>
      <c r="AL1400" s="21">
        <v>3</v>
      </c>
      <c r="AM1400" s="21">
        <v>11</v>
      </c>
      <c r="AN1400" s="25">
        <v>0</v>
      </c>
    </row>
    <row r="1401" spans="1:40" x14ac:dyDescent="0.35">
      <c r="A1401" s="26">
        <v>4324</v>
      </c>
      <c r="B1401" s="27">
        <v>1989</v>
      </c>
      <c r="C1401" s="21">
        <f ca="1">YEAR(TODAY())-CLEAN!$B1401</f>
        <v>36</v>
      </c>
      <c r="D1401" s="28" t="s">
        <v>793</v>
      </c>
      <c r="E1401" s="27" t="s">
        <v>716</v>
      </c>
      <c r="F1401" s="27" t="s">
        <v>710</v>
      </c>
      <c r="G1401" s="29">
        <v>42387</v>
      </c>
      <c r="H1401" s="28">
        <v>1</v>
      </c>
      <c r="I1401" s="28">
        <v>0</v>
      </c>
      <c r="J1401" s="28">
        <f>CLEAN!$H1401+CLEAN!$I1401</f>
        <v>1</v>
      </c>
      <c r="K1401" s="30">
        <v>41211</v>
      </c>
      <c r="L1401" s="28">
        <f ca="1">YEAR(TODAY())-YEAR(CLEAN!$K1401)</f>
        <v>13</v>
      </c>
      <c r="M1401" s="28">
        <v>42</v>
      </c>
      <c r="N1401" s="28">
        <f>SUM(CLEAN!$AB1401:$AE1401)</f>
        <v>24</v>
      </c>
      <c r="O1401" s="31">
        <f>CLEAN!$U1401+CLEAN!$V1401+CLEAN!$W1401+CLEAN!$X1401+CLEAN!$Y1401+CLEAN!$Z1401</f>
        <v>684</v>
      </c>
      <c r="P1401" s="28">
        <f>IF(CLEAN!$M1401&lt;=32,3,IF(CLEAN!$M1401&lt;=65,2,1))</f>
        <v>2</v>
      </c>
      <c r="Q1401" s="28">
        <f>IF(Table_Market[[#This Row],[F_TOTAL_achat]]&lt;=14,1,IF(Table_Market[[#This Row],[F_TOTAL_achat]]&lt;=21,2,3))</f>
        <v>3</v>
      </c>
      <c r="R1401" s="28">
        <f>IF(Table_Market[[#This Row],[M_TOTAL_dépensé]]&lt;=115,1,IF(Table_Market[[#This Row],[M_TOTAL_dépensé]]&lt;=833,2,3))</f>
        <v>2</v>
      </c>
      <c r="S1401" s="21" t="str">
        <f>Table_Market[[#This Row],[R_SCORE]]&amp;Table_Market[[#This Row],[F_SCORE]]&amp;Table_Market[[#This Row],[M_SCORE]]</f>
        <v>232</v>
      </c>
      <c r="T14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01" s="31">
        <v>235</v>
      </c>
      <c r="V1401" s="31">
        <v>0</v>
      </c>
      <c r="W1401" s="31">
        <v>235</v>
      </c>
      <c r="X1401" s="31">
        <v>19</v>
      </c>
      <c r="Y1401" s="31">
        <v>4</v>
      </c>
      <c r="Z1401" s="31">
        <v>191</v>
      </c>
      <c r="AA1401" s="28">
        <v>5</v>
      </c>
      <c r="AB1401" s="28">
        <v>8</v>
      </c>
      <c r="AC1401" s="28">
        <v>1</v>
      </c>
      <c r="AD1401" s="28">
        <v>7</v>
      </c>
      <c r="AE1401" s="28">
        <v>8</v>
      </c>
      <c r="AF1401" s="28">
        <v>0</v>
      </c>
      <c r="AG1401" s="28">
        <v>0</v>
      </c>
      <c r="AH1401" s="28">
        <v>0</v>
      </c>
      <c r="AI1401" s="28">
        <v>0</v>
      </c>
      <c r="AJ1401" s="28">
        <v>0</v>
      </c>
      <c r="AK1401" s="28">
        <v>0</v>
      </c>
      <c r="AL1401" s="28">
        <v>3</v>
      </c>
      <c r="AM1401" s="28">
        <v>11</v>
      </c>
      <c r="AN1401" s="32">
        <v>0</v>
      </c>
    </row>
    <row r="1402" spans="1:40" x14ac:dyDescent="0.35">
      <c r="A1402" s="19">
        <v>9738</v>
      </c>
      <c r="B1402" s="20">
        <v>1986</v>
      </c>
      <c r="C1402" s="21">
        <f ca="1">YEAR(TODAY())-CLEAN!$B1402</f>
        <v>39</v>
      </c>
      <c r="D1402" s="28" t="s">
        <v>793</v>
      </c>
      <c r="E1402" s="20" t="s">
        <v>717</v>
      </c>
      <c r="F1402" s="20" t="s">
        <v>713</v>
      </c>
      <c r="G1402" s="22">
        <v>42386</v>
      </c>
      <c r="H1402" s="21">
        <v>1</v>
      </c>
      <c r="I1402" s="21">
        <v>0</v>
      </c>
      <c r="J1402" s="21">
        <f>CLEAN!$H1402+CLEAN!$I1402</f>
        <v>1</v>
      </c>
      <c r="K1402" s="23">
        <v>41287</v>
      </c>
      <c r="L1402" s="21">
        <f ca="1">YEAR(TODAY())-YEAR(CLEAN!$K1402)</f>
        <v>12</v>
      </c>
      <c r="M1402" s="21">
        <v>43</v>
      </c>
      <c r="N1402" s="21">
        <f>SUM(CLEAN!$AB1402:$AE1402)</f>
        <v>14</v>
      </c>
      <c r="O1402" s="24">
        <f>CLEAN!$U1402+CLEAN!$V1402+CLEAN!$W1402+CLEAN!$X1402+CLEAN!$Y1402+CLEAN!$Z1402</f>
        <v>100</v>
      </c>
      <c r="P1402" s="21">
        <f>IF(CLEAN!$M1402&lt;=32,3,IF(CLEAN!$M1402&lt;=65,2,1))</f>
        <v>2</v>
      </c>
      <c r="Q1402" s="21">
        <f>IF(Table_Market[[#This Row],[F_TOTAL_achat]]&lt;=14,1,IF(Table_Market[[#This Row],[F_TOTAL_achat]]&lt;=21,2,3))</f>
        <v>1</v>
      </c>
      <c r="R1402" s="21">
        <f>IF(Table_Market[[#This Row],[M_TOTAL_dépensé]]&lt;=115,1,IF(Table_Market[[#This Row],[M_TOTAL_dépensé]]&lt;=833,2,3))</f>
        <v>1</v>
      </c>
      <c r="S1402" s="21" t="str">
        <f>Table_Market[[#This Row],[R_SCORE]]&amp;Table_Market[[#This Row],[F_SCORE]]&amp;Table_Market[[#This Row],[M_SCORE]]</f>
        <v>211</v>
      </c>
      <c r="T14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02" s="24">
        <v>65</v>
      </c>
      <c r="V1402" s="24">
        <v>4</v>
      </c>
      <c r="W1402" s="24">
        <v>16</v>
      </c>
      <c r="X1402" s="24">
        <v>0</v>
      </c>
      <c r="Y1402" s="24">
        <v>4</v>
      </c>
      <c r="Z1402" s="24">
        <v>11</v>
      </c>
      <c r="AA1402" s="21">
        <v>1</v>
      </c>
      <c r="AB1402" s="21">
        <v>3</v>
      </c>
      <c r="AC1402" s="21">
        <v>0</v>
      </c>
      <c r="AD1402" s="21">
        <v>3</v>
      </c>
      <c r="AE1402" s="21">
        <v>8</v>
      </c>
      <c r="AF1402" s="21">
        <v>0</v>
      </c>
      <c r="AG1402" s="21">
        <v>0</v>
      </c>
      <c r="AH1402" s="21">
        <v>0</v>
      </c>
      <c r="AI1402" s="21">
        <v>0</v>
      </c>
      <c r="AJ1402" s="21">
        <v>0</v>
      </c>
      <c r="AK1402" s="21">
        <v>0</v>
      </c>
      <c r="AL1402" s="21">
        <v>3</v>
      </c>
      <c r="AM1402" s="21">
        <v>11</v>
      </c>
      <c r="AN1402" s="25">
        <v>0</v>
      </c>
    </row>
    <row r="1403" spans="1:40" x14ac:dyDescent="0.35">
      <c r="A1403" s="26">
        <v>10212</v>
      </c>
      <c r="B1403" s="27">
        <v>1986</v>
      </c>
      <c r="C1403" s="21">
        <f ca="1">YEAR(TODAY())-CLEAN!$B1403</f>
        <v>39</v>
      </c>
      <c r="D1403" s="28" t="s">
        <v>793</v>
      </c>
      <c r="E1403" s="27" t="s">
        <v>717</v>
      </c>
      <c r="F1403" s="27" t="s">
        <v>713</v>
      </c>
      <c r="G1403" s="29">
        <v>42386</v>
      </c>
      <c r="H1403" s="28">
        <v>1</v>
      </c>
      <c r="I1403" s="28">
        <v>0</v>
      </c>
      <c r="J1403" s="28">
        <f>CLEAN!$H1403+CLEAN!$I1403</f>
        <v>1</v>
      </c>
      <c r="K1403" s="30">
        <v>41287</v>
      </c>
      <c r="L1403" s="28">
        <f ca="1">YEAR(TODAY())-YEAR(CLEAN!$K1403)</f>
        <v>12</v>
      </c>
      <c r="M1403" s="28">
        <v>43</v>
      </c>
      <c r="N1403" s="28">
        <f>SUM(CLEAN!$AB1403:$AE1403)</f>
        <v>14</v>
      </c>
      <c r="O1403" s="31">
        <f>CLEAN!$U1403+CLEAN!$V1403+CLEAN!$W1403+CLEAN!$X1403+CLEAN!$Y1403+CLEAN!$Z1403</f>
        <v>100</v>
      </c>
      <c r="P1403" s="28">
        <f>IF(CLEAN!$M1403&lt;=32,3,IF(CLEAN!$M1403&lt;=65,2,1))</f>
        <v>2</v>
      </c>
      <c r="Q1403" s="28">
        <f>IF(Table_Market[[#This Row],[F_TOTAL_achat]]&lt;=14,1,IF(Table_Market[[#This Row],[F_TOTAL_achat]]&lt;=21,2,3))</f>
        <v>1</v>
      </c>
      <c r="R1403" s="28">
        <f>IF(Table_Market[[#This Row],[M_TOTAL_dépensé]]&lt;=115,1,IF(Table_Market[[#This Row],[M_TOTAL_dépensé]]&lt;=833,2,3))</f>
        <v>1</v>
      </c>
      <c r="S1403" s="21" t="str">
        <f>Table_Market[[#This Row],[R_SCORE]]&amp;Table_Market[[#This Row],[F_SCORE]]&amp;Table_Market[[#This Row],[M_SCORE]]</f>
        <v>211</v>
      </c>
      <c r="T14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03" s="31">
        <v>65</v>
      </c>
      <c r="V1403" s="31">
        <v>4</v>
      </c>
      <c r="W1403" s="31">
        <v>16</v>
      </c>
      <c r="X1403" s="31">
        <v>0</v>
      </c>
      <c r="Y1403" s="31">
        <v>4</v>
      </c>
      <c r="Z1403" s="31">
        <v>11</v>
      </c>
      <c r="AA1403" s="28">
        <v>1</v>
      </c>
      <c r="AB1403" s="28">
        <v>3</v>
      </c>
      <c r="AC1403" s="28">
        <v>0</v>
      </c>
      <c r="AD1403" s="28">
        <v>3</v>
      </c>
      <c r="AE1403" s="28">
        <v>8</v>
      </c>
      <c r="AF1403" s="28">
        <v>0</v>
      </c>
      <c r="AG1403" s="28">
        <v>0</v>
      </c>
      <c r="AH1403" s="28">
        <v>0</v>
      </c>
      <c r="AI1403" s="28">
        <v>0</v>
      </c>
      <c r="AJ1403" s="28">
        <v>0</v>
      </c>
      <c r="AK1403" s="28">
        <v>0</v>
      </c>
      <c r="AL1403" s="28">
        <v>3</v>
      </c>
      <c r="AM1403" s="28">
        <v>11</v>
      </c>
      <c r="AN1403" s="32">
        <v>0</v>
      </c>
    </row>
    <row r="1404" spans="1:40" x14ac:dyDescent="0.35">
      <c r="A1404" s="19">
        <v>7617</v>
      </c>
      <c r="B1404" s="20">
        <v>1974</v>
      </c>
      <c r="C1404" s="21">
        <f ca="1">YEAR(TODAY())-CLEAN!$B1404</f>
        <v>51</v>
      </c>
      <c r="D1404" s="28" t="s">
        <v>792</v>
      </c>
      <c r="E1404" s="20" t="s">
        <v>716</v>
      </c>
      <c r="F1404" s="20" t="s">
        <v>709</v>
      </c>
      <c r="G1404" s="22">
        <v>42373</v>
      </c>
      <c r="H1404" s="21">
        <v>1</v>
      </c>
      <c r="I1404" s="21">
        <v>1</v>
      </c>
      <c r="J1404" s="21">
        <f>CLEAN!$H1404+CLEAN!$I1404</f>
        <v>2</v>
      </c>
      <c r="K1404" s="23">
        <v>41501</v>
      </c>
      <c r="L1404" s="21">
        <f ca="1">YEAR(TODAY())-YEAR(CLEAN!$K1404)</f>
        <v>12</v>
      </c>
      <c r="M1404" s="21">
        <v>83</v>
      </c>
      <c r="N1404" s="21">
        <f>SUM(CLEAN!$AB1404:$AE1404)</f>
        <v>13</v>
      </c>
      <c r="O1404" s="24">
        <f>CLEAN!$U1404+CLEAN!$V1404+CLEAN!$W1404+CLEAN!$X1404+CLEAN!$Y1404+CLEAN!$Z1404</f>
        <v>163</v>
      </c>
      <c r="P1404" s="21">
        <f>IF(CLEAN!$M1404&lt;=32,3,IF(CLEAN!$M1404&lt;=65,2,1))</f>
        <v>1</v>
      </c>
      <c r="Q1404" s="21">
        <f>IF(Table_Market[[#This Row],[F_TOTAL_achat]]&lt;=14,1,IF(Table_Market[[#This Row],[F_TOTAL_achat]]&lt;=21,2,3))</f>
        <v>1</v>
      </c>
      <c r="R1404" s="21">
        <f>IF(Table_Market[[#This Row],[M_TOTAL_dépensé]]&lt;=115,1,IF(Table_Market[[#This Row],[M_TOTAL_dépensé]]&lt;=833,2,3))</f>
        <v>2</v>
      </c>
      <c r="S1404" s="21" t="str">
        <f>Table_Market[[#This Row],[R_SCORE]]&amp;Table_Market[[#This Row],[F_SCORE]]&amp;Table_Market[[#This Row],[M_SCORE]]</f>
        <v>112</v>
      </c>
      <c r="T14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04" s="24">
        <v>67</v>
      </c>
      <c r="V1404" s="24">
        <v>5</v>
      </c>
      <c r="W1404" s="24">
        <v>61</v>
      </c>
      <c r="X1404" s="24">
        <v>3</v>
      </c>
      <c r="Y1404" s="24">
        <v>8</v>
      </c>
      <c r="Z1404" s="24">
        <v>19</v>
      </c>
      <c r="AA1404" s="21">
        <v>5</v>
      </c>
      <c r="AB1404" s="21">
        <v>2</v>
      </c>
      <c r="AC1404" s="21">
        <v>1</v>
      </c>
      <c r="AD1404" s="21">
        <v>5</v>
      </c>
      <c r="AE1404" s="21">
        <v>5</v>
      </c>
      <c r="AF1404" s="21">
        <v>0</v>
      </c>
      <c r="AG1404" s="21">
        <v>0</v>
      </c>
      <c r="AH1404" s="21">
        <v>0</v>
      </c>
      <c r="AI1404" s="21">
        <v>0</v>
      </c>
      <c r="AJ1404" s="21">
        <v>0</v>
      </c>
      <c r="AK1404" s="21">
        <v>0</v>
      </c>
      <c r="AL1404" s="21">
        <v>3</v>
      </c>
      <c r="AM1404" s="21">
        <v>11</v>
      </c>
      <c r="AN1404" s="25">
        <v>0</v>
      </c>
    </row>
    <row r="1405" spans="1:40" x14ac:dyDescent="0.35">
      <c r="A1405" s="26">
        <v>450</v>
      </c>
      <c r="B1405" s="27">
        <v>1958</v>
      </c>
      <c r="C1405" s="21">
        <f ca="1">YEAR(TODAY())-CLEAN!$B1405</f>
        <v>67</v>
      </c>
      <c r="D1405" s="28" t="s">
        <v>794</v>
      </c>
      <c r="E1405" s="27" t="s">
        <v>717</v>
      </c>
      <c r="F1405" s="27" t="s">
        <v>713</v>
      </c>
      <c r="G1405" s="29">
        <v>42315</v>
      </c>
      <c r="H1405" s="28">
        <v>0</v>
      </c>
      <c r="I1405" s="28">
        <v>1</v>
      </c>
      <c r="J1405" s="28">
        <f>CLEAN!$H1405+CLEAN!$I1405</f>
        <v>1</v>
      </c>
      <c r="K1405" s="30">
        <v>41467</v>
      </c>
      <c r="L1405" s="28">
        <f ca="1">YEAR(TODAY())-YEAR(CLEAN!$K1405)</f>
        <v>12</v>
      </c>
      <c r="M1405" s="28">
        <v>90</v>
      </c>
      <c r="N1405" s="28">
        <f>SUM(CLEAN!$AB1405:$AE1405)</f>
        <v>12</v>
      </c>
      <c r="O1405" s="31">
        <f>CLEAN!$U1405+CLEAN!$V1405+CLEAN!$W1405+CLEAN!$X1405+CLEAN!$Y1405+CLEAN!$Z1405</f>
        <v>270</v>
      </c>
      <c r="P1405" s="28">
        <f>IF(CLEAN!$M1405&lt;=32,3,IF(CLEAN!$M1405&lt;=65,2,1))</f>
        <v>1</v>
      </c>
      <c r="Q1405" s="28">
        <f>IF(Table_Market[[#This Row],[F_TOTAL_achat]]&lt;=14,1,IF(Table_Market[[#This Row],[F_TOTAL_achat]]&lt;=21,2,3))</f>
        <v>1</v>
      </c>
      <c r="R1405" s="28">
        <f>IF(Table_Market[[#This Row],[M_TOTAL_dépensé]]&lt;=115,1,IF(Table_Market[[#This Row],[M_TOTAL_dépensé]]&lt;=833,2,3))</f>
        <v>2</v>
      </c>
      <c r="S1405" s="21" t="str">
        <f>Table_Market[[#This Row],[R_SCORE]]&amp;Table_Market[[#This Row],[F_SCORE]]&amp;Table_Market[[#This Row],[M_SCORE]]</f>
        <v>112</v>
      </c>
      <c r="T14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05" s="31">
        <v>67</v>
      </c>
      <c r="V1405" s="31">
        <v>15</v>
      </c>
      <c r="W1405" s="31">
        <v>80</v>
      </c>
      <c r="X1405" s="31">
        <v>17</v>
      </c>
      <c r="Y1405" s="31">
        <v>11</v>
      </c>
      <c r="Z1405" s="31">
        <v>80</v>
      </c>
      <c r="AA1405" s="28">
        <v>3</v>
      </c>
      <c r="AB1405" s="28">
        <v>1</v>
      </c>
      <c r="AC1405" s="28">
        <v>4</v>
      </c>
      <c r="AD1405" s="28">
        <v>4</v>
      </c>
      <c r="AE1405" s="28">
        <v>3</v>
      </c>
      <c r="AF1405" s="28">
        <v>0</v>
      </c>
      <c r="AG1405" s="28">
        <v>0</v>
      </c>
      <c r="AH1405" s="28">
        <v>0</v>
      </c>
      <c r="AI1405" s="28">
        <v>0</v>
      </c>
      <c r="AJ1405" s="28">
        <v>0</v>
      </c>
      <c r="AK1405" s="28">
        <v>0</v>
      </c>
      <c r="AL1405" s="28">
        <v>3</v>
      </c>
      <c r="AM1405" s="28">
        <v>11</v>
      </c>
      <c r="AN1405" s="32">
        <v>0</v>
      </c>
    </row>
    <row r="1406" spans="1:40" x14ac:dyDescent="0.35">
      <c r="A1406" s="19">
        <v>8086</v>
      </c>
      <c r="B1406" s="20">
        <v>1959</v>
      </c>
      <c r="C1406" s="21">
        <f ca="1">YEAR(TODAY())-CLEAN!$B1406</f>
        <v>66</v>
      </c>
      <c r="D1406" s="28" t="s">
        <v>794</v>
      </c>
      <c r="E1406" s="20" t="s">
        <v>716</v>
      </c>
      <c r="F1406" s="20" t="s">
        <v>710</v>
      </c>
      <c r="G1406" s="22">
        <v>42243</v>
      </c>
      <c r="H1406" s="21">
        <v>1</v>
      </c>
      <c r="I1406" s="21">
        <v>1</v>
      </c>
      <c r="J1406" s="21">
        <f>CLEAN!$H1406+CLEAN!$I1406</f>
        <v>2</v>
      </c>
      <c r="K1406" s="23">
        <v>41619</v>
      </c>
      <c r="L1406" s="21">
        <f ca="1">YEAR(TODAY())-YEAR(CLEAN!$K1406)</f>
        <v>12</v>
      </c>
      <c r="M1406" s="21">
        <v>34</v>
      </c>
      <c r="N1406" s="21">
        <f>SUM(CLEAN!$AB1406:$AE1406)</f>
        <v>12</v>
      </c>
      <c r="O1406" s="24">
        <f>CLEAN!$U1406+CLEAN!$V1406+CLEAN!$W1406+CLEAN!$X1406+CLEAN!$Y1406+CLEAN!$Z1406</f>
        <v>55</v>
      </c>
      <c r="P1406" s="21">
        <f>IF(CLEAN!$M1406&lt;=32,3,IF(CLEAN!$M1406&lt;=65,2,1))</f>
        <v>2</v>
      </c>
      <c r="Q1406" s="21">
        <f>IF(Table_Market[[#This Row],[F_TOTAL_achat]]&lt;=14,1,IF(Table_Market[[#This Row],[F_TOTAL_achat]]&lt;=21,2,3))</f>
        <v>1</v>
      </c>
      <c r="R1406" s="21">
        <f>IF(Table_Market[[#This Row],[M_TOTAL_dépensé]]&lt;=115,1,IF(Table_Market[[#This Row],[M_TOTAL_dépensé]]&lt;=833,2,3))</f>
        <v>1</v>
      </c>
      <c r="S1406" s="21" t="str">
        <f>Table_Market[[#This Row],[R_SCORE]]&amp;Table_Market[[#This Row],[F_SCORE]]&amp;Table_Market[[#This Row],[M_SCORE]]</f>
        <v>211</v>
      </c>
      <c r="T14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06" s="24">
        <v>48</v>
      </c>
      <c r="V1406" s="24">
        <v>0</v>
      </c>
      <c r="W1406" s="24">
        <v>2</v>
      </c>
      <c r="X1406" s="24">
        <v>0</v>
      </c>
      <c r="Y1406" s="24">
        <v>0</v>
      </c>
      <c r="Z1406" s="24">
        <v>5</v>
      </c>
      <c r="AA1406" s="21">
        <v>2</v>
      </c>
      <c r="AB1406" s="21">
        <v>2</v>
      </c>
      <c r="AC1406" s="21">
        <v>0</v>
      </c>
      <c r="AD1406" s="21">
        <v>3</v>
      </c>
      <c r="AE1406" s="21">
        <v>7</v>
      </c>
      <c r="AF1406" s="21">
        <v>0</v>
      </c>
      <c r="AG1406" s="21">
        <v>0</v>
      </c>
      <c r="AH1406" s="21">
        <v>0</v>
      </c>
      <c r="AI1406" s="21">
        <v>0</v>
      </c>
      <c r="AJ1406" s="21">
        <v>0</v>
      </c>
      <c r="AK1406" s="21">
        <v>0</v>
      </c>
      <c r="AL1406" s="21">
        <v>3</v>
      </c>
      <c r="AM1406" s="21">
        <v>11</v>
      </c>
      <c r="AN1406" s="25">
        <v>0</v>
      </c>
    </row>
    <row r="1407" spans="1:40" x14ac:dyDescent="0.35">
      <c r="A1407" s="26">
        <v>7947</v>
      </c>
      <c r="B1407" s="27">
        <v>1969</v>
      </c>
      <c r="C1407" s="21">
        <f ca="1">YEAR(TODAY())-CLEAN!$B1407</f>
        <v>56</v>
      </c>
      <c r="D1407" s="28" t="s">
        <v>792</v>
      </c>
      <c r="E1407" s="27" t="s">
        <v>716</v>
      </c>
      <c r="F1407" s="27" t="s">
        <v>710</v>
      </c>
      <c r="G1407" s="29">
        <v>42231</v>
      </c>
      <c r="H1407" s="28">
        <v>1</v>
      </c>
      <c r="I1407" s="28">
        <v>1</v>
      </c>
      <c r="J1407" s="28">
        <f>CLEAN!$H1407+CLEAN!$I1407</f>
        <v>2</v>
      </c>
      <c r="K1407" s="30">
        <v>41723</v>
      </c>
      <c r="L1407" s="28">
        <f ca="1">YEAR(TODAY())-YEAR(CLEAN!$K1407)</f>
        <v>11</v>
      </c>
      <c r="M1407" s="28">
        <v>99</v>
      </c>
      <c r="N1407" s="28">
        <f>SUM(CLEAN!$AB1407:$AE1407)</f>
        <v>9</v>
      </c>
      <c r="O1407" s="31">
        <f>CLEAN!$U1407+CLEAN!$V1407+CLEAN!$W1407+CLEAN!$X1407+CLEAN!$Y1407+CLEAN!$Z1407</f>
        <v>37</v>
      </c>
      <c r="P1407" s="28">
        <f>IF(CLEAN!$M1407&lt;=32,3,IF(CLEAN!$M1407&lt;=65,2,1))</f>
        <v>1</v>
      </c>
      <c r="Q1407" s="28">
        <f>IF(Table_Market[[#This Row],[F_TOTAL_achat]]&lt;=14,1,IF(Table_Market[[#This Row],[F_TOTAL_achat]]&lt;=21,2,3))</f>
        <v>1</v>
      </c>
      <c r="R1407" s="28">
        <f>IF(Table_Market[[#This Row],[M_TOTAL_dépensé]]&lt;=115,1,IF(Table_Market[[#This Row],[M_TOTAL_dépensé]]&lt;=833,2,3))</f>
        <v>1</v>
      </c>
      <c r="S1407" s="21" t="str">
        <f>Table_Market[[#This Row],[R_SCORE]]&amp;Table_Market[[#This Row],[F_SCORE]]&amp;Table_Market[[#This Row],[M_SCORE]]</f>
        <v>111</v>
      </c>
      <c r="T14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07" s="31">
        <v>24</v>
      </c>
      <c r="V1407" s="31">
        <v>0</v>
      </c>
      <c r="W1407" s="31">
        <v>8</v>
      </c>
      <c r="X1407" s="31">
        <v>0</v>
      </c>
      <c r="Y1407" s="31">
        <v>1</v>
      </c>
      <c r="Z1407" s="31">
        <v>4</v>
      </c>
      <c r="AA1407" s="28">
        <v>1</v>
      </c>
      <c r="AB1407" s="28">
        <v>1</v>
      </c>
      <c r="AC1407" s="28">
        <v>0</v>
      </c>
      <c r="AD1407" s="28">
        <v>3</v>
      </c>
      <c r="AE1407" s="28">
        <v>5</v>
      </c>
      <c r="AF1407" s="28">
        <v>0</v>
      </c>
      <c r="AG1407" s="28">
        <v>0</v>
      </c>
      <c r="AH1407" s="28">
        <v>0</v>
      </c>
      <c r="AI1407" s="28">
        <v>0</v>
      </c>
      <c r="AJ1407" s="28">
        <v>0</v>
      </c>
      <c r="AK1407" s="28">
        <v>0</v>
      </c>
      <c r="AL1407" s="28">
        <v>3</v>
      </c>
      <c r="AM1407" s="28">
        <v>11</v>
      </c>
      <c r="AN1407" s="32">
        <v>0</v>
      </c>
    </row>
    <row r="1408" spans="1:40" x14ac:dyDescent="0.35">
      <c r="A1408" s="19">
        <v>5644</v>
      </c>
      <c r="B1408" s="20">
        <v>1957</v>
      </c>
      <c r="C1408" s="21">
        <f ca="1">YEAR(TODAY())-CLEAN!$B1408</f>
        <v>68</v>
      </c>
      <c r="D1408" s="28" t="s">
        <v>794</v>
      </c>
      <c r="E1408" s="20" t="s">
        <v>716</v>
      </c>
      <c r="F1408" s="20" t="s">
        <v>713</v>
      </c>
      <c r="G1408" s="22">
        <v>42213</v>
      </c>
      <c r="H1408" s="21">
        <v>0</v>
      </c>
      <c r="I1408" s="21">
        <v>1</v>
      </c>
      <c r="J1408" s="21">
        <f>CLEAN!$H1408+CLEAN!$I1408</f>
        <v>1</v>
      </c>
      <c r="K1408" s="23">
        <v>41559</v>
      </c>
      <c r="L1408" s="21">
        <f ca="1">YEAR(TODAY())-YEAR(CLEAN!$K1408)</f>
        <v>12</v>
      </c>
      <c r="M1408" s="21">
        <v>96</v>
      </c>
      <c r="N1408" s="21">
        <f>SUM(CLEAN!$AB1408:$AE1408)</f>
        <v>20</v>
      </c>
      <c r="O1408" s="24">
        <f>CLEAN!$U1408+CLEAN!$V1408+CLEAN!$W1408+CLEAN!$X1408+CLEAN!$Y1408+CLEAN!$Z1408</f>
        <v>363</v>
      </c>
      <c r="P1408" s="21">
        <f>IF(CLEAN!$M1408&lt;=32,3,IF(CLEAN!$M1408&lt;=65,2,1))</f>
        <v>1</v>
      </c>
      <c r="Q1408" s="21">
        <f>IF(Table_Market[[#This Row],[F_TOTAL_achat]]&lt;=14,1,IF(Table_Market[[#This Row],[F_TOTAL_achat]]&lt;=21,2,3))</f>
        <v>2</v>
      </c>
      <c r="R1408" s="21">
        <f>IF(Table_Market[[#This Row],[M_TOTAL_dépensé]]&lt;=115,1,IF(Table_Market[[#This Row],[M_TOTAL_dépensé]]&lt;=833,2,3))</f>
        <v>2</v>
      </c>
      <c r="S1408" s="21" t="str">
        <f>Table_Market[[#This Row],[R_SCORE]]&amp;Table_Market[[#This Row],[F_SCORE]]&amp;Table_Market[[#This Row],[M_SCORE]]</f>
        <v>122</v>
      </c>
      <c r="T14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08" s="24">
        <v>309</v>
      </c>
      <c r="V1408" s="24">
        <v>3</v>
      </c>
      <c r="W1408" s="24">
        <v>24</v>
      </c>
      <c r="X1408" s="24">
        <v>4</v>
      </c>
      <c r="Y1408" s="24">
        <v>3</v>
      </c>
      <c r="Z1408" s="24">
        <v>20</v>
      </c>
      <c r="AA1408" s="21">
        <v>2</v>
      </c>
      <c r="AB1408" s="21">
        <v>5</v>
      </c>
      <c r="AC1408" s="21">
        <v>1</v>
      </c>
      <c r="AD1408" s="21">
        <v>7</v>
      </c>
      <c r="AE1408" s="21">
        <v>7</v>
      </c>
      <c r="AF1408" s="21">
        <v>0</v>
      </c>
      <c r="AG1408" s="21">
        <v>1</v>
      </c>
      <c r="AH1408" s="21">
        <v>0</v>
      </c>
      <c r="AI1408" s="21">
        <v>0</v>
      </c>
      <c r="AJ1408" s="21">
        <v>0</v>
      </c>
      <c r="AK1408" s="21">
        <v>0</v>
      </c>
      <c r="AL1408" s="21">
        <v>3</v>
      </c>
      <c r="AM1408" s="21">
        <v>11</v>
      </c>
      <c r="AN1408" s="25">
        <v>0</v>
      </c>
    </row>
    <row r="1409" spans="1:40" x14ac:dyDescent="0.35">
      <c r="A1409" s="26">
        <v>3225</v>
      </c>
      <c r="B1409" s="27">
        <v>1984</v>
      </c>
      <c r="C1409" s="21">
        <f ca="1">YEAR(TODAY())-CLEAN!$B1409</f>
        <v>41</v>
      </c>
      <c r="D1409" s="28" t="s">
        <v>793</v>
      </c>
      <c r="E1409" s="27" t="s">
        <v>717</v>
      </c>
      <c r="F1409" s="27" t="s">
        <v>710</v>
      </c>
      <c r="G1409" s="29">
        <v>42207</v>
      </c>
      <c r="H1409" s="28">
        <v>1</v>
      </c>
      <c r="I1409" s="28">
        <v>0</v>
      </c>
      <c r="J1409" s="28">
        <f>CLEAN!$H1409+CLEAN!$I1409</f>
        <v>1</v>
      </c>
      <c r="K1409" s="30">
        <v>41365</v>
      </c>
      <c r="L1409" s="28">
        <f ca="1">YEAR(TODAY())-YEAR(CLEAN!$K1409)</f>
        <v>12</v>
      </c>
      <c r="M1409" s="28">
        <v>71</v>
      </c>
      <c r="N1409" s="28">
        <f>SUM(CLEAN!$AB1409:$AE1409)</f>
        <v>16</v>
      </c>
      <c r="O1409" s="31">
        <f>CLEAN!$U1409+CLEAN!$V1409+CLEAN!$W1409+CLEAN!$X1409+CLEAN!$Y1409+CLEAN!$Z1409</f>
        <v>265</v>
      </c>
      <c r="P1409" s="28">
        <f>IF(CLEAN!$M1409&lt;=32,3,IF(CLEAN!$M1409&lt;=65,2,1))</f>
        <v>1</v>
      </c>
      <c r="Q1409" s="28">
        <f>IF(Table_Market[[#This Row],[F_TOTAL_achat]]&lt;=14,1,IF(Table_Market[[#This Row],[F_TOTAL_achat]]&lt;=21,2,3))</f>
        <v>2</v>
      </c>
      <c r="R1409" s="28">
        <f>IF(Table_Market[[#This Row],[M_TOTAL_dépensé]]&lt;=115,1,IF(Table_Market[[#This Row],[M_TOTAL_dépensé]]&lt;=833,2,3))</f>
        <v>2</v>
      </c>
      <c r="S1409" s="21" t="str">
        <f>Table_Market[[#This Row],[R_SCORE]]&amp;Table_Market[[#This Row],[F_SCORE]]&amp;Table_Market[[#This Row],[M_SCORE]]</f>
        <v>122</v>
      </c>
      <c r="T14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09" s="31">
        <v>116</v>
      </c>
      <c r="V1409" s="31">
        <v>11</v>
      </c>
      <c r="W1409" s="31">
        <v>72</v>
      </c>
      <c r="X1409" s="31">
        <v>3</v>
      </c>
      <c r="Y1409" s="31">
        <v>17</v>
      </c>
      <c r="Z1409" s="31">
        <v>46</v>
      </c>
      <c r="AA1409" s="28">
        <v>4</v>
      </c>
      <c r="AB1409" s="28">
        <v>4</v>
      </c>
      <c r="AC1409" s="28">
        <v>1</v>
      </c>
      <c r="AD1409" s="28">
        <v>5</v>
      </c>
      <c r="AE1409" s="28">
        <v>6</v>
      </c>
      <c r="AF1409" s="28">
        <v>1</v>
      </c>
      <c r="AG1409" s="28">
        <v>0</v>
      </c>
      <c r="AH1409" s="28">
        <v>0</v>
      </c>
      <c r="AI1409" s="28">
        <v>0</v>
      </c>
      <c r="AJ1409" s="28">
        <v>0</v>
      </c>
      <c r="AK1409" s="28">
        <v>0</v>
      </c>
      <c r="AL1409" s="28">
        <v>3</v>
      </c>
      <c r="AM1409" s="28">
        <v>11</v>
      </c>
      <c r="AN1409" s="32">
        <v>1</v>
      </c>
    </row>
    <row r="1410" spans="1:40" x14ac:dyDescent="0.35">
      <c r="A1410" s="19">
        <v>6103</v>
      </c>
      <c r="B1410" s="20">
        <v>1948</v>
      </c>
      <c r="C1410" s="21">
        <f ca="1">YEAR(TODAY())-CLEAN!$B1410</f>
        <v>77</v>
      </c>
      <c r="D1410" s="28" t="s">
        <v>794</v>
      </c>
      <c r="E1410" s="20" t="s">
        <v>716</v>
      </c>
      <c r="F1410" s="20" t="s">
        <v>710</v>
      </c>
      <c r="G1410" s="22">
        <v>42192</v>
      </c>
      <c r="H1410" s="21">
        <v>0</v>
      </c>
      <c r="I1410" s="21">
        <v>0</v>
      </c>
      <c r="J1410" s="21">
        <f>CLEAN!$H1410+CLEAN!$I1410</f>
        <v>0</v>
      </c>
      <c r="K1410" s="23">
        <v>41523</v>
      </c>
      <c r="L1410" s="21">
        <f ca="1">YEAR(TODAY())-YEAR(CLEAN!$K1410)</f>
        <v>12</v>
      </c>
      <c r="M1410" s="21">
        <v>40</v>
      </c>
      <c r="N1410" s="21">
        <f>SUM(CLEAN!$AB1410:$AE1410)</f>
        <v>10</v>
      </c>
      <c r="O1410" s="24">
        <f>CLEAN!$U1410+CLEAN!$V1410+CLEAN!$W1410+CLEAN!$X1410+CLEAN!$Y1410+CLEAN!$Z1410</f>
        <v>100</v>
      </c>
      <c r="P1410" s="21">
        <f>IF(CLEAN!$M1410&lt;=32,3,IF(CLEAN!$M1410&lt;=65,2,1))</f>
        <v>2</v>
      </c>
      <c r="Q1410" s="21">
        <f>IF(Table_Market[[#This Row],[F_TOTAL_achat]]&lt;=14,1,IF(Table_Market[[#This Row],[F_TOTAL_achat]]&lt;=21,2,3))</f>
        <v>1</v>
      </c>
      <c r="R1410" s="21">
        <f>IF(Table_Market[[#This Row],[M_TOTAL_dépensé]]&lt;=115,1,IF(Table_Market[[#This Row],[M_TOTAL_dépensé]]&lt;=833,2,3))</f>
        <v>1</v>
      </c>
      <c r="S1410" s="21" t="str">
        <f>Table_Market[[#This Row],[R_SCORE]]&amp;Table_Market[[#This Row],[F_SCORE]]&amp;Table_Market[[#This Row],[M_SCORE]]</f>
        <v>211</v>
      </c>
      <c r="T14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10" s="24">
        <v>40</v>
      </c>
      <c r="V1410" s="24">
        <v>15</v>
      </c>
      <c r="W1410" s="24">
        <v>15</v>
      </c>
      <c r="X1410" s="24">
        <v>17</v>
      </c>
      <c r="Y1410" s="24">
        <v>6</v>
      </c>
      <c r="Z1410" s="24">
        <v>7</v>
      </c>
      <c r="AA1410" s="21">
        <v>1</v>
      </c>
      <c r="AB1410" s="21">
        <v>2</v>
      </c>
      <c r="AC1410" s="21">
        <v>1</v>
      </c>
      <c r="AD1410" s="21">
        <v>3</v>
      </c>
      <c r="AE1410" s="21">
        <v>4</v>
      </c>
      <c r="AF1410" s="21">
        <v>0</v>
      </c>
      <c r="AG1410" s="21">
        <v>0</v>
      </c>
      <c r="AH1410" s="21">
        <v>0</v>
      </c>
      <c r="AI1410" s="21">
        <v>0</v>
      </c>
      <c r="AJ1410" s="21">
        <v>0</v>
      </c>
      <c r="AK1410" s="21">
        <v>0</v>
      </c>
      <c r="AL1410" s="21">
        <v>3</v>
      </c>
      <c r="AM1410" s="21">
        <v>11</v>
      </c>
      <c r="AN1410" s="25">
        <v>0</v>
      </c>
    </row>
    <row r="1411" spans="1:40" x14ac:dyDescent="0.35">
      <c r="A1411" s="26">
        <v>7444</v>
      </c>
      <c r="B1411" s="27">
        <v>1969</v>
      </c>
      <c r="C1411" s="21">
        <f ca="1">YEAR(TODAY())-CLEAN!$B1411</f>
        <v>56</v>
      </c>
      <c r="D1411" s="28" t="s">
        <v>792</v>
      </c>
      <c r="E1411" s="27" t="s">
        <v>717</v>
      </c>
      <c r="F1411" s="27" t="s">
        <v>710</v>
      </c>
      <c r="G1411" s="29">
        <v>42169</v>
      </c>
      <c r="H1411" s="28">
        <v>1</v>
      </c>
      <c r="I1411" s="28">
        <v>1</v>
      </c>
      <c r="J1411" s="28">
        <f>CLEAN!$H1411+CLEAN!$I1411</f>
        <v>2</v>
      </c>
      <c r="K1411" s="30">
        <v>41566</v>
      </c>
      <c r="L1411" s="28">
        <f ca="1">YEAR(TODAY())-YEAR(CLEAN!$K1411)</f>
        <v>12</v>
      </c>
      <c r="M1411" s="28">
        <v>20</v>
      </c>
      <c r="N1411" s="28">
        <f>SUM(CLEAN!$AB1411:$AE1411)</f>
        <v>12</v>
      </c>
      <c r="O1411" s="31">
        <f>CLEAN!$U1411+CLEAN!$V1411+CLEAN!$W1411+CLEAN!$X1411+CLEAN!$Y1411+CLEAN!$Z1411</f>
        <v>30</v>
      </c>
      <c r="P1411" s="28">
        <f>IF(CLEAN!$M1411&lt;=32,3,IF(CLEAN!$M1411&lt;=65,2,1))</f>
        <v>3</v>
      </c>
      <c r="Q1411" s="28">
        <f>IF(Table_Market[[#This Row],[F_TOTAL_achat]]&lt;=14,1,IF(Table_Market[[#This Row],[F_TOTAL_achat]]&lt;=21,2,3))</f>
        <v>1</v>
      </c>
      <c r="R1411" s="28">
        <f>IF(Table_Market[[#This Row],[M_TOTAL_dépensé]]&lt;=115,1,IF(Table_Market[[#This Row],[M_TOTAL_dépensé]]&lt;=833,2,3))</f>
        <v>1</v>
      </c>
      <c r="S1411" s="21" t="str">
        <f>Table_Market[[#This Row],[R_SCORE]]&amp;Table_Market[[#This Row],[F_SCORE]]&amp;Table_Market[[#This Row],[M_SCORE]]</f>
        <v>311</v>
      </c>
      <c r="T14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11" s="31">
        <v>19</v>
      </c>
      <c r="V1411" s="31">
        <v>0</v>
      </c>
      <c r="W1411" s="31">
        <v>9</v>
      </c>
      <c r="X1411" s="31">
        <v>0</v>
      </c>
      <c r="Y1411" s="31">
        <v>0</v>
      </c>
      <c r="Z1411" s="31">
        <v>2</v>
      </c>
      <c r="AA1411" s="28">
        <v>2</v>
      </c>
      <c r="AB1411" s="28">
        <v>1</v>
      </c>
      <c r="AC1411" s="28">
        <v>0</v>
      </c>
      <c r="AD1411" s="28">
        <v>3</v>
      </c>
      <c r="AE1411" s="28">
        <v>8</v>
      </c>
      <c r="AF1411" s="28">
        <v>0</v>
      </c>
      <c r="AG1411" s="28">
        <v>0</v>
      </c>
      <c r="AH1411" s="28">
        <v>0</v>
      </c>
      <c r="AI1411" s="28">
        <v>0</v>
      </c>
      <c r="AJ1411" s="28">
        <v>0</v>
      </c>
      <c r="AK1411" s="28">
        <v>0</v>
      </c>
      <c r="AL1411" s="28">
        <v>3</v>
      </c>
      <c r="AM1411" s="28">
        <v>11</v>
      </c>
      <c r="AN1411" s="32">
        <v>0</v>
      </c>
    </row>
    <row r="1412" spans="1:40" x14ac:dyDescent="0.35">
      <c r="A1412" s="19">
        <v>749</v>
      </c>
      <c r="B1412" s="20">
        <v>1981</v>
      </c>
      <c r="C1412" s="21">
        <f ca="1">YEAR(TODAY())-CLEAN!$B1412</f>
        <v>44</v>
      </c>
      <c r="D1412" s="28" t="s">
        <v>793</v>
      </c>
      <c r="E1412" s="20" t="s">
        <v>716</v>
      </c>
      <c r="F1412" s="20" t="s">
        <v>713</v>
      </c>
      <c r="G1412" s="22">
        <v>42162</v>
      </c>
      <c r="H1412" s="21">
        <v>1</v>
      </c>
      <c r="I1412" s="21">
        <v>0</v>
      </c>
      <c r="J1412" s="21">
        <f>CLEAN!$H1412+CLEAN!$I1412</f>
        <v>1</v>
      </c>
      <c r="K1412" s="23">
        <v>41597</v>
      </c>
      <c r="L1412" s="21">
        <f ca="1">YEAR(TODAY())-YEAR(CLEAN!$K1412)</f>
        <v>12</v>
      </c>
      <c r="M1412" s="21">
        <v>31</v>
      </c>
      <c r="N1412" s="21">
        <f>SUM(CLEAN!$AB1412:$AE1412)</f>
        <v>13</v>
      </c>
      <c r="O1412" s="24">
        <f>CLEAN!$U1412+CLEAN!$V1412+CLEAN!$W1412+CLEAN!$X1412+CLEAN!$Y1412+CLEAN!$Z1412</f>
        <v>145</v>
      </c>
      <c r="P1412" s="21">
        <f>IF(CLEAN!$M1412&lt;=32,3,IF(CLEAN!$M1412&lt;=65,2,1))</f>
        <v>3</v>
      </c>
      <c r="Q1412" s="21">
        <f>IF(Table_Market[[#This Row],[F_TOTAL_achat]]&lt;=14,1,IF(Table_Market[[#This Row],[F_TOTAL_achat]]&lt;=21,2,3))</f>
        <v>1</v>
      </c>
      <c r="R1412" s="21">
        <f>IF(Table_Market[[#This Row],[M_TOTAL_dépensé]]&lt;=115,1,IF(Table_Market[[#This Row],[M_TOTAL_dépensé]]&lt;=833,2,3))</f>
        <v>2</v>
      </c>
      <c r="S1412" s="21" t="str">
        <f>Table_Market[[#This Row],[R_SCORE]]&amp;Table_Market[[#This Row],[F_SCORE]]&amp;Table_Market[[#This Row],[M_SCORE]]</f>
        <v>312</v>
      </c>
      <c r="T14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12" s="24">
        <v>46</v>
      </c>
      <c r="V1412" s="24">
        <v>7</v>
      </c>
      <c r="W1412" s="24">
        <v>59</v>
      </c>
      <c r="X1412" s="24">
        <v>2</v>
      </c>
      <c r="Y1412" s="24">
        <v>4</v>
      </c>
      <c r="Z1412" s="24">
        <v>27</v>
      </c>
      <c r="AA1412" s="21">
        <v>2</v>
      </c>
      <c r="AB1412" s="21">
        <v>3</v>
      </c>
      <c r="AC1412" s="21">
        <v>1</v>
      </c>
      <c r="AD1412" s="21">
        <v>3</v>
      </c>
      <c r="AE1412" s="21">
        <v>6</v>
      </c>
      <c r="AF1412" s="21">
        <v>1</v>
      </c>
      <c r="AG1412" s="21">
        <v>0</v>
      </c>
      <c r="AH1412" s="21">
        <v>0</v>
      </c>
      <c r="AI1412" s="21">
        <v>0</v>
      </c>
      <c r="AJ1412" s="21">
        <v>0</v>
      </c>
      <c r="AK1412" s="21">
        <v>0</v>
      </c>
      <c r="AL1412" s="21">
        <v>3</v>
      </c>
      <c r="AM1412" s="21">
        <v>11</v>
      </c>
      <c r="AN1412" s="25">
        <v>1</v>
      </c>
    </row>
    <row r="1413" spans="1:40" x14ac:dyDescent="0.35">
      <c r="A1413" s="26">
        <v>1506</v>
      </c>
      <c r="B1413" s="27">
        <v>1975</v>
      </c>
      <c r="C1413" s="21">
        <f ca="1">YEAR(TODAY())-CLEAN!$B1413</f>
        <v>50</v>
      </c>
      <c r="D1413" s="28" t="s">
        <v>792</v>
      </c>
      <c r="E1413" s="27" t="s">
        <v>716</v>
      </c>
      <c r="F1413" s="27" t="s">
        <v>709</v>
      </c>
      <c r="G1413" s="29">
        <v>42160</v>
      </c>
      <c r="H1413" s="28">
        <v>1</v>
      </c>
      <c r="I1413" s="28">
        <v>1</v>
      </c>
      <c r="J1413" s="28">
        <f>CLEAN!$H1413+CLEAN!$I1413</f>
        <v>2</v>
      </c>
      <c r="K1413" s="30">
        <v>41453</v>
      </c>
      <c r="L1413" s="28">
        <f ca="1">YEAR(TODAY())-YEAR(CLEAN!$K1413)</f>
        <v>12</v>
      </c>
      <c r="M1413" s="28">
        <v>26</v>
      </c>
      <c r="N1413" s="28">
        <f>SUM(CLEAN!$AB1413:$AE1413)</f>
        <v>13</v>
      </c>
      <c r="O1413" s="31">
        <f>CLEAN!$U1413+CLEAN!$V1413+CLEAN!$W1413+CLEAN!$X1413+CLEAN!$Y1413+CLEAN!$Z1413</f>
        <v>140</v>
      </c>
      <c r="P1413" s="28">
        <f>IF(CLEAN!$M1413&lt;=32,3,IF(CLEAN!$M1413&lt;=65,2,1))</f>
        <v>3</v>
      </c>
      <c r="Q1413" s="28">
        <f>IF(Table_Market[[#This Row],[F_TOTAL_achat]]&lt;=14,1,IF(Table_Market[[#This Row],[F_TOTAL_achat]]&lt;=21,2,3))</f>
        <v>1</v>
      </c>
      <c r="R1413" s="28">
        <f>IF(Table_Market[[#This Row],[M_TOTAL_dépensé]]&lt;=115,1,IF(Table_Market[[#This Row],[M_TOTAL_dépensé]]&lt;=833,2,3))</f>
        <v>2</v>
      </c>
      <c r="S1413" s="21" t="str">
        <f>Table_Market[[#This Row],[R_SCORE]]&amp;Table_Market[[#This Row],[F_SCORE]]&amp;Table_Market[[#This Row],[M_SCORE]]</f>
        <v>312</v>
      </c>
      <c r="T14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13" s="31">
        <v>48</v>
      </c>
      <c r="V1413" s="31">
        <v>9</v>
      </c>
      <c r="W1413" s="31">
        <v>45</v>
      </c>
      <c r="X1413" s="31">
        <v>3</v>
      </c>
      <c r="Y1413" s="31">
        <v>15</v>
      </c>
      <c r="Z1413" s="31">
        <v>20</v>
      </c>
      <c r="AA1413" s="28">
        <v>4</v>
      </c>
      <c r="AB1413" s="28">
        <v>2</v>
      </c>
      <c r="AC1413" s="28">
        <v>1</v>
      </c>
      <c r="AD1413" s="28">
        <v>4</v>
      </c>
      <c r="AE1413" s="28">
        <v>6</v>
      </c>
      <c r="AF1413" s="28">
        <v>0</v>
      </c>
      <c r="AG1413" s="28">
        <v>0</v>
      </c>
      <c r="AH1413" s="28">
        <v>0</v>
      </c>
      <c r="AI1413" s="28">
        <v>0</v>
      </c>
      <c r="AJ1413" s="28">
        <v>0</v>
      </c>
      <c r="AK1413" s="28">
        <v>0</v>
      </c>
      <c r="AL1413" s="28">
        <v>3</v>
      </c>
      <c r="AM1413" s="28">
        <v>11</v>
      </c>
      <c r="AN1413" s="32">
        <v>1</v>
      </c>
    </row>
    <row r="1414" spans="1:40" x14ac:dyDescent="0.35">
      <c r="A1414" s="19">
        <v>2961</v>
      </c>
      <c r="B1414" s="20">
        <v>1982</v>
      </c>
      <c r="C1414" s="21">
        <f ca="1">YEAR(TODAY())-CLEAN!$B1414</f>
        <v>43</v>
      </c>
      <c r="D1414" s="28" t="s">
        <v>793</v>
      </c>
      <c r="E1414" s="20" t="s">
        <v>716</v>
      </c>
      <c r="F1414" s="20" t="s">
        <v>710</v>
      </c>
      <c r="G1414" s="22">
        <v>42081</v>
      </c>
      <c r="H1414" s="21">
        <v>1</v>
      </c>
      <c r="I1414" s="21">
        <v>0</v>
      </c>
      <c r="J1414" s="21">
        <f>CLEAN!$H1414+CLEAN!$I1414</f>
        <v>1</v>
      </c>
      <c r="K1414" s="23">
        <v>41331</v>
      </c>
      <c r="L1414" s="21">
        <f ca="1">YEAR(TODAY())-YEAR(CLEAN!$K1414)</f>
        <v>12</v>
      </c>
      <c r="M1414" s="21">
        <v>86</v>
      </c>
      <c r="N1414" s="21">
        <f>SUM(CLEAN!$AB1414:$AE1414)</f>
        <v>19</v>
      </c>
      <c r="O1414" s="24">
        <f>CLEAN!$U1414+CLEAN!$V1414+CLEAN!$W1414+CLEAN!$X1414+CLEAN!$Y1414+CLEAN!$Z1414</f>
        <v>382</v>
      </c>
      <c r="P1414" s="21">
        <f>IF(CLEAN!$M1414&lt;=32,3,IF(CLEAN!$M1414&lt;=65,2,1))</f>
        <v>1</v>
      </c>
      <c r="Q1414" s="21">
        <f>IF(Table_Market[[#This Row],[F_TOTAL_achat]]&lt;=14,1,IF(Table_Market[[#This Row],[F_TOTAL_achat]]&lt;=21,2,3))</f>
        <v>2</v>
      </c>
      <c r="R1414" s="21">
        <f>IF(Table_Market[[#This Row],[M_TOTAL_dépensé]]&lt;=115,1,IF(Table_Market[[#This Row],[M_TOTAL_dépensé]]&lt;=833,2,3))</f>
        <v>2</v>
      </c>
      <c r="S1414" s="21" t="str">
        <f>Table_Market[[#This Row],[R_SCORE]]&amp;Table_Market[[#This Row],[F_SCORE]]&amp;Table_Market[[#This Row],[M_SCORE]]</f>
        <v>122</v>
      </c>
      <c r="T14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14" s="24">
        <v>175</v>
      </c>
      <c r="V1414" s="24">
        <v>10</v>
      </c>
      <c r="W1414" s="24">
        <v>110</v>
      </c>
      <c r="X1414" s="24">
        <v>54</v>
      </c>
      <c r="Y1414" s="24">
        <v>6</v>
      </c>
      <c r="Z1414" s="24">
        <v>27</v>
      </c>
      <c r="AA1414" s="21">
        <v>2</v>
      </c>
      <c r="AB1414" s="21">
        <v>6</v>
      </c>
      <c r="AC1414" s="21">
        <v>3</v>
      </c>
      <c r="AD1414" s="21">
        <v>4</v>
      </c>
      <c r="AE1414" s="21">
        <v>6</v>
      </c>
      <c r="AF1414" s="21">
        <v>1</v>
      </c>
      <c r="AG1414" s="21">
        <v>0</v>
      </c>
      <c r="AH1414" s="21">
        <v>0</v>
      </c>
      <c r="AI1414" s="21">
        <v>0</v>
      </c>
      <c r="AJ1414" s="21">
        <v>0</v>
      </c>
      <c r="AK1414" s="21">
        <v>0</v>
      </c>
      <c r="AL1414" s="21">
        <v>3</v>
      </c>
      <c r="AM1414" s="21">
        <v>11</v>
      </c>
      <c r="AN1414" s="25">
        <v>0</v>
      </c>
    </row>
    <row r="1415" spans="1:40" x14ac:dyDescent="0.35">
      <c r="A1415" s="26">
        <v>1890</v>
      </c>
      <c r="B1415" s="27">
        <v>1971</v>
      </c>
      <c r="C1415" s="21">
        <f ca="1">YEAR(TODAY())-CLEAN!$B1415</f>
        <v>54</v>
      </c>
      <c r="D1415" s="28" t="s">
        <v>792</v>
      </c>
      <c r="E1415" s="27" t="s">
        <v>717</v>
      </c>
      <c r="F1415" s="27" t="s">
        <v>713</v>
      </c>
      <c r="G1415" s="29">
        <v>42033</v>
      </c>
      <c r="H1415" s="28">
        <v>1</v>
      </c>
      <c r="I1415" s="28">
        <v>1</v>
      </c>
      <c r="J1415" s="28">
        <f>CLEAN!$H1415+CLEAN!$I1415</f>
        <v>2</v>
      </c>
      <c r="K1415" s="30">
        <v>41171</v>
      </c>
      <c r="L1415" s="28">
        <f ca="1">YEAR(TODAY())-YEAR(CLEAN!$K1415)</f>
        <v>13</v>
      </c>
      <c r="M1415" s="28">
        <v>95</v>
      </c>
      <c r="N1415" s="28">
        <f>SUM(CLEAN!$AB1415:$AE1415)</f>
        <v>10</v>
      </c>
      <c r="O1415" s="31">
        <f>CLEAN!$U1415+CLEAN!$V1415+CLEAN!$W1415+CLEAN!$X1415+CLEAN!$Y1415+CLEAN!$Z1415</f>
        <v>25</v>
      </c>
      <c r="P1415" s="28">
        <f>IF(CLEAN!$M1415&lt;=32,3,IF(CLEAN!$M1415&lt;=65,2,1))</f>
        <v>1</v>
      </c>
      <c r="Q1415" s="28">
        <f>IF(Table_Market[[#This Row],[F_TOTAL_achat]]&lt;=14,1,IF(Table_Market[[#This Row],[F_TOTAL_achat]]&lt;=21,2,3))</f>
        <v>1</v>
      </c>
      <c r="R1415" s="28">
        <f>IF(Table_Market[[#This Row],[M_TOTAL_dépensé]]&lt;=115,1,IF(Table_Market[[#This Row],[M_TOTAL_dépensé]]&lt;=833,2,3))</f>
        <v>1</v>
      </c>
      <c r="S1415" s="21" t="str">
        <f>Table_Market[[#This Row],[R_SCORE]]&amp;Table_Market[[#This Row],[F_SCORE]]&amp;Table_Market[[#This Row],[M_SCORE]]</f>
        <v>111</v>
      </c>
      <c r="T14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15" s="31">
        <v>11</v>
      </c>
      <c r="V1415" s="31">
        <v>1</v>
      </c>
      <c r="W1415" s="31">
        <v>4</v>
      </c>
      <c r="X1415" s="31">
        <v>2</v>
      </c>
      <c r="Y1415" s="31">
        <v>0</v>
      </c>
      <c r="Z1415" s="31">
        <v>7</v>
      </c>
      <c r="AA1415" s="28">
        <v>1</v>
      </c>
      <c r="AB1415" s="28">
        <v>1</v>
      </c>
      <c r="AC1415" s="28">
        <v>0</v>
      </c>
      <c r="AD1415" s="28">
        <v>2</v>
      </c>
      <c r="AE1415" s="28">
        <v>7</v>
      </c>
      <c r="AF1415" s="28">
        <v>0</v>
      </c>
      <c r="AG1415" s="28">
        <v>0</v>
      </c>
      <c r="AH1415" s="28">
        <v>0</v>
      </c>
      <c r="AI1415" s="28">
        <v>0</v>
      </c>
      <c r="AJ1415" s="28">
        <v>0</v>
      </c>
      <c r="AK1415" s="28">
        <v>0</v>
      </c>
      <c r="AL1415" s="28">
        <v>3</v>
      </c>
      <c r="AM1415" s="28">
        <v>11</v>
      </c>
      <c r="AN1415" s="32">
        <v>0</v>
      </c>
    </row>
    <row r="1416" spans="1:40" x14ac:dyDescent="0.35">
      <c r="A1416" s="19">
        <v>7378</v>
      </c>
      <c r="B1416" s="20">
        <v>1981</v>
      </c>
      <c r="C1416" s="21">
        <f ca="1">YEAR(TODAY())-CLEAN!$B1416</f>
        <v>44</v>
      </c>
      <c r="D1416" s="28" t="s">
        <v>793</v>
      </c>
      <c r="E1416" s="20" t="s">
        <v>717</v>
      </c>
      <c r="F1416" s="20" t="s">
        <v>713</v>
      </c>
      <c r="G1416" s="22">
        <v>42021</v>
      </c>
      <c r="H1416" s="21">
        <v>1</v>
      </c>
      <c r="I1416" s="21">
        <v>0</v>
      </c>
      <c r="J1416" s="21">
        <f>CLEAN!$H1416+CLEAN!$I1416</f>
        <v>1</v>
      </c>
      <c r="K1416" s="23">
        <v>41152</v>
      </c>
      <c r="L1416" s="21">
        <f ca="1">YEAR(TODAY())-YEAR(CLEAN!$K1416)</f>
        <v>13</v>
      </c>
      <c r="M1416" s="21">
        <v>34</v>
      </c>
      <c r="N1416" s="21">
        <f>SUM(CLEAN!$AB1416:$AE1416)</f>
        <v>26</v>
      </c>
      <c r="O1416" s="24">
        <f>CLEAN!$U1416+CLEAN!$V1416+CLEAN!$W1416+CLEAN!$X1416+CLEAN!$Y1416+CLEAN!$Z1416</f>
        <v>573</v>
      </c>
      <c r="P1416" s="21">
        <f>IF(CLEAN!$M1416&lt;=32,3,IF(CLEAN!$M1416&lt;=65,2,1))</f>
        <v>2</v>
      </c>
      <c r="Q1416" s="21">
        <f>IF(Table_Market[[#This Row],[F_TOTAL_achat]]&lt;=14,1,IF(Table_Market[[#This Row],[F_TOTAL_achat]]&lt;=21,2,3))</f>
        <v>3</v>
      </c>
      <c r="R1416" s="21">
        <f>IF(Table_Market[[#This Row],[M_TOTAL_dépensé]]&lt;=115,1,IF(Table_Market[[#This Row],[M_TOTAL_dépensé]]&lt;=833,2,3))</f>
        <v>2</v>
      </c>
      <c r="S1416" s="21" t="str">
        <f>Table_Market[[#This Row],[R_SCORE]]&amp;Table_Market[[#This Row],[F_SCORE]]&amp;Table_Market[[#This Row],[M_SCORE]]</f>
        <v>232</v>
      </c>
      <c r="T14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16" s="24">
        <v>393</v>
      </c>
      <c r="V1416" s="24">
        <v>5</v>
      </c>
      <c r="W1416" s="24">
        <v>136</v>
      </c>
      <c r="X1416" s="24">
        <v>7</v>
      </c>
      <c r="Y1416" s="24">
        <v>5</v>
      </c>
      <c r="Z1416" s="24">
        <v>27</v>
      </c>
      <c r="AA1416" s="21">
        <v>5</v>
      </c>
      <c r="AB1416" s="21">
        <v>10</v>
      </c>
      <c r="AC1416" s="21">
        <v>1</v>
      </c>
      <c r="AD1416" s="21">
        <v>6</v>
      </c>
      <c r="AE1416" s="21">
        <v>9</v>
      </c>
      <c r="AF1416" s="21">
        <v>1</v>
      </c>
      <c r="AG1416" s="21">
        <v>0</v>
      </c>
      <c r="AH1416" s="21">
        <v>0</v>
      </c>
      <c r="AI1416" s="21">
        <v>0</v>
      </c>
      <c r="AJ1416" s="21">
        <v>0</v>
      </c>
      <c r="AK1416" s="21">
        <v>0</v>
      </c>
      <c r="AL1416" s="21">
        <v>3</v>
      </c>
      <c r="AM1416" s="21">
        <v>11</v>
      </c>
      <c r="AN1416" s="25">
        <v>0</v>
      </c>
    </row>
    <row r="1417" spans="1:40" x14ac:dyDescent="0.35">
      <c r="A1417" s="26">
        <v>3340</v>
      </c>
      <c r="B1417" s="27">
        <v>1977</v>
      </c>
      <c r="C1417" s="21">
        <f ca="1">YEAR(TODAY())-CLEAN!$B1417</f>
        <v>48</v>
      </c>
      <c r="D1417" s="28" t="s">
        <v>792</v>
      </c>
      <c r="E1417" s="27" t="s">
        <v>716</v>
      </c>
      <c r="F1417" s="27" t="s">
        <v>710</v>
      </c>
      <c r="G1417" s="29">
        <v>42014</v>
      </c>
      <c r="H1417" s="28">
        <v>1</v>
      </c>
      <c r="I1417" s="28">
        <v>0</v>
      </c>
      <c r="J1417" s="28">
        <f>CLEAN!$H1417+CLEAN!$I1417</f>
        <v>1</v>
      </c>
      <c r="K1417" s="30">
        <v>41138</v>
      </c>
      <c r="L1417" s="28">
        <f ca="1">YEAR(TODAY())-YEAR(CLEAN!$K1417)</f>
        <v>13</v>
      </c>
      <c r="M1417" s="28">
        <v>56</v>
      </c>
      <c r="N1417" s="28">
        <f>SUM(CLEAN!$AB1417:$AE1417)</f>
        <v>22</v>
      </c>
      <c r="O1417" s="31">
        <f>CLEAN!$U1417+CLEAN!$V1417+CLEAN!$W1417+CLEAN!$X1417+CLEAN!$Y1417+CLEAN!$Z1417</f>
        <v>436</v>
      </c>
      <c r="P1417" s="28">
        <f>IF(CLEAN!$M1417&lt;=32,3,IF(CLEAN!$M1417&lt;=65,2,1))</f>
        <v>2</v>
      </c>
      <c r="Q1417" s="28">
        <f>IF(Table_Market[[#This Row],[F_TOTAL_achat]]&lt;=14,1,IF(Table_Market[[#This Row],[F_TOTAL_achat]]&lt;=21,2,3))</f>
        <v>3</v>
      </c>
      <c r="R1417" s="28">
        <f>IF(Table_Market[[#This Row],[M_TOTAL_dépensé]]&lt;=115,1,IF(Table_Market[[#This Row],[M_TOTAL_dépensé]]&lt;=833,2,3))</f>
        <v>2</v>
      </c>
      <c r="S1417" s="21" t="str">
        <f>Table_Market[[#This Row],[R_SCORE]]&amp;Table_Market[[#This Row],[F_SCORE]]&amp;Table_Market[[#This Row],[M_SCORE]]</f>
        <v>232</v>
      </c>
      <c r="T14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17" s="31">
        <v>244</v>
      </c>
      <c r="V1417" s="31">
        <v>15</v>
      </c>
      <c r="W1417" s="31">
        <v>108</v>
      </c>
      <c r="X1417" s="31">
        <v>4</v>
      </c>
      <c r="Y1417" s="31">
        <v>15</v>
      </c>
      <c r="Z1417" s="31">
        <v>50</v>
      </c>
      <c r="AA1417" s="28">
        <v>6</v>
      </c>
      <c r="AB1417" s="28">
        <v>7</v>
      </c>
      <c r="AC1417" s="28">
        <v>1</v>
      </c>
      <c r="AD1417" s="28">
        <v>6</v>
      </c>
      <c r="AE1417" s="28">
        <v>8</v>
      </c>
      <c r="AF1417" s="28">
        <v>0</v>
      </c>
      <c r="AG1417" s="28">
        <v>0</v>
      </c>
      <c r="AH1417" s="28">
        <v>0</v>
      </c>
      <c r="AI1417" s="28">
        <v>0</v>
      </c>
      <c r="AJ1417" s="28">
        <v>0</v>
      </c>
      <c r="AK1417" s="28">
        <v>0</v>
      </c>
      <c r="AL1417" s="28">
        <v>3</v>
      </c>
      <c r="AM1417" s="28">
        <v>11</v>
      </c>
      <c r="AN1417" s="32">
        <v>1</v>
      </c>
    </row>
    <row r="1418" spans="1:40" x14ac:dyDescent="0.35">
      <c r="A1418" s="19">
        <v>8685</v>
      </c>
      <c r="B1418" s="20">
        <v>1977</v>
      </c>
      <c r="C1418" s="21">
        <f ca="1">YEAR(TODAY())-CLEAN!$B1418</f>
        <v>48</v>
      </c>
      <c r="D1418" s="28" t="s">
        <v>792</v>
      </c>
      <c r="E1418" s="20" t="s">
        <v>716</v>
      </c>
      <c r="F1418" s="20" t="s">
        <v>710</v>
      </c>
      <c r="G1418" s="22">
        <v>42014</v>
      </c>
      <c r="H1418" s="21">
        <v>1</v>
      </c>
      <c r="I1418" s="21">
        <v>0</v>
      </c>
      <c r="J1418" s="21">
        <f>CLEAN!$H1418+CLEAN!$I1418</f>
        <v>1</v>
      </c>
      <c r="K1418" s="23">
        <v>41138</v>
      </c>
      <c r="L1418" s="21">
        <f ca="1">YEAR(TODAY())-YEAR(CLEAN!$K1418)</f>
        <v>13</v>
      </c>
      <c r="M1418" s="21">
        <v>56</v>
      </c>
      <c r="N1418" s="21">
        <f>SUM(CLEAN!$AB1418:$AE1418)</f>
        <v>22</v>
      </c>
      <c r="O1418" s="24">
        <f>CLEAN!$U1418+CLEAN!$V1418+CLEAN!$W1418+CLEAN!$X1418+CLEAN!$Y1418+CLEAN!$Z1418</f>
        <v>436</v>
      </c>
      <c r="P1418" s="21">
        <f>IF(CLEAN!$M1418&lt;=32,3,IF(CLEAN!$M1418&lt;=65,2,1))</f>
        <v>2</v>
      </c>
      <c r="Q1418" s="21">
        <f>IF(Table_Market[[#This Row],[F_TOTAL_achat]]&lt;=14,1,IF(Table_Market[[#This Row],[F_TOTAL_achat]]&lt;=21,2,3))</f>
        <v>3</v>
      </c>
      <c r="R1418" s="21">
        <f>IF(Table_Market[[#This Row],[M_TOTAL_dépensé]]&lt;=115,1,IF(Table_Market[[#This Row],[M_TOTAL_dépensé]]&lt;=833,2,3))</f>
        <v>2</v>
      </c>
      <c r="S1418" s="21" t="str">
        <f>Table_Market[[#This Row],[R_SCORE]]&amp;Table_Market[[#This Row],[F_SCORE]]&amp;Table_Market[[#This Row],[M_SCORE]]</f>
        <v>232</v>
      </c>
      <c r="T14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18" s="24">
        <v>244</v>
      </c>
      <c r="V1418" s="24">
        <v>15</v>
      </c>
      <c r="W1418" s="24">
        <v>108</v>
      </c>
      <c r="X1418" s="24">
        <v>4</v>
      </c>
      <c r="Y1418" s="24">
        <v>15</v>
      </c>
      <c r="Z1418" s="24">
        <v>50</v>
      </c>
      <c r="AA1418" s="21">
        <v>6</v>
      </c>
      <c r="AB1418" s="21">
        <v>7</v>
      </c>
      <c r="AC1418" s="21">
        <v>1</v>
      </c>
      <c r="AD1418" s="21">
        <v>6</v>
      </c>
      <c r="AE1418" s="21">
        <v>8</v>
      </c>
      <c r="AF1418" s="21">
        <v>0</v>
      </c>
      <c r="AG1418" s="21">
        <v>0</v>
      </c>
      <c r="AH1418" s="21">
        <v>0</v>
      </c>
      <c r="AI1418" s="21">
        <v>0</v>
      </c>
      <c r="AJ1418" s="21">
        <v>0</v>
      </c>
      <c r="AK1418" s="21">
        <v>0</v>
      </c>
      <c r="AL1418" s="21">
        <v>3</v>
      </c>
      <c r="AM1418" s="21">
        <v>11</v>
      </c>
      <c r="AN1418" s="25">
        <v>1</v>
      </c>
    </row>
    <row r="1419" spans="1:40" x14ac:dyDescent="0.35">
      <c r="A1419" s="26">
        <v>4653</v>
      </c>
      <c r="B1419" s="27">
        <v>1978</v>
      </c>
      <c r="C1419" s="21">
        <f ca="1">YEAR(TODAY())-CLEAN!$B1419</f>
        <v>47</v>
      </c>
      <c r="D1419" s="28" t="s">
        <v>792</v>
      </c>
      <c r="E1419" s="27" t="s">
        <v>716</v>
      </c>
      <c r="F1419" s="27" t="s">
        <v>713</v>
      </c>
      <c r="G1419" s="29">
        <v>42011</v>
      </c>
      <c r="H1419" s="28">
        <v>1</v>
      </c>
      <c r="I1419" s="28">
        <v>0</v>
      </c>
      <c r="J1419" s="28">
        <f>CLEAN!$H1419+CLEAN!$I1419</f>
        <v>1</v>
      </c>
      <c r="K1419" s="30">
        <v>41359</v>
      </c>
      <c r="L1419" s="28">
        <f ca="1">YEAR(TODAY())-YEAR(CLEAN!$K1419)</f>
        <v>12</v>
      </c>
      <c r="M1419" s="28">
        <v>46</v>
      </c>
      <c r="N1419" s="28">
        <f>SUM(CLEAN!$AB1419:$AE1419)</f>
        <v>16</v>
      </c>
      <c r="O1419" s="31">
        <f>CLEAN!$U1419+CLEAN!$V1419+CLEAN!$W1419+CLEAN!$X1419+CLEAN!$Y1419+CLEAN!$Z1419</f>
        <v>189</v>
      </c>
      <c r="P1419" s="28">
        <f>IF(CLEAN!$M1419&lt;=32,3,IF(CLEAN!$M1419&lt;=65,2,1))</f>
        <v>2</v>
      </c>
      <c r="Q1419" s="28">
        <f>IF(Table_Market[[#This Row],[F_TOTAL_achat]]&lt;=14,1,IF(Table_Market[[#This Row],[F_TOTAL_achat]]&lt;=21,2,3))</f>
        <v>2</v>
      </c>
      <c r="R1419" s="28">
        <f>IF(Table_Market[[#This Row],[M_TOTAL_dépensé]]&lt;=115,1,IF(Table_Market[[#This Row],[M_TOTAL_dépensé]]&lt;=833,2,3))</f>
        <v>2</v>
      </c>
      <c r="S1419" s="21" t="str">
        <f>Table_Market[[#This Row],[R_SCORE]]&amp;Table_Market[[#This Row],[F_SCORE]]&amp;Table_Market[[#This Row],[M_SCORE]]</f>
        <v>222</v>
      </c>
      <c r="T14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19" s="31">
        <v>131</v>
      </c>
      <c r="V1419" s="31">
        <v>0</v>
      </c>
      <c r="W1419" s="31">
        <v>16</v>
      </c>
      <c r="X1419" s="31">
        <v>2</v>
      </c>
      <c r="Y1419" s="31">
        <v>1</v>
      </c>
      <c r="Z1419" s="31">
        <v>39</v>
      </c>
      <c r="AA1419" s="28">
        <v>4</v>
      </c>
      <c r="AB1419" s="28">
        <v>3</v>
      </c>
      <c r="AC1419" s="28">
        <v>1</v>
      </c>
      <c r="AD1419" s="28">
        <v>4</v>
      </c>
      <c r="AE1419" s="28">
        <v>8</v>
      </c>
      <c r="AF1419" s="28">
        <v>0</v>
      </c>
      <c r="AG1419" s="28">
        <v>0</v>
      </c>
      <c r="AH1419" s="28">
        <v>0</v>
      </c>
      <c r="AI1419" s="28">
        <v>0</v>
      </c>
      <c r="AJ1419" s="28">
        <v>0</v>
      </c>
      <c r="AK1419" s="28">
        <v>0</v>
      </c>
      <c r="AL1419" s="28">
        <v>3</v>
      </c>
      <c r="AM1419" s="28">
        <v>11</v>
      </c>
      <c r="AN1419" s="32">
        <v>0</v>
      </c>
    </row>
    <row r="1420" spans="1:40" x14ac:dyDescent="0.35">
      <c r="A1420" s="19">
        <v>1162</v>
      </c>
      <c r="B1420" s="20">
        <v>1987</v>
      </c>
      <c r="C1420" s="21">
        <f ca="1">YEAR(TODAY())-CLEAN!$B1420</f>
        <v>38</v>
      </c>
      <c r="D1420" s="28" t="s">
        <v>793</v>
      </c>
      <c r="E1420" s="20" t="s">
        <v>714</v>
      </c>
      <c r="F1420" s="20" t="s">
        <v>709</v>
      </c>
      <c r="G1420" s="22">
        <v>42000</v>
      </c>
      <c r="H1420" s="21">
        <v>0</v>
      </c>
      <c r="I1420" s="21">
        <v>0</v>
      </c>
      <c r="J1420" s="21">
        <f>CLEAN!$H1420+CLEAN!$I1420</f>
        <v>0</v>
      </c>
      <c r="K1420" s="23">
        <v>41284</v>
      </c>
      <c r="L1420" s="21">
        <f ca="1">YEAR(TODAY())-YEAR(CLEAN!$K1420)</f>
        <v>12</v>
      </c>
      <c r="M1420" s="21">
        <v>23</v>
      </c>
      <c r="N1420" s="21">
        <f>SUM(CLEAN!$AB1420:$AE1420)</f>
        <v>23</v>
      </c>
      <c r="O1420" s="24">
        <f>CLEAN!$U1420+CLEAN!$V1420+CLEAN!$W1420+CLEAN!$X1420+CLEAN!$Y1420+CLEAN!$Z1420</f>
        <v>653</v>
      </c>
      <c r="P1420" s="21">
        <f>IF(CLEAN!$M1420&lt;=32,3,IF(CLEAN!$M1420&lt;=65,2,1))</f>
        <v>3</v>
      </c>
      <c r="Q1420" s="21">
        <f>IF(Table_Market[[#This Row],[F_TOTAL_achat]]&lt;=14,1,IF(Table_Market[[#This Row],[F_TOTAL_achat]]&lt;=21,2,3))</f>
        <v>3</v>
      </c>
      <c r="R1420" s="21">
        <f>IF(Table_Market[[#This Row],[M_TOTAL_dépensé]]&lt;=115,1,IF(Table_Market[[#This Row],[M_TOTAL_dépensé]]&lt;=833,2,3))</f>
        <v>2</v>
      </c>
      <c r="S1420" s="21" t="str">
        <f>Table_Market[[#This Row],[R_SCORE]]&amp;Table_Market[[#This Row],[F_SCORE]]&amp;Table_Market[[#This Row],[M_SCORE]]</f>
        <v>332</v>
      </c>
      <c r="T14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20" s="24">
        <v>124</v>
      </c>
      <c r="V1420" s="24">
        <v>83</v>
      </c>
      <c r="W1420" s="24">
        <v>267</v>
      </c>
      <c r="X1420" s="24">
        <v>85</v>
      </c>
      <c r="Y1420" s="24">
        <v>59</v>
      </c>
      <c r="Z1420" s="24">
        <v>35</v>
      </c>
      <c r="AA1420" s="21">
        <v>2</v>
      </c>
      <c r="AB1420" s="21">
        <v>5</v>
      </c>
      <c r="AC1420" s="21">
        <v>2</v>
      </c>
      <c r="AD1420" s="21">
        <v>11</v>
      </c>
      <c r="AE1420" s="21">
        <v>5</v>
      </c>
      <c r="AF1420" s="21">
        <v>0</v>
      </c>
      <c r="AG1420" s="21">
        <v>0</v>
      </c>
      <c r="AH1420" s="21">
        <v>0</v>
      </c>
      <c r="AI1420" s="21">
        <v>0</v>
      </c>
      <c r="AJ1420" s="21">
        <v>0</v>
      </c>
      <c r="AK1420" s="21">
        <v>0</v>
      </c>
      <c r="AL1420" s="21">
        <v>3</v>
      </c>
      <c r="AM1420" s="21">
        <v>11</v>
      </c>
      <c r="AN1420" s="25">
        <v>1</v>
      </c>
    </row>
    <row r="1421" spans="1:40" x14ac:dyDescent="0.35">
      <c r="A1421" s="26">
        <v>10643</v>
      </c>
      <c r="B1421" s="27">
        <v>1987</v>
      </c>
      <c r="C1421" s="21">
        <f ca="1">YEAR(TODAY())-CLEAN!$B1421</f>
        <v>38</v>
      </c>
      <c r="D1421" s="28" t="s">
        <v>793</v>
      </c>
      <c r="E1421" s="27" t="s">
        <v>714</v>
      </c>
      <c r="F1421" s="27" t="s">
        <v>709</v>
      </c>
      <c r="G1421" s="29">
        <v>42000</v>
      </c>
      <c r="H1421" s="28">
        <v>0</v>
      </c>
      <c r="I1421" s="28">
        <v>0</v>
      </c>
      <c r="J1421" s="28">
        <f>CLEAN!$H1421+CLEAN!$I1421</f>
        <v>0</v>
      </c>
      <c r="K1421" s="30">
        <v>41284</v>
      </c>
      <c r="L1421" s="28">
        <f ca="1">YEAR(TODAY())-YEAR(CLEAN!$K1421)</f>
        <v>12</v>
      </c>
      <c r="M1421" s="28">
        <v>23</v>
      </c>
      <c r="N1421" s="28">
        <f>SUM(CLEAN!$AB1421:$AE1421)</f>
        <v>23</v>
      </c>
      <c r="O1421" s="31">
        <f>CLEAN!$U1421+CLEAN!$V1421+CLEAN!$W1421+CLEAN!$X1421+CLEAN!$Y1421+CLEAN!$Z1421</f>
        <v>653</v>
      </c>
      <c r="P1421" s="28">
        <f>IF(CLEAN!$M1421&lt;=32,3,IF(CLEAN!$M1421&lt;=65,2,1))</f>
        <v>3</v>
      </c>
      <c r="Q1421" s="28">
        <f>IF(Table_Market[[#This Row],[F_TOTAL_achat]]&lt;=14,1,IF(Table_Market[[#This Row],[F_TOTAL_achat]]&lt;=21,2,3))</f>
        <v>3</v>
      </c>
      <c r="R1421" s="28">
        <f>IF(Table_Market[[#This Row],[M_TOTAL_dépensé]]&lt;=115,1,IF(Table_Market[[#This Row],[M_TOTAL_dépensé]]&lt;=833,2,3))</f>
        <v>2</v>
      </c>
      <c r="S1421" s="21" t="str">
        <f>Table_Market[[#This Row],[R_SCORE]]&amp;Table_Market[[#This Row],[F_SCORE]]&amp;Table_Market[[#This Row],[M_SCORE]]</f>
        <v>332</v>
      </c>
      <c r="T14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21" s="31">
        <v>124</v>
      </c>
      <c r="V1421" s="31">
        <v>83</v>
      </c>
      <c r="W1421" s="31">
        <v>267</v>
      </c>
      <c r="X1421" s="31">
        <v>85</v>
      </c>
      <c r="Y1421" s="31">
        <v>59</v>
      </c>
      <c r="Z1421" s="31">
        <v>35</v>
      </c>
      <c r="AA1421" s="28">
        <v>2</v>
      </c>
      <c r="AB1421" s="28">
        <v>5</v>
      </c>
      <c r="AC1421" s="28">
        <v>2</v>
      </c>
      <c r="AD1421" s="28">
        <v>11</v>
      </c>
      <c r="AE1421" s="28">
        <v>5</v>
      </c>
      <c r="AF1421" s="28">
        <v>0</v>
      </c>
      <c r="AG1421" s="28">
        <v>0</v>
      </c>
      <c r="AH1421" s="28">
        <v>0</v>
      </c>
      <c r="AI1421" s="28">
        <v>0</v>
      </c>
      <c r="AJ1421" s="28">
        <v>0</v>
      </c>
      <c r="AK1421" s="28">
        <v>0</v>
      </c>
      <c r="AL1421" s="28">
        <v>3</v>
      </c>
      <c r="AM1421" s="28">
        <v>11</v>
      </c>
      <c r="AN1421" s="32">
        <v>1</v>
      </c>
    </row>
    <row r="1422" spans="1:40" x14ac:dyDescent="0.35">
      <c r="A1422" s="19">
        <v>1307</v>
      </c>
      <c r="B1422" s="20">
        <v>1978</v>
      </c>
      <c r="C1422" s="21">
        <f ca="1">YEAR(TODAY())-CLEAN!$B1422</f>
        <v>47</v>
      </c>
      <c r="D1422" s="28" t="s">
        <v>792</v>
      </c>
      <c r="E1422" s="20" t="s">
        <v>716</v>
      </c>
      <c r="F1422" s="20" t="s">
        <v>711</v>
      </c>
      <c r="G1422" s="22">
        <v>41986</v>
      </c>
      <c r="H1422" s="21">
        <v>0</v>
      </c>
      <c r="I1422" s="21">
        <v>1</v>
      </c>
      <c r="J1422" s="21">
        <f>CLEAN!$H1422+CLEAN!$I1422</f>
        <v>1</v>
      </c>
      <c r="K1422" s="23">
        <v>41679</v>
      </c>
      <c r="L1422" s="21">
        <f ca="1">YEAR(TODAY())-YEAR(CLEAN!$K1422)</f>
        <v>11</v>
      </c>
      <c r="M1422" s="21">
        <v>15</v>
      </c>
      <c r="N1422" s="21">
        <f>SUM(CLEAN!$AB1422:$AE1422)</f>
        <v>11</v>
      </c>
      <c r="O1422" s="24">
        <f>CLEAN!$U1422+CLEAN!$V1422+CLEAN!$W1422+CLEAN!$X1422+CLEAN!$Y1422+CLEAN!$Z1422</f>
        <v>63</v>
      </c>
      <c r="P1422" s="21">
        <f>IF(CLEAN!$M1422&lt;=32,3,IF(CLEAN!$M1422&lt;=65,2,1))</f>
        <v>3</v>
      </c>
      <c r="Q1422" s="21">
        <f>IF(Table_Market[[#This Row],[F_TOTAL_achat]]&lt;=14,1,IF(Table_Market[[#This Row],[F_TOTAL_achat]]&lt;=21,2,3))</f>
        <v>1</v>
      </c>
      <c r="R1422" s="21">
        <f>IF(Table_Market[[#This Row],[M_TOTAL_dépensé]]&lt;=115,1,IF(Table_Market[[#This Row],[M_TOTAL_dépensé]]&lt;=833,2,3))</f>
        <v>1</v>
      </c>
      <c r="S1422" s="21" t="str">
        <f>Table_Market[[#This Row],[R_SCORE]]&amp;Table_Market[[#This Row],[F_SCORE]]&amp;Table_Market[[#This Row],[M_SCORE]]</f>
        <v>311</v>
      </c>
      <c r="T14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22" s="24">
        <v>27</v>
      </c>
      <c r="V1422" s="24">
        <v>5</v>
      </c>
      <c r="W1422" s="24">
        <v>8</v>
      </c>
      <c r="X1422" s="24">
        <v>8</v>
      </c>
      <c r="Y1422" s="24">
        <v>3</v>
      </c>
      <c r="Z1422" s="24">
        <v>12</v>
      </c>
      <c r="AA1422" s="21">
        <v>3</v>
      </c>
      <c r="AB1422" s="21">
        <v>3</v>
      </c>
      <c r="AC1422" s="21">
        <v>0</v>
      </c>
      <c r="AD1422" s="21">
        <v>4</v>
      </c>
      <c r="AE1422" s="21">
        <v>4</v>
      </c>
      <c r="AF1422" s="21">
        <v>0</v>
      </c>
      <c r="AG1422" s="21">
        <v>0</v>
      </c>
      <c r="AH1422" s="21">
        <v>0</v>
      </c>
      <c r="AI1422" s="21">
        <v>0</v>
      </c>
      <c r="AJ1422" s="21">
        <v>0</v>
      </c>
      <c r="AK1422" s="21">
        <v>0</v>
      </c>
      <c r="AL1422" s="21">
        <v>3</v>
      </c>
      <c r="AM1422" s="21">
        <v>11</v>
      </c>
      <c r="AN1422" s="25">
        <v>0</v>
      </c>
    </row>
    <row r="1423" spans="1:40" x14ac:dyDescent="0.35">
      <c r="A1423" s="26">
        <v>4548</v>
      </c>
      <c r="B1423" s="27">
        <v>1981</v>
      </c>
      <c r="C1423" s="21">
        <f ca="1">YEAR(TODAY())-CLEAN!$B1423</f>
        <v>44</v>
      </c>
      <c r="D1423" s="28" t="s">
        <v>793</v>
      </c>
      <c r="E1423" s="27" t="s">
        <v>716</v>
      </c>
      <c r="F1423" s="27" t="s">
        <v>709</v>
      </c>
      <c r="G1423" s="29">
        <v>41967</v>
      </c>
      <c r="H1423" s="28">
        <v>1</v>
      </c>
      <c r="I1423" s="28">
        <v>1</v>
      </c>
      <c r="J1423" s="28">
        <f>CLEAN!$H1423+CLEAN!$I1423</f>
        <v>2</v>
      </c>
      <c r="K1423" s="30">
        <v>41601</v>
      </c>
      <c r="L1423" s="28">
        <f ca="1">YEAR(TODAY())-YEAR(CLEAN!$K1423)</f>
        <v>12</v>
      </c>
      <c r="M1423" s="28">
        <v>66</v>
      </c>
      <c r="N1423" s="28">
        <f>SUM(CLEAN!$AB1423:$AE1423)</f>
        <v>8</v>
      </c>
      <c r="O1423" s="31">
        <f>CLEAN!$U1423+CLEAN!$V1423+CLEAN!$W1423+CLEAN!$X1423+CLEAN!$Y1423+CLEAN!$Z1423</f>
        <v>54</v>
      </c>
      <c r="P1423" s="28">
        <f>IF(CLEAN!$M1423&lt;=32,3,IF(CLEAN!$M1423&lt;=65,2,1))</f>
        <v>1</v>
      </c>
      <c r="Q1423" s="28">
        <f>IF(Table_Market[[#This Row],[F_TOTAL_achat]]&lt;=14,1,IF(Table_Market[[#This Row],[F_TOTAL_achat]]&lt;=21,2,3))</f>
        <v>1</v>
      </c>
      <c r="R1423" s="28">
        <f>IF(Table_Market[[#This Row],[M_TOTAL_dépensé]]&lt;=115,1,IF(Table_Market[[#This Row],[M_TOTAL_dépensé]]&lt;=833,2,3))</f>
        <v>1</v>
      </c>
      <c r="S1423" s="21" t="str">
        <f>Table_Market[[#This Row],[R_SCORE]]&amp;Table_Market[[#This Row],[F_SCORE]]&amp;Table_Market[[#This Row],[M_SCORE]]</f>
        <v>111</v>
      </c>
      <c r="T14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23" s="31">
        <v>23</v>
      </c>
      <c r="V1423" s="31">
        <v>4</v>
      </c>
      <c r="W1423" s="31">
        <v>10</v>
      </c>
      <c r="X1423" s="31">
        <v>0</v>
      </c>
      <c r="Y1423" s="31">
        <v>2</v>
      </c>
      <c r="Z1423" s="31">
        <v>15</v>
      </c>
      <c r="AA1423" s="28">
        <v>1</v>
      </c>
      <c r="AB1423" s="28">
        <v>1</v>
      </c>
      <c r="AC1423" s="28">
        <v>0</v>
      </c>
      <c r="AD1423" s="28">
        <v>3</v>
      </c>
      <c r="AE1423" s="28">
        <v>4</v>
      </c>
      <c r="AF1423" s="28">
        <v>0</v>
      </c>
      <c r="AG1423" s="28">
        <v>0</v>
      </c>
      <c r="AH1423" s="28">
        <v>0</v>
      </c>
      <c r="AI1423" s="28">
        <v>0</v>
      </c>
      <c r="AJ1423" s="28">
        <v>0</v>
      </c>
      <c r="AK1423" s="28">
        <v>0</v>
      </c>
      <c r="AL1423" s="28">
        <v>3</v>
      </c>
      <c r="AM1423" s="28">
        <v>11</v>
      </c>
      <c r="AN1423" s="32">
        <v>0</v>
      </c>
    </row>
    <row r="1424" spans="1:40" x14ac:dyDescent="0.35">
      <c r="A1424" s="19">
        <v>9701</v>
      </c>
      <c r="B1424" s="20">
        <v>1988</v>
      </c>
      <c r="C1424" s="21">
        <f ca="1">YEAR(TODAY())-CLEAN!$B1424</f>
        <v>37</v>
      </c>
      <c r="D1424" s="28" t="s">
        <v>793</v>
      </c>
      <c r="E1424" s="20" t="s">
        <v>716</v>
      </c>
      <c r="F1424" s="20" t="s">
        <v>713</v>
      </c>
      <c r="G1424" s="22">
        <v>41883</v>
      </c>
      <c r="H1424" s="21">
        <v>1</v>
      </c>
      <c r="I1424" s="21">
        <v>0</v>
      </c>
      <c r="J1424" s="21">
        <f>CLEAN!$H1424+CLEAN!$I1424</f>
        <v>1</v>
      </c>
      <c r="K1424" s="23">
        <v>41352</v>
      </c>
      <c r="L1424" s="21">
        <f ca="1">YEAR(TODAY())-YEAR(CLEAN!$K1424)</f>
        <v>12</v>
      </c>
      <c r="M1424" s="21">
        <v>13</v>
      </c>
      <c r="N1424" s="21">
        <f>SUM(CLEAN!$AB1424:$AE1424)</f>
        <v>16</v>
      </c>
      <c r="O1424" s="24">
        <f>CLEAN!$U1424+CLEAN!$V1424+CLEAN!$W1424+CLEAN!$X1424+CLEAN!$Y1424+CLEAN!$Z1424</f>
        <v>312</v>
      </c>
      <c r="P1424" s="21">
        <f>IF(CLEAN!$M1424&lt;=32,3,IF(CLEAN!$M1424&lt;=65,2,1))</f>
        <v>3</v>
      </c>
      <c r="Q1424" s="21">
        <f>IF(Table_Market[[#This Row],[F_TOTAL_achat]]&lt;=14,1,IF(Table_Market[[#This Row],[F_TOTAL_achat]]&lt;=21,2,3))</f>
        <v>2</v>
      </c>
      <c r="R1424" s="21">
        <f>IF(Table_Market[[#This Row],[M_TOTAL_dépensé]]&lt;=115,1,IF(Table_Market[[#This Row],[M_TOTAL_dépensé]]&lt;=833,2,3))</f>
        <v>2</v>
      </c>
      <c r="S1424" s="21" t="str">
        <f>Table_Market[[#This Row],[R_SCORE]]&amp;Table_Market[[#This Row],[F_SCORE]]&amp;Table_Market[[#This Row],[M_SCORE]]</f>
        <v>322</v>
      </c>
      <c r="T14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24" s="24">
        <v>32</v>
      </c>
      <c r="V1424" s="24">
        <v>34</v>
      </c>
      <c r="W1424" s="24">
        <v>41</v>
      </c>
      <c r="X1424" s="24">
        <v>73</v>
      </c>
      <c r="Y1424" s="24">
        <v>16</v>
      </c>
      <c r="Z1424" s="24">
        <v>116</v>
      </c>
      <c r="AA1424" s="21">
        <v>3</v>
      </c>
      <c r="AB1424" s="21">
        <v>4</v>
      </c>
      <c r="AC1424" s="21">
        <v>2</v>
      </c>
      <c r="AD1424" s="21">
        <v>3</v>
      </c>
      <c r="AE1424" s="21">
        <v>7</v>
      </c>
      <c r="AF1424" s="21">
        <v>0</v>
      </c>
      <c r="AG1424" s="21">
        <v>0</v>
      </c>
      <c r="AH1424" s="21">
        <v>0</v>
      </c>
      <c r="AI1424" s="21">
        <v>0</v>
      </c>
      <c r="AJ1424" s="21">
        <v>0</v>
      </c>
      <c r="AK1424" s="21">
        <v>0</v>
      </c>
      <c r="AL1424" s="21">
        <v>3</v>
      </c>
      <c r="AM1424" s="21">
        <v>11</v>
      </c>
      <c r="AN1424" s="25">
        <v>0</v>
      </c>
    </row>
    <row r="1425" spans="1:40" x14ac:dyDescent="0.35">
      <c r="A1425" s="26">
        <v>9736</v>
      </c>
      <c r="B1425" s="27">
        <v>1980</v>
      </c>
      <c r="C1425" s="21">
        <f ca="1">YEAR(TODAY())-CLEAN!$B1425</f>
        <v>45</v>
      </c>
      <c r="D1425" s="28" t="s">
        <v>792</v>
      </c>
      <c r="E1425" s="27" t="s">
        <v>716</v>
      </c>
      <c r="F1425" s="27" t="s">
        <v>710</v>
      </c>
      <c r="G1425" s="29">
        <v>41850</v>
      </c>
      <c r="H1425" s="28">
        <v>1</v>
      </c>
      <c r="I1425" s="28">
        <v>1</v>
      </c>
      <c r="J1425" s="28">
        <f>CLEAN!$H1425+CLEAN!$I1425</f>
        <v>2</v>
      </c>
      <c r="K1425" s="30">
        <v>41267</v>
      </c>
      <c r="L1425" s="28">
        <f ca="1">YEAR(TODAY())-YEAR(CLEAN!$K1425)</f>
        <v>13</v>
      </c>
      <c r="M1425" s="28">
        <v>51</v>
      </c>
      <c r="N1425" s="28">
        <f>SUM(CLEAN!$AB1425:$AE1425)</f>
        <v>14</v>
      </c>
      <c r="O1425" s="31">
        <f>CLEAN!$U1425+CLEAN!$V1425+CLEAN!$W1425+CLEAN!$X1425+CLEAN!$Y1425+CLEAN!$Z1425</f>
        <v>96</v>
      </c>
      <c r="P1425" s="28">
        <f>IF(CLEAN!$M1425&lt;=32,3,IF(CLEAN!$M1425&lt;=65,2,1))</f>
        <v>2</v>
      </c>
      <c r="Q1425" s="28">
        <f>IF(Table_Market[[#This Row],[F_TOTAL_achat]]&lt;=14,1,IF(Table_Market[[#This Row],[F_TOTAL_achat]]&lt;=21,2,3))</f>
        <v>1</v>
      </c>
      <c r="R1425" s="28">
        <f>IF(Table_Market[[#This Row],[M_TOTAL_dépensé]]&lt;=115,1,IF(Table_Market[[#This Row],[M_TOTAL_dépensé]]&lt;=833,2,3))</f>
        <v>1</v>
      </c>
      <c r="S1425" s="21" t="str">
        <f>Table_Market[[#This Row],[R_SCORE]]&amp;Table_Market[[#This Row],[F_SCORE]]&amp;Table_Market[[#This Row],[M_SCORE]]</f>
        <v>211</v>
      </c>
      <c r="T14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25" s="31">
        <v>53</v>
      </c>
      <c r="V1425" s="31">
        <v>5</v>
      </c>
      <c r="W1425" s="31">
        <v>19</v>
      </c>
      <c r="X1425" s="31">
        <v>2</v>
      </c>
      <c r="Y1425" s="31">
        <v>13</v>
      </c>
      <c r="Z1425" s="31">
        <v>4</v>
      </c>
      <c r="AA1425" s="28">
        <v>3</v>
      </c>
      <c r="AB1425" s="28">
        <v>3</v>
      </c>
      <c r="AC1425" s="28">
        <v>0</v>
      </c>
      <c r="AD1425" s="28">
        <v>3</v>
      </c>
      <c r="AE1425" s="28">
        <v>8</v>
      </c>
      <c r="AF1425" s="28">
        <v>0</v>
      </c>
      <c r="AG1425" s="28">
        <v>0</v>
      </c>
      <c r="AH1425" s="28">
        <v>0</v>
      </c>
      <c r="AI1425" s="28">
        <v>0</v>
      </c>
      <c r="AJ1425" s="28">
        <v>0</v>
      </c>
      <c r="AK1425" s="28">
        <v>0</v>
      </c>
      <c r="AL1425" s="28">
        <v>3</v>
      </c>
      <c r="AM1425" s="28">
        <v>11</v>
      </c>
      <c r="AN1425" s="32">
        <v>0</v>
      </c>
    </row>
    <row r="1426" spans="1:40" x14ac:dyDescent="0.35">
      <c r="A1426" s="19">
        <v>607</v>
      </c>
      <c r="B1426" s="20">
        <v>1955</v>
      </c>
      <c r="C1426" s="21">
        <f ca="1">YEAR(TODAY())-CLEAN!$B1426</f>
        <v>70</v>
      </c>
      <c r="D1426" s="28" t="s">
        <v>794</v>
      </c>
      <c r="E1426" s="20" t="s">
        <v>717</v>
      </c>
      <c r="F1426" s="20" t="s">
        <v>711</v>
      </c>
      <c r="G1426" s="22">
        <v>41769</v>
      </c>
      <c r="H1426" s="21">
        <v>0</v>
      </c>
      <c r="I1426" s="21">
        <v>1</v>
      </c>
      <c r="J1426" s="21">
        <f>CLEAN!$H1426+CLEAN!$I1426</f>
        <v>1</v>
      </c>
      <c r="K1426" s="23">
        <v>41318</v>
      </c>
      <c r="L1426" s="21">
        <f ca="1">YEAR(TODAY())-YEAR(CLEAN!$K1426)</f>
        <v>12</v>
      </c>
      <c r="M1426" s="21">
        <v>31</v>
      </c>
      <c r="N1426" s="21">
        <f>SUM(CLEAN!$AB1426:$AE1426)</f>
        <v>24</v>
      </c>
      <c r="O1426" s="24">
        <f>CLEAN!$U1426+CLEAN!$V1426+CLEAN!$W1426+CLEAN!$X1426+CLEAN!$Y1426+CLEAN!$Z1426</f>
        <v>521</v>
      </c>
      <c r="P1426" s="21">
        <f>IF(CLEAN!$M1426&lt;=32,3,IF(CLEAN!$M1426&lt;=65,2,1))</f>
        <v>3</v>
      </c>
      <c r="Q1426" s="21">
        <f>IF(Table_Market[[#This Row],[F_TOTAL_achat]]&lt;=14,1,IF(Table_Market[[#This Row],[F_TOTAL_achat]]&lt;=21,2,3))</f>
        <v>3</v>
      </c>
      <c r="R1426" s="21">
        <f>IF(Table_Market[[#This Row],[M_TOTAL_dépensé]]&lt;=115,1,IF(Table_Market[[#This Row],[M_TOTAL_dépensé]]&lt;=833,2,3))</f>
        <v>2</v>
      </c>
      <c r="S1426" s="21" t="str">
        <f>Table_Market[[#This Row],[R_SCORE]]&amp;Table_Market[[#This Row],[F_SCORE]]&amp;Table_Market[[#This Row],[M_SCORE]]</f>
        <v>332</v>
      </c>
      <c r="T14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26" s="24">
        <v>302</v>
      </c>
      <c r="V1426" s="24">
        <v>29</v>
      </c>
      <c r="W1426" s="24">
        <v>131</v>
      </c>
      <c r="X1426" s="24">
        <v>32</v>
      </c>
      <c r="Y1426" s="24">
        <v>0</v>
      </c>
      <c r="Z1426" s="24">
        <v>27</v>
      </c>
      <c r="AA1426" s="21">
        <v>6</v>
      </c>
      <c r="AB1426" s="21">
        <v>8</v>
      </c>
      <c r="AC1426" s="21">
        <v>1</v>
      </c>
      <c r="AD1426" s="21">
        <v>7</v>
      </c>
      <c r="AE1426" s="21">
        <v>8</v>
      </c>
      <c r="AF1426" s="21">
        <v>0</v>
      </c>
      <c r="AG1426" s="21">
        <v>0</v>
      </c>
      <c r="AH1426" s="21">
        <v>0</v>
      </c>
      <c r="AI1426" s="21">
        <v>0</v>
      </c>
      <c r="AJ1426" s="21">
        <v>0</v>
      </c>
      <c r="AK1426" s="21">
        <v>0</v>
      </c>
      <c r="AL1426" s="21">
        <v>3</v>
      </c>
      <c r="AM1426" s="21">
        <v>11</v>
      </c>
      <c r="AN1426" s="25">
        <v>0</v>
      </c>
    </row>
    <row r="1427" spans="1:40" x14ac:dyDescent="0.35">
      <c r="A1427" s="26">
        <v>7286</v>
      </c>
      <c r="B1427" s="27">
        <v>1968</v>
      </c>
      <c r="C1427" s="21">
        <f ca="1">YEAR(TODAY())-CLEAN!$B1427</f>
        <v>57</v>
      </c>
      <c r="D1427" s="28" t="s">
        <v>792</v>
      </c>
      <c r="E1427" s="27" t="s">
        <v>716</v>
      </c>
      <c r="F1427" s="27" t="s">
        <v>713</v>
      </c>
      <c r="G1427" s="29">
        <v>41728</v>
      </c>
      <c r="H1427" s="28">
        <v>1</v>
      </c>
      <c r="I1427" s="28">
        <v>0</v>
      </c>
      <c r="J1427" s="28">
        <f>CLEAN!$H1427+CLEAN!$I1427</f>
        <v>1</v>
      </c>
      <c r="K1427" s="30">
        <v>41418</v>
      </c>
      <c r="L1427" s="28">
        <f ca="1">YEAR(TODAY())-YEAR(CLEAN!$K1427)</f>
        <v>12</v>
      </c>
      <c r="M1427" s="28">
        <v>92</v>
      </c>
      <c r="N1427" s="28">
        <f>SUM(CLEAN!$AB1427:$AE1427)</f>
        <v>14</v>
      </c>
      <c r="O1427" s="31">
        <f>CLEAN!$U1427+CLEAN!$V1427+CLEAN!$W1427+CLEAN!$X1427+CLEAN!$Y1427+CLEAN!$Z1427</f>
        <v>55</v>
      </c>
      <c r="P1427" s="28">
        <f>IF(CLEAN!$M1427&lt;=32,3,IF(CLEAN!$M1427&lt;=65,2,1))</f>
        <v>1</v>
      </c>
      <c r="Q1427" s="28">
        <f>IF(Table_Market[[#This Row],[F_TOTAL_achat]]&lt;=14,1,IF(Table_Market[[#This Row],[F_TOTAL_achat]]&lt;=21,2,3))</f>
        <v>1</v>
      </c>
      <c r="R1427" s="28">
        <f>IF(Table_Market[[#This Row],[M_TOTAL_dépensé]]&lt;=115,1,IF(Table_Market[[#This Row],[M_TOTAL_dépensé]]&lt;=833,2,3))</f>
        <v>1</v>
      </c>
      <c r="S1427" s="21" t="str">
        <f>Table_Market[[#This Row],[R_SCORE]]&amp;Table_Market[[#This Row],[F_SCORE]]&amp;Table_Market[[#This Row],[M_SCORE]]</f>
        <v>111</v>
      </c>
      <c r="T14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27" s="31">
        <v>13</v>
      </c>
      <c r="V1427" s="31">
        <v>6</v>
      </c>
      <c r="W1427" s="31">
        <v>15</v>
      </c>
      <c r="X1427" s="31">
        <v>3</v>
      </c>
      <c r="Y1427" s="31">
        <v>5</v>
      </c>
      <c r="Z1427" s="31">
        <v>13</v>
      </c>
      <c r="AA1427" s="28">
        <v>1</v>
      </c>
      <c r="AB1427" s="28">
        <v>2</v>
      </c>
      <c r="AC1427" s="28">
        <v>0</v>
      </c>
      <c r="AD1427" s="28">
        <v>2</v>
      </c>
      <c r="AE1427" s="28">
        <v>10</v>
      </c>
      <c r="AF1427" s="28">
        <v>0</v>
      </c>
      <c r="AG1427" s="28">
        <v>0</v>
      </c>
      <c r="AH1427" s="28">
        <v>0</v>
      </c>
      <c r="AI1427" s="28">
        <v>0</v>
      </c>
      <c r="AJ1427" s="28">
        <v>0</v>
      </c>
      <c r="AK1427" s="28">
        <v>0</v>
      </c>
      <c r="AL1427" s="28">
        <v>3</v>
      </c>
      <c r="AM1427" s="28">
        <v>11</v>
      </c>
      <c r="AN1427" s="32">
        <v>0</v>
      </c>
    </row>
    <row r="1428" spans="1:40" x14ac:dyDescent="0.35">
      <c r="A1428" s="19">
        <v>8726</v>
      </c>
      <c r="B1428" s="20">
        <v>1964</v>
      </c>
      <c r="C1428" s="21">
        <f ca="1">YEAR(TODAY())-CLEAN!$B1428</f>
        <v>61</v>
      </c>
      <c r="D1428" s="28" t="s">
        <v>794</v>
      </c>
      <c r="E1428" s="20" t="s">
        <v>717</v>
      </c>
      <c r="F1428" s="20" t="s">
        <v>711</v>
      </c>
      <c r="G1428" s="22">
        <v>41713</v>
      </c>
      <c r="H1428" s="21">
        <v>1</v>
      </c>
      <c r="I1428" s="21">
        <v>1</v>
      </c>
      <c r="J1428" s="21">
        <f>CLEAN!$H1428+CLEAN!$I1428</f>
        <v>2</v>
      </c>
      <c r="K1428" s="23">
        <v>41758</v>
      </c>
      <c r="L1428" s="21">
        <f ca="1">YEAR(TODAY())-YEAR(CLEAN!$K1428)</f>
        <v>11</v>
      </c>
      <c r="M1428" s="21">
        <v>57</v>
      </c>
      <c r="N1428" s="21">
        <f>SUM(CLEAN!$AB1428:$AE1428)</f>
        <v>14</v>
      </c>
      <c r="O1428" s="24">
        <f>CLEAN!$U1428+CLEAN!$V1428+CLEAN!$W1428+CLEAN!$X1428+CLEAN!$Y1428+CLEAN!$Z1428</f>
        <v>174</v>
      </c>
      <c r="P1428" s="21">
        <f>IF(CLEAN!$M1428&lt;=32,3,IF(CLEAN!$M1428&lt;=65,2,1))</f>
        <v>2</v>
      </c>
      <c r="Q1428" s="21">
        <f>IF(Table_Market[[#This Row],[F_TOTAL_achat]]&lt;=14,1,IF(Table_Market[[#This Row],[F_TOTAL_achat]]&lt;=21,2,3))</f>
        <v>1</v>
      </c>
      <c r="R1428" s="21">
        <f>IF(Table_Market[[#This Row],[M_TOTAL_dépensé]]&lt;=115,1,IF(Table_Market[[#This Row],[M_TOTAL_dépensé]]&lt;=833,2,3))</f>
        <v>2</v>
      </c>
      <c r="S1428" s="21" t="str">
        <f>Table_Market[[#This Row],[R_SCORE]]&amp;Table_Market[[#This Row],[F_SCORE]]&amp;Table_Market[[#This Row],[M_SCORE]]</f>
        <v>212</v>
      </c>
      <c r="T14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28" s="24">
        <v>77</v>
      </c>
      <c r="V1428" s="24">
        <v>8</v>
      </c>
      <c r="W1428" s="24">
        <v>44</v>
      </c>
      <c r="X1428" s="24">
        <v>10</v>
      </c>
      <c r="Y1428" s="24">
        <v>10</v>
      </c>
      <c r="Z1428" s="24">
        <v>25</v>
      </c>
      <c r="AA1428" s="21">
        <v>5</v>
      </c>
      <c r="AB1428" s="21">
        <v>3</v>
      </c>
      <c r="AC1428" s="21">
        <v>1</v>
      </c>
      <c r="AD1428" s="21">
        <v>4</v>
      </c>
      <c r="AE1428" s="21">
        <v>6</v>
      </c>
      <c r="AF1428" s="21">
        <v>0</v>
      </c>
      <c r="AG1428" s="21">
        <v>0</v>
      </c>
      <c r="AH1428" s="21">
        <v>0</v>
      </c>
      <c r="AI1428" s="21">
        <v>0</v>
      </c>
      <c r="AJ1428" s="21">
        <v>0</v>
      </c>
      <c r="AK1428" s="21">
        <v>0</v>
      </c>
      <c r="AL1428" s="21">
        <v>3</v>
      </c>
      <c r="AM1428" s="21">
        <v>11</v>
      </c>
      <c r="AN1428" s="25">
        <v>0</v>
      </c>
    </row>
    <row r="1429" spans="1:40" x14ac:dyDescent="0.35">
      <c r="A1429" s="26">
        <v>5289</v>
      </c>
      <c r="B1429" s="27">
        <v>1975</v>
      </c>
      <c r="C1429" s="21">
        <f ca="1">YEAR(TODAY())-CLEAN!$B1429</f>
        <v>50</v>
      </c>
      <c r="D1429" s="28" t="s">
        <v>792</v>
      </c>
      <c r="E1429" s="27" t="s">
        <v>717</v>
      </c>
      <c r="F1429" s="27" t="s">
        <v>709</v>
      </c>
      <c r="G1429" s="29">
        <v>41658</v>
      </c>
      <c r="H1429" s="28">
        <v>1</v>
      </c>
      <c r="I1429" s="28">
        <v>1</v>
      </c>
      <c r="J1429" s="28">
        <f>CLEAN!$H1429+CLEAN!$I1429</f>
        <v>2</v>
      </c>
      <c r="K1429" s="30">
        <v>41222</v>
      </c>
      <c r="L1429" s="28">
        <f ca="1">YEAR(TODAY())-YEAR(CLEAN!$K1429)</f>
        <v>13</v>
      </c>
      <c r="M1429" s="28">
        <v>30</v>
      </c>
      <c r="N1429" s="28">
        <f>SUM(CLEAN!$AB1429:$AE1429)</f>
        <v>8</v>
      </c>
      <c r="O1429" s="31">
        <f>CLEAN!$U1429+CLEAN!$V1429+CLEAN!$W1429+CLEAN!$X1429+CLEAN!$Y1429+CLEAN!$Z1429</f>
        <v>72</v>
      </c>
      <c r="P1429" s="28">
        <f>IF(CLEAN!$M1429&lt;=32,3,IF(CLEAN!$M1429&lt;=65,2,1))</f>
        <v>3</v>
      </c>
      <c r="Q1429" s="28">
        <f>IF(Table_Market[[#This Row],[F_TOTAL_achat]]&lt;=14,1,IF(Table_Market[[#This Row],[F_TOTAL_achat]]&lt;=21,2,3))</f>
        <v>1</v>
      </c>
      <c r="R1429" s="28">
        <f>IF(Table_Market[[#This Row],[M_TOTAL_dépensé]]&lt;=115,1,IF(Table_Market[[#This Row],[M_TOTAL_dépensé]]&lt;=833,2,3))</f>
        <v>1</v>
      </c>
      <c r="S1429" s="21" t="str">
        <f>Table_Market[[#This Row],[R_SCORE]]&amp;Table_Market[[#This Row],[F_SCORE]]&amp;Table_Market[[#This Row],[M_SCORE]]</f>
        <v>311</v>
      </c>
      <c r="T14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29" s="31">
        <v>8</v>
      </c>
      <c r="V1429" s="31">
        <v>4</v>
      </c>
      <c r="W1429" s="31">
        <v>12</v>
      </c>
      <c r="X1429" s="31">
        <v>15</v>
      </c>
      <c r="Y1429" s="31">
        <v>4</v>
      </c>
      <c r="Z1429" s="31">
        <v>29</v>
      </c>
      <c r="AA1429" s="28">
        <v>2</v>
      </c>
      <c r="AB1429" s="28">
        <v>1</v>
      </c>
      <c r="AC1429" s="28">
        <v>1</v>
      </c>
      <c r="AD1429" s="28">
        <v>2</v>
      </c>
      <c r="AE1429" s="28">
        <v>4</v>
      </c>
      <c r="AF1429" s="28">
        <v>0</v>
      </c>
      <c r="AG1429" s="28">
        <v>0</v>
      </c>
      <c r="AH1429" s="28">
        <v>0</v>
      </c>
      <c r="AI1429" s="28">
        <v>0</v>
      </c>
      <c r="AJ1429" s="28">
        <v>0</v>
      </c>
      <c r="AK1429" s="28">
        <v>0</v>
      </c>
      <c r="AL1429" s="28">
        <v>3</v>
      </c>
      <c r="AM1429" s="28">
        <v>11</v>
      </c>
      <c r="AN1429" s="32">
        <v>0</v>
      </c>
    </row>
    <row r="1430" spans="1:40" x14ac:dyDescent="0.35">
      <c r="A1430" s="19">
        <v>916</v>
      </c>
      <c r="B1430" s="20">
        <v>1972</v>
      </c>
      <c r="C1430" s="21">
        <f ca="1">YEAR(TODAY())-CLEAN!$B1430</f>
        <v>53</v>
      </c>
      <c r="D1430" s="28" t="s">
        <v>792</v>
      </c>
      <c r="E1430" s="20" t="s">
        <v>714</v>
      </c>
      <c r="F1430" s="20" t="s">
        <v>709</v>
      </c>
      <c r="G1430" s="22">
        <v>41644</v>
      </c>
      <c r="H1430" s="21">
        <v>1</v>
      </c>
      <c r="I1430" s="21">
        <v>1</v>
      </c>
      <c r="J1430" s="21">
        <f>CLEAN!$H1430+CLEAN!$I1430</f>
        <v>2</v>
      </c>
      <c r="K1430" s="23">
        <v>41768</v>
      </c>
      <c r="L1430" s="21"/>
      <c r="M1430" s="21">
        <v>67</v>
      </c>
      <c r="N1430" s="21">
        <f>SUM(CLEAN!$AB1430:$AE1430)</f>
        <v>7</v>
      </c>
      <c r="O1430" s="24">
        <f>CLEAN!$U1430+CLEAN!$V1430+CLEAN!$W1430+CLEAN!$X1430+CLEAN!$Y1430+CLEAN!$Z1430</f>
        <v>31</v>
      </c>
      <c r="P1430" s="21">
        <f>IF(CLEAN!$M1430&lt;=32,3,IF(CLEAN!$M1430&lt;=65,2,1))</f>
        <v>1</v>
      </c>
      <c r="Q1430" s="21">
        <f>IF(Table_Market[[#This Row],[F_TOTAL_achat]]&lt;=14,1,IF(Table_Market[[#This Row],[F_TOTAL_achat]]&lt;=21,2,3))</f>
        <v>1</v>
      </c>
      <c r="R1430" s="21">
        <f>IF(Table_Market[[#This Row],[M_TOTAL_dépensé]]&lt;=115,1,IF(Table_Market[[#This Row],[M_TOTAL_dépensé]]&lt;=833,2,3))</f>
        <v>1</v>
      </c>
      <c r="S1430" s="21" t="str">
        <f>Table_Market[[#This Row],[R_SCORE]]&amp;Table_Market[[#This Row],[F_SCORE]]&amp;Table_Market[[#This Row],[M_SCORE]]</f>
        <v>111</v>
      </c>
      <c r="T14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30" s="24">
        <v>20</v>
      </c>
      <c r="V1430" s="24">
        <v>3</v>
      </c>
      <c r="W1430" s="24">
        <v>4</v>
      </c>
      <c r="X1430" s="24">
        <v>2</v>
      </c>
      <c r="Y1430" s="24">
        <v>0</v>
      </c>
      <c r="Z1430" s="24">
        <v>2</v>
      </c>
      <c r="AA1430" s="21">
        <v>2</v>
      </c>
      <c r="AB1430" s="21">
        <v>1</v>
      </c>
      <c r="AC1430" s="21">
        <v>0</v>
      </c>
      <c r="AD1430" s="21">
        <v>3</v>
      </c>
      <c r="AE1430" s="21">
        <v>3</v>
      </c>
      <c r="AF1430" s="21">
        <v>0</v>
      </c>
      <c r="AG1430" s="21">
        <v>0</v>
      </c>
      <c r="AH1430" s="21">
        <v>0</v>
      </c>
      <c r="AI1430" s="21">
        <v>0</v>
      </c>
      <c r="AJ1430" s="21">
        <v>0</v>
      </c>
      <c r="AK1430" s="21">
        <v>0</v>
      </c>
      <c r="AL1430" s="21">
        <v>3</v>
      </c>
      <c r="AM1430" s="21">
        <v>11</v>
      </c>
      <c r="AN1430" s="25">
        <v>0</v>
      </c>
    </row>
    <row r="1431" spans="1:40" x14ac:dyDescent="0.35">
      <c r="A1431" s="26">
        <v>405</v>
      </c>
      <c r="B1431" s="27">
        <v>1964</v>
      </c>
      <c r="C1431" s="21">
        <f ca="1">YEAR(TODAY())-CLEAN!$B1431</f>
        <v>61</v>
      </c>
      <c r="D1431" s="28" t="s">
        <v>794</v>
      </c>
      <c r="E1431" s="27" t="s">
        <v>716</v>
      </c>
      <c r="F1431" s="27" t="s">
        <v>711</v>
      </c>
      <c r="G1431" s="29">
        <v>41638</v>
      </c>
      <c r="H1431" s="28">
        <v>0</v>
      </c>
      <c r="I1431" s="28">
        <v>1</v>
      </c>
      <c r="J1431" s="28">
        <f>CLEAN!$H1431+CLEAN!$I1431</f>
        <v>1</v>
      </c>
      <c r="K1431" s="30">
        <v>41318</v>
      </c>
      <c r="L1431" s="28">
        <f ca="1">YEAR(TODAY())-YEAR(CLEAN!$K1431)</f>
        <v>12</v>
      </c>
      <c r="M1431" s="28">
        <v>68</v>
      </c>
      <c r="N1431" s="28">
        <f>SUM(CLEAN!$AB1431:$AE1431)</f>
        <v>21</v>
      </c>
      <c r="O1431" s="31">
        <f>CLEAN!$U1431+CLEAN!$V1431+CLEAN!$W1431+CLEAN!$X1431+CLEAN!$Y1431+CLEAN!$Z1431</f>
        <v>441</v>
      </c>
      <c r="P1431" s="28">
        <f>IF(CLEAN!$M1431&lt;=32,3,IF(CLEAN!$M1431&lt;=65,2,1))</f>
        <v>1</v>
      </c>
      <c r="Q1431" s="28">
        <f>IF(Table_Market[[#This Row],[F_TOTAL_achat]]&lt;=14,1,IF(Table_Market[[#This Row],[F_TOTAL_achat]]&lt;=21,2,3))</f>
        <v>2</v>
      </c>
      <c r="R1431" s="28">
        <f>IF(Table_Market[[#This Row],[M_TOTAL_dépensé]]&lt;=115,1,IF(Table_Market[[#This Row],[M_TOTAL_dépensé]]&lt;=833,2,3))</f>
        <v>2</v>
      </c>
      <c r="S1431" s="21" t="str">
        <f>Table_Market[[#This Row],[R_SCORE]]&amp;Table_Market[[#This Row],[F_SCORE]]&amp;Table_Market[[#This Row],[M_SCORE]]</f>
        <v>122</v>
      </c>
      <c r="T14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31" s="31">
        <v>315</v>
      </c>
      <c r="V1431" s="31">
        <v>0</v>
      </c>
      <c r="W1431" s="31">
        <v>31</v>
      </c>
      <c r="X1431" s="31">
        <v>4</v>
      </c>
      <c r="Y1431" s="31">
        <v>0</v>
      </c>
      <c r="Z1431" s="31">
        <v>91</v>
      </c>
      <c r="AA1431" s="28">
        <v>4</v>
      </c>
      <c r="AB1431" s="28">
        <v>5</v>
      </c>
      <c r="AC1431" s="28">
        <v>5</v>
      </c>
      <c r="AD1431" s="28">
        <v>3</v>
      </c>
      <c r="AE1431" s="28">
        <v>8</v>
      </c>
      <c r="AF1431" s="28">
        <v>1</v>
      </c>
      <c r="AG1431" s="28">
        <v>0</v>
      </c>
      <c r="AH1431" s="28">
        <v>0</v>
      </c>
      <c r="AI1431" s="28">
        <v>0</v>
      </c>
      <c r="AJ1431" s="28">
        <v>0</v>
      </c>
      <c r="AK1431" s="28">
        <v>0</v>
      </c>
      <c r="AL1431" s="28">
        <v>3</v>
      </c>
      <c r="AM1431" s="28">
        <v>11</v>
      </c>
      <c r="AN1431" s="32">
        <v>0</v>
      </c>
    </row>
    <row r="1432" spans="1:40" x14ac:dyDescent="0.35">
      <c r="A1432" s="19">
        <v>7393</v>
      </c>
      <c r="B1432" s="20">
        <v>1978</v>
      </c>
      <c r="C1432" s="21">
        <f ca="1">YEAR(TODAY())-CLEAN!$B1432</f>
        <v>47</v>
      </c>
      <c r="D1432" s="28" t="s">
        <v>792</v>
      </c>
      <c r="E1432" s="20" t="s">
        <v>716</v>
      </c>
      <c r="F1432" s="20" t="s">
        <v>713</v>
      </c>
      <c r="G1432" s="22">
        <v>41580</v>
      </c>
      <c r="H1432" s="21">
        <v>1</v>
      </c>
      <c r="I1432" s="21">
        <v>1</v>
      </c>
      <c r="J1432" s="21">
        <f>CLEAN!$H1432+CLEAN!$I1432</f>
        <v>2</v>
      </c>
      <c r="K1432" s="23">
        <v>41253</v>
      </c>
      <c r="L1432" s="21">
        <f ca="1">YEAR(TODAY())-YEAR(CLEAN!$K1432)</f>
        <v>13</v>
      </c>
      <c r="M1432" s="21">
        <v>15</v>
      </c>
      <c r="N1432" s="21">
        <f>SUM(CLEAN!$AB1432:$AE1432)</f>
        <v>11</v>
      </c>
      <c r="O1432" s="24">
        <f>CLEAN!$U1432+CLEAN!$V1432+CLEAN!$W1432+CLEAN!$X1432+CLEAN!$Y1432+CLEAN!$Z1432</f>
        <v>92</v>
      </c>
      <c r="P1432" s="21">
        <f>IF(CLEAN!$M1432&lt;=32,3,IF(CLEAN!$M1432&lt;=65,2,1))</f>
        <v>3</v>
      </c>
      <c r="Q1432" s="21">
        <f>IF(Table_Market[[#This Row],[F_TOTAL_achat]]&lt;=14,1,IF(Table_Market[[#This Row],[F_TOTAL_achat]]&lt;=21,2,3))</f>
        <v>1</v>
      </c>
      <c r="R1432" s="21">
        <f>IF(Table_Market[[#This Row],[M_TOTAL_dépensé]]&lt;=115,1,IF(Table_Market[[#This Row],[M_TOTAL_dépensé]]&lt;=833,2,3))</f>
        <v>1</v>
      </c>
      <c r="S1432" s="21" t="str">
        <f>Table_Market[[#This Row],[R_SCORE]]&amp;Table_Market[[#This Row],[F_SCORE]]&amp;Table_Market[[#This Row],[M_SCORE]]</f>
        <v>311</v>
      </c>
      <c r="T14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32" s="24">
        <v>56</v>
      </c>
      <c r="V1432" s="24">
        <v>5</v>
      </c>
      <c r="W1432" s="24">
        <v>24</v>
      </c>
      <c r="X1432" s="24">
        <v>4</v>
      </c>
      <c r="Y1432" s="24">
        <v>0</v>
      </c>
      <c r="Z1432" s="24">
        <v>3</v>
      </c>
      <c r="AA1432" s="21">
        <v>3</v>
      </c>
      <c r="AB1432" s="21">
        <v>2</v>
      </c>
      <c r="AC1432" s="21">
        <v>1</v>
      </c>
      <c r="AD1432" s="21">
        <v>3</v>
      </c>
      <c r="AE1432" s="21">
        <v>5</v>
      </c>
      <c r="AF1432" s="21">
        <v>0</v>
      </c>
      <c r="AG1432" s="21">
        <v>0</v>
      </c>
      <c r="AH1432" s="21">
        <v>0</v>
      </c>
      <c r="AI1432" s="21">
        <v>0</v>
      </c>
      <c r="AJ1432" s="21">
        <v>0</v>
      </c>
      <c r="AK1432" s="21">
        <v>0</v>
      </c>
      <c r="AL1432" s="21">
        <v>3</v>
      </c>
      <c r="AM1432" s="21">
        <v>11</v>
      </c>
      <c r="AN1432" s="25">
        <v>0</v>
      </c>
    </row>
    <row r="1433" spans="1:40" x14ac:dyDescent="0.35">
      <c r="A1433" s="26">
        <v>5290</v>
      </c>
      <c r="B1433" s="27">
        <v>1964</v>
      </c>
      <c r="C1433" s="21">
        <f ca="1">YEAR(TODAY())-CLEAN!$B1433</f>
        <v>61</v>
      </c>
      <c r="D1433" s="28" t="s">
        <v>794</v>
      </c>
      <c r="E1433" s="27" t="s">
        <v>714</v>
      </c>
      <c r="F1433" s="27" t="s">
        <v>710</v>
      </c>
      <c r="G1433" s="29">
        <v>41551</v>
      </c>
      <c r="H1433" s="28">
        <v>1</v>
      </c>
      <c r="I1433" s="28">
        <v>1</v>
      </c>
      <c r="J1433" s="28">
        <f>CLEAN!$H1433+CLEAN!$I1433</f>
        <v>2</v>
      </c>
      <c r="K1433" s="30">
        <v>41500</v>
      </c>
      <c r="L1433" s="28">
        <f ca="1">YEAR(TODAY())-YEAR(CLEAN!$K1433)</f>
        <v>12</v>
      </c>
      <c r="M1433" s="28">
        <v>51</v>
      </c>
      <c r="N1433" s="28">
        <f>SUM(CLEAN!$AB1433:$AE1433)</f>
        <v>19</v>
      </c>
      <c r="O1433" s="31">
        <f>CLEAN!$U1433+CLEAN!$V1433+CLEAN!$W1433+CLEAN!$X1433+CLEAN!$Y1433+CLEAN!$Z1433</f>
        <v>279</v>
      </c>
      <c r="P1433" s="28">
        <f>IF(CLEAN!$M1433&lt;=32,3,IF(CLEAN!$M1433&lt;=65,2,1))</f>
        <v>2</v>
      </c>
      <c r="Q1433" s="28">
        <f>IF(Table_Market[[#This Row],[F_TOTAL_achat]]&lt;=14,1,IF(Table_Market[[#This Row],[F_TOTAL_achat]]&lt;=21,2,3))</f>
        <v>2</v>
      </c>
      <c r="R1433" s="28">
        <f>IF(Table_Market[[#This Row],[M_TOTAL_dépensé]]&lt;=115,1,IF(Table_Market[[#This Row],[M_TOTAL_dépensé]]&lt;=833,2,3))</f>
        <v>2</v>
      </c>
      <c r="S1433" s="21" t="str">
        <f>Table_Market[[#This Row],[R_SCORE]]&amp;Table_Market[[#This Row],[F_SCORE]]&amp;Table_Market[[#This Row],[M_SCORE]]</f>
        <v>222</v>
      </c>
      <c r="T14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33" s="31">
        <v>220</v>
      </c>
      <c r="V1433" s="31">
        <v>0</v>
      </c>
      <c r="W1433" s="31">
        <v>33</v>
      </c>
      <c r="X1433" s="31">
        <v>3</v>
      </c>
      <c r="Y1433" s="31">
        <v>0</v>
      </c>
      <c r="Z1433" s="31">
        <v>23</v>
      </c>
      <c r="AA1433" s="28">
        <v>5</v>
      </c>
      <c r="AB1433" s="28">
        <v>5</v>
      </c>
      <c r="AC1433" s="28">
        <v>1</v>
      </c>
      <c r="AD1433" s="28">
        <v>5</v>
      </c>
      <c r="AE1433" s="28">
        <v>8</v>
      </c>
      <c r="AF1433" s="28">
        <v>0</v>
      </c>
      <c r="AG1433" s="28">
        <v>0</v>
      </c>
      <c r="AH1433" s="28">
        <v>0</v>
      </c>
      <c r="AI1433" s="28">
        <v>0</v>
      </c>
      <c r="AJ1433" s="28">
        <v>0</v>
      </c>
      <c r="AK1433" s="28">
        <v>0</v>
      </c>
      <c r="AL1433" s="28">
        <v>3</v>
      </c>
      <c r="AM1433" s="28">
        <v>11</v>
      </c>
      <c r="AN1433" s="32">
        <v>0</v>
      </c>
    </row>
    <row r="1434" spans="1:40" x14ac:dyDescent="0.35">
      <c r="A1434" s="19">
        <v>6437</v>
      </c>
      <c r="B1434" s="20">
        <v>1985</v>
      </c>
      <c r="C1434" s="21">
        <f ca="1">YEAR(TODAY())-CLEAN!$B1434</f>
        <v>40</v>
      </c>
      <c r="D1434" s="28" t="s">
        <v>793</v>
      </c>
      <c r="E1434" s="20" t="s">
        <v>717</v>
      </c>
      <c r="F1434" s="20" t="s">
        <v>709</v>
      </c>
      <c r="G1434" s="22">
        <v>41473</v>
      </c>
      <c r="H1434" s="21">
        <v>1</v>
      </c>
      <c r="I1434" s="21">
        <v>0</v>
      </c>
      <c r="J1434" s="21">
        <f>CLEAN!$H1434+CLEAN!$I1434</f>
        <v>1</v>
      </c>
      <c r="K1434" s="23">
        <v>41444</v>
      </c>
      <c r="L1434" s="21">
        <f ca="1">YEAR(TODAY())-YEAR(CLEAN!$K1434)</f>
        <v>12</v>
      </c>
      <c r="M1434" s="21">
        <v>80</v>
      </c>
      <c r="N1434" s="21">
        <f>SUM(CLEAN!$AB1434:$AE1434)</f>
        <v>12</v>
      </c>
      <c r="O1434" s="24">
        <f>CLEAN!$U1434+CLEAN!$V1434+CLEAN!$W1434+CLEAN!$X1434+CLEAN!$Y1434+CLEAN!$Z1434</f>
        <v>76</v>
      </c>
      <c r="P1434" s="21">
        <f>IF(CLEAN!$M1434&lt;=32,3,IF(CLEAN!$M1434&lt;=65,2,1))</f>
        <v>1</v>
      </c>
      <c r="Q1434" s="21">
        <f>IF(Table_Market[[#This Row],[F_TOTAL_achat]]&lt;=14,1,IF(Table_Market[[#This Row],[F_TOTAL_achat]]&lt;=21,2,3))</f>
        <v>1</v>
      </c>
      <c r="R1434" s="21">
        <f>IF(Table_Market[[#This Row],[M_TOTAL_dépensé]]&lt;=115,1,IF(Table_Market[[#This Row],[M_TOTAL_dépensé]]&lt;=833,2,3))</f>
        <v>1</v>
      </c>
      <c r="S1434" s="21" t="str">
        <f>Table_Market[[#This Row],[R_SCORE]]&amp;Table_Market[[#This Row],[F_SCORE]]&amp;Table_Market[[#This Row],[M_SCORE]]</f>
        <v>111</v>
      </c>
      <c r="T14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34" s="24">
        <v>21</v>
      </c>
      <c r="V1434" s="24">
        <v>8</v>
      </c>
      <c r="W1434" s="24">
        <v>20</v>
      </c>
      <c r="X1434" s="24">
        <v>15</v>
      </c>
      <c r="Y1434" s="24">
        <v>3</v>
      </c>
      <c r="Z1434" s="24">
        <v>9</v>
      </c>
      <c r="AA1434" s="21">
        <v>1</v>
      </c>
      <c r="AB1434" s="21">
        <v>2</v>
      </c>
      <c r="AC1434" s="21">
        <v>0</v>
      </c>
      <c r="AD1434" s="21">
        <v>3</v>
      </c>
      <c r="AE1434" s="21">
        <v>7</v>
      </c>
      <c r="AF1434" s="21">
        <v>0</v>
      </c>
      <c r="AG1434" s="21">
        <v>0</v>
      </c>
      <c r="AH1434" s="21">
        <v>0</v>
      </c>
      <c r="AI1434" s="21">
        <v>0</v>
      </c>
      <c r="AJ1434" s="21">
        <v>0</v>
      </c>
      <c r="AK1434" s="21">
        <v>0</v>
      </c>
      <c r="AL1434" s="21">
        <v>3</v>
      </c>
      <c r="AM1434" s="21">
        <v>11</v>
      </c>
      <c r="AN1434" s="25">
        <v>0</v>
      </c>
    </row>
    <row r="1435" spans="1:40" x14ac:dyDescent="0.35">
      <c r="A1435" s="26">
        <v>6825</v>
      </c>
      <c r="B1435" s="27">
        <v>1953</v>
      </c>
      <c r="C1435" s="21">
        <f ca="1">YEAR(TODAY())-CLEAN!$B1435</f>
        <v>72</v>
      </c>
      <c r="D1435" s="28" t="s">
        <v>794</v>
      </c>
      <c r="E1435" s="27" t="s">
        <v>716</v>
      </c>
      <c r="F1435" s="27" t="s">
        <v>713</v>
      </c>
      <c r="G1435" s="29">
        <v>41452</v>
      </c>
      <c r="H1435" s="28">
        <v>1</v>
      </c>
      <c r="I1435" s="28">
        <v>1</v>
      </c>
      <c r="J1435" s="28">
        <f>CLEAN!$H1435+CLEAN!$I1435</f>
        <v>2</v>
      </c>
      <c r="K1435" s="30">
        <v>41339</v>
      </c>
      <c r="L1435" s="28">
        <f ca="1">YEAR(TODAY())-YEAR(CLEAN!$K1435)</f>
        <v>12</v>
      </c>
      <c r="M1435" s="28">
        <v>86</v>
      </c>
      <c r="N1435" s="28">
        <f>SUM(CLEAN!$AB1435:$AE1435)</f>
        <v>10</v>
      </c>
      <c r="O1435" s="31">
        <f>CLEAN!$U1435+CLEAN!$V1435+CLEAN!$W1435+CLEAN!$X1435+CLEAN!$Y1435+CLEAN!$Z1435</f>
        <v>16</v>
      </c>
      <c r="P1435" s="28">
        <f>IF(CLEAN!$M1435&lt;=32,3,IF(CLEAN!$M1435&lt;=65,2,1))</f>
        <v>1</v>
      </c>
      <c r="Q1435" s="28">
        <f>IF(Table_Market[[#This Row],[F_TOTAL_achat]]&lt;=14,1,IF(Table_Market[[#This Row],[F_TOTAL_achat]]&lt;=21,2,3))</f>
        <v>1</v>
      </c>
      <c r="R1435" s="28">
        <f>IF(Table_Market[[#This Row],[M_TOTAL_dépensé]]&lt;=115,1,IF(Table_Market[[#This Row],[M_TOTAL_dépensé]]&lt;=833,2,3))</f>
        <v>1</v>
      </c>
      <c r="S1435" s="21" t="str">
        <f>Table_Market[[#This Row],[R_SCORE]]&amp;Table_Market[[#This Row],[F_SCORE]]&amp;Table_Market[[#This Row],[M_SCORE]]</f>
        <v>111</v>
      </c>
      <c r="T14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35" s="31">
        <v>13</v>
      </c>
      <c r="V1435" s="31">
        <v>0</v>
      </c>
      <c r="W1435" s="31">
        <v>3</v>
      </c>
      <c r="X1435" s="31">
        <v>0</v>
      </c>
      <c r="Y1435" s="31">
        <v>0</v>
      </c>
      <c r="Z1435" s="31">
        <v>0</v>
      </c>
      <c r="AA1435" s="28">
        <v>1</v>
      </c>
      <c r="AB1435" s="28">
        <v>1</v>
      </c>
      <c r="AC1435" s="28">
        <v>0</v>
      </c>
      <c r="AD1435" s="28">
        <v>2</v>
      </c>
      <c r="AE1435" s="28">
        <v>7</v>
      </c>
      <c r="AF1435" s="28">
        <v>0</v>
      </c>
      <c r="AG1435" s="28">
        <v>0</v>
      </c>
      <c r="AH1435" s="28">
        <v>0</v>
      </c>
      <c r="AI1435" s="28">
        <v>0</v>
      </c>
      <c r="AJ1435" s="28">
        <v>0</v>
      </c>
      <c r="AK1435" s="28">
        <v>0</v>
      </c>
      <c r="AL1435" s="28">
        <v>3</v>
      </c>
      <c r="AM1435" s="28">
        <v>11</v>
      </c>
      <c r="AN1435" s="32">
        <v>0</v>
      </c>
    </row>
    <row r="1436" spans="1:40" x14ac:dyDescent="0.35">
      <c r="A1436" s="19">
        <v>1584</v>
      </c>
      <c r="B1436" s="20">
        <v>1977</v>
      </c>
      <c r="C1436" s="21">
        <f ca="1">YEAR(TODAY())-CLEAN!$B1436</f>
        <v>48</v>
      </c>
      <c r="D1436" s="28" t="s">
        <v>792</v>
      </c>
      <c r="E1436" s="20" t="s">
        <v>716</v>
      </c>
      <c r="F1436" s="20" t="s">
        <v>710</v>
      </c>
      <c r="G1436" s="22">
        <v>41443</v>
      </c>
      <c r="H1436" s="21">
        <v>1</v>
      </c>
      <c r="I1436" s="21">
        <v>0</v>
      </c>
      <c r="J1436" s="21">
        <f>CLEAN!$H1436+CLEAN!$I1436</f>
        <v>1</v>
      </c>
      <c r="K1436" s="23">
        <v>41730</v>
      </c>
      <c r="L1436" s="21">
        <f ca="1">YEAR(TODAY())-YEAR(CLEAN!$K1436)</f>
        <v>11</v>
      </c>
      <c r="M1436" s="21">
        <v>79</v>
      </c>
      <c r="N1436" s="21">
        <f>SUM(CLEAN!$AB1436:$AE1436)</f>
        <v>22</v>
      </c>
      <c r="O1436" s="24">
        <f>CLEAN!$U1436+CLEAN!$V1436+CLEAN!$W1436+CLEAN!$X1436+CLEAN!$Y1436+CLEAN!$Z1436</f>
        <v>482</v>
      </c>
      <c r="P1436" s="21">
        <f>IF(CLEAN!$M1436&lt;=32,3,IF(CLEAN!$M1436&lt;=65,2,1))</f>
        <v>1</v>
      </c>
      <c r="Q1436" s="21">
        <f>IF(Table_Market[[#This Row],[F_TOTAL_achat]]&lt;=14,1,IF(Table_Market[[#This Row],[F_TOTAL_achat]]&lt;=21,2,3))</f>
        <v>3</v>
      </c>
      <c r="R1436" s="21">
        <f>IF(Table_Market[[#This Row],[M_TOTAL_dépensé]]&lt;=115,1,IF(Table_Market[[#This Row],[M_TOTAL_dépensé]]&lt;=833,2,3))</f>
        <v>2</v>
      </c>
      <c r="S1436" s="21" t="str">
        <f>Table_Market[[#This Row],[R_SCORE]]&amp;Table_Market[[#This Row],[F_SCORE]]&amp;Table_Market[[#This Row],[M_SCORE]]</f>
        <v>132</v>
      </c>
      <c r="T14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36" s="24">
        <v>171</v>
      </c>
      <c r="V1436" s="24">
        <v>7</v>
      </c>
      <c r="W1436" s="24">
        <v>171</v>
      </c>
      <c r="X1436" s="24">
        <v>25</v>
      </c>
      <c r="Y1436" s="24">
        <v>19</v>
      </c>
      <c r="Z1436" s="24">
        <v>89</v>
      </c>
      <c r="AA1436" s="21">
        <v>6</v>
      </c>
      <c r="AB1436" s="21">
        <v>8</v>
      </c>
      <c r="AC1436" s="21">
        <v>1</v>
      </c>
      <c r="AD1436" s="21">
        <v>5</v>
      </c>
      <c r="AE1436" s="21">
        <v>8</v>
      </c>
      <c r="AF1436" s="21">
        <v>0</v>
      </c>
      <c r="AG1436" s="21">
        <v>0</v>
      </c>
      <c r="AH1436" s="21">
        <v>0</v>
      </c>
      <c r="AI1436" s="21">
        <v>0</v>
      </c>
      <c r="AJ1436" s="21">
        <v>0</v>
      </c>
      <c r="AK1436" s="21">
        <v>0</v>
      </c>
      <c r="AL1436" s="21">
        <v>3</v>
      </c>
      <c r="AM1436" s="21">
        <v>11</v>
      </c>
      <c r="AN1436" s="25">
        <v>0</v>
      </c>
    </row>
    <row r="1437" spans="1:40" x14ac:dyDescent="0.35">
      <c r="A1437" s="26">
        <v>10356</v>
      </c>
      <c r="B1437" s="27">
        <v>1957</v>
      </c>
      <c r="C1437" s="21">
        <f ca="1">YEAR(TODAY())-CLEAN!$B1437</f>
        <v>68</v>
      </c>
      <c r="D1437" s="28" t="s">
        <v>794</v>
      </c>
      <c r="E1437" s="27" t="s">
        <v>714</v>
      </c>
      <c r="F1437" s="27" t="s">
        <v>711</v>
      </c>
      <c r="G1437" s="29">
        <v>41437</v>
      </c>
      <c r="H1437" s="28">
        <v>1</v>
      </c>
      <c r="I1437" s="28">
        <v>1</v>
      </c>
      <c r="J1437" s="28">
        <f>CLEAN!$H1437+CLEAN!$I1437</f>
        <v>2</v>
      </c>
      <c r="K1437" s="30">
        <v>41174</v>
      </c>
      <c r="L1437" s="28">
        <f ca="1">YEAR(TODAY())-YEAR(CLEAN!$K1437)</f>
        <v>13</v>
      </c>
      <c r="M1437" s="28">
        <v>5</v>
      </c>
      <c r="N1437" s="28">
        <f>SUM(CLEAN!$AB1437:$AE1437)</f>
        <v>11</v>
      </c>
      <c r="O1437" s="31">
        <f>CLEAN!$U1437+CLEAN!$V1437+CLEAN!$W1437+CLEAN!$X1437+CLEAN!$Y1437+CLEAN!$Z1437</f>
        <v>32</v>
      </c>
      <c r="P1437" s="28">
        <f>IF(CLEAN!$M1437&lt;=32,3,IF(CLEAN!$M1437&lt;=65,2,1))</f>
        <v>3</v>
      </c>
      <c r="Q1437" s="28">
        <f>IF(Table_Market[[#This Row],[F_TOTAL_achat]]&lt;=14,1,IF(Table_Market[[#This Row],[F_TOTAL_achat]]&lt;=21,2,3))</f>
        <v>1</v>
      </c>
      <c r="R1437" s="28">
        <f>IF(Table_Market[[#This Row],[M_TOTAL_dépensé]]&lt;=115,1,IF(Table_Market[[#This Row],[M_TOTAL_dépensé]]&lt;=833,2,3))</f>
        <v>1</v>
      </c>
      <c r="S1437" s="21" t="str">
        <f>Table_Market[[#This Row],[R_SCORE]]&amp;Table_Market[[#This Row],[F_SCORE]]&amp;Table_Market[[#This Row],[M_SCORE]]</f>
        <v>311</v>
      </c>
      <c r="T14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37" s="31">
        <v>29</v>
      </c>
      <c r="V1437" s="31">
        <v>0</v>
      </c>
      <c r="W1437" s="31">
        <v>2</v>
      </c>
      <c r="X1437" s="31">
        <v>0</v>
      </c>
      <c r="Y1437" s="31">
        <v>0</v>
      </c>
      <c r="Z1437" s="31">
        <v>1</v>
      </c>
      <c r="AA1437" s="28">
        <v>1</v>
      </c>
      <c r="AB1437" s="28">
        <v>1</v>
      </c>
      <c r="AC1437" s="28">
        <v>0</v>
      </c>
      <c r="AD1437" s="28">
        <v>3</v>
      </c>
      <c r="AE1437" s="28">
        <v>7</v>
      </c>
      <c r="AF1437" s="28">
        <v>0</v>
      </c>
      <c r="AG1437" s="28">
        <v>0</v>
      </c>
      <c r="AH1437" s="28">
        <v>0</v>
      </c>
      <c r="AI1437" s="28">
        <v>0</v>
      </c>
      <c r="AJ1437" s="28">
        <v>0</v>
      </c>
      <c r="AK1437" s="28">
        <v>0</v>
      </c>
      <c r="AL1437" s="28">
        <v>3</v>
      </c>
      <c r="AM1437" s="28">
        <v>11</v>
      </c>
      <c r="AN1437" s="32">
        <v>0</v>
      </c>
    </row>
    <row r="1438" spans="1:40" x14ac:dyDescent="0.35">
      <c r="A1438" s="19">
        <v>11191</v>
      </c>
      <c r="B1438" s="20">
        <v>1986</v>
      </c>
      <c r="C1438" s="21">
        <f ca="1">YEAR(TODAY())-CLEAN!$B1438</f>
        <v>39</v>
      </c>
      <c r="D1438" s="28" t="s">
        <v>793</v>
      </c>
      <c r="E1438" s="20" t="s">
        <v>716</v>
      </c>
      <c r="F1438" s="20" t="s">
        <v>711</v>
      </c>
      <c r="G1438" s="22">
        <v>41411</v>
      </c>
      <c r="H1438" s="21">
        <v>0</v>
      </c>
      <c r="I1438" s="21">
        <v>0</v>
      </c>
      <c r="J1438" s="21">
        <f>CLEAN!$H1438+CLEAN!$I1438</f>
        <v>0</v>
      </c>
      <c r="K1438" s="23">
        <v>41615</v>
      </c>
      <c r="L1438" s="21">
        <f ca="1">YEAR(TODAY())-YEAR(CLEAN!$K1438)</f>
        <v>12</v>
      </c>
      <c r="M1438" s="21">
        <v>11</v>
      </c>
      <c r="N1438" s="21">
        <f>SUM(CLEAN!$AB1438:$AE1438)</f>
        <v>13</v>
      </c>
      <c r="O1438" s="24">
        <f>CLEAN!$U1438+CLEAN!$V1438+CLEAN!$W1438+CLEAN!$X1438+CLEAN!$Y1438+CLEAN!$Z1438</f>
        <v>139</v>
      </c>
      <c r="P1438" s="21">
        <f>IF(CLEAN!$M1438&lt;=32,3,IF(CLEAN!$M1438&lt;=65,2,1))</f>
        <v>3</v>
      </c>
      <c r="Q1438" s="21">
        <f>IF(Table_Market[[#This Row],[F_TOTAL_achat]]&lt;=14,1,IF(Table_Market[[#This Row],[F_TOTAL_achat]]&lt;=21,2,3))</f>
        <v>1</v>
      </c>
      <c r="R1438" s="21">
        <f>IF(Table_Market[[#This Row],[M_TOTAL_dépensé]]&lt;=115,1,IF(Table_Market[[#This Row],[M_TOTAL_dépensé]]&lt;=833,2,3))</f>
        <v>2</v>
      </c>
      <c r="S1438" s="21" t="str">
        <f>Table_Market[[#This Row],[R_SCORE]]&amp;Table_Market[[#This Row],[F_SCORE]]&amp;Table_Market[[#This Row],[M_SCORE]]</f>
        <v>312</v>
      </c>
      <c r="T14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38" s="24">
        <v>37</v>
      </c>
      <c r="V1438" s="24">
        <v>32</v>
      </c>
      <c r="W1438" s="24">
        <v>38</v>
      </c>
      <c r="X1438" s="24">
        <v>11</v>
      </c>
      <c r="Y1438" s="24">
        <v>3</v>
      </c>
      <c r="Z1438" s="24">
        <v>18</v>
      </c>
      <c r="AA1438" s="21">
        <v>1</v>
      </c>
      <c r="AB1438" s="21">
        <v>2</v>
      </c>
      <c r="AC1438" s="21">
        <v>1</v>
      </c>
      <c r="AD1438" s="21">
        <v>4</v>
      </c>
      <c r="AE1438" s="21">
        <v>6</v>
      </c>
      <c r="AF1438" s="21">
        <v>0</v>
      </c>
      <c r="AG1438" s="21">
        <v>0</v>
      </c>
      <c r="AH1438" s="21">
        <v>0</v>
      </c>
      <c r="AI1438" s="21">
        <v>0</v>
      </c>
      <c r="AJ1438" s="21">
        <v>0</v>
      </c>
      <c r="AK1438" s="21">
        <v>0</v>
      </c>
      <c r="AL1438" s="21">
        <v>3</v>
      </c>
      <c r="AM1438" s="21">
        <v>11</v>
      </c>
      <c r="AN1438" s="25">
        <v>0</v>
      </c>
    </row>
    <row r="1439" spans="1:40" x14ac:dyDescent="0.35">
      <c r="A1439" s="26">
        <v>968</v>
      </c>
      <c r="B1439" s="27">
        <v>1968</v>
      </c>
      <c r="C1439" s="21">
        <f ca="1">YEAR(TODAY())-CLEAN!$B1439</f>
        <v>57</v>
      </c>
      <c r="D1439" s="28" t="s">
        <v>792</v>
      </c>
      <c r="E1439" s="27" t="s">
        <v>717</v>
      </c>
      <c r="F1439" s="27" t="s">
        <v>711</v>
      </c>
      <c r="G1439" s="29">
        <v>41335</v>
      </c>
      <c r="H1439" s="28">
        <v>1</v>
      </c>
      <c r="I1439" s="28">
        <v>0</v>
      </c>
      <c r="J1439" s="28">
        <f>CLEAN!$H1439+CLEAN!$I1439</f>
        <v>1</v>
      </c>
      <c r="K1439" s="30">
        <v>41634</v>
      </c>
      <c r="L1439" s="28">
        <f ca="1">YEAR(TODAY())-YEAR(CLEAN!$K1439)</f>
        <v>12</v>
      </c>
      <c r="M1439" s="28">
        <v>24</v>
      </c>
      <c r="N1439" s="28">
        <f>SUM(CLEAN!$AB1439:$AE1439)</f>
        <v>16</v>
      </c>
      <c r="O1439" s="31">
        <f>CLEAN!$U1439+CLEAN!$V1439+CLEAN!$W1439+CLEAN!$X1439+CLEAN!$Y1439+CLEAN!$Z1439</f>
        <v>187</v>
      </c>
      <c r="P1439" s="28">
        <f>IF(CLEAN!$M1439&lt;=32,3,IF(CLEAN!$M1439&lt;=65,2,1))</f>
        <v>3</v>
      </c>
      <c r="Q1439" s="28">
        <f>IF(Table_Market[[#This Row],[F_TOTAL_achat]]&lt;=14,1,IF(Table_Market[[#This Row],[F_TOTAL_achat]]&lt;=21,2,3))</f>
        <v>2</v>
      </c>
      <c r="R1439" s="28">
        <f>IF(Table_Market[[#This Row],[M_TOTAL_dépensé]]&lt;=115,1,IF(Table_Market[[#This Row],[M_TOTAL_dépensé]]&lt;=833,2,3))</f>
        <v>2</v>
      </c>
      <c r="S1439" s="21" t="str">
        <f>Table_Market[[#This Row],[R_SCORE]]&amp;Table_Market[[#This Row],[F_SCORE]]&amp;Table_Market[[#This Row],[M_SCORE]]</f>
        <v>322</v>
      </c>
      <c r="T14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39" s="31">
        <v>112</v>
      </c>
      <c r="V1439" s="31">
        <v>19</v>
      </c>
      <c r="W1439" s="31">
        <v>21</v>
      </c>
      <c r="X1439" s="31">
        <v>16</v>
      </c>
      <c r="Y1439" s="31">
        <v>14</v>
      </c>
      <c r="Z1439" s="31">
        <v>5</v>
      </c>
      <c r="AA1439" s="28">
        <v>3</v>
      </c>
      <c r="AB1439" s="28">
        <v>4</v>
      </c>
      <c r="AC1439" s="28">
        <v>1</v>
      </c>
      <c r="AD1439" s="28">
        <v>4</v>
      </c>
      <c r="AE1439" s="28">
        <v>7</v>
      </c>
      <c r="AF1439" s="28">
        <v>0</v>
      </c>
      <c r="AG1439" s="28">
        <v>0</v>
      </c>
      <c r="AH1439" s="28">
        <v>0</v>
      </c>
      <c r="AI1439" s="28">
        <v>0</v>
      </c>
      <c r="AJ1439" s="28">
        <v>0</v>
      </c>
      <c r="AK1439" s="28">
        <v>0</v>
      </c>
      <c r="AL1439" s="28">
        <v>3</v>
      </c>
      <c r="AM1439" s="28">
        <v>11</v>
      </c>
      <c r="AN1439" s="32">
        <v>0</v>
      </c>
    </row>
    <row r="1440" spans="1:40" x14ac:dyDescent="0.35">
      <c r="A1440" s="19">
        <v>4096</v>
      </c>
      <c r="B1440" s="20">
        <v>1968</v>
      </c>
      <c r="C1440" s="21">
        <f ca="1">YEAR(TODAY())-CLEAN!$B1440</f>
        <v>57</v>
      </c>
      <c r="D1440" s="28" t="s">
        <v>792</v>
      </c>
      <c r="E1440" s="20" t="s">
        <v>717</v>
      </c>
      <c r="F1440" s="20" t="s">
        <v>711</v>
      </c>
      <c r="G1440" s="22">
        <v>41335</v>
      </c>
      <c r="H1440" s="21">
        <v>1</v>
      </c>
      <c r="I1440" s="21">
        <v>0</v>
      </c>
      <c r="J1440" s="21">
        <f>CLEAN!$H1440+CLEAN!$I1440</f>
        <v>1</v>
      </c>
      <c r="K1440" s="23">
        <v>41634</v>
      </c>
      <c r="L1440" s="21">
        <f ca="1">YEAR(TODAY())-YEAR(CLEAN!$K1440)</f>
        <v>12</v>
      </c>
      <c r="M1440" s="21">
        <v>24</v>
      </c>
      <c r="N1440" s="21">
        <f>SUM(CLEAN!$AB1440:$AE1440)</f>
        <v>16</v>
      </c>
      <c r="O1440" s="24">
        <f>CLEAN!$U1440+CLEAN!$V1440+CLEAN!$W1440+CLEAN!$X1440+CLEAN!$Y1440+CLEAN!$Z1440</f>
        <v>187</v>
      </c>
      <c r="P1440" s="21">
        <f>IF(CLEAN!$M1440&lt;=32,3,IF(CLEAN!$M1440&lt;=65,2,1))</f>
        <v>3</v>
      </c>
      <c r="Q1440" s="21">
        <f>IF(Table_Market[[#This Row],[F_TOTAL_achat]]&lt;=14,1,IF(Table_Market[[#This Row],[F_TOTAL_achat]]&lt;=21,2,3))</f>
        <v>2</v>
      </c>
      <c r="R1440" s="21">
        <f>IF(Table_Market[[#This Row],[M_TOTAL_dépensé]]&lt;=115,1,IF(Table_Market[[#This Row],[M_TOTAL_dépensé]]&lt;=833,2,3))</f>
        <v>2</v>
      </c>
      <c r="S1440" s="21" t="str">
        <f>Table_Market[[#This Row],[R_SCORE]]&amp;Table_Market[[#This Row],[F_SCORE]]&amp;Table_Market[[#This Row],[M_SCORE]]</f>
        <v>322</v>
      </c>
      <c r="T14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40" s="24">
        <v>112</v>
      </c>
      <c r="V1440" s="24">
        <v>19</v>
      </c>
      <c r="W1440" s="24">
        <v>21</v>
      </c>
      <c r="X1440" s="24">
        <v>16</v>
      </c>
      <c r="Y1440" s="24">
        <v>14</v>
      </c>
      <c r="Z1440" s="24">
        <v>5</v>
      </c>
      <c r="AA1440" s="21">
        <v>3</v>
      </c>
      <c r="AB1440" s="21">
        <v>4</v>
      </c>
      <c r="AC1440" s="21">
        <v>1</v>
      </c>
      <c r="AD1440" s="21">
        <v>4</v>
      </c>
      <c r="AE1440" s="21">
        <v>7</v>
      </c>
      <c r="AF1440" s="21">
        <v>0</v>
      </c>
      <c r="AG1440" s="21">
        <v>0</v>
      </c>
      <c r="AH1440" s="21">
        <v>0</v>
      </c>
      <c r="AI1440" s="21">
        <v>0</v>
      </c>
      <c r="AJ1440" s="21">
        <v>0</v>
      </c>
      <c r="AK1440" s="21">
        <v>0</v>
      </c>
      <c r="AL1440" s="21">
        <v>3</v>
      </c>
      <c r="AM1440" s="21">
        <v>11</v>
      </c>
      <c r="AN1440" s="25">
        <v>0</v>
      </c>
    </row>
    <row r="1441" spans="1:40" x14ac:dyDescent="0.35">
      <c r="A1441" s="26">
        <v>1100</v>
      </c>
      <c r="B1441" s="27">
        <v>1960</v>
      </c>
      <c r="C1441" s="21">
        <f ca="1">YEAR(TODAY())-CLEAN!$B1441</f>
        <v>65</v>
      </c>
      <c r="D1441" s="28" t="s">
        <v>794</v>
      </c>
      <c r="E1441" s="27" t="s">
        <v>717</v>
      </c>
      <c r="F1441" s="27" t="s">
        <v>713</v>
      </c>
      <c r="G1441" s="29">
        <v>41275</v>
      </c>
      <c r="H1441" s="28">
        <v>1</v>
      </c>
      <c r="I1441" s="28">
        <v>2</v>
      </c>
      <c r="J1441" s="28">
        <f>CLEAN!$H1441+CLEAN!$I1441</f>
        <v>3</v>
      </c>
      <c r="K1441" s="30">
        <v>41722</v>
      </c>
      <c r="L1441" s="28">
        <f ca="1">YEAR(TODAY())-YEAR(CLEAN!$K1441)</f>
        <v>11</v>
      </c>
      <c r="M1441" s="28">
        <v>33</v>
      </c>
      <c r="N1441" s="28">
        <f>SUM(CLEAN!$AB1441:$AE1441)</f>
        <v>12</v>
      </c>
      <c r="O1441" s="31">
        <f>CLEAN!$U1441+CLEAN!$V1441+CLEAN!$W1441+CLEAN!$X1441+CLEAN!$Y1441+CLEAN!$Z1441</f>
        <v>61</v>
      </c>
      <c r="P1441" s="28">
        <f>IF(CLEAN!$M1441&lt;=32,3,IF(CLEAN!$M1441&lt;=65,2,1))</f>
        <v>2</v>
      </c>
      <c r="Q1441" s="28">
        <f>IF(Table_Market[[#This Row],[F_TOTAL_achat]]&lt;=14,1,IF(Table_Market[[#This Row],[F_TOTAL_achat]]&lt;=21,2,3))</f>
        <v>1</v>
      </c>
      <c r="R1441" s="28">
        <f>IF(Table_Market[[#This Row],[M_TOTAL_dépensé]]&lt;=115,1,IF(Table_Market[[#This Row],[M_TOTAL_dépensé]]&lt;=833,2,3))</f>
        <v>1</v>
      </c>
      <c r="S1441" s="21" t="str">
        <f>Table_Market[[#This Row],[R_SCORE]]&amp;Table_Market[[#This Row],[F_SCORE]]&amp;Table_Market[[#This Row],[M_SCORE]]</f>
        <v>211</v>
      </c>
      <c r="T14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41" s="31">
        <v>24</v>
      </c>
      <c r="V1441" s="31">
        <v>4</v>
      </c>
      <c r="W1441" s="31">
        <v>22</v>
      </c>
      <c r="X1441" s="31">
        <v>0</v>
      </c>
      <c r="Y1441" s="31">
        <v>2</v>
      </c>
      <c r="Z1441" s="31">
        <v>9</v>
      </c>
      <c r="AA1441" s="28">
        <v>4</v>
      </c>
      <c r="AB1441" s="28">
        <v>3</v>
      </c>
      <c r="AC1441" s="28">
        <v>1</v>
      </c>
      <c r="AD1441" s="28">
        <v>3</v>
      </c>
      <c r="AE1441" s="28">
        <v>5</v>
      </c>
      <c r="AF1441" s="28">
        <v>0</v>
      </c>
      <c r="AG1441" s="28">
        <v>0</v>
      </c>
      <c r="AH1441" s="28">
        <v>0</v>
      </c>
      <c r="AI1441" s="28">
        <v>0</v>
      </c>
      <c r="AJ1441" s="28">
        <v>0</v>
      </c>
      <c r="AK1441" s="28">
        <v>0</v>
      </c>
      <c r="AL1441" s="28">
        <v>3</v>
      </c>
      <c r="AM1441" s="28">
        <v>11</v>
      </c>
      <c r="AN1441" s="32">
        <v>0</v>
      </c>
    </row>
    <row r="1442" spans="1:40" x14ac:dyDescent="0.35">
      <c r="A1442" s="19">
        <v>2202</v>
      </c>
      <c r="B1442" s="20">
        <v>1978</v>
      </c>
      <c r="C1442" s="21">
        <f ca="1">YEAR(TODAY())-CLEAN!$B1442</f>
        <v>47</v>
      </c>
      <c r="D1442" s="28" t="s">
        <v>792</v>
      </c>
      <c r="E1442" s="20" t="s">
        <v>716</v>
      </c>
      <c r="F1442" s="20" t="s">
        <v>713</v>
      </c>
      <c r="G1442" s="22">
        <v>41154</v>
      </c>
      <c r="H1442" s="21">
        <v>0</v>
      </c>
      <c r="I1442" s="21">
        <v>1</v>
      </c>
      <c r="J1442" s="21">
        <f>CLEAN!$H1442+CLEAN!$I1442</f>
        <v>1</v>
      </c>
      <c r="K1442" s="23">
        <v>41373</v>
      </c>
      <c r="L1442" s="21">
        <f ca="1">YEAR(TODAY())-YEAR(CLEAN!$K1442)</f>
        <v>12</v>
      </c>
      <c r="M1442" s="21">
        <v>98</v>
      </c>
      <c r="N1442" s="21">
        <f>SUM(CLEAN!$AB1442:$AE1442)</f>
        <v>10</v>
      </c>
      <c r="O1442" s="24">
        <f>CLEAN!$U1442+CLEAN!$V1442+CLEAN!$W1442+CLEAN!$X1442+CLEAN!$Y1442+CLEAN!$Z1442</f>
        <v>69</v>
      </c>
      <c r="P1442" s="21">
        <f>IF(CLEAN!$M1442&lt;=32,3,IF(CLEAN!$M1442&lt;=65,2,1))</f>
        <v>1</v>
      </c>
      <c r="Q1442" s="21">
        <f>IF(Table_Market[[#This Row],[F_TOTAL_achat]]&lt;=14,1,IF(Table_Market[[#This Row],[F_TOTAL_achat]]&lt;=21,2,3))</f>
        <v>1</v>
      </c>
      <c r="R1442" s="21">
        <f>IF(Table_Market[[#This Row],[M_TOTAL_dépensé]]&lt;=115,1,IF(Table_Market[[#This Row],[M_TOTAL_dépensé]]&lt;=833,2,3))</f>
        <v>1</v>
      </c>
      <c r="S1442" s="21" t="str">
        <f>Table_Market[[#This Row],[R_SCORE]]&amp;Table_Market[[#This Row],[F_SCORE]]&amp;Table_Market[[#This Row],[M_SCORE]]</f>
        <v>111</v>
      </c>
      <c r="T14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42" s="24">
        <v>44</v>
      </c>
      <c r="V1442" s="24">
        <v>2</v>
      </c>
      <c r="W1442" s="24">
        <v>11</v>
      </c>
      <c r="X1442" s="24">
        <v>2</v>
      </c>
      <c r="Y1442" s="24">
        <v>3</v>
      </c>
      <c r="Z1442" s="24">
        <v>7</v>
      </c>
      <c r="AA1442" s="21">
        <v>1</v>
      </c>
      <c r="AB1442" s="21">
        <v>1</v>
      </c>
      <c r="AC1442" s="21">
        <v>0</v>
      </c>
      <c r="AD1442" s="21">
        <v>4</v>
      </c>
      <c r="AE1442" s="21">
        <v>5</v>
      </c>
      <c r="AF1442" s="21">
        <v>0</v>
      </c>
      <c r="AG1442" s="21">
        <v>0</v>
      </c>
      <c r="AH1442" s="21">
        <v>0</v>
      </c>
      <c r="AI1442" s="21">
        <v>0</v>
      </c>
      <c r="AJ1442" s="21">
        <v>0</v>
      </c>
      <c r="AK1442" s="21">
        <v>0</v>
      </c>
      <c r="AL1442" s="21">
        <v>3</v>
      </c>
      <c r="AM1442" s="21">
        <v>11</v>
      </c>
      <c r="AN1442" s="25">
        <v>0</v>
      </c>
    </row>
    <row r="1443" spans="1:40" x14ac:dyDescent="0.35">
      <c r="A1443" s="26">
        <v>7196</v>
      </c>
      <c r="B1443" s="27">
        <v>1950</v>
      </c>
      <c r="C1443" s="21">
        <f ca="1">YEAR(TODAY())-CLEAN!$B1443</f>
        <v>75</v>
      </c>
      <c r="D1443" s="28" t="s">
        <v>794</v>
      </c>
      <c r="E1443" s="27" t="s">
        <v>714</v>
      </c>
      <c r="F1443" s="27" t="s">
        <v>710</v>
      </c>
      <c r="G1443" s="29">
        <v>41145</v>
      </c>
      <c r="H1443" s="28">
        <v>1</v>
      </c>
      <c r="I1443" s="28">
        <v>1</v>
      </c>
      <c r="J1443" s="28">
        <f>CLEAN!$H1443+CLEAN!$I1443</f>
        <v>2</v>
      </c>
      <c r="K1443" s="30">
        <v>41678</v>
      </c>
      <c r="L1443" s="28">
        <f ca="1">YEAR(TODAY())-YEAR(CLEAN!$K1443)</f>
        <v>11</v>
      </c>
      <c r="M1443" s="28">
        <v>20</v>
      </c>
      <c r="N1443" s="28">
        <f>SUM(CLEAN!$AB1443:$AE1443)</f>
        <v>6</v>
      </c>
      <c r="O1443" s="31">
        <f>CLEAN!$U1443+CLEAN!$V1443+CLEAN!$W1443+CLEAN!$X1443+CLEAN!$Y1443+CLEAN!$Z1443</f>
        <v>13</v>
      </c>
      <c r="P1443" s="28">
        <f>IF(CLEAN!$M1443&lt;=32,3,IF(CLEAN!$M1443&lt;=65,2,1))</f>
        <v>3</v>
      </c>
      <c r="Q1443" s="28">
        <f>IF(Table_Market[[#This Row],[F_TOTAL_achat]]&lt;=14,1,IF(Table_Market[[#This Row],[F_TOTAL_achat]]&lt;=21,2,3))</f>
        <v>1</v>
      </c>
      <c r="R1443" s="28">
        <f>IF(Table_Market[[#This Row],[M_TOTAL_dépensé]]&lt;=115,1,IF(Table_Market[[#This Row],[M_TOTAL_dépensé]]&lt;=833,2,3))</f>
        <v>1</v>
      </c>
      <c r="S1443" s="21" t="str">
        <f>Table_Market[[#This Row],[R_SCORE]]&amp;Table_Market[[#This Row],[F_SCORE]]&amp;Table_Market[[#This Row],[M_SCORE]]</f>
        <v>311</v>
      </c>
      <c r="T14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43" s="31">
        <v>9</v>
      </c>
      <c r="V1443" s="31">
        <v>0</v>
      </c>
      <c r="W1443" s="31">
        <v>3</v>
      </c>
      <c r="X1443" s="31">
        <v>0</v>
      </c>
      <c r="Y1443" s="31">
        <v>0</v>
      </c>
      <c r="Z1443" s="31">
        <v>1</v>
      </c>
      <c r="AA1443" s="28">
        <v>1</v>
      </c>
      <c r="AB1443" s="28">
        <v>0</v>
      </c>
      <c r="AC1443" s="28">
        <v>0</v>
      </c>
      <c r="AD1443" s="28">
        <v>3</v>
      </c>
      <c r="AE1443" s="28">
        <v>3</v>
      </c>
      <c r="AF1443" s="28">
        <v>0</v>
      </c>
      <c r="AG1443" s="28">
        <v>0</v>
      </c>
      <c r="AH1443" s="28">
        <v>0</v>
      </c>
      <c r="AI1443" s="28">
        <v>0</v>
      </c>
      <c r="AJ1443" s="28">
        <v>0</v>
      </c>
      <c r="AK1443" s="28">
        <v>0</v>
      </c>
      <c r="AL1443" s="28">
        <v>3</v>
      </c>
      <c r="AM1443" s="28">
        <v>11</v>
      </c>
      <c r="AN1443" s="32">
        <v>0</v>
      </c>
    </row>
    <row r="1444" spans="1:40" x14ac:dyDescent="0.35">
      <c r="A1444" s="19">
        <v>10581</v>
      </c>
      <c r="B1444" s="20">
        <v>1977</v>
      </c>
      <c r="C1444" s="21">
        <f ca="1">YEAR(TODAY())-CLEAN!$B1444</f>
        <v>48</v>
      </c>
      <c r="D1444" s="28" t="s">
        <v>792</v>
      </c>
      <c r="E1444" s="20" t="s">
        <v>716</v>
      </c>
      <c r="F1444" s="20" t="s">
        <v>710</v>
      </c>
      <c r="G1444" s="22">
        <v>41124</v>
      </c>
      <c r="H1444" s="21">
        <v>1</v>
      </c>
      <c r="I1444" s="21">
        <v>0</v>
      </c>
      <c r="J1444" s="21">
        <f>CLEAN!$H1444+CLEAN!$I1444</f>
        <v>1</v>
      </c>
      <c r="K1444" s="23">
        <v>41213</v>
      </c>
      <c r="L1444" s="21">
        <f ca="1">YEAR(TODAY())-YEAR(CLEAN!$K1444)</f>
        <v>13</v>
      </c>
      <c r="M1444" s="21">
        <v>41</v>
      </c>
      <c r="N1444" s="21">
        <f>SUM(CLEAN!$AB1444:$AE1444)</f>
        <v>22</v>
      </c>
      <c r="O1444" s="24">
        <f>CLEAN!$U1444+CLEAN!$V1444+CLEAN!$W1444+CLEAN!$X1444+CLEAN!$Y1444+CLEAN!$Z1444</f>
        <v>506</v>
      </c>
      <c r="P1444" s="21">
        <f>IF(CLEAN!$M1444&lt;=32,3,IF(CLEAN!$M1444&lt;=65,2,1))</f>
        <v>2</v>
      </c>
      <c r="Q1444" s="21">
        <f>IF(Table_Market[[#This Row],[F_TOTAL_achat]]&lt;=14,1,IF(Table_Market[[#This Row],[F_TOTAL_achat]]&lt;=21,2,3))</f>
        <v>3</v>
      </c>
      <c r="R1444" s="21">
        <f>IF(Table_Market[[#This Row],[M_TOTAL_dépensé]]&lt;=115,1,IF(Table_Market[[#This Row],[M_TOTAL_dépensé]]&lt;=833,2,3))</f>
        <v>2</v>
      </c>
      <c r="S1444" s="21" t="str">
        <f>Table_Market[[#This Row],[R_SCORE]]&amp;Table_Market[[#This Row],[F_SCORE]]&amp;Table_Market[[#This Row],[M_SCORE]]</f>
        <v>232</v>
      </c>
      <c r="T14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44" s="24">
        <v>281</v>
      </c>
      <c r="V1444" s="24">
        <v>7</v>
      </c>
      <c r="W1444" s="24">
        <v>84</v>
      </c>
      <c r="X1444" s="24">
        <v>15</v>
      </c>
      <c r="Y1444" s="24">
        <v>0</v>
      </c>
      <c r="Z1444" s="24">
        <v>119</v>
      </c>
      <c r="AA1444" s="21">
        <v>7</v>
      </c>
      <c r="AB1444" s="21">
        <v>7</v>
      </c>
      <c r="AC1444" s="21">
        <v>3</v>
      </c>
      <c r="AD1444" s="21">
        <v>4</v>
      </c>
      <c r="AE1444" s="21">
        <v>8</v>
      </c>
      <c r="AF1444" s="21">
        <v>0</v>
      </c>
      <c r="AG1444" s="21">
        <v>0</v>
      </c>
      <c r="AH1444" s="21">
        <v>0</v>
      </c>
      <c r="AI1444" s="21">
        <v>0</v>
      </c>
      <c r="AJ1444" s="21">
        <v>0</v>
      </c>
      <c r="AK1444" s="21">
        <v>0</v>
      </c>
      <c r="AL1444" s="21">
        <v>3</v>
      </c>
      <c r="AM1444" s="21">
        <v>11</v>
      </c>
      <c r="AN1444" s="25">
        <v>0</v>
      </c>
    </row>
    <row r="1445" spans="1:40" x14ac:dyDescent="0.35">
      <c r="A1445" s="26">
        <v>3798</v>
      </c>
      <c r="B1445" s="27">
        <v>1968</v>
      </c>
      <c r="C1445" s="21">
        <f ca="1">YEAR(TODAY())-CLEAN!$B1445</f>
        <v>57</v>
      </c>
      <c r="D1445" s="28" t="s">
        <v>792</v>
      </c>
      <c r="E1445" s="27" t="s">
        <v>716</v>
      </c>
      <c r="F1445" s="27" t="s">
        <v>710</v>
      </c>
      <c r="G1445" s="29">
        <v>41120</v>
      </c>
      <c r="H1445" s="28">
        <v>1</v>
      </c>
      <c r="I1445" s="28">
        <v>1</v>
      </c>
      <c r="J1445" s="28">
        <f>CLEAN!$H1445+CLEAN!$I1445</f>
        <v>2</v>
      </c>
      <c r="K1445" s="30">
        <v>41584</v>
      </c>
      <c r="L1445" s="28">
        <f ca="1">YEAR(TODAY())-YEAR(CLEAN!$K1445)</f>
        <v>12</v>
      </c>
      <c r="M1445" s="28">
        <v>80</v>
      </c>
      <c r="N1445" s="28">
        <f>SUM(CLEAN!$AB1445:$AE1445)</f>
        <v>12</v>
      </c>
      <c r="O1445" s="31">
        <f>CLEAN!$U1445+CLEAN!$V1445+CLEAN!$W1445+CLEAN!$X1445+CLEAN!$Y1445+CLEAN!$Z1445</f>
        <v>81</v>
      </c>
      <c r="P1445" s="28">
        <f>IF(CLEAN!$M1445&lt;=32,3,IF(CLEAN!$M1445&lt;=65,2,1))</f>
        <v>1</v>
      </c>
      <c r="Q1445" s="28">
        <f>IF(Table_Market[[#This Row],[F_TOTAL_achat]]&lt;=14,1,IF(Table_Market[[#This Row],[F_TOTAL_achat]]&lt;=21,2,3))</f>
        <v>1</v>
      </c>
      <c r="R1445" s="28">
        <f>IF(Table_Market[[#This Row],[M_TOTAL_dépensé]]&lt;=115,1,IF(Table_Market[[#This Row],[M_TOTAL_dépensé]]&lt;=833,2,3))</f>
        <v>1</v>
      </c>
      <c r="S1445" s="21" t="str">
        <f>Table_Market[[#This Row],[R_SCORE]]&amp;Table_Market[[#This Row],[F_SCORE]]&amp;Table_Market[[#This Row],[M_SCORE]]</f>
        <v>111</v>
      </c>
      <c r="T14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45" s="31">
        <v>24</v>
      </c>
      <c r="V1445" s="31">
        <v>2</v>
      </c>
      <c r="W1445" s="31">
        <v>23</v>
      </c>
      <c r="X1445" s="31">
        <v>0</v>
      </c>
      <c r="Y1445" s="31">
        <v>8</v>
      </c>
      <c r="Z1445" s="31">
        <v>24</v>
      </c>
      <c r="AA1445" s="28">
        <v>3</v>
      </c>
      <c r="AB1445" s="28">
        <v>2</v>
      </c>
      <c r="AC1445" s="28">
        <v>1</v>
      </c>
      <c r="AD1445" s="28">
        <v>3</v>
      </c>
      <c r="AE1445" s="28">
        <v>6</v>
      </c>
      <c r="AF1445" s="28">
        <v>0</v>
      </c>
      <c r="AG1445" s="28">
        <v>0</v>
      </c>
      <c r="AH1445" s="28">
        <v>0</v>
      </c>
      <c r="AI1445" s="28">
        <v>0</v>
      </c>
      <c r="AJ1445" s="28">
        <v>0</v>
      </c>
      <c r="AK1445" s="28">
        <v>0</v>
      </c>
      <c r="AL1445" s="28">
        <v>3</v>
      </c>
      <c r="AM1445" s="28">
        <v>11</v>
      </c>
      <c r="AN1445" s="32">
        <v>0</v>
      </c>
    </row>
    <row r="1446" spans="1:40" x14ac:dyDescent="0.35">
      <c r="A1446" s="19">
        <v>75</v>
      </c>
      <c r="B1446" s="20">
        <v>1982</v>
      </c>
      <c r="C1446" s="21">
        <f ca="1">YEAR(TODAY())-CLEAN!$B1446</f>
        <v>43</v>
      </c>
      <c r="D1446" s="28" t="s">
        <v>793</v>
      </c>
      <c r="E1446" s="20" t="s">
        <v>717</v>
      </c>
      <c r="F1446" s="20" t="s">
        <v>713</v>
      </c>
      <c r="G1446" s="22">
        <v>41039</v>
      </c>
      <c r="H1446" s="21">
        <v>0</v>
      </c>
      <c r="I1446" s="21">
        <v>0</v>
      </c>
      <c r="J1446" s="21">
        <f>CLEAN!$H1446+CLEAN!$I1446</f>
        <v>0</v>
      </c>
      <c r="K1446" s="23">
        <v>41480</v>
      </c>
      <c r="L1446" s="21">
        <f ca="1">YEAR(TODAY())-YEAR(CLEAN!$K1446)</f>
        <v>12</v>
      </c>
      <c r="M1446" s="21">
        <v>32</v>
      </c>
      <c r="N1446" s="21">
        <f>SUM(CLEAN!$AB1446:$AE1446)</f>
        <v>22</v>
      </c>
      <c r="O1446" s="24">
        <f>CLEAN!$U1446+CLEAN!$V1446+CLEAN!$W1446+CLEAN!$X1446+CLEAN!$Y1446+CLEAN!$Z1446</f>
        <v>467</v>
      </c>
      <c r="P1446" s="21">
        <f>IF(CLEAN!$M1446&lt;=32,3,IF(CLEAN!$M1446&lt;=65,2,1))</f>
        <v>3</v>
      </c>
      <c r="Q1446" s="21">
        <f>IF(Table_Market[[#This Row],[F_TOTAL_achat]]&lt;=14,1,IF(Table_Market[[#This Row],[F_TOTAL_achat]]&lt;=21,2,3))</f>
        <v>3</v>
      </c>
      <c r="R1446" s="21">
        <f>IF(Table_Market[[#This Row],[M_TOTAL_dépensé]]&lt;=115,1,IF(Table_Market[[#This Row],[M_TOTAL_dépensé]]&lt;=833,2,3))</f>
        <v>2</v>
      </c>
      <c r="S1446" s="21" t="str">
        <f>Table_Market[[#This Row],[R_SCORE]]&amp;Table_Market[[#This Row],[F_SCORE]]&amp;Table_Market[[#This Row],[M_SCORE]]</f>
        <v>332</v>
      </c>
      <c r="T14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46" s="24">
        <v>34</v>
      </c>
      <c r="V1446" s="24">
        <v>11</v>
      </c>
      <c r="W1446" s="24">
        <v>137</v>
      </c>
      <c r="X1446" s="24">
        <v>179</v>
      </c>
      <c r="Y1446" s="24">
        <v>61</v>
      </c>
      <c r="Z1446" s="24">
        <v>45</v>
      </c>
      <c r="AA1446" s="21">
        <v>1</v>
      </c>
      <c r="AB1446" s="21">
        <v>8</v>
      </c>
      <c r="AC1446" s="21">
        <v>1</v>
      </c>
      <c r="AD1446" s="21">
        <v>5</v>
      </c>
      <c r="AE1446" s="21">
        <v>8</v>
      </c>
      <c r="AF1446" s="21">
        <v>0</v>
      </c>
      <c r="AG1446" s="21">
        <v>0</v>
      </c>
      <c r="AH1446" s="21">
        <v>0</v>
      </c>
      <c r="AI1446" s="21">
        <v>0</v>
      </c>
      <c r="AJ1446" s="21">
        <v>0</v>
      </c>
      <c r="AK1446" s="21">
        <v>0</v>
      </c>
      <c r="AL1446" s="21">
        <v>3</v>
      </c>
      <c r="AM1446" s="21">
        <v>11</v>
      </c>
      <c r="AN1446" s="25">
        <v>0</v>
      </c>
    </row>
    <row r="1447" spans="1:40" x14ac:dyDescent="0.35">
      <c r="A1447" s="26">
        <v>3547</v>
      </c>
      <c r="B1447" s="27">
        <v>1969</v>
      </c>
      <c r="C1447" s="21">
        <f ca="1">YEAR(TODAY())-CLEAN!$B1447</f>
        <v>56</v>
      </c>
      <c r="D1447" s="28" t="s">
        <v>792</v>
      </c>
      <c r="E1447" s="27" t="s">
        <v>717</v>
      </c>
      <c r="F1447" s="27" t="s">
        <v>713</v>
      </c>
      <c r="G1447" s="29">
        <v>41021</v>
      </c>
      <c r="H1447" s="28">
        <v>1</v>
      </c>
      <c r="I1447" s="28">
        <v>0</v>
      </c>
      <c r="J1447" s="28">
        <f>CLEAN!$H1447+CLEAN!$I1447</f>
        <v>1</v>
      </c>
      <c r="K1447" s="30">
        <v>41273</v>
      </c>
      <c r="L1447" s="28">
        <f ca="1">YEAR(TODAY())-YEAR(CLEAN!$K1447)</f>
        <v>13</v>
      </c>
      <c r="M1447" s="28">
        <v>12</v>
      </c>
      <c r="N1447" s="28">
        <f>SUM(CLEAN!$AB1447:$AE1447)</f>
        <v>11</v>
      </c>
      <c r="O1447" s="31">
        <f>CLEAN!$U1447+CLEAN!$V1447+CLEAN!$W1447+CLEAN!$X1447+CLEAN!$Y1447+CLEAN!$Z1447</f>
        <v>64</v>
      </c>
      <c r="P1447" s="28">
        <f>IF(CLEAN!$M1447&lt;=32,3,IF(CLEAN!$M1447&lt;=65,2,1))</f>
        <v>3</v>
      </c>
      <c r="Q1447" s="28">
        <f>IF(Table_Market[[#This Row],[F_TOTAL_achat]]&lt;=14,1,IF(Table_Market[[#This Row],[F_TOTAL_achat]]&lt;=21,2,3))</f>
        <v>1</v>
      </c>
      <c r="R1447" s="28">
        <f>IF(Table_Market[[#This Row],[M_TOTAL_dépensé]]&lt;=115,1,IF(Table_Market[[#This Row],[M_TOTAL_dépensé]]&lt;=833,2,3))</f>
        <v>1</v>
      </c>
      <c r="S1447" s="21" t="str">
        <f>Table_Market[[#This Row],[R_SCORE]]&amp;Table_Market[[#This Row],[F_SCORE]]&amp;Table_Market[[#This Row],[M_SCORE]]</f>
        <v>311</v>
      </c>
      <c r="T14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47" s="31">
        <v>14</v>
      </c>
      <c r="V1447" s="31">
        <v>7</v>
      </c>
      <c r="W1447" s="31">
        <v>9</v>
      </c>
      <c r="X1447" s="31">
        <v>6</v>
      </c>
      <c r="Y1447" s="31">
        <v>16</v>
      </c>
      <c r="Z1447" s="31">
        <v>12</v>
      </c>
      <c r="AA1447" s="28">
        <v>2</v>
      </c>
      <c r="AB1447" s="28">
        <v>2</v>
      </c>
      <c r="AC1447" s="28">
        <v>0</v>
      </c>
      <c r="AD1447" s="28">
        <v>3</v>
      </c>
      <c r="AE1447" s="28">
        <v>6</v>
      </c>
      <c r="AF1447" s="28">
        <v>0</v>
      </c>
      <c r="AG1447" s="28">
        <v>0</v>
      </c>
      <c r="AH1447" s="28">
        <v>0</v>
      </c>
      <c r="AI1447" s="28">
        <v>0</v>
      </c>
      <c r="AJ1447" s="28">
        <v>0</v>
      </c>
      <c r="AK1447" s="28">
        <v>0</v>
      </c>
      <c r="AL1447" s="28">
        <v>3</v>
      </c>
      <c r="AM1447" s="28">
        <v>11</v>
      </c>
      <c r="AN1447" s="32">
        <v>1</v>
      </c>
    </row>
    <row r="1448" spans="1:40" x14ac:dyDescent="0.35">
      <c r="A1448" s="19">
        <v>5286</v>
      </c>
      <c r="B1448" s="20">
        <v>1987</v>
      </c>
      <c r="C1448" s="21">
        <f ca="1">YEAR(TODAY())-CLEAN!$B1448</f>
        <v>38</v>
      </c>
      <c r="D1448" s="28" t="s">
        <v>793</v>
      </c>
      <c r="E1448" s="20" t="s">
        <v>717</v>
      </c>
      <c r="F1448" s="20" t="s">
        <v>709</v>
      </c>
      <c r="G1448" s="22">
        <v>41020</v>
      </c>
      <c r="H1448" s="21">
        <v>0</v>
      </c>
      <c r="I1448" s="21">
        <v>0</v>
      </c>
      <c r="J1448" s="21">
        <f>CLEAN!$H1448+CLEAN!$I1448</f>
        <v>0</v>
      </c>
      <c r="K1448" s="23">
        <v>41575</v>
      </c>
      <c r="L1448" s="21">
        <f ca="1">YEAR(TODAY())-YEAR(CLEAN!$K1448)</f>
        <v>12</v>
      </c>
      <c r="M1448" s="21">
        <v>68</v>
      </c>
      <c r="N1448" s="21">
        <f>SUM(CLEAN!$AB1448:$AE1448)</f>
        <v>12</v>
      </c>
      <c r="O1448" s="24">
        <f>CLEAN!$U1448+CLEAN!$V1448+CLEAN!$W1448+CLEAN!$X1448+CLEAN!$Y1448+CLEAN!$Z1448</f>
        <v>217</v>
      </c>
      <c r="P1448" s="21">
        <f>IF(CLEAN!$M1448&lt;=32,3,IF(CLEAN!$M1448&lt;=65,2,1))</f>
        <v>1</v>
      </c>
      <c r="Q1448" s="21">
        <f>IF(Table_Market[[#This Row],[F_TOTAL_achat]]&lt;=14,1,IF(Table_Market[[#This Row],[F_TOTAL_achat]]&lt;=21,2,3))</f>
        <v>1</v>
      </c>
      <c r="R1448" s="21">
        <f>IF(Table_Market[[#This Row],[M_TOTAL_dépensé]]&lt;=115,1,IF(Table_Market[[#This Row],[M_TOTAL_dépensé]]&lt;=833,2,3))</f>
        <v>2</v>
      </c>
      <c r="S1448" s="21" t="str">
        <f>Table_Market[[#This Row],[R_SCORE]]&amp;Table_Market[[#This Row],[F_SCORE]]&amp;Table_Market[[#This Row],[M_SCORE]]</f>
        <v>112</v>
      </c>
      <c r="T14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48" s="24">
        <v>112</v>
      </c>
      <c r="V1448" s="24">
        <v>1</v>
      </c>
      <c r="W1448" s="24">
        <v>54</v>
      </c>
      <c r="X1448" s="24">
        <v>7</v>
      </c>
      <c r="Y1448" s="24">
        <v>7</v>
      </c>
      <c r="Z1448" s="24">
        <v>36</v>
      </c>
      <c r="AA1448" s="21">
        <v>1</v>
      </c>
      <c r="AB1448" s="21">
        <v>3</v>
      </c>
      <c r="AC1448" s="21">
        <v>2</v>
      </c>
      <c r="AD1448" s="21">
        <v>4</v>
      </c>
      <c r="AE1448" s="21">
        <v>3</v>
      </c>
      <c r="AF1448" s="21">
        <v>0</v>
      </c>
      <c r="AG1448" s="21">
        <v>0</v>
      </c>
      <c r="AH1448" s="21">
        <v>0</v>
      </c>
      <c r="AI1448" s="21">
        <v>0</v>
      </c>
      <c r="AJ1448" s="21">
        <v>0</v>
      </c>
      <c r="AK1448" s="21">
        <v>0</v>
      </c>
      <c r="AL1448" s="21">
        <v>3</v>
      </c>
      <c r="AM1448" s="21">
        <v>11</v>
      </c>
      <c r="AN1448" s="25">
        <v>0</v>
      </c>
    </row>
    <row r="1449" spans="1:40" x14ac:dyDescent="0.35">
      <c r="A1449" s="26">
        <v>3081</v>
      </c>
      <c r="B1449" s="27">
        <v>1978</v>
      </c>
      <c r="C1449" s="21">
        <f ca="1">YEAR(TODAY())-CLEAN!$B1449</f>
        <v>47</v>
      </c>
      <c r="D1449" s="28" t="s">
        <v>792</v>
      </c>
      <c r="E1449" s="27" t="s">
        <v>714</v>
      </c>
      <c r="F1449" s="27" t="s">
        <v>710</v>
      </c>
      <c r="G1449" s="29">
        <v>41014</v>
      </c>
      <c r="H1449" s="28">
        <v>1</v>
      </c>
      <c r="I1449" s="28">
        <v>0</v>
      </c>
      <c r="J1449" s="28">
        <f>CLEAN!$H1449+CLEAN!$I1449</f>
        <v>1</v>
      </c>
      <c r="K1449" s="30">
        <v>41386</v>
      </c>
      <c r="L1449" s="28">
        <f ca="1">YEAR(TODAY())-YEAR(CLEAN!$K1449)</f>
        <v>12</v>
      </c>
      <c r="M1449" s="28">
        <v>65</v>
      </c>
      <c r="N1449" s="28">
        <f>SUM(CLEAN!$AB1449:$AE1449)</f>
        <v>10</v>
      </c>
      <c r="O1449" s="31">
        <f>CLEAN!$U1449+CLEAN!$V1449+CLEAN!$W1449+CLEAN!$X1449+CLEAN!$Y1449+CLEAN!$Z1449</f>
        <v>20</v>
      </c>
      <c r="P1449" s="28">
        <f>IF(CLEAN!$M1449&lt;=32,3,IF(CLEAN!$M1449&lt;=65,2,1))</f>
        <v>2</v>
      </c>
      <c r="Q1449" s="28">
        <f>IF(Table_Market[[#This Row],[F_TOTAL_achat]]&lt;=14,1,IF(Table_Market[[#This Row],[F_TOTAL_achat]]&lt;=21,2,3))</f>
        <v>1</v>
      </c>
      <c r="R1449" s="28">
        <f>IF(Table_Market[[#This Row],[M_TOTAL_dépensé]]&lt;=115,1,IF(Table_Market[[#This Row],[M_TOTAL_dépensé]]&lt;=833,2,3))</f>
        <v>1</v>
      </c>
      <c r="S1449" s="21" t="str">
        <f>Table_Market[[#This Row],[R_SCORE]]&amp;Table_Market[[#This Row],[F_SCORE]]&amp;Table_Market[[#This Row],[M_SCORE]]</f>
        <v>211</v>
      </c>
      <c r="T14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49" s="31">
        <v>7</v>
      </c>
      <c r="V1449" s="31">
        <v>2</v>
      </c>
      <c r="W1449" s="31">
        <v>6</v>
      </c>
      <c r="X1449" s="31">
        <v>2</v>
      </c>
      <c r="Y1449" s="31">
        <v>0</v>
      </c>
      <c r="Z1449" s="31">
        <v>3</v>
      </c>
      <c r="AA1449" s="28">
        <v>1</v>
      </c>
      <c r="AB1449" s="28">
        <v>1</v>
      </c>
      <c r="AC1449" s="28">
        <v>0</v>
      </c>
      <c r="AD1449" s="28">
        <v>2</v>
      </c>
      <c r="AE1449" s="28">
        <v>7</v>
      </c>
      <c r="AF1449" s="28">
        <v>0</v>
      </c>
      <c r="AG1449" s="28">
        <v>0</v>
      </c>
      <c r="AH1449" s="28">
        <v>0</v>
      </c>
      <c r="AI1449" s="28">
        <v>0</v>
      </c>
      <c r="AJ1449" s="28">
        <v>0</v>
      </c>
      <c r="AK1449" s="28">
        <v>0</v>
      </c>
      <c r="AL1449" s="28">
        <v>3</v>
      </c>
      <c r="AM1449" s="28">
        <v>11</v>
      </c>
      <c r="AN1449" s="32">
        <v>0</v>
      </c>
    </row>
    <row r="1450" spans="1:40" x14ac:dyDescent="0.35">
      <c r="A1450" s="19">
        <v>252</v>
      </c>
      <c r="B1450" s="20">
        <v>1963</v>
      </c>
      <c r="C1450" s="21">
        <f ca="1">YEAR(TODAY())-CLEAN!$B1450</f>
        <v>62</v>
      </c>
      <c r="D1450" s="28" t="s">
        <v>794</v>
      </c>
      <c r="E1450" s="20" t="s">
        <v>714</v>
      </c>
      <c r="F1450" s="20" t="s">
        <v>711</v>
      </c>
      <c r="G1450" s="22">
        <v>41003</v>
      </c>
      <c r="H1450" s="21">
        <v>0</v>
      </c>
      <c r="I1450" s="21">
        <v>0</v>
      </c>
      <c r="J1450" s="21">
        <f>CLEAN!$H1450+CLEAN!$I1450</f>
        <v>0</v>
      </c>
      <c r="K1450" s="23">
        <v>41350</v>
      </c>
      <c r="L1450" s="21">
        <f ca="1">YEAR(TODAY())-YEAR(CLEAN!$K1450)</f>
        <v>12</v>
      </c>
      <c r="M1450" s="21">
        <v>11</v>
      </c>
      <c r="N1450" s="21">
        <f>SUM(CLEAN!$AB1450:$AE1450)</f>
        <v>22</v>
      </c>
      <c r="O1450" s="24">
        <f>CLEAN!$U1450+CLEAN!$V1450+CLEAN!$W1450+CLEAN!$X1450+CLEAN!$Y1450+CLEAN!$Z1450</f>
        <v>601</v>
      </c>
      <c r="P1450" s="21">
        <f>IF(CLEAN!$M1450&lt;=32,3,IF(CLEAN!$M1450&lt;=65,2,1))</f>
        <v>3</v>
      </c>
      <c r="Q1450" s="21">
        <f>IF(Table_Market[[#This Row],[F_TOTAL_achat]]&lt;=14,1,IF(Table_Market[[#This Row],[F_TOTAL_achat]]&lt;=21,2,3))</f>
        <v>3</v>
      </c>
      <c r="R1450" s="21">
        <f>IF(Table_Market[[#This Row],[M_TOTAL_dépensé]]&lt;=115,1,IF(Table_Market[[#This Row],[M_TOTAL_dépensé]]&lt;=833,2,3))</f>
        <v>2</v>
      </c>
      <c r="S1450" s="21" t="str">
        <f>Table_Market[[#This Row],[R_SCORE]]&amp;Table_Market[[#This Row],[F_SCORE]]&amp;Table_Market[[#This Row],[M_SCORE]]</f>
        <v>332</v>
      </c>
      <c r="T14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50" s="24">
        <v>123</v>
      </c>
      <c r="V1450" s="24">
        <v>133</v>
      </c>
      <c r="W1450" s="24">
        <v>142</v>
      </c>
      <c r="X1450" s="24">
        <v>71</v>
      </c>
      <c r="Y1450" s="24">
        <v>44</v>
      </c>
      <c r="Z1450" s="24">
        <v>88</v>
      </c>
      <c r="AA1450" s="21">
        <v>1</v>
      </c>
      <c r="AB1450" s="21">
        <v>6</v>
      </c>
      <c r="AC1450" s="21">
        <v>2</v>
      </c>
      <c r="AD1450" s="21">
        <v>8</v>
      </c>
      <c r="AE1450" s="21">
        <v>6</v>
      </c>
      <c r="AF1450" s="21">
        <v>0</v>
      </c>
      <c r="AG1450" s="21">
        <v>0</v>
      </c>
      <c r="AH1450" s="21">
        <v>0</v>
      </c>
      <c r="AI1450" s="21">
        <v>0</v>
      </c>
      <c r="AJ1450" s="21">
        <v>0</v>
      </c>
      <c r="AK1450" s="21">
        <v>0</v>
      </c>
      <c r="AL1450" s="21">
        <v>3</v>
      </c>
      <c r="AM1450" s="21">
        <v>11</v>
      </c>
      <c r="AN1450" s="25">
        <v>0</v>
      </c>
    </row>
    <row r="1451" spans="1:40" x14ac:dyDescent="0.35">
      <c r="A1451" s="26">
        <v>3517</v>
      </c>
      <c r="B1451" s="27">
        <v>1952</v>
      </c>
      <c r="C1451" s="21">
        <f ca="1">YEAR(TODAY())-CLEAN!$B1451</f>
        <v>73</v>
      </c>
      <c r="D1451" s="28" t="s">
        <v>794</v>
      </c>
      <c r="E1451" s="27" t="s">
        <v>716</v>
      </c>
      <c r="F1451" s="27" t="s">
        <v>709</v>
      </c>
      <c r="G1451" s="29">
        <v>40887</v>
      </c>
      <c r="H1451" s="28">
        <v>1</v>
      </c>
      <c r="I1451" s="28">
        <v>1</v>
      </c>
      <c r="J1451" s="28">
        <f>CLEAN!$H1451+CLEAN!$I1451</f>
        <v>2</v>
      </c>
      <c r="K1451" s="30">
        <v>41400</v>
      </c>
      <c r="L1451" s="28">
        <f ca="1">YEAR(TODAY())-YEAR(CLEAN!$K1451)</f>
        <v>12</v>
      </c>
      <c r="M1451" s="28">
        <v>32</v>
      </c>
      <c r="N1451" s="28">
        <f>SUM(CLEAN!$AB1451:$AE1451)</f>
        <v>16</v>
      </c>
      <c r="O1451" s="31">
        <f>CLEAN!$U1451+CLEAN!$V1451+CLEAN!$W1451+CLEAN!$X1451+CLEAN!$Y1451+CLEAN!$Z1451</f>
        <v>161</v>
      </c>
      <c r="P1451" s="28">
        <f>IF(CLEAN!$M1451&lt;=32,3,IF(CLEAN!$M1451&lt;=65,2,1))</f>
        <v>3</v>
      </c>
      <c r="Q1451" s="28">
        <f>IF(Table_Market[[#This Row],[F_TOTAL_achat]]&lt;=14,1,IF(Table_Market[[#This Row],[F_TOTAL_achat]]&lt;=21,2,3))</f>
        <v>2</v>
      </c>
      <c r="R1451" s="28">
        <f>IF(Table_Market[[#This Row],[M_TOTAL_dépensé]]&lt;=115,1,IF(Table_Market[[#This Row],[M_TOTAL_dépensé]]&lt;=833,2,3))</f>
        <v>2</v>
      </c>
      <c r="S1451" s="21" t="str">
        <f>Table_Market[[#This Row],[R_SCORE]]&amp;Table_Market[[#This Row],[F_SCORE]]&amp;Table_Market[[#This Row],[M_SCORE]]</f>
        <v>322</v>
      </c>
      <c r="T14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51" s="31">
        <v>50</v>
      </c>
      <c r="V1451" s="31">
        <v>4</v>
      </c>
      <c r="W1451" s="31">
        <v>44</v>
      </c>
      <c r="X1451" s="31">
        <v>10</v>
      </c>
      <c r="Y1451" s="31">
        <v>10</v>
      </c>
      <c r="Z1451" s="31">
        <v>43</v>
      </c>
      <c r="AA1451" s="28">
        <v>3</v>
      </c>
      <c r="AB1451" s="28">
        <v>3</v>
      </c>
      <c r="AC1451" s="28">
        <v>1</v>
      </c>
      <c r="AD1451" s="28">
        <v>3</v>
      </c>
      <c r="AE1451" s="28">
        <v>9</v>
      </c>
      <c r="AF1451" s="28">
        <v>0</v>
      </c>
      <c r="AG1451" s="28">
        <v>0</v>
      </c>
      <c r="AH1451" s="28">
        <v>0</v>
      </c>
      <c r="AI1451" s="28">
        <v>0</v>
      </c>
      <c r="AJ1451" s="28">
        <v>0</v>
      </c>
      <c r="AK1451" s="28">
        <v>0</v>
      </c>
      <c r="AL1451" s="28">
        <v>3</v>
      </c>
      <c r="AM1451" s="28">
        <v>11</v>
      </c>
      <c r="AN1451" s="32">
        <v>1</v>
      </c>
    </row>
    <row r="1452" spans="1:40" x14ac:dyDescent="0.35">
      <c r="A1452" s="19">
        <v>2656</v>
      </c>
      <c r="B1452" s="20">
        <v>1971</v>
      </c>
      <c r="C1452" s="21">
        <f ca="1">YEAR(TODAY())-CLEAN!$B1452</f>
        <v>54</v>
      </c>
      <c r="D1452" s="28" t="s">
        <v>792</v>
      </c>
      <c r="E1452" s="20" t="s">
        <v>716</v>
      </c>
      <c r="F1452" s="20" t="s">
        <v>711</v>
      </c>
      <c r="G1452" s="22">
        <v>40851</v>
      </c>
      <c r="H1452" s="21">
        <v>1</v>
      </c>
      <c r="I1452" s="21">
        <v>1</v>
      </c>
      <c r="J1452" s="21">
        <f>CLEAN!$H1452+CLEAN!$I1452</f>
        <v>2</v>
      </c>
      <c r="K1452" s="23">
        <v>41326</v>
      </c>
      <c r="L1452" s="21">
        <f ca="1">YEAR(TODAY())-YEAR(CLEAN!$K1452)</f>
        <v>12</v>
      </c>
      <c r="M1452" s="21">
        <v>63</v>
      </c>
      <c r="N1452" s="21">
        <f>SUM(CLEAN!$AB1452:$AE1452)</f>
        <v>11</v>
      </c>
      <c r="O1452" s="24">
        <f>CLEAN!$U1452+CLEAN!$V1452+CLEAN!$W1452+CLEAN!$X1452+CLEAN!$Y1452+CLEAN!$Z1452</f>
        <v>59</v>
      </c>
      <c r="P1452" s="21">
        <f>IF(CLEAN!$M1452&lt;=32,3,IF(CLEAN!$M1452&lt;=65,2,1))</f>
        <v>2</v>
      </c>
      <c r="Q1452" s="21">
        <f>IF(Table_Market[[#This Row],[F_TOTAL_achat]]&lt;=14,1,IF(Table_Market[[#This Row],[F_TOTAL_achat]]&lt;=21,2,3))</f>
        <v>1</v>
      </c>
      <c r="R1452" s="21">
        <f>IF(Table_Market[[#This Row],[M_TOTAL_dépensé]]&lt;=115,1,IF(Table_Market[[#This Row],[M_TOTAL_dépensé]]&lt;=833,2,3))</f>
        <v>1</v>
      </c>
      <c r="S1452" s="21" t="str">
        <f>Table_Market[[#This Row],[R_SCORE]]&amp;Table_Market[[#This Row],[F_SCORE]]&amp;Table_Market[[#This Row],[M_SCORE]]</f>
        <v>211</v>
      </c>
      <c r="T14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52" s="24">
        <v>23</v>
      </c>
      <c r="V1452" s="24">
        <v>1</v>
      </c>
      <c r="W1452" s="24">
        <v>7</v>
      </c>
      <c r="X1452" s="24">
        <v>0</v>
      </c>
      <c r="Y1452" s="24">
        <v>4</v>
      </c>
      <c r="Z1452" s="24">
        <v>24</v>
      </c>
      <c r="AA1452" s="21">
        <v>1</v>
      </c>
      <c r="AB1452" s="21">
        <v>1</v>
      </c>
      <c r="AC1452" s="21">
        <v>1</v>
      </c>
      <c r="AD1452" s="21">
        <v>2</v>
      </c>
      <c r="AE1452" s="21">
        <v>7</v>
      </c>
      <c r="AF1452" s="21">
        <v>0</v>
      </c>
      <c r="AG1452" s="21">
        <v>0</v>
      </c>
      <c r="AH1452" s="21">
        <v>0</v>
      </c>
      <c r="AI1452" s="21">
        <v>0</v>
      </c>
      <c r="AJ1452" s="21">
        <v>0</v>
      </c>
      <c r="AK1452" s="21">
        <v>0</v>
      </c>
      <c r="AL1452" s="21">
        <v>3</v>
      </c>
      <c r="AM1452" s="21">
        <v>11</v>
      </c>
      <c r="AN1452" s="25">
        <v>0</v>
      </c>
    </row>
    <row r="1453" spans="1:40" x14ac:dyDescent="0.35">
      <c r="A1453" s="26">
        <v>10637</v>
      </c>
      <c r="B1453" s="27">
        <v>1964</v>
      </c>
      <c r="C1453" s="21">
        <f ca="1">YEAR(TODAY())-CLEAN!$B1453</f>
        <v>61</v>
      </c>
      <c r="D1453" s="28" t="s">
        <v>794</v>
      </c>
      <c r="E1453" s="27" t="s">
        <v>716</v>
      </c>
      <c r="F1453" s="27" t="s">
        <v>710</v>
      </c>
      <c r="G1453" s="29">
        <v>40800</v>
      </c>
      <c r="H1453" s="28">
        <v>1</v>
      </c>
      <c r="I1453" s="28">
        <v>2</v>
      </c>
      <c r="J1453" s="28">
        <f>CLEAN!$H1453+CLEAN!$I1453</f>
        <v>3</v>
      </c>
      <c r="K1453" s="30">
        <v>41275</v>
      </c>
      <c r="L1453" s="28">
        <f ca="1">YEAR(TODAY())-YEAR(CLEAN!$K1453)</f>
        <v>12</v>
      </c>
      <c r="M1453" s="28">
        <v>77</v>
      </c>
      <c r="N1453" s="28">
        <f>SUM(CLEAN!$AB1453:$AE1453)</f>
        <v>13</v>
      </c>
      <c r="O1453" s="31">
        <f>CLEAN!$U1453+CLEAN!$V1453+CLEAN!$W1453+CLEAN!$X1453+CLEAN!$Y1453+CLEAN!$Z1453</f>
        <v>99</v>
      </c>
      <c r="P1453" s="28">
        <f>IF(CLEAN!$M1453&lt;=32,3,IF(CLEAN!$M1453&lt;=65,2,1))</f>
        <v>1</v>
      </c>
      <c r="Q1453" s="28">
        <f>IF(Table_Market[[#This Row],[F_TOTAL_achat]]&lt;=14,1,IF(Table_Market[[#This Row],[F_TOTAL_achat]]&lt;=21,2,3))</f>
        <v>1</v>
      </c>
      <c r="R1453" s="28">
        <f>IF(Table_Market[[#This Row],[M_TOTAL_dépensé]]&lt;=115,1,IF(Table_Market[[#This Row],[M_TOTAL_dépensé]]&lt;=833,2,3))</f>
        <v>1</v>
      </c>
      <c r="S1453" s="21" t="str">
        <f>Table_Market[[#This Row],[R_SCORE]]&amp;Table_Market[[#This Row],[F_SCORE]]&amp;Table_Market[[#This Row],[M_SCORE]]</f>
        <v>111</v>
      </c>
      <c r="T14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53" s="31">
        <v>24</v>
      </c>
      <c r="V1453" s="31">
        <v>0</v>
      </c>
      <c r="W1453" s="31">
        <v>27</v>
      </c>
      <c r="X1453" s="31">
        <v>8</v>
      </c>
      <c r="Y1453" s="31">
        <v>30</v>
      </c>
      <c r="Z1453" s="31">
        <v>10</v>
      </c>
      <c r="AA1453" s="28">
        <v>2</v>
      </c>
      <c r="AB1453" s="28">
        <v>3</v>
      </c>
      <c r="AC1453" s="28">
        <v>0</v>
      </c>
      <c r="AD1453" s="28">
        <v>3</v>
      </c>
      <c r="AE1453" s="28">
        <v>7</v>
      </c>
      <c r="AF1453" s="28">
        <v>0</v>
      </c>
      <c r="AG1453" s="28">
        <v>0</v>
      </c>
      <c r="AH1453" s="28">
        <v>0</v>
      </c>
      <c r="AI1453" s="28">
        <v>0</v>
      </c>
      <c r="AJ1453" s="28">
        <v>0</v>
      </c>
      <c r="AK1453" s="28">
        <v>1</v>
      </c>
      <c r="AL1453" s="28">
        <v>3</v>
      </c>
      <c r="AM1453" s="28">
        <v>11</v>
      </c>
      <c r="AN1453" s="32">
        <v>0</v>
      </c>
    </row>
    <row r="1454" spans="1:40" x14ac:dyDescent="0.35">
      <c r="A1454" s="19">
        <v>9507</v>
      </c>
      <c r="B1454" s="20">
        <v>1975</v>
      </c>
      <c r="C1454" s="21">
        <f ca="1">YEAR(TODAY())-CLEAN!$B1454</f>
        <v>50</v>
      </c>
      <c r="D1454" s="28" t="s">
        <v>792</v>
      </c>
      <c r="E1454" s="20" t="s">
        <v>716</v>
      </c>
      <c r="F1454" s="20" t="s">
        <v>710</v>
      </c>
      <c r="G1454" s="22">
        <v>40794</v>
      </c>
      <c r="H1454" s="21">
        <v>0</v>
      </c>
      <c r="I1454" s="21">
        <v>1</v>
      </c>
      <c r="J1454" s="21">
        <f>CLEAN!$H1454+CLEAN!$I1454</f>
        <v>1</v>
      </c>
      <c r="K1454" s="23">
        <v>41371</v>
      </c>
      <c r="L1454" s="21">
        <f ca="1">YEAR(TODAY())-YEAR(CLEAN!$K1454)</f>
        <v>12</v>
      </c>
      <c r="M1454" s="21">
        <v>18</v>
      </c>
      <c r="N1454" s="21">
        <f>SUM(CLEAN!$AB1454:$AE1454)</f>
        <v>21</v>
      </c>
      <c r="O1454" s="24">
        <f>CLEAN!$U1454+CLEAN!$V1454+CLEAN!$W1454+CLEAN!$X1454+CLEAN!$Y1454+CLEAN!$Z1454</f>
        <v>434</v>
      </c>
      <c r="P1454" s="21">
        <f>IF(CLEAN!$M1454&lt;=32,3,IF(CLEAN!$M1454&lt;=65,2,1))</f>
        <v>3</v>
      </c>
      <c r="Q1454" s="21">
        <f>IF(Table_Market[[#This Row],[F_TOTAL_achat]]&lt;=14,1,IF(Table_Market[[#This Row],[F_TOTAL_achat]]&lt;=21,2,3))</f>
        <v>2</v>
      </c>
      <c r="R1454" s="21">
        <f>IF(Table_Market[[#This Row],[M_TOTAL_dépensé]]&lt;=115,1,IF(Table_Market[[#This Row],[M_TOTAL_dépensé]]&lt;=833,2,3))</f>
        <v>2</v>
      </c>
      <c r="S1454" s="21" t="str">
        <f>Table_Market[[#This Row],[R_SCORE]]&amp;Table_Market[[#This Row],[F_SCORE]]&amp;Table_Market[[#This Row],[M_SCORE]]</f>
        <v>322</v>
      </c>
      <c r="T14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54" s="24">
        <v>261</v>
      </c>
      <c r="V1454" s="24">
        <v>23</v>
      </c>
      <c r="W1454" s="24">
        <v>73</v>
      </c>
      <c r="X1454" s="24">
        <v>4</v>
      </c>
      <c r="Y1454" s="24">
        <v>23</v>
      </c>
      <c r="Z1454" s="24">
        <v>50</v>
      </c>
      <c r="AA1454" s="21">
        <v>2</v>
      </c>
      <c r="AB1454" s="21">
        <v>6</v>
      </c>
      <c r="AC1454" s="21">
        <v>3</v>
      </c>
      <c r="AD1454" s="21">
        <v>5</v>
      </c>
      <c r="AE1454" s="21">
        <v>7</v>
      </c>
      <c r="AF1454" s="21">
        <v>0</v>
      </c>
      <c r="AG1454" s="21">
        <v>0</v>
      </c>
      <c r="AH1454" s="21">
        <v>0</v>
      </c>
      <c r="AI1454" s="21">
        <v>0</v>
      </c>
      <c r="AJ1454" s="21">
        <v>0</v>
      </c>
      <c r="AK1454" s="21">
        <v>0</v>
      </c>
      <c r="AL1454" s="21">
        <v>3</v>
      </c>
      <c r="AM1454" s="21">
        <v>11</v>
      </c>
      <c r="AN1454" s="25">
        <v>0</v>
      </c>
    </row>
    <row r="1455" spans="1:40" x14ac:dyDescent="0.35">
      <c r="A1455" s="26">
        <v>347</v>
      </c>
      <c r="B1455" s="27">
        <v>1976</v>
      </c>
      <c r="C1455" s="21">
        <f ca="1">YEAR(TODAY())-CLEAN!$B1455</f>
        <v>49</v>
      </c>
      <c r="D1455" s="28" t="s">
        <v>792</v>
      </c>
      <c r="E1455" s="27" t="s">
        <v>716</v>
      </c>
      <c r="F1455" s="27" t="s">
        <v>711</v>
      </c>
      <c r="G1455" s="29">
        <v>40780</v>
      </c>
      <c r="H1455" s="28">
        <v>0</v>
      </c>
      <c r="I1455" s="28">
        <v>1</v>
      </c>
      <c r="J1455" s="28">
        <f>CLEAN!$H1455+CLEAN!$I1455</f>
        <v>1</v>
      </c>
      <c r="K1455" s="30">
        <v>41160</v>
      </c>
      <c r="L1455" s="28">
        <f ca="1">YEAR(TODAY())-YEAR(CLEAN!$K1455)</f>
        <v>13</v>
      </c>
      <c r="M1455" s="28">
        <v>30</v>
      </c>
      <c r="N1455" s="28">
        <f>SUM(CLEAN!$AB1455:$AE1455)</f>
        <v>22</v>
      </c>
      <c r="O1455" s="31">
        <f>CLEAN!$U1455+CLEAN!$V1455+CLEAN!$W1455+CLEAN!$X1455+CLEAN!$Y1455+CLEAN!$Z1455</f>
        <v>377</v>
      </c>
      <c r="P1455" s="28">
        <f>IF(CLEAN!$M1455&lt;=32,3,IF(CLEAN!$M1455&lt;=65,2,1))</f>
        <v>3</v>
      </c>
      <c r="Q1455" s="28">
        <f>IF(Table_Market[[#This Row],[F_TOTAL_achat]]&lt;=14,1,IF(Table_Market[[#This Row],[F_TOTAL_achat]]&lt;=21,2,3))</f>
        <v>3</v>
      </c>
      <c r="R1455" s="28">
        <f>IF(Table_Market[[#This Row],[M_TOTAL_dépensé]]&lt;=115,1,IF(Table_Market[[#This Row],[M_TOTAL_dépensé]]&lt;=833,2,3))</f>
        <v>2</v>
      </c>
      <c r="S1455" s="21" t="str">
        <f>Table_Market[[#This Row],[R_SCORE]]&amp;Table_Market[[#This Row],[F_SCORE]]&amp;Table_Market[[#This Row],[M_SCORE]]</f>
        <v>332</v>
      </c>
      <c r="T14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55" s="31">
        <v>229</v>
      </c>
      <c r="V1455" s="31">
        <v>27</v>
      </c>
      <c r="W1455" s="31">
        <v>71</v>
      </c>
      <c r="X1455" s="31">
        <v>13</v>
      </c>
      <c r="Y1455" s="31">
        <v>3</v>
      </c>
      <c r="Z1455" s="31">
        <v>34</v>
      </c>
      <c r="AA1455" s="28">
        <v>4</v>
      </c>
      <c r="AB1455" s="28">
        <v>7</v>
      </c>
      <c r="AC1455" s="28">
        <v>1</v>
      </c>
      <c r="AD1455" s="28">
        <v>5</v>
      </c>
      <c r="AE1455" s="28">
        <v>9</v>
      </c>
      <c r="AF1455" s="28">
        <v>0</v>
      </c>
      <c r="AG1455" s="28">
        <v>0</v>
      </c>
      <c r="AH1455" s="28">
        <v>0</v>
      </c>
      <c r="AI1455" s="28">
        <v>0</v>
      </c>
      <c r="AJ1455" s="28">
        <v>0</v>
      </c>
      <c r="AK1455" s="28">
        <v>0</v>
      </c>
      <c r="AL1455" s="28">
        <v>3</v>
      </c>
      <c r="AM1455" s="28">
        <v>11</v>
      </c>
      <c r="AN1455" s="32">
        <v>0</v>
      </c>
    </row>
    <row r="1456" spans="1:40" x14ac:dyDescent="0.35">
      <c r="A1456" s="19">
        <v>1072</v>
      </c>
      <c r="B1456" s="20">
        <v>1965</v>
      </c>
      <c r="C1456" s="21">
        <f ca="1">YEAR(TODAY())-CLEAN!$B1456</f>
        <v>60</v>
      </c>
      <c r="D1456" s="28" t="s">
        <v>794</v>
      </c>
      <c r="E1456" s="20" t="s">
        <v>714</v>
      </c>
      <c r="F1456" s="20" t="s">
        <v>709</v>
      </c>
      <c r="G1456" s="22">
        <v>40760</v>
      </c>
      <c r="H1456" s="21">
        <v>0</v>
      </c>
      <c r="I1456" s="21">
        <v>1</v>
      </c>
      <c r="J1456" s="21">
        <f>CLEAN!$H1456+CLEAN!$I1456</f>
        <v>1</v>
      </c>
      <c r="K1456" s="23">
        <v>41516</v>
      </c>
      <c r="L1456" s="21">
        <f ca="1">YEAR(TODAY())-YEAR(CLEAN!$K1456)</f>
        <v>12</v>
      </c>
      <c r="M1456" s="21">
        <v>64</v>
      </c>
      <c r="N1456" s="21">
        <f>SUM(CLEAN!$AB1456:$AE1456)</f>
        <v>12</v>
      </c>
      <c r="O1456" s="24">
        <f>CLEAN!$U1456+CLEAN!$V1456+CLEAN!$W1456+CLEAN!$X1456+CLEAN!$Y1456+CLEAN!$Z1456</f>
        <v>93</v>
      </c>
      <c r="P1456" s="21">
        <f>IF(CLEAN!$M1456&lt;=32,3,IF(CLEAN!$M1456&lt;=65,2,1))</f>
        <v>2</v>
      </c>
      <c r="Q1456" s="21">
        <f>IF(Table_Market[[#This Row],[F_TOTAL_achat]]&lt;=14,1,IF(Table_Market[[#This Row],[F_TOTAL_achat]]&lt;=21,2,3))</f>
        <v>1</v>
      </c>
      <c r="R1456" s="21">
        <f>IF(Table_Market[[#This Row],[M_TOTAL_dépensé]]&lt;=115,1,IF(Table_Market[[#This Row],[M_TOTAL_dépensé]]&lt;=833,2,3))</f>
        <v>1</v>
      </c>
      <c r="S1456" s="21" t="str">
        <f>Table_Market[[#This Row],[R_SCORE]]&amp;Table_Market[[#This Row],[F_SCORE]]&amp;Table_Market[[#This Row],[M_SCORE]]</f>
        <v>211</v>
      </c>
      <c r="T14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56" s="24">
        <v>70</v>
      </c>
      <c r="V1456" s="24">
        <v>0</v>
      </c>
      <c r="W1456" s="24">
        <v>17</v>
      </c>
      <c r="X1456" s="24">
        <v>0</v>
      </c>
      <c r="Y1456" s="24">
        <v>0</v>
      </c>
      <c r="Z1456" s="24">
        <v>6</v>
      </c>
      <c r="AA1456" s="21">
        <v>2</v>
      </c>
      <c r="AB1456" s="21">
        <v>2</v>
      </c>
      <c r="AC1456" s="21">
        <v>1</v>
      </c>
      <c r="AD1456" s="21">
        <v>3</v>
      </c>
      <c r="AE1456" s="21">
        <v>6</v>
      </c>
      <c r="AF1456" s="21">
        <v>0</v>
      </c>
      <c r="AG1456" s="21">
        <v>0</v>
      </c>
      <c r="AH1456" s="21">
        <v>0</v>
      </c>
      <c r="AI1456" s="21">
        <v>0</v>
      </c>
      <c r="AJ1456" s="21">
        <v>0</v>
      </c>
      <c r="AK1456" s="21">
        <v>0</v>
      </c>
      <c r="AL1456" s="21">
        <v>3</v>
      </c>
      <c r="AM1456" s="21">
        <v>11</v>
      </c>
      <c r="AN1456" s="25">
        <v>0</v>
      </c>
    </row>
    <row r="1457" spans="1:40" x14ac:dyDescent="0.35">
      <c r="A1457" s="26">
        <v>3153</v>
      </c>
      <c r="B1457" s="27">
        <v>1957</v>
      </c>
      <c r="C1457" s="21">
        <f ca="1">YEAR(TODAY())-CLEAN!$B1457</f>
        <v>68</v>
      </c>
      <c r="D1457" s="28" t="s">
        <v>794</v>
      </c>
      <c r="E1457" s="27" t="s">
        <v>714</v>
      </c>
      <c r="F1457" s="27" t="s">
        <v>709</v>
      </c>
      <c r="G1457" s="29">
        <v>40737</v>
      </c>
      <c r="H1457" s="28">
        <v>2</v>
      </c>
      <c r="I1457" s="28">
        <v>1</v>
      </c>
      <c r="J1457" s="28">
        <f>CLEAN!$H1457+CLEAN!$I1457</f>
        <v>3</v>
      </c>
      <c r="K1457" s="30">
        <v>41616</v>
      </c>
      <c r="L1457" s="28">
        <f ca="1">YEAR(TODAY())-YEAR(CLEAN!$K1457)</f>
        <v>12</v>
      </c>
      <c r="M1457" s="28">
        <v>24</v>
      </c>
      <c r="N1457" s="28">
        <f>SUM(CLEAN!$AB1457:$AE1457)</f>
        <v>11</v>
      </c>
      <c r="O1457" s="31">
        <f>CLEAN!$U1457+CLEAN!$V1457+CLEAN!$W1457+CLEAN!$X1457+CLEAN!$Y1457+CLEAN!$Z1457</f>
        <v>17</v>
      </c>
      <c r="P1457" s="28">
        <f>IF(CLEAN!$M1457&lt;=32,3,IF(CLEAN!$M1457&lt;=65,2,1))</f>
        <v>3</v>
      </c>
      <c r="Q1457" s="28">
        <f>IF(Table_Market[[#This Row],[F_TOTAL_achat]]&lt;=14,1,IF(Table_Market[[#This Row],[F_TOTAL_achat]]&lt;=21,2,3))</f>
        <v>1</v>
      </c>
      <c r="R1457" s="28">
        <f>IF(Table_Market[[#This Row],[M_TOTAL_dépensé]]&lt;=115,1,IF(Table_Market[[#This Row],[M_TOTAL_dépensé]]&lt;=833,2,3))</f>
        <v>1</v>
      </c>
      <c r="S1457" s="21" t="str">
        <f>Table_Market[[#This Row],[R_SCORE]]&amp;Table_Market[[#This Row],[F_SCORE]]&amp;Table_Market[[#This Row],[M_SCORE]]</f>
        <v>311</v>
      </c>
      <c r="T14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57" s="31">
        <v>11</v>
      </c>
      <c r="V1457" s="31">
        <v>0</v>
      </c>
      <c r="W1457" s="31">
        <v>4</v>
      </c>
      <c r="X1457" s="31">
        <v>0</v>
      </c>
      <c r="Y1457" s="31">
        <v>0</v>
      </c>
      <c r="Z1457" s="31">
        <v>2</v>
      </c>
      <c r="AA1457" s="28">
        <v>1</v>
      </c>
      <c r="AB1457" s="28">
        <v>1</v>
      </c>
      <c r="AC1457" s="28">
        <v>0</v>
      </c>
      <c r="AD1457" s="28">
        <v>2</v>
      </c>
      <c r="AE1457" s="28">
        <v>8</v>
      </c>
      <c r="AF1457" s="28">
        <v>0</v>
      </c>
      <c r="AG1457" s="28">
        <v>0</v>
      </c>
      <c r="AH1457" s="28">
        <v>0</v>
      </c>
      <c r="AI1457" s="28">
        <v>0</v>
      </c>
      <c r="AJ1457" s="28">
        <v>0</v>
      </c>
      <c r="AK1457" s="28">
        <v>0</v>
      </c>
      <c r="AL1457" s="28">
        <v>3</v>
      </c>
      <c r="AM1457" s="28">
        <v>11</v>
      </c>
      <c r="AN1457" s="32">
        <v>0</v>
      </c>
    </row>
    <row r="1458" spans="1:40" x14ac:dyDescent="0.35">
      <c r="A1458" s="19">
        <v>1734</v>
      </c>
      <c r="B1458" s="20">
        <v>1968</v>
      </c>
      <c r="C1458" s="21">
        <f ca="1">YEAR(TODAY())-CLEAN!$B1458</f>
        <v>57</v>
      </c>
      <c r="D1458" s="28" t="s">
        <v>792</v>
      </c>
      <c r="E1458" s="20" t="s">
        <v>714</v>
      </c>
      <c r="F1458" s="20" t="s">
        <v>713</v>
      </c>
      <c r="G1458" s="22">
        <v>40706</v>
      </c>
      <c r="H1458" s="21">
        <v>2</v>
      </c>
      <c r="I1458" s="21">
        <v>1</v>
      </c>
      <c r="J1458" s="21">
        <f>CLEAN!$H1458+CLEAN!$I1458</f>
        <v>3</v>
      </c>
      <c r="K1458" s="23">
        <v>41291</v>
      </c>
      <c r="L1458" s="21">
        <f ca="1">YEAR(TODAY())-YEAR(CLEAN!$K1458)</f>
        <v>12</v>
      </c>
      <c r="M1458" s="21">
        <v>37</v>
      </c>
      <c r="N1458" s="21">
        <f>SUM(CLEAN!$AB1458:$AE1458)</f>
        <v>14</v>
      </c>
      <c r="O1458" s="24">
        <f>CLEAN!$U1458+CLEAN!$V1458+CLEAN!$W1458+CLEAN!$X1458+CLEAN!$Y1458+CLEAN!$Z1458</f>
        <v>81</v>
      </c>
      <c r="P1458" s="21">
        <f>IF(CLEAN!$M1458&lt;=32,3,IF(CLEAN!$M1458&lt;=65,2,1))</f>
        <v>2</v>
      </c>
      <c r="Q1458" s="21">
        <f>IF(Table_Market[[#This Row],[F_TOTAL_achat]]&lt;=14,1,IF(Table_Market[[#This Row],[F_TOTAL_achat]]&lt;=21,2,3))</f>
        <v>1</v>
      </c>
      <c r="R1458" s="21">
        <f>IF(Table_Market[[#This Row],[M_TOTAL_dépensé]]&lt;=115,1,IF(Table_Market[[#This Row],[M_TOTAL_dépensé]]&lt;=833,2,3))</f>
        <v>1</v>
      </c>
      <c r="S1458" s="21" t="str">
        <f>Table_Market[[#This Row],[R_SCORE]]&amp;Table_Market[[#This Row],[F_SCORE]]&amp;Table_Market[[#This Row],[M_SCORE]]</f>
        <v>211</v>
      </c>
      <c r="T14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58" s="24">
        <v>59</v>
      </c>
      <c r="V1458" s="24">
        <v>0</v>
      </c>
      <c r="W1458" s="24">
        <v>11</v>
      </c>
      <c r="X1458" s="24">
        <v>4</v>
      </c>
      <c r="Y1458" s="24">
        <v>2</v>
      </c>
      <c r="Z1458" s="24">
        <v>5</v>
      </c>
      <c r="AA1458" s="21">
        <v>4</v>
      </c>
      <c r="AB1458" s="21">
        <v>3</v>
      </c>
      <c r="AC1458" s="21">
        <v>0</v>
      </c>
      <c r="AD1458" s="21">
        <v>4</v>
      </c>
      <c r="AE1458" s="21">
        <v>7</v>
      </c>
      <c r="AF1458" s="21">
        <v>0</v>
      </c>
      <c r="AG1458" s="21">
        <v>0</v>
      </c>
      <c r="AH1458" s="21">
        <v>0</v>
      </c>
      <c r="AI1458" s="21">
        <v>0</v>
      </c>
      <c r="AJ1458" s="21">
        <v>0</v>
      </c>
      <c r="AK1458" s="21">
        <v>0</v>
      </c>
      <c r="AL1458" s="21">
        <v>3</v>
      </c>
      <c r="AM1458" s="21">
        <v>11</v>
      </c>
      <c r="AN1458" s="25">
        <v>0</v>
      </c>
    </row>
    <row r="1459" spans="1:40" x14ac:dyDescent="0.35">
      <c r="A1459" s="26">
        <v>1409</v>
      </c>
      <c r="B1459" s="27">
        <v>1951</v>
      </c>
      <c r="C1459" s="21">
        <f ca="1">YEAR(TODAY())-CLEAN!$B1459</f>
        <v>74</v>
      </c>
      <c r="D1459" s="28" t="s">
        <v>794</v>
      </c>
      <c r="E1459" s="27" t="s">
        <v>716</v>
      </c>
      <c r="F1459" s="27" t="s">
        <v>713</v>
      </c>
      <c r="G1459" s="29">
        <v>40689</v>
      </c>
      <c r="H1459" s="28">
        <v>0</v>
      </c>
      <c r="I1459" s="28">
        <v>1</v>
      </c>
      <c r="J1459" s="28">
        <f>CLEAN!$H1459+CLEAN!$I1459</f>
        <v>1</v>
      </c>
      <c r="K1459" s="30">
        <v>41351</v>
      </c>
      <c r="L1459" s="28">
        <f ca="1">YEAR(TODAY())-YEAR(CLEAN!$K1459)</f>
        <v>12</v>
      </c>
      <c r="M1459" s="28">
        <v>69</v>
      </c>
      <c r="N1459" s="28">
        <f>SUM(CLEAN!$AB1459:$AE1459)</f>
        <v>21</v>
      </c>
      <c r="O1459" s="31">
        <f>CLEAN!$U1459+CLEAN!$V1459+CLEAN!$W1459+CLEAN!$X1459+CLEAN!$Y1459+CLEAN!$Z1459</f>
        <v>444</v>
      </c>
      <c r="P1459" s="28">
        <f>IF(CLEAN!$M1459&lt;=32,3,IF(CLEAN!$M1459&lt;=65,2,1))</f>
        <v>1</v>
      </c>
      <c r="Q1459" s="28">
        <f>IF(Table_Market[[#This Row],[F_TOTAL_achat]]&lt;=14,1,IF(Table_Market[[#This Row],[F_TOTAL_achat]]&lt;=21,2,3))</f>
        <v>2</v>
      </c>
      <c r="R1459" s="28">
        <f>IF(Table_Market[[#This Row],[M_TOTAL_dépensé]]&lt;=115,1,IF(Table_Market[[#This Row],[M_TOTAL_dépensé]]&lt;=833,2,3))</f>
        <v>2</v>
      </c>
      <c r="S1459" s="21" t="str">
        <f>Table_Market[[#This Row],[R_SCORE]]&amp;Table_Market[[#This Row],[F_SCORE]]&amp;Table_Market[[#This Row],[M_SCORE]]</f>
        <v>122</v>
      </c>
      <c r="T14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59" s="31">
        <v>270</v>
      </c>
      <c r="V1459" s="31">
        <v>3</v>
      </c>
      <c r="W1459" s="31">
        <v>27</v>
      </c>
      <c r="X1459" s="31">
        <v>39</v>
      </c>
      <c r="Y1459" s="31">
        <v>6</v>
      </c>
      <c r="Z1459" s="31">
        <v>99</v>
      </c>
      <c r="AA1459" s="28">
        <v>7</v>
      </c>
      <c r="AB1459" s="28">
        <v>7</v>
      </c>
      <c r="AC1459" s="28">
        <v>1</v>
      </c>
      <c r="AD1459" s="28">
        <v>5</v>
      </c>
      <c r="AE1459" s="28">
        <v>8</v>
      </c>
      <c r="AF1459" s="28">
        <v>0</v>
      </c>
      <c r="AG1459" s="28">
        <v>0</v>
      </c>
      <c r="AH1459" s="28">
        <v>0</v>
      </c>
      <c r="AI1459" s="28">
        <v>0</v>
      </c>
      <c r="AJ1459" s="28">
        <v>0</v>
      </c>
      <c r="AK1459" s="28">
        <v>0</v>
      </c>
      <c r="AL1459" s="28">
        <v>3</v>
      </c>
      <c r="AM1459" s="28">
        <v>11</v>
      </c>
      <c r="AN1459" s="32">
        <v>0</v>
      </c>
    </row>
    <row r="1460" spans="1:40" x14ac:dyDescent="0.35">
      <c r="A1460" s="19">
        <v>5314</v>
      </c>
      <c r="B1460" s="20">
        <v>1951</v>
      </c>
      <c r="C1460" s="21">
        <f ca="1">YEAR(TODAY())-CLEAN!$B1460</f>
        <v>74</v>
      </c>
      <c r="D1460" s="28" t="s">
        <v>794</v>
      </c>
      <c r="E1460" s="20" t="s">
        <v>716</v>
      </c>
      <c r="F1460" s="20" t="s">
        <v>713</v>
      </c>
      <c r="G1460" s="22">
        <v>40689</v>
      </c>
      <c r="H1460" s="21">
        <v>0</v>
      </c>
      <c r="I1460" s="21">
        <v>1</v>
      </c>
      <c r="J1460" s="21">
        <f>CLEAN!$H1460+CLEAN!$I1460</f>
        <v>1</v>
      </c>
      <c r="K1460" s="23">
        <v>41351</v>
      </c>
      <c r="L1460" s="21">
        <f ca="1">YEAR(TODAY())-YEAR(CLEAN!$K1460)</f>
        <v>12</v>
      </c>
      <c r="M1460" s="21">
        <v>69</v>
      </c>
      <c r="N1460" s="21">
        <f>SUM(CLEAN!$AB1460:$AE1460)</f>
        <v>21</v>
      </c>
      <c r="O1460" s="24">
        <f>CLEAN!$U1460+CLEAN!$V1460+CLEAN!$W1460+CLEAN!$X1460+CLEAN!$Y1460+CLEAN!$Z1460</f>
        <v>444</v>
      </c>
      <c r="P1460" s="21">
        <f>IF(CLEAN!$M1460&lt;=32,3,IF(CLEAN!$M1460&lt;=65,2,1))</f>
        <v>1</v>
      </c>
      <c r="Q1460" s="21">
        <f>IF(Table_Market[[#This Row],[F_TOTAL_achat]]&lt;=14,1,IF(Table_Market[[#This Row],[F_TOTAL_achat]]&lt;=21,2,3))</f>
        <v>2</v>
      </c>
      <c r="R1460" s="21">
        <f>IF(Table_Market[[#This Row],[M_TOTAL_dépensé]]&lt;=115,1,IF(Table_Market[[#This Row],[M_TOTAL_dépensé]]&lt;=833,2,3))</f>
        <v>2</v>
      </c>
      <c r="S1460" s="21" t="str">
        <f>Table_Market[[#This Row],[R_SCORE]]&amp;Table_Market[[#This Row],[F_SCORE]]&amp;Table_Market[[#This Row],[M_SCORE]]</f>
        <v>122</v>
      </c>
      <c r="T14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60" s="24">
        <v>270</v>
      </c>
      <c r="V1460" s="24">
        <v>3</v>
      </c>
      <c r="W1460" s="24">
        <v>27</v>
      </c>
      <c r="X1460" s="24">
        <v>39</v>
      </c>
      <c r="Y1460" s="24">
        <v>6</v>
      </c>
      <c r="Z1460" s="24">
        <v>99</v>
      </c>
      <c r="AA1460" s="21">
        <v>7</v>
      </c>
      <c r="AB1460" s="21">
        <v>7</v>
      </c>
      <c r="AC1460" s="21">
        <v>1</v>
      </c>
      <c r="AD1460" s="21">
        <v>5</v>
      </c>
      <c r="AE1460" s="21">
        <v>8</v>
      </c>
      <c r="AF1460" s="21">
        <v>0</v>
      </c>
      <c r="AG1460" s="21">
        <v>0</v>
      </c>
      <c r="AH1460" s="21">
        <v>0</v>
      </c>
      <c r="AI1460" s="21">
        <v>0</v>
      </c>
      <c r="AJ1460" s="21">
        <v>0</v>
      </c>
      <c r="AK1460" s="21">
        <v>0</v>
      </c>
      <c r="AL1460" s="21">
        <v>3</v>
      </c>
      <c r="AM1460" s="21">
        <v>11</v>
      </c>
      <c r="AN1460" s="25">
        <v>0</v>
      </c>
    </row>
    <row r="1461" spans="1:40" x14ac:dyDescent="0.35">
      <c r="A1461" s="26">
        <v>10470</v>
      </c>
      <c r="B1461" s="27">
        <v>1979</v>
      </c>
      <c r="C1461" s="21">
        <f ca="1">YEAR(TODAY())-CLEAN!$B1461</f>
        <v>46</v>
      </c>
      <c r="D1461" s="28" t="s">
        <v>792</v>
      </c>
      <c r="E1461" s="27" t="s">
        <v>717</v>
      </c>
      <c r="F1461" s="27" t="s">
        <v>710</v>
      </c>
      <c r="G1461" s="29">
        <v>40662</v>
      </c>
      <c r="H1461" s="28">
        <v>1</v>
      </c>
      <c r="I1461" s="28">
        <v>0</v>
      </c>
      <c r="J1461" s="28">
        <f>CLEAN!$H1461+CLEAN!$I1461</f>
        <v>1</v>
      </c>
      <c r="K1461" s="30">
        <v>41348</v>
      </c>
      <c r="L1461" s="28">
        <f ca="1">YEAR(TODAY())-YEAR(CLEAN!$K1461)</f>
        <v>12</v>
      </c>
      <c r="M1461" s="28">
        <v>0</v>
      </c>
      <c r="N1461" s="28">
        <f>SUM(CLEAN!$AB1461:$AE1461)</f>
        <v>10</v>
      </c>
      <c r="O1461" s="31">
        <f>CLEAN!$U1461+CLEAN!$V1461+CLEAN!$W1461+CLEAN!$X1461+CLEAN!$Y1461+CLEAN!$Z1461</f>
        <v>92</v>
      </c>
      <c r="P1461" s="28">
        <f>IF(CLEAN!$M1461&lt;=32,3,IF(CLEAN!$M1461&lt;=65,2,1))</f>
        <v>3</v>
      </c>
      <c r="Q1461" s="28">
        <f>IF(Table_Market[[#This Row],[F_TOTAL_achat]]&lt;=14,1,IF(Table_Market[[#This Row],[F_TOTAL_achat]]&lt;=21,2,3))</f>
        <v>1</v>
      </c>
      <c r="R1461" s="28">
        <f>IF(Table_Market[[#This Row],[M_TOTAL_dépensé]]&lt;=115,1,IF(Table_Market[[#This Row],[M_TOTAL_dépensé]]&lt;=833,2,3))</f>
        <v>1</v>
      </c>
      <c r="S1461" s="21" t="str">
        <f>Table_Market[[#This Row],[R_SCORE]]&amp;Table_Market[[#This Row],[F_SCORE]]&amp;Table_Market[[#This Row],[M_SCORE]]</f>
        <v>311</v>
      </c>
      <c r="T14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61" s="31">
        <v>40</v>
      </c>
      <c r="V1461" s="31">
        <v>2</v>
      </c>
      <c r="W1461" s="31">
        <v>23</v>
      </c>
      <c r="X1461" s="31">
        <v>0</v>
      </c>
      <c r="Y1461" s="31">
        <v>4</v>
      </c>
      <c r="Z1461" s="31">
        <v>23</v>
      </c>
      <c r="AA1461" s="28">
        <v>2</v>
      </c>
      <c r="AB1461" s="28">
        <v>2</v>
      </c>
      <c r="AC1461" s="28">
        <v>1</v>
      </c>
      <c r="AD1461" s="28">
        <v>3</v>
      </c>
      <c r="AE1461" s="28">
        <v>4</v>
      </c>
      <c r="AF1461" s="28">
        <v>0</v>
      </c>
      <c r="AG1461" s="28">
        <v>0</v>
      </c>
      <c r="AH1461" s="28">
        <v>0</v>
      </c>
      <c r="AI1461" s="28">
        <v>0</v>
      </c>
      <c r="AJ1461" s="28">
        <v>0</v>
      </c>
      <c r="AK1461" s="28">
        <v>0</v>
      </c>
      <c r="AL1461" s="28">
        <v>3</v>
      </c>
      <c r="AM1461" s="28">
        <v>11</v>
      </c>
      <c r="AN1461" s="32">
        <v>0</v>
      </c>
    </row>
    <row r="1462" spans="1:40" x14ac:dyDescent="0.35">
      <c r="A1462" s="19">
        <v>1030</v>
      </c>
      <c r="B1462" s="20">
        <v>1965</v>
      </c>
      <c r="C1462" s="21">
        <f ca="1">YEAR(TODAY())-CLEAN!$B1462</f>
        <v>60</v>
      </c>
      <c r="D1462" s="28" t="s">
        <v>794</v>
      </c>
      <c r="E1462" s="20" t="s">
        <v>714</v>
      </c>
      <c r="F1462" s="20" t="s">
        <v>709</v>
      </c>
      <c r="G1462" s="22">
        <v>40637</v>
      </c>
      <c r="H1462" s="21">
        <v>1</v>
      </c>
      <c r="I1462" s="21">
        <v>1</v>
      </c>
      <c r="J1462" s="21">
        <f>CLEAN!$H1462+CLEAN!$I1462</f>
        <v>2</v>
      </c>
      <c r="K1462" s="23">
        <v>41472</v>
      </c>
      <c r="L1462" s="21">
        <f ca="1">YEAR(TODAY())-YEAR(CLEAN!$K1462)</f>
        <v>12</v>
      </c>
      <c r="M1462" s="21">
        <v>72</v>
      </c>
      <c r="N1462" s="21">
        <f>SUM(CLEAN!$AB1462:$AE1462)</f>
        <v>11</v>
      </c>
      <c r="O1462" s="24">
        <f>CLEAN!$U1462+CLEAN!$V1462+CLEAN!$W1462+CLEAN!$X1462+CLEAN!$Y1462+CLEAN!$Z1462</f>
        <v>38</v>
      </c>
      <c r="P1462" s="21">
        <f>IF(CLEAN!$M1462&lt;=32,3,IF(CLEAN!$M1462&lt;=65,2,1))</f>
        <v>1</v>
      </c>
      <c r="Q1462" s="21">
        <f>IF(Table_Market[[#This Row],[F_TOTAL_achat]]&lt;=14,1,IF(Table_Market[[#This Row],[F_TOTAL_achat]]&lt;=21,2,3))</f>
        <v>1</v>
      </c>
      <c r="R1462" s="21">
        <f>IF(Table_Market[[#This Row],[M_TOTAL_dépensé]]&lt;=115,1,IF(Table_Market[[#This Row],[M_TOTAL_dépensé]]&lt;=833,2,3))</f>
        <v>1</v>
      </c>
      <c r="S1462" s="21" t="str">
        <f>Table_Market[[#This Row],[R_SCORE]]&amp;Table_Market[[#This Row],[F_SCORE]]&amp;Table_Market[[#This Row],[M_SCORE]]</f>
        <v>111</v>
      </c>
      <c r="T14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62" s="24">
        <v>22</v>
      </c>
      <c r="V1462" s="24">
        <v>0</v>
      </c>
      <c r="W1462" s="24">
        <v>13</v>
      </c>
      <c r="X1462" s="24">
        <v>0</v>
      </c>
      <c r="Y1462" s="24">
        <v>0</v>
      </c>
      <c r="Z1462" s="24">
        <v>3</v>
      </c>
      <c r="AA1462" s="21">
        <v>2</v>
      </c>
      <c r="AB1462" s="21">
        <v>1</v>
      </c>
      <c r="AC1462" s="21">
        <v>0</v>
      </c>
      <c r="AD1462" s="21">
        <v>3</v>
      </c>
      <c r="AE1462" s="21">
        <v>7</v>
      </c>
      <c r="AF1462" s="21">
        <v>0</v>
      </c>
      <c r="AG1462" s="21">
        <v>0</v>
      </c>
      <c r="AH1462" s="21">
        <v>0</v>
      </c>
      <c r="AI1462" s="21">
        <v>0</v>
      </c>
      <c r="AJ1462" s="21">
        <v>0</v>
      </c>
      <c r="AK1462" s="21">
        <v>0</v>
      </c>
      <c r="AL1462" s="21">
        <v>3</v>
      </c>
      <c r="AM1462" s="21">
        <v>11</v>
      </c>
      <c r="AN1462" s="25">
        <v>0</v>
      </c>
    </row>
    <row r="1463" spans="1:40" x14ac:dyDescent="0.35">
      <c r="A1463" s="26">
        <v>271</v>
      </c>
      <c r="B1463" s="27">
        <v>1969</v>
      </c>
      <c r="C1463" s="21">
        <f ca="1">YEAR(TODAY())-CLEAN!$B1463</f>
        <v>56</v>
      </c>
      <c r="D1463" s="28" t="s">
        <v>792</v>
      </c>
      <c r="E1463" s="27" t="s">
        <v>716</v>
      </c>
      <c r="F1463" s="27" t="s">
        <v>712</v>
      </c>
      <c r="G1463" s="29">
        <v>40590</v>
      </c>
      <c r="H1463" s="28">
        <v>1</v>
      </c>
      <c r="I1463" s="28">
        <v>1</v>
      </c>
      <c r="J1463" s="28">
        <f>CLEAN!$H1463+CLEAN!$I1463</f>
        <v>2</v>
      </c>
      <c r="K1463" s="30">
        <v>41549</v>
      </c>
      <c r="L1463" s="28">
        <f ca="1">YEAR(TODAY())-YEAR(CLEAN!$K1463)</f>
        <v>12</v>
      </c>
      <c r="M1463" s="28">
        <v>30</v>
      </c>
      <c r="N1463" s="28">
        <f>SUM(CLEAN!$AB1463:$AE1463)</f>
        <v>16</v>
      </c>
      <c r="O1463" s="31">
        <f>CLEAN!$U1463+CLEAN!$V1463+CLEAN!$W1463+CLEAN!$X1463+CLEAN!$Y1463+CLEAN!$Z1463</f>
        <v>258</v>
      </c>
      <c r="P1463" s="28">
        <f>IF(CLEAN!$M1463&lt;=32,3,IF(CLEAN!$M1463&lt;=65,2,1))</f>
        <v>3</v>
      </c>
      <c r="Q1463" s="28">
        <f>IF(Table_Market[[#This Row],[F_TOTAL_achat]]&lt;=14,1,IF(Table_Market[[#This Row],[F_TOTAL_achat]]&lt;=21,2,3))</f>
        <v>2</v>
      </c>
      <c r="R1463" s="28">
        <f>IF(Table_Market[[#This Row],[M_TOTAL_dépensé]]&lt;=115,1,IF(Table_Market[[#This Row],[M_TOTAL_dépensé]]&lt;=833,2,3))</f>
        <v>2</v>
      </c>
      <c r="S1463" s="21" t="str">
        <f>Table_Market[[#This Row],[R_SCORE]]&amp;Table_Market[[#This Row],[F_SCORE]]&amp;Table_Market[[#This Row],[M_SCORE]]</f>
        <v>322</v>
      </c>
      <c r="T14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63" s="31">
        <v>154</v>
      </c>
      <c r="V1463" s="31">
        <v>0</v>
      </c>
      <c r="W1463" s="31">
        <v>50</v>
      </c>
      <c r="X1463" s="31">
        <v>6</v>
      </c>
      <c r="Y1463" s="31">
        <v>11</v>
      </c>
      <c r="Z1463" s="31">
        <v>37</v>
      </c>
      <c r="AA1463" s="28">
        <v>5</v>
      </c>
      <c r="AB1463" s="28">
        <v>3</v>
      </c>
      <c r="AC1463" s="28">
        <v>4</v>
      </c>
      <c r="AD1463" s="28">
        <v>3</v>
      </c>
      <c r="AE1463" s="28">
        <v>6</v>
      </c>
      <c r="AF1463" s="28">
        <v>1</v>
      </c>
      <c r="AG1463" s="28">
        <v>0</v>
      </c>
      <c r="AH1463" s="28">
        <v>0</v>
      </c>
      <c r="AI1463" s="28">
        <v>0</v>
      </c>
      <c r="AJ1463" s="28">
        <v>0</v>
      </c>
      <c r="AK1463" s="28">
        <v>0</v>
      </c>
      <c r="AL1463" s="28">
        <v>3</v>
      </c>
      <c r="AM1463" s="28">
        <v>11</v>
      </c>
      <c r="AN1463" s="32">
        <v>0</v>
      </c>
    </row>
    <row r="1464" spans="1:40" x14ac:dyDescent="0.35">
      <c r="A1464" s="19">
        <v>7699</v>
      </c>
      <c r="B1464" s="20">
        <v>1969</v>
      </c>
      <c r="C1464" s="21">
        <f ca="1">YEAR(TODAY())-CLEAN!$B1464</f>
        <v>56</v>
      </c>
      <c r="D1464" s="28" t="s">
        <v>792</v>
      </c>
      <c r="E1464" s="20" t="s">
        <v>716</v>
      </c>
      <c r="F1464" s="20" t="s">
        <v>712</v>
      </c>
      <c r="G1464" s="22">
        <v>40590</v>
      </c>
      <c r="H1464" s="21">
        <v>1</v>
      </c>
      <c r="I1464" s="21">
        <v>1</v>
      </c>
      <c r="J1464" s="21">
        <f>CLEAN!$H1464+CLEAN!$I1464</f>
        <v>2</v>
      </c>
      <c r="K1464" s="23">
        <v>41549</v>
      </c>
      <c r="L1464" s="21">
        <f ca="1">YEAR(TODAY())-YEAR(CLEAN!$K1464)</f>
        <v>12</v>
      </c>
      <c r="M1464" s="21">
        <v>30</v>
      </c>
      <c r="N1464" s="21">
        <f>SUM(CLEAN!$AB1464:$AE1464)</f>
        <v>16</v>
      </c>
      <c r="O1464" s="24">
        <f>CLEAN!$U1464+CLEAN!$V1464+CLEAN!$W1464+CLEAN!$X1464+CLEAN!$Y1464+CLEAN!$Z1464</f>
        <v>258</v>
      </c>
      <c r="P1464" s="21">
        <f>IF(CLEAN!$M1464&lt;=32,3,IF(CLEAN!$M1464&lt;=65,2,1))</f>
        <v>3</v>
      </c>
      <c r="Q1464" s="21">
        <f>IF(Table_Market[[#This Row],[F_TOTAL_achat]]&lt;=14,1,IF(Table_Market[[#This Row],[F_TOTAL_achat]]&lt;=21,2,3))</f>
        <v>2</v>
      </c>
      <c r="R1464" s="21">
        <f>IF(Table_Market[[#This Row],[M_TOTAL_dépensé]]&lt;=115,1,IF(Table_Market[[#This Row],[M_TOTAL_dépensé]]&lt;=833,2,3))</f>
        <v>2</v>
      </c>
      <c r="S1464" s="21" t="str">
        <f>Table_Market[[#This Row],[R_SCORE]]&amp;Table_Market[[#This Row],[F_SCORE]]&amp;Table_Market[[#This Row],[M_SCORE]]</f>
        <v>322</v>
      </c>
      <c r="T14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64" s="24">
        <v>154</v>
      </c>
      <c r="V1464" s="24">
        <v>0</v>
      </c>
      <c r="W1464" s="24">
        <v>50</v>
      </c>
      <c r="X1464" s="24">
        <v>6</v>
      </c>
      <c r="Y1464" s="24">
        <v>11</v>
      </c>
      <c r="Z1464" s="24">
        <v>37</v>
      </c>
      <c r="AA1464" s="21">
        <v>5</v>
      </c>
      <c r="AB1464" s="21">
        <v>3</v>
      </c>
      <c r="AC1464" s="21">
        <v>4</v>
      </c>
      <c r="AD1464" s="21">
        <v>3</v>
      </c>
      <c r="AE1464" s="21">
        <v>6</v>
      </c>
      <c r="AF1464" s="21">
        <v>1</v>
      </c>
      <c r="AG1464" s="21">
        <v>0</v>
      </c>
      <c r="AH1464" s="21">
        <v>0</v>
      </c>
      <c r="AI1464" s="21">
        <v>0</v>
      </c>
      <c r="AJ1464" s="21">
        <v>0</v>
      </c>
      <c r="AK1464" s="21">
        <v>0</v>
      </c>
      <c r="AL1464" s="21">
        <v>3</v>
      </c>
      <c r="AM1464" s="21">
        <v>11</v>
      </c>
      <c r="AN1464" s="25">
        <v>0</v>
      </c>
    </row>
    <row r="1465" spans="1:40" x14ac:dyDescent="0.35">
      <c r="A1465" s="26">
        <v>5710</v>
      </c>
      <c r="B1465" s="27">
        <v>1970</v>
      </c>
      <c r="C1465" s="21">
        <f ca="1">YEAR(TODAY())-CLEAN!$B1465</f>
        <v>55</v>
      </c>
      <c r="D1465" s="28" t="s">
        <v>792</v>
      </c>
      <c r="E1465" s="27" t="s">
        <v>716</v>
      </c>
      <c r="F1465" s="27" t="s">
        <v>713</v>
      </c>
      <c r="G1465" s="29">
        <v>40548</v>
      </c>
      <c r="H1465" s="28">
        <v>0</v>
      </c>
      <c r="I1465" s="28">
        <v>1</v>
      </c>
      <c r="J1465" s="28">
        <f>CLEAN!$H1465+CLEAN!$I1465</f>
        <v>1</v>
      </c>
      <c r="K1465" s="30">
        <v>41192</v>
      </c>
      <c r="L1465" s="28">
        <f ca="1">YEAR(TODAY())-YEAR(CLEAN!$K1465)</f>
        <v>13</v>
      </c>
      <c r="M1465" s="28">
        <v>31</v>
      </c>
      <c r="N1465" s="28">
        <f>SUM(CLEAN!$AB1465:$AE1465)</f>
        <v>12</v>
      </c>
      <c r="O1465" s="31">
        <f>CLEAN!$U1465+CLEAN!$V1465+CLEAN!$W1465+CLEAN!$X1465+CLEAN!$Y1465+CLEAN!$Z1465</f>
        <v>120</v>
      </c>
      <c r="P1465" s="28">
        <f>IF(CLEAN!$M1465&lt;=32,3,IF(CLEAN!$M1465&lt;=65,2,1))</f>
        <v>3</v>
      </c>
      <c r="Q1465" s="28">
        <f>IF(Table_Market[[#This Row],[F_TOTAL_achat]]&lt;=14,1,IF(Table_Market[[#This Row],[F_TOTAL_achat]]&lt;=21,2,3))</f>
        <v>1</v>
      </c>
      <c r="R1465" s="28">
        <f>IF(Table_Market[[#This Row],[M_TOTAL_dépensé]]&lt;=115,1,IF(Table_Market[[#This Row],[M_TOTAL_dépensé]]&lt;=833,2,3))</f>
        <v>2</v>
      </c>
      <c r="S1465" s="21" t="str">
        <f>Table_Market[[#This Row],[R_SCORE]]&amp;Table_Market[[#This Row],[F_SCORE]]&amp;Table_Market[[#This Row],[M_SCORE]]</f>
        <v>312</v>
      </c>
      <c r="T14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65" s="31">
        <v>110</v>
      </c>
      <c r="V1465" s="31">
        <v>0</v>
      </c>
      <c r="W1465" s="31">
        <v>5</v>
      </c>
      <c r="X1465" s="31">
        <v>2</v>
      </c>
      <c r="Y1465" s="31">
        <v>0</v>
      </c>
      <c r="Z1465" s="31">
        <v>3</v>
      </c>
      <c r="AA1465" s="28">
        <v>2</v>
      </c>
      <c r="AB1465" s="28">
        <v>2</v>
      </c>
      <c r="AC1465" s="28">
        <v>1</v>
      </c>
      <c r="AD1465" s="28">
        <v>4</v>
      </c>
      <c r="AE1465" s="28">
        <v>5</v>
      </c>
      <c r="AF1465" s="28">
        <v>0</v>
      </c>
      <c r="AG1465" s="28">
        <v>1</v>
      </c>
      <c r="AH1465" s="28">
        <v>0</v>
      </c>
      <c r="AI1465" s="28">
        <v>0</v>
      </c>
      <c r="AJ1465" s="28">
        <v>0</v>
      </c>
      <c r="AK1465" s="28">
        <v>0</v>
      </c>
      <c r="AL1465" s="28">
        <v>3</v>
      </c>
      <c r="AM1465" s="28">
        <v>11</v>
      </c>
      <c r="AN1465" s="32">
        <v>0</v>
      </c>
    </row>
    <row r="1466" spans="1:40" x14ac:dyDescent="0.35">
      <c r="A1466" s="19">
        <v>803</v>
      </c>
      <c r="B1466" s="20">
        <v>1968</v>
      </c>
      <c r="C1466" s="21">
        <f ca="1">YEAR(TODAY())-CLEAN!$B1466</f>
        <v>57</v>
      </c>
      <c r="D1466" s="28" t="s">
        <v>792</v>
      </c>
      <c r="E1466" s="20" t="s">
        <v>716</v>
      </c>
      <c r="F1466" s="20" t="s">
        <v>713</v>
      </c>
      <c r="G1466" s="22">
        <v>40521</v>
      </c>
      <c r="H1466" s="21">
        <v>1</v>
      </c>
      <c r="I1466" s="21">
        <v>1</v>
      </c>
      <c r="J1466" s="21">
        <f>CLEAN!$H1466+CLEAN!$I1466</f>
        <v>2</v>
      </c>
      <c r="K1466" s="23">
        <v>41369</v>
      </c>
      <c r="L1466" s="21">
        <f ca="1">YEAR(TODAY())-YEAR(CLEAN!$K1466)</f>
        <v>12</v>
      </c>
      <c r="M1466" s="21">
        <v>82</v>
      </c>
      <c r="N1466" s="21">
        <f>SUM(CLEAN!$AB1466:$AE1466)</f>
        <v>8</v>
      </c>
      <c r="O1466" s="24">
        <f>CLEAN!$U1466+CLEAN!$V1466+CLEAN!$W1466+CLEAN!$X1466+CLEAN!$Y1466+CLEAN!$Z1466</f>
        <v>21</v>
      </c>
      <c r="P1466" s="21">
        <f>IF(CLEAN!$M1466&lt;=32,3,IF(CLEAN!$M1466&lt;=65,2,1))</f>
        <v>1</v>
      </c>
      <c r="Q1466" s="21">
        <f>IF(Table_Market[[#This Row],[F_TOTAL_achat]]&lt;=14,1,IF(Table_Market[[#This Row],[F_TOTAL_achat]]&lt;=21,2,3))</f>
        <v>1</v>
      </c>
      <c r="R1466" s="21">
        <f>IF(Table_Market[[#This Row],[M_TOTAL_dépensé]]&lt;=115,1,IF(Table_Market[[#This Row],[M_TOTAL_dépensé]]&lt;=833,2,3))</f>
        <v>1</v>
      </c>
      <c r="S1466" s="21" t="str">
        <f>Table_Market[[#This Row],[R_SCORE]]&amp;Table_Market[[#This Row],[F_SCORE]]&amp;Table_Market[[#This Row],[M_SCORE]]</f>
        <v>111</v>
      </c>
      <c r="T14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66" s="24">
        <v>12</v>
      </c>
      <c r="V1466" s="24">
        <v>0</v>
      </c>
      <c r="W1466" s="24">
        <v>5</v>
      </c>
      <c r="X1466" s="24">
        <v>0</v>
      </c>
      <c r="Y1466" s="24">
        <v>0</v>
      </c>
      <c r="Z1466" s="24">
        <v>4</v>
      </c>
      <c r="AA1466" s="21">
        <v>1</v>
      </c>
      <c r="AB1466" s="21">
        <v>0</v>
      </c>
      <c r="AC1466" s="21">
        <v>1</v>
      </c>
      <c r="AD1466" s="21">
        <v>2</v>
      </c>
      <c r="AE1466" s="21">
        <v>5</v>
      </c>
      <c r="AF1466" s="21">
        <v>0</v>
      </c>
      <c r="AG1466" s="21">
        <v>0</v>
      </c>
      <c r="AH1466" s="21">
        <v>0</v>
      </c>
      <c r="AI1466" s="21">
        <v>0</v>
      </c>
      <c r="AJ1466" s="21">
        <v>0</v>
      </c>
      <c r="AK1466" s="21">
        <v>0</v>
      </c>
      <c r="AL1466" s="21">
        <v>3</v>
      </c>
      <c r="AM1466" s="21">
        <v>11</v>
      </c>
      <c r="AN1466" s="25">
        <v>0</v>
      </c>
    </row>
    <row r="1467" spans="1:40" x14ac:dyDescent="0.35">
      <c r="A1467" s="26">
        <v>9523</v>
      </c>
      <c r="B1467" s="27">
        <v>1982</v>
      </c>
      <c r="C1467" s="21">
        <f ca="1">YEAR(TODAY())-CLEAN!$B1467</f>
        <v>43</v>
      </c>
      <c r="D1467" s="28" t="s">
        <v>793</v>
      </c>
      <c r="E1467" s="27" t="s">
        <v>716</v>
      </c>
      <c r="F1467" s="27" t="s">
        <v>713</v>
      </c>
      <c r="G1467" s="29">
        <v>40479</v>
      </c>
      <c r="H1467" s="28">
        <v>1</v>
      </c>
      <c r="I1467" s="28">
        <v>0</v>
      </c>
      <c r="J1467" s="28">
        <f>CLEAN!$H1467+CLEAN!$I1467</f>
        <v>1</v>
      </c>
      <c r="K1467" s="30">
        <v>41503</v>
      </c>
      <c r="L1467" s="28">
        <f ca="1">YEAR(TODAY())-YEAR(CLEAN!$K1467)</f>
        <v>12</v>
      </c>
      <c r="M1467" s="28">
        <v>95</v>
      </c>
      <c r="N1467" s="28">
        <f>SUM(CLEAN!$AB1467:$AE1467)</f>
        <v>7</v>
      </c>
      <c r="O1467" s="31">
        <f>CLEAN!$U1467+CLEAN!$V1467+CLEAN!$W1467+CLEAN!$X1467+CLEAN!$Y1467+CLEAN!$Z1467</f>
        <v>15</v>
      </c>
      <c r="P1467" s="28">
        <f>IF(CLEAN!$M1467&lt;=32,3,IF(CLEAN!$M1467&lt;=65,2,1))</f>
        <v>1</v>
      </c>
      <c r="Q1467" s="28">
        <f>IF(Table_Market[[#This Row],[F_TOTAL_achat]]&lt;=14,1,IF(Table_Market[[#This Row],[F_TOTAL_achat]]&lt;=21,2,3))</f>
        <v>1</v>
      </c>
      <c r="R1467" s="28">
        <f>IF(Table_Market[[#This Row],[M_TOTAL_dépensé]]&lt;=115,1,IF(Table_Market[[#This Row],[M_TOTAL_dépensé]]&lt;=833,2,3))</f>
        <v>1</v>
      </c>
      <c r="S1467" s="21" t="str">
        <f>Table_Market[[#This Row],[R_SCORE]]&amp;Table_Market[[#This Row],[F_SCORE]]&amp;Table_Market[[#This Row],[M_SCORE]]</f>
        <v>111</v>
      </c>
      <c r="T14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67" s="31">
        <v>5</v>
      </c>
      <c r="V1467" s="31">
        <v>0</v>
      </c>
      <c r="W1467" s="31">
        <v>8</v>
      </c>
      <c r="X1467" s="31">
        <v>2</v>
      </c>
      <c r="Y1467" s="31">
        <v>0</v>
      </c>
      <c r="Z1467" s="31">
        <v>0</v>
      </c>
      <c r="AA1467" s="28">
        <v>1</v>
      </c>
      <c r="AB1467" s="28">
        <v>0</v>
      </c>
      <c r="AC1467" s="28">
        <v>0</v>
      </c>
      <c r="AD1467" s="28">
        <v>3</v>
      </c>
      <c r="AE1467" s="28">
        <v>4</v>
      </c>
      <c r="AF1467" s="28">
        <v>0</v>
      </c>
      <c r="AG1467" s="28">
        <v>0</v>
      </c>
      <c r="AH1467" s="28">
        <v>0</v>
      </c>
      <c r="AI1467" s="28">
        <v>0</v>
      </c>
      <c r="AJ1467" s="28">
        <v>0</v>
      </c>
      <c r="AK1467" s="28">
        <v>0</v>
      </c>
      <c r="AL1467" s="28">
        <v>3</v>
      </c>
      <c r="AM1467" s="28">
        <v>11</v>
      </c>
      <c r="AN1467" s="32">
        <v>0</v>
      </c>
    </row>
    <row r="1468" spans="1:40" x14ac:dyDescent="0.35">
      <c r="A1468" s="19">
        <v>2607</v>
      </c>
      <c r="B1468" s="20">
        <v>1953</v>
      </c>
      <c r="C1468" s="21">
        <f ca="1">YEAR(TODAY())-CLEAN!$B1468</f>
        <v>72</v>
      </c>
      <c r="D1468" s="28" t="s">
        <v>794</v>
      </c>
      <c r="E1468" s="20" t="s">
        <v>716</v>
      </c>
      <c r="F1468" s="20" t="s">
        <v>709</v>
      </c>
      <c r="G1468" s="22">
        <v>40464</v>
      </c>
      <c r="H1468" s="21">
        <v>0</v>
      </c>
      <c r="I1468" s="21">
        <v>1</v>
      </c>
      <c r="J1468" s="21">
        <f>CLEAN!$H1468+CLEAN!$I1468</f>
        <v>1</v>
      </c>
      <c r="K1468" s="23">
        <v>41285</v>
      </c>
      <c r="L1468" s="21">
        <f ca="1">YEAR(TODAY())-YEAR(CLEAN!$K1468)</f>
        <v>12</v>
      </c>
      <c r="M1468" s="21">
        <v>78</v>
      </c>
      <c r="N1468" s="21">
        <f>SUM(CLEAN!$AB1468:$AE1468)</f>
        <v>26</v>
      </c>
      <c r="O1468" s="24">
        <f>CLEAN!$U1468+CLEAN!$V1468+CLEAN!$W1468+CLEAN!$X1468+CLEAN!$Y1468+CLEAN!$Z1468</f>
        <v>630</v>
      </c>
      <c r="P1468" s="21">
        <f>IF(CLEAN!$M1468&lt;=32,3,IF(CLEAN!$M1468&lt;=65,2,1))</f>
        <v>1</v>
      </c>
      <c r="Q1468" s="21">
        <f>IF(Table_Market[[#This Row],[F_TOTAL_achat]]&lt;=14,1,IF(Table_Market[[#This Row],[F_TOTAL_achat]]&lt;=21,2,3))</f>
        <v>3</v>
      </c>
      <c r="R1468" s="21">
        <f>IF(Table_Market[[#This Row],[M_TOTAL_dépensé]]&lt;=115,1,IF(Table_Market[[#This Row],[M_TOTAL_dépensé]]&lt;=833,2,3))</f>
        <v>2</v>
      </c>
      <c r="S1468" s="21" t="str">
        <f>Table_Market[[#This Row],[R_SCORE]]&amp;Table_Market[[#This Row],[F_SCORE]]&amp;Table_Market[[#This Row],[M_SCORE]]</f>
        <v>132</v>
      </c>
      <c r="T14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68" s="24">
        <v>424</v>
      </c>
      <c r="V1468" s="24">
        <v>17</v>
      </c>
      <c r="W1468" s="24">
        <v>118</v>
      </c>
      <c r="X1468" s="24">
        <v>7</v>
      </c>
      <c r="Y1468" s="24">
        <v>23</v>
      </c>
      <c r="Z1468" s="24">
        <v>41</v>
      </c>
      <c r="AA1468" s="21">
        <v>6</v>
      </c>
      <c r="AB1468" s="21">
        <v>8</v>
      </c>
      <c r="AC1468" s="21">
        <v>2</v>
      </c>
      <c r="AD1468" s="21">
        <v>8</v>
      </c>
      <c r="AE1468" s="21">
        <v>8</v>
      </c>
      <c r="AF1468" s="21">
        <v>0</v>
      </c>
      <c r="AG1468" s="21">
        <v>0</v>
      </c>
      <c r="AH1468" s="21">
        <v>0</v>
      </c>
      <c r="AI1468" s="21">
        <v>0</v>
      </c>
      <c r="AJ1468" s="21">
        <v>0</v>
      </c>
      <c r="AK1468" s="21">
        <v>0</v>
      </c>
      <c r="AL1468" s="21">
        <v>3</v>
      </c>
      <c r="AM1468" s="21">
        <v>11</v>
      </c>
      <c r="AN1468" s="25">
        <v>0</v>
      </c>
    </row>
    <row r="1469" spans="1:40" x14ac:dyDescent="0.35">
      <c r="A1469" s="26">
        <v>8955</v>
      </c>
      <c r="B1469" s="27">
        <v>1957</v>
      </c>
      <c r="C1469" s="21">
        <f ca="1">YEAR(TODAY())-CLEAN!$B1469</f>
        <v>68</v>
      </c>
      <c r="D1469" s="28" t="s">
        <v>794</v>
      </c>
      <c r="E1469" s="27" t="s">
        <v>714</v>
      </c>
      <c r="F1469" s="27" t="s">
        <v>713</v>
      </c>
      <c r="G1469" s="29">
        <v>40451</v>
      </c>
      <c r="H1469" s="28">
        <v>0</v>
      </c>
      <c r="I1469" s="28">
        <v>2</v>
      </c>
      <c r="J1469" s="28">
        <f>CLEAN!$H1469+CLEAN!$I1469</f>
        <v>2</v>
      </c>
      <c r="K1469" s="30">
        <v>41686</v>
      </c>
      <c r="L1469" s="28">
        <f ca="1">YEAR(TODAY())-YEAR(CLEAN!$K1469)</f>
        <v>11</v>
      </c>
      <c r="M1469" s="28">
        <v>54</v>
      </c>
      <c r="N1469" s="28">
        <f>SUM(CLEAN!$AB1469:$AE1469)</f>
        <v>9</v>
      </c>
      <c r="O1469" s="31">
        <f>CLEAN!$U1469+CLEAN!$V1469+CLEAN!$W1469+CLEAN!$X1469+CLEAN!$Y1469+CLEAN!$Z1469</f>
        <v>49</v>
      </c>
      <c r="P1469" s="28">
        <f>IF(CLEAN!$M1469&lt;=32,3,IF(CLEAN!$M1469&lt;=65,2,1))</f>
        <v>2</v>
      </c>
      <c r="Q1469" s="28">
        <f>IF(Table_Market[[#This Row],[F_TOTAL_achat]]&lt;=14,1,IF(Table_Market[[#This Row],[F_TOTAL_achat]]&lt;=21,2,3))</f>
        <v>1</v>
      </c>
      <c r="R1469" s="28">
        <f>IF(Table_Market[[#This Row],[M_TOTAL_dépensé]]&lt;=115,1,IF(Table_Market[[#This Row],[M_TOTAL_dépensé]]&lt;=833,2,3))</f>
        <v>1</v>
      </c>
      <c r="S1469" s="21" t="str">
        <f>Table_Market[[#This Row],[R_SCORE]]&amp;Table_Market[[#This Row],[F_SCORE]]&amp;Table_Market[[#This Row],[M_SCORE]]</f>
        <v>211</v>
      </c>
      <c r="T14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69" s="31">
        <v>35</v>
      </c>
      <c r="V1469" s="31">
        <v>0</v>
      </c>
      <c r="W1469" s="31">
        <v>4</v>
      </c>
      <c r="X1469" s="31">
        <v>0</v>
      </c>
      <c r="Y1469" s="31">
        <v>0</v>
      </c>
      <c r="Z1469" s="31">
        <v>10</v>
      </c>
      <c r="AA1469" s="28">
        <v>1</v>
      </c>
      <c r="AB1469" s="28">
        <v>1</v>
      </c>
      <c r="AC1469" s="28">
        <v>1</v>
      </c>
      <c r="AD1469" s="28">
        <v>2</v>
      </c>
      <c r="AE1469" s="28">
        <v>5</v>
      </c>
      <c r="AF1469" s="28">
        <v>1</v>
      </c>
      <c r="AG1469" s="28">
        <v>0</v>
      </c>
      <c r="AH1469" s="28">
        <v>0</v>
      </c>
      <c r="AI1469" s="28">
        <v>0</v>
      </c>
      <c r="AJ1469" s="28">
        <v>0</v>
      </c>
      <c r="AK1469" s="28">
        <v>0</v>
      </c>
      <c r="AL1469" s="28">
        <v>3</v>
      </c>
      <c r="AM1469" s="28">
        <v>11</v>
      </c>
      <c r="AN1469" s="32">
        <v>0</v>
      </c>
    </row>
    <row r="1470" spans="1:40" x14ac:dyDescent="0.35">
      <c r="A1470" s="19">
        <v>4764</v>
      </c>
      <c r="B1470" s="20">
        <v>1952</v>
      </c>
      <c r="C1470" s="21">
        <f ca="1">YEAR(TODAY())-CLEAN!$B1470</f>
        <v>73</v>
      </c>
      <c r="D1470" s="28" t="s">
        <v>794</v>
      </c>
      <c r="E1470" s="20" t="s">
        <v>717</v>
      </c>
      <c r="F1470" s="20" t="s">
        <v>713</v>
      </c>
      <c r="G1470" s="22">
        <v>40442</v>
      </c>
      <c r="H1470" s="21">
        <v>1</v>
      </c>
      <c r="I1470" s="21">
        <v>1</v>
      </c>
      <c r="J1470" s="21">
        <f>CLEAN!$H1470+CLEAN!$I1470</f>
        <v>2</v>
      </c>
      <c r="K1470" s="23">
        <v>41140</v>
      </c>
      <c r="L1470" s="21">
        <f ca="1">YEAR(TODAY())-YEAR(CLEAN!$K1470)</f>
        <v>13</v>
      </c>
      <c r="M1470" s="21">
        <v>52</v>
      </c>
      <c r="N1470" s="21">
        <f>SUM(CLEAN!$AB1470:$AE1470)</f>
        <v>15</v>
      </c>
      <c r="O1470" s="24">
        <f>CLEAN!$U1470+CLEAN!$V1470+CLEAN!$W1470+CLEAN!$X1470+CLEAN!$Y1470+CLEAN!$Z1470</f>
        <v>169</v>
      </c>
      <c r="P1470" s="21">
        <f>IF(CLEAN!$M1470&lt;=32,3,IF(CLEAN!$M1470&lt;=65,2,1))</f>
        <v>2</v>
      </c>
      <c r="Q1470" s="21">
        <f>IF(Table_Market[[#This Row],[F_TOTAL_achat]]&lt;=14,1,IF(Table_Market[[#This Row],[F_TOTAL_achat]]&lt;=21,2,3))</f>
        <v>2</v>
      </c>
      <c r="R1470" s="21">
        <f>IF(Table_Market[[#This Row],[M_TOTAL_dépensé]]&lt;=115,1,IF(Table_Market[[#This Row],[M_TOTAL_dépensé]]&lt;=833,2,3))</f>
        <v>2</v>
      </c>
      <c r="S1470" s="21" t="str">
        <f>Table_Market[[#This Row],[R_SCORE]]&amp;Table_Market[[#This Row],[F_SCORE]]&amp;Table_Market[[#This Row],[M_SCORE]]</f>
        <v>222</v>
      </c>
      <c r="T14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70" s="24">
        <v>45</v>
      </c>
      <c r="V1470" s="24">
        <v>12</v>
      </c>
      <c r="W1470" s="24">
        <v>52</v>
      </c>
      <c r="X1470" s="24">
        <v>25</v>
      </c>
      <c r="Y1470" s="24">
        <v>22</v>
      </c>
      <c r="Z1470" s="24">
        <v>13</v>
      </c>
      <c r="AA1470" s="21">
        <v>4</v>
      </c>
      <c r="AB1470" s="21">
        <v>3</v>
      </c>
      <c r="AC1470" s="21">
        <v>1</v>
      </c>
      <c r="AD1470" s="21">
        <v>4</v>
      </c>
      <c r="AE1470" s="21">
        <v>7</v>
      </c>
      <c r="AF1470" s="21">
        <v>0</v>
      </c>
      <c r="AG1470" s="21">
        <v>0</v>
      </c>
      <c r="AH1470" s="21">
        <v>0</v>
      </c>
      <c r="AI1470" s="21">
        <v>0</v>
      </c>
      <c r="AJ1470" s="21">
        <v>0</v>
      </c>
      <c r="AK1470" s="21">
        <v>0</v>
      </c>
      <c r="AL1470" s="21">
        <v>3</v>
      </c>
      <c r="AM1470" s="21">
        <v>11</v>
      </c>
      <c r="AN1470" s="25">
        <v>1</v>
      </c>
    </row>
    <row r="1471" spans="1:40" x14ac:dyDescent="0.35">
      <c r="A1471" s="26">
        <v>5922</v>
      </c>
      <c r="B1471" s="27">
        <v>1974</v>
      </c>
      <c r="C1471" s="21">
        <f ca="1">YEAR(TODAY())-CLEAN!$B1471</f>
        <v>51</v>
      </c>
      <c r="D1471" s="28" t="s">
        <v>792</v>
      </c>
      <c r="E1471" s="27" t="s">
        <v>714</v>
      </c>
      <c r="F1471" s="27" t="s">
        <v>710</v>
      </c>
      <c r="G1471" s="29">
        <v>40344</v>
      </c>
      <c r="H1471" s="28">
        <v>0</v>
      </c>
      <c r="I1471" s="28">
        <v>1</v>
      </c>
      <c r="J1471" s="28">
        <f>CLEAN!$H1471+CLEAN!$I1471</f>
        <v>1</v>
      </c>
      <c r="K1471" s="30">
        <v>41560</v>
      </c>
      <c r="L1471" s="28">
        <f ca="1">YEAR(TODAY())-YEAR(CLEAN!$K1471)</f>
        <v>12</v>
      </c>
      <c r="M1471" s="28">
        <v>48</v>
      </c>
      <c r="N1471" s="28">
        <f>SUM(CLEAN!$AB1471:$AE1471)</f>
        <v>17</v>
      </c>
      <c r="O1471" s="31">
        <f>CLEAN!$U1471+CLEAN!$V1471+CLEAN!$W1471+CLEAN!$X1471+CLEAN!$Y1471+CLEAN!$Z1471</f>
        <v>218</v>
      </c>
      <c r="P1471" s="28">
        <f>IF(CLEAN!$M1471&lt;=32,3,IF(CLEAN!$M1471&lt;=65,2,1))</f>
        <v>2</v>
      </c>
      <c r="Q1471" s="28">
        <f>IF(Table_Market[[#This Row],[F_TOTAL_achat]]&lt;=14,1,IF(Table_Market[[#This Row],[F_TOTAL_achat]]&lt;=21,2,3))</f>
        <v>2</v>
      </c>
      <c r="R1471" s="28">
        <f>IF(Table_Market[[#This Row],[M_TOTAL_dépensé]]&lt;=115,1,IF(Table_Market[[#This Row],[M_TOTAL_dépensé]]&lt;=833,2,3))</f>
        <v>2</v>
      </c>
      <c r="S1471" s="21" t="str">
        <f>Table_Market[[#This Row],[R_SCORE]]&amp;Table_Market[[#This Row],[F_SCORE]]&amp;Table_Market[[#This Row],[M_SCORE]]</f>
        <v>222</v>
      </c>
      <c r="T14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71" s="31">
        <v>210</v>
      </c>
      <c r="V1471" s="31">
        <v>0</v>
      </c>
      <c r="W1471" s="31">
        <v>6</v>
      </c>
      <c r="X1471" s="31">
        <v>0</v>
      </c>
      <c r="Y1471" s="31">
        <v>0</v>
      </c>
      <c r="Z1471" s="31">
        <v>2</v>
      </c>
      <c r="AA1471" s="28">
        <v>2</v>
      </c>
      <c r="AB1471" s="28">
        <v>4</v>
      </c>
      <c r="AC1471" s="28">
        <v>1</v>
      </c>
      <c r="AD1471" s="28">
        <v>5</v>
      </c>
      <c r="AE1471" s="28">
        <v>7</v>
      </c>
      <c r="AF1471" s="28">
        <v>0</v>
      </c>
      <c r="AG1471" s="28">
        <v>0</v>
      </c>
      <c r="AH1471" s="28">
        <v>0</v>
      </c>
      <c r="AI1471" s="28">
        <v>0</v>
      </c>
      <c r="AJ1471" s="28">
        <v>0</v>
      </c>
      <c r="AK1471" s="28">
        <v>0</v>
      </c>
      <c r="AL1471" s="28">
        <v>3</v>
      </c>
      <c r="AM1471" s="28">
        <v>11</v>
      </c>
      <c r="AN1471" s="32">
        <v>0</v>
      </c>
    </row>
    <row r="1472" spans="1:40" x14ac:dyDescent="0.35">
      <c r="A1472" s="19">
        <v>2392</v>
      </c>
      <c r="B1472" s="20">
        <v>1972</v>
      </c>
      <c r="C1472" s="21">
        <f ca="1">YEAR(TODAY())-CLEAN!$B1472</f>
        <v>53</v>
      </c>
      <c r="D1472" s="28" t="s">
        <v>792</v>
      </c>
      <c r="E1472" s="20" t="s">
        <v>716</v>
      </c>
      <c r="F1472" s="20" t="s">
        <v>710</v>
      </c>
      <c r="G1472" s="22">
        <v>40321</v>
      </c>
      <c r="H1472" s="21">
        <v>1</v>
      </c>
      <c r="I1472" s="21">
        <v>1</v>
      </c>
      <c r="J1472" s="21">
        <f>CLEAN!$H1472+CLEAN!$I1472</f>
        <v>2</v>
      </c>
      <c r="K1472" s="23">
        <v>41484</v>
      </c>
      <c r="L1472" s="21">
        <f ca="1">YEAR(TODAY())-YEAR(CLEAN!$K1472)</f>
        <v>12</v>
      </c>
      <c r="M1472" s="21">
        <v>59</v>
      </c>
      <c r="N1472" s="21">
        <f>SUM(CLEAN!$AB1472:$AE1472)</f>
        <v>13</v>
      </c>
      <c r="O1472" s="24">
        <f>CLEAN!$U1472+CLEAN!$V1472+CLEAN!$W1472+CLEAN!$X1472+CLEAN!$Y1472+CLEAN!$Z1472</f>
        <v>102</v>
      </c>
      <c r="P1472" s="21">
        <f>IF(CLEAN!$M1472&lt;=32,3,IF(CLEAN!$M1472&lt;=65,2,1))</f>
        <v>2</v>
      </c>
      <c r="Q1472" s="21">
        <f>IF(Table_Market[[#This Row],[F_TOTAL_achat]]&lt;=14,1,IF(Table_Market[[#This Row],[F_TOTAL_achat]]&lt;=21,2,3))</f>
        <v>1</v>
      </c>
      <c r="R1472" s="21">
        <f>IF(Table_Market[[#This Row],[M_TOTAL_dépensé]]&lt;=115,1,IF(Table_Market[[#This Row],[M_TOTAL_dépensé]]&lt;=833,2,3))</f>
        <v>1</v>
      </c>
      <c r="S1472" s="21" t="str">
        <f>Table_Market[[#This Row],[R_SCORE]]&amp;Table_Market[[#This Row],[F_SCORE]]&amp;Table_Market[[#This Row],[M_SCORE]]</f>
        <v>211</v>
      </c>
      <c r="T14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72" s="24">
        <v>44</v>
      </c>
      <c r="V1472" s="24">
        <v>4</v>
      </c>
      <c r="W1472" s="24">
        <v>21</v>
      </c>
      <c r="X1472" s="24">
        <v>6</v>
      </c>
      <c r="Y1472" s="24">
        <v>0</v>
      </c>
      <c r="Z1472" s="24">
        <v>27</v>
      </c>
      <c r="AA1472" s="21">
        <v>2</v>
      </c>
      <c r="AB1472" s="21">
        <v>3</v>
      </c>
      <c r="AC1472" s="21">
        <v>0</v>
      </c>
      <c r="AD1472" s="21">
        <v>3</v>
      </c>
      <c r="AE1472" s="21">
        <v>7</v>
      </c>
      <c r="AF1472" s="21">
        <v>0</v>
      </c>
      <c r="AG1472" s="21">
        <v>0</v>
      </c>
      <c r="AH1472" s="21">
        <v>0</v>
      </c>
      <c r="AI1472" s="21">
        <v>0</v>
      </c>
      <c r="AJ1472" s="21">
        <v>0</v>
      </c>
      <c r="AK1472" s="21">
        <v>0</v>
      </c>
      <c r="AL1472" s="21">
        <v>3</v>
      </c>
      <c r="AM1472" s="21">
        <v>11</v>
      </c>
      <c r="AN1472" s="25">
        <v>0</v>
      </c>
    </row>
    <row r="1473" spans="1:40" x14ac:dyDescent="0.35">
      <c r="A1473" s="26">
        <v>1920</v>
      </c>
      <c r="B1473" s="27">
        <v>1972</v>
      </c>
      <c r="C1473" s="21">
        <f ca="1">YEAR(TODAY())-CLEAN!$B1473</f>
        <v>53</v>
      </c>
      <c r="D1473" s="28" t="s">
        <v>792</v>
      </c>
      <c r="E1473" s="27" t="s">
        <v>716</v>
      </c>
      <c r="F1473" s="27" t="s">
        <v>710</v>
      </c>
      <c r="G1473" s="29">
        <v>40321</v>
      </c>
      <c r="H1473" s="28">
        <v>1</v>
      </c>
      <c r="I1473" s="28">
        <v>1</v>
      </c>
      <c r="J1473" s="28">
        <f>CLEAN!$H1473+CLEAN!$I1473</f>
        <v>2</v>
      </c>
      <c r="K1473" s="30">
        <v>41484</v>
      </c>
      <c r="L1473" s="28">
        <f ca="1">YEAR(TODAY())-YEAR(CLEAN!$K1473)</f>
        <v>12</v>
      </c>
      <c r="M1473" s="28">
        <v>59</v>
      </c>
      <c r="N1473" s="28">
        <f>SUM(CLEAN!$AB1473:$AE1473)</f>
        <v>13</v>
      </c>
      <c r="O1473" s="31">
        <f>CLEAN!$U1473+CLEAN!$V1473+CLEAN!$W1473+CLEAN!$X1473+CLEAN!$Y1473+CLEAN!$Z1473</f>
        <v>102</v>
      </c>
      <c r="P1473" s="28">
        <f>IF(CLEAN!$M1473&lt;=32,3,IF(CLEAN!$M1473&lt;=65,2,1))</f>
        <v>2</v>
      </c>
      <c r="Q1473" s="28">
        <f>IF(Table_Market[[#This Row],[F_TOTAL_achat]]&lt;=14,1,IF(Table_Market[[#This Row],[F_TOTAL_achat]]&lt;=21,2,3))</f>
        <v>1</v>
      </c>
      <c r="R1473" s="28">
        <f>IF(Table_Market[[#This Row],[M_TOTAL_dépensé]]&lt;=115,1,IF(Table_Market[[#This Row],[M_TOTAL_dépensé]]&lt;=833,2,3))</f>
        <v>1</v>
      </c>
      <c r="S1473" s="21" t="str">
        <f>Table_Market[[#This Row],[R_SCORE]]&amp;Table_Market[[#This Row],[F_SCORE]]&amp;Table_Market[[#This Row],[M_SCORE]]</f>
        <v>211</v>
      </c>
      <c r="T14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73" s="31">
        <v>44</v>
      </c>
      <c r="V1473" s="31">
        <v>4</v>
      </c>
      <c r="W1473" s="31">
        <v>21</v>
      </c>
      <c r="X1473" s="31">
        <v>6</v>
      </c>
      <c r="Y1473" s="31">
        <v>0</v>
      </c>
      <c r="Z1473" s="31">
        <v>27</v>
      </c>
      <c r="AA1473" s="28">
        <v>2</v>
      </c>
      <c r="AB1473" s="28">
        <v>3</v>
      </c>
      <c r="AC1473" s="28">
        <v>0</v>
      </c>
      <c r="AD1473" s="28">
        <v>3</v>
      </c>
      <c r="AE1473" s="28">
        <v>7</v>
      </c>
      <c r="AF1473" s="28">
        <v>0</v>
      </c>
      <c r="AG1473" s="28">
        <v>0</v>
      </c>
      <c r="AH1473" s="28">
        <v>0</v>
      </c>
      <c r="AI1473" s="28">
        <v>0</v>
      </c>
      <c r="AJ1473" s="28">
        <v>0</v>
      </c>
      <c r="AK1473" s="28">
        <v>0</v>
      </c>
      <c r="AL1473" s="28">
        <v>3</v>
      </c>
      <c r="AM1473" s="28">
        <v>11</v>
      </c>
      <c r="AN1473" s="32">
        <v>0</v>
      </c>
    </row>
    <row r="1474" spans="1:40" x14ac:dyDescent="0.35">
      <c r="A1474" s="19">
        <v>5975</v>
      </c>
      <c r="B1474" s="20">
        <v>1967</v>
      </c>
      <c r="C1474" s="21">
        <f ca="1">YEAR(TODAY())-CLEAN!$B1474</f>
        <v>58</v>
      </c>
      <c r="D1474" s="28" t="s">
        <v>792</v>
      </c>
      <c r="E1474" s="20" t="s">
        <v>714</v>
      </c>
      <c r="F1474" s="20" t="s">
        <v>709</v>
      </c>
      <c r="G1474" s="22">
        <v>40304</v>
      </c>
      <c r="H1474" s="21">
        <v>1</v>
      </c>
      <c r="I1474" s="21">
        <v>0</v>
      </c>
      <c r="J1474" s="21">
        <f>CLEAN!$H1474+CLEAN!$I1474</f>
        <v>1</v>
      </c>
      <c r="K1474" s="23">
        <v>41547</v>
      </c>
      <c r="L1474" s="21">
        <f ca="1">YEAR(TODAY())-YEAR(CLEAN!$K1474)</f>
        <v>12</v>
      </c>
      <c r="M1474" s="21">
        <v>82</v>
      </c>
      <c r="N1474" s="21">
        <f>SUM(CLEAN!$AB1474:$AE1474)</f>
        <v>12</v>
      </c>
      <c r="O1474" s="24">
        <f>CLEAN!$U1474+CLEAN!$V1474+CLEAN!$W1474+CLEAN!$X1474+CLEAN!$Y1474+CLEAN!$Z1474</f>
        <v>57</v>
      </c>
      <c r="P1474" s="21">
        <f>IF(CLEAN!$M1474&lt;=32,3,IF(CLEAN!$M1474&lt;=65,2,1))</f>
        <v>1</v>
      </c>
      <c r="Q1474" s="21">
        <f>IF(Table_Market[[#This Row],[F_TOTAL_achat]]&lt;=14,1,IF(Table_Market[[#This Row],[F_TOTAL_achat]]&lt;=21,2,3))</f>
        <v>1</v>
      </c>
      <c r="R1474" s="21">
        <f>IF(Table_Market[[#This Row],[M_TOTAL_dépensé]]&lt;=115,1,IF(Table_Market[[#This Row],[M_TOTAL_dépensé]]&lt;=833,2,3))</f>
        <v>1</v>
      </c>
      <c r="S1474" s="21" t="str">
        <f>Table_Market[[#This Row],[R_SCORE]]&amp;Table_Market[[#This Row],[F_SCORE]]&amp;Table_Market[[#This Row],[M_SCORE]]</f>
        <v>111</v>
      </c>
      <c r="T14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74" s="24">
        <v>37</v>
      </c>
      <c r="V1474" s="24">
        <v>0</v>
      </c>
      <c r="W1474" s="24">
        <v>17</v>
      </c>
      <c r="X1474" s="24">
        <v>0</v>
      </c>
      <c r="Y1474" s="24">
        <v>0</v>
      </c>
      <c r="Z1474" s="24">
        <v>3</v>
      </c>
      <c r="AA1474" s="21">
        <v>1</v>
      </c>
      <c r="AB1474" s="21">
        <v>2</v>
      </c>
      <c r="AC1474" s="21">
        <v>0</v>
      </c>
      <c r="AD1474" s="21">
        <v>3</v>
      </c>
      <c r="AE1474" s="21">
        <v>7</v>
      </c>
      <c r="AF1474" s="21">
        <v>0</v>
      </c>
      <c r="AG1474" s="21">
        <v>0</v>
      </c>
      <c r="AH1474" s="21">
        <v>0</v>
      </c>
      <c r="AI1474" s="21">
        <v>0</v>
      </c>
      <c r="AJ1474" s="21">
        <v>0</v>
      </c>
      <c r="AK1474" s="21">
        <v>0</v>
      </c>
      <c r="AL1474" s="21">
        <v>3</v>
      </c>
      <c r="AM1474" s="21">
        <v>11</v>
      </c>
      <c r="AN1474" s="25">
        <v>0</v>
      </c>
    </row>
    <row r="1475" spans="1:40" x14ac:dyDescent="0.35">
      <c r="A1475" s="26">
        <v>5846</v>
      </c>
      <c r="B1475" s="27">
        <v>1977</v>
      </c>
      <c r="C1475" s="21">
        <f ca="1">YEAR(TODAY())-CLEAN!$B1475</f>
        <v>48</v>
      </c>
      <c r="D1475" s="28" t="s">
        <v>792</v>
      </c>
      <c r="E1475" s="27" t="s">
        <v>716</v>
      </c>
      <c r="F1475" s="27" t="s">
        <v>711</v>
      </c>
      <c r="G1475" s="29">
        <v>40246</v>
      </c>
      <c r="H1475" s="28">
        <v>1</v>
      </c>
      <c r="I1475" s="28">
        <v>0</v>
      </c>
      <c r="J1475" s="28">
        <f>CLEAN!$H1475+CLEAN!$I1475</f>
        <v>1</v>
      </c>
      <c r="K1475" s="30">
        <v>41262</v>
      </c>
      <c r="L1475" s="28">
        <f ca="1">YEAR(TODAY())-YEAR(CLEAN!$K1475)</f>
        <v>13</v>
      </c>
      <c r="M1475" s="28">
        <v>68</v>
      </c>
      <c r="N1475" s="28">
        <f>SUM(CLEAN!$AB1475:$AE1475)</f>
        <v>9</v>
      </c>
      <c r="O1475" s="31">
        <f>CLEAN!$U1475+CLEAN!$V1475+CLEAN!$W1475+CLEAN!$X1475+CLEAN!$Y1475+CLEAN!$Z1475</f>
        <v>13</v>
      </c>
      <c r="P1475" s="28">
        <f>IF(CLEAN!$M1475&lt;=32,3,IF(CLEAN!$M1475&lt;=65,2,1))</f>
        <v>1</v>
      </c>
      <c r="Q1475" s="28">
        <f>IF(Table_Market[[#This Row],[F_TOTAL_achat]]&lt;=14,1,IF(Table_Market[[#This Row],[F_TOTAL_achat]]&lt;=21,2,3))</f>
        <v>1</v>
      </c>
      <c r="R1475" s="28">
        <f>IF(Table_Market[[#This Row],[M_TOTAL_dépensé]]&lt;=115,1,IF(Table_Market[[#This Row],[M_TOTAL_dépensé]]&lt;=833,2,3))</f>
        <v>1</v>
      </c>
      <c r="S1475" s="21" t="str">
        <f>Table_Market[[#This Row],[R_SCORE]]&amp;Table_Market[[#This Row],[F_SCORE]]&amp;Table_Market[[#This Row],[M_SCORE]]</f>
        <v>111</v>
      </c>
      <c r="T14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75" s="31">
        <v>2</v>
      </c>
      <c r="V1475" s="31">
        <v>1</v>
      </c>
      <c r="W1475" s="31">
        <v>6</v>
      </c>
      <c r="X1475" s="31">
        <v>2</v>
      </c>
      <c r="Y1475" s="31">
        <v>1</v>
      </c>
      <c r="Z1475" s="31">
        <v>1</v>
      </c>
      <c r="AA1475" s="28">
        <v>1</v>
      </c>
      <c r="AB1475" s="28">
        <v>1</v>
      </c>
      <c r="AC1475" s="28">
        <v>0</v>
      </c>
      <c r="AD1475" s="28">
        <v>2</v>
      </c>
      <c r="AE1475" s="28">
        <v>6</v>
      </c>
      <c r="AF1475" s="28">
        <v>0</v>
      </c>
      <c r="AG1475" s="28">
        <v>0</v>
      </c>
      <c r="AH1475" s="28">
        <v>0</v>
      </c>
      <c r="AI1475" s="28">
        <v>0</v>
      </c>
      <c r="AJ1475" s="28">
        <v>0</v>
      </c>
      <c r="AK1475" s="28">
        <v>0</v>
      </c>
      <c r="AL1475" s="28">
        <v>3</v>
      </c>
      <c r="AM1475" s="28">
        <v>11</v>
      </c>
      <c r="AN1475" s="32">
        <v>0</v>
      </c>
    </row>
    <row r="1476" spans="1:40" x14ac:dyDescent="0.35">
      <c r="A1476" s="19">
        <v>2456</v>
      </c>
      <c r="B1476" s="20">
        <v>1975</v>
      </c>
      <c r="C1476" s="21">
        <f ca="1">YEAR(TODAY())-CLEAN!$B1476</f>
        <v>50</v>
      </c>
      <c r="D1476" s="28" t="s">
        <v>792</v>
      </c>
      <c r="E1476" s="20" t="s">
        <v>714</v>
      </c>
      <c r="F1476" s="20" t="s">
        <v>710</v>
      </c>
      <c r="G1476" s="22">
        <v>40233</v>
      </c>
      <c r="H1476" s="21">
        <v>0</v>
      </c>
      <c r="I1476" s="21">
        <v>1</v>
      </c>
      <c r="J1476" s="21">
        <f>CLEAN!$H1476+CLEAN!$I1476</f>
        <v>1</v>
      </c>
      <c r="K1476" s="23">
        <v>41561</v>
      </c>
      <c r="L1476" s="21">
        <f ca="1">YEAR(TODAY())-YEAR(CLEAN!$K1476)</f>
        <v>12</v>
      </c>
      <c r="M1476" s="21">
        <v>84</v>
      </c>
      <c r="N1476" s="21">
        <f>SUM(CLEAN!$AB1476:$AE1476)</f>
        <v>14</v>
      </c>
      <c r="O1476" s="24">
        <f>CLEAN!$U1476+CLEAN!$V1476+CLEAN!$W1476+CLEAN!$X1476+CLEAN!$Y1476+CLEAN!$Z1476</f>
        <v>149</v>
      </c>
      <c r="P1476" s="21">
        <f>IF(CLEAN!$M1476&lt;=32,3,IF(CLEAN!$M1476&lt;=65,2,1))</f>
        <v>1</v>
      </c>
      <c r="Q1476" s="21">
        <f>IF(Table_Market[[#This Row],[F_TOTAL_achat]]&lt;=14,1,IF(Table_Market[[#This Row],[F_TOTAL_achat]]&lt;=21,2,3))</f>
        <v>1</v>
      </c>
      <c r="R1476" s="21">
        <f>IF(Table_Market[[#This Row],[M_TOTAL_dépensé]]&lt;=115,1,IF(Table_Market[[#This Row],[M_TOTAL_dépensé]]&lt;=833,2,3))</f>
        <v>2</v>
      </c>
      <c r="S1476" s="21" t="str">
        <f>Table_Market[[#This Row],[R_SCORE]]&amp;Table_Market[[#This Row],[F_SCORE]]&amp;Table_Market[[#This Row],[M_SCORE]]</f>
        <v>112</v>
      </c>
      <c r="T14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76" s="24">
        <v>80</v>
      </c>
      <c r="V1476" s="24">
        <v>4</v>
      </c>
      <c r="W1476" s="24">
        <v>46</v>
      </c>
      <c r="X1476" s="24">
        <v>0</v>
      </c>
      <c r="Y1476" s="24">
        <v>17</v>
      </c>
      <c r="Z1476" s="24">
        <v>2</v>
      </c>
      <c r="AA1476" s="21">
        <v>5</v>
      </c>
      <c r="AB1476" s="21">
        <v>2</v>
      </c>
      <c r="AC1476" s="21">
        <v>1</v>
      </c>
      <c r="AD1476" s="21">
        <v>5</v>
      </c>
      <c r="AE1476" s="21">
        <v>6</v>
      </c>
      <c r="AF1476" s="21">
        <v>0</v>
      </c>
      <c r="AG1476" s="21">
        <v>0</v>
      </c>
      <c r="AH1476" s="21">
        <v>0</v>
      </c>
      <c r="AI1476" s="21">
        <v>0</v>
      </c>
      <c r="AJ1476" s="21">
        <v>0</v>
      </c>
      <c r="AK1476" s="21">
        <v>0</v>
      </c>
      <c r="AL1476" s="21">
        <v>3</v>
      </c>
      <c r="AM1476" s="21">
        <v>11</v>
      </c>
      <c r="AN1476" s="25">
        <v>0</v>
      </c>
    </row>
    <row r="1477" spans="1:40" x14ac:dyDescent="0.35">
      <c r="A1477" s="26">
        <v>938</v>
      </c>
      <c r="B1477" s="27">
        <v>1981</v>
      </c>
      <c r="C1477" s="21">
        <f ca="1">YEAR(TODAY())-CLEAN!$B1477</f>
        <v>44</v>
      </c>
      <c r="D1477" s="28" t="s">
        <v>793</v>
      </c>
      <c r="E1477" s="27" t="s">
        <v>716</v>
      </c>
      <c r="F1477" s="27" t="s">
        <v>710</v>
      </c>
      <c r="G1477" s="29">
        <v>40211</v>
      </c>
      <c r="H1477" s="28">
        <v>1</v>
      </c>
      <c r="I1477" s="28">
        <v>1</v>
      </c>
      <c r="J1477" s="28">
        <f>CLEAN!$H1477+CLEAN!$I1477</f>
        <v>2</v>
      </c>
      <c r="K1477" s="30">
        <v>41485</v>
      </c>
      <c r="L1477" s="28">
        <f ca="1">YEAR(TODAY())-YEAR(CLEAN!$K1477)</f>
        <v>12</v>
      </c>
      <c r="M1477" s="28">
        <v>30</v>
      </c>
      <c r="N1477" s="28">
        <f>SUM(CLEAN!$AB1477:$AE1477)</f>
        <v>13</v>
      </c>
      <c r="O1477" s="31">
        <f>CLEAN!$U1477+CLEAN!$V1477+CLEAN!$W1477+CLEAN!$X1477+CLEAN!$Y1477+CLEAN!$Z1477</f>
        <v>87</v>
      </c>
      <c r="P1477" s="28">
        <f>IF(CLEAN!$M1477&lt;=32,3,IF(CLEAN!$M1477&lt;=65,2,1))</f>
        <v>3</v>
      </c>
      <c r="Q1477" s="28">
        <f>IF(Table_Market[[#This Row],[F_TOTAL_achat]]&lt;=14,1,IF(Table_Market[[#This Row],[F_TOTAL_achat]]&lt;=21,2,3))</f>
        <v>1</v>
      </c>
      <c r="R1477" s="28">
        <f>IF(Table_Market[[#This Row],[M_TOTAL_dépensé]]&lt;=115,1,IF(Table_Market[[#This Row],[M_TOTAL_dépensé]]&lt;=833,2,3))</f>
        <v>1</v>
      </c>
      <c r="S1477" s="21" t="str">
        <f>Table_Market[[#This Row],[R_SCORE]]&amp;Table_Market[[#This Row],[F_SCORE]]&amp;Table_Market[[#This Row],[M_SCORE]]</f>
        <v>311</v>
      </c>
      <c r="T14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77" s="31">
        <v>51</v>
      </c>
      <c r="V1477" s="31">
        <v>1</v>
      </c>
      <c r="W1477" s="31">
        <v>7</v>
      </c>
      <c r="X1477" s="31">
        <v>2</v>
      </c>
      <c r="Y1477" s="31">
        <v>1</v>
      </c>
      <c r="Z1477" s="31">
        <v>25</v>
      </c>
      <c r="AA1477" s="28">
        <v>2</v>
      </c>
      <c r="AB1477" s="28">
        <v>2</v>
      </c>
      <c r="AC1477" s="28">
        <v>1</v>
      </c>
      <c r="AD1477" s="28">
        <v>2</v>
      </c>
      <c r="AE1477" s="28">
        <v>8</v>
      </c>
      <c r="AF1477" s="28">
        <v>1</v>
      </c>
      <c r="AG1477" s="28">
        <v>0</v>
      </c>
      <c r="AH1477" s="28">
        <v>0</v>
      </c>
      <c r="AI1477" s="28">
        <v>0</v>
      </c>
      <c r="AJ1477" s="28">
        <v>0</v>
      </c>
      <c r="AK1477" s="28">
        <v>0</v>
      </c>
      <c r="AL1477" s="28">
        <v>3</v>
      </c>
      <c r="AM1477" s="28">
        <v>11</v>
      </c>
      <c r="AN1477" s="32">
        <v>0</v>
      </c>
    </row>
    <row r="1478" spans="1:40" x14ac:dyDescent="0.35">
      <c r="A1478" s="19">
        <v>9246</v>
      </c>
      <c r="B1478" s="20">
        <v>1985</v>
      </c>
      <c r="C1478" s="21">
        <f ca="1">YEAR(TODAY())-CLEAN!$B1478</f>
        <v>40</v>
      </c>
      <c r="D1478" s="28" t="s">
        <v>793</v>
      </c>
      <c r="E1478" s="20" t="s">
        <v>717</v>
      </c>
      <c r="F1478" s="20" t="s">
        <v>713</v>
      </c>
      <c r="G1478" s="22">
        <v>40101</v>
      </c>
      <c r="H1478" s="21">
        <v>1</v>
      </c>
      <c r="I1478" s="21">
        <v>0</v>
      </c>
      <c r="J1478" s="21">
        <f>CLEAN!$H1478+CLEAN!$I1478</f>
        <v>1</v>
      </c>
      <c r="K1478" s="23">
        <v>41196</v>
      </c>
      <c r="L1478" s="21">
        <f ca="1">YEAR(TODAY())-YEAR(CLEAN!$K1478)</f>
        <v>13</v>
      </c>
      <c r="M1478" s="21">
        <v>73</v>
      </c>
      <c r="N1478" s="21">
        <f>SUM(CLEAN!$AB1478:$AE1478)</f>
        <v>20</v>
      </c>
      <c r="O1478" s="24">
        <f>CLEAN!$U1478+CLEAN!$V1478+CLEAN!$W1478+CLEAN!$X1478+CLEAN!$Y1478+CLEAN!$Z1478</f>
        <v>415</v>
      </c>
      <c r="P1478" s="21">
        <f>IF(CLEAN!$M1478&lt;=32,3,IF(CLEAN!$M1478&lt;=65,2,1))</f>
        <v>1</v>
      </c>
      <c r="Q1478" s="21">
        <f>IF(Table_Market[[#This Row],[F_TOTAL_achat]]&lt;=14,1,IF(Table_Market[[#This Row],[F_TOTAL_achat]]&lt;=21,2,3))</f>
        <v>2</v>
      </c>
      <c r="R1478" s="21">
        <f>IF(Table_Market[[#This Row],[M_TOTAL_dépensé]]&lt;=115,1,IF(Table_Market[[#This Row],[M_TOTAL_dépensé]]&lt;=833,2,3))</f>
        <v>2</v>
      </c>
      <c r="S1478" s="21" t="str">
        <f>Table_Market[[#This Row],[R_SCORE]]&amp;Table_Market[[#This Row],[F_SCORE]]&amp;Table_Market[[#This Row],[M_SCORE]]</f>
        <v>122</v>
      </c>
      <c r="T14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78" s="24">
        <v>171</v>
      </c>
      <c r="V1478" s="24">
        <v>3</v>
      </c>
      <c r="W1478" s="24">
        <v>129</v>
      </c>
      <c r="X1478" s="24">
        <v>26</v>
      </c>
      <c r="Y1478" s="24">
        <v>24</v>
      </c>
      <c r="Z1478" s="24">
        <v>62</v>
      </c>
      <c r="AA1478" s="21">
        <v>4</v>
      </c>
      <c r="AB1478" s="21">
        <v>6</v>
      </c>
      <c r="AC1478" s="21">
        <v>1</v>
      </c>
      <c r="AD1478" s="21">
        <v>6</v>
      </c>
      <c r="AE1478" s="21">
        <v>7</v>
      </c>
      <c r="AF1478" s="21">
        <v>0</v>
      </c>
      <c r="AG1478" s="21">
        <v>0</v>
      </c>
      <c r="AH1478" s="21">
        <v>0</v>
      </c>
      <c r="AI1478" s="21">
        <v>0</v>
      </c>
      <c r="AJ1478" s="21">
        <v>0</v>
      </c>
      <c r="AK1478" s="21">
        <v>0</v>
      </c>
      <c r="AL1478" s="21">
        <v>3</v>
      </c>
      <c r="AM1478" s="21">
        <v>11</v>
      </c>
      <c r="AN1478" s="25">
        <v>0</v>
      </c>
    </row>
    <row r="1479" spans="1:40" x14ac:dyDescent="0.35">
      <c r="A1479" s="26">
        <v>983</v>
      </c>
      <c r="B1479" s="27">
        <v>1984</v>
      </c>
      <c r="C1479" s="21">
        <f ca="1">YEAR(TODAY())-CLEAN!$B1479</f>
        <v>41</v>
      </c>
      <c r="D1479" s="28" t="s">
        <v>793</v>
      </c>
      <c r="E1479" s="27" t="s">
        <v>716</v>
      </c>
      <c r="F1479" s="27" t="s">
        <v>710</v>
      </c>
      <c r="G1479" s="29">
        <v>40059</v>
      </c>
      <c r="H1479" s="28">
        <v>1</v>
      </c>
      <c r="I1479" s="28">
        <v>0</v>
      </c>
      <c r="J1479" s="28">
        <f>CLEAN!$H1479+CLEAN!$I1479</f>
        <v>1</v>
      </c>
      <c r="K1479" s="30">
        <v>41545</v>
      </c>
      <c r="L1479" s="28">
        <f ca="1">YEAR(TODAY())-YEAR(CLEAN!$K1479)</f>
        <v>12</v>
      </c>
      <c r="M1479" s="28">
        <v>82</v>
      </c>
      <c r="N1479" s="28">
        <f>SUM(CLEAN!$AB1479:$AE1479)</f>
        <v>19</v>
      </c>
      <c r="O1479" s="31">
        <f>CLEAN!$U1479+CLEAN!$V1479+CLEAN!$W1479+CLEAN!$X1479+CLEAN!$Y1479+CLEAN!$Z1479</f>
        <v>414</v>
      </c>
      <c r="P1479" s="28">
        <f>IF(CLEAN!$M1479&lt;=32,3,IF(CLEAN!$M1479&lt;=65,2,1))</f>
        <v>1</v>
      </c>
      <c r="Q1479" s="28">
        <f>IF(Table_Market[[#This Row],[F_TOTAL_achat]]&lt;=14,1,IF(Table_Market[[#This Row],[F_TOTAL_achat]]&lt;=21,2,3))</f>
        <v>2</v>
      </c>
      <c r="R1479" s="28">
        <f>IF(Table_Market[[#This Row],[M_TOTAL_dépensé]]&lt;=115,1,IF(Table_Market[[#This Row],[M_TOTAL_dépensé]]&lt;=833,2,3))</f>
        <v>2</v>
      </c>
      <c r="S1479" s="21" t="str">
        <f>Table_Market[[#This Row],[R_SCORE]]&amp;Table_Market[[#This Row],[F_SCORE]]&amp;Table_Market[[#This Row],[M_SCORE]]</f>
        <v>122</v>
      </c>
      <c r="T14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79" s="31">
        <v>110</v>
      </c>
      <c r="V1479" s="31">
        <v>29</v>
      </c>
      <c r="W1479" s="31">
        <v>92</v>
      </c>
      <c r="X1479" s="31">
        <v>28</v>
      </c>
      <c r="Y1479" s="31">
        <v>10</v>
      </c>
      <c r="Z1479" s="31">
        <v>145</v>
      </c>
      <c r="AA1479" s="28">
        <v>1</v>
      </c>
      <c r="AB1479" s="28">
        <v>6</v>
      </c>
      <c r="AC1479" s="28">
        <v>2</v>
      </c>
      <c r="AD1479" s="28">
        <v>3</v>
      </c>
      <c r="AE1479" s="28">
        <v>8</v>
      </c>
      <c r="AF1479" s="28">
        <v>1</v>
      </c>
      <c r="AG1479" s="28">
        <v>0</v>
      </c>
      <c r="AH1479" s="28">
        <v>0</v>
      </c>
      <c r="AI1479" s="28">
        <v>0</v>
      </c>
      <c r="AJ1479" s="28">
        <v>0</v>
      </c>
      <c r="AK1479" s="28">
        <v>0</v>
      </c>
      <c r="AL1479" s="28">
        <v>3</v>
      </c>
      <c r="AM1479" s="28">
        <v>11</v>
      </c>
      <c r="AN1479" s="32">
        <v>0</v>
      </c>
    </row>
    <row r="1480" spans="1:40" x14ac:dyDescent="0.35">
      <c r="A1480" s="19">
        <v>2173</v>
      </c>
      <c r="B1480" s="20">
        <v>1952</v>
      </c>
      <c r="C1480" s="21">
        <f ca="1">YEAR(TODAY())-CLEAN!$B1480</f>
        <v>73</v>
      </c>
      <c r="D1480" s="28" t="s">
        <v>794</v>
      </c>
      <c r="E1480" s="20" t="s">
        <v>716</v>
      </c>
      <c r="F1480" s="20" t="s">
        <v>712</v>
      </c>
      <c r="G1480" s="22">
        <v>40049</v>
      </c>
      <c r="H1480" s="21">
        <v>0</v>
      </c>
      <c r="I1480" s="21">
        <v>1</v>
      </c>
      <c r="J1480" s="21">
        <f>CLEAN!$H1480+CLEAN!$I1480</f>
        <v>1</v>
      </c>
      <c r="K1480" s="23">
        <v>41563</v>
      </c>
      <c r="L1480" s="21">
        <f ca="1">YEAR(TODAY())-YEAR(CLEAN!$K1480)</f>
        <v>12</v>
      </c>
      <c r="M1480" s="21">
        <v>23</v>
      </c>
      <c r="N1480" s="21">
        <f>SUM(CLEAN!$AB1480:$AE1480)</f>
        <v>10</v>
      </c>
      <c r="O1480" s="24">
        <f>CLEAN!$U1480+CLEAN!$V1480+CLEAN!$W1480+CLEAN!$X1480+CLEAN!$Y1480+CLEAN!$Z1480</f>
        <v>32</v>
      </c>
      <c r="P1480" s="21">
        <f>IF(CLEAN!$M1480&lt;=32,3,IF(CLEAN!$M1480&lt;=65,2,1))</f>
        <v>3</v>
      </c>
      <c r="Q1480" s="21">
        <f>IF(Table_Market[[#This Row],[F_TOTAL_achat]]&lt;=14,1,IF(Table_Market[[#This Row],[F_TOTAL_achat]]&lt;=21,2,3))</f>
        <v>1</v>
      </c>
      <c r="R1480" s="21">
        <f>IF(Table_Market[[#This Row],[M_TOTAL_dépensé]]&lt;=115,1,IF(Table_Market[[#This Row],[M_TOTAL_dépensé]]&lt;=833,2,3))</f>
        <v>1</v>
      </c>
      <c r="S1480" s="21" t="str">
        <f>Table_Market[[#This Row],[R_SCORE]]&amp;Table_Market[[#This Row],[F_SCORE]]&amp;Table_Market[[#This Row],[M_SCORE]]</f>
        <v>311</v>
      </c>
      <c r="T14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80" s="24">
        <v>13</v>
      </c>
      <c r="V1480" s="24">
        <v>6</v>
      </c>
      <c r="W1480" s="24">
        <v>7</v>
      </c>
      <c r="X1480" s="24">
        <v>0</v>
      </c>
      <c r="Y1480" s="24">
        <v>3</v>
      </c>
      <c r="Z1480" s="24">
        <v>3</v>
      </c>
      <c r="AA1480" s="21">
        <v>1</v>
      </c>
      <c r="AB1480" s="21">
        <v>1</v>
      </c>
      <c r="AC1480" s="21">
        <v>0</v>
      </c>
      <c r="AD1480" s="21">
        <v>3</v>
      </c>
      <c r="AE1480" s="21">
        <v>6</v>
      </c>
      <c r="AF1480" s="21">
        <v>0</v>
      </c>
      <c r="AG1480" s="21">
        <v>0</v>
      </c>
      <c r="AH1480" s="21">
        <v>0</v>
      </c>
      <c r="AI1480" s="21">
        <v>0</v>
      </c>
      <c r="AJ1480" s="21">
        <v>0</v>
      </c>
      <c r="AK1480" s="21">
        <v>0</v>
      </c>
      <c r="AL1480" s="21">
        <v>3</v>
      </c>
      <c r="AM1480" s="21">
        <v>11</v>
      </c>
      <c r="AN1480" s="25">
        <v>0</v>
      </c>
    </row>
    <row r="1481" spans="1:40" x14ac:dyDescent="0.35">
      <c r="A1481" s="26">
        <v>368</v>
      </c>
      <c r="B1481" s="27">
        <v>1974</v>
      </c>
      <c r="C1481" s="21">
        <f ca="1">YEAR(TODAY())-CLEAN!$B1481</f>
        <v>51</v>
      </c>
      <c r="D1481" s="28" t="s">
        <v>792</v>
      </c>
      <c r="E1481" s="27" t="s">
        <v>716</v>
      </c>
      <c r="F1481" s="27" t="s">
        <v>710</v>
      </c>
      <c r="G1481" s="29">
        <v>40049</v>
      </c>
      <c r="H1481" s="28">
        <v>0</v>
      </c>
      <c r="I1481" s="28">
        <v>1</v>
      </c>
      <c r="J1481" s="28">
        <f>CLEAN!$H1481+CLEAN!$I1481</f>
        <v>1</v>
      </c>
      <c r="K1481" s="30">
        <v>41242</v>
      </c>
      <c r="L1481" s="28">
        <f ca="1">YEAR(TODAY())-YEAR(CLEAN!$K1481)</f>
        <v>13</v>
      </c>
      <c r="M1481" s="28">
        <v>61</v>
      </c>
      <c r="N1481" s="28">
        <f>SUM(CLEAN!$AB1481:$AE1481)</f>
        <v>16</v>
      </c>
      <c r="O1481" s="31">
        <f>CLEAN!$U1481+CLEAN!$V1481+CLEAN!$W1481+CLEAN!$X1481+CLEAN!$Y1481+CLEAN!$Z1481</f>
        <v>290</v>
      </c>
      <c r="P1481" s="28">
        <f>IF(CLEAN!$M1481&lt;=32,3,IF(CLEAN!$M1481&lt;=65,2,1))</f>
        <v>2</v>
      </c>
      <c r="Q1481" s="28">
        <f>IF(Table_Market[[#This Row],[F_TOTAL_achat]]&lt;=14,1,IF(Table_Market[[#This Row],[F_TOTAL_achat]]&lt;=21,2,3))</f>
        <v>2</v>
      </c>
      <c r="R1481" s="28">
        <f>IF(Table_Market[[#This Row],[M_TOTAL_dépensé]]&lt;=115,1,IF(Table_Market[[#This Row],[M_TOTAL_dépensé]]&lt;=833,2,3))</f>
        <v>2</v>
      </c>
      <c r="S1481" s="21" t="str">
        <f>Table_Market[[#This Row],[R_SCORE]]&amp;Table_Market[[#This Row],[F_SCORE]]&amp;Table_Market[[#This Row],[M_SCORE]]</f>
        <v>222</v>
      </c>
      <c r="T14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81" s="31">
        <v>91</v>
      </c>
      <c r="V1481" s="31">
        <v>65</v>
      </c>
      <c r="W1481" s="31">
        <v>52</v>
      </c>
      <c r="X1481" s="31">
        <v>10</v>
      </c>
      <c r="Y1481" s="31">
        <v>44</v>
      </c>
      <c r="Z1481" s="31">
        <v>28</v>
      </c>
      <c r="AA1481" s="28">
        <v>3</v>
      </c>
      <c r="AB1481" s="28">
        <v>3</v>
      </c>
      <c r="AC1481" s="28">
        <v>2</v>
      </c>
      <c r="AD1481" s="28">
        <v>6</v>
      </c>
      <c r="AE1481" s="28">
        <v>5</v>
      </c>
      <c r="AF1481" s="28">
        <v>0</v>
      </c>
      <c r="AG1481" s="28">
        <v>0</v>
      </c>
      <c r="AH1481" s="28">
        <v>0</v>
      </c>
      <c r="AI1481" s="28">
        <v>0</v>
      </c>
      <c r="AJ1481" s="28">
        <v>0</v>
      </c>
      <c r="AK1481" s="28">
        <v>0</v>
      </c>
      <c r="AL1481" s="28">
        <v>3</v>
      </c>
      <c r="AM1481" s="28">
        <v>11</v>
      </c>
      <c r="AN1481" s="32">
        <v>0</v>
      </c>
    </row>
    <row r="1482" spans="1:40" x14ac:dyDescent="0.35">
      <c r="A1482" s="19">
        <v>8663</v>
      </c>
      <c r="B1482" s="20">
        <v>1974</v>
      </c>
      <c r="C1482" s="21">
        <f ca="1">YEAR(TODAY())-CLEAN!$B1482</f>
        <v>51</v>
      </c>
      <c r="D1482" s="28" t="s">
        <v>792</v>
      </c>
      <c r="E1482" s="20" t="s">
        <v>716</v>
      </c>
      <c r="F1482" s="20" t="s">
        <v>711</v>
      </c>
      <c r="G1482" s="22">
        <v>39996</v>
      </c>
      <c r="H1482" s="21">
        <v>1</v>
      </c>
      <c r="I1482" s="21">
        <v>1</v>
      </c>
      <c r="J1482" s="21">
        <f>CLEAN!$H1482+CLEAN!$I1482</f>
        <v>2</v>
      </c>
      <c r="K1482" s="23">
        <v>41781</v>
      </c>
      <c r="L1482" s="21"/>
      <c r="M1482" s="21">
        <v>85</v>
      </c>
      <c r="N1482" s="21">
        <f>SUM(CLEAN!$AB1482:$AE1482)</f>
        <v>9</v>
      </c>
      <c r="O1482" s="24">
        <f>CLEAN!$U1482+CLEAN!$V1482+CLEAN!$W1482+CLEAN!$X1482+CLEAN!$Y1482+CLEAN!$Z1482</f>
        <v>15</v>
      </c>
      <c r="P1482" s="21">
        <f>IF(CLEAN!$M1482&lt;=32,3,IF(CLEAN!$M1482&lt;=65,2,1))</f>
        <v>1</v>
      </c>
      <c r="Q1482" s="21">
        <f>IF(Table_Market[[#This Row],[F_TOTAL_achat]]&lt;=14,1,IF(Table_Market[[#This Row],[F_TOTAL_achat]]&lt;=21,2,3))</f>
        <v>1</v>
      </c>
      <c r="R1482" s="21">
        <f>IF(Table_Market[[#This Row],[M_TOTAL_dépensé]]&lt;=115,1,IF(Table_Market[[#This Row],[M_TOTAL_dépensé]]&lt;=833,2,3))</f>
        <v>1</v>
      </c>
      <c r="S1482" s="21" t="str">
        <f>Table_Market[[#This Row],[R_SCORE]]&amp;Table_Market[[#This Row],[F_SCORE]]&amp;Table_Market[[#This Row],[M_SCORE]]</f>
        <v>111</v>
      </c>
      <c r="T14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82" s="24">
        <v>11</v>
      </c>
      <c r="V1482" s="24">
        <v>0</v>
      </c>
      <c r="W1482" s="24">
        <v>3</v>
      </c>
      <c r="X1482" s="24">
        <v>0</v>
      </c>
      <c r="Y1482" s="24">
        <v>0</v>
      </c>
      <c r="Z1482" s="24">
        <v>1</v>
      </c>
      <c r="AA1482" s="21">
        <v>1</v>
      </c>
      <c r="AB1482" s="21">
        <v>1</v>
      </c>
      <c r="AC1482" s="21">
        <v>0</v>
      </c>
      <c r="AD1482" s="21">
        <v>2</v>
      </c>
      <c r="AE1482" s="21">
        <v>6</v>
      </c>
      <c r="AF1482" s="21">
        <v>0</v>
      </c>
      <c r="AG1482" s="21">
        <v>0</v>
      </c>
      <c r="AH1482" s="21">
        <v>0</v>
      </c>
      <c r="AI1482" s="21">
        <v>0</v>
      </c>
      <c r="AJ1482" s="21">
        <v>0</v>
      </c>
      <c r="AK1482" s="21">
        <v>0</v>
      </c>
      <c r="AL1482" s="21">
        <v>3</v>
      </c>
      <c r="AM1482" s="21">
        <v>11</v>
      </c>
      <c r="AN1482" s="25">
        <v>0</v>
      </c>
    </row>
    <row r="1483" spans="1:40" x14ac:dyDescent="0.35">
      <c r="A1483" s="26">
        <v>10602</v>
      </c>
      <c r="B1483" s="27">
        <v>1983</v>
      </c>
      <c r="C1483" s="21">
        <f ca="1">YEAR(TODAY())-CLEAN!$B1483</f>
        <v>42</v>
      </c>
      <c r="D1483" s="28" t="s">
        <v>793</v>
      </c>
      <c r="E1483" s="27" t="s">
        <v>716</v>
      </c>
      <c r="F1483" s="27" t="s">
        <v>710</v>
      </c>
      <c r="G1483" s="29">
        <v>39922</v>
      </c>
      <c r="H1483" s="28">
        <v>1</v>
      </c>
      <c r="I1483" s="28">
        <v>0</v>
      </c>
      <c r="J1483" s="28">
        <f>CLEAN!$H1483+CLEAN!$I1483</f>
        <v>1</v>
      </c>
      <c r="K1483" s="30">
        <v>41319</v>
      </c>
      <c r="L1483" s="28">
        <f ca="1">YEAR(TODAY())-YEAR(CLEAN!$K1483)</f>
        <v>12</v>
      </c>
      <c r="M1483" s="28">
        <v>30</v>
      </c>
      <c r="N1483" s="28">
        <f>SUM(CLEAN!$AB1483:$AE1483)</f>
        <v>15</v>
      </c>
      <c r="O1483" s="31">
        <f>CLEAN!$U1483+CLEAN!$V1483+CLEAN!$W1483+CLEAN!$X1483+CLEAN!$Y1483+CLEAN!$Z1483</f>
        <v>156</v>
      </c>
      <c r="P1483" s="28">
        <f>IF(CLEAN!$M1483&lt;=32,3,IF(CLEAN!$M1483&lt;=65,2,1))</f>
        <v>3</v>
      </c>
      <c r="Q1483" s="28">
        <f>IF(Table_Market[[#This Row],[F_TOTAL_achat]]&lt;=14,1,IF(Table_Market[[#This Row],[F_TOTAL_achat]]&lt;=21,2,3))</f>
        <v>2</v>
      </c>
      <c r="R1483" s="28">
        <f>IF(Table_Market[[#This Row],[M_TOTAL_dépensé]]&lt;=115,1,IF(Table_Market[[#This Row],[M_TOTAL_dépensé]]&lt;=833,2,3))</f>
        <v>2</v>
      </c>
      <c r="S1483" s="21" t="str">
        <f>Table_Market[[#This Row],[R_SCORE]]&amp;Table_Market[[#This Row],[F_SCORE]]&amp;Table_Market[[#This Row],[M_SCORE]]</f>
        <v>322</v>
      </c>
      <c r="T14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83" s="31">
        <v>29</v>
      </c>
      <c r="V1483" s="31">
        <v>12</v>
      </c>
      <c r="W1483" s="31">
        <v>59</v>
      </c>
      <c r="X1483" s="31">
        <v>19</v>
      </c>
      <c r="Y1483" s="31">
        <v>1</v>
      </c>
      <c r="Z1483" s="31">
        <v>36</v>
      </c>
      <c r="AA1483" s="28">
        <v>2</v>
      </c>
      <c r="AB1483" s="28">
        <v>3</v>
      </c>
      <c r="AC1483" s="28">
        <v>0</v>
      </c>
      <c r="AD1483" s="28">
        <v>4</v>
      </c>
      <c r="AE1483" s="28">
        <v>8</v>
      </c>
      <c r="AF1483" s="28">
        <v>0</v>
      </c>
      <c r="AG1483" s="28">
        <v>0</v>
      </c>
      <c r="AH1483" s="28">
        <v>0</v>
      </c>
      <c r="AI1483" s="28">
        <v>0</v>
      </c>
      <c r="AJ1483" s="28">
        <v>0</v>
      </c>
      <c r="AK1483" s="28">
        <v>0</v>
      </c>
      <c r="AL1483" s="28">
        <v>3</v>
      </c>
      <c r="AM1483" s="28">
        <v>11</v>
      </c>
      <c r="AN1483" s="32">
        <v>0</v>
      </c>
    </row>
    <row r="1484" spans="1:40" x14ac:dyDescent="0.35">
      <c r="A1484" s="19">
        <v>3220</v>
      </c>
      <c r="B1484" s="20">
        <v>1983</v>
      </c>
      <c r="C1484" s="21">
        <f ca="1">YEAR(TODAY())-CLEAN!$B1484</f>
        <v>42</v>
      </c>
      <c r="D1484" s="28" t="s">
        <v>793</v>
      </c>
      <c r="E1484" s="20" t="s">
        <v>716</v>
      </c>
      <c r="F1484" s="20" t="s">
        <v>710</v>
      </c>
      <c r="G1484" s="22">
        <v>39922</v>
      </c>
      <c r="H1484" s="21">
        <v>1</v>
      </c>
      <c r="I1484" s="21">
        <v>0</v>
      </c>
      <c r="J1484" s="21">
        <f>CLEAN!$H1484+CLEAN!$I1484</f>
        <v>1</v>
      </c>
      <c r="K1484" s="23">
        <v>41319</v>
      </c>
      <c r="L1484" s="21">
        <f ca="1">YEAR(TODAY())-YEAR(CLEAN!$K1484)</f>
        <v>12</v>
      </c>
      <c r="M1484" s="21">
        <v>30</v>
      </c>
      <c r="N1484" s="21">
        <f>SUM(CLEAN!$AB1484:$AE1484)</f>
        <v>15</v>
      </c>
      <c r="O1484" s="24">
        <f>CLEAN!$U1484+CLEAN!$V1484+CLEAN!$W1484+CLEAN!$X1484+CLEAN!$Y1484+CLEAN!$Z1484</f>
        <v>156</v>
      </c>
      <c r="P1484" s="21">
        <f>IF(CLEAN!$M1484&lt;=32,3,IF(CLEAN!$M1484&lt;=65,2,1))</f>
        <v>3</v>
      </c>
      <c r="Q1484" s="21">
        <f>IF(Table_Market[[#This Row],[F_TOTAL_achat]]&lt;=14,1,IF(Table_Market[[#This Row],[F_TOTAL_achat]]&lt;=21,2,3))</f>
        <v>2</v>
      </c>
      <c r="R1484" s="21">
        <f>IF(Table_Market[[#This Row],[M_TOTAL_dépensé]]&lt;=115,1,IF(Table_Market[[#This Row],[M_TOTAL_dépensé]]&lt;=833,2,3))</f>
        <v>2</v>
      </c>
      <c r="S1484" s="21" t="str">
        <f>Table_Market[[#This Row],[R_SCORE]]&amp;Table_Market[[#This Row],[F_SCORE]]&amp;Table_Market[[#This Row],[M_SCORE]]</f>
        <v>322</v>
      </c>
      <c r="T14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84" s="24">
        <v>29</v>
      </c>
      <c r="V1484" s="24">
        <v>12</v>
      </c>
      <c r="W1484" s="24">
        <v>59</v>
      </c>
      <c r="X1484" s="24">
        <v>19</v>
      </c>
      <c r="Y1484" s="24">
        <v>1</v>
      </c>
      <c r="Z1484" s="24">
        <v>36</v>
      </c>
      <c r="AA1484" s="21">
        <v>2</v>
      </c>
      <c r="AB1484" s="21">
        <v>3</v>
      </c>
      <c r="AC1484" s="21">
        <v>0</v>
      </c>
      <c r="AD1484" s="21">
        <v>4</v>
      </c>
      <c r="AE1484" s="21">
        <v>8</v>
      </c>
      <c r="AF1484" s="21">
        <v>0</v>
      </c>
      <c r="AG1484" s="21">
        <v>0</v>
      </c>
      <c r="AH1484" s="21">
        <v>0</v>
      </c>
      <c r="AI1484" s="21">
        <v>0</v>
      </c>
      <c r="AJ1484" s="21">
        <v>0</v>
      </c>
      <c r="AK1484" s="21">
        <v>0</v>
      </c>
      <c r="AL1484" s="21">
        <v>3</v>
      </c>
      <c r="AM1484" s="21">
        <v>11</v>
      </c>
      <c r="AN1484" s="25">
        <v>0</v>
      </c>
    </row>
    <row r="1485" spans="1:40" x14ac:dyDescent="0.35">
      <c r="A1485" s="26">
        <v>5424</v>
      </c>
      <c r="B1485" s="27">
        <v>1983</v>
      </c>
      <c r="C1485" s="21">
        <f ca="1">YEAR(TODAY())-CLEAN!$B1485</f>
        <v>42</v>
      </c>
      <c r="D1485" s="28" t="s">
        <v>793</v>
      </c>
      <c r="E1485" s="27" t="s">
        <v>716</v>
      </c>
      <c r="F1485" s="27" t="s">
        <v>710</v>
      </c>
      <c r="G1485" s="29">
        <v>39922</v>
      </c>
      <c r="H1485" s="28">
        <v>1</v>
      </c>
      <c r="I1485" s="28">
        <v>0</v>
      </c>
      <c r="J1485" s="28">
        <f>CLEAN!$H1485+CLEAN!$I1485</f>
        <v>1</v>
      </c>
      <c r="K1485" s="30">
        <v>41319</v>
      </c>
      <c r="L1485" s="28">
        <f ca="1">YEAR(TODAY())-YEAR(CLEAN!$K1485)</f>
        <v>12</v>
      </c>
      <c r="M1485" s="28">
        <v>30</v>
      </c>
      <c r="N1485" s="28">
        <f>SUM(CLEAN!$AB1485:$AE1485)</f>
        <v>15</v>
      </c>
      <c r="O1485" s="31">
        <f>CLEAN!$U1485+CLEAN!$V1485+CLEAN!$W1485+CLEAN!$X1485+CLEAN!$Y1485+CLEAN!$Z1485</f>
        <v>156</v>
      </c>
      <c r="P1485" s="28">
        <f>IF(CLEAN!$M1485&lt;=32,3,IF(CLEAN!$M1485&lt;=65,2,1))</f>
        <v>3</v>
      </c>
      <c r="Q1485" s="28">
        <f>IF(Table_Market[[#This Row],[F_TOTAL_achat]]&lt;=14,1,IF(Table_Market[[#This Row],[F_TOTAL_achat]]&lt;=21,2,3))</f>
        <v>2</v>
      </c>
      <c r="R1485" s="28">
        <f>IF(Table_Market[[#This Row],[M_TOTAL_dépensé]]&lt;=115,1,IF(Table_Market[[#This Row],[M_TOTAL_dépensé]]&lt;=833,2,3))</f>
        <v>2</v>
      </c>
      <c r="S1485" s="21" t="str">
        <f>Table_Market[[#This Row],[R_SCORE]]&amp;Table_Market[[#This Row],[F_SCORE]]&amp;Table_Market[[#This Row],[M_SCORE]]</f>
        <v>322</v>
      </c>
      <c r="T14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85" s="31">
        <v>29</v>
      </c>
      <c r="V1485" s="31">
        <v>12</v>
      </c>
      <c r="W1485" s="31">
        <v>59</v>
      </c>
      <c r="X1485" s="31">
        <v>19</v>
      </c>
      <c r="Y1485" s="31">
        <v>1</v>
      </c>
      <c r="Z1485" s="31">
        <v>36</v>
      </c>
      <c r="AA1485" s="28">
        <v>2</v>
      </c>
      <c r="AB1485" s="28">
        <v>3</v>
      </c>
      <c r="AC1485" s="28">
        <v>0</v>
      </c>
      <c r="AD1485" s="28">
        <v>4</v>
      </c>
      <c r="AE1485" s="28">
        <v>8</v>
      </c>
      <c r="AF1485" s="28">
        <v>0</v>
      </c>
      <c r="AG1485" s="28">
        <v>0</v>
      </c>
      <c r="AH1485" s="28">
        <v>0</v>
      </c>
      <c r="AI1485" s="28">
        <v>0</v>
      </c>
      <c r="AJ1485" s="28">
        <v>0</v>
      </c>
      <c r="AK1485" s="28">
        <v>0</v>
      </c>
      <c r="AL1485" s="28">
        <v>3</v>
      </c>
      <c r="AM1485" s="28">
        <v>11</v>
      </c>
      <c r="AN1485" s="32">
        <v>0</v>
      </c>
    </row>
    <row r="1486" spans="1:40" x14ac:dyDescent="0.35">
      <c r="A1486" s="19">
        <v>3697</v>
      </c>
      <c r="B1486" s="20">
        <v>1954</v>
      </c>
      <c r="C1486" s="21">
        <f ca="1">YEAR(TODAY())-CLEAN!$B1486</f>
        <v>71</v>
      </c>
      <c r="D1486" s="28" t="s">
        <v>794</v>
      </c>
      <c r="E1486" s="20" t="s">
        <v>716</v>
      </c>
      <c r="F1486" s="20" t="s">
        <v>713</v>
      </c>
      <c r="G1486" s="22">
        <v>39898</v>
      </c>
      <c r="H1486" s="21">
        <v>0</v>
      </c>
      <c r="I1486" s="21">
        <v>1</v>
      </c>
      <c r="J1486" s="21">
        <f>CLEAN!$H1486+CLEAN!$I1486</f>
        <v>1</v>
      </c>
      <c r="K1486" s="23">
        <v>41317</v>
      </c>
      <c r="L1486" s="21">
        <f ca="1">YEAR(TODAY())-YEAR(CLEAN!$K1486)</f>
        <v>12</v>
      </c>
      <c r="M1486" s="21">
        <v>20</v>
      </c>
      <c r="N1486" s="21">
        <f>SUM(CLEAN!$AB1486:$AE1486)</f>
        <v>14</v>
      </c>
      <c r="O1486" s="24">
        <f>CLEAN!$U1486+CLEAN!$V1486+CLEAN!$W1486+CLEAN!$X1486+CLEAN!$Y1486+CLEAN!$Z1486</f>
        <v>134</v>
      </c>
      <c r="P1486" s="21">
        <f>IF(CLEAN!$M1486&lt;=32,3,IF(CLEAN!$M1486&lt;=65,2,1))</f>
        <v>3</v>
      </c>
      <c r="Q1486" s="21">
        <f>IF(Table_Market[[#This Row],[F_TOTAL_achat]]&lt;=14,1,IF(Table_Market[[#This Row],[F_TOTAL_achat]]&lt;=21,2,3))</f>
        <v>1</v>
      </c>
      <c r="R1486" s="21">
        <f>IF(Table_Market[[#This Row],[M_TOTAL_dépensé]]&lt;=115,1,IF(Table_Market[[#This Row],[M_TOTAL_dépensé]]&lt;=833,2,3))</f>
        <v>2</v>
      </c>
      <c r="S1486" s="21" t="str">
        <f>Table_Market[[#This Row],[R_SCORE]]&amp;Table_Market[[#This Row],[F_SCORE]]&amp;Table_Market[[#This Row],[M_SCORE]]</f>
        <v>312</v>
      </c>
      <c r="T14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86" s="24">
        <v>69</v>
      </c>
      <c r="V1486" s="24">
        <v>8</v>
      </c>
      <c r="W1486" s="24">
        <v>26</v>
      </c>
      <c r="X1486" s="24">
        <v>12</v>
      </c>
      <c r="Y1486" s="24">
        <v>7</v>
      </c>
      <c r="Z1486" s="24">
        <v>12</v>
      </c>
      <c r="AA1486" s="21">
        <v>2</v>
      </c>
      <c r="AB1486" s="21">
        <v>3</v>
      </c>
      <c r="AC1486" s="21">
        <v>0</v>
      </c>
      <c r="AD1486" s="21">
        <v>4</v>
      </c>
      <c r="AE1486" s="21">
        <v>7</v>
      </c>
      <c r="AF1486" s="21">
        <v>0</v>
      </c>
      <c r="AG1486" s="21">
        <v>0</v>
      </c>
      <c r="AH1486" s="21">
        <v>0</v>
      </c>
      <c r="AI1486" s="21">
        <v>0</v>
      </c>
      <c r="AJ1486" s="21">
        <v>0</v>
      </c>
      <c r="AK1486" s="21">
        <v>0</v>
      </c>
      <c r="AL1486" s="21">
        <v>3</v>
      </c>
      <c r="AM1486" s="21">
        <v>11</v>
      </c>
      <c r="AN1486" s="25">
        <v>0</v>
      </c>
    </row>
    <row r="1487" spans="1:40" x14ac:dyDescent="0.35">
      <c r="A1487" s="26">
        <v>9955</v>
      </c>
      <c r="B1487" s="27">
        <v>1954</v>
      </c>
      <c r="C1487" s="21">
        <f ca="1">YEAR(TODAY())-CLEAN!$B1487</f>
        <v>71</v>
      </c>
      <c r="D1487" s="28" t="s">
        <v>794</v>
      </c>
      <c r="E1487" s="27" t="s">
        <v>716</v>
      </c>
      <c r="F1487" s="27" t="s">
        <v>713</v>
      </c>
      <c r="G1487" s="29">
        <v>39898</v>
      </c>
      <c r="H1487" s="28">
        <v>0</v>
      </c>
      <c r="I1487" s="28">
        <v>1</v>
      </c>
      <c r="J1487" s="28">
        <f>CLEAN!$H1487+CLEAN!$I1487</f>
        <v>1</v>
      </c>
      <c r="K1487" s="30">
        <v>41317</v>
      </c>
      <c r="L1487" s="28">
        <f ca="1">YEAR(TODAY())-YEAR(CLEAN!$K1487)</f>
        <v>12</v>
      </c>
      <c r="M1487" s="28">
        <v>20</v>
      </c>
      <c r="N1487" s="28">
        <f>SUM(CLEAN!$AB1487:$AE1487)</f>
        <v>14</v>
      </c>
      <c r="O1487" s="31">
        <f>CLEAN!$U1487+CLEAN!$V1487+CLEAN!$W1487+CLEAN!$X1487+CLEAN!$Y1487+CLEAN!$Z1487</f>
        <v>134</v>
      </c>
      <c r="P1487" s="28">
        <f>IF(CLEAN!$M1487&lt;=32,3,IF(CLEAN!$M1487&lt;=65,2,1))</f>
        <v>3</v>
      </c>
      <c r="Q1487" s="28">
        <f>IF(Table_Market[[#This Row],[F_TOTAL_achat]]&lt;=14,1,IF(Table_Market[[#This Row],[F_TOTAL_achat]]&lt;=21,2,3))</f>
        <v>1</v>
      </c>
      <c r="R1487" s="28">
        <f>IF(Table_Market[[#This Row],[M_TOTAL_dépensé]]&lt;=115,1,IF(Table_Market[[#This Row],[M_TOTAL_dépensé]]&lt;=833,2,3))</f>
        <v>2</v>
      </c>
      <c r="S1487" s="21" t="str">
        <f>Table_Market[[#This Row],[R_SCORE]]&amp;Table_Market[[#This Row],[F_SCORE]]&amp;Table_Market[[#This Row],[M_SCORE]]</f>
        <v>312</v>
      </c>
      <c r="T14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87" s="31">
        <v>69</v>
      </c>
      <c r="V1487" s="31">
        <v>8</v>
      </c>
      <c r="W1487" s="31">
        <v>26</v>
      </c>
      <c r="X1487" s="31">
        <v>12</v>
      </c>
      <c r="Y1487" s="31">
        <v>7</v>
      </c>
      <c r="Z1487" s="31">
        <v>12</v>
      </c>
      <c r="AA1487" s="28">
        <v>2</v>
      </c>
      <c r="AB1487" s="28">
        <v>3</v>
      </c>
      <c r="AC1487" s="28">
        <v>0</v>
      </c>
      <c r="AD1487" s="28">
        <v>4</v>
      </c>
      <c r="AE1487" s="28">
        <v>7</v>
      </c>
      <c r="AF1487" s="28">
        <v>0</v>
      </c>
      <c r="AG1487" s="28">
        <v>0</v>
      </c>
      <c r="AH1487" s="28">
        <v>0</v>
      </c>
      <c r="AI1487" s="28">
        <v>0</v>
      </c>
      <c r="AJ1487" s="28">
        <v>0</v>
      </c>
      <c r="AK1487" s="28">
        <v>0</v>
      </c>
      <c r="AL1487" s="28">
        <v>3</v>
      </c>
      <c r="AM1487" s="28">
        <v>11</v>
      </c>
      <c r="AN1487" s="32">
        <v>0</v>
      </c>
    </row>
    <row r="1488" spans="1:40" x14ac:dyDescent="0.35">
      <c r="A1488" s="19">
        <v>4487</v>
      </c>
      <c r="B1488" s="20">
        <v>1969</v>
      </c>
      <c r="C1488" s="21">
        <f ca="1">YEAR(TODAY())-CLEAN!$B1488</f>
        <v>56</v>
      </c>
      <c r="D1488" s="28" t="s">
        <v>792</v>
      </c>
      <c r="E1488" s="20" t="s">
        <v>717</v>
      </c>
      <c r="F1488" s="20" t="s">
        <v>709</v>
      </c>
      <c r="G1488" s="22">
        <v>39858</v>
      </c>
      <c r="H1488" s="21">
        <v>1</v>
      </c>
      <c r="I1488" s="21">
        <v>0</v>
      </c>
      <c r="J1488" s="21">
        <f>CLEAN!$H1488+CLEAN!$I1488</f>
        <v>1</v>
      </c>
      <c r="K1488" s="23">
        <v>41298</v>
      </c>
      <c r="L1488" s="21">
        <f ca="1">YEAR(TODAY())-YEAR(CLEAN!$K1488)</f>
        <v>12</v>
      </c>
      <c r="M1488" s="21">
        <v>67</v>
      </c>
      <c r="N1488" s="21">
        <f>SUM(CLEAN!$AB1488:$AE1488)</f>
        <v>12</v>
      </c>
      <c r="O1488" s="24">
        <f>CLEAN!$U1488+CLEAN!$V1488+CLEAN!$W1488+CLEAN!$X1488+CLEAN!$Y1488+CLEAN!$Z1488</f>
        <v>95</v>
      </c>
      <c r="P1488" s="21">
        <f>IF(CLEAN!$M1488&lt;=32,3,IF(CLEAN!$M1488&lt;=65,2,1))</f>
        <v>1</v>
      </c>
      <c r="Q1488" s="21">
        <f>IF(Table_Market[[#This Row],[F_TOTAL_achat]]&lt;=14,1,IF(Table_Market[[#This Row],[F_TOTAL_achat]]&lt;=21,2,3))</f>
        <v>1</v>
      </c>
      <c r="R1488" s="21">
        <f>IF(Table_Market[[#This Row],[M_TOTAL_dépensé]]&lt;=115,1,IF(Table_Market[[#This Row],[M_TOTAL_dépensé]]&lt;=833,2,3))</f>
        <v>1</v>
      </c>
      <c r="S1488" s="21" t="str">
        <f>Table_Market[[#This Row],[R_SCORE]]&amp;Table_Market[[#This Row],[F_SCORE]]&amp;Table_Market[[#This Row],[M_SCORE]]</f>
        <v>111</v>
      </c>
      <c r="T14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88" s="24">
        <v>15</v>
      </c>
      <c r="V1488" s="24">
        <v>20</v>
      </c>
      <c r="W1488" s="24">
        <v>25</v>
      </c>
      <c r="X1488" s="24">
        <v>2</v>
      </c>
      <c r="Y1488" s="24">
        <v>7</v>
      </c>
      <c r="Z1488" s="24">
        <v>26</v>
      </c>
      <c r="AA1488" s="21">
        <v>1</v>
      </c>
      <c r="AB1488" s="21">
        <v>2</v>
      </c>
      <c r="AC1488" s="21">
        <v>0</v>
      </c>
      <c r="AD1488" s="21">
        <v>4</v>
      </c>
      <c r="AE1488" s="21">
        <v>6</v>
      </c>
      <c r="AF1488" s="21">
        <v>0</v>
      </c>
      <c r="AG1488" s="21">
        <v>0</v>
      </c>
      <c r="AH1488" s="21">
        <v>0</v>
      </c>
      <c r="AI1488" s="21">
        <v>0</v>
      </c>
      <c r="AJ1488" s="21">
        <v>0</v>
      </c>
      <c r="AK1488" s="21">
        <v>0</v>
      </c>
      <c r="AL1488" s="21">
        <v>3</v>
      </c>
      <c r="AM1488" s="21">
        <v>11</v>
      </c>
      <c r="AN1488" s="25">
        <v>1</v>
      </c>
    </row>
    <row r="1489" spans="1:40" x14ac:dyDescent="0.35">
      <c r="A1489" s="26">
        <v>8212</v>
      </c>
      <c r="B1489" s="27">
        <v>1971</v>
      </c>
      <c r="C1489" s="21">
        <f ca="1">YEAR(TODAY())-CLEAN!$B1489</f>
        <v>54</v>
      </c>
      <c r="D1489" s="28" t="s">
        <v>792</v>
      </c>
      <c r="E1489" s="27" t="s">
        <v>717</v>
      </c>
      <c r="F1489" s="27" t="s">
        <v>710</v>
      </c>
      <c r="G1489" s="29">
        <v>39791</v>
      </c>
      <c r="H1489" s="28">
        <v>0</v>
      </c>
      <c r="I1489" s="28">
        <v>1</v>
      </c>
      <c r="J1489" s="28">
        <f>CLEAN!$H1489+CLEAN!$I1489</f>
        <v>1</v>
      </c>
      <c r="K1489" s="30">
        <v>41361</v>
      </c>
      <c r="L1489" s="28">
        <f ca="1">YEAR(TODAY())-YEAR(CLEAN!$K1489)</f>
        <v>12</v>
      </c>
      <c r="M1489" s="28">
        <v>89</v>
      </c>
      <c r="N1489" s="28">
        <f>SUM(CLEAN!$AB1489:$AE1489)</f>
        <v>15</v>
      </c>
      <c r="O1489" s="31">
        <f>CLEAN!$U1489+CLEAN!$V1489+CLEAN!$W1489+CLEAN!$X1489+CLEAN!$Y1489+CLEAN!$Z1489</f>
        <v>174</v>
      </c>
      <c r="P1489" s="28">
        <f>IF(CLEAN!$M1489&lt;=32,3,IF(CLEAN!$M1489&lt;=65,2,1))</f>
        <v>1</v>
      </c>
      <c r="Q1489" s="28">
        <f>IF(Table_Market[[#This Row],[F_TOTAL_achat]]&lt;=14,1,IF(Table_Market[[#This Row],[F_TOTAL_achat]]&lt;=21,2,3))</f>
        <v>2</v>
      </c>
      <c r="R1489" s="28">
        <f>IF(Table_Market[[#This Row],[M_TOTAL_dépensé]]&lt;=115,1,IF(Table_Market[[#This Row],[M_TOTAL_dépensé]]&lt;=833,2,3))</f>
        <v>2</v>
      </c>
      <c r="S1489" s="21" t="str">
        <f>Table_Market[[#This Row],[R_SCORE]]&amp;Table_Market[[#This Row],[F_SCORE]]&amp;Table_Market[[#This Row],[M_SCORE]]</f>
        <v>122</v>
      </c>
      <c r="T14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89" s="31">
        <v>85</v>
      </c>
      <c r="V1489" s="31">
        <v>15</v>
      </c>
      <c r="W1489" s="31">
        <v>27</v>
      </c>
      <c r="X1489" s="31">
        <v>13</v>
      </c>
      <c r="Y1489" s="31">
        <v>13</v>
      </c>
      <c r="Z1489" s="31">
        <v>21</v>
      </c>
      <c r="AA1489" s="28">
        <v>2</v>
      </c>
      <c r="AB1489" s="28">
        <v>3</v>
      </c>
      <c r="AC1489" s="28">
        <v>1</v>
      </c>
      <c r="AD1489" s="28">
        <v>4</v>
      </c>
      <c r="AE1489" s="28">
        <v>7</v>
      </c>
      <c r="AF1489" s="28">
        <v>0</v>
      </c>
      <c r="AG1489" s="28">
        <v>0</v>
      </c>
      <c r="AH1489" s="28">
        <v>0</v>
      </c>
      <c r="AI1489" s="28">
        <v>0</v>
      </c>
      <c r="AJ1489" s="28">
        <v>0</v>
      </c>
      <c r="AK1489" s="28">
        <v>0</v>
      </c>
      <c r="AL1489" s="28">
        <v>3</v>
      </c>
      <c r="AM1489" s="28">
        <v>11</v>
      </c>
      <c r="AN1489" s="32">
        <v>0</v>
      </c>
    </row>
    <row r="1490" spans="1:40" x14ac:dyDescent="0.35">
      <c r="A1490" s="19">
        <v>6515</v>
      </c>
      <c r="B1490" s="20">
        <v>1977</v>
      </c>
      <c r="C1490" s="21">
        <f ca="1">YEAR(TODAY())-CLEAN!$B1490</f>
        <v>48</v>
      </c>
      <c r="D1490" s="28" t="s">
        <v>792</v>
      </c>
      <c r="E1490" s="20" t="s">
        <v>716</v>
      </c>
      <c r="F1490" s="20" t="s">
        <v>713</v>
      </c>
      <c r="G1490" s="22">
        <v>39771</v>
      </c>
      <c r="H1490" s="21">
        <v>1</v>
      </c>
      <c r="I1490" s="21">
        <v>0</v>
      </c>
      <c r="J1490" s="21">
        <f>CLEAN!$H1490+CLEAN!$I1490</f>
        <v>1</v>
      </c>
      <c r="K1490" s="23">
        <v>41614</v>
      </c>
      <c r="L1490" s="21">
        <f ca="1">YEAR(TODAY())-YEAR(CLEAN!$K1490)</f>
        <v>12</v>
      </c>
      <c r="M1490" s="21">
        <v>92</v>
      </c>
      <c r="N1490" s="21">
        <f>SUM(CLEAN!$AB1490:$AE1490)</f>
        <v>9</v>
      </c>
      <c r="O1490" s="24">
        <f>CLEAN!$U1490+CLEAN!$V1490+CLEAN!$W1490+CLEAN!$X1490+CLEAN!$Y1490+CLEAN!$Z1490</f>
        <v>50</v>
      </c>
      <c r="P1490" s="21">
        <f>IF(CLEAN!$M1490&lt;=32,3,IF(CLEAN!$M1490&lt;=65,2,1))</f>
        <v>1</v>
      </c>
      <c r="Q1490" s="21">
        <f>IF(Table_Market[[#This Row],[F_TOTAL_achat]]&lt;=14,1,IF(Table_Market[[#This Row],[F_TOTAL_achat]]&lt;=21,2,3))</f>
        <v>1</v>
      </c>
      <c r="R1490" s="21">
        <f>IF(Table_Market[[#This Row],[M_TOTAL_dépensé]]&lt;=115,1,IF(Table_Market[[#This Row],[M_TOTAL_dépensé]]&lt;=833,2,3))</f>
        <v>1</v>
      </c>
      <c r="S1490" s="21" t="str">
        <f>Table_Market[[#This Row],[R_SCORE]]&amp;Table_Market[[#This Row],[F_SCORE]]&amp;Table_Market[[#This Row],[M_SCORE]]</f>
        <v>111</v>
      </c>
      <c r="T14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90" s="24">
        <v>6</v>
      </c>
      <c r="V1490" s="24">
        <v>2</v>
      </c>
      <c r="W1490" s="24">
        <v>18</v>
      </c>
      <c r="X1490" s="24">
        <v>2</v>
      </c>
      <c r="Y1490" s="24">
        <v>8</v>
      </c>
      <c r="Z1490" s="24">
        <v>14</v>
      </c>
      <c r="AA1490" s="21">
        <v>1</v>
      </c>
      <c r="AB1490" s="21">
        <v>2</v>
      </c>
      <c r="AC1490" s="21">
        <v>0</v>
      </c>
      <c r="AD1490" s="21">
        <v>3</v>
      </c>
      <c r="AE1490" s="21">
        <v>4</v>
      </c>
      <c r="AF1490" s="21">
        <v>0</v>
      </c>
      <c r="AG1490" s="21">
        <v>0</v>
      </c>
      <c r="AH1490" s="21">
        <v>0</v>
      </c>
      <c r="AI1490" s="21">
        <v>0</v>
      </c>
      <c r="AJ1490" s="21">
        <v>0</v>
      </c>
      <c r="AK1490" s="21">
        <v>0</v>
      </c>
      <c r="AL1490" s="21">
        <v>3</v>
      </c>
      <c r="AM1490" s="21">
        <v>11</v>
      </c>
      <c r="AN1490" s="25">
        <v>0</v>
      </c>
    </row>
    <row r="1491" spans="1:40" x14ac:dyDescent="0.35">
      <c r="A1491" s="26">
        <v>7384</v>
      </c>
      <c r="B1491" s="27">
        <v>1951</v>
      </c>
      <c r="C1491" s="21">
        <f ca="1">YEAR(TODAY())-CLEAN!$B1491</f>
        <v>74</v>
      </c>
      <c r="D1491" s="28" t="s">
        <v>794</v>
      </c>
      <c r="E1491" s="27" t="s">
        <v>717</v>
      </c>
      <c r="F1491" s="27" t="s">
        <v>713</v>
      </c>
      <c r="G1491" s="29">
        <v>39767</v>
      </c>
      <c r="H1491" s="28">
        <v>0</v>
      </c>
      <c r="I1491" s="28">
        <v>0</v>
      </c>
      <c r="J1491" s="28">
        <f>CLEAN!$H1491+CLEAN!$I1491</f>
        <v>0</v>
      </c>
      <c r="K1491" s="30">
        <v>41476</v>
      </c>
      <c r="L1491" s="28">
        <f ca="1">YEAR(TODAY())-YEAR(CLEAN!$K1491)</f>
        <v>12</v>
      </c>
      <c r="M1491" s="28">
        <v>18</v>
      </c>
      <c r="N1491" s="28">
        <f>SUM(CLEAN!$AB1491:$AE1491)</f>
        <v>23</v>
      </c>
      <c r="O1491" s="31">
        <f>CLEAN!$U1491+CLEAN!$V1491+CLEAN!$W1491+CLEAN!$X1491+CLEAN!$Y1491+CLEAN!$Z1491</f>
        <v>485</v>
      </c>
      <c r="P1491" s="28">
        <f>IF(CLEAN!$M1491&lt;=32,3,IF(CLEAN!$M1491&lt;=65,2,1))</f>
        <v>3</v>
      </c>
      <c r="Q1491" s="28">
        <f>IF(Table_Market[[#This Row],[F_TOTAL_achat]]&lt;=14,1,IF(Table_Market[[#This Row],[F_TOTAL_achat]]&lt;=21,2,3))</f>
        <v>3</v>
      </c>
      <c r="R1491" s="28">
        <f>IF(Table_Market[[#This Row],[M_TOTAL_dépensé]]&lt;=115,1,IF(Table_Market[[#This Row],[M_TOTAL_dépensé]]&lt;=833,2,3))</f>
        <v>2</v>
      </c>
      <c r="S1491" s="21" t="str">
        <f>Table_Market[[#This Row],[R_SCORE]]&amp;Table_Market[[#This Row],[F_SCORE]]&amp;Table_Market[[#This Row],[M_SCORE]]</f>
        <v>332</v>
      </c>
      <c r="T14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91" s="31">
        <v>113</v>
      </c>
      <c r="V1491" s="31">
        <v>61</v>
      </c>
      <c r="W1491" s="31">
        <v>204</v>
      </c>
      <c r="X1491" s="31">
        <v>34</v>
      </c>
      <c r="Y1491" s="31">
        <v>26</v>
      </c>
      <c r="Z1491" s="31">
        <v>47</v>
      </c>
      <c r="AA1491" s="28">
        <v>2</v>
      </c>
      <c r="AB1491" s="28">
        <v>7</v>
      </c>
      <c r="AC1491" s="28">
        <v>1</v>
      </c>
      <c r="AD1491" s="28">
        <v>7</v>
      </c>
      <c r="AE1491" s="28">
        <v>8</v>
      </c>
      <c r="AF1491" s="28">
        <v>0</v>
      </c>
      <c r="AG1491" s="28">
        <v>0</v>
      </c>
      <c r="AH1491" s="28">
        <v>0</v>
      </c>
      <c r="AI1491" s="28">
        <v>0</v>
      </c>
      <c r="AJ1491" s="28">
        <v>0</v>
      </c>
      <c r="AK1491" s="28">
        <v>0</v>
      </c>
      <c r="AL1491" s="28">
        <v>3</v>
      </c>
      <c r="AM1491" s="28">
        <v>11</v>
      </c>
      <c r="AN1491" s="32">
        <v>0</v>
      </c>
    </row>
    <row r="1492" spans="1:40" x14ac:dyDescent="0.35">
      <c r="A1492" s="19">
        <v>3524</v>
      </c>
      <c r="B1492" s="20">
        <v>1971</v>
      </c>
      <c r="C1492" s="21">
        <f ca="1">YEAR(TODAY())-CLEAN!$B1492</f>
        <v>54</v>
      </c>
      <c r="D1492" s="28" t="s">
        <v>792</v>
      </c>
      <c r="E1492" s="20" t="s">
        <v>717</v>
      </c>
      <c r="F1492" s="20" t="s">
        <v>709</v>
      </c>
      <c r="G1492" s="22">
        <v>39763</v>
      </c>
      <c r="H1492" s="21">
        <v>1</v>
      </c>
      <c r="I1492" s="21">
        <v>0</v>
      </c>
      <c r="J1492" s="21">
        <f>CLEAN!$H1492+CLEAN!$I1492</f>
        <v>1</v>
      </c>
      <c r="K1492" s="23">
        <v>41490</v>
      </c>
      <c r="L1492" s="21">
        <f ca="1">YEAR(TODAY())-YEAR(CLEAN!$K1492)</f>
        <v>12</v>
      </c>
      <c r="M1492" s="21">
        <v>9</v>
      </c>
      <c r="N1492" s="21">
        <f>SUM(CLEAN!$AB1492:$AE1492)</f>
        <v>17</v>
      </c>
      <c r="O1492" s="24">
        <f>CLEAN!$U1492+CLEAN!$V1492+CLEAN!$W1492+CLEAN!$X1492+CLEAN!$Y1492+CLEAN!$Z1492</f>
        <v>167</v>
      </c>
      <c r="P1492" s="21">
        <f>IF(CLEAN!$M1492&lt;=32,3,IF(CLEAN!$M1492&lt;=65,2,1))</f>
        <v>3</v>
      </c>
      <c r="Q1492" s="21">
        <f>IF(Table_Market[[#This Row],[F_TOTAL_achat]]&lt;=14,1,IF(Table_Market[[#This Row],[F_TOTAL_achat]]&lt;=21,2,3))</f>
        <v>2</v>
      </c>
      <c r="R1492" s="21">
        <f>IF(Table_Market[[#This Row],[M_TOTAL_dépensé]]&lt;=115,1,IF(Table_Market[[#This Row],[M_TOTAL_dépensé]]&lt;=833,2,3))</f>
        <v>2</v>
      </c>
      <c r="S1492" s="21" t="str">
        <f>Table_Market[[#This Row],[R_SCORE]]&amp;Table_Market[[#This Row],[F_SCORE]]&amp;Table_Market[[#This Row],[M_SCORE]]</f>
        <v>322</v>
      </c>
      <c r="T14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492" s="24">
        <v>80</v>
      </c>
      <c r="V1492" s="24">
        <v>1</v>
      </c>
      <c r="W1492" s="24">
        <v>60</v>
      </c>
      <c r="X1492" s="24">
        <v>4</v>
      </c>
      <c r="Y1492" s="24">
        <v>6</v>
      </c>
      <c r="Z1492" s="24">
        <v>16</v>
      </c>
      <c r="AA1492" s="21">
        <v>2</v>
      </c>
      <c r="AB1492" s="21">
        <v>5</v>
      </c>
      <c r="AC1492" s="21">
        <v>1</v>
      </c>
      <c r="AD1492" s="21">
        <v>2</v>
      </c>
      <c r="AE1492" s="21">
        <v>9</v>
      </c>
      <c r="AF1492" s="21">
        <v>0</v>
      </c>
      <c r="AG1492" s="21">
        <v>0</v>
      </c>
      <c r="AH1492" s="21">
        <v>0</v>
      </c>
      <c r="AI1492" s="21">
        <v>0</v>
      </c>
      <c r="AJ1492" s="21">
        <v>0</v>
      </c>
      <c r="AK1492" s="21">
        <v>0</v>
      </c>
      <c r="AL1492" s="21">
        <v>3</v>
      </c>
      <c r="AM1492" s="21">
        <v>11</v>
      </c>
      <c r="AN1492" s="25">
        <v>1</v>
      </c>
    </row>
    <row r="1493" spans="1:40" x14ac:dyDescent="0.35">
      <c r="A1493" s="26">
        <v>1717</v>
      </c>
      <c r="B1493" s="27">
        <v>1988</v>
      </c>
      <c r="C1493" s="21">
        <f ca="1">YEAR(TODAY())-CLEAN!$B1493</f>
        <v>37</v>
      </c>
      <c r="D1493" s="28" t="s">
        <v>793</v>
      </c>
      <c r="E1493" s="27" t="s">
        <v>716</v>
      </c>
      <c r="F1493" s="27" t="s">
        <v>709</v>
      </c>
      <c r="G1493" s="29">
        <v>39747</v>
      </c>
      <c r="H1493" s="28">
        <v>1</v>
      </c>
      <c r="I1493" s="28">
        <v>0</v>
      </c>
      <c r="J1493" s="28">
        <f>CLEAN!$H1493+CLEAN!$I1493</f>
        <v>1</v>
      </c>
      <c r="K1493" s="30">
        <v>41742</v>
      </c>
      <c r="L1493" s="28">
        <f ca="1">YEAR(TODAY())-YEAR(CLEAN!$K1493)</f>
        <v>11</v>
      </c>
      <c r="M1493" s="28">
        <v>43</v>
      </c>
      <c r="N1493" s="28">
        <f>SUM(CLEAN!$AB1493:$AE1493)</f>
        <v>18</v>
      </c>
      <c r="O1493" s="31">
        <f>CLEAN!$U1493+CLEAN!$V1493+CLEAN!$W1493+CLEAN!$X1493+CLEAN!$Y1493+CLEAN!$Z1493</f>
        <v>273</v>
      </c>
      <c r="P1493" s="28">
        <f>IF(CLEAN!$M1493&lt;=32,3,IF(CLEAN!$M1493&lt;=65,2,1))</f>
        <v>2</v>
      </c>
      <c r="Q1493" s="28">
        <f>IF(Table_Market[[#This Row],[F_TOTAL_achat]]&lt;=14,1,IF(Table_Market[[#This Row],[F_TOTAL_achat]]&lt;=21,2,3))</f>
        <v>2</v>
      </c>
      <c r="R1493" s="28">
        <f>IF(Table_Market[[#This Row],[M_TOTAL_dépensé]]&lt;=115,1,IF(Table_Market[[#This Row],[M_TOTAL_dépensé]]&lt;=833,2,3))</f>
        <v>2</v>
      </c>
      <c r="S1493" s="21" t="str">
        <f>Table_Market[[#This Row],[R_SCORE]]&amp;Table_Market[[#This Row],[F_SCORE]]&amp;Table_Market[[#This Row],[M_SCORE]]</f>
        <v>222</v>
      </c>
      <c r="T14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93" s="31">
        <v>80</v>
      </c>
      <c r="V1493" s="31">
        <v>15</v>
      </c>
      <c r="W1493" s="31">
        <v>93</v>
      </c>
      <c r="X1493" s="31">
        <v>20</v>
      </c>
      <c r="Y1493" s="31">
        <v>13</v>
      </c>
      <c r="Z1493" s="31">
        <v>52</v>
      </c>
      <c r="AA1493" s="28">
        <v>3</v>
      </c>
      <c r="AB1493" s="28">
        <v>5</v>
      </c>
      <c r="AC1493" s="28">
        <v>1</v>
      </c>
      <c r="AD1493" s="28">
        <v>4</v>
      </c>
      <c r="AE1493" s="28">
        <v>8</v>
      </c>
      <c r="AF1493" s="28">
        <v>0</v>
      </c>
      <c r="AG1493" s="28">
        <v>0</v>
      </c>
      <c r="AH1493" s="28">
        <v>0</v>
      </c>
      <c r="AI1493" s="28">
        <v>0</v>
      </c>
      <c r="AJ1493" s="28">
        <v>0</v>
      </c>
      <c r="AK1493" s="28">
        <v>0</v>
      </c>
      <c r="AL1493" s="28">
        <v>3</v>
      </c>
      <c r="AM1493" s="28">
        <v>11</v>
      </c>
      <c r="AN1493" s="32">
        <v>0</v>
      </c>
    </row>
    <row r="1494" spans="1:40" x14ac:dyDescent="0.35">
      <c r="A1494" s="19">
        <v>9197</v>
      </c>
      <c r="B1494" s="20">
        <v>1953</v>
      </c>
      <c r="C1494" s="21">
        <f ca="1">YEAR(TODAY())-CLEAN!$B1494</f>
        <v>72</v>
      </c>
      <c r="D1494" s="28" t="s">
        <v>794</v>
      </c>
      <c r="E1494" s="20" t="s">
        <v>716</v>
      </c>
      <c r="F1494" s="20" t="s">
        <v>710</v>
      </c>
      <c r="G1494" s="22">
        <v>39722</v>
      </c>
      <c r="H1494" s="21">
        <v>0</v>
      </c>
      <c r="I1494" s="21">
        <v>1</v>
      </c>
      <c r="J1494" s="21">
        <f>CLEAN!$H1494+CLEAN!$I1494</f>
        <v>1</v>
      </c>
      <c r="K1494" s="23">
        <v>41694</v>
      </c>
      <c r="L1494" s="21">
        <f ca="1">YEAR(TODAY())-YEAR(CLEAN!$K1494)</f>
        <v>11</v>
      </c>
      <c r="M1494" s="21">
        <v>92</v>
      </c>
      <c r="N1494" s="21">
        <f>SUM(CLEAN!$AB1494:$AE1494)</f>
        <v>10</v>
      </c>
      <c r="O1494" s="24">
        <f>CLEAN!$U1494+CLEAN!$V1494+CLEAN!$W1494+CLEAN!$X1494+CLEAN!$Y1494+CLEAN!$Z1494</f>
        <v>47</v>
      </c>
      <c r="P1494" s="21">
        <f>IF(CLEAN!$M1494&lt;=32,3,IF(CLEAN!$M1494&lt;=65,2,1))</f>
        <v>1</v>
      </c>
      <c r="Q1494" s="21">
        <f>IF(Table_Market[[#This Row],[F_TOTAL_achat]]&lt;=14,1,IF(Table_Market[[#This Row],[F_TOTAL_achat]]&lt;=21,2,3))</f>
        <v>1</v>
      </c>
      <c r="R1494" s="21">
        <f>IF(Table_Market[[#This Row],[M_TOTAL_dépensé]]&lt;=115,1,IF(Table_Market[[#This Row],[M_TOTAL_dépensé]]&lt;=833,2,3))</f>
        <v>1</v>
      </c>
      <c r="S1494" s="21" t="str">
        <f>Table_Market[[#This Row],[R_SCORE]]&amp;Table_Market[[#This Row],[F_SCORE]]&amp;Table_Market[[#This Row],[M_SCORE]]</f>
        <v>111</v>
      </c>
      <c r="T14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94" s="24">
        <v>32</v>
      </c>
      <c r="V1494" s="24">
        <v>0</v>
      </c>
      <c r="W1494" s="24">
        <v>5</v>
      </c>
      <c r="X1494" s="24">
        <v>2</v>
      </c>
      <c r="Y1494" s="24">
        <v>0</v>
      </c>
      <c r="Z1494" s="24">
        <v>8</v>
      </c>
      <c r="AA1494" s="21">
        <v>2</v>
      </c>
      <c r="AB1494" s="21">
        <v>2</v>
      </c>
      <c r="AC1494" s="21">
        <v>0</v>
      </c>
      <c r="AD1494" s="21">
        <v>3</v>
      </c>
      <c r="AE1494" s="21">
        <v>5</v>
      </c>
      <c r="AF1494" s="21">
        <v>0</v>
      </c>
      <c r="AG1494" s="21">
        <v>0</v>
      </c>
      <c r="AH1494" s="21">
        <v>0</v>
      </c>
      <c r="AI1494" s="21">
        <v>0</v>
      </c>
      <c r="AJ1494" s="21">
        <v>0</v>
      </c>
      <c r="AK1494" s="21">
        <v>0</v>
      </c>
      <c r="AL1494" s="21">
        <v>3</v>
      </c>
      <c r="AM1494" s="21">
        <v>11</v>
      </c>
      <c r="AN1494" s="25">
        <v>0</v>
      </c>
    </row>
    <row r="1495" spans="1:40" x14ac:dyDescent="0.35">
      <c r="A1495" s="26">
        <v>3710</v>
      </c>
      <c r="B1495" s="27">
        <v>1984</v>
      </c>
      <c r="C1495" s="21">
        <f ca="1">YEAR(TODAY())-CLEAN!$B1495</f>
        <v>41</v>
      </c>
      <c r="D1495" s="28" t="s">
        <v>793</v>
      </c>
      <c r="E1495" s="27" t="s">
        <v>714</v>
      </c>
      <c r="F1495" s="27" t="s">
        <v>709</v>
      </c>
      <c r="G1495" s="29">
        <v>39684</v>
      </c>
      <c r="H1495" s="28">
        <v>1</v>
      </c>
      <c r="I1495" s="28">
        <v>0</v>
      </c>
      <c r="J1495" s="28">
        <f>CLEAN!$H1495+CLEAN!$I1495</f>
        <v>1</v>
      </c>
      <c r="K1495" s="30">
        <v>41194</v>
      </c>
      <c r="L1495" s="28">
        <f ca="1">YEAR(TODAY())-YEAR(CLEAN!$K1495)</f>
        <v>13</v>
      </c>
      <c r="M1495" s="28">
        <v>41</v>
      </c>
      <c r="N1495" s="28">
        <f>SUM(CLEAN!$AB1495:$AE1495)</f>
        <v>12</v>
      </c>
      <c r="O1495" s="31">
        <f>CLEAN!$U1495+CLEAN!$V1495+CLEAN!$W1495+CLEAN!$X1495+CLEAN!$Y1495+CLEAN!$Z1495</f>
        <v>81</v>
      </c>
      <c r="P1495" s="28">
        <f>IF(CLEAN!$M1495&lt;=32,3,IF(CLEAN!$M1495&lt;=65,2,1))</f>
        <v>2</v>
      </c>
      <c r="Q1495" s="28">
        <f>IF(Table_Market[[#This Row],[F_TOTAL_achat]]&lt;=14,1,IF(Table_Market[[#This Row],[F_TOTAL_achat]]&lt;=21,2,3))</f>
        <v>1</v>
      </c>
      <c r="R1495" s="28">
        <f>IF(Table_Market[[#This Row],[M_TOTAL_dépensé]]&lt;=115,1,IF(Table_Market[[#This Row],[M_TOTAL_dépensé]]&lt;=833,2,3))</f>
        <v>1</v>
      </c>
      <c r="S1495" s="21" t="str">
        <f>Table_Market[[#This Row],[R_SCORE]]&amp;Table_Market[[#This Row],[F_SCORE]]&amp;Table_Market[[#This Row],[M_SCORE]]</f>
        <v>211</v>
      </c>
      <c r="T14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495" s="31">
        <v>19</v>
      </c>
      <c r="V1495" s="31">
        <v>0</v>
      </c>
      <c r="W1495" s="31">
        <v>35</v>
      </c>
      <c r="X1495" s="31">
        <v>6</v>
      </c>
      <c r="Y1495" s="31">
        <v>4</v>
      </c>
      <c r="Z1495" s="31">
        <v>17</v>
      </c>
      <c r="AA1495" s="28">
        <v>2</v>
      </c>
      <c r="AB1495" s="28">
        <v>2</v>
      </c>
      <c r="AC1495" s="28">
        <v>1</v>
      </c>
      <c r="AD1495" s="28">
        <v>2</v>
      </c>
      <c r="AE1495" s="28">
        <v>7</v>
      </c>
      <c r="AF1495" s="28">
        <v>0</v>
      </c>
      <c r="AG1495" s="28">
        <v>0</v>
      </c>
      <c r="AH1495" s="28">
        <v>0</v>
      </c>
      <c r="AI1495" s="28">
        <v>0</v>
      </c>
      <c r="AJ1495" s="28">
        <v>0</v>
      </c>
      <c r="AK1495" s="28">
        <v>1</v>
      </c>
      <c r="AL1495" s="28">
        <v>3</v>
      </c>
      <c r="AM1495" s="28">
        <v>11</v>
      </c>
      <c r="AN1495" s="32">
        <v>1</v>
      </c>
    </row>
    <row r="1496" spans="1:40" x14ac:dyDescent="0.35">
      <c r="A1496" s="19">
        <v>9925</v>
      </c>
      <c r="B1496" s="20">
        <v>1981</v>
      </c>
      <c r="C1496" s="21">
        <f ca="1">YEAR(TODAY())-CLEAN!$B1496</f>
        <v>44</v>
      </c>
      <c r="D1496" s="28" t="s">
        <v>793</v>
      </c>
      <c r="E1496" s="20" t="s">
        <v>714</v>
      </c>
      <c r="F1496" s="20" t="s">
        <v>713</v>
      </c>
      <c r="G1496" s="22">
        <v>39665</v>
      </c>
      <c r="H1496" s="21">
        <v>1</v>
      </c>
      <c r="I1496" s="21">
        <v>0</v>
      </c>
      <c r="J1496" s="21">
        <f>CLEAN!$H1496+CLEAN!$I1496</f>
        <v>1</v>
      </c>
      <c r="K1496" s="23">
        <v>41419</v>
      </c>
      <c r="L1496" s="21">
        <f ca="1">YEAR(TODAY())-YEAR(CLEAN!$K1496)</f>
        <v>12</v>
      </c>
      <c r="M1496" s="21">
        <v>97</v>
      </c>
      <c r="N1496" s="21">
        <f>SUM(CLEAN!$AB1496:$AE1496)</f>
        <v>16</v>
      </c>
      <c r="O1496" s="24">
        <f>CLEAN!$U1496+CLEAN!$V1496+CLEAN!$W1496+CLEAN!$X1496+CLEAN!$Y1496+CLEAN!$Z1496</f>
        <v>216</v>
      </c>
      <c r="P1496" s="21">
        <f>IF(CLEAN!$M1496&lt;=32,3,IF(CLEAN!$M1496&lt;=65,2,1))</f>
        <v>1</v>
      </c>
      <c r="Q1496" s="21">
        <f>IF(Table_Market[[#This Row],[F_TOTAL_achat]]&lt;=14,1,IF(Table_Market[[#This Row],[F_TOTAL_achat]]&lt;=21,2,3))</f>
        <v>2</v>
      </c>
      <c r="R1496" s="21">
        <f>IF(Table_Market[[#This Row],[M_TOTAL_dépensé]]&lt;=115,1,IF(Table_Market[[#This Row],[M_TOTAL_dépensé]]&lt;=833,2,3))</f>
        <v>2</v>
      </c>
      <c r="S1496" s="21" t="str">
        <f>Table_Market[[#This Row],[R_SCORE]]&amp;Table_Market[[#This Row],[F_SCORE]]&amp;Table_Market[[#This Row],[M_SCORE]]</f>
        <v>122</v>
      </c>
      <c r="T14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96" s="24">
        <v>127</v>
      </c>
      <c r="V1496" s="24">
        <v>1</v>
      </c>
      <c r="W1496" s="24">
        <v>56</v>
      </c>
      <c r="X1496" s="24">
        <v>0</v>
      </c>
      <c r="Y1496" s="24">
        <v>1</v>
      </c>
      <c r="Z1496" s="24">
        <v>31</v>
      </c>
      <c r="AA1496" s="21">
        <v>3</v>
      </c>
      <c r="AB1496" s="21">
        <v>4</v>
      </c>
      <c r="AC1496" s="21">
        <v>2</v>
      </c>
      <c r="AD1496" s="21">
        <v>3</v>
      </c>
      <c r="AE1496" s="21">
        <v>7</v>
      </c>
      <c r="AF1496" s="21">
        <v>1</v>
      </c>
      <c r="AG1496" s="21">
        <v>0</v>
      </c>
      <c r="AH1496" s="21">
        <v>0</v>
      </c>
      <c r="AI1496" s="21">
        <v>0</v>
      </c>
      <c r="AJ1496" s="21">
        <v>0</v>
      </c>
      <c r="AK1496" s="21">
        <v>0</v>
      </c>
      <c r="AL1496" s="21">
        <v>3</v>
      </c>
      <c r="AM1496" s="21">
        <v>11</v>
      </c>
      <c r="AN1496" s="25">
        <v>0</v>
      </c>
    </row>
    <row r="1497" spans="1:40" x14ac:dyDescent="0.35">
      <c r="A1497" s="26">
        <v>942</v>
      </c>
      <c r="B1497" s="27">
        <v>1982</v>
      </c>
      <c r="C1497" s="21">
        <f ca="1">YEAR(TODAY())-CLEAN!$B1497</f>
        <v>43</v>
      </c>
      <c r="D1497" s="28" t="s">
        <v>793</v>
      </c>
      <c r="E1497" s="27" t="s">
        <v>716</v>
      </c>
      <c r="F1497" s="27" t="s">
        <v>709</v>
      </c>
      <c r="G1497" s="29">
        <v>39660</v>
      </c>
      <c r="H1497" s="28">
        <v>1</v>
      </c>
      <c r="I1497" s="28">
        <v>0</v>
      </c>
      <c r="J1497" s="28">
        <f>CLEAN!$H1497+CLEAN!$I1497</f>
        <v>1</v>
      </c>
      <c r="K1497" s="30">
        <v>41129</v>
      </c>
      <c r="L1497" s="28">
        <f ca="1">YEAR(TODAY())-YEAR(CLEAN!$K1497)</f>
        <v>13</v>
      </c>
      <c r="M1497" s="28">
        <v>36</v>
      </c>
      <c r="N1497" s="28">
        <f>SUM(CLEAN!$AB1497:$AE1497)</f>
        <v>20</v>
      </c>
      <c r="O1497" s="31">
        <f>CLEAN!$U1497+CLEAN!$V1497+CLEAN!$W1497+CLEAN!$X1497+CLEAN!$Y1497+CLEAN!$Z1497</f>
        <v>299</v>
      </c>
      <c r="P1497" s="28">
        <f>IF(CLEAN!$M1497&lt;=32,3,IF(CLEAN!$M1497&lt;=65,2,1))</f>
        <v>2</v>
      </c>
      <c r="Q1497" s="28">
        <f>IF(Table_Market[[#This Row],[F_TOTAL_achat]]&lt;=14,1,IF(Table_Market[[#This Row],[F_TOTAL_achat]]&lt;=21,2,3))</f>
        <v>2</v>
      </c>
      <c r="R1497" s="28">
        <f>IF(Table_Market[[#This Row],[M_TOTAL_dépensé]]&lt;=115,1,IF(Table_Market[[#This Row],[M_TOTAL_dépensé]]&lt;=833,2,3))</f>
        <v>2</v>
      </c>
      <c r="S1497" s="21" t="str">
        <f>Table_Market[[#This Row],[R_SCORE]]&amp;Table_Market[[#This Row],[F_SCORE]]&amp;Table_Market[[#This Row],[M_SCORE]]</f>
        <v>222</v>
      </c>
      <c r="T14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97" s="31">
        <v>139</v>
      </c>
      <c r="V1497" s="31">
        <v>13</v>
      </c>
      <c r="W1497" s="31">
        <v>78</v>
      </c>
      <c r="X1497" s="31">
        <v>20</v>
      </c>
      <c r="Y1497" s="31">
        <v>13</v>
      </c>
      <c r="Z1497" s="31">
        <v>36</v>
      </c>
      <c r="AA1497" s="28">
        <v>3</v>
      </c>
      <c r="AB1497" s="28">
        <v>7</v>
      </c>
      <c r="AC1497" s="28">
        <v>1</v>
      </c>
      <c r="AD1497" s="28">
        <v>3</v>
      </c>
      <c r="AE1497" s="28">
        <v>9</v>
      </c>
      <c r="AF1497" s="28">
        <v>0</v>
      </c>
      <c r="AG1497" s="28">
        <v>0</v>
      </c>
      <c r="AH1497" s="28">
        <v>0</v>
      </c>
      <c r="AI1497" s="28">
        <v>0</v>
      </c>
      <c r="AJ1497" s="28">
        <v>0</v>
      </c>
      <c r="AK1497" s="28">
        <v>0</v>
      </c>
      <c r="AL1497" s="28">
        <v>3</v>
      </c>
      <c r="AM1497" s="28">
        <v>11</v>
      </c>
      <c r="AN1497" s="32">
        <v>1</v>
      </c>
    </row>
    <row r="1498" spans="1:40" x14ac:dyDescent="0.35">
      <c r="A1498" s="19">
        <v>5995</v>
      </c>
      <c r="B1498" s="20">
        <v>1962</v>
      </c>
      <c r="C1498" s="21">
        <f ca="1">YEAR(TODAY())-CLEAN!$B1498</f>
        <v>63</v>
      </c>
      <c r="D1498" s="28" t="s">
        <v>794</v>
      </c>
      <c r="E1498" s="20" t="s">
        <v>716</v>
      </c>
      <c r="F1498" s="20" t="s">
        <v>711</v>
      </c>
      <c r="G1498" s="22">
        <v>39552</v>
      </c>
      <c r="H1498" s="21">
        <v>1</v>
      </c>
      <c r="I1498" s="21">
        <v>1</v>
      </c>
      <c r="J1498" s="21">
        <f>CLEAN!$H1498+CLEAN!$I1498</f>
        <v>2</v>
      </c>
      <c r="K1498" s="23">
        <v>41261</v>
      </c>
      <c r="L1498" s="21">
        <f ca="1">YEAR(TODAY())-YEAR(CLEAN!$K1498)</f>
        <v>13</v>
      </c>
      <c r="M1498" s="21">
        <v>54</v>
      </c>
      <c r="N1498" s="21">
        <f>SUM(CLEAN!$AB1498:$AE1498)</f>
        <v>21</v>
      </c>
      <c r="O1498" s="24">
        <f>CLEAN!$U1498+CLEAN!$V1498+CLEAN!$W1498+CLEAN!$X1498+CLEAN!$Y1498+CLEAN!$Z1498</f>
        <v>384</v>
      </c>
      <c r="P1498" s="21">
        <f>IF(CLEAN!$M1498&lt;=32,3,IF(CLEAN!$M1498&lt;=65,2,1))</f>
        <v>2</v>
      </c>
      <c r="Q1498" s="21">
        <f>IF(Table_Market[[#This Row],[F_TOTAL_achat]]&lt;=14,1,IF(Table_Market[[#This Row],[F_TOTAL_achat]]&lt;=21,2,3))</f>
        <v>2</v>
      </c>
      <c r="R1498" s="21">
        <f>IF(Table_Market[[#This Row],[M_TOTAL_dépensé]]&lt;=115,1,IF(Table_Market[[#This Row],[M_TOTAL_dépensé]]&lt;=833,2,3))</f>
        <v>2</v>
      </c>
      <c r="S1498" s="21" t="str">
        <f>Table_Market[[#This Row],[R_SCORE]]&amp;Table_Market[[#This Row],[F_SCORE]]&amp;Table_Market[[#This Row],[M_SCORE]]</f>
        <v>222</v>
      </c>
      <c r="T14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498" s="24">
        <v>165</v>
      </c>
      <c r="V1498" s="24">
        <v>3</v>
      </c>
      <c r="W1498" s="24">
        <v>147</v>
      </c>
      <c r="X1498" s="24">
        <v>4</v>
      </c>
      <c r="Y1498" s="24">
        <v>24</v>
      </c>
      <c r="Z1498" s="24">
        <v>41</v>
      </c>
      <c r="AA1498" s="21">
        <v>7</v>
      </c>
      <c r="AB1498" s="21">
        <v>6</v>
      </c>
      <c r="AC1498" s="21">
        <v>2</v>
      </c>
      <c r="AD1498" s="21">
        <v>5</v>
      </c>
      <c r="AE1498" s="21">
        <v>8</v>
      </c>
      <c r="AF1498" s="21">
        <v>0</v>
      </c>
      <c r="AG1498" s="21">
        <v>0</v>
      </c>
      <c r="AH1498" s="21">
        <v>0</v>
      </c>
      <c r="AI1498" s="21">
        <v>0</v>
      </c>
      <c r="AJ1498" s="21">
        <v>0</v>
      </c>
      <c r="AK1498" s="21">
        <v>0</v>
      </c>
      <c r="AL1498" s="21">
        <v>3</v>
      </c>
      <c r="AM1498" s="21">
        <v>11</v>
      </c>
      <c r="AN1498" s="25">
        <v>1</v>
      </c>
    </row>
    <row r="1499" spans="1:40" x14ac:dyDescent="0.35">
      <c r="A1499" s="26">
        <v>4279</v>
      </c>
      <c r="B1499" s="27">
        <v>1963</v>
      </c>
      <c r="C1499" s="21">
        <f ca="1">YEAR(TODAY())-CLEAN!$B1499</f>
        <v>62</v>
      </c>
      <c r="D1499" s="28" t="s">
        <v>794</v>
      </c>
      <c r="E1499" s="27" t="s">
        <v>717</v>
      </c>
      <c r="F1499" s="27" t="s">
        <v>709</v>
      </c>
      <c r="G1499" s="29">
        <v>39548</v>
      </c>
      <c r="H1499" s="28">
        <v>1</v>
      </c>
      <c r="I1499" s="28">
        <v>1</v>
      </c>
      <c r="J1499" s="28">
        <f>CLEAN!$H1499+CLEAN!$I1499</f>
        <v>2</v>
      </c>
      <c r="K1499" s="30">
        <v>41729</v>
      </c>
      <c r="L1499" s="28">
        <f ca="1">YEAR(TODAY())-YEAR(CLEAN!$K1499)</f>
        <v>11</v>
      </c>
      <c r="M1499" s="28">
        <v>87</v>
      </c>
      <c r="N1499" s="28">
        <f>SUM(CLEAN!$AB1499:$AE1499)</f>
        <v>8</v>
      </c>
      <c r="O1499" s="31">
        <f>CLEAN!$U1499+CLEAN!$V1499+CLEAN!$W1499+CLEAN!$X1499+CLEAN!$Y1499+CLEAN!$Z1499</f>
        <v>54</v>
      </c>
      <c r="P1499" s="28">
        <f>IF(CLEAN!$M1499&lt;=32,3,IF(CLEAN!$M1499&lt;=65,2,1))</f>
        <v>1</v>
      </c>
      <c r="Q1499" s="28">
        <f>IF(Table_Market[[#This Row],[F_TOTAL_achat]]&lt;=14,1,IF(Table_Market[[#This Row],[F_TOTAL_achat]]&lt;=21,2,3))</f>
        <v>1</v>
      </c>
      <c r="R1499" s="28">
        <f>IF(Table_Market[[#This Row],[M_TOTAL_dépensé]]&lt;=115,1,IF(Table_Market[[#This Row],[M_TOTAL_dépensé]]&lt;=833,2,3))</f>
        <v>1</v>
      </c>
      <c r="S1499" s="21" t="str">
        <f>Table_Market[[#This Row],[R_SCORE]]&amp;Table_Market[[#This Row],[F_SCORE]]&amp;Table_Market[[#This Row],[M_SCORE]]</f>
        <v>111</v>
      </c>
      <c r="T14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499" s="31">
        <v>15</v>
      </c>
      <c r="V1499" s="31">
        <v>4</v>
      </c>
      <c r="W1499" s="31">
        <v>10</v>
      </c>
      <c r="X1499" s="31">
        <v>3</v>
      </c>
      <c r="Y1499" s="31">
        <v>4</v>
      </c>
      <c r="Z1499" s="31">
        <v>18</v>
      </c>
      <c r="AA1499" s="28">
        <v>2</v>
      </c>
      <c r="AB1499" s="28">
        <v>1</v>
      </c>
      <c r="AC1499" s="28">
        <v>1</v>
      </c>
      <c r="AD1499" s="28">
        <v>3</v>
      </c>
      <c r="AE1499" s="28">
        <v>3</v>
      </c>
      <c r="AF1499" s="28">
        <v>0</v>
      </c>
      <c r="AG1499" s="28">
        <v>0</v>
      </c>
      <c r="AH1499" s="28">
        <v>0</v>
      </c>
      <c r="AI1499" s="28">
        <v>0</v>
      </c>
      <c r="AJ1499" s="28">
        <v>0</v>
      </c>
      <c r="AK1499" s="28">
        <v>0</v>
      </c>
      <c r="AL1499" s="28">
        <v>3</v>
      </c>
      <c r="AM1499" s="28">
        <v>11</v>
      </c>
      <c r="AN1499" s="32">
        <v>0</v>
      </c>
    </row>
    <row r="1500" spans="1:40" x14ac:dyDescent="0.35">
      <c r="A1500" s="19">
        <v>5756</v>
      </c>
      <c r="B1500" s="20">
        <v>1983</v>
      </c>
      <c r="C1500" s="21">
        <f ca="1">YEAR(TODAY())-CLEAN!$B1500</f>
        <v>42</v>
      </c>
      <c r="D1500" s="28" t="s">
        <v>793</v>
      </c>
      <c r="E1500" s="20" t="s">
        <v>716</v>
      </c>
      <c r="F1500" s="20" t="s">
        <v>713</v>
      </c>
      <c r="G1500" s="22">
        <v>39453</v>
      </c>
      <c r="H1500" s="21">
        <v>1</v>
      </c>
      <c r="I1500" s="21">
        <v>0</v>
      </c>
      <c r="J1500" s="21">
        <f>CLEAN!$H1500+CLEAN!$I1500</f>
        <v>1</v>
      </c>
      <c r="K1500" s="23">
        <v>41732</v>
      </c>
      <c r="L1500" s="21">
        <f ca="1">YEAR(TODAY())-YEAR(CLEAN!$K1500)</f>
        <v>11</v>
      </c>
      <c r="M1500" s="21">
        <v>64</v>
      </c>
      <c r="N1500" s="21">
        <f>SUM(CLEAN!$AB1500:$AE1500)</f>
        <v>11</v>
      </c>
      <c r="O1500" s="24">
        <f>CLEAN!$U1500+CLEAN!$V1500+CLEAN!$W1500+CLEAN!$X1500+CLEAN!$Y1500+CLEAN!$Z1500</f>
        <v>55</v>
      </c>
      <c r="P1500" s="21">
        <f>IF(CLEAN!$M1500&lt;=32,3,IF(CLEAN!$M1500&lt;=65,2,1))</f>
        <v>2</v>
      </c>
      <c r="Q1500" s="21">
        <f>IF(Table_Market[[#This Row],[F_TOTAL_achat]]&lt;=14,1,IF(Table_Market[[#This Row],[F_TOTAL_achat]]&lt;=21,2,3))</f>
        <v>1</v>
      </c>
      <c r="R1500" s="21">
        <f>IF(Table_Market[[#This Row],[M_TOTAL_dépensé]]&lt;=115,1,IF(Table_Market[[#This Row],[M_TOTAL_dépensé]]&lt;=833,2,3))</f>
        <v>1</v>
      </c>
      <c r="S1500" s="21" t="str">
        <f>Table_Market[[#This Row],[R_SCORE]]&amp;Table_Market[[#This Row],[F_SCORE]]&amp;Table_Market[[#This Row],[M_SCORE]]</f>
        <v>211</v>
      </c>
      <c r="T15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00" s="24">
        <v>46</v>
      </c>
      <c r="V1500" s="24">
        <v>0</v>
      </c>
      <c r="W1500" s="24">
        <v>7</v>
      </c>
      <c r="X1500" s="24">
        <v>0</v>
      </c>
      <c r="Y1500" s="24">
        <v>0</v>
      </c>
      <c r="Z1500" s="24">
        <v>2</v>
      </c>
      <c r="AA1500" s="21">
        <v>2</v>
      </c>
      <c r="AB1500" s="21">
        <v>2</v>
      </c>
      <c r="AC1500" s="21">
        <v>0</v>
      </c>
      <c r="AD1500" s="21">
        <v>3</v>
      </c>
      <c r="AE1500" s="21">
        <v>6</v>
      </c>
      <c r="AF1500" s="21">
        <v>0</v>
      </c>
      <c r="AG1500" s="21">
        <v>0</v>
      </c>
      <c r="AH1500" s="21">
        <v>0</v>
      </c>
      <c r="AI1500" s="21">
        <v>0</v>
      </c>
      <c r="AJ1500" s="21">
        <v>0</v>
      </c>
      <c r="AK1500" s="21">
        <v>0</v>
      </c>
      <c r="AL1500" s="21">
        <v>3</v>
      </c>
      <c r="AM1500" s="21">
        <v>11</v>
      </c>
      <c r="AN1500" s="25">
        <v>0</v>
      </c>
    </row>
    <row r="1501" spans="1:40" x14ac:dyDescent="0.35">
      <c r="A1501" s="26">
        <v>10477</v>
      </c>
      <c r="B1501" s="27">
        <v>1973</v>
      </c>
      <c r="C1501" s="21">
        <f ca="1">YEAR(TODAY())-CLEAN!$B1501</f>
        <v>52</v>
      </c>
      <c r="D1501" s="28" t="s">
        <v>792</v>
      </c>
      <c r="E1501" s="27" t="s">
        <v>714</v>
      </c>
      <c r="F1501" s="27" t="s">
        <v>713</v>
      </c>
      <c r="G1501" s="29">
        <v>39435</v>
      </c>
      <c r="H1501" s="28">
        <v>1</v>
      </c>
      <c r="I1501" s="28">
        <v>0</v>
      </c>
      <c r="J1501" s="28">
        <f>CLEAN!$H1501+CLEAN!$I1501</f>
        <v>1</v>
      </c>
      <c r="K1501" s="30">
        <v>41492</v>
      </c>
      <c r="L1501" s="28">
        <f ca="1">YEAR(TODAY())-YEAR(CLEAN!$K1501)</f>
        <v>12</v>
      </c>
      <c r="M1501" s="28">
        <v>16</v>
      </c>
      <c r="N1501" s="28">
        <f>SUM(CLEAN!$AB1501:$AE1501)</f>
        <v>13</v>
      </c>
      <c r="O1501" s="31">
        <f>CLEAN!$U1501+CLEAN!$V1501+CLEAN!$W1501+CLEAN!$X1501+CLEAN!$Y1501+CLEAN!$Z1501</f>
        <v>102</v>
      </c>
      <c r="P1501" s="28">
        <f>IF(CLEAN!$M1501&lt;=32,3,IF(CLEAN!$M1501&lt;=65,2,1))</f>
        <v>3</v>
      </c>
      <c r="Q1501" s="28">
        <f>IF(Table_Market[[#This Row],[F_TOTAL_achat]]&lt;=14,1,IF(Table_Market[[#This Row],[F_TOTAL_achat]]&lt;=21,2,3))</f>
        <v>1</v>
      </c>
      <c r="R1501" s="28">
        <f>IF(Table_Market[[#This Row],[M_TOTAL_dépensé]]&lt;=115,1,IF(Table_Market[[#This Row],[M_TOTAL_dépensé]]&lt;=833,2,3))</f>
        <v>1</v>
      </c>
      <c r="S1501" s="21" t="str">
        <f>Table_Market[[#This Row],[R_SCORE]]&amp;Table_Market[[#This Row],[F_SCORE]]&amp;Table_Market[[#This Row],[M_SCORE]]</f>
        <v>311</v>
      </c>
      <c r="T15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01" s="31">
        <v>71</v>
      </c>
      <c r="V1501" s="31">
        <v>0</v>
      </c>
      <c r="W1501" s="31">
        <v>18</v>
      </c>
      <c r="X1501" s="31">
        <v>0</v>
      </c>
      <c r="Y1501" s="31">
        <v>0</v>
      </c>
      <c r="Z1501" s="31">
        <v>13</v>
      </c>
      <c r="AA1501" s="28">
        <v>1</v>
      </c>
      <c r="AB1501" s="28">
        <v>3</v>
      </c>
      <c r="AC1501" s="28">
        <v>1</v>
      </c>
      <c r="AD1501" s="28">
        <v>2</v>
      </c>
      <c r="AE1501" s="28">
        <v>7</v>
      </c>
      <c r="AF1501" s="28">
        <v>0</v>
      </c>
      <c r="AG1501" s="28">
        <v>0</v>
      </c>
      <c r="AH1501" s="28">
        <v>0</v>
      </c>
      <c r="AI1501" s="28">
        <v>0</v>
      </c>
      <c r="AJ1501" s="28">
        <v>0</v>
      </c>
      <c r="AK1501" s="28">
        <v>0</v>
      </c>
      <c r="AL1501" s="28">
        <v>3</v>
      </c>
      <c r="AM1501" s="28">
        <v>11</v>
      </c>
      <c r="AN1501" s="32">
        <v>0</v>
      </c>
    </row>
    <row r="1502" spans="1:40" x14ac:dyDescent="0.35">
      <c r="A1502" s="19">
        <v>5493</v>
      </c>
      <c r="B1502" s="20">
        <v>1976</v>
      </c>
      <c r="C1502" s="21">
        <f ca="1">YEAR(TODAY())-CLEAN!$B1502</f>
        <v>49</v>
      </c>
      <c r="D1502" s="28" t="s">
        <v>792</v>
      </c>
      <c r="E1502" s="20" t="s">
        <v>716</v>
      </c>
      <c r="F1502" s="20" t="s">
        <v>710</v>
      </c>
      <c r="G1502" s="22">
        <v>39356</v>
      </c>
      <c r="H1502" s="21">
        <v>1</v>
      </c>
      <c r="I1502" s="21">
        <v>1</v>
      </c>
      <c r="J1502" s="21">
        <f>CLEAN!$H1502+CLEAN!$I1502</f>
        <v>2</v>
      </c>
      <c r="K1502" s="23">
        <v>41717</v>
      </c>
      <c r="L1502" s="21">
        <f ca="1">YEAR(TODAY())-YEAR(CLEAN!$K1502)</f>
        <v>11</v>
      </c>
      <c r="M1502" s="21">
        <v>21</v>
      </c>
      <c r="N1502" s="21">
        <f>SUM(CLEAN!$AB1502:$AE1502)</f>
        <v>9</v>
      </c>
      <c r="O1502" s="24">
        <f>CLEAN!$U1502+CLEAN!$V1502+CLEAN!$W1502+CLEAN!$X1502+CLEAN!$Y1502+CLEAN!$Z1502</f>
        <v>23</v>
      </c>
      <c r="P1502" s="21">
        <f>IF(CLEAN!$M1502&lt;=32,3,IF(CLEAN!$M1502&lt;=65,2,1))</f>
        <v>3</v>
      </c>
      <c r="Q1502" s="21">
        <f>IF(Table_Market[[#This Row],[F_TOTAL_achat]]&lt;=14,1,IF(Table_Market[[#This Row],[F_TOTAL_achat]]&lt;=21,2,3))</f>
        <v>1</v>
      </c>
      <c r="R1502" s="21">
        <f>IF(Table_Market[[#This Row],[M_TOTAL_dépensé]]&lt;=115,1,IF(Table_Market[[#This Row],[M_TOTAL_dépensé]]&lt;=833,2,3))</f>
        <v>1</v>
      </c>
      <c r="S1502" s="21" t="str">
        <f>Table_Market[[#This Row],[R_SCORE]]&amp;Table_Market[[#This Row],[F_SCORE]]&amp;Table_Market[[#This Row],[M_SCORE]]</f>
        <v>311</v>
      </c>
      <c r="T15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02" s="24">
        <v>15</v>
      </c>
      <c r="V1502" s="24">
        <v>0</v>
      </c>
      <c r="W1502" s="24">
        <v>2</v>
      </c>
      <c r="X1502" s="24">
        <v>0</v>
      </c>
      <c r="Y1502" s="24">
        <v>0</v>
      </c>
      <c r="Z1502" s="24">
        <v>6</v>
      </c>
      <c r="AA1502" s="21">
        <v>1</v>
      </c>
      <c r="AB1502" s="21">
        <v>1</v>
      </c>
      <c r="AC1502" s="21">
        <v>0</v>
      </c>
      <c r="AD1502" s="21">
        <v>2</v>
      </c>
      <c r="AE1502" s="21">
        <v>6</v>
      </c>
      <c r="AF1502" s="21">
        <v>1</v>
      </c>
      <c r="AG1502" s="21">
        <v>0</v>
      </c>
      <c r="AH1502" s="21">
        <v>0</v>
      </c>
      <c r="AI1502" s="21">
        <v>0</v>
      </c>
      <c r="AJ1502" s="21">
        <v>0</v>
      </c>
      <c r="AK1502" s="21">
        <v>0</v>
      </c>
      <c r="AL1502" s="21">
        <v>3</v>
      </c>
      <c r="AM1502" s="21">
        <v>11</v>
      </c>
      <c r="AN1502" s="25">
        <v>0</v>
      </c>
    </row>
    <row r="1503" spans="1:40" x14ac:dyDescent="0.35">
      <c r="A1503" s="26">
        <v>10141</v>
      </c>
      <c r="B1503" s="27">
        <v>1960</v>
      </c>
      <c r="C1503" s="21">
        <f ca="1">YEAR(TODAY())-CLEAN!$B1503</f>
        <v>65</v>
      </c>
      <c r="D1503" s="28" t="s">
        <v>794</v>
      </c>
      <c r="E1503" s="27" t="s">
        <v>717</v>
      </c>
      <c r="F1503" s="27" t="s">
        <v>711</v>
      </c>
      <c r="G1503" s="29">
        <v>39228</v>
      </c>
      <c r="H1503" s="28">
        <v>0</v>
      </c>
      <c r="I1503" s="28">
        <v>0</v>
      </c>
      <c r="J1503" s="28">
        <f>CLEAN!$H1503+CLEAN!$I1503</f>
        <v>0</v>
      </c>
      <c r="K1503" s="30">
        <v>41404</v>
      </c>
      <c r="L1503" s="28">
        <f ca="1">YEAR(TODAY())-YEAR(CLEAN!$K1503)</f>
        <v>12</v>
      </c>
      <c r="M1503" s="28">
        <v>1</v>
      </c>
      <c r="N1503" s="28">
        <f>SUM(CLEAN!$AB1503:$AE1503)</f>
        <v>7</v>
      </c>
      <c r="O1503" s="31">
        <f>CLEAN!$U1503+CLEAN!$V1503+CLEAN!$W1503+CLEAN!$X1503+CLEAN!$Y1503+CLEAN!$Z1503</f>
        <v>20</v>
      </c>
      <c r="P1503" s="28">
        <f>IF(CLEAN!$M1503&lt;=32,3,IF(CLEAN!$M1503&lt;=65,2,1))</f>
        <v>3</v>
      </c>
      <c r="Q1503" s="28">
        <f>IF(Table_Market[[#This Row],[F_TOTAL_achat]]&lt;=14,1,IF(Table_Market[[#This Row],[F_TOTAL_achat]]&lt;=21,2,3))</f>
        <v>1</v>
      </c>
      <c r="R1503" s="28">
        <f>IF(Table_Market[[#This Row],[M_TOTAL_dépensé]]&lt;=115,1,IF(Table_Market[[#This Row],[M_TOTAL_dépensé]]&lt;=833,2,3))</f>
        <v>1</v>
      </c>
      <c r="S1503" s="21" t="str">
        <f>Table_Market[[#This Row],[R_SCORE]]&amp;Table_Market[[#This Row],[F_SCORE]]&amp;Table_Market[[#This Row],[M_SCORE]]</f>
        <v>311</v>
      </c>
      <c r="T15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03" s="31">
        <v>7</v>
      </c>
      <c r="V1503" s="31">
        <v>1</v>
      </c>
      <c r="W1503" s="31">
        <v>6</v>
      </c>
      <c r="X1503" s="31">
        <v>0</v>
      </c>
      <c r="Y1503" s="31">
        <v>3</v>
      </c>
      <c r="Z1503" s="31">
        <v>3</v>
      </c>
      <c r="AA1503" s="28">
        <v>1</v>
      </c>
      <c r="AB1503" s="28">
        <v>0</v>
      </c>
      <c r="AC1503" s="28">
        <v>0</v>
      </c>
      <c r="AD1503" s="28">
        <v>3</v>
      </c>
      <c r="AE1503" s="28">
        <v>4</v>
      </c>
      <c r="AF1503" s="28">
        <v>0</v>
      </c>
      <c r="AG1503" s="28">
        <v>0</v>
      </c>
      <c r="AH1503" s="28">
        <v>0</v>
      </c>
      <c r="AI1503" s="28">
        <v>0</v>
      </c>
      <c r="AJ1503" s="28">
        <v>0</v>
      </c>
      <c r="AK1503" s="28">
        <v>0</v>
      </c>
      <c r="AL1503" s="28">
        <v>3</v>
      </c>
      <c r="AM1503" s="28">
        <v>11</v>
      </c>
      <c r="AN1503" s="32">
        <v>0</v>
      </c>
    </row>
    <row r="1504" spans="1:40" x14ac:dyDescent="0.35">
      <c r="A1504" s="19">
        <v>1833</v>
      </c>
      <c r="B1504" s="20">
        <v>1974</v>
      </c>
      <c r="C1504" s="21">
        <f ca="1">YEAR(TODAY())-CLEAN!$B1504</f>
        <v>51</v>
      </c>
      <c r="D1504" s="28" t="s">
        <v>792</v>
      </c>
      <c r="E1504" s="20" t="s">
        <v>714</v>
      </c>
      <c r="F1504" s="20" t="s">
        <v>709</v>
      </c>
      <c r="G1504" s="22">
        <v>39190</v>
      </c>
      <c r="H1504" s="21">
        <v>1</v>
      </c>
      <c r="I1504" s="21">
        <v>0</v>
      </c>
      <c r="J1504" s="21">
        <f>CLEAN!$H1504+CLEAN!$I1504</f>
        <v>1</v>
      </c>
      <c r="K1504" s="23">
        <v>41755</v>
      </c>
      <c r="L1504" s="21">
        <f ca="1">YEAR(TODAY())-YEAR(CLEAN!$K1504)</f>
        <v>11</v>
      </c>
      <c r="M1504" s="21">
        <v>91</v>
      </c>
      <c r="N1504" s="21">
        <f>SUM(CLEAN!$AB1504:$AE1504)</f>
        <v>12</v>
      </c>
      <c r="O1504" s="24">
        <f>CLEAN!$U1504+CLEAN!$V1504+CLEAN!$W1504+CLEAN!$X1504+CLEAN!$Y1504+CLEAN!$Z1504</f>
        <v>133</v>
      </c>
      <c r="P1504" s="21">
        <f>IF(CLEAN!$M1504&lt;=32,3,IF(CLEAN!$M1504&lt;=65,2,1))</f>
        <v>1</v>
      </c>
      <c r="Q1504" s="21">
        <f>IF(Table_Market[[#This Row],[F_TOTAL_achat]]&lt;=14,1,IF(Table_Market[[#This Row],[F_TOTAL_achat]]&lt;=21,2,3))</f>
        <v>1</v>
      </c>
      <c r="R1504" s="21">
        <f>IF(Table_Market[[#This Row],[M_TOTAL_dépensé]]&lt;=115,1,IF(Table_Market[[#This Row],[M_TOTAL_dépensé]]&lt;=833,2,3))</f>
        <v>2</v>
      </c>
      <c r="S1504" s="21" t="str">
        <f>Table_Market[[#This Row],[R_SCORE]]&amp;Table_Market[[#This Row],[F_SCORE]]&amp;Table_Market[[#This Row],[M_SCORE]]</f>
        <v>112</v>
      </c>
      <c r="T15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04" s="24">
        <v>68</v>
      </c>
      <c r="V1504" s="24">
        <v>8</v>
      </c>
      <c r="W1504" s="24">
        <v>18</v>
      </c>
      <c r="X1504" s="24">
        <v>19</v>
      </c>
      <c r="Y1504" s="24">
        <v>8</v>
      </c>
      <c r="Z1504" s="24">
        <v>12</v>
      </c>
      <c r="AA1504" s="21">
        <v>2</v>
      </c>
      <c r="AB1504" s="21">
        <v>2</v>
      </c>
      <c r="AC1504" s="21">
        <v>1</v>
      </c>
      <c r="AD1504" s="21">
        <v>4</v>
      </c>
      <c r="AE1504" s="21">
        <v>5</v>
      </c>
      <c r="AF1504" s="21">
        <v>0</v>
      </c>
      <c r="AG1504" s="21">
        <v>0</v>
      </c>
      <c r="AH1504" s="21">
        <v>0</v>
      </c>
      <c r="AI1504" s="21">
        <v>0</v>
      </c>
      <c r="AJ1504" s="21">
        <v>0</v>
      </c>
      <c r="AK1504" s="21">
        <v>0</v>
      </c>
      <c r="AL1504" s="21">
        <v>3</v>
      </c>
      <c r="AM1504" s="21">
        <v>11</v>
      </c>
      <c r="AN1504" s="25">
        <v>0</v>
      </c>
    </row>
    <row r="1505" spans="1:40" x14ac:dyDescent="0.35">
      <c r="A1505" s="26">
        <v>3657</v>
      </c>
      <c r="B1505" s="27">
        <v>1986</v>
      </c>
      <c r="C1505" s="21">
        <f ca="1">YEAR(TODAY())-CLEAN!$B1505</f>
        <v>39</v>
      </c>
      <c r="D1505" s="28" t="s">
        <v>793</v>
      </c>
      <c r="E1505" s="27" t="s">
        <v>716</v>
      </c>
      <c r="F1505" s="27" t="s">
        <v>709</v>
      </c>
      <c r="G1505" s="29">
        <v>39146</v>
      </c>
      <c r="H1505" s="28">
        <v>1</v>
      </c>
      <c r="I1505" s="28">
        <v>0</v>
      </c>
      <c r="J1505" s="28">
        <f>CLEAN!$H1505+CLEAN!$I1505</f>
        <v>1</v>
      </c>
      <c r="K1505" s="30">
        <v>41319</v>
      </c>
      <c r="L1505" s="28">
        <f ca="1">YEAR(TODAY())-YEAR(CLEAN!$K1505)</f>
        <v>12</v>
      </c>
      <c r="M1505" s="28">
        <v>1</v>
      </c>
      <c r="N1505" s="28">
        <f>SUM(CLEAN!$AB1505:$AE1505)</f>
        <v>16</v>
      </c>
      <c r="O1505" s="31">
        <f>CLEAN!$U1505+CLEAN!$V1505+CLEAN!$W1505+CLEAN!$X1505+CLEAN!$Y1505+CLEAN!$Z1505</f>
        <v>165</v>
      </c>
      <c r="P1505" s="28">
        <f>IF(CLEAN!$M1505&lt;=32,3,IF(CLEAN!$M1505&lt;=65,2,1))</f>
        <v>3</v>
      </c>
      <c r="Q1505" s="28">
        <f>IF(Table_Market[[#This Row],[F_TOTAL_achat]]&lt;=14,1,IF(Table_Market[[#This Row],[F_TOTAL_achat]]&lt;=21,2,3))</f>
        <v>2</v>
      </c>
      <c r="R1505" s="28">
        <f>IF(Table_Market[[#This Row],[M_TOTAL_dépensé]]&lt;=115,1,IF(Table_Market[[#This Row],[M_TOTAL_dépensé]]&lt;=833,2,3))</f>
        <v>2</v>
      </c>
      <c r="S1505" s="21" t="str">
        <f>Table_Market[[#This Row],[R_SCORE]]&amp;Table_Market[[#This Row],[F_SCORE]]&amp;Table_Market[[#This Row],[M_SCORE]]</f>
        <v>322</v>
      </c>
      <c r="T15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05" s="31">
        <v>94</v>
      </c>
      <c r="V1505" s="31">
        <v>1</v>
      </c>
      <c r="W1505" s="31">
        <v>33</v>
      </c>
      <c r="X1505" s="31">
        <v>13</v>
      </c>
      <c r="Y1505" s="31">
        <v>12</v>
      </c>
      <c r="Z1505" s="31">
        <v>12</v>
      </c>
      <c r="AA1505" s="28">
        <v>3</v>
      </c>
      <c r="AB1505" s="28">
        <v>4</v>
      </c>
      <c r="AC1505" s="28">
        <v>0</v>
      </c>
      <c r="AD1505" s="28">
        <v>4</v>
      </c>
      <c r="AE1505" s="28">
        <v>8</v>
      </c>
      <c r="AF1505" s="28">
        <v>0</v>
      </c>
      <c r="AG1505" s="28">
        <v>0</v>
      </c>
      <c r="AH1505" s="28">
        <v>0</v>
      </c>
      <c r="AI1505" s="28">
        <v>0</v>
      </c>
      <c r="AJ1505" s="28">
        <v>0</v>
      </c>
      <c r="AK1505" s="28">
        <v>0</v>
      </c>
      <c r="AL1505" s="28">
        <v>3</v>
      </c>
      <c r="AM1505" s="28">
        <v>11</v>
      </c>
      <c r="AN1505" s="32">
        <v>0</v>
      </c>
    </row>
    <row r="1506" spans="1:40" x14ac:dyDescent="0.35">
      <c r="A1506" s="19">
        <v>4338</v>
      </c>
      <c r="B1506" s="20">
        <v>1983</v>
      </c>
      <c r="C1506" s="21">
        <f ca="1">YEAR(TODAY())-CLEAN!$B1506</f>
        <v>42</v>
      </c>
      <c r="D1506" s="28" t="s">
        <v>793</v>
      </c>
      <c r="E1506" s="20" t="s">
        <v>716</v>
      </c>
      <c r="F1506" s="20" t="s">
        <v>709</v>
      </c>
      <c r="G1506" s="22">
        <v>39062</v>
      </c>
      <c r="H1506" s="21">
        <v>1</v>
      </c>
      <c r="I1506" s="21">
        <v>0</v>
      </c>
      <c r="J1506" s="21">
        <f>CLEAN!$H1506+CLEAN!$I1506</f>
        <v>1</v>
      </c>
      <c r="K1506" s="23">
        <v>41723</v>
      </c>
      <c r="L1506" s="21">
        <f ca="1">YEAR(TODAY())-YEAR(CLEAN!$K1506)</f>
        <v>11</v>
      </c>
      <c r="M1506" s="21">
        <v>28</v>
      </c>
      <c r="N1506" s="21">
        <f>SUM(CLEAN!$AB1506:$AE1506)</f>
        <v>8</v>
      </c>
      <c r="O1506" s="24">
        <f>CLEAN!$U1506+CLEAN!$V1506+CLEAN!$W1506+CLEAN!$X1506+CLEAN!$Y1506+CLEAN!$Z1506</f>
        <v>44</v>
      </c>
      <c r="P1506" s="21">
        <f>IF(CLEAN!$M1506&lt;=32,3,IF(CLEAN!$M1506&lt;=65,2,1))</f>
        <v>3</v>
      </c>
      <c r="Q1506" s="21">
        <f>IF(Table_Market[[#This Row],[F_TOTAL_achat]]&lt;=14,1,IF(Table_Market[[#This Row],[F_TOTAL_achat]]&lt;=21,2,3))</f>
        <v>1</v>
      </c>
      <c r="R1506" s="21">
        <f>IF(Table_Market[[#This Row],[M_TOTAL_dépensé]]&lt;=115,1,IF(Table_Market[[#This Row],[M_TOTAL_dépensé]]&lt;=833,2,3))</f>
        <v>1</v>
      </c>
      <c r="S1506" s="21" t="str">
        <f>Table_Market[[#This Row],[R_SCORE]]&amp;Table_Market[[#This Row],[F_SCORE]]&amp;Table_Market[[#This Row],[M_SCORE]]</f>
        <v>311</v>
      </c>
      <c r="T15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06" s="24">
        <v>23</v>
      </c>
      <c r="V1506" s="24">
        <v>0</v>
      </c>
      <c r="W1506" s="24">
        <v>9</v>
      </c>
      <c r="X1506" s="24">
        <v>0</v>
      </c>
      <c r="Y1506" s="24">
        <v>0</v>
      </c>
      <c r="Z1506" s="24">
        <v>12</v>
      </c>
      <c r="AA1506" s="21">
        <v>1</v>
      </c>
      <c r="AB1506" s="21">
        <v>1</v>
      </c>
      <c r="AC1506" s="21">
        <v>0</v>
      </c>
      <c r="AD1506" s="21">
        <v>3</v>
      </c>
      <c r="AE1506" s="21">
        <v>4</v>
      </c>
      <c r="AF1506" s="21">
        <v>1</v>
      </c>
      <c r="AG1506" s="21">
        <v>0</v>
      </c>
      <c r="AH1506" s="21">
        <v>0</v>
      </c>
      <c r="AI1506" s="21">
        <v>0</v>
      </c>
      <c r="AJ1506" s="21">
        <v>0</v>
      </c>
      <c r="AK1506" s="21">
        <v>0</v>
      </c>
      <c r="AL1506" s="21">
        <v>3</v>
      </c>
      <c r="AM1506" s="21">
        <v>11</v>
      </c>
      <c r="AN1506" s="25">
        <v>0</v>
      </c>
    </row>
    <row r="1507" spans="1:40" x14ac:dyDescent="0.35">
      <c r="A1507" s="26">
        <v>6730</v>
      </c>
      <c r="B1507" s="27">
        <v>1954</v>
      </c>
      <c r="C1507" s="21">
        <f ca="1">YEAR(TODAY())-CLEAN!$B1507</f>
        <v>71</v>
      </c>
      <c r="D1507" s="28" t="s">
        <v>794</v>
      </c>
      <c r="E1507" s="27" t="s">
        <v>716</v>
      </c>
      <c r="F1507" s="27" t="s">
        <v>710</v>
      </c>
      <c r="G1507" s="29">
        <v>38998</v>
      </c>
      <c r="H1507" s="28">
        <v>1</v>
      </c>
      <c r="I1507" s="28">
        <v>1</v>
      </c>
      <c r="J1507" s="28">
        <f>CLEAN!$H1507+CLEAN!$I1507</f>
        <v>2</v>
      </c>
      <c r="K1507" s="30">
        <v>41216</v>
      </c>
      <c r="L1507" s="28">
        <f ca="1">YEAR(TODAY())-YEAR(CLEAN!$K1507)</f>
        <v>13</v>
      </c>
      <c r="M1507" s="28">
        <v>92</v>
      </c>
      <c r="N1507" s="28">
        <f>SUM(CLEAN!$AB1507:$AE1507)</f>
        <v>13</v>
      </c>
      <c r="O1507" s="31">
        <f>CLEAN!$U1507+CLEAN!$V1507+CLEAN!$W1507+CLEAN!$X1507+CLEAN!$Y1507+CLEAN!$Z1507</f>
        <v>54</v>
      </c>
      <c r="P1507" s="28">
        <f>IF(CLEAN!$M1507&lt;=32,3,IF(CLEAN!$M1507&lt;=65,2,1))</f>
        <v>1</v>
      </c>
      <c r="Q1507" s="28">
        <f>IF(Table_Market[[#This Row],[F_TOTAL_achat]]&lt;=14,1,IF(Table_Market[[#This Row],[F_TOTAL_achat]]&lt;=21,2,3))</f>
        <v>1</v>
      </c>
      <c r="R1507" s="28">
        <f>IF(Table_Market[[#This Row],[M_TOTAL_dépensé]]&lt;=115,1,IF(Table_Market[[#This Row],[M_TOTAL_dépensé]]&lt;=833,2,3))</f>
        <v>1</v>
      </c>
      <c r="S1507" s="21" t="str">
        <f>Table_Market[[#This Row],[R_SCORE]]&amp;Table_Market[[#This Row],[F_SCORE]]&amp;Table_Market[[#This Row],[M_SCORE]]</f>
        <v>111</v>
      </c>
      <c r="T15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07" s="31">
        <v>34</v>
      </c>
      <c r="V1507" s="31">
        <v>1</v>
      </c>
      <c r="W1507" s="31">
        <v>14</v>
      </c>
      <c r="X1507" s="31">
        <v>0</v>
      </c>
      <c r="Y1507" s="31">
        <v>0</v>
      </c>
      <c r="Z1507" s="31">
        <v>5</v>
      </c>
      <c r="AA1507" s="28">
        <v>3</v>
      </c>
      <c r="AB1507" s="28">
        <v>2</v>
      </c>
      <c r="AC1507" s="28">
        <v>0</v>
      </c>
      <c r="AD1507" s="28">
        <v>3</v>
      </c>
      <c r="AE1507" s="28">
        <v>8</v>
      </c>
      <c r="AF1507" s="28">
        <v>0</v>
      </c>
      <c r="AG1507" s="28">
        <v>0</v>
      </c>
      <c r="AH1507" s="28">
        <v>0</v>
      </c>
      <c r="AI1507" s="28">
        <v>0</v>
      </c>
      <c r="AJ1507" s="28">
        <v>0</v>
      </c>
      <c r="AK1507" s="28">
        <v>1</v>
      </c>
      <c r="AL1507" s="28">
        <v>3</v>
      </c>
      <c r="AM1507" s="28">
        <v>11</v>
      </c>
      <c r="AN1507" s="32">
        <v>0</v>
      </c>
    </row>
    <row r="1508" spans="1:40" x14ac:dyDescent="0.35">
      <c r="A1508" s="19">
        <v>9916</v>
      </c>
      <c r="B1508" s="20">
        <v>1954</v>
      </c>
      <c r="C1508" s="21">
        <f ca="1">YEAR(TODAY())-CLEAN!$B1508</f>
        <v>71</v>
      </c>
      <c r="D1508" s="28" t="s">
        <v>794</v>
      </c>
      <c r="E1508" s="20" t="s">
        <v>716</v>
      </c>
      <c r="F1508" s="20" t="s">
        <v>710</v>
      </c>
      <c r="G1508" s="22">
        <v>38998</v>
      </c>
      <c r="H1508" s="21">
        <v>1</v>
      </c>
      <c r="I1508" s="21">
        <v>1</v>
      </c>
      <c r="J1508" s="21">
        <f>CLEAN!$H1508+CLEAN!$I1508</f>
        <v>2</v>
      </c>
      <c r="K1508" s="23">
        <v>41216</v>
      </c>
      <c r="L1508" s="21">
        <f ca="1">YEAR(TODAY())-YEAR(CLEAN!$K1508)</f>
        <v>13</v>
      </c>
      <c r="M1508" s="21">
        <v>92</v>
      </c>
      <c r="N1508" s="21">
        <f>SUM(CLEAN!$AB1508:$AE1508)</f>
        <v>13</v>
      </c>
      <c r="O1508" s="24">
        <f>CLEAN!$U1508+CLEAN!$V1508+CLEAN!$W1508+CLEAN!$X1508+CLEAN!$Y1508+CLEAN!$Z1508</f>
        <v>54</v>
      </c>
      <c r="P1508" s="21">
        <f>IF(CLEAN!$M1508&lt;=32,3,IF(CLEAN!$M1508&lt;=65,2,1))</f>
        <v>1</v>
      </c>
      <c r="Q1508" s="21">
        <f>IF(Table_Market[[#This Row],[F_TOTAL_achat]]&lt;=14,1,IF(Table_Market[[#This Row],[F_TOTAL_achat]]&lt;=21,2,3))</f>
        <v>1</v>
      </c>
      <c r="R1508" s="21">
        <f>IF(Table_Market[[#This Row],[M_TOTAL_dépensé]]&lt;=115,1,IF(Table_Market[[#This Row],[M_TOTAL_dépensé]]&lt;=833,2,3))</f>
        <v>1</v>
      </c>
      <c r="S1508" s="21" t="str">
        <f>Table_Market[[#This Row],[R_SCORE]]&amp;Table_Market[[#This Row],[F_SCORE]]&amp;Table_Market[[#This Row],[M_SCORE]]</f>
        <v>111</v>
      </c>
      <c r="T15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08" s="24">
        <v>34</v>
      </c>
      <c r="V1508" s="24">
        <v>1</v>
      </c>
      <c r="W1508" s="24">
        <v>14</v>
      </c>
      <c r="X1508" s="24">
        <v>0</v>
      </c>
      <c r="Y1508" s="24">
        <v>0</v>
      </c>
      <c r="Z1508" s="24">
        <v>5</v>
      </c>
      <c r="AA1508" s="21">
        <v>3</v>
      </c>
      <c r="AB1508" s="21">
        <v>2</v>
      </c>
      <c r="AC1508" s="21">
        <v>0</v>
      </c>
      <c r="AD1508" s="21">
        <v>3</v>
      </c>
      <c r="AE1508" s="21">
        <v>8</v>
      </c>
      <c r="AF1508" s="21">
        <v>0</v>
      </c>
      <c r="AG1508" s="21">
        <v>0</v>
      </c>
      <c r="AH1508" s="21">
        <v>0</v>
      </c>
      <c r="AI1508" s="21">
        <v>0</v>
      </c>
      <c r="AJ1508" s="21">
        <v>0</v>
      </c>
      <c r="AK1508" s="21">
        <v>1</v>
      </c>
      <c r="AL1508" s="21">
        <v>3</v>
      </c>
      <c r="AM1508" s="21">
        <v>11</v>
      </c>
      <c r="AN1508" s="25">
        <v>0</v>
      </c>
    </row>
    <row r="1509" spans="1:40" x14ac:dyDescent="0.35">
      <c r="A1509" s="26">
        <v>4148</v>
      </c>
      <c r="B1509" s="27">
        <v>1972</v>
      </c>
      <c r="C1509" s="21">
        <f ca="1">YEAR(TODAY())-CLEAN!$B1509</f>
        <v>53</v>
      </c>
      <c r="D1509" s="28" t="s">
        <v>792</v>
      </c>
      <c r="E1509" s="27" t="s">
        <v>716</v>
      </c>
      <c r="F1509" s="27" t="s">
        <v>710</v>
      </c>
      <c r="G1509" s="29">
        <v>38988</v>
      </c>
      <c r="H1509" s="28">
        <v>1</v>
      </c>
      <c r="I1509" s="28">
        <v>2</v>
      </c>
      <c r="J1509" s="28">
        <f>CLEAN!$H1509+CLEAN!$I1509</f>
        <v>3</v>
      </c>
      <c r="K1509" s="30">
        <v>41141</v>
      </c>
      <c r="L1509" s="28">
        <f ca="1">YEAR(TODAY())-YEAR(CLEAN!$K1509)</f>
        <v>13</v>
      </c>
      <c r="M1509" s="28">
        <v>90</v>
      </c>
      <c r="N1509" s="28">
        <f>SUM(CLEAN!$AB1509:$AE1509)</f>
        <v>20</v>
      </c>
      <c r="O1509" s="31">
        <f>CLEAN!$U1509+CLEAN!$V1509+CLEAN!$W1509+CLEAN!$X1509+CLEAN!$Y1509+CLEAN!$Z1509</f>
        <v>348</v>
      </c>
      <c r="P1509" s="28">
        <f>IF(CLEAN!$M1509&lt;=32,3,IF(CLEAN!$M1509&lt;=65,2,1))</f>
        <v>1</v>
      </c>
      <c r="Q1509" s="28">
        <f>IF(Table_Market[[#This Row],[F_TOTAL_achat]]&lt;=14,1,IF(Table_Market[[#This Row],[F_TOTAL_achat]]&lt;=21,2,3))</f>
        <v>2</v>
      </c>
      <c r="R1509" s="28">
        <f>IF(Table_Market[[#This Row],[M_TOTAL_dépensé]]&lt;=115,1,IF(Table_Market[[#This Row],[M_TOTAL_dépensé]]&lt;=833,2,3))</f>
        <v>2</v>
      </c>
      <c r="S1509" s="21" t="str">
        <f>Table_Market[[#This Row],[R_SCORE]]&amp;Table_Market[[#This Row],[F_SCORE]]&amp;Table_Market[[#This Row],[M_SCORE]]</f>
        <v>122</v>
      </c>
      <c r="T15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09" s="31">
        <v>164</v>
      </c>
      <c r="V1509" s="31">
        <v>24</v>
      </c>
      <c r="W1509" s="31">
        <v>103</v>
      </c>
      <c r="X1509" s="31">
        <v>12</v>
      </c>
      <c r="Y1509" s="31">
        <v>3</v>
      </c>
      <c r="Z1509" s="31">
        <v>42</v>
      </c>
      <c r="AA1509" s="28">
        <v>7</v>
      </c>
      <c r="AB1509" s="28">
        <v>5</v>
      </c>
      <c r="AC1509" s="28">
        <v>1</v>
      </c>
      <c r="AD1509" s="28">
        <v>6</v>
      </c>
      <c r="AE1509" s="28">
        <v>8</v>
      </c>
      <c r="AF1509" s="28">
        <v>0</v>
      </c>
      <c r="AG1509" s="28">
        <v>0</v>
      </c>
      <c r="AH1509" s="28">
        <v>0</v>
      </c>
      <c r="AI1509" s="28">
        <v>0</v>
      </c>
      <c r="AJ1509" s="28">
        <v>0</v>
      </c>
      <c r="AK1509" s="28">
        <v>0</v>
      </c>
      <c r="AL1509" s="28">
        <v>3</v>
      </c>
      <c r="AM1509" s="28">
        <v>11</v>
      </c>
      <c r="AN1509" s="32">
        <v>0</v>
      </c>
    </row>
    <row r="1510" spans="1:40" x14ac:dyDescent="0.35">
      <c r="A1510" s="19">
        <v>5300</v>
      </c>
      <c r="B1510" s="20">
        <v>1973</v>
      </c>
      <c r="C1510" s="21">
        <f ca="1">YEAR(TODAY())-CLEAN!$B1510</f>
        <v>52</v>
      </c>
      <c r="D1510" s="28" t="s">
        <v>792</v>
      </c>
      <c r="E1510" s="20" t="s">
        <v>717</v>
      </c>
      <c r="F1510" s="20" t="s">
        <v>710</v>
      </c>
      <c r="G1510" s="22">
        <v>38961</v>
      </c>
      <c r="H1510" s="21">
        <v>1</v>
      </c>
      <c r="I1510" s="21">
        <v>0</v>
      </c>
      <c r="J1510" s="21">
        <f>CLEAN!$H1510+CLEAN!$I1510</f>
        <v>1</v>
      </c>
      <c r="K1510" s="23">
        <v>41638</v>
      </c>
      <c r="L1510" s="21">
        <f ca="1">YEAR(TODAY())-YEAR(CLEAN!$K1510)</f>
        <v>12</v>
      </c>
      <c r="M1510" s="21">
        <v>60</v>
      </c>
      <c r="N1510" s="21">
        <f>SUM(CLEAN!$AB1510:$AE1510)</f>
        <v>12</v>
      </c>
      <c r="O1510" s="24">
        <f>CLEAN!$U1510+CLEAN!$V1510+CLEAN!$W1510+CLEAN!$X1510+CLEAN!$Y1510+CLEAN!$Z1510</f>
        <v>70</v>
      </c>
      <c r="P1510" s="21">
        <f>IF(CLEAN!$M1510&lt;=32,3,IF(CLEAN!$M1510&lt;=65,2,1))</f>
        <v>2</v>
      </c>
      <c r="Q1510" s="21">
        <f>IF(Table_Market[[#This Row],[F_TOTAL_achat]]&lt;=14,1,IF(Table_Market[[#This Row],[F_TOTAL_achat]]&lt;=21,2,3))</f>
        <v>1</v>
      </c>
      <c r="R1510" s="21">
        <f>IF(Table_Market[[#This Row],[M_TOTAL_dépensé]]&lt;=115,1,IF(Table_Market[[#This Row],[M_TOTAL_dépensé]]&lt;=833,2,3))</f>
        <v>1</v>
      </c>
      <c r="S1510" s="21" t="str">
        <f>Table_Market[[#This Row],[R_SCORE]]&amp;Table_Market[[#This Row],[F_SCORE]]&amp;Table_Market[[#This Row],[M_SCORE]]</f>
        <v>211</v>
      </c>
      <c r="T15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10" s="24">
        <v>19</v>
      </c>
      <c r="V1510" s="24">
        <v>7</v>
      </c>
      <c r="W1510" s="24">
        <v>19</v>
      </c>
      <c r="X1510" s="24">
        <v>0</v>
      </c>
      <c r="Y1510" s="24">
        <v>1</v>
      </c>
      <c r="Z1510" s="24">
        <v>24</v>
      </c>
      <c r="AA1510" s="21">
        <v>1</v>
      </c>
      <c r="AB1510" s="21">
        <v>2</v>
      </c>
      <c r="AC1510" s="21">
        <v>1</v>
      </c>
      <c r="AD1510" s="21">
        <v>2</v>
      </c>
      <c r="AE1510" s="21">
        <v>7</v>
      </c>
      <c r="AF1510" s="21">
        <v>0</v>
      </c>
      <c r="AG1510" s="21">
        <v>0</v>
      </c>
      <c r="AH1510" s="21">
        <v>0</v>
      </c>
      <c r="AI1510" s="21">
        <v>0</v>
      </c>
      <c r="AJ1510" s="21">
        <v>0</v>
      </c>
      <c r="AK1510" s="21">
        <v>0</v>
      </c>
      <c r="AL1510" s="21">
        <v>3</v>
      </c>
      <c r="AM1510" s="21">
        <v>11</v>
      </c>
      <c r="AN1510" s="25">
        <v>0</v>
      </c>
    </row>
    <row r="1511" spans="1:40" x14ac:dyDescent="0.35">
      <c r="A1511" s="26">
        <v>10120</v>
      </c>
      <c r="B1511" s="27">
        <v>1955</v>
      </c>
      <c r="C1511" s="21">
        <f ca="1">YEAR(TODAY())-CLEAN!$B1511</f>
        <v>70</v>
      </c>
      <c r="D1511" s="28" t="s">
        <v>794</v>
      </c>
      <c r="E1511" s="27" t="s">
        <v>716</v>
      </c>
      <c r="F1511" s="27" t="s">
        <v>713</v>
      </c>
      <c r="G1511" s="29">
        <v>38946</v>
      </c>
      <c r="H1511" s="28">
        <v>0</v>
      </c>
      <c r="I1511" s="28">
        <v>1</v>
      </c>
      <c r="J1511" s="28">
        <f>CLEAN!$H1511+CLEAN!$I1511</f>
        <v>1</v>
      </c>
      <c r="K1511" s="30">
        <v>41571</v>
      </c>
      <c r="L1511" s="28">
        <f ca="1">YEAR(TODAY())-YEAR(CLEAN!$K1511)</f>
        <v>12</v>
      </c>
      <c r="M1511" s="28">
        <v>84</v>
      </c>
      <c r="N1511" s="28">
        <f>SUM(CLEAN!$AB1511:$AE1511)</f>
        <v>15</v>
      </c>
      <c r="O1511" s="31">
        <f>CLEAN!$U1511+CLEAN!$V1511+CLEAN!$W1511+CLEAN!$X1511+CLEAN!$Y1511+CLEAN!$Z1511</f>
        <v>257</v>
      </c>
      <c r="P1511" s="28">
        <f>IF(CLEAN!$M1511&lt;=32,3,IF(CLEAN!$M1511&lt;=65,2,1))</f>
        <v>1</v>
      </c>
      <c r="Q1511" s="28">
        <f>IF(Table_Market[[#This Row],[F_TOTAL_achat]]&lt;=14,1,IF(Table_Market[[#This Row],[F_TOTAL_achat]]&lt;=21,2,3))</f>
        <v>2</v>
      </c>
      <c r="R1511" s="28">
        <f>IF(Table_Market[[#This Row],[M_TOTAL_dépensé]]&lt;=115,1,IF(Table_Market[[#This Row],[M_TOTAL_dépensé]]&lt;=833,2,3))</f>
        <v>2</v>
      </c>
      <c r="S1511" s="21" t="str">
        <f>Table_Market[[#This Row],[R_SCORE]]&amp;Table_Market[[#This Row],[F_SCORE]]&amp;Table_Market[[#This Row],[M_SCORE]]</f>
        <v>122</v>
      </c>
      <c r="T15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11" s="31">
        <v>116</v>
      </c>
      <c r="V1511" s="31">
        <v>6</v>
      </c>
      <c r="W1511" s="31">
        <v>82</v>
      </c>
      <c r="X1511" s="31">
        <v>6</v>
      </c>
      <c r="Y1511" s="31">
        <v>6</v>
      </c>
      <c r="Z1511" s="31">
        <v>41</v>
      </c>
      <c r="AA1511" s="28">
        <v>2</v>
      </c>
      <c r="AB1511" s="28">
        <v>3</v>
      </c>
      <c r="AC1511" s="28">
        <v>1</v>
      </c>
      <c r="AD1511" s="28">
        <v>6</v>
      </c>
      <c r="AE1511" s="28">
        <v>5</v>
      </c>
      <c r="AF1511" s="28">
        <v>0</v>
      </c>
      <c r="AG1511" s="28">
        <v>0</v>
      </c>
      <c r="AH1511" s="28">
        <v>0</v>
      </c>
      <c r="AI1511" s="28">
        <v>0</v>
      </c>
      <c r="AJ1511" s="28">
        <v>0</v>
      </c>
      <c r="AK1511" s="28">
        <v>0</v>
      </c>
      <c r="AL1511" s="28">
        <v>3</v>
      </c>
      <c r="AM1511" s="28">
        <v>11</v>
      </c>
      <c r="AN1511" s="32">
        <v>0</v>
      </c>
    </row>
    <row r="1512" spans="1:40" x14ac:dyDescent="0.35">
      <c r="A1512" s="19">
        <v>4541</v>
      </c>
      <c r="B1512" s="20">
        <v>1955</v>
      </c>
      <c r="C1512" s="21">
        <f ca="1">YEAR(TODAY())-CLEAN!$B1512</f>
        <v>70</v>
      </c>
      <c r="D1512" s="28" t="s">
        <v>794</v>
      </c>
      <c r="E1512" s="20" t="s">
        <v>716</v>
      </c>
      <c r="F1512" s="20" t="s">
        <v>713</v>
      </c>
      <c r="G1512" s="22">
        <v>38946</v>
      </c>
      <c r="H1512" s="21">
        <v>0</v>
      </c>
      <c r="I1512" s="21">
        <v>1</v>
      </c>
      <c r="J1512" s="21">
        <f>CLEAN!$H1512+CLEAN!$I1512</f>
        <v>1</v>
      </c>
      <c r="K1512" s="23">
        <v>41571</v>
      </c>
      <c r="L1512" s="21">
        <f ca="1">YEAR(TODAY())-YEAR(CLEAN!$K1512)</f>
        <v>12</v>
      </c>
      <c r="M1512" s="21">
        <v>84</v>
      </c>
      <c r="N1512" s="21">
        <f>SUM(CLEAN!$AB1512:$AE1512)</f>
        <v>15</v>
      </c>
      <c r="O1512" s="24">
        <f>CLEAN!$U1512+CLEAN!$V1512+CLEAN!$W1512+CLEAN!$X1512+CLEAN!$Y1512+CLEAN!$Z1512</f>
        <v>257</v>
      </c>
      <c r="P1512" s="21">
        <f>IF(CLEAN!$M1512&lt;=32,3,IF(CLEAN!$M1512&lt;=65,2,1))</f>
        <v>1</v>
      </c>
      <c r="Q1512" s="21">
        <f>IF(Table_Market[[#This Row],[F_TOTAL_achat]]&lt;=14,1,IF(Table_Market[[#This Row],[F_TOTAL_achat]]&lt;=21,2,3))</f>
        <v>2</v>
      </c>
      <c r="R1512" s="21">
        <f>IF(Table_Market[[#This Row],[M_TOTAL_dépensé]]&lt;=115,1,IF(Table_Market[[#This Row],[M_TOTAL_dépensé]]&lt;=833,2,3))</f>
        <v>2</v>
      </c>
      <c r="S1512" s="21" t="str">
        <f>Table_Market[[#This Row],[R_SCORE]]&amp;Table_Market[[#This Row],[F_SCORE]]&amp;Table_Market[[#This Row],[M_SCORE]]</f>
        <v>122</v>
      </c>
      <c r="T15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12" s="24">
        <v>116</v>
      </c>
      <c r="V1512" s="24">
        <v>6</v>
      </c>
      <c r="W1512" s="24">
        <v>82</v>
      </c>
      <c r="X1512" s="24">
        <v>6</v>
      </c>
      <c r="Y1512" s="24">
        <v>6</v>
      </c>
      <c r="Z1512" s="24">
        <v>41</v>
      </c>
      <c r="AA1512" s="21">
        <v>2</v>
      </c>
      <c r="AB1512" s="21">
        <v>3</v>
      </c>
      <c r="AC1512" s="21">
        <v>1</v>
      </c>
      <c r="AD1512" s="21">
        <v>6</v>
      </c>
      <c r="AE1512" s="21">
        <v>5</v>
      </c>
      <c r="AF1512" s="21">
        <v>0</v>
      </c>
      <c r="AG1512" s="21">
        <v>0</v>
      </c>
      <c r="AH1512" s="21">
        <v>0</v>
      </c>
      <c r="AI1512" s="21">
        <v>0</v>
      </c>
      <c r="AJ1512" s="21">
        <v>0</v>
      </c>
      <c r="AK1512" s="21">
        <v>0</v>
      </c>
      <c r="AL1512" s="21">
        <v>3</v>
      </c>
      <c r="AM1512" s="21">
        <v>11</v>
      </c>
      <c r="AN1512" s="25">
        <v>0</v>
      </c>
    </row>
    <row r="1513" spans="1:40" x14ac:dyDescent="0.35">
      <c r="A1513" s="26">
        <v>10146</v>
      </c>
      <c r="B1513" s="27">
        <v>1972</v>
      </c>
      <c r="C1513" s="21">
        <f ca="1">YEAR(TODAY())-CLEAN!$B1513</f>
        <v>53</v>
      </c>
      <c r="D1513" s="28" t="s">
        <v>792</v>
      </c>
      <c r="E1513" s="27" t="s">
        <v>714</v>
      </c>
      <c r="F1513" s="27" t="s">
        <v>713</v>
      </c>
      <c r="G1513" s="29">
        <v>38887</v>
      </c>
      <c r="H1513" s="28">
        <v>1</v>
      </c>
      <c r="I1513" s="28">
        <v>0</v>
      </c>
      <c r="J1513" s="28">
        <f>CLEAN!$H1513+CLEAN!$I1513</f>
        <v>1</v>
      </c>
      <c r="K1513" s="30">
        <v>41700</v>
      </c>
      <c r="L1513" s="28">
        <f ca="1">YEAR(TODAY())-YEAR(CLEAN!$K1513)</f>
        <v>11</v>
      </c>
      <c r="M1513" s="28">
        <v>17</v>
      </c>
      <c r="N1513" s="28">
        <f>SUM(CLEAN!$AB1513:$AE1513)</f>
        <v>11</v>
      </c>
      <c r="O1513" s="31">
        <f>CLEAN!$U1513+CLEAN!$V1513+CLEAN!$W1513+CLEAN!$X1513+CLEAN!$Y1513+CLEAN!$Z1513</f>
        <v>42</v>
      </c>
      <c r="P1513" s="28">
        <f>IF(CLEAN!$M1513&lt;=32,3,IF(CLEAN!$M1513&lt;=65,2,1))</f>
        <v>3</v>
      </c>
      <c r="Q1513" s="28">
        <f>IF(Table_Market[[#This Row],[F_TOTAL_achat]]&lt;=14,1,IF(Table_Market[[#This Row],[F_TOTAL_achat]]&lt;=21,2,3))</f>
        <v>1</v>
      </c>
      <c r="R1513" s="28">
        <f>IF(Table_Market[[#This Row],[M_TOTAL_dépensé]]&lt;=115,1,IF(Table_Market[[#This Row],[M_TOTAL_dépensé]]&lt;=833,2,3))</f>
        <v>1</v>
      </c>
      <c r="S1513" s="21" t="str">
        <f>Table_Market[[#This Row],[R_SCORE]]&amp;Table_Market[[#This Row],[F_SCORE]]&amp;Table_Market[[#This Row],[M_SCORE]]</f>
        <v>311</v>
      </c>
      <c r="T15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13" s="31">
        <v>25</v>
      </c>
      <c r="V1513" s="31">
        <v>1</v>
      </c>
      <c r="W1513" s="31">
        <v>13</v>
      </c>
      <c r="X1513" s="31">
        <v>0</v>
      </c>
      <c r="Y1513" s="31">
        <v>0</v>
      </c>
      <c r="Z1513" s="31">
        <v>3</v>
      </c>
      <c r="AA1513" s="28">
        <v>1</v>
      </c>
      <c r="AB1513" s="28">
        <v>1</v>
      </c>
      <c r="AC1513" s="28">
        <v>0</v>
      </c>
      <c r="AD1513" s="28">
        <v>3</v>
      </c>
      <c r="AE1513" s="28">
        <v>7</v>
      </c>
      <c r="AF1513" s="28">
        <v>0</v>
      </c>
      <c r="AG1513" s="28">
        <v>0</v>
      </c>
      <c r="AH1513" s="28">
        <v>0</v>
      </c>
      <c r="AI1513" s="28">
        <v>0</v>
      </c>
      <c r="AJ1513" s="28">
        <v>0</v>
      </c>
      <c r="AK1513" s="28">
        <v>0</v>
      </c>
      <c r="AL1513" s="28">
        <v>3</v>
      </c>
      <c r="AM1513" s="28">
        <v>11</v>
      </c>
      <c r="AN1513" s="32">
        <v>0</v>
      </c>
    </row>
    <row r="1514" spans="1:40" x14ac:dyDescent="0.35">
      <c r="A1514" s="19">
        <v>1324</v>
      </c>
      <c r="B1514" s="20">
        <v>1988</v>
      </c>
      <c r="C1514" s="21">
        <f ca="1">YEAR(TODAY())-CLEAN!$B1514</f>
        <v>37</v>
      </c>
      <c r="D1514" s="28" t="s">
        <v>793</v>
      </c>
      <c r="E1514" s="20" t="s">
        <v>716</v>
      </c>
      <c r="F1514" s="20" t="s">
        <v>710</v>
      </c>
      <c r="G1514" s="22">
        <v>38872</v>
      </c>
      <c r="H1514" s="21">
        <v>1</v>
      </c>
      <c r="I1514" s="21">
        <v>0</v>
      </c>
      <c r="J1514" s="21">
        <f>CLEAN!$H1514+CLEAN!$I1514</f>
        <v>1</v>
      </c>
      <c r="K1514" s="23">
        <v>41424</v>
      </c>
      <c r="L1514" s="21">
        <f ca="1">YEAR(TODAY())-YEAR(CLEAN!$K1514)</f>
        <v>12</v>
      </c>
      <c r="M1514" s="21">
        <v>93</v>
      </c>
      <c r="N1514" s="21">
        <f>SUM(CLEAN!$AB1514:$AE1514)</f>
        <v>14</v>
      </c>
      <c r="O1514" s="24">
        <f>CLEAN!$U1514+CLEAN!$V1514+CLEAN!$W1514+CLEAN!$X1514+CLEAN!$Y1514+CLEAN!$Z1514</f>
        <v>91</v>
      </c>
      <c r="P1514" s="21">
        <f>IF(CLEAN!$M1514&lt;=32,3,IF(CLEAN!$M1514&lt;=65,2,1))</f>
        <v>1</v>
      </c>
      <c r="Q1514" s="21">
        <f>IF(Table_Market[[#This Row],[F_TOTAL_achat]]&lt;=14,1,IF(Table_Market[[#This Row],[F_TOTAL_achat]]&lt;=21,2,3))</f>
        <v>1</v>
      </c>
      <c r="R1514" s="21">
        <f>IF(Table_Market[[#This Row],[M_TOTAL_dépensé]]&lt;=115,1,IF(Table_Market[[#This Row],[M_TOTAL_dépensé]]&lt;=833,2,3))</f>
        <v>1</v>
      </c>
      <c r="S1514" s="21" t="str">
        <f>Table_Market[[#This Row],[R_SCORE]]&amp;Table_Market[[#This Row],[F_SCORE]]&amp;Table_Market[[#This Row],[M_SCORE]]</f>
        <v>111</v>
      </c>
      <c r="T15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14" s="24">
        <v>23</v>
      </c>
      <c r="V1514" s="24">
        <v>3</v>
      </c>
      <c r="W1514" s="24">
        <v>21</v>
      </c>
      <c r="X1514" s="24">
        <v>3</v>
      </c>
      <c r="Y1514" s="24">
        <v>19</v>
      </c>
      <c r="Z1514" s="24">
        <v>22</v>
      </c>
      <c r="AA1514" s="21">
        <v>2</v>
      </c>
      <c r="AB1514" s="21">
        <v>3</v>
      </c>
      <c r="AC1514" s="21">
        <v>0</v>
      </c>
      <c r="AD1514" s="21">
        <v>3</v>
      </c>
      <c r="AE1514" s="21">
        <v>8</v>
      </c>
      <c r="AF1514" s="21">
        <v>0</v>
      </c>
      <c r="AG1514" s="21">
        <v>0</v>
      </c>
      <c r="AH1514" s="21">
        <v>0</v>
      </c>
      <c r="AI1514" s="21">
        <v>0</v>
      </c>
      <c r="AJ1514" s="21">
        <v>0</v>
      </c>
      <c r="AK1514" s="21">
        <v>0</v>
      </c>
      <c r="AL1514" s="21">
        <v>3</v>
      </c>
      <c r="AM1514" s="21">
        <v>11</v>
      </c>
      <c r="AN1514" s="25">
        <v>0</v>
      </c>
    </row>
    <row r="1515" spans="1:40" x14ac:dyDescent="0.35">
      <c r="A1515" s="26">
        <v>10854</v>
      </c>
      <c r="B1515" s="27">
        <v>1970</v>
      </c>
      <c r="C1515" s="21">
        <f ca="1">YEAR(TODAY())-CLEAN!$B1515</f>
        <v>55</v>
      </c>
      <c r="D1515" s="28" t="s">
        <v>792</v>
      </c>
      <c r="E1515" s="27" t="s">
        <v>714</v>
      </c>
      <c r="F1515" s="27" t="s">
        <v>710</v>
      </c>
      <c r="G1515" s="29">
        <v>38853</v>
      </c>
      <c r="H1515" s="28">
        <v>1</v>
      </c>
      <c r="I1515" s="28">
        <v>1</v>
      </c>
      <c r="J1515" s="28">
        <f>CLEAN!$H1515+CLEAN!$I1515</f>
        <v>2</v>
      </c>
      <c r="K1515" s="30">
        <v>41782</v>
      </c>
      <c r="L1515" s="28">
        <f ca="1">YEAR(TODAY())-YEAR(CLEAN!$K1515)</f>
        <v>11</v>
      </c>
      <c r="M1515" s="28">
        <v>90</v>
      </c>
      <c r="N1515" s="28">
        <f>SUM(CLEAN!$AB1515:$AE1515)</f>
        <v>12</v>
      </c>
      <c r="O1515" s="31">
        <f>CLEAN!$U1515+CLEAN!$V1515+CLEAN!$W1515+CLEAN!$X1515+CLEAN!$Y1515+CLEAN!$Z1515</f>
        <v>45</v>
      </c>
      <c r="P1515" s="28">
        <f>IF(CLEAN!$M1515&lt;=32,3,IF(CLEAN!$M1515&lt;=65,2,1))</f>
        <v>1</v>
      </c>
      <c r="Q1515" s="28">
        <f>IF(Table_Market[[#This Row],[F_TOTAL_achat]]&lt;=14,1,IF(Table_Market[[#This Row],[F_TOTAL_achat]]&lt;=21,2,3))</f>
        <v>1</v>
      </c>
      <c r="R1515" s="28">
        <f>IF(Table_Market[[#This Row],[M_TOTAL_dépensé]]&lt;=115,1,IF(Table_Market[[#This Row],[M_TOTAL_dépensé]]&lt;=833,2,3))</f>
        <v>1</v>
      </c>
      <c r="S1515" s="21" t="str">
        <f>Table_Market[[#This Row],[R_SCORE]]&amp;Table_Market[[#This Row],[F_SCORE]]&amp;Table_Market[[#This Row],[M_SCORE]]</f>
        <v>111</v>
      </c>
      <c r="T15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15" s="31">
        <v>29</v>
      </c>
      <c r="V1515" s="31">
        <v>0</v>
      </c>
      <c r="W1515" s="31">
        <v>14</v>
      </c>
      <c r="X1515" s="31">
        <v>0</v>
      </c>
      <c r="Y1515" s="31">
        <v>0</v>
      </c>
      <c r="Z1515" s="31">
        <v>2</v>
      </c>
      <c r="AA1515" s="28">
        <v>2</v>
      </c>
      <c r="AB1515" s="28">
        <v>2</v>
      </c>
      <c r="AC1515" s="28">
        <v>0</v>
      </c>
      <c r="AD1515" s="28">
        <v>3</v>
      </c>
      <c r="AE1515" s="28">
        <v>7</v>
      </c>
      <c r="AF1515" s="28">
        <v>0</v>
      </c>
      <c r="AG1515" s="28">
        <v>0</v>
      </c>
      <c r="AH1515" s="28">
        <v>0</v>
      </c>
      <c r="AI1515" s="28">
        <v>0</v>
      </c>
      <c r="AJ1515" s="28">
        <v>0</v>
      </c>
      <c r="AK1515" s="28">
        <v>0</v>
      </c>
      <c r="AL1515" s="28">
        <v>3</v>
      </c>
      <c r="AM1515" s="28">
        <v>11</v>
      </c>
      <c r="AN1515" s="32">
        <v>0</v>
      </c>
    </row>
    <row r="1516" spans="1:40" x14ac:dyDescent="0.35">
      <c r="A1516" s="19">
        <v>6488</v>
      </c>
      <c r="B1516" s="20">
        <v>1959</v>
      </c>
      <c r="C1516" s="21">
        <f ca="1">YEAR(TODAY())-CLEAN!$B1516</f>
        <v>66</v>
      </c>
      <c r="D1516" s="28" t="s">
        <v>794</v>
      </c>
      <c r="E1516" s="20" t="s">
        <v>714</v>
      </c>
      <c r="F1516" s="20" t="s">
        <v>710</v>
      </c>
      <c r="G1516" s="22">
        <v>38829</v>
      </c>
      <c r="H1516" s="21">
        <v>0</v>
      </c>
      <c r="I1516" s="21">
        <v>1</v>
      </c>
      <c r="J1516" s="21">
        <f>CLEAN!$H1516+CLEAN!$I1516</f>
        <v>1</v>
      </c>
      <c r="K1516" s="23">
        <v>41735</v>
      </c>
      <c r="L1516" s="21">
        <f ca="1">YEAR(TODAY())-YEAR(CLEAN!$K1516)</f>
        <v>11</v>
      </c>
      <c r="M1516" s="21">
        <v>86</v>
      </c>
      <c r="N1516" s="21">
        <f>SUM(CLEAN!$AB1516:$AE1516)</f>
        <v>12</v>
      </c>
      <c r="O1516" s="24">
        <f>CLEAN!$U1516+CLEAN!$V1516+CLEAN!$W1516+CLEAN!$X1516+CLEAN!$Y1516+CLEAN!$Z1516</f>
        <v>99</v>
      </c>
      <c r="P1516" s="21">
        <f>IF(CLEAN!$M1516&lt;=32,3,IF(CLEAN!$M1516&lt;=65,2,1))</f>
        <v>1</v>
      </c>
      <c r="Q1516" s="21">
        <f>IF(Table_Market[[#This Row],[F_TOTAL_achat]]&lt;=14,1,IF(Table_Market[[#This Row],[F_TOTAL_achat]]&lt;=21,2,3))</f>
        <v>1</v>
      </c>
      <c r="R1516" s="21">
        <f>IF(Table_Market[[#This Row],[M_TOTAL_dépensé]]&lt;=115,1,IF(Table_Market[[#This Row],[M_TOTAL_dépensé]]&lt;=833,2,3))</f>
        <v>1</v>
      </c>
      <c r="S1516" s="21" t="str">
        <f>Table_Market[[#This Row],[R_SCORE]]&amp;Table_Market[[#This Row],[F_SCORE]]&amp;Table_Market[[#This Row],[M_SCORE]]</f>
        <v>111</v>
      </c>
      <c r="T15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16" s="24">
        <v>76</v>
      </c>
      <c r="V1516" s="24">
        <v>0</v>
      </c>
      <c r="W1516" s="24">
        <v>7</v>
      </c>
      <c r="X1516" s="24">
        <v>0</v>
      </c>
      <c r="Y1516" s="24">
        <v>0</v>
      </c>
      <c r="Z1516" s="24">
        <v>16</v>
      </c>
      <c r="AA1516" s="21">
        <v>1</v>
      </c>
      <c r="AB1516" s="21">
        <v>3</v>
      </c>
      <c r="AC1516" s="21">
        <v>2</v>
      </c>
      <c r="AD1516" s="21">
        <v>2</v>
      </c>
      <c r="AE1516" s="21">
        <v>5</v>
      </c>
      <c r="AF1516" s="21">
        <v>0</v>
      </c>
      <c r="AG1516" s="21">
        <v>0</v>
      </c>
      <c r="AH1516" s="21">
        <v>0</v>
      </c>
      <c r="AI1516" s="21">
        <v>0</v>
      </c>
      <c r="AJ1516" s="21">
        <v>0</v>
      </c>
      <c r="AK1516" s="21">
        <v>0</v>
      </c>
      <c r="AL1516" s="21">
        <v>3</v>
      </c>
      <c r="AM1516" s="21">
        <v>11</v>
      </c>
      <c r="AN1516" s="25">
        <v>0</v>
      </c>
    </row>
    <row r="1517" spans="1:40" x14ac:dyDescent="0.35">
      <c r="A1517" s="26">
        <v>2066</v>
      </c>
      <c r="B1517" s="27">
        <v>1949</v>
      </c>
      <c r="C1517" s="21">
        <f ca="1">YEAR(TODAY())-CLEAN!$B1517</f>
        <v>76</v>
      </c>
      <c r="D1517" s="28" t="s">
        <v>794</v>
      </c>
      <c r="E1517" s="27" t="s">
        <v>716</v>
      </c>
      <c r="F1517" s="27" t="s">
        <v>713</v>
      </c>
      <c r="G1517" s="29">
        <v>38823</v>
      </c>
      <c r="H1517" s="28">
        <v>0</v>
      </c>
      <c r="I1517" s="28">
        <v>1</v>
      </c>
      <c r="J1517" s="28">
        <f>CLEAN!$H1517+CLEAN!$I1517</f>
        <v>1</v>
      </c>
      <c r="K1517" s="30">
        <v>41151</v>
      </c>
      <c r="L1517" s="28">
        <f ca="1">YEAR(TODAY())-YEAR(CLEAN!$K1517)</f>
        <v>13</v>
      </c>
      <c r="M1517" s="28">
        <v>56</v>
      </c>
      <c r="N1517" s="28">
        <f>SUM(CLEAN!$AB1517:$AE1517)</f>
        <v>12</v>
      </c>
      <c r="O1517" s="31">
        <f>CLEAN!$U1517+CLEAN!$V1517+CLEAN!$W1517+CLEAN!$X1517+CLEAN!$Y1517+CLEAN!$Z1517</f>
        <v>114</v>
      </c>
      <c r="P1517" s="28">
        <f>IF(CLEAN!$M1517&lt;=32,3,IF(CLEAN!$M1517&lt;=65,2,1))</f>
        <v>2</v>
      </c>
      <c r="Q1517" s="28">
        <f>IF(Table_Market[[#This Row],[F_TOTAL_achat]]&lt;=14,1,IF(Table_Market[[#This Row],[F_TOTAL_achat]]&lt;=21,2,3))</f>
        <v>1</v>
      </c>
      <c r="R1517" s="28">
        <f>IF(Table_Market[[#This Row],[M_TOTAL_dépensé]]&lt;=115,1,IF(Table_Market[[#This Row],[M_TOTAL_dépensé]]&lt;=833,2,3))</f>
        <v>1</v>
      </c>
      <c r="S1517" s="21" t="str">
        <f>Table_Market[[#This Row],[R_SCORE]]&amp;Table_Market[[#This Row],[F_SCORE]]&amp;Table_Market[[#This Row],[M_SCORE]]</f>
        <v>211</v>
      </c>
      <c r="T15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17" s="31">
        <v>70</v>
      </c>
      <c r="V1517" s="31">
        <v>0</v>
      </c>
      <c r="W1517" s="31">
        <v>11</v>
      </c>
      <c r="X1517" s="31">
        <v>2</v>
      </c>
      <c r="Y1517" s="31">
        <v>8</v>
      </c>
      <c r="Z1517" s="31">
        <v>23</v>
      </c>
      <c r="AA1517" s="28">
        <v>1</v>
      </c>
      <c r="AB1517" s="28">
        <v>2</v>
      </c>
      <c r="AC1517" s="28">
        <v>1</v>
      </c>
      <c r="AD1517" s="28">
        <v>3</v>
      </c>
      <c r="AE1517" s="28">
        <v>6</v>
      </c>
      <c r="AF1517" s="28">
        <v>0</v>
      </c>
      <c r="AG1517" s="28">
        <v>0</v>
      </c>
      <c r="AH1517" s="28">
        <v>0</v>
      </c>
      <c r="AI1517" s="28">
        <v>0</v>
      </c>
      <c r="AJ1517" s="28">
        <v>0</v>
      </c>
      <c r="AK1517" s="28">
        <v>0</v>
      </c>
      <c r="AL1517" s="28">
        <v>3</v>
      </c>
      <c r="AM1517" s="28">
        <v>11</v>
      </c>
      <c r="AN1517" s="32">
        <v>0</v>
      </c>
    </row>
    <row r="1518" spans="1:40" x14ac:dyDescent="0.35">
      <c r="A1518" s="19">
        <v>195</v>
      </c>
      <c r="B1518" s="20">
        <v>1972</v>
      </c>
      <c r="C1518" s="21">
        <f ca="1">YEAR(TODAY())-CLEAN!$B1518</f>
        <v>53</v>
      </c>
      <c r="D1518" s="28" t="s">
        <v>792</v>
      </c>
      <c r="E1518" s="20" t="s">
        <v>716</v>
      </c>
      <c r="F1518" s="20" t="s">
        <v>709</v>
      </c>
      <c r="G1518" s="22">
        <v>38808</v>
      </c>
      <c r="H1518" s="21">
        <v>1</v>
      </c>
      <c r="I1518" s="21">
        <v>0</v>
      </c>
      <c r="J1518" s="21">
        <f>CLEAN!$H1518+CLEAN!$I1518</f>
        <v>1</v>
      </c>
      <c r="K1518" s="23">
        <v>41147</v>
      </c>
      <c r="L1518" s="21">
        <f ca="1">YEAR(TODAY())-YEAR(CLEAN!$K1518)</f>
        <v>13</v>
      </c>
      <c r="M1518" s="21">
        <v>21</v>
      </c>
      <c r="N1518" s="21">
        <f>SUM(CLEAN!$AB1518:$AE1518)</f>
        <v>18</v>
      </c>
      <c r="O1518" s="24">
        <f>CLEAN!$U1518+CLEAN!$V1518+CLEAN!$W1518+CLEAN!$X1518+CLEAN!$Y1518+CLEAN!$Z1518</f>
        <v>246</v>
      </c>
      <c r="P1518" s="21">
        <f>IF(CLEAN!$M1518&lt;=32,3,IF(CLEAN!$M1518&lt;=65,2,1))</f>
        <v>3</v>
      </c>
      <c r="Q1518" s="21">
        <f>IF(Table_Market[[#This Row],[F_TOTAL_achat]]&lt;=14,1,IF(Table_Market[[#This Row],[F_TOTAL_achat]]&lt;=21,2,3))</f>
        <v>2</v>
      </c>
      <c r="R1518" s="21">
        <f>IF(Table_Market[[#This Row],[M_TOTAL_dépensé]]&lt;=115,1,IF(Table_Market[[#This Row],[M_TOTAL_dépensé]]&lt;=833,2,3))</f>
        <v>2</v>
      </c>
      <c r="S1518" s="21" t="str">
        <f>Table_Market[[#This Row],[R_SCORE]]&amp;Table_Market[[#This Row],[F_SCORE]]&amp;Table_Market[[#This Row],[M_SCORE]]</f>
        <v>322</v>
      </c>
      <c r="T15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18" s="24">
        <v>125</v>
      </c>
      <c r="V1518" s="24">
        <v>17</v>
      </c>
      <c r="W1518" s="24">
        <v>52</v>
      </c>
      <c r="X1518" s="24">
        <v>3</v>
      </c>
      <c r="Y1518" s="24">
        <v>19</v>
      </c>
      <c r="Z1518" s="24">
        <v>30</v>
      </c>
      <c r="AA1518" s="21">
        <v>4</v>
      </c>
      <c r="AB1518" s="21">
        <v>5</v>
      </c>
      <c r="AC1518" s="21">
        <v>1</v>
      </c>
      <c r="AD1518" s="21">
        <v>4</v>
      </c>
      <c r="AE1518" s="21">
        <v>8</v>
      </c>
      <c r="AF1518" s="21">
        <v>1</v>
      </c>
      <c r="AG1518" s="21">
        <v>0</v>
      </c>
      <c r="AH1518" s="21">
        <v>0</v>
      </c>
      <c r="AI1518" s="21">
        <v>0</v>
      </c>
      <c r="AJ1518" s="21">
        <v>0</v>
      </c>
      <c r="AK1518" s="21">
        <v>0</v>
      </c>
      <c r="AL1518" s="21">
        <v>3</v>
      </c>
      <c r="AM1518" s="21">
        <v>11</v>
      </c>
      <c r="AN1518" s="25">
        <v>1</v>
      </c>
    </row>
    <row r="1519" spans="1:40" x14ac:dyDescent="0.35">
      <c r="A1519" s="26">
        <v>8418</v>
      </c>
      <c r="B1519" s="27">
        <v>1958</v>
      </c>
      <c r="C1519" s="21">
        <f ca="1">YEAR(TODAY())-CLEAN!$B1519</f>
        <v>67</v>
      </c>
      <c r="D1519" s="28" t="s">
        <v>794</v>
      </c>
      <c r="E1519" s="27" t="s">
        <v>717</v>
      </c>
      <c r="F1519" s="27" t="s">
        <v>709</v>
      </c>
      <c r="G1519" s="29">
        <v>38741</v>
      </c>
      <c r="H1519" s="28">
        <v>1</v>
      </c>
      <c r="I1519" s="28">
        <v>1</v>
      </c>
      <c r="J1519" s="28">
        <f>CLEAN!$H1519+CLEAN!$I1519</f>
        <v>2</v>
      </c>
      <c r="K1519" s="30">
        <v>41728</v>
      </c>
      <c r="L1519" s="28">
        <f ca="1">YEAR(TODAY())-YEAR(CLEAN!$K1519)</f>
        <v>11</v>
      </c>
      <c r="M1519" s="28">
        <v>60</v>
      </c>
      <c r="N1519" s="28">
        <f>SUM(CLEAN!$AB1519:$AE1519)</f>
        <v>12</v>
      </c>
      <c r="O1519" s="31">
        <f>CLEAN!$U1519+CLEAN!$V1519+CLEAN!$W1519+CLEAN!$X1519+CLEAN!$Y1519+CLEAN!$Z1519</f>
        <v>61</v>
      </c>
      <c r="P1519" s="28">
        <f>IF(CLEAN!$M1519&lt;=32,3,IF(CLEAN!$M1519&lt;=65,2,1))</f>
        <v>2</v>
      </c>
      <c r="Q1519" s="28">
        <f>IF(Table_Market[[#This Row],[F_TOTAL_achat]]&lt;=14,1,IF(Table_Market[[#This Row],[F_TOTAL_achat]]&lt;=21,2,3))</f>
        <v>1</v>
      </c>
      <c r="R1519" s="28">
        <f>IF(Table_Market[[#This Row],[M_TOTAL_dépensé]]&lt;=115,1,IF(Table_Market[[#This Row],[M_TOTAL_dépensé]]&lt;=833,2,3))</f>
        <v>1</v>
      </c>
      <c r="S1519" s="21" t="str">
        <f>Table_Market[[#This Row],[R_SCORE]]&amp;Table_Market[[#This Row],[F_SCORE]]&amp;Table_Market[[#This Row],[M_SCORE]]</f>
        <v>211</v>
      </c>
      <c r="T15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19" s="31">
        <v>7</v>
      </c>
      <c r="V1519" s="31">
        <v>10</v>
      </c>
      <c r="W1519" s="31">
        <v>17</v>
      </c>
      <c r="X1519" s="31">
        <v>8</v>
      </c>
      <c r="Y1519" s="31">
        <v>6</v>
      </c>
      <c r="Z1519" s="31">
        <v>13</v>
      </c>
      <c r="AA1519" s="28">
        <v>2</v>
      </c>
      <c r="AB1519" s="28">
        <v>2</v>
      </c>
      <c r="AC1519" s="28">
        <v>0</v>
      </c>
      <c r="AD1519" s="28">
        <v>3</v>
      </c>
      <c r="AE1519" s="28">
        <v>7</v>
      </c>
      <c r="AF1519" s="28">
        <v>0</v>
      </c>
      <c r="AG1519" s="28">
        <v>0</v>
      </c>
      <c r="AH1519" s="28">
        <v>0</v>
      </c>
      <c r="AI1519" s="28">
        <v>0</v>
      </c>
      <c r="AJ1519" s="28">
        <v>0</v>
      </c>
      <c r="AK1519" s="28">
        <v>0</v>
      </c>
      <c r="AL1519" s="28">
        <v>3</v>
      </c>
      <c r="AM1519" s="28">
        <v>11</v>
      </c>
      <c r="AN1519" s="32">
        <v>0</v>
      </c>
    </row>
    <row r="1520" spans="1:40" x14ac:dyDescent="0.35">
      <c r="A1520" s="19">
        <v>5247</v>
      </c>
      <c r="B1520" s="20">
        <v>1955</v>
      </c>
      <c r="C1520" s="21">
        <f ca="1">YEAR(TODAY())-CLEAN!$B1520</f>
        <v>70</v>
      </c>
      <c r="D1520" s="28" t="s">
        <v>794</v>
      </c>
      <c r="E1520" s="20" t="s">
        <v>714</v>
      </c>
      <c r="F1520" s="20" t="s">
        <v>710</v>
      </c>
      <c r="G1520" s="22">
        <v>38725</v>
      </c>
      <c r="H1520" s="21">
        <v>1</v>
      </c>
      <c r="I1520" s="21">
        <v>1</v>
      </c>
      <c r="J1520" s="21">
        <f>CLEAN!$H1520+CLEAN!$I1520</f>
        <v>2</v>
      </c>
      <c r="K1520" s="23">
        <v>41769</v>
      </c>
      <c r="L1520" s="21">
        <f ca="1">YEAR(TODAY())-YEAR(CLEAN!$K1520)</f>
        <v>11</v>
      </c>
      <c r="M1520" s="21">
        <v>52</v>
      </c>
      <c r="N1520" s="21">
        <f>SUM(CLEAN!$AB1520:$AE1520)</f>
        <v>9</v>
      </c>
      <c r="O1520" s="24">
        <f>CLEAN!$U1520+CLEAN!$V1520+CLEAN!$W1520+CLEAN!$X1520+CLEAN!$Y1520+CLEAN!$Z1520</f>
        <v>45</v>
      </c>
      <c r="P1520" s="21">
        <f>IF(CLEAN!$M1520&lt;=32,3,IF(CLEAN!$M1520&lt;=65,2,1))</f>
        <v>2</v>
      </c>
      <c r="Q1520" s="21">
        <f>IF(Table_Market[[#This Row],[F_TOTAL_achat]]&lt;=14,1,IF(Table_Market[[#This Row],[F_TOTAL_achat]]&lt;=21,2,3))</f>
        <v>1</v>
      </c>
      <c r="R1520" s="21">
        <f>IF(Table_Market[[#This Row],[M_TOTAL_dépensé]]&lt;=115,1,IF(Table_Market[[#This Row],[M_TOTAL_dépensé]]&lt;=833,2,3))</f>
        <v>1</v>
      </c>
      <c r="S1520" s="21" t="str">
        <f>Table_Market[[#This Row],[R_SCORE]]&amp;Table_Market[[#This Row],[F_SCORE]]&amp;Table_Market[[#This Row],[M_SCORE]]</f>
        <v>211</v>
      </c>
      <c r="T15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20" s="24">
        <v>31</v>
      </c>
      <c r="V1520" s="24">
        <v>0</v>
      </c>
      <c r="W1520" s="24">
        <v>6</v>
      </c>
      <c r="X1520" s="24">
        <v>2</v>
      </c>
      <c r="Y1520" s="24">
        <v>1</v>
      </c>
      <c r="Z1520" s="24">
        <v>5</v>
      </c>
      <c r="AA1520" s="21">
        <v>2</v>
      </c>
      <c r="AB1520" s="21">
        <v>1</v>
      </c>
      <c r="AC1520" s="21">
        <v>0</v>
      </c>
      <c r="AD1520" s="21">
        <v>4</v>
      </c>
      <c r="AE1520" s="21">
        <v>4</v>
      </c>
      <c r="AF1520" s="21">
        <v>0</v>
      </c>
      <c r="AG1520" s="21">
        <v>0</v>
      </c>
      <c r="AH1520" s="21">
        <v>0</v>
      </c>
      <c r="AI1520" s="21">
        <v>0</v>
      </c>
      <c r="AJ1520" s="21">
        <v>0</v>
      </c>
      <c r="AK1520" s="21">
        <v>0</v>
      </c>
      <c r="AL1520" s="21">
        <v>3</v>
      </c>
      <c r="AM1520" s="21">
        <v>11</v>
      </c>
      <c r="AN1520" s="25">
        <v>0</v>
      </c>
    </row>
    <row r="1521" spans="1:40" x14ac:dyDescent="0.35">
      <c r="A1521" s="26">
        <v>7761</v>
      </c>
      <c r="B1521" s="27">
        <v>1978</v>
      </c>
      <c r="C1521" s="21">
        <f ca="1">YEAR(TODAY())-CLEAN!$B1521</f>
        <v>47</v>
      </c>
      <c r="D1521" s="28" t="s">
        <v>792</v>
      </c>
      <c r="E1521" s="27" t="s">
        <v>717</v>
      </c>
      <c r="F1521" s="27" t="s">
        <v>713</v>
      </c>
      <c r="G1521" s="29">
        <v>38702</v>
      </c>
      <c r="H1521" s="28">
        <v>1</v>
      </c>
      <c r="I1521" s="28">
        <v>0</v>
      </c>
      <c r="J1521" s="28">
        <f>CLEAN!$H1521+CLEAN!$I1521</f>
        <v>1</v>
      </c>
      <c r="K1521" s="30">
        <v>41487</v>
      </c>
      <c r="L1521" s="28">
        <f ca="1">YEAR(TODAY())-YEAR(CLEAN!$K1521)</f>
        <v>12</v>
      </c>
      <c r="M1521" s="28">
        <v>71</v>
      </c>
      <c r="N1521" s="28">
        <f>SUM(CLEAN!$AB1521:$AE1521)</f>
        <v>13</v>
      </c>
      <c r="O1521" s="31">
        <f>CLEAN!$U1521+CLEAN!$V1521+CLEAN!$W1521+CLEAN!$X1521+CLEAN!$Y1521+CLEAN!$Z1521</f>
        <v>109</v>
      </c>
      <c r="P1521" s="28">
        <f>IF(CLEAN!$M1521&lt;=32,3,IF(CLEAN!$M1521&lt;=65,2,1))</f>
        <v>1</v>
      </c>
      <c r="Q1521" s="28">
        <f>IF(Table_Market[[#This Row],[F_TOTAL_achat]]&lt;=14,1,IF(Table_Market[[#This Row],[F_TOTAL_achat]]&lt;=21,2,3))</f>
        <v>1</v>
      </c>
      <c r="R1521" s="28">
        <f>IF(Table_Market[[#This Row],[M_TOTAL_dépensé]]&lt;=115,1,IF(Table_Market[[#This Row],[M_TOTAL_dépensé]]&lt;=833,2,3))</f>
        <v>1</v>
      </c>
      <c r="S1521" s="21" t="str">
        <f>Table_Market[[#This Row],[R_SCORE]]&amp;Table_Market[[#This Row],[F_SCORE]]&amp;Table_Market[[#This Row],[M_SCORE]]</f>
        <v>111</v>
      </c>
      <c r="T15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21" s="31">
        <v>13</v>
      </c>
      <c r="V1521" s="31">
        <v>11</v>
      </c>
      <c r="W1521" s="31">
        <v>24</v>
      </c>
      <c r="X1521" s="31">
        <v>13</v>
      </c>
      <c r="Y1521" s="31">
        <v>8</v>
      </c>
      <c r="Z1521" s="31">
        <v>40</v>
      </c>
      <c r="AA1521" s="28">
        <v>2</v>
      </c>
      <c r="AB1521" s="28">
        <v>3</v>
      </c>
      <c r="AC1521" s="28">
        <v>0</v>
      </c>
      <c r="AD1521" s="28">
        <v>4</v>
      </c>
      <c r="AE1521" s="28">
        <v>6</v>
      </c>
      <c r="AF1521" s="28">
        <v>0</v>
      </c>
      <c r="AG1521" s="28">
        <v>0</v>
      </c>
      <c r="AH1521" s="28">
        <v>0</v>
      </c>
      <c r="AI1521" s="28">
        <v>0</v>
      </c>
      <c r="AJ1521" s="28">
        <v>0</v>
      </c>
      <c r="AK1521" s="28">
        <v>0</v>
      </c>
      <c r="AL1521" s="28">
        <v>3</v>
      </c>
      <c r="AM1521" s="28">
        <v>11</v>
      </c>
      <c r="AN1521" s="32">
        <v>0</v>
      </c>
    </row>
    <row r="1522" spans="1:40" x14ac:dyDescent="0.35">
      <c r="A1522" s="19">
        <v>4271</v>
      </c>
      <c r="B1522" s="20">
        <v>1989</v>
      </c>
      <c r="C1522" s="21">
        <f ca="1">YEAR(TODAY())-CLEAN!$B1522</f>
        <v>36</v>
      </c>
      <c r="D1522" s="28" t="s">
        <v>793</v>
      </c>
      <c r="E1522" s="20" t="s">
        <v>717</v>
      </c>
      <c r="F1522" s="20" t="s">
        <v>713</v>
      </c>
      <c r="G1522" s="22">
        <v>38683</v>
      </c>
      <c r="H1522" s="21">
        <v>1</v>
      </c>
      <c r="I1522" s="21">
        <v>0</v>
      </c>
      <c r="J1522" s="21">
        <f>CLEAN!$H1522+CLEAN!$I1522</f>
        <v>1</v>
      </c>
      <c r="K1522" s="23">
        <v>41186</v>
      </c>
      <c r="L1522" s="21">
        <f ca="1">YEAR(TODAY())-YEAR(CLEAN!$K1522)</f>
        <v>13</v>
      </c>
      <c r="M1522" s="21">
        <v>80</v>
      </c>
      <c r="N1522" s="21">
        <f>SUM(CLEAN!$AB1522:$AE1522)</f>
        <v>18</v>
      </c>
      <c r="O1522" s="24">
        <f>CLEAN!$U1522+CLEAN!$V1522+CLEAN!$W1522+CLEAN!$X1522+CLEAN!$Y1522+CLEAN!$Z1522</f>
        <v>341</v>
      </c>
      <c r="P1522" s="21">
        <f>IF(CLEAN!$M1522&lt;=32,3,IF(CLEAN!$M1522&lt;=65,2,1))</f>
        <v>1</v>
      </c>
      <c r="Q1522" s="21">
        <f>IF(Table_Market[[#This Row],[F_TOTAL_achat]]&lt;=14,1,IF(Table_Market[[#This Row],[F_TOTAL_achat]]&lt;=21,2,3))</f>
        <v>2</v>
      </c>
      <c r="R1522" s="21">
        <f>IF(Table_Market[[#This Row],[M_TOTAL_dépensé]]&lt;=115,1,IF(Table_Market[[#This Row],[M_TOTAL_dépensé]]&lt;=833,2,3))</f>
        <v>2</v>
      </c>
      <c r="S1522" s="21" t="str">
        <f>Table_Market[[#This Row],[R_SCORE]]&amp;Table_Market[[#This Row],[F_SCORE]]&amp;Table_Market[[#This Row],[M_SCORE]]</f>
        <v>122</v>
      </c>
      <c r="T15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22" s="24">
        <v>46</v>
      </c>
      <c r="V1522" s="24">
        <v>35</v>
      </c>
      <c r="W1522" s="24">
        <v>69</v>
      </c>
      <c r="X1522" s="24">
        <v>84</v>
      </c>
      <c r="Y1522" s="24">
        <v>41</v>
      </c>
      <c r="Z1522" s="24">
        <v>66</v>
      </c>
      <c r="AA1522" s="21">
        <v>6</v>
      </c>
      <c r="AB1522" s="21">
        <v>4</v>
      </c>
      <c r="AC1522" s="21">
        <v>1</v>
      </c>
      <c r="AD1522" s="21">
        <v>6</v>
      </c>
      <c r="AE1522" s="21">
        <v>7</v>
      </c>
      <c r="AF1522" s="21">
        <v>0</v>
      </c>
      <c r="AG1522" s="21">
        <v>0</v>
      </c>
      <c r="AH1522" s="21">
        <v>0</v>
      </c>
      <c r="AI1522" s="21">
        <v>0</v>
      </c>
      <c r="AJ1522" s="21">
        <v>0</v>
      </c>
      <c r="AK1522" s="21">
        <v>0</v>
      </c>
      <c r="AL1522" s="21">
        <v>3</v>
      </c>
      <c r="AM1522" s="21">
        <v>11</v>
      </c>
      <c r="AN1522" s="25">
        <v>0</v>
      </c>
    </row>
    <row r="1523" spans="1:40" x14ac:dyDescent="0.35">
      <c r="A1523" s="26">
        <v>6568</v>
      </c>
      <c r="B1523" s="27">
        <v>1984</v>
      </c>
      <c r="C1523" s="21">
        <f ca="1">YEAR(TODAY())-CLEAN!$B1523</f>
        <v>41</v>
      </c>
      <c r="D1523" s="28" t="s">
        <v>793</v>
      </c>
      <c r="E1523" s="27" t="s">
        <v>716</v>
      </c>
      <c r="F1523" s="27" t="s">
        <v>710</v>
      </c>
      <c r="G1523" s="29">
        <v>38680</v>
      </c>
      <c r="H1523" s="28">
        <v>1</v>
      </c>
      <c r="I1523" s="28">
        <v>0</v>
      </c>
      <c r="J1523" s="28">
        <f>CLEAN!$H1523+CLEAN!$I1523</f>
        <v>1</v>
      </c>
      <c r="K1523" s="30">
        <v>41361</v>
      </c>
      <c r="L1523" s="28">
        <f ca="1">YEAR(TODAY())-YEAR(CLEAN!$K1523)</f>
        <v>12</v>
      </c>
      <c r="M1523" s="28">
        <v>97</v>
      </c>
      <c r="N1523" s="28">
        <f>SUM(CLEAN!$AB1523:$AE1523)</f>
        <v>12</v>
      </c>
      <c r="O1523" s="31">
        <f>CLEAN!$U1523+CLEAN!$V1523+CLEAN!$W1523+CLEAN!$X1523+CLEAN!$Y1523+CLEAN!$Z1523</f>
        <v>79</v>
      </c>
      <c r="P1523" s="28">
        <f>IF(CLEAN!$M1523&lt;=32,3,IF(CLEAN!$M1523&lt;=65,2,1))</f>
        <v>1</v>
      </c>
      <c r="Q1523" s="28">
        <f>IF(Table_Market[[#This Row],[F_TOTAL_achat]]&lt;=14,1,IF(Table_Market[[#This Row],[F_TOTAL_achat]]&lt;=21,2,3))</f>
        <v>1</v>
      </c>
      <c r="R1523" s="28">
        <f>IF(Table_Market[[#This Row],[M_TOTAL_dépensé]]&lt;=115,1,IF(Table_Market[[#This Row],[M_TOTAL_dépensé]]&lt;=833,2,3))</f>
        <v>1</v>
      </c>
      <c r="S1523" s="21" t="str">
        <f>Table_Market[[#This Row],[R_SCORE]]&amp;Table_Market[[#This Row],[F_SCORE]]&amp;Table_Market[[#This Row],[M_SCORE]]</f>
        <v>111</v>
      </c>
      <c r="T15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23" s="31">
        <v>11</v>
      </c>
      <c r="V1523" s="31">
        <v>0</v>
      </c>
      <c r="W1523" s="31">
        <v>36</v>
      </c>
      <c r="X1523" s="31">
        <v>15</v>
      </c>
      <c r="Y1523" s="31">
        <v>5</v>
      </c>
      <c r="Z1523" s="31">
        <v>12</v>
      </c>
      <c r="AA1523" s="28">
        <v>1</v>
      </c>
      <c r="AB1523" s="28">
        <v>2</v>
      </c>
      <c r="AC1523" s="28">
        <v>0</v>
      </c>
      <c r="AD1523" s="28">
        <v>3</v>
      </c>
      <c r="AE1523" s="28">
        <v>7</v>
      </c>
      <c r="AF1523" s="28">
        <v>0</v>
      </c>
      <c r="AG1523" s="28">
        <v>0</v>
      </c>
      <c r="AH1523" s="28">
        <v>0</v>
      </c>
      <c r="AI1523" s="28">
        <v>0</v>
      </c>
      <c r="AJ1523" s="28">
        <v>0</v>
      </c>
      <c r="AK1523" s="28">
        <v>0</v>
      </c>
      <c r="AL1523" s="28">
        <v>3</v>
      </c>
      <c r="AM1523" s="28">
        <v>11</v>
      </c>
      <c r="AN1523" s="32">
        <v>0</v>
      </c>
    </row>
    <row r="1524" spans="1:40" x14ac:dyDescent="0.35">
      <c r="A1524" s="19">
        <v>6201</v>
      </c>
      <c r="B1524" s="20">
        <v>1978</v>
      </c>
      <c r="C1524" s="21">
        <f ca="1">YEAR(TODAY())-CLEAN!$B1524</f>
        <v>47</v>
      </c>
      <c r="D1524" s="28" t="s">
        <v>792</v>
      </c>
      <c r="E1524" s="20" t="s">
        <v>716</v>
      </c>
      <c r="F1524" s="20" t="s">
        <v>709</v>
      </c>
      <c r="G1524" s="22">
        <v>38643</v>
      </c>
      <c r="H1524" s="21">
        <v>1</v>
      </c>
      <c r="I1524" s="21">
        <v>1</v>
      </c>
      <c r="J1524" s="21">
        <f>CLEAN!$H1524+CLEAN!$I1524</f>
        <v>2</v>
      </c>
      <c r="K1524" s="23">
        <v>41607</v>
      </c>
      <c r="L1524" s="21">
        <f ca="1">YEAR(TODAY())-YEAR(CLEAN!$K1524)</f>
        <v>12</v>
      </c>
      <c r="M1524" s="21">
        <v>45</v>
      </c>
      <c r="N1524" s="21">
        <f>SUM(CLEAN!$AB1524:$AE1524)</f>
        <v>12</v>
      </c>
      <c r="O1524" s="24">
        <f>CLEAN!$U1524+CLEAN!$V1524+CLEAN!$W1524+CLEAN!$X1524+CLEAN!$Y1524+CLEAN!$Z1524</f>
        <v>49</v>
      </c>
      <c r="P1524" s="21">
        <f>IF(CLEAN!$M1524&lt;=32,3,IF(CLEAN!$M1524&lt;=65,2,1))</f>
        <v>2</v>
      </c>
      <c r="Q1524" s="21">
        <f>IF(Table_Market[[#This Row],[F_TOTAL_achat]]&lt;=14,1,IF(Table_Market[[#This Row],[F_TOTAL_achat]]&lt;=21,2,3))</f>
        <v>1</v>
      </c>
      <c r="R1524" s="21">
        <f>IF(Table_Market[[#This Row],[M_TOTAL_dépensé]]&lt;=115,1,IF(Table_Market[[#This Row],[M_TOTAL_dépensé]]&lt;=833,2,3))</f>
        <v>1</v>
      </c>
      <c r="S1524" s="21" t="str">
        <f>Table_Market[[#This Row],[R_SCORE]]&amp;Table_Market[[#This Row],[F_SCORE]]&amp;Table_Market[[#This Row],[M_SCORE]]</f>
        <v>211</v>
      </c>
      <c r="T15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24" s="24">
        <v>22</v>
      </c>
      <c r="V1524" s="24">
        <v>2</v>
      </c>
      <c r="W1524" s="24">
        <v>14</v>
      </c>
      <c r="X1524" s="24">
        <v>0</v>
      </c>
      <c r="Y1524" s="24">
        <v>1</v>
      </c>
      <c r="Z1524" s="24">
        <v>10</v>
      </c>
      <c r="AA1524" s="21">
        <v>2</v>
      </c>
      <c r="AB1524" s="21">
        <v>2</v>
      </c>
      <c r="AC1524" s="21">
        <v>0</v>
      </c>
      <c r="AD1524" s="21">
        <v>3</v>
      </c>
      <c r="AE1524" s="21">
        <v>7</v>
      </c>
      <c r="AF1524" s="21">
        <v>0</v>
      </c>
      <c r="AG1524" s="21">
        <v>0</v>
      </c>
      <c r="AH1524" s="21">
        <v>0</v>
      </c>
      <c r="AI1524" s="21">
        <v>0</v>
      </c>
      <c r="AJ1524" s="21">
        <v>0</v>
      </c>
      <c r="AK1524" s="21">
        <v>1</v>
      </c>
      <c r="AL1524" s="21">
        <v>3</v>
      </c>
      <c r="AM1524" s="21">
        <v>11</v>
      </c>
      <c r="AN1524" s="25">
        <v>0</v>
      </c>
    </row>
    <row r="1525" spans="1:40" x14ac:dyDescent="0.35">
      <c r="A1525" s="26">
        <v>3033</v>
      </c>
      <c r="B1525" s="27">
        <v>1963</v>
      </c>
      <c r="C1525" s="21">
        <f ca="1">YEAR(TODAY())-CLEAN!$B1525</f>
        <v>62</v>
      </c>
      <c r="D1525" s="28" t="s">
        <v>794</v>
      </c>
      <c r="E1525" s="27" t="s">
        <v>717</v>
      </c>
      <c r="F1525" s="27" t="s">
        <v>713</v>
      </c>
      <c r="G1525" s="29">
        <v>38620</v>
      </c>
      <c r="H1525" s="28">
        <v>0</v>
      </c>
      <c r="I1525" s="28">
        <v>0</v>
      </c>
      <c r="J1525" s="28">
        <f>CLEAN!$H1525+CLEAN!$I1525</f>
        <v>0</v>
      </c>
      <c r="K1525" s="30">
        <v>41405</v>
      </c>
      <c r="L1525" s="28">
        <f ca="1">YEAR(TODAY())-YEAR(CLEAN!$K1525)</f>
        <v>12</v>
      </c>
      <c r="M1525" s="28">
        <v>56</v>
      </c>
      <c r="N1525" s="28">
        <f>SUM(CLEAN!$AB1525:$AE1525)</f>
        <v>13</v>
      </c>
      <c r="O1525" s="31">
        <f>CLEAN!$U1525+CLEAN!$V1525+CLEAN!$W1525+CLEAN!$X1525+CLEAN!$Y1525+CLEAN!$Z1525</f>
        <v>318</v>
      </c>
      <c r="P1525" s="28">
        <f>IF(CLEAN!$M1525&lt;=32,3,IF(CLEAN!$M1525&lt;=65,2,1))</f>
        <v>2</v>
      </c>
      <c r="Q1525" s="28">
        <f>IF(Table_Market[[#This Row],[F_TOTAL_achat]]&lt;=14,1,IF(Table_Market[[#This Row],[F_TOTAL_achat]]&lt;=21,2,3))</f>
        <v>1</v>
      </c>
      <c r="R1525" s="28">
        <f>IF(Table_Market[[#This Row],[M_TOTAL_dépensé]]&lt;=115,1,IF(Table_Market[[#This Row],[M_TOTAL_dépensé]]&lt;=833,2,3))</f>
        <v>2</v>
      </c>
      <c r="S1525" s="21" t="str">
        <f>Table_Market[[#This Row],[R_SCORE]]&amp;Table_Market[[#This Row],[F_SCORE]]&amp;Table_Market[[#This Row],[M_SCORE]]</f>
        <v>212</v>
      </c>
      <c r="T15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25" s="31">
        <v>112</v>
      </c>
      <c r="V1525" s="31">
        <v>17</v>
      </c>
      <c r="W1525" s="31">
        <v>44</v>
      </c>
      <c r="X1525" s="31">
        <v>34</v>
      </c>
      <c r="Y1525" s="31">
        <v>22</v>
      </c>
      <c r="Z1525" s="31">
        <v>89</v>
      </c>
      <c r="AA1525" s="28">
        <v>1</v>
      </c>
      <c r="AB1525" s="28">
        <v>2</v>
      </c>
      <c r="AC1525" s="28">
        <v>5</v>
      </c>
      <c r="AD1525" s="28">
        <v>3</v>
      </c>
      <c r="AE1525" s="28">
        <v>3</v>
      </c>
      <c r="AF1525" s="28">
        <v>0</v>
      </c>
      <c r="AG1525" s="28">
        <v>0</v>
      </c>
      <c r="AH1525" s="28">
        <v>0</v>
      </c>
      <c r="AI1525" s="28">
        <v>0</v>
      </c>
      <c r="AJ1525" s="28">
        <v>0</v>
      </c>
      <c r="AK1525" s="28">
        <v>0</v>
      </c>
      <c r="AL1525" s="28">
        <v>3</v>
      </c>
      <c r="AM1525" s="28">
        <v>11</v>
      </c>
      <c r="AN1525" s="32">
        <v>0</v>
      </c>
    </row>
    <row r="1526" spans="1:40" x14ac:dyDescent="0.35">
      <c r="A1526" s="19">
        <v>4119</v>
      </c>
      <c r="B1526" s="20">
        <v>1963</v>
      </c>
      <c r="C1526" s="21">
        <f ca="1">YEAR(TODAY())-CLEAN!$B1526</f>
        <v>62</v>
      </c>
      <c r="D1526" s="28" t="s">
        <v>794</v>
      </c>
      <c r="E1526" s="20" t="s">
        <v>717</v>
      </c>
      <c r="F1526" s="20" t="s">
        <v>713</v>
      </c>
      <c r="G1526" s="22">
        <v>38620</v>
      </c>
      <c r="H1526" s="21">
        <v>0</v>
      </c>
      <c r="I1526" s="21">
        <v>0</v>
      </c>
      <c r="J1526" s="21">
        <f>CLEAN!$H1526+CLEAN!$I1526</f>
        <v>0</v>
      </c>
      <c r="K1526" s="23">
        <v>41405</v>
      </c>
      <c r="L1526" s="21">
        <f ca="1">YEAR(TODAY())-YEAR(CLEAN!$K1526)</f>
        <v>12</v>
      </c>
      <c r="M1526" s="21">
        <v>56</v>
      </c>
      <c r="N1526" s="21">
        <f>SUM(CLEAN!$AB1526:$AE1526)</f>
        <v>13</v>
      </c>
      <c r="O1526" s="24">
        <f>CLEAN!$U1526+CLEAN!$V1526+CLEAN!$W1526+CLEAN!$X1526+CLEAN!$Y1526+CLEAN!$Z1526</f>
        <v>318</v>
      </c>
      <c r="P1526" s="21">
        <f>IF(CLEAN!$M1526&lt;=32,3,IF(CLEAN!$M1526&lt;=65,2,1))</f>
        <v>2</v>
      </c>
      <c r="Q1526" s="21">
        <f>IF(Table_Market[[#This Row],[F_TOTAL_achat]]&lt;=14,1,IF(Table_Market[[#This Row],[F_TOTAL_achat]]&lt;=21,2,3))</f>
        <v>1</v>
      </c>
      <c r="R1526" s="21">
        <f>IF(Table_Market[[#This Row],[M_TOTAL_dépensé]]&lt;=115,1,IF(Table_Market[[#This Row],[M_TOTAL_dépensé]]&lt;=833,2,3))</f>
        <v>2</v>
      </c>
      <c r="S1526" s="21" t="str">
        <f>Table_Market[[#This Row],[R_SCORE]]&amp;Table_Market[[#This Row],[F_SCORE]]&amp;Table_Market[[#This Row],[M_SCORE]]</f>
        <v>212</v>
      </c>
      <c r="T15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26" s="24">
        <v>112</v>
      </c>
      <c r="V1526" s="24">
        <v>17</v>
      </c>
      <c r="W1526" s="24">
        <v>44</v>
      </c>
      <c r="X1526" s="24">
        <v>34</v>
      </c>
      <c r="Y1526" s="24">
        <v>22</v>
      </c>
      <c r="Z1526" s="24">
        <v>89</v>
      </c>
      <c r="AA1526" s="21">
        <v>1</v>
      </c>
      <c r="AB1526" s="21">
        <v>2</v>
      </c>
      <c r="AC1526" s="21">
        <v>5</v>
      </c>
      <c r="AD1526" s="21">
        <v>3</v>
      </c>
      <c r="AE1526" s="21">
        <v>3</v>
      </c>
      <c r="AF1526" s="21">
        <v>0</v>
      </c>
      <c r="AG1526" s="21">
        <v>0</v>
      </c>
      <c r="AH1526" s="21">
        <v>0</v>
      </c>
      <c r="AI1526" s="21">
        <v>0</v>
      </c>
      <c r="AJ1526" s="21">
        <v>0</v>
      </c>
      <c r="AK1526" s="21">
        <v>0</v>
      </c>
      <c r="AL1526" s="21">
        <v>3</v>
      </c>
      <c r="AM1526" s="21">
        <v>11</v>
      </c>
      <c r="AN1526" s="25">
        <v>0</v>
      </c>
    </row>
    <row r="1527" spans="1:40" x14ac:dyDescent="0.35">
      <c r="A1527" s="26">
        <v>8181</v>
      </c>
      <c r="B1527" s="27">
        <v>1978</v>
      </c>
      <c r="C1527" s="21">
        <f ca="1">YEAR(TODAY())-CLEAN!$B1527</f>
        <v>47</v>
      </c>
      <c r="D1527" s="28" t="s">
        <v>792</v>
      </c>
      <c r="E1527" s="27" t="s">
        <v>717</v>
      </c>
      <c r="F1527" s="27" t="s">
        <v>709</v>
      </c>
      <c r="G1527" s="29">
        <v>38593</v>
      </c>
      <c r="H1527" s="28">
        <v>1</v>
      </c>
      <c r="I1527" s="28">
        <v>0</v>
      </c>
      <c r="J1527" s="28">
        <f>CLEAN!$H1527+CLEAN!$I1527</f>
        <v>1</v>
      </c>
      <c r="K1527" s="30">
        <v>41530</v>
      </c>
      <c r="L1527" s="28">
        <f ca="1">YEAR(TODAY())-YEAR(CLEAN!$K1527)</f>
        <v>12</v>
      </c>
      <c r="M1527" s="28">
        <v>42</v>
      </c>
      <c r="N1527" s="28">
        <f>SUM(CLEAN!$AB1527:$AE1527)</f>
        <v>16</v>
      </c>
      <c r="O1527" s="31">
        <f>CLEAN!$U1527+CLEAN!$V1527+CLEAN!$W1527+CLEAN!$X1527+CLEAN!$Y1527+CLEAN!$Z1527</f>
        <v>177</v>
      </c>
      <c r="P1527" s="28">
        <f>IF(CLEAN!$M1527&lt;=32,3,IF(CLEAN!$M1527&lt;=65,2,1))</f>
        <v>2</v>
      </c>
      <c r="Q1527" s="28">
        <f>IF(Table_Market[[#This Row],[F_TOTAL_achat]]&lt;=14,1,IF(Table_Market[[#This Row],[F_TOTAL_achat]]&lt;=21,2,3))</f>
        <v>2</v>
      </c>
      <c r="R1527" s="28">
        <f>IF(Table_Market[[#This Row],[M_TOTAL_dépensé]]&lt;=115,1,IF(Table_Market[[#This Row],[M_TOTAL_dépensé]]&lt;=833,2,3))</f>
        <v>2</v>
      </c>
      <c r="S1527" s="21" t="str">
        <f>Table_Market[[#This Row],[R_SCORE]]&amp;Table_Market[[#This Row],[F_SCORE]]&amp;Table_Market[[#This Row],[M_SCORE]]</f>
        <v>222</v>
      </c>
      <c r="T15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27" s="31">
        <v>51</v>
      </c>
      <c r="V1527" s="31">
        <v>12</v>
      </c>
      <c r="W1527" s="31">
        <v>49</v>
      </c>
      <c r="X1527" s="31">
        <v>17</v>
      </c>
      <c r="Y1527" s="31">
        <v>24</v>
      </c>
      <c r="Z1527" s="31">
        <v>24</v>
      </c>
      <c r="AA1527" s="28">
        <v>3</v>
      </c>
      <c r="AB1527" s="28">
        <v>4</v>
      </c>
      <c r="AC1527" s="28">
        <v>1</v>
      </c>
      <c r="AD1527" s="28">
        <v>3</v>
      </c>
      <c r="AE1527" s="28">
        <v>8</v>
      </c>
      <c r="AF1527" s="28">
        <v>0</v>
      </c>
      <c r="AG1527" s="28">
        <v>0</v>
      </c>
      <c r="AH1527" s="28">
        <v>0</v>
      </c>
      <c r="AI1527" s="28">
        <v>0</v>
      </c>
      <c r="AJ1527" s="28">
        <v>0</v>
      </c>
      <c r="AK1527" s="28">
        <v>0</v>
      </c>
      <c r="AL1527" s="28">
        <v>3</v>
      </c>
      <c r="AM1527" s="28">
        <v>11</v>
      </c>
      <c r="AN1527" s="32">
        <v>0</v>
      </c>
    </row>
    <row r="1528" spans="1:40" x14ac:dyDescent="0.35">
      <c r="A1528" s="19">
        <v>1606</v>
      </c>
      <c r="B1528" s="20">
        <v>1971</v>
      </c>
      <c r="C1528" s="21">
        <f ca="1">YEAR(TODAY())-CLEAN!$B1528</f>
        <v>54</v>
      </c>
      <c r="D1528" s="28" t="s">
        <v>792</v>
      </c>
      <c r="E1528" s="20" t="s">
        <v>716</v>
      </c>
      <c r="F1528" s="20" t="s">
        <v>713</v>
      </c>
      <c r="G1528" s="22">
        <v>38590</v>
      </c>
      <c r="H1528" s="21">
        <v>1</v>
      </c>
      <c r="I1528" s="21">
        <v>0</v>
      </c>
      <c r="J1528" s="21">
        <f>CLEAN!$H1528+CLEAN!$I1528</f>
        <v>1</v>
      </c>
      <c r="K1528" s="23">
        <v>41409</v>
      </c>
      <c r="L1528" s="21">
        <f ca="1">YEAR(TODAY())-YEAR(CLEAN!$K1528)</f>
        <v>12</v>
      </c>
      <c r="M1528" s="21">
        <v>65</v>
      </c>
      <c r="N1528" s="21">
        <f>SUM(CLEAN!$AB1528:$AE1528)</f>
        <v>11</v>
      </c>
      <c r="O1528" s="24">
        <f>CLEAN!$U1528+CLEAN!$V1528+CLEAN!$W1528+CLEAN!$X1528+CLEAN!$Y1528+CLEAN!$Z1528</f>
        <v>22</v>
      </c>
      <c r="P1528" s="21">
        <f>IF(CLEAN!$M1528&lt;=32,3,IF(CLEAN!$M1528&lt;=65,2,1))</f>
        <v>2</v>
      </c>
      <c r="Q1528" s="21">
        <f>IF(Table_Market[[#This Row],[F_TOTAL_achat]]&lt;=14,1,IF(Table_Market[[#This Row],[F_TOTAL_achat]]&lt;=21,2,3))</f>
        <v>1</v>
      </c>
      <c r="R1528" s="21">
        <f>IF(Table_Market[[#This Row],[M_TOTAL_dépensé]]&lt;=115,1,IF(Table_Market[[#This Row],[M_TOTAL_dépensé]]&lt;=833,2,3))</f>
        <v>1</v>
      </c>
      <c r="S1528" s="21" t="str">
        <f>Table_Market[[#This Row],[R_SCORE]]&amp;Table_Market[[#This Row],[F_SCORE]]&amp;Table_Market[[#This Row],[M_SCORE]]</f>
        <v>211</v>
      </c>
      <c r="T15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28" s="24">
        <v>3</v>
      </c>
      <c r="V1528" s="24">
        <v>1</v>
      </c>
      <c r="W1528" s="24">
        <v>8</v>
      </c>
      <c r="X1528" s="24">
        <v>4</v>
      </c>
      <c r="Y1528" s="24">
        <v>3</v>
      </c>
      <c r="Z1528" s="24">
        <v>3</v>
      </c>
      <c r="AA1528" s="21">
        <v>1</v>
      </c>
      <c r="AB1528" s="21">
        <v>1</v>
      </c>
      <c r="AC1528" s="21">
        <v>0</v>
      </c>
      <c r="AD1528" s="21">
        <v>2</v>
      </c>
      <c r="AE1528" s="21">
        <v>8</v>
      </c>
      <c r="AF1528" s="21">
        <v>0</v>
      </c>
      <c r="AG1528" s="21">
        <v>0</v>
      </c>
      <c r="AH1528" s="21">
        <v>0</v>
      </c>
      <c r="AI1528" s="21">
        <v>0</v>
      </c>
      <c r="AJ1528" s="21">
        <v>0</v>
      </c>
      <c r="AK1528" s="21">
        <v>0</v>
      </c>
      <c r="AL1528" s="21">
        <v>3</v>
      </c>
      <c r="AM1528" s="21">
        <v>11</v>
      </c>
      <c r="AN1528" s="25">
        <v>0</v>
      </c>
    </row>
    <row r="1529" spans="1:40" x14ac:dyDescent="0.35">
      <c r="A1529" s="26">
        <v>1519</v>
      </c>
      <c r="B1529" s="27">
        <v>1972</v>
      </c>
      <c r="C1529" s="21">
        <f ca="1">YEAR(TODAY())-CLEAN!$B1529</f>
        <v>53</v>
      </c>
      <c r="D1529" s="28" t="s">
        <v>792</v>
      </c>
      <c r="E1529" s="27" t="s">
        <v>714</v>
      </c>
      <c r="F1529" s="27" t="s">
        <v>709</v>
      </c>
      <c r="G1529" s="29">
        <v>38578</v>
      </c>
      <c r="H1529" s="28">
        <v>1</v>
      </c>
      <c r="I1529" s="28">
        <v>1</v>
      </c>
      <c r="J1529" s="28">
        <f>CLEAN!$H1529+CLEAN!$I1529</f>
        <v>2</v>
      </c>
      <c r="K1529" s="30">
        <v>41447</v>
      </c>
      <c r="L1529" s="28">
        <f ca="1">YEAR(TODAY())-YEAR(CLEAN!$K1529)</f>
        <v>12</v>
      </c>
      <c r="M1529" s="28">
        <v>2</v>
      </c>
      <c r="N1529" s="28">
        <f>SUM(CLEAN!$AB1529:$AE1529)</f>
        <v>14</v>
      </c>
      <c r="O1529" s="31">
        <f>CLEAN!$U1529+CLEAN!$V1529+CLEAN!$W1529+CLEAN!$X1529+CLEAN!$Y1529+CLEAN!$Z1529</f>
        <v>73</v>
      </c>
      <c r="P1529" s="28">
        <f>IF(CLEAN!$M1529&lt;=32,3,IF(CLEAN!$M1529&lt;=65,2,1))</f>
        <v>3</v>
      </c>
      <c r="Q1529" s="28">
        <f>IF(Table_Market[[#This Row],[F_TOTAL_achat]]&lt;=14,1,IF(Table_Market[[#This Row],[F_TOTAL_achat]]&lt;=21,2,3))</f>
        <v>1</v>
      </c>
      <c r="R1529" s="28">
        <f>IF(Table_Market[[#This Row],[M_TOTAL_dépensé]]&lt;=115,1,IF(Table_Market[[#This Row],[M_TOTAL_dépensé]]&lt;=833,2,3))</f>
        <v>1</v>
      </c>
      <c r="S1529" s="21" t="str">
        <f>Table_Market[[#This Row],[R_SCORE]]&amp;Table_Market[[#This Row],[F_SCORE]]&amp;Table_Market[[#This Row],[M_SCORE]]</f>
        <v>311</v>
      </c>
      <c r="T15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29" s="31">
        <v>38</v>
      </c>
      <c r="V1529" s="31">
        <v>4</v>
      </c>
      <c r="W1529" s="31">
        <v>22</v>
      </c>
      <c r="X1529" s="31">
        <v>3</v>
      </c>
      <c r="Y1529" s="31">
        <v>3</v>
      </c>
      <c r="Z1529" s="31">
        <v>3</v>
      </c>
      <c r="AA1529" s="28">
        <v>3</v>
      </c>
      <c r="AB1529" s="28">
        <v>3</v>
      </c>
      <c r="AC1529" s="28">
        <v>0</v>
      </c>
      <c r="AD1529" s="28">
        <v>3</v>
      </c>
      <c r="AE1529" s="28">
        <v>8</v>
      </c>
      <c r="AF1529" s="28">
        <v>0</v>
      </c>
      <c r="AG1529" s="28">
        <v>0</v>
      </c>
      <c r="AH1529" s="28">
        <v>0</v>
      </c>
      <c r="AI1529" s="28">
        <v>0</v>
      </c>
      <c r="AJ1529" s="28">
        <v>0</v>
      </c>
      <c r="AK1529" s="28">
        <v>0</v>
      </c>
      <c r="AL1529" s="28">
        <v>3</v>
      </c>
      <c r="AM1529" s="28">
        <v>11</v>
      </c>
      <c r="AN1529" s="32">
        <v>1</v>
      </c>
    </row>
    <row r="1530" spans="1:40" x14ac:dyDescent="0.35">
      <c r="A1530" s="19">
        <v>9080</v>
      </c>
      <c r="B1530" s="20">
        <v>1972</v>
      </c>
      <c r="C1530" s="21">
        <f ca="1">YEAR(TODAY())-CLEAN!$B1530</f>
        <v>53</v>
      </c>
      <c r="D1530" s="28" t="s">
        <v>792</v>
      </c>
      <c r="E1530" s="20" t="s">
        <v>714</v>
      </c>
      <c r="F1530" s="20" t="s">
        <v>709</v>
      </c>
      <c r="G1530" s="22">
        <v>38578</v>
      </c>
      <c r="H1530" s="21">
        <v>1</v>
      </c>
      <c r="I1530" s="21">
        <v>1</v>
      </c>
      <c r="J1530" s="21">
        <f>CLEAN!$H1530+CLEAN!$I1530</f>
        <v>2</v>
      </c>
      <c r="K1530" s="23">
        <v>41447</v>
      </c>
      <c r="L1530" s="21">
        <f ca="1">YEAR(TODAY())-YEAR(CLEAN!$K1530)</f>
        <v>12</v>
      </c>
      <c r="M1530" s="21">
        <v>2</v>
      </c>
      <c r="N1530" s="21">
        <f>SUM(CLEAN!$AB1530:$AE1530)</f>
        <v>14</v>
      </c>
      <c r="O1530" s="24">
        <f>CLEAN!$U1530+CLEAN!$V1530+CLEAN!$W1530+CLEAN!$X1530+CLEAN!$Y1530+CLEAN!$Z1530</f>
        <v>73</v>
      </c>
      <c r="P1530" s="21">
        <f>IF(CLEAN!$M1530&lt;=32,3,IF(CLEAN!$M1530&lt;=65,2,1))</f>
        <v>3</v>
      </c>
      <c r="Q1530" s="21">
        <f>IF(Table_Market[[#This Row],[F_TOTAL_achat]]&lt;=14,1,IF(Table_Market[[#This Row],[F_TOTAL_achat]]&lt;=21,2,3))</f>
        <v>1</v>
      </c>
      <c r="R1530" s="21">
        <f>IF(Table_Market[[#This Row],[M_TOTAL_dépensé]]&lt;=115,1,IF(Table_Market[[#This Row],[M_TOTAL_dépensé]]&lt;=833,2,3))</f>
        <v>1</v>
      </c>
      <c r="S1530" s="21" t="str">
        <f>Table_Market[[#This Row],[R_SCORE]]&amp;Table_Market[[#This Row],[F_SCORE]]&amp;Table_Market[[#This Row],[M_SCORE]]</f>
        <v>311</v>
      </c>
      <c r="T15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30" s="24">
        <v>38</v>
      </c>
      <c r="V1530" s="24">
        <v>4</v>
      </c>
      <c r="W1530" s="24">
        <v>22</v>
      </c>
      <c r="X1530" s="24">
        <v>3</v>
      </c>
      <c r="Y1530" s="24">
        <v>3</v>
      </c>
      <c r="Z1530" s="24">
        <v>3</v>
      </c>
      <c r="AA1530" s="21">
        <v>3</v>
      </c>
      <c r="AB1530" s="21">
        <v>3</v>
      </c>
      <c r="AC1530" s="21">
        <v>0</v>
      </c>
      <c r="AD1530" s="21">
        <v>3</v>
      </c>
      <c r="AE1530" s="21">
        <v>8</v>
      </c>
      <c r="AF1530" s="21">
        <v>0</v>
      </c>
      <c r="AG1530" s="21">
        <v>0</v>
      </c>
      <c r="AH1530" s="21">
        <v>0</v>
      </c>
      <c r="AI1530" s="21">
        <v>0</v>
      </c>
      <c r="AJ1530" s="21">
        <v>0</v>
      </c>
      <c r="AK1530" s="21">
        <v>0</v>
      </c>
      <c r="AL1530" s="21">
        <v>3</v>
      </c>
      <c r="AM1530" s="21">
        <v>11</v>
      </c>
      <c r="AN1530" s="25">
        <v>0</v>
      </c>
    </row>
    <row r="1531" spans="1:40" x14ac:dyDescent="0.35">
      <c r="A1531" s="26">
        <v>4877</v>
      </c>
      <c r="B1531" s="27">
        <v>1973</v>
      </c>
      <c r="C1531" s="21">
        <f ca="1">YEAR(TODAY())-CLEAN!$B1531</f>
        <v>52</v>
      </c>
      <c r="D1531" s="28" t="s">
        <v>792</v>
      </c>
      <c r="E1531" s="27" t="s">
        <v>717</v>
      </c>
      <c r="F1531" s="27" t="s">
        <v>710</v>
      </c>
      <c r="G1531" s="29">
        <v>38576</v>
      </c>
      <c r="H1531" s="28">
        <v>0</v>
      </c>
      <c r="I1531" s="28">
        <v>1</v>
      </c>
      <c r="J1531" s="28">
        <f>CLEAN!$H1531+CLEAN!$I1531</f>
        <v>1</v>
      </c>
      <c r="K1531" s="30">
        <v>41702</v>
      </c>
      <c r="L1531" s="28">
        <f ca="1">YEAR(TODAY())-YEAR(CLEAN!$K1531)</f>
        <v>11</v>
      </c>
      <c r="M1531" s="28">
        <v>2</v>
      </c>
      <c r="N1531" s="28">
        <f>SUM(CLEAN!$AB1531:$AE1531)</f>
        <v>11</v>
      </c>
      <c r="O1531" s="31">
        <f>CLEAN!$U1531+CLEAN!$V1531+CLEAN!$W1531+CLEAN!$X1531+CLEAN!$Y1531+CLEAN!$Z1531</f>
        <v>41</v>
      </c>
      <c r="P1531" s="28">
        <f>IF(CLEAN!$M1531&lt;=32,3,IF(CLEAN!$M1531&lt;=65,2,1))</f>
        <v>3</v>
      </c>
      <c r="Q1531" s="28">
        <f>IF(Table_Market[[#This Row],[F_TOTAL_achat]]&lt;=14,1,IF(Table_Market[[#This Row],[F_TOTAL_achat]]&lt;=21,2,3))</f>
        <v>1</v>
      </c>
      <c r="R1531" s="28">
        <f>IF(Table_Market[[#This Row],[M_TOTAL_dépensé]]&lt;=115,1,IF(Table_Market[[#This Row],[M_TOTAL_dépensé]]&lt;=833,2,3))</f>
        <v>1</v>
      </c>
      <c r="S1531" s="21" t="str">
        <f>Table_Market[[#This Row],[R_SCORE]]&amp;Table_Market[[#This Row],[F_SCORE]]&amp;Table_Market[[#This Row],[M_SCORE]]</f>
        <v>311</v>
      </c>
      <c r="T15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31" s="31">
        <v>34</v>
      </c>
      <c r="V1531" s="31">
        <v>0</v>
      </c>
      <c r="W1531" s="31">
        <v>7</v>
      </c>
      <c r="X1531" s="31">
        <v>0</v>
      </c>
      <c r="Y1531" s="31">
        <v>0</v>
      </c>
      <c r="Z1531" s="31">
        <v>0</v>
      </c>
      <c r="AA1531" s="28">
        <v>1</v>
      </c>
      <c r="AB1531" s="28">
        <v>1</v>
      </c>
      <c r="AC1531" s="28">
        <v>0</v>
      </c>
      <c r="AD1531" s="28">
        <v>3</v>
      </c>
      <c r="AE1531" s="28">
        <v>7</v>
      </c>
      <c r="AF1531" s="28">
        <v>0</v>
      </c>
      <c r="AG1531" s="28">
        <v>0</v>
      </c>
      <c r="AH1531" s="28">
        <v>0</v>
      </c>
      <c r="AI1531" s="28">
        <v>0</v>
      </c>
      <c r="AJ1531" s="28">
        <v>0</v>
      </c>
      <c r="AK1531" s="28">
        <v>0</v>
      </c>
      <c r="AL1531" s="28">
        <v>3</v>
      </c>
      <c r="AM1531" s="28">
        <v>11</v>
      </c>
      <c r="AN1531" s="32">
        <v>0</v>
      </c>
    </row>
    <row r="1532" spans="1:40" x14ac:dyDescent="0.35">
      <c r="A1532" s="19">
        <v>3629</v>
      </c>
      <c r="B1532" s="20">
        <v>1978</v>
      </c>
      <c r="C1532" s="21">
        <f ca="1">YEAR(TODAY())-CLEAN!$B1532</f>
        <v>47</v>
      </c>
      <c r="D1532" s="28" t="s">
        <v>792</v>
      </c>
      <c r="E1532" s="20" t="s">
        <v>716</v>
      </c>
      <c r="F1532" s="20" t="s">
        <v>709</v>
      </c>
      <c r="G1532" s="22">
        <v>38557</v>
      </c>
      <c r="H1532" s="21">
        <v>1</v>
      </c>
      <c r="I1532" s="21">
        <v>0</v>
      </c>
      <c r="J1532" s="21">
        <f>CLEAN!$H1532+CLEAN!$I1532</f>
        <v>1</v>
      </c>
      <c r="K1532" s="23">
        <v>41262</v>
      </c>
      <c r="L1532" s="21">
        <f ca="1">YEAR(TODAY())-YEAR(CLEAN!$K1532)</f>
        <v>13</v>
      </c>
      <c r="M1532" s="21">
        <v>17</v>
      </c>
      <c r="N1532" s="21">
        <f>SUM(CLEAN!$AB1532:$AE1532)</f>
        <v>14</v>
      </c>
      <c r="O1532" s="24">
        <f>CLEAN!$U1532+CLEAN!$V1532+CLEAN!$W1532+CLEAN!$X1532+CLEAN!$Y1532+CLEAN!$Z1532</f>
        <v>145</v>
      </c>
      <c r="P1532" s="21">
        <f>IF(CLEAN!$M1532&lt;=32,3,IF(CLEAN!$M1532&lt;=65,2,1))</f>
        <v>3</v>
      </c>
      <c r="Q1532" s="21">
        <f>IF(Table_Market[[#This Row],[F_TOTAL_achat]]&lt;=14,1,IF(Table_Market[[#This Row],[F_TOTAL_achat]]&lt;=21,2,3))</f>
        <v>1</v>
      </c>
      <c r="R1532" s="21">
        <f>IF(Table_Market[[#This Row],[M_TOTAL_dépensé]]&lt;=115,1,IF(Table_Market[[#This Row],[M_TOTAL_dépensé]]&lt;=833,2,3))</f>
        <v>2</v>
      </c>
      <c r="S1532" s="21" t="str">
        <f>Table_Market[[#This Row],[R_SCORE]]&amp;Table_Market[[#This Row],[F_SCORE]]&amp;Table_Market[[#This Row],[M_SCORE]]</f>
        <v>312</v>
      </c>
      <c r="T15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32" s="24">
        <v>76</v>
      </c>
      <c r="V1532" s="24">
        <v>3</v>
      </c>
      <c r="W1532" s="24">
        <v>31</v>
      </c>
      <c r="X1532" s="24">
        <v>4</v>
      </c>
      <c r="Y1532" s="24">
        <v>4</v>
      </c>
      <c r="Z1532" s="24">
        <v>27</v>
      </c>
      <c r="AA1532" s="21">
        <v>2</v>
      </c>
      <c r="AB1532" s="21">
        <v>3</v>
      </c>
      <c r="AC1532" s="21">
        <v>1</v>
      </c>
      <c r="AD1532" s="21">
        <v>3</v>
      </c>
      <c r="AE1532" s="21">
        <v>7</v>
      </c>
      <c r="AF1532" s="21">
        <v>0</v>
      </c>
      <c r="AG1532" s="21">
        <v>0</v>
      </c>
      <c r="AH1532" s="21">
        <v>0</v>
      </c>
      <c r="AI1532" s="21">
        <v>0</v>
      </c>
      <c r="AJ1532" s="21">
        <v>0</v>
      </c>
      <c r="AK1532" s="21">
        <v>0</v>
      </c>
      <c r="AL1532" s="21">
        <v>3</v>
      </c>
      <c r="AM1532" s="21">
        <v>11</v>
      </c>
      <c r="AN1532" s="25">
        <v>0</v>
      </c>
    </row>
    <row r="1533" spans="1:40" x14ac:dyDescent="0.35">
      <c r="A1533" s="26">
        <v>3120</v>
      </c>
      <c r="B1533" s="27">
        <v>1981</v>
      </c>
      <c r="C1533" s="21">
        <f ca="1">YEAR(TODAY())-CLEAN!$B1533</f>
        <v>44</v>
      </c>
      <c r="D1533" s="28" t="s">
        <v>793</v>
      </c>
      <c r="E1533" s="27" t="s">
        <v>716</v>
      </c>
      <c r="F1533" s="27" t="s">
        <v>713</v>
      </c>
      <c r="G1533" s="29">
        <v>38547</v>
      </c>
      <c r="H1533" s="28">
        <v>1</v>
      </c>
      <c r="I1533" s="28">
        <v>0</v>
      </c>
      <c r="J1533" s="28">
        <f>CLEAN!$H1533+CLEAN!$I1533</f>
        <v>1</v>
      </c>
      <c r="K1533" s="30">
        <v>41514</v>
      </c>
      <c r="L1533" s="28">
        <f ca="1">YEAR(TODAY())-YEAR(CLEAN!$K1533)</f>
        <v>12</v>
      </c>
      <c r="M1533" s="28">
        <v>49</v>
      </c>
      <c r="N1533" s="28">
        <f>SUM(CLEAN!$AB1533:$AE1533)</f>
        <v>11</v>
      </c>
      <c r="O1533" s="31">
        <f>CLEAN!$U1533+CLEAN!$V1533+CLEAN!$W1533+CLEAN!$X1533+CLEAN!$Y1533+CLEAN!$Z1533</f>
        <v>22</v>
      </c>
      <c r="P1533" s="28">
        <f>IF(CLEAN!$M1533&lt;=32,3,IF(CLEAN!$M1533&lt;=65,2,1))</f>
        <v>2</v>
      </c>
      <c r="Q1533" s="28">
        <f>IF(Table_Market[[#This Row],[F_TOTAL_achat]]&lt;=14,1,IF(Table_Market[[#This Row],[F_TOTAL_achat]]&lt;=21,2,3))</f>
        <v>1</v>
      </c>
      <c r="R1533" s="28">
        <f>IF(Table_Market[[#This Row],[M_TOTAL_dépensé]]&lt;=115,1,IF(Table_Market[[#This Row],[M_TOTAL_dépensé]]&lt;=833,2,3))</f>
        <v>1</v>
      </c>
      <c r="S1533" s="21" t="str">
        <f>Table_Market[[#This Row],[R_SCORE]]&amp;Table_Market[[#This Row],[F_SCORE]]&amp;Table_Market[[#This Row],[M_SCORE]]</f>
        <v>211</v>
      </c>
      <c r="T15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33" s="31">
        <v>6</v>
      </c>
      <c r="V1533" s="31">
        <v>1</v>
      </c>
      <c r="W1533" s="31">
        <v>10</v>
      </c>
      <c r="X1533" s="31">
        <v>0</v>
      </c>
      <c r="Y1533" s="31">
        <v>1</v>
      </c>
      <c r="Z1533" s="31">
        <v>4</v>
      </c>
      <c r="AA1533" s="28">
        <v>1</v>
      </c>
      <c r="AB1533" s="28">
        <v>1</v>
      </c>
      <c r="AC1533" s="28">
        <v>0</v>
      </c>
      <c r="AD1533" s="28">
        <v>2</v>
      </c>
      <c r="AE1533" s="28">
        <v>8</v>
      </c>
      <c r="AF1533" s="28">
        <v>0</v>
      </c>
      <c r="AG1533" s="28">
        <v>0</v>
      </c>
      <c r="AH1533" s="28">
        <v>0</v>
      </c>
      <c r="AI1533" s="28">
        <v>0</v>
      </c>
      <c r="AJ1533" s="28">
        <v>0</v>
      </c>
      <c r="AK1533" s="28">
        <v>1</v>
      </c>
      <c r="AL1533" s="28">
        <v>3</v>
      </c>
      <c r="AM1533" s="28">
        <v>11</v>
      </c>
      <c r="AN1533" s="32">
        <v>0</v>
      </c>
    </row>
    <row r="1534" spans="1:40" x14ac:dyDescent="0.35">
      <c r="A1534" s="19">
        <v>1381</v>
      </c>
      <c r="B1534" s="20">
        <v>1982</v>
      </c>
      <c r="C1534" s="21">
        <f ca="1">YEAR(TODAY())-CLEAN!$B1534</f>
        <v>43</v>
      </c>
      <c r="D1534" s="28" t="s">
        <v>793</v>
      </c>
      <c r="E1534" s="20" t="s">
        <v>714</v>
      </c>
      <c r="F1534" s="20" t="s">
        <v>709</v>
      </c>
      <c r="G1534" s="22">
        <v>38513</v>
      </c>
      <c r="H1534" s="21">
        <v>1</v>
      </c>
      <c r="I1534" s="21">
        <v>0</v>
      </c>
      <c r="J1534" s="21">
        <f>CLEAN!$H1534+CLEAN!$I1534</f>
        <v>1</v>
      </c>
      <c r="K1534" s="23">
        <v>41667</v>
      </c>
      <c r="L1534" s="21">
        <f ca="1">YEAR(TODAY())-YEAR(CLEAN!$K1534)</f>
        <v>11</v>
      </c>
      <c r="M1534" s="21">
        <v>20</v>
      </c>
      <c r="N1534" s="21">
        <f>SUM(CLEAN!$AB1534:$AE1534)</f>
        <v>20</v>
      </c>
      <c r="O1534" s="24">
        <f>CLEAN!$U1534+CLEAN!$V1534+CLEAN!$W1534+CLEAN!$X1534+CLEAN!$Y1534+CLEAN!$Z1534</f>
        <v>324</v>
      </c>
      <c r="P1534" s="21">
        <f>IF(CLEAN!$M1534&lt;=32,3,IF(CLEAN!$M1534&lt;=65,2,1))</f>
        <v>3</v>
      </c>
      <c r="Q1534" s="21">
        <f>IF(Table_Market[[#This Row],[F_TOTAL_achat]]&lt;=14,1,IF(Table_Market[[#This Row],[F_TOTAL_achat]]&lt;=21,2,3))</f>
        <v>2</v>
      </c>
      <c r="R1534" s="21">
        <f>IF(Table_Market[[#This Row],[M_TOTAL_dépensé]]&lt;=115,1,IF(Table_Market[[#This Row],[M_TOTAL_dépensé]]&lt;=833,2,3))</f>
        <v>2</v>
      </c>
      <c r="S1534" s="21" t="str">
        <f>Table_Market[[#This Row],[R_SCORE]]&amp;Table_Market[[#This Row],[F_SCORE]]&amp;Table_Market[[#This Row],[M_SCORE]]</f>
        <v>322</v>
      </c>
      <c r="T15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34" s="24">
        <v>172</v>
      </c>
      <c r="V1534" s="24">
        <v>3</v>
      </c>
      <c r="W1534" s="24">
        <v>115</v>
      </c>
      <c r="X1534" s="24">
        <v>16</v>
      </c>
      <c r="Y1534" s="24">
        <v>0</v>
      </c>
      <c r="Z1534" s="24">
        <v>18</v>
      </c>
      <c r="AA1534" s="21">
        <v>5</v>
      </c>
      <c r="AB1534" s="21">
        <v>6</v>
      </c>
      <c r="AC1534" s="21">
        <v>1</v>
      </c>
      <c r="AD1534" s="21">
        <v>5</v>
      </c>
      <c r="AE1534" s="21">
        <v>8</v>
      </c>
      <c r="AF1534" s="21">
        <v>0</v>
      </c>
      <c r="AG1534" s="21">
        <v>0</v>
      </c>
      <c r="AH1534" s="21">
        <v>0</v>
      </c>
      <c r="AI1534" s="21">
        <v>0</v>
      </c>
      <c r="AJ1534" s="21">
        <v>0</v>
      </c>
      <c r="AK1534" s="21">
        <v>0</v>
      </c>
      <c r="AL1534" s="21">
        <v>3</v>
      </c>
      <c r="AM1534" s="21">
        <v>11</v>
      </c>
      <c r="AN1534" s="25">
        <v>1</v>
      </c>
    </row>
    <row r="1535" spans="1:40" x14ac:dyDescent="0.35">
      <c r="A1535" s="26">
        <v>1545</v>
      </c>
      <c r="B1535" s="27">
        <v>1986</v>
      </c>
      <c r="C1535" s="21">
        <f ca="1">YEAR(TODAY())-CLEAN!$B1535</f>
        <v>39</v>
      </c>
      <c r="D1535" s="28" t="s">
        <v>793</v>
      </c>
      <c r="E1535" s="27" t="s">
        <v>716</v>
      </c>
      <c r="F1535" s="27" t="s">
        <v>710</v>
      </c>
      <c r="G1535" s="29">
        <v>38508</v>
      </c>
      <c r="H1535" s="28">
        <v>1</v>
      </c>
      <c r="I1535" s="28">
        <v>0</v>
      </c>
      <c r="J1535" s="28">
        <f>CLEAN!$H1535+CLEAN!$I1535</f>
        <v>1</v>
      </c>
      <c r="K1535" s="30">
        <v>41488</v>
      </c>
      <c r="L1535" s="28">
        <f ca="1">YEAR(TODAY())-YEAR(CLEAN!$K1535)</f>
        <v>12</v>
      </c>
      <c r="M1535" s="28">
        <v>95</v>
      </c>
      <c r="N1535" s="28">
        <f>SUM(CLEAN!$AB1535:$AE1535)</f>
        <v>22</v>
      </c>
      <c r="O1535" s="31">
        <f>CLEAN!$U1535+CLEAN!$V1535+CLEAN!$W1535+CLEAN!$X1535+CLEAN!$Y1535+CLEAN!$Z1535</f>
        <v>443</v>
      </c>
      <c r="P1535" s="28">
        <f>IF(CLEAN!$M1535&lt;=32,3,IF(CLEAN!$M1535&lt;=65,2,1))</f>
        <v>1</v>
      </c>
      <c r="Q1535" s="28">
        <f>IF(Table_Market[[#This Row],[F_TOTAL_achat]]&lt;=14,1,IF(Table_Market[[#This Row],[F_TOTAL_achat]]&lt;=21,2,3))</f>
        <v>3</v>
      </c>
      <c r="R1535" s="28">
        <f>IF(Table_Market[[#This Row],[M_TOTAL_dépensé]]&lt;=115,1,IF(Table_Market[[#This Row],[M_TOTAL_dépensé]]&lt;=833,2,3))</f>
        <v>2</v>
      </c>
      <c r="S1535" s="21" t="str">
        <f>Table_Market[[#This Row],[R_SCORE]]&amp;Table_Market[[#This Row],[F_SCORE]]&amp;Table_Market[[#This Row],[M_SCORE]]</f>
        <v>132</v>
      </c>
      <c r="T15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35" s="31">
        <v>120</v>
      </c>
      <c r="V1535" s="31">
        <v>19</v>
      </c>
      <c r="W1535" s="31">
        <v>206</v>
      </c>
      <c r="X1535" s="31">
        <v>25</v>
      </c>
      <c r="Y1535" s="31">
        <v>19</v>
      </c>
      <c r="Z1535" s="31">
        <v>54</v>
      </c>
      <c r="AA1535" s="28">
        <v>6</v>
      </c>
      <c r="AB1535" s="28">
        <v>7</v>
      </c>
      <c r="AC1535" s="28">
        <v>2</v>
      </c>
      <c r="AD1535" s="28">
        <v>5</v>
      </c>
      <c r="AE1535" s="28">
        <v>8</v>
      </c>
      <c r="AF1535" s="28">
        <v>0</v>
      </c>
      <c r="AG1535" s="28">
        <v>0</v>
      </c>
      <c r="AH1535" s="28">
        <v>0</v>
      </c>
      <c r="AI1535" s="28">
        <v>0</v>
      </c>
      <c r="AJ1535" s="28">
        <v>0</v>
      </c>
      <c r="AK1535" s="28">
        <v>0</v>
      </c>
      <c r="AL1535" s="28">
        <v>3</v>
      </c>
      <c r="AM1535" s="28">
        <v>11</v>
      </c>
      <c r="AN1535" s="32">
        <v>0</v>
      </c>
    </row>
    <row r="1536" spans="1:40" x14ac:dyDescent="0.35">
      <c r="A1536" s="19">
        <v>833</v>
      </c>
      <c r="B1536" s="20">
        <v>1955</v>
      </c>
      <c r="C1536" s="21">
        <f ca="1">YEAR(TODAY())-CLEAN!$B1536</f>
        <v>70</v>
      </c>
      <c r="D1536" s="28" t="s">
        <v>794</v>
      </c>
      <c r="E1536" s="20" t="s">
        <v>717</v>
      </c>
      <c r="F1536" s="20" t="s">
        <v>710</v>
      </c>
      <c r="G1536" s="22">
        <v>38452</v>
      </c>
      <c r="H1536" s="21">
        <v>1</v>
      </c>
      <c r="I1536" s="21">
        <v>1</v>
      </c>
      <c r="J1536" s="21">
        <f>CLEAN!$H1536+CLEAN!$I1536</f>
        <v>2</v>
      </c>
      <c r="K1536" s="23">
        <v>41728</v>
      </c>
      <c r="L1536" s="21">
        <f ca="1">YEAR(TODAY())-YEAR(CLEAN!$K1536)</f>
        <v>11</v>
      </c>
      <c r="M1536" s="21">
        <v>62</v>
      </c>
      <c r="N1536" s="21">
        <f>SUM(CLEAN!$AB1536:$AE1536)</f>
        <v>13</v>
      </c>
      <c r="O1536" s="24">
        <f>CLEAN!$U1536+CLEAN!$V1536+CLEAN!$W1536+CLEAN!$X1536+CLEAN!$Y1536+CLEAN!$Z1536</f>
        <v>72</v>
      </c>
      <c r="P1536" s="21">
        <f>IF(CLEAN!$M1536&lt;=32,3,IF(CLEAN!$M1536&lt;=65,2,1))</f>
        <v>2</v>
      </c>
      <c r="Q1536" s="21">
        <f>IF(Table_Market[[#This Row],[F_TOTAL_achat]]&lt;=14,1,IF(Table_Market[[#This Row],[F_TOTAL_achat]]&lt;=21,2,3))</f>
        <v>1</v>
      </c>
      <c r="R1536" s="21">
        <f>IF(Table_Market[[#This Row],[M_TOTAL_dépensé]]&lt;=115,1,IF(Table_Market[[#This Row],[M_TOTAL_dépensé]]&lt;=833,2,3))</f>
        <v>1</v>
      </c>
      <c r="S1536" s="21" t="str">
        <f>Table_Market[[#This Row],[R_SCORE]]&amp;Table_Market[[#This Row],[F_SCORE]]&amp;Table_Market[[#This Row],[M_SCORE]]</f>
        <v>211</v>
      </c>
      <c r="T15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36" s="24">
        <v>56</v>
      </c>
      <c r="V1536" s="24">
        <v>0</v>
      </c>
      <c r="W1536" s="24">
        <v>14</v>
      </c>
      <c r="X1536" s="24">
        <v>0</v>
      </c>
      <c r="Y1536" s="24">
        <v>0</v>
      </c>
      <c r="Z1536" s="24">
        <v>2</v>
      </c>
      <c r="AA1536" s="21">
        <v>3</v>
      </c>
      <c r="AB1536" s="21">
        <v>3</v>
      </c>
      <c r="AC1536" s="21">
        <v>0</v>
      </c>
      <c r="AD1536" s="21">
        <v>3</v>
      </c>
      <c r="AE1536" s="21">
        <v>7</v>
      </c>
      <c r="AF1536" s="21">
        <v>0</v>
      </c>
      <c r="AG1536" s="21">
        <v>0</v>
      </c>
      <c r="AH1536" s="21">
        <v>0</v>
      </c>
      <c r="AI1536" s="21">
        <v>0</v>
      </c>
      <c r="AJ1536" s="21">
        <v>0</v>
      </c>
      <c r="AK1536" s="21">
        <v>0</v>
      </c>
      <c r="AL1536" s="21">
        <v>3</v>
      </c>
      <c r="AM1536" s="21">
        <v>11</v>
      </c>
      <c r="AN1536" s="25">
        <v>0</v>
      </c>
    </row>
    <row r="1537" spans="1:40" x14ac:dyDescent="0.35">
      <c r="A1537" s="26">
        <v>3565</v>
      </c>
      <c r="B1537" s="27">
        <v>1955</v>
      </c>
      <c r="C1537" s="21">
        <f ca="1">YEAR(TODAY())-CLEAN!$B1537</f>
        <v>70</v>
      </c>
      <c r="D1537" s="28" t="s">
        <v>794</v>
      </c>
      <c r="E1537" s="27" t="s">
        <v>717</v>
      </c>
      <c r="F1537" s="27" t="s">
        <v>710</v>
      </c>
      <c r="G1537" s="29">
        <v>38452</v>
      </c>
      <c r="H1537" s="28">
        <v>1</v>
      </c>
      <c r="I1537" s="28">
        <v>1</v>
      </c>
      <c r="J1537" s="28">
        <f>CLEAN!$H1537+CLEAN!$I1537</f>
        <v>2</v>
      </c>
      <c r="K1537" s="30">
        <v>41728</v>
      </c>
      <c r="L1537" s="28">
        <f ca="1">YEAR(TODAY())-YEAR(CLEAN!$K1537)</f>
        <v>11</v>
      </c>
      <c r="M1537" s="28">
        <v>62</v>
      </c>
      <c r="N1537" s="28">
        <f>SUM(CLEAN!$AB1537:$AE1537)</f>
        <v>13</v>
      </c>
      <c r="O1537" s="31">
        <f>CLEAN!$U1537+CLEAN!$V1537+CLEAN!$W1537+CLEAN!$X1537+CLEAN!$Y1537+CLEAN!$Z1537</f>
        <v>72</v>
      </c>
      <c r="P1537" s="28">
        <f>IF(CLEAN!$M1537&lt;=32,3,IF(CLEAN!$M1537&lt;=65,2,1))</f>
        <v>2</v>
      </c>
      <c r="Q1537" s="28">
        <f>IF(Table_Market[[#This Row],[F_TOTAL_achat]]&lt;=14,1,IF(Table_Market[[#This Row],[F_TOTAL_achat]]&lt;=21,2,3))</f>
        <v>1</v>
      </c>
      <c r="R1537" s="28">
        <f>IF(Table_Market[[#This Row],[M_TOTAL_dépensé]]&lt;=115,1,IF(Table_Market[[#This Row],[M_TOTAL_dépensé]]&lt;=833,2,3))</f>
        <v>1</v>
      </c>
      <c r="S1537" s="21" t="str">
        <f>Table_Market[[#This Row],[R_SCORE]]&amp;Table_Market[[#This Row],[F_SCORE]]&amp;Table_Market[[#This Row],[M_SCORE]]</f>
        <v>211</v>
      </c>
      <c r="T15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37" s="31">
        <v>56</v>
      </c>
      <c r="V1537" s="31">
        <v>0</v>
      </c>
      <c r="W1537" s="31">
        <v>14</v>
      </c>
      <c r="X1537" s="31">
        <v>0</v>
      </c>
      <c r="Y1537" s="31">
        <v>0</v>
      </c>
      <c r="Z1537" s="31">
        <v>2</v>
      </c>
      <c r="AA1537" s="28">
        <v>3</v>
      </c>
      <c r="AB1537" s="28">
        <v>3</v>
      </c>
      <c r="AC1537" s="28">
        <v>0</v>
      </c>
      <c r="AD1537" s="28">
        <v>3</v>
      </c>
      <c r="AE1537" s="28">
        <v>7</v>
      </c>
      <c r="AF1537" s="28">
        <v>0</v>
      </c>
      <c r="AG1537" s="28">
        <v>0</v>
      </c>
      <c r="AH1537" s="28">
        <v>0</v>
      </c>
      <c r="AI1537" s="28">
        <v>0</v>
      </c>
      <c r="AJ1537" s="28">
        <v>0</v>
      </c>
      <c r="AK1537" s="28">
        <v>0</v>
      </c>
      <c r="AL1537" s="28">
        <v>3</v>
      </c>
      <c r="AM1537" s="28">
        <v>11</v>
      </c>
      <c r="AN1537" s="32">
        <v>0</v>
      </c>
    </row>
    <row r="1538" spans="1:40" x14ac:dyDescent="0.35">
      <c r="A1538" s="19">
        <v>3526</v>
      </c>
      <c r="B1538" s="20">
        <v>1968</v>
      </c>
      <c r="C1538" s="21">
        <f ca="1">YEAR(TODAY())-CLEAN!$B1538</f>
        <v>57</v>
      </c>
      <c r="D1538" s="28" t="s">
        <v>792</v>
      </c>
      <c r="E1538" s="20" t="s">
        <v>714</v>
      </c>
      <c r="F1538" s="20" t="s">
        <v>710</v>
      </c>
      <c r="G1538" s="22">
        <v>38443</v>
      </c>
      <c r="H1538" s="21">
        <v>1</v>
      </c>
      <c r="I1538" s="21">
        <v>1</v>
      </c>
      <c r="J1538" s="21">
        <f>CLEAN!$H1538+CLEAN!$I1538</f>
        <v>2</v>
      </c>
      <c r="K1538" s="23">
        <v>41666</v>
      </c>
      <c r="L1538" s="21">
        <f ca="1">YEAR(TODAY())-YEAR(CLEAN!$K1538)</f>
        <v>11</v>
      </c>
      <c r="M1538" s="21">
        <v>58</v>
      </c>
      <c r="N1538" s="21">
        <f>SUM(CLEAN!$AB1538:$AE1538)</f>
        <v>11</v>
      </c>
      <c r="O1538" s="24">
        <f>CLEAN!$U1538+CLEAN!$V1538+CLEAN!$W1538+CLEAN!$X1538+CLEAN!$Y1538+CLEAN!$Z1538</f>
        <v>38</v>
      </c>
      <c r="P1538" s="21">
        <f>IF(CLEAN!$M1538&lt;=32,3,IF(CLEAN!$M1538&lt;=65,2,1))</f>
        <v>2</v>
      </c>
      <c r="Q1538" s="21">
        <f>IF(Table_Market[[#This Row],[F_TOTAL_achat]]&lt;=14,1,IF(Table_Market[[#This Row],[F_TOTAL_achat]]&lt;=21,2,3))</f>
        <v>1</v>
      </c>
      <c r="R1538" s="21">
        <f>IF(Table_Market[[#This Row],[M_TOTAL_dépensé]]&lt;=115,1,IF(Table_Market[[#This Row],[M_TOTAL_dépensé]]&lt;=833,2,3))</f>
        <v>1</v>
      </c>
      <c r="S1538" s="21" t="str">
        <f>Table_Market[[#This Row],[R_SCORE]]&amp;Table_Market[[#This Row],[F_SCORE]]&amp;Table_Market[[#This Row],[M_SCORE]]</f>
        <v>211</v>
      </c>
      <c r="T15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38" s="24">
        <v>32</v>
      </c>
      <c r="V1538" s="24">
        <v>0</v>
      </c>
      <c r="W1538" s="24">
        <v>5</v>
      </c>
      <c r="X1538" s="24">
        <v>0</v>
      </c>
      <c r="Y1538" s="24">
        <v>0</v>
      </c>
      <c r="Z1538" s="24">
        <v>1</v>
      </c>
      <c r="AA1538" s="21">
        <v>2</v>
      </c>
      <c r="AB1538" s="21">
        <v>1</v>
      </c>
      <c r="AC1538" s="21">
        <v>0</v>
      </c>
      <c r="AD1538" s="21">
        <v>3</v>
      </c>
      <c r="AE1538" s="21">
        <v>7</v>
      </c>
      <c r="AF1538" s="21">
        <v>0</v>
      </c>
      <c r="AG1538" s="21">
        <v>0</v>
      </c>
      <c r="AH1538" s="21">
        <v>0</v>
      </c>
      <c r="AI1538" s="21">
        <v>0</v>
      </c>
      <c r="AJ1538" s="21">
        <v>0</v>
      </c>
      <c r="AK1538" s="21">
        <v>0</v>
      </c>
      <c r="AL1538" s="21">
        <v>3</v>
      </c>
      <c r="AM1538" s="21">
        <v>11</v>
      </c>
      <c r="AN1538" s="25">
        <v>0</v>
      </c>
    </row>
    <row r="1539" spans="1:40" x14ac:dyDescent="0.35">
      <c r="A1539" s="26">
        <v>6619</v>
      </c>
      <c r="B1539" s="27">
        <v>1978</v>
      </c>
      <c r="C1539" s="21">
        <f ca="1">YEAR(TODAY())-CLEAN!$B1539</f>
        <v>47</v>
      </c>
      <c r="D1539" s="28" t="s">
        <v>792</v>
      </c>
      <c r="E1539" s="27" t="s">
        <v>716</v>
      </c>
      <c r="F1539" s="27" t="s">
        <v>710</v>
      </c>
      <c r="G1539" s="29">
        <v>38415</v>
      </c>
      <c r="H1539" s="28">
        <v>1</v>
      </c>
      <c r="I1539" s="28">
        <v>1</v>
      </c>
      <c r="J1539" s="28">
        <f>CLEAN!$H1539+CLEAN!$I1539</f>
        <v>2</v>
      </c>
      <c r="K1539" s="30">
        <v>41276</v>
      </c>
      <c r="L1539" s="28">
        <f ca="1">YEAR(TODAY())-YEAR(CLEAN!$K1539)</f>
        <v>12</v>
      </c>
      <c r="M1539" s="28">
        <v>91</v>
      </c>
      <c r="N1539" s="28">
        <f>SUM(CLEAN!$AB1539:$AE1539)</f>
        <v>11</v>
      </c>
      <c r="O1539" s="31">
        <f>CLEAN!$U1539+CLEAN!$V1539+CLEAN!$W1539+CLEAN!$X1539+CLEAN!$Y1539+CLEAN!$Z1539</f>
        <v>44</v>
      </c>
      <c r="P1539" s="28">
        <f>IF(CLEAN!$M1539&lt;=32,3,IF(CLEAN!$M1539&lt;=65,2,1))</f>
        <v>1</v>
      </c>
      <c r="Q1539" s="28">
        <f>IF(Table_Market[[#This Row],[F_TOTAL_achat]]&lt;=14,1,IF(Table_Market[[#This Row],[F_TOTAL_achat]]&lt;=21,2,3))</f>
        <v>1</v>
      </c>
      <c r="R1539" s="28">
        <f>IF(Table_Market[[#This Row],[M_TOTAL_dépensé]]&lt;=115,1,IF(Table_Market[[#This Row],[M_TOTAL_dépensé]]&lt;=833,2,3))</f>
        <v>1</v>
      </c>
      <c r="S1539" s="21" t="str">
        <f>Table_Market[[#This Row],[R_SCORE]]&amp;Table_Market[[#This Row],[F_SCORE]]&amp;Table_Market[[#This Row],[M_SCORE]]</f>
        <v>111</v>
      </c>
      <c r="T15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39" s="31">
        <v>22</v>
      </c>
      <c r="V1539" s="31">
        <v>1</v>
      </c>
      <c r="W1539" s="31">
        <v>13</v>
      </c>
      <c r="X1539" s="31">
        <v>4</v>
      </c>
      <c r="Y1539" s="31">
        <v>0</v>
      </c>
      <c r="Z1539" s="31">
        <v>4</v>
      </c>
      <c r="AA1539" s="28">
        <v>2</v>
      </c>
      <c r="AB1539" s="28">
        <v>1</v>
      </c>
      <c r="AC1539" s="28">
        <v>0</v>
      </c>
      <c r="AD1539" s="28">
        <v>3</v>
      </c>
      <c r="AE1539" s="28">
        <v>7</v>
      </c>
      <c r="AF1539" s="28">
        <v>0</v>
      </c>
      <c r="AG1539" s="28">
        <v>0</v>
      </c>
      <c r="AH1539" s="28">
        <v>0</v>
      </c>
      <c r="AI1539" s="28">
        <v>0</v>
      </c>
      <c r="AJ1539" s="28">
        <v>0</v>
      </c>
      <c r="AK1539" s="28">
        <v>0</v>
      </c>
      <c r="AL1539" s="28">
        <v>3</v>
      </c>
      <c r="AM1539" s="28">
        <v>11</v>
      </c>
      <c r="AN1539" s="32">
        <v>0</v>
      </c>
    </row>
    <row r="1540" spans="1:40" x14ac:dyDescent="0.35">
      <c r="A1540" s="19">
        <v>2525</v>
      </c>
      <c r="B1540" s="20">
        <v>1974</v>
      </c>
      <c r="C1540" s="21">
        <f ca="1">YEAR(TODAY())-CLEAN!$B1540</f>
        <v>51</v>
      </c>
      <c r="D1540" s="28" t="s">
        <v>792</v>
      </c>
      <c r="E1540" s="20" t="s">
        <v>714</v>
      </c>
      <c r="F1540" s="20" t="s">
        <v>710</v>
      </c>
      <c r="G1540" s="22">
        <v>38410</v>
      </c>
      <c r="H1540" s="21">
        <v>0</v>
      </c>
      <c r="I1540" s="21">
        <v>0</v>
      </c>
      <c r="J1540" s="21">
        <f>CLEAN!$H1540+CLEAN!$I1540</f>
        <v>0</v>
      </c>
      <c r="K1540" s="23">
        <v>41166</v>
      </c>
      <c r="L1540" s="21">
        <f ca="1">YEAR(TODAY())-YEAR(CLEAN!$K1540)</f>
        <v>13</v>
      </c>
      <c r="M1540" s="21">
        <v>65</v>
      </c>
      <c r="N1540" s="21">
        <f>SUM(CLEAN!$AB1540:$AE1540)</f>
        <v>22</v>
      </c>
      <c r="O1540" s="24">
        <f>CLEAN!$U1540+CLEAN!$V1540+CLEAN!$W1540+CLEAN!$X1540+CLEAN!$Y1540+CLEAN!$Z1540</f>
        <v>534</v>
      </c>
      <c r="P1540" s="21">
        <f>IF(CLEAN!$M1540&lt;=32,3,IF(CLEAN!$M1540&lt;=65,2,1))</f>
        <v>2</v>
      </c>
      <c r="Q1540" s="21">
        <f>IF(Table_Market[[#This Row],[F_TOTAL_achat]]&lt;=14,1,IF(Table_Market[[#This Row],[F_TOTAL_achat]]&lt;=21,2,3))</f>
        <v>3</v>
      </c>
      <c r="R1540" s="21">
        <f>IF(Table_Market[[#This Row],[M_TOTAL_dépensé]]&lt;=115,1,IF(Table_Market[[#This Row],[M_TOTAL_dépensé]]&lt;=833,2,3))</f>
        <v>2</v>
      </c>
      <c r="S1540" s="21" t="str">
        <f>Table_Market[[#This Row],[R_SCORE]]&amp;Table_Market[[#This Row],[F_SCORE]]&amp;Table_Market[[#This Row],[M_SCORE]]</f>
        <v>232</v>
      </c>
      <c r="T15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40" s="24">
        <v>153</v>
      </c>
      <c r="V1540" s="24">
        <v>64</v>
      </c>
      <c r="W1540" s="24">
        <v>123</v>
      </c>
      <c r="X1540" s="24">
        <v>116</v>
      </c>
      <c r="Y1540" s="24">
        <v>64</v>
      </c>
      <c r="Z1540" s="24">
        <v>14</v>
      </c>
      <c r="AA1540" s="21">
        <v>2</v>
      </c>
      <c r="AB1540" s="21">
        <v>5</v>
      </c>
      <c r="AC1540" s="21">
        <v>2</v>
      </c>
      <c r="AD1540" s="21">
        <v>9</v>
      </c>
      <c r="AE1540" s="21">
        <v>6</v>
      </c>
      <c r="AF1540" s="21">
        <v>0</v>
      </c>
      <c r="AG1540" s="21">
        <v>0</v>
      </c>
      <c r="AH1540" s="21">
        <v>0</v>
      </c>
      <c r="AI1540" s="21">
        <v>0</v>
      </c>
      <c r="AJ1540" s="21">
        <v>0</v>
      </c>
      <c r="AK1540" s="21">
        <v>0</v>
      </c>
      <c r="AL1540" s="21">
        <v>3</v>
      </c>
      <c r="AM1540" s="21">
        <v>11</v>
      </c>
      <c r="AN1540" s="25">
        <v>1</v>
      </c>
    </row>
    <row r="1541" spans="1:40" x14ac:dyDescent="0.35">
      <c r="A1541" s="26">
        <v>7254</v>
      </c>
      <c r="B1541" s="27">
        <v>1969</v>
      </c>
      <c r="C1541" s="21">
        <f ca="1">YEAR(TODAY())-CLEAN!$B1541</f>
        <v>56</v>
      </c>
      <c r="D1541" s="28" t="s">
        <v>792</v>
      </c>
      <c r="E1541" s="27" t="s">
        <v>716</v>
      </c>
      <c r="F1541" s="27" t="s">
        <v>713</v>
      </c>
      <c r="G1541" s="29">
        <v>38361</v>
      </c>
      <c r="H1541" s="28">
        <v>1</v>
      </c>
      <c r="I1541" s="28">
        <v>0</v>
      </c>
      <c r="J1541" s="28">
        <f>CLEAN!$H1541+CLEAN!$I1541</f>
        <v>1</v>
      </c>
      <c r="K1541" s="30">
        <v>41635</v>
      </c>
      <c r="L1541" s="28">
        <f ca="1">YEAR(TODAY())-YEAR(CLEAN!$K1541)</f>
        <v>12</v>
      </c>
      <c r="M1541" s="28">
        <v>74</v>
      </c>
      <c r="N1541" s="28">
        <f>SUM(CLEAN!$AB1541:$AE1541)</f>
        <v>14</v>
      </c>
      <c r="O1541" s="31">
        <f>CLEAN!$U1541+CLEAN!$V1541+CLEAN!$W1541+CLEAN!$X1541+CLEAN!$Y1541+CLEAN!$Z1541</f>
        <v>137</v>
      </c>
      <c r="P1541" s="28">
        <f>IF(CLEAN!$M1541&lt;=32,3,IF(CLEAN!$M1541&lt;=65,2,1))</f>
        <v>1</v>
      </c>
      <c r="Q1541" s="28">
        <f>IF(Table_Market[[#This Row],[F_TOTAL_achat]]&lt;=14,1,IF(Table_Market[[#This Row],[F_TOTAL_achat]]&lt;=21,2,3))</f>
        <v>1</v>
      </c>
      <c r="R1541" s="28">
        <f>IF(Table_Market[[#This Row],[M_TOTAL_dépensé]]&lt;=115,1,IF(Table_Market[[#This Row],[M_TOTAL_dépensé]]&lt;=833,2,3))</f>
        <v>2</v>
      </c>
      <c r="S1541" s="21" t="str">
        <f>Table_Market[[#This Row],[R_SCORE]]&amp;Table_Market[[#This Row],[F_SCORE]]&amp;Table_Market[[#This Row],[M_SCORE]]</f>
        <v>112</v>
      </c>
      <c r="T15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41" s="31">
        <v>39</v>
      </c>
      <c r="V1541" s="31">
        <v>0</v>
      </c>
      <c r="W1541" s="31">
        <v>56</v>
      </c>
      <c r="X1541" s="31">
        <v>20</v>
      </c>
      <c r="Y1541" s="31">
        <v>8</v>
      </c>
      <c r="Z1541" s="31">
        <v>14</v>
      </c>
      <c r="AA1541" s="28">
        <v>3</v>
      </c>
      <c r="AB1541" s="28">
        <v>3</v>
      </c>
      <c r="AC1541" s="28">
        <v>1</v>
      </c>
      <c r="AD1541" s="28">
        <v>3</v>
      </c>
      <c r="AE1541" s="28">
        <v>7</v>
      </c>
      <c r="AF1541" s="28">
        <v>0</v>
      </c>
      <c r="AG1541" s="28">
        <v>0</v>
      </c>
      <c r="AH1541" s="28">
        <v>0</v>
      </c>
      <c r="AI1541" s="28">
        <v>0</v>
      </c>
      <c r="AJ1541" s="28">
        <v>0</v>
      </c>
      <c r="AK1541" s="28">
        <v>0</v>
      </c>
      <c r="AL1541" s="28">
        <v>3</v>
      </c>
      <c r="AM1541" s="28">
        <v>11</v>
      </c>
      <c r="AN1541" s="32">
        <v>0</v>
      </c>
    </row>
    <row r="1542" spans="1:40" x14ac:dyDescent="0.35">
      <c r="A1542" s="19">
        <v>8775</v>
      </c>
      <c r="B1542" s="20">
        <v>1969</v>
      </c>
      <c r="C1542" s="21">
        <f ca="1">YEAR(TODAY())-CLEAN!$B1542</f>
        <v>56</v>
      </c>
      <c r="D1542" s="28" t="s">
        <v>792</v>
      </c>
      <c r="E1542" s="20" t="s">
        <v>716</v>
      </c>
      <c r="F1542" s="20" t="s">
        <v>713</v>
      </c>
      <c r="G1542" s="22">
        <v>38361</v>
      </c>
      <c r="H1542" s="21">
        <v>1</v>
      </c>
      <c r="I1542" s="21">
        <v>0</v>
      </c>
      <c r="J1542" s="21">
        <f>CLEAN!$H1542+CLEAN!$I1542</f>
        <v>1</v>
      </c>
      <c r="K1542" s="23">
        <v>41635</v>
      </c>
      <c r="L1542" s="21">
        <f ca="1">YEAR(TODAY())-YEAR(CLEAN!$K1542)</f>
        <v>12</v>
      </c>
      <c r="M1542" s="21">
        <v>74</v>
      </c>
      <c r="N1542" s="21">
        <f>SUM(CLEAN!$AB1542:$AE1542)</f>
        <v>14</v>
      </c>
      <c r="O1542" s="24">
        <f>CLEAN!$U1542+CLEAN!$V1542+CLEAN!$W1542+CLEAN!$X1542+CLEAN!$Y1542+CLEAN!$Z1542</f>
        <v>137</v>
      </c>
      <c r="P1542" s="21">
        <f>IF(CLEAN!$M1542&lt;=32,3,IF(CLEAN!$M1542&lt;=65,2,1))</f>
        <v>1</v>
      </c>
      <c r="Q1542" s="21">
        <f>IF(Table_Market[[#This Row],[F_TOTAL_achat]]&lt;=14,1,IF(Table_Market[[#This Row],[F_TOTAL_achat]]&lt;=21,2,3))</f>
        <v>1</v>
      </c>
      <c r="R1542" s="21">
        <f>IF(Table_Market[[#This Row],[M_TOTAL_dépensé]]&lt;=115,1,IF(Table_Market[[#This Row],[M_TOTAL_dépensé]]&lt;=833,2,3))</f>
        <v>2</v>
      </c>
      <c r="S1542" s="21" t="str">
        <f>Table_Market[[#This Row],[R_SCORE]]&amp;Table_Market[[#This Row],[F_SCORE]]&amp;Table_Market[[#This Row],[M_SCORE]]</f>
        <v>112</v>
      </c>
      <c r="T15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42" s="24">
        <v>39</v>
      </c>
      <c r="V1542" s="24">
        <v>0</v>
      </c>
      <c r="W1542" s="24">
        <v>56</v>
      </c>
      <c r="X1542" s="24">
        <v>20</v>
      </c>
      <c r="Y1542" s="24">
        <v>8</v>
      </c>
      <c r="Z1542" s="24">
        <v>14</v>
      </c>
      <c r="AA1542" s="21">
        <v>3</v>
      </c>
      <c r="AB1542" s="21">
        <v>3</v>
      </c>
      <c r="AC1542" s="21">
        <v>1</v>
      </c>
      <c r="AD1542" s="21">
        <v>3</v>
      </c>
      <c r="AE1542" s="21">
        <v>7</v>
      </c>
      <c r="AF1542" s="21">
        <v>0</v>
      </c>
      <c r="AG1542" s="21">
        <v>0</v>
      </c>
      <c r="AH1542" s="21">
        <v>0</v>
      </c>
      <c r="AI1542" s="21">
        <v>0</v>
      </c>
      <c r="AJ1542" s="21">
        <v>0</v>
      </c>
      <c r="AK1542" s="21">
        <v>0</v>
      </c>
      <c r="AL1542" s="21">
        <v>3</v>
      </c>
      <c r="AM1542" s="21">
        <v>11</v>
      </c>
      <c r="AN1542" s="25">
        <v>0</v>
      </c>
    </row>
    <row r="1543" spans="1:40" x14ac:dyDescent="0.35">
      <c r="A1543" s="26">
        <v>9422</v>
      </c>
      <c r="B1543" s="27">
        <v>1989</v>
      </c>
      <c r="C1543" s="21">
        <f ca="1">YEAR(TODAY())-CLEAN!$B1543</f>
        <v>36</v>
      </c>
      <c r="D1543" s="28" t="s">
        <v>793</v>
      </c>
      <c r="E1543" s="27" t="s">
        <v>716</v>
      </c>
      <c r="F1543" s="27" t="s">
        <v>710</v>
      </c>
      <c r="G1543" s="29">
        <v>38360</v>
      </c>
      <c r="H1543" s="28">
        <v>1</v>
      </c>
      <c r="I1543" s="28">
        <v>0</v>
      </c>
      <c r="J1543" s="28">
        <f>CLEAN!$H1543+CLEAN!$I1543</f>
        <v>1</v>
      </c>
      <c r="K1543" s="30">
        <v>41425</v>
      </c>
      <c r="L1543" s="28">
        <f ca="1">YEAR(TODAY())-YEAR(CLEAN!$K1543)</f>
        <v>12</v>
      </c>
      <c r="M1543" s="28">
        <v>26</v>
      </c>
      <c r="N1543" s="28">
        <f>SUM(CLEAN!$AB1543:$AE1543)</f>
        <v>10</v>
      </c>
      <c r="O1543" s="31">
        <f>CLEAN!$U1543+CLEAN!$V1543+CLEAN!$W1543+CLEAN!$X1543+CLEAN!$Y1543+CLEAN!$Z1543</f>
        <v>131</v>
      </c>
      <c r="P1543" s="28">
        <f>IF(CLEAN!$M1543&lt;=32,3,IF(CLEAN!$M1543&lt;=65,2,1))</f>
        <v>3</v>
      </c>
      <c r="Q1543" s="28">
        <f>IF(Table_Market[[#This Row],[F_TOTAL_achat]]&lt;=14,1,IF(Table_Market[[#This Row],[F_TOTAL_achat]]&lt;=21,2,3))</f>
        <v>1</v>
      </c>
      <c r="R1543" s="28">
        <f>IF(Table_Market[[#This Row],[M_TOTAL_dépensé]]&lt;=115,1,IF(Table_Market[[#This Row],[M_TOTAL_dépensé]]&lt;=833,2,3))</f>
        <v>2</v>
      </c>
      <c r="S1543" s="21" t="str">
        <f>Table_Market[[#This Row],[R_SCORE]]&amp;Table_Market[[#This Row],[F_SCORE]]&amp;Table_Market[[#This Row],[M_SCORE]]</f>
        <v>312</v>
      </c>
      <c r="T15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43" s="31">
        <v>36</v>
      </c>
      <c r="V1543" s="31">
        <v>2</v>
      </c>
      <c r="W1543" s="31">
        <v>42</v>
      </c>
      <c r="X1543" s="31">
        <v>20</v>
      </c>
      <c r="Y1543" s="31">
        <v>21</v>
      </c>
      <c r="Z1543" s="31">
        <v>10</v>
      </c>
      <c r="AA1543" s="28">
        <v>2</v>
      </c>
      <c r="AB1543" s="28">
        <v>2</v>
      </c>
      <c r="AC1543" s="28">
        <v>1</v>
      </c>
      <c r="AD1543" s="28">
        <v>4</v>
      </c>
      <c r="AE1543" s="28">
        <v>3</v>
      </c>
      <c r="AF1543" s="28">
        <v>0</v>
      </c>
      <c r="AG1543" s="28">
        <v>0</v>
      </c>
      <c r="AH1543" s="28">
        <v>0</v>
      </c>
      <c r="AI1543" s="28">
        <v>0</v>
      </c>
      <c r="AJ1543" s="28">
        <v>0</v>
      </c>
      <c r="AK1543" s="28">
        <v>0</v>
      </c>
      <c r="AL1543" s="28">
        <v>3</v>
      </c>
      <c r="AM1543" s="28">
        <v>11</v>
      </c>
      <c r="AN1543" s="32">
        <v>0</v>
      </c>
    </row>
    <row r="1544" spans="1:40" x14ac:dyDescent="0.35">
      <c r="A1544" s="19">
        <v>10492</v>
      </c>
      <c r="B1544" s="20">
        <v>1959</v>
      </c>
      <c r="C1544" s="21">
        <f ca="1">YEAR(TODAY())-CLEAN!$B1544</f>
        <v>66</v>
      </c>
      <c r="D1544" s="28" t="s">
        <v>794</v>
      </c>
      <c r="E1544" s="20" t="s">
        <v>716</v>
      </c>
      <c r="F1544" s="20" t="s">
        <v>713</v>
      </c>
      <c r="G1544" s="22">
        <v>38285</v>
      </c>
      <c r="H1544" s="21">
        <v>2</v>
      </c>
      <c r="I1544" s="21">
        <v>1</v>
      </c>
      <c r="J1544" s="21">
        <f>CLEAN!$H1544+CLEAN!$I1544</f>
        <v>3</v>
      </c>
      <c r="K1544" s="23">
        <v>41814</v>
      </c>
      <c r="L1544" s="21">
        <f ca="1">YEAR(TODAY())-YEAR(CLEAN!$K1544)</f>
        <v>11</v>
      </c>
      <c r="M1544" s="21">
        <v>96</v>
      </c>
      <c r="N1544" s="21">
        <f>SUM(CLEAN!$AB1544:$AE1544)</f>
        <v>5</v>
      </c>
      <c r="O1544" s="24">
        <f>CLEAN!$U1544+CLEAN!$V1544+CLEAN!$W1544+CLEAN!$X1544+CLEAN!$Y1544+CLEAN!$Z1544</f>
        <v>10</v>
      </c>
      <c r="P1544" s="21">
        <f>IF(CLEAN!$M1544&lt;=32,3,IF(CLEAN!$M1544&lt;=65,2,1))</f>
        <v>1</v>
      </c>
      <c r="Q1544" s="21">
        <f>IF(Table_Market[[#This Row],[F_TOTAL_achat]]&lt;=14,1,IF(Table_Market[[#This Row],[F_TOTAL_achat]]&lt;=21,2,3))</f>
        <v>1</v>
      </c>
      <c r="R1544" s="21">
        <f>IF(Table_Market[[#This Row],[M_TOTAL_dépensé]]&lt;=115,1,IF(Table_Market[[#This Row],[M_TOTAL_dépensé]]&lt;=833,2,3))</f>
        <v>1</v>
      </c>
      <c r="S1544" s="21" t="str">
        <f>Table_Market[[#This Row],[R_SCORE]]&amp;Table_Market[[#This Row],[F_SCORE]]&amp;Table_Market[[#This Row],[M_SCORE]]</f>
        <v>111</v>
      </c>
      <c r="T15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44" s="24">
        <v>2</v>
      </c>
      <c r="V1544" s="24">
        <v>0</v>
      </c>
      <c r="W1544" s="24">
        <v>5</v>
      </c>
      <c r="X1544" s="24">
        <v>2</v>
      </c>
      <c r="Y1544" s="24">
        <v>0</v>
      </c>
      <c r="Z1544" s="24">
        <v>1</v>
      </c>
      <c r="AA1544" s="21">
        <v>1</v>
      </c>
      <c r="AB1544" s="21">
        <v>0</v>
      </c>
      <c r="AC1544" s="21">
        <v>0</v>
      </c>
      <c r="AD1544" s="21">
        <v>3</v>
      </c>
      <c r="AE1544" s="21">
        <v>2</v>
      </c>
      <c r="AF1544" s="21">
        <v>0</v>
      </c>
      <c r="AG1544" s="21">
        <v>0</v>
      </c>
      <c r="AH1544" s="21">
        <v>0</v>
      </c>
      <c r="AI1544" s="21">
        <v>0</v>
      </c>
      <c r="AJ1544" s="21">
        <v>0</v>
      </c>
      <c r="AK1544" s="21">
        <v>0</v>
      </c>
      <c r="AL1544" s="21">
        <v>3</v>
      </c>
      <c r="AM1544" s="21">
        <v>11</v>
      </c>
      <c r="AN1544" s="25">
        <v>0</v>
      </c>
    </row>
    <row r="1545" spans="1:40" x14ac:dyDescent="0.35">
      <c r="A1545" s="26">
        <v>4867</v>
      </c>
      <c r="B1545" s="27">
        <v>1968</v>
      </c>
      <c r="C1545" s="21">
        <f ca="1">YEAR(TODAY())-CLEAN!$B1545</f>
        <v>57</v>
      </c>
      <c r="D1545" s="28" t="s">
        <v>792</v>
      </c>
      <c r="E1545" s="27" t="s">
        <v>714</v>
      </c>
      <c r="F1545" s="27" t="s">
        <v>709</v>
      </c>
      <c r="G1545" s="29">
        <v>38236</v>
      </c>
      <c r="H1545" s="28">
        <v>1</v>
      </c>
      <c r="I1545" s="28">
        <v>1</v>
      </c>
      <c r="J1545" s="28">
        <f>CLEAN!$H1545+CLEAN!$I1545</f>
        <v>2</v>
      </c>
      <c r="K1545" s="30">
        <v>41537</v>
      </c>
      <c r="L1545" s="28">
        <f ca="1">YEAR(TODAY())-YEAR(CLEAN!$K1545)</f>
        <v>12</v>
      </c>
      <c r="M1545" s="28">
        <v>2</v>
      </c>
      <c r="N1545" s="28">
        <f>SUM(CLEAN!$AB1545:$AE1545)</f>
        <v>14</v>
      </c>
      <c r="O1545" s="31">
        <f>CLEAN!$U1545+CLEAN!$V1545+CLEAN!$W1545+CLEAN!$X1545+CLEAN!$Y1545+CLEAN!$Z1545</f>
        <v>88</v>
      </c>
      <c r="P1545" s="28">
        <f>IF(CLEAN!$M1545&lt;=32,3,IF(CLEAN!$M1545&lt;=65,2,1))</f>
        <v>3</v>
      </c>
      <c r="Q1545" s="28">
        <f>IF(Table_Market[[#This Row],[F_TOTAL_achat]]&lt;=14,1,IF(Table_Market[[#This Row],[F_TOTAL_achat]]&lt;=21,2,3))</f>
        <v>1</v>
      </c>
      <c r="R1545" s="28">
        <f>IF(Table_Market[[#This Row],[M_TOTAL_dépensé]]&lt;=115,1,IF(Table_Market[[#This Row],[M_TOTAL_dépensé]]&lt;=833,2,3))</f>
        <v>1</v>
      </c>
      <c r="S1545" s="21" t="str">
        <f>Table_Market[[#This Row],[R_SCORE]]&amp;Table_Market[[#This Row],[F_SCORE]]&amp;Table_Market[[#This Row],[M_SCORE]]</f>
        <v>311</v>
      </c>
      <c r="T15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45" s="31">
        <v>58</v>
      </c>
      <c r="V1545" s="31">
        <v>0</v>
      </c>
      <c r="W1545" s="31">
        <v>18</v>
      </c>
      <c r="X1545" s="31">
        <v>2</v>
      </c>
      <c r="Y1545" s="31">
        <v>0</v>
      </c>
      <c r="Z1545" s="31">
        <v>10</v>
      </c>
      <c r="AA1545" s="28">
        <v>4</v>
      </c>
      <c r="AB1545" s="28">
        <v>3</v>
      </c>
      <c r="AC1545" s="28">
        <v>0</v>
      </c>
      <c r="AD1545" s="28">
        <v>4</v>
      </c>
      <c r="AE1545" s="28">
        <v>7</v>
      </c>
      <c r="AF1545" s="28">
        <v>0</v>
      </c>
      <c r="AG1545" s="28">
        <v>0</v>
      </c>
      <c r="AH1545" s="28">
        <v>0</v>
      </c>
      <c r="AI1545" s="28">
        <v>0</v>
      </c>
      <c r="AJ1545" s="28">
        <v>0</v>
      </c>
      <c r="AK1545" s="28">
        <v>0</v>
      </c>
      <c r="AL1545" s="28">
        <v>3</v>
      </c>
      <c r="AM1545" s="28">
        <v>11</v>
      </c>
      <c r="AN1545" s="32">
        <v>0</v>
      </c>
    </row>
    <row r="1546" spans="1:40" x14ac:dyDescent="0.35">
      <c r="A1546" s="19">
        <v>5939</v>
      </c>
      <c r="B1546" s="20">
        <v>1971</v>
      </c>
      <c r="C1546" s="21">
        <f ca="1">YEAR(TODAY())-CLEAN!$B1546</f>
        <v>54</v>
      </c>
      <c r="D1546" s="28" t="s">
        <v>792</v>
      </c>
      <c r="E1546" s="20" t="s">
        <v>716</v>
      </c>
      <c r="F1546" s="20" t="s">
        <v>713</v>
      </c>
      <c r="G1546" s="22">
        <v>38232</v>
      </c>
      <c r="H1546" s="21">
        <v>1</v>
      </c>
      <c r="I1546" s="21">
        <v>1</v>
      </c>
      <c r="J1546" s="21">
        <f>CLEAN!$H1546+CLEAN!$I1546</f>
        <v>2</v>
      </c>
      <c r="K1546" s="23">
        <v>41656</v>
      </c>
      <c r="L1546" s="21">
        <f ca="1">YEAR(TODAY())-YEAR(CLEAN!$K1546)</f>
        <v>11</v>
      </c>
      <c r="M1546" s="21">
        <v>84</v>
      </c>
      <c r="N1546" s="21">
        <f>SUM(CLEAN!$AB1546:$AE1546)</f>
        <v>12</v>
      </c>
      <c r="O1546" s="24">
        <f>CLEAN!$U1546+CLEAN!$V1546+CLEAN!$W1546+CLEAN!$X1546+CLEAN!$Y1546+CLEAN!$Z1546</f>
        <v>122</v>
      </c>
      <c r="P1546" s="21">
        <f>IF(CLEAN!$M1546&lt;=32,3,IF(CLEAN!$M1546&lt;=65,2,1))</f>
        <v>1</v>
      </c>
      <c r="Q1546" s="21">
        <f>IF(Table_Market[[#This Row],[F_TOTAL_achat]]&lt;=14,1,IF(Table_Market[[#This Row],[F_TOTAL_achat]]&lt;=21,2,3))</f>
        <v>1</v>
      </c>
      <c r="R1546" s="21">
        <f>IF(Table_Market[[#This Row],[M_TOTAL_dépensé]]&lt;=115,1,IF(Table_Market[[#This Row],[M_TOTAL_dépensé]]&lt;=833,2,3))</f>
        <v>2</v>
      </c>
      <c r="S1546" s="21" t="str">
        <f>Table_Market[[#This Row],[R_SCORE]]&amp;Table_Market[[#This Row],[F_SCORE]]&amp;Table_Market[[#This Row],[M_SCORE]]</f>
        <v>112</v>
      </c>
      <c r="T15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46" s="24">
        <v>43</v>
      </c>
      <c r="V1546" s="24">
        <v>5</v>
      </c>
      <c r="W1546" s="24">
        <v>28</v>
      </c>
      <c r="X1546" s="24">
        <v>7</v>
      </c>
      <c r="Y1546" s="24">
        <v>6</v>
      </c>
      <c r="Z1546" s="24">
        <v>33</v>
      </c>
      <c r="AA1546" s="21">
        <v>4</v>
      </c>
      <c r="AB1546" s="21">
        <v>3</v>
      </c>
      <c r="AC1546" s="21">
        <v>1</v>
      </c>
      <c r="AD1546" s="21">
        <v>3</v>
      </c>
      <c r="AE1546" s="21">
        <v>5</v>
      </c>
      <c r="AF1546" s="21">
        <v>0</v>
      </c>
      <c r="AG1546" s="21">
        <v>0</v>
      </c>
      <c r="AH1546" s="21">
        <v>0</v>
      </c>
      <c r="AI1546" s="21">
        <v>0</v>
      </c>
      <c r="AJ1546" s="21">
        <v>0</v>
      </c>
      <c r="AK1546" s="21">
        <v>0</v>
      </c>
      <c r="AL1546" s="21">
        <v>3</v>
      </c>
      <c r="AM1546" s="21">
        <v>11</v>
      </c>
      <c r="AN1546" s="25">
        <v>0</v>
      </c>
    </row>
    <row r="1547" spans="1:40" x14ac:dyDescent="0.35">
      <c r="A1547" s="26">
        <v>4967</v>
      </c>
      <c r="B1547" s="27">
        <v>1960</v>
      </c>
      <c r="C1547" s="21">
        <f ca="1">YEAR(TODAY())-CLEAN!$B1547</f>
        <v>65</v>
      </c>
      <c r="D1547" s="28" t="s">
        <v>794</v>
      </c>
      <c r="E1547" s="27" t="s">
        <v>714</v>
      </c>
      <c r="F1547" s="27" t="s">
        <v>713</v>
      </c>
      <c r="G1547" s="29">
        <v>38201</v>
      </c>
      <c r="H1547" s="28">
        <v>0</v>
      </c>
      <c r="I1547" s="28">
        <v>1</v>
      </c>
      <c r="J1547" s="28">
        <f>CLEAN!$H1547+CLEAN!$I1547</f>
        <v>1</v>
      </c>
      <c r="K1547" s="30">
        <v>41362</v>
      </c>
      <c r="L1547" s="28">
        <f ca="1">YEAR(TODAY())-YEAR(CLEAN!$K1547)</f>
        <v>12</v>
      </c>
      <c r="M1547" s="28">
        <v>19</v>
      </c>
      <c r="N1547" s="28">
        <f>SUM(CLEAN!$AB1547:$AE1547)</f>
        <v>19</v>
      </c>
      <c r="O1547" s="31">
        <f>CLEAN!$U1547+CLEAN!$V1547+CLEAN!$W1547+CLEAN!$X1547+CLEAN!$Y1547+CLEAN!$Z1547</f>
        <v>268</v>
      </c>
      <c r="P1547" s="28">
        <f>IF(CLEAN!$M1547&lt;=32,3,IF(CLEAN!$M1547&lt;=65,2,1))</f>
        <v>3</v>
      </c>
      <c r="Q1547" s="28">
        <f>IF(Table_Market[[#This Row],[F_TOTAL_achat]]&lt;=14,1,IF(Table_Market[[#This Row],[F_TOTAL_achat]]&lt;=21,2,3))</f>
        <v>2</v>
      </c>
      <c r="R1547" s="28">
        <f>IF(Table_Market[[#This Row],[M_TOTAL_dépensé]]&lt;=115,1,IF(Table_Market[[#This Row],[M_TOTAL_dépensé]]&lt;=833,2,3))</f>
        <v>2</v>
      </c>
      <c r="S1547" s="21" t="str">
        <f>Table_Market[[#This Row],[R_SCORE]]&amp;Table_Market[[#This Row],[F_SCORE]]&amp;Table_Market[[#This Row],[M_SCORE]]</f>
        <v>322</v>
      </c>
      <c r="T15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47" s="31">
        <v>233</v>
      </c>
      <c r="V1547" s="31">
        <v>0</v>
      </c>
      <c r="W1547" s="31">
        <v>23</v>
      </c>
      <c r="X1547" s="31">
        <v>0</v>
      </c>
      <c r="Y1547" s="31">
        <v>0</v>
      </c>
      <c r="Z1547" s="31">
        <v>12</v>
      </c>
      <c r="AA1547" s="28">
        <v>4</v>
      </c>
      <c r="AB1547" s="28">
        <v>5</v>
      </c>
      <c r="AC1547" s="28">
        <v>1</v>
      </c>
      <c r="AD1547" s="28">
        <v>5</v>
      </c>
      <c r="AE1547" s="28">
        <v>8</v>
      </c>
      <c r="AF1547" s="28">
        <v>0</v>
      </c>
      <c r="AG1547" s="28">
        <v>0</v>
      </c>
      <c r="AH1547" s="28">
        <v>0</v>
      </c>
      <c r="AI1547" s="28">
        <v>0</v>
      </c>
      <c r="AJ1547" s="28">
        <v>0</v>
      </c>
      <c r="AK1547" s="28">
        <v>0</v>
      </c>
      <c r="AL1547" s="28">
        <v>3</v>
      </c>
      <c r="AM1547" s="28">
        <v>11</v>
      </c>
      <c r="AN1547" s="32">
        <v>0</v>
      </c>
    </row>
    <row r="1548" spans="1:40" x14ac:dyDescent="0.35">
      <c r="A1548" s="19">
        <v>3525</v>
      </c>
      <c r="B1548" s="20">
        <v>1970</v>
      </c>
      <c r="C1548" s="21">
        <f ca="1">YEAR(TODAY())-CLEAN!$B1548</f>
        <v>55</v>
      </c>
      <c r="D1548" s="28" t="s">
        <v>792</v>
      </c>
      <c r="E1548" s="20" t="s">
        <v>716</v>
      </c>
      <c r="F1548" s="20" t="s">
        <v>713</v>
      </c>
      <c r="G1548" s="22">
        <v>38200</v>
      </c>
      <c r="H1548" s="21">
        <v>1</v>
      </c>
      <c r="I1548" s="21">
        <v>1</v>
      </c>
      <c r="J1548" s="21">
        <f>CLEAN!$H1548+CLEAN!$I1548</f>
        <v>2</v>
      </c>
      <c r="K1548" s="23">
        <v>41250</v>
      </c>
      <c r="L1548" s="21">
        <f ca="1">YEAR(TODAY())-YEAR(CLEAN!$K1548)</f>
        <v>13</v>
      </c>
      <c r="M1548" s="21">
        <v>19</v>
      </c>
      <c r="N1548" s="21">
        <f>SUM(CLEAN!$AB1548:$AE1548)</f>
        <v>10</v>
      </c>
      <c r="O1548" s="24">
        <f>CLEAN!$U1548+CLEAN!$V1548+CLEAN!$W1548+CLEAN!$X1548+CLEAN!$Y1548+CLEAN!$Z1548</f>
        <v>17</v>
      </c>
      <c r="P1548" s="21">
        <f>IF(CLEAN!$M1548&lt;=32,3,IF(CLEAN!$M1548&lt;=65,2,1))</f>
        <v>3</v>
      </c>
      <c r="Q1548" s="21">
        <f>IF(Table_Market[[#This Row],[F_TOTAL_achat]]&lt;=14,1,IF(Table_Market[[#This Row],[F_TOTAL_achat]]&lt;=21,2,3))</f>
        <v>1</v>
      </c>
      <c r="R1548" s="21">
        <f>IF(Table_Market[[#This Row],[M_TOTAL_dépensé]]&lt;=115,1,IF(Table_Market[[#This Row],[M_TOTAL_dépensé]]&lt;=833,2,3))</f>
        <v>1</v>
      </c>
      <c r="S1548" s="21" t="str">
        <f>Table_Market[[#This Row],[R_SCORE]]&amp;Table_Market[[#This Row],[F_SCORE]]&amp;Table_Market[[#This Row],[M_SCORE]]</f>
        <v>311</v>
      </c>
      <c r="T15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48" s="24">
        <v>12</v>
      </c>
      <c r="V1548" s="24">
        <v>0</v>
      </c>
      <c r="W1548" s="24">
        <v>4</v>
      </c>
      <c r="X1548" s="24">
        <v>0</v>
      </c>
      <c r="Y1548" s="24">
        <v>0</v>
      </c>
      <c r="Z1548" s="24">
        <v>1</v>
      </c>
      <c r="AA1548" s="21">
        <v>1</v>
      </c>
      <c r="AB1548" s="21">
        <v>1</v>
      </c>
      <c r="AC1548" s="21">
        <v>0</v>
      </c>
      <c r="AD1548" s="21">
        <v>2</v>
      </c>
      <c r="AE1548" s="21">
        <v>7</v>
      </c>
      <c r="AF1548" s="21">
        <v>0</v>
      </c>
      <c r="AG1548" s="21">
        <v>0</v>
      </c>
      <c r="AH1548" s="21">
        <v>0</v>
      </c>
      <c r="AI1548" s="21">
        <v>0</v>
      </c>
      <c r="AJ1548" s="21">
        <v>0</v>
      </c>
      <c r="AK1548" s="21">
        <v>0</v>
      </c>
      <c r="AL1548" s="21">
        <v>3</v>
      </c>
      <c r="AM1548" s="21">
        <v>11</v>
      </c>
      <c r="AN1548" s="25">
        <v>0</v>
      </c>
    </row>
    <row r="1549" spans="1:40" x14ac:dyDescent="0.35">
      <c r="A1549" s="26">
        <v>7325</v>
      </c>
      <c r="B1549" s="27">
        <v>1986</v>
      </c>
      <c r="C1549" s="21">
        <f ca="1">YEAR(TODAY())-CLEAN!$B1549</f>
        <v>39</v>
      </c>
      <c r="D1549" s="28" t="s">
        <v>793</v>
      </c>
      <c r="E1549" s="27" t="s">
        <v>714</v>
      </c>
      <c r="F1549" s="27" t="s">
        <v>713</v>
      </c>
      <c r="G1549" s="29">
        <v>38197</v>
      </c>
      <c r="H1549" s="28">
        <v>1</v>
      </c>
      <c r="I1549" s="28">
        <v>0</v>
      </c>
      <c r="J1549" s="28">
        <f>CLEAN!$H1549+CLEAN!$I1549</f>
        <v>1</v>
      </c>
      <c r="K1549" s="30">
        <v>41454</v>
      </c>
      <c r="L1549" s="28">
        <f ca="1">YEAR(TODAY())-YEAR(CLEAN!$K1549)</f>
        <v>12</v>
      </c>
      <c r="M1549" s="28">
        <v>86</v>
      </c>
      <c r="N1549" s="28">
        <f>SUM(CLEAN!$AB1549:$AE1549)</f>
        <v>9</v>
      </c>
      <c r="O1549" s="31">
        <f>CLEAN!$U1549+CLEAN!$V1549+CLEAN!$W1549+CLEAN!$X1549+CLEAN!$Y1549+CLEAN!$Z1549</f>
        <v>40</v>
      </c>
      <c r="P1549" s="28">
        <f>IF(CLEAN!$M1549&lt;=32,3,IF(CLEAN!$M1549&lt;=65,2,1))</f>
        <v>1</v>
      </c>
      <c r="Q1549" s="28">
        <f>IF(Table_Market[[#This Row],[F_TOTAL_achat]]&lt;=14,1,IF(Table_Market[[#This Row],[F_TOTAL_achat]]&lt;=21,2,3))</f>
        <v>1</v>
      </c>
      <c r="R1549" s="28">
        <f>IF(Table_Market[[#This Row],[M_TOTAL_dépensé]]&lt;=115,1,IF(Table_Market[[#This Row],[M_TOTAL_dépensé]]&lt;=833,2,3))</f>
        <v>1</v>
      </c>
      <c r="S1549" s="21" t="str">
        <f>Table_Market[[#This Row],[R_SCORE]]&amp;Table_Market[[#This Row],[F_SCORE]]&amp;Table_Market[[#This Row],[M_SCORE]]</f>
        <v>111</v>
      </c>
      <c r="T15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49" s="31">
        <v>23</v>
      </c>
      <c r="V1549" s="31">
        <v>0</v>
      </c>
      <c r="W1549" s="31">
        <v>11</v>
      </c>
      <c r="X1549" s="31">
        <v>2</v>
      </c>
      <c r="Y1549" s="31">
        <v>1</v>
      </c>
      <c r="Z1549" s="31">
        <v>3</v>
      </c>
      <c r="AA1549" s="28">
        <v>1</v>
      </c>
      <c r="AB1549" s="28">
        <v>1</v>
      </c>
      <c r="AC1549" s="28">
        <v>0</v>
      </c>
      <c r="AD1549" s="28">
        <v>3</v>
      </c>
      <c r="AE1549" s="28">
        <v>5</v>
      </c>
      <c r="AF1549" s="28">
        <v>0</v>
      </c>
      <c r="AG1549" s="28">
        <v>0</v>
      </c>
      <c r="AH1549" s="28">
        <v>0</v>
      </c>
      <c r="AI1549" s="28">
        <v>0</v>
      </c>
      <c r="AJ1549" s="28">
        <v>0</v>
      </c>
      <c r="AK1549" s="28">
        <v>0</v>
      </c>
      <c r="AL1549" s="28">
        <v>3</v>
      </c>
      <c r="AM1549" s="28">
        <v>11</v>
      </c>
      <c r="AN1549" s="32">
        <v>0</v>
      </c>
    </row>
    <row r="1550" spans="1:40" x14ac:dyDescent="0.35">
      <c r="A1550" s="19">
        <v>5313</v>
      </c>
      <c r="B1550" s="20">
        <v>1971</v>
      </c>
      <c r="C1550" s="21">
        <f ca="1">YEAR(TODAY())-CLEAN!$B1550</f>
        <v>54</v>
      </c>
      <c r="D1550" s="28" t="s">
        <v>792</v>
      </c>
      <c r="E1550" s="20" t="s">
        <v>717</v>
      </c>
      <c r="F1550" s="20" t="s">
        <v>710</v>
      </c>
      <c r="G1550" s="22">
        <v>38196</v>
      </c>
      <c r="H1550" s="21">
        <v>1</v>
      </c>
      <c r="I1550" s="21">
        <v>1</v>
      </c>
      <c r="J1550" s="21">
        <f>CLEAN!$H1550+CLEAN!$I1550</f>
        <v>2</v>
      </c>
      <c r="K1550" s="23">
        <v>41747</v>
      </c>
      <c r="L1550" s="21">
        <f ca="1">YEAR(TODAY())-YEAR(CLEAN!$K1550)</f>
        <v>11</v>
      </c>
      <c r="M1550" s="21">
        <v>20</v>
      </c>
      <c r="N1550" s="21">
        <f>SUM(CLEAN!$AB1550:$AE1550)</f>
        <v>11</v>
      </c>
      <c r="O1550" s="24">
        <f>CLEAN!$U1550+CLEAN!$V1550+CLEAN!$W1550+CLEAN!$X1550+CLEAN!$Y1550+CLEAN!$Z1550</f>
        <v>44</v>
      </c>
      <c r="P1550" s="21">
        <f>IF(CLEAN!$M1550&lt;=32,3,IF(CLEAN!$M1550&lt;=65,2,1))</f>
        <v>3</v>
      </c>
      <c r="Q1550" s="21">
        <f>IF(Table_Market[[#This Row],[F_TOTAL_achat]]&lt;=14,1,IF(Table_Market[[#This Row],[F_TOTAL_achat]]&lt;=21,2,3))</f>
        <v>1</v>
      </c>
      <c r="R1550" s="21">
        <f>IF(Table_Market[[#This Row],[M_TOTAL_dépensé]]&lt;=115,1,IF(Table_Market[[#This Row],[M_TOTAL_dépensé]]&lt;=833,2,3))</f>
        <v>1</v>
      </c>
      <c r="S1550" s="21" t="str">
        <f>Table_Market[[#This Row],[R_SCORE]]&amp;Table_Market[[#This Row],[F_SCORE]]&amp;Table_Market[[#This Row],[M_SCORE]]</f>
        <v>311</v>
      </c>
      <c r="T15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50" s="24">
        <v>30</v>
      </c>
      <c r="V1550" s="24">
        <v>0</v>
      </c>
      <c r="W1550" s="24">
        <v>11</v>
      </c>
      <c r="X1550" s="24">
        <v>0</v>
      </c>
      <c r="Y1550" s="24">
        <v>0</v>
      </c>
      <c r="Z1550" s="24">
        <v>3</v>
      </c>
      <c r="AA1550" s="21">
        <v>3</v>
      </c>
      <c r="AB1550" s="21">
        <v>2</v>
      </c>
      <c r="AC1550" s="21">
        <v>0</v>
      </c>
      <c r="AD1550" s="21">
        <v>4</v>
      </c>
      <c r="AE1550" s="21">
        <v>5</v>
      </c>
      <c r="AF1550" s="21">
        <v>0</v>
      </c>
      <c r="AG1550" s="21">
        <v>0</v>
      </c>
      <c r="AH1550" s="21">
        <v>0</v>
      </c>
      <c r="AI1550" s="21">
        <v>0</v>
      </c>
      <c r="AJ1550" s="21">
        <v>0</v>
      </c>
      <c r="AK1550" s="21">
        <v>0</v>
      </c>
      <c r="AL1550" s="21">
        <v>3</v>
      </c>
      <c r="AM1550" s="21">
        <v>11</v>
      </c>
      <c r="AN1550" s="25">
        <v>0</v>
      </c>
    </row>
    <row r="1551" spans="1:40" x14ac:dyDescent="0.35">
      <c r="A1551" s="26">
        <v>6690</v>
      </c>
      <c r="B1551" s="27">
        <v>1966</v>
      </c>
      <c r="C1551" s="21">
        <f ca="1">YEAR(TODAY())-CLEAN!$B1551</f>
        <v>59</v>
      </c>
      <c r="D1551" s="28" t="s">
        <v>792</v>
      </c>
      <c r="E1551" s="27" t="s">
        <v>717</v>
      </c>
      <c r="F1551" s="27" t="s">
        <v>710</v>
      </c>
      <c r="G1551" s="29">
        <v>38179</v>
      </c>
      <c r="H1551" s="28">
        <v>1</v>
      </c>
      <c r="I1551" s="28">
        <v>1</v>
      </c>
      <c r="J1551" s="28">
        <f>CLEAN!$H1551+CLEAN!$I1551</f>
        <v>2</v>
      </c>
      <c r="K1551" s="30">
        <v>41347</v>
      </c>
      <c r="L1551" s="28">
        <f ca="1">YEAR(TODAY())-YEAR(CLEAN!$K1551)</f>
        <v>12</v>
      </c>
      <c r="M1551" s="28">
        <v>30</v>
      </c>
      <c r="N1551" s="28">
        <f>SUM(CLEAN!$AB1551:$AE1551)</f>
        <v>14</v>
      </c>
      <c r="O1551" s="31">
        <f>CLEAN!$U1551+CLEAN!$V1551+CLEAN!$W1551+CLEAN!$X1551+CLEAN!$Y1551+CLEAN!$Z1551</f>
        <v>90</v>
      </c>
      <c r="P1551" s="28">
        <f>IF(CLEAN!$M1551&lt;=32,3,IF(CLEAN!$M1551&lt;=65,2,1))</f>
        <v>3</v>
      </c>
      <c r="Q1551" s="28">
        <f>IF(Table_Market[[#This Row],[F_TOTAL_achat]]&lt;=14,1,IF(Table_Market[[#This Row],[F_TOTAL_achat]]&lt;=21,2,3))</f>
        <v>1</v>
      </c>
      <c r="R1551" s="28">
        <f>IF(Table_Market[[#This Row],[M_TOTAL_dépensé]]&lt;=115,1,IF(Table_Market[[#This Row],[M_TOTAL_dépensé]]&lt;=833,2,3))</f>
        <v>1</v>
      </c>
      <c r="S1551" s="21" t="str">
        <f>Table_Market[[#This Row],[R_SCORE]]&amp;Table_Market[[#This Row],[F_SCORE]]&amp;Table_Market[[#This Row],[M_SCORE]]</f>
        <v>311</v>
      </c>
      <c r="T15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51" s="31">
        <v>38</v>
      </c>
      <c r="V1551" s="31">
        <v>4</v>
      </c>
      <c r="W1551" s="31">
        <v>22</v>
      </c>
      <c r="X1551" s="31">
        <v>4</v>
      </c>
      <c r="Y1551" s="31">
        <v>2</v>
      </c>
      <c r="Z1551" s="31">
        <v>20</v>
      </c>
      <c r="AA1551" s="28">
        <v>4</v>
      </c>
      <c r="AB1551" s="28">
        <v>3</v>
      </c>
      <c r="AC1551" s="28">
        <v>1</v>
      </c>
      <c r="AD1551" s="28">
        <v>3</v>
      </c>
      <c r="AE1551" s="28">
        <v>7</v>
      </c>
      <c r="AF1551" s="28">
        <v>0</v>
      </c>
      <c r="AG1551" s="28">
        <v>0</v>
      </c>
      <c r="AH1551" s="28">
        <v>0</v>
      </c>
      <c r="AI1551" s="28">
        <v>0</v>
      </c>
      <c r="AJ1551" s="28">
        <v>0</v>
      </c>
      <c r="AK1551" s="28">
        <v>0</v>
      </c>
      <c r="AL1551" s="28">
        <v>3</v>
      </c>
      <c r="AM1551" s="28">
        <v>11</v>
      </c>
      <c r="AN1551" s="32">
        <v>0</v>
      </c>
    </row>
    <row r="1552" spans="1:40" x14ac:dyDescent="0.35">
      <c r="A1552" s="19">
        <v>8799</v>
      </c>
      <c r="B1552" s="20">
        <v>1984</v>
      </c>
      <c r="C1552" s="21">
        <f ca="1">YEAR(TODAY())-CLEAN!$B1552</f>
        <v>41</v>
      </c>
      <c r="D1552" s="28" t="s">
        <v>793</v>
      </c>
      <c r="E1552" s="20" t="s">
        <v>714</v>
      </c>
      <c r="F1552" s="20" t="s">
        <v>710</v>
      </c>
      <c r="G1552" s="22">
        <v>38175</v>
      </c>
      <c r="H1552" s="21">
        <v>1</v>
      </c>
      <c r="I1552" s="21">
        <v>0</v>
      </c>
      <c r="J1552" s="21">
        <f>CLEAN!$H1552+CLEAN!$I1552</f>
        <v>1</v>
      </c>
      <c r="K1552" s="23">
        <v>41540</v>
      </c>
      <c r="L1552" s="21">
        <f ca="1">YEAR(TODAY())-YEAR(CLEAN!$K1552)</f>
        <v>12</v>
      </c>
      <c r="M1552" s="21">
        <v>6</v>
      </c>
      <c r="N1552" s="21">
        <f>SUM(CLEAN!$AB1552:$AE1552)</f>
        <v>15</v>
      </c>
      <c r="O1552" s="24">
        <f>CLEAN!$U1552+CLEAN!$V1552+CLEAN!$W1552+CLEAN!$X1552+CLEAN!$Y1552+CLEAN!$Z1552</f>
        <v>153</v>
      </c>
      <c r="P1552" s="21">
        <f>IF(CLEAN!$M1552&lt;=32,3,IF(CLEAN!$M1552&lt;=65,2,1))</f>
        <v>3</v>
      </c>
      <c r="Q1552" s="21">
        <f>IF(Table_Market[[#This Row],[F_TOTAL_achat]]&lt;=14,1,IF(Table_Market[[#This Row],[F_TOTAL_achat]]&lt;=21,2,3))</f>
        <v>2</v>
      </c>
      <c r="R1552" s="21">
        <f>IF(Table_Market[[#This Row],[M_TOTAL_dépensé]]&lt;=115,1,IF(Table_Market[[#This Row],[M_TOTAL_dépensé]]&lt;=833,2,3))</f>
        <v>2</v>
      </c>
      <c r="S1552" s="21" t="str">
        <f>Table_Market[[#This Row],[R_SCORE]]&amp;Table_Market[[#This Row],[F_SCORE]]&amp;Table_Market[[#This Row],[M_SCORE]]</f>
        <v>322</v>
      </c>
      <c r="T15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52" s="24">
        <v>70</v>
      </c>
      <c r="V1552" s="24">
        <v>6</v>
      </c>
      <c r="W1552" s="24">
        <v>69</v>
      </c>
      <c r="X1552" s="24">
        <v>2</v>
      </c>
      <c r="Y1552" s="24">
        <v>3</v>
      </c>
      <c r="Z1552" s="24">
        <v>3</v>
      </c>
      <c r="AA1552" s="21">
        <v>3</v>
      </c>
      <c r="AB1552" s="21">
        <v>3</v>
      </c>
      <c r="AC1552" s="21">
        <v>1</v>
      </c>
      <c r="AD1552" s="21">
        <v>4</v>
      </c>
      <c r="AE1552" s="21">
        <v>7</v>
      </c>
      <c r="AF1552" s="21">
        <v>0</v>
      </c>
      <c r="AG1552" s="21">
        <v>0</v>
      </c>
      <c r="AH1552" s="21">
        <v>0</v>
      </c>
      <c r="AI1552" s="21">
        <v>0</v>
      </c>
      <c r="AJ1552" s="21">
        <v>0</v>
      </c>
      <c r="AK1552" s="21">
        <v>0</v>
      </c>
      <c r="AL1552" s="21">
        <v>3</v>
      </c>
      <c r="AM1552" s="21">
        <v>11</v>
      </c>
      <c r="AN1552" s="25">
        <v>0</v>
      </c>
    </row>
    <row r="1553" spans="1:40" x14ac:dyDescent="0.35">
      <c r="A1553" s="26">
        <v>7912</v>
      </c>
      <c r="B1553" s="27">
        <v>1978</v>
      </c>
      <c r="C1553" s="21">
        <f ca="1">YEAR(TODAY())-CLEAN!$B1553</f>
        <v>47</v>
      </c>
      <c r="D1553" s="28" t="s">
        <v>792</v>
      </c>
      <c r="E1553" s="27" t="s">
        <v>716</v>
      </c>
      <c r="F1553" s="27" t="s">
        <v>710</v>
      </c>
      <c r="G1553" s="29">
        <v>38136</v>
      </c>
      <c r="H1553" s="28">
        <v>1</v>
      </c>
      <c r="I1553" s="28">
        <v>0</v>
      </c>
      <c r="J1553" s="28">
        <f>CLEAN!$H1553+CLEAN!$I1553</f>
        <v>1</v>
      </c>
      <c r="K1553" s="30">
        <v>41386</v>
      </c>
      <c r="L1553" s="28">
        <f ca="1">YEAR(TODAY())-YEAR(CLEAN!$K1553)</f>
        <v>12</v>
      </c>
      <c r="M1553" s="28">
        <v>69</v>
      </c>
      <c r="N1553" s="28">
        <f>SUM(CLEAN!$AB1553:$AE1553)</f>
        <v>14</v>
      </c>
      <c r="O1553" s="31">
        <f>CLEAN!$U1553+CLEAN!$V1553+CLEAN!$W1553+CLEAN!$X1553+CLEAN!$Y1553+CLEAN!$Z1553</f>
        <v>103</v>
      </c>
      <c r="P1553" s="28">
        <f>IF(CLEAN!$M1553&lt;=32,3,IF(CLEAN!$M1553&lt;=65,2,1))</f>
        <v>1</v>
      </c>
      <c r="Q1553" s="28">
        <f>IF(Table_Market[[#This Row],[F_TOTAL_achat]]&lt;=14,1,IF(Table_Market[[#This Row],[F_TOTAL_achat]]&lt;=21,2,3))</f>
        <v>1</v>
      </c>
      <c r="R1553" s="28">
        <f>IF(Table_Market[[#This Row],[M_TOTAL_dépensé]]&lt;=115,1,IF(Table_Market[[#This Row],[M_TOTAL_dépensé]]&lt;=833,2,3))</f>
        <v>1</v>
      </c>
      <c r="S1553" s="21" t="str">
        <f>Table_Market[[#This Row],[R_SCORE]]&amp;Table_Market[[#This Row],[F_SCORE]]&amp;Table_Market[[#This Row],[M_SCORE]]</f>
        <v>111</v>
      </c>
      <c r="T15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53" s="31">
        <v>8</v>
      </c>
      <c r="V1553" s="31">
        <v>15</v>
      </c>
      <c r="W1553" s="31">
        <v>27</v>
      </c>
      <c r="X1553" s="31">
        <v>0</v>
      </c>
      <c r="Y1553" s="31">
        <v>20</v>
      </c>
      <c r="Z1553" s="31">
        <v>33</v>
      </c>
      <c r="AA1553" s="28">
        <v>2</v>
      </c>
      <c r="AB1553" s="28">
        <v>3</v>
      </c>
      <c r="AC1553" s="28">
        <v>1</v>
      </c>
      <c r="AD1553" s="28">
        <v>2</v>
      </c>
      <c r="AE1553" s="28">
        <v>8</v>
      </c>
      <c r="AF1553" s="28">
        <v>1</v>
      </c>
      <c r="AG1553" s="28">
        <v>0</v>
      </c>
      <c r="AH1553" s="28">
        <v>0</v>
      </c>
      <c r="AI1553" s="28">
        <v>0</v>
      </c>
      <c r="AJ1553" s="28">
        <v>0</v>
      </c>
      <c r="AK1553" s="28">
        <v>0</v>
      </c>
      <c r="AL1553" s="28">
        <v>3</v>
      </c>
      <c r="AM1553" s="28">
        <v>11</v>
      </c>
      <c r="AN1553" s="32">
        <v>0</v>
      </c>
    </row>
    <row r="1554" spans="1:40" x14ac:dyDescent="0.35">
      <c r="A1554" s="19">
        <v>9703</v>
      </c>
      <c r="B1554" s="20">
        <v>1970</v>
      </c>
      <c r="C1554" s="21">
        <f ca="1">YEAR(TODAY())-CLEAN!$B1554</f>
        <v>55</v>
      </c>
      <c r="D1554" s="28" t="s">
        <v>792</v>
      </c>
      <c r="E1554" s="20" t="s">
        <v>714</v>
      </c>
      <c r="F1554" s="20" t="s">
        <v>710</v>
      </c>
      <c r="G1554" s="22">
        <v>38097</v>
      </c>
      <c r="H1554" s="21">
        <v>1</v>
      </c>
      <c r="I1554" s="21">
        <v>1</v>
      </c>
      <c r="J1554" s="21">
        <f>CLEAN!$H1554+CLEAN!$I1554</f>
        <v>2</v>
      </c>
      <c r="K1554" s="23">
        <v>41197</v>
      </c>
      <c r="L1554" s="21">
        <f ca="1">YEAR(TODAY())-YEAR(CLEAN!$K1554)</f>
        <v>13</v>
      </c>
      <c r="M1554" s="21">
        <v>70</v>
      </c>
      <c r="N1554" s="21">
        <f>SUM(CLEAN!$AB1554:$AE1554)</f>
        <v>14</v>
      </c>
      <c r="O1554" s="24">
        <f>CLEAN!$U1554+CLEAN!$V1554+CLEAN!$W1554+CLEAN!$X1554+CLEAN!$Y1554+CLEAN!$Z1554</f>
        <v>184</v>
      </c>
      <c r="P1554" s="21">
        <f>IF(CLEAN!$M1554&lt;=32,3,IF(CLEAN!$M1554&lt;=65,2,1))</f>
        <v>1</v>
      </c>
      <c r="Q1554" s="21">
        <f>IF(Table_Market[[#This Row],[F_TOTAL_achat]]&lt;=14,1,IF(Table_Market[[#This Row],[F_TOTAL_achat]]&lt;=21,2,3))</f>
        <v>1</v>
      </c>
      <c r="R1554" s="21">
        <f>IF(Table_Market[[#This Row],[M_TOTAL_dépensé]]&lt;=115,1,IF(Table_Market[[#This Row],[M_TOTAL_dépensé]]&lt;=833,2,3))</f>
        <v>2</v>
      </c>
      <c r="S1554" s="21" t="str">
        <f>Table_Market[[#This Row],[R_SCORE]]&amp;Table_Market[[#This Row],[F_SCORE]]&amp;Table_Market[[#This Row],[M_SCORE]]</f>
        <v>112</v>
      </c>
      <c r="T15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54" s="24">
        <v>77</v>
      </c>
      <c r="V1554" s="24">
        <v>2</v>
      </c>
      <c r="W1554" s="24">
        <v>35</v>
      </c>
      <c r="X1554" s="24">
        <v>0</v>
      </c>
      <c r="Y1554" s="24">
        <v>1</v>
      </c>
      <c r="Z1554" s="24">
        <v>69</v>
      </c>
      <c r="AA1554" s="21">
        <v>4</v>
      </c>
      <c r="AB1554" s="21">
        <v>3</v>
      </c>
      <c r="AC1554" s="21">
        <v>2</v>
      </c>
      <c r="AD1554" s="21">
        <v>2</v>
      </c>
      <c r="AE1554" s="21">
        <v>7</v>
      </c>
      <c r="AF1554" s="21">
        <v>1</v>
      </c>
      <c r="AG1554" s="21">
        <v>0</v>
      </c>
      <c r="AH1554" s="21">
        <v>0</v>
      </c>
      <c r="AI1554" s="21">
        <v>0</v>
      </c>
      <c r="AJ1554" s="21">
        <v>0</v>
      </c>
      <c r="AK1554" s="21">
        <v>0</v>
      </c>
      <c r="AL1554" s="21">
        <v>3</v>
      </c>
      <c r="AM1554" s="21">
        <v>11</v>
      </c>
      <c r="AN1554" s="25">
        <v>1</v>
      </c>
    </row>
    <row r="1555" spans="1:40" x14ac:dyDescent="0.35">
      <c r="A1555" s="26">
        <v>6983</v>
      </c>
      <c r="B1555" s="27">
        <v>1950</v>
      </c>
      <c r="C1555" s="21">
        <f ca="1">YEAR(TODAY())-CLEAN!$B1555</f>
        <v>75</v>
      </c>
      <c r="D1555" s="28" t="s">
        <v>794</v>
      </c>
      <c r="E1555" s="27" t="s">
        <v>717</v>
      </c>
      <c r="F1555" s="27" t="s">
        <v>711</v>
      </c>
      <c r="G1555" s="29">
        <v>38054</v>
      </c>
      <c r="H1555" s="28">
        <v>1</v>
      </c>
      <c r="I1555" s="28">
        <v>1</v>
      </c>
      <c r="J1555" s="28">
        <f>CLEAN!$H1555+CLEAN!$I1555</f>
        <v>2</v>
      </c>
      <c r="K1555" s="30">
        <v>41760</v>
      </c>
      <c r="L1555" s="28">
        <f ca="1">YEAR(TODAY())-YEAR(CLEAN!$K1555)</f>
        <v>11</v>
      </c>
      <c r="M1555" s="28">
        <v>24</v>
      </c>
      <c r="N1555" s="28">
        <f>SUM(CLEAN!$AB1555:$AE1555)</f>
        <v>12</v>
      </c>
      <c r="O1555" s="31">
        <f>CLEAN!$U1555+CLEAN!$V1555+CLEAN!$W1555+CLEAN!$X1555+CLEAN!$Y1555+CLEAN!$Z1555</f>
        <v>45</v>
      </c>
      <c r="P1555" s="28">
        <f>IF(CLEAN!$M1555&lt;=32,3,IF(CLEAN!$M1555&lt;=65,2,1))</f>
        <v>3</v>
      </c>
      <c r="Q1555" s="28">
        <f>IF(Table_Market[[#This Row],[F_TOTAL_achat]]&lt;=14,1,IF(Table_Market[[#This Row],[F_TOTAL_achat]]&lt;=21,2,3))</f>
        <v>1</v>
      </c>
      <c r="R1555" s="28">
        <f>IF(Table_Market[[#This Row],[M_TOTAL_dépensé]]&lt;=115,1,IF(Table_Market[[#This Row],[M_TOTAL_dépensé]]&lt;=833,2,3))</f>
        <v>1</v>
      </c>
      <c r="S1555" s="21" t="str">
        <f>Table_Market[[#This Row],[R_SCORE]]&amp;Table_Market[[#This Row],[F_SCORE]]&amp;Table_Market[[#This Row],[M_SCORE]]</f>
        <v>311</v>
      </c>
      <c r="T15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55" s="31">
        <v>23</v>
      </c>
      <c r="V1555" s="31">
        <v>2</v>
      </c>
      <c r="W1555" s="31">
        <v>17</v>
      </c>
      <c r="X1555" s="31">
        <v>2</v>
      </c>
      <c r="Y1555" s="31">
        <v>1</v>
      </c>
      <c r="Z1555" s="31">
        <v>0</v>
      </c>
      <c r="AA1555" s="28">
        <v>2</v>
      </c>
      <c r="AB1555" s="28">
        <v>2</v>
      </c>
      <c r="AC1555" s="28">
        <v>0</v>
      </c>
      <c r="AD1555" s="28">
        <v>3</v>
      </c>
      <c r="AE1555" s="28">
        <v>7</v>
      </c>
      <c r="AF1555" s="28">
        <v>0</v>
      </c>
      <c r="AG1555" s="28">
        <v>0</v>
      </c>
      <c r="AH1555" s="28">
        <v>0</v>
      </c>
      <c r="AI1555" s="28">
        <v>0</v>
      </c>
      <c r="AJ1555" s="28">
        <v>0</v>
      </c>
      <c r="AK1555" s="28">
        <v>0</v>
      </c>
      <c r="AL1555" s="28">
        <v>3</v>
      </c>
      <c r="AM1555" s="28">
        <v>11</v>
      </c>
      <c r="AN1555" s="32">
        <v>0</v>
      </c>
    </row>
    <row r="1556" spans="1:40" x14ac:dyDescent="0.35">
      <c r="A1556" s="19">
        <v>3231</v>
      </c>
      <c r="B1556" s="20">
        <v>1973</v>
      </c>
      <c r="C1556" s="21">
        <f ca="1">YEAR(TODAY())-CLEAN!$B1556</f>
        <v>52</v>
      </c>
      <c r="D1556" s="28" t="s">
        <v>792</v>
      </c>
      <c r="E1556" s="20" t="s">
        <v>716</v>
      </c>
      <c r="F1556" s="20" t="s">
        <v>710</v>
      </c>
      <c r="G1556" s="22">
        <v>37971</v>
      </c>
      <c r="H1556" s="21">
        <v>1</v>
      </c>
      <c r="I1556" s="21">
        <v>0</v>
      </c>
      <c r="J1556" s="21">
        <f>CLEAN!$H1556+CLEAN!$I1556</f>
        <v>1</v>
      </c>
      <c r="K1556" s="23">
        <v>41603</v>
      </c>
      <c r="L1556" s="21">
        <f ca="1">YEAR(TODAY())-YEAR(CLEAN!$K1556)</f>
        <v>12</v>
      </c>
      <c r="M1556" s="21">
        <v>97</v>
      </c>
      <c r="N1556" s="21">
        <f>SUM(CLEAN!$AB1556:$AE1556)</f>
        <v>12</v>
      </c>
      <c r="O1556" s="24">
        <f>CLEAN!$U1556+CLEAN!$V1556+CLEAN!$W1556+CLEAN!$X1556+CLEAN!$Y1556+CLEAN!$Z1556</f>
        <v>30</v>
      </c>
      <c r="P1556" s="21">
        <f>IF(CLEAN!$M1556&lt;=32,3,IF(CLEAN!$M1556&lt;=65,2,1))</f>
        <v>1</v>
      </c>
      <c r="Q1556" s="21">
        <f>IF(Table_Market[[#This Row],[F_TOTAL_achat]]&lt;=14,1,IF(Table_Market[[#This Row],[F_TOTAL_achat]]&lt;=21,2,3))</f>
        <v>1</v>
      </c>
      <c r="R1556" s="21">
        <f>IF(Table_Market[[#This Row],[M_TOTAL_dépensé]]&lt;=115,1,IF(Table_Market[[#This Row],[M_TOTAL_dépensé]]&lt;=833,2,3))</f>
        <v>1</v>
      </c>
      <c r="S1556" s="21" t="str">
        <f>Table_Market[[#This Row],[R_SCORE]]&amp;Table_Market[[#This Row],[F_SCORE]]&amp;Table_Market[[#This Row],[M_SCORE]]</f>
        <v>111</v>
      </c>
      <c r="T15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56" s="24">
        <v>5</v>
      </c>
      <c r="V1556" s="24">
        <v>4</v>
      </c>
      <c r="W1556" s="24">
        <v>10</v>
      </c>
      <c r="X1556" s="24">
        <v>2</v>
      </c>
      <c r="Y1556" s="24">
        <v>2</v>
      </c>
      <c r="Z1556" s="24">
        <v>7</v>
      </c>
      <c r="AA1556" s="21">
        <v>1</v>
      </c>
      <c r="AB1556" s="21">
        <v>1</v>
      </c>
      <c r="AC1556" s="21">
        <v>0</v>
      </c>
      <c r="AD1556" s="21">
        <v>3</v>
      </c>
      <c r="AE1556" s="21">
        <v>8</v>
      </c>
      <c r="AF1556" s="21">
        <v>0</v>
      </c>
      <c r="AG1556" s="21">
        <v>0</v>
      </c>
      <c r="AH1556" s="21">
        <v>0</v>
      </c>
      <c r="AI1556" s="21">
        <v>0</v>
      </c>
      <c r="AJ1556" s="21">
        <v>0</v>
      </c>
      <c r="AK1556" s="21">
        <v>0</v>
      </c>
      <c r="AL1556" s="21">
        <v>3</v>
      </c>
      <c r="AM1556" s="21">
        <v>11</v>
      </c>
      <c r="AN1556" s="25">
        <v>0</v>
      </c>
    </row>
    <row r="1557" spans="1:40" x14ac:dyDescent="0.35">
      <c r="A1557" s="26">
        <v>8143</v>
      </c>
      <c r="B1557" s="27">
        <v>1985</v>
      </c>
      <c r="C1557" s="21">
        <f ca="1">YEAR(TODAY())-CLEAN!$B1557</f>
        <v>40</v>
      </c>
      <c r="D1557" s="28" t="s">
        <v>793</v>
      </c>
      <c r="E1557" s="27" t="s">
        <v>714</v>
      </c>
      <c r="F1557" s="27" t="s">
        <v>709</v>
      </c>
      <c r="G1557" s="29">
        <v>37929</v>
      </c>
      <c r="H1557" s="28">
        <v>0</v>
      </c>
      <c r="I1557" s="28">
        <v>0</v>
      </c>
      <c r="J1557" s="28">
        <f>CLEAN!$H1557+CLEAN!$I1557</f>
        <v>0</v>
      </c>
      <c r="K1557" s="30">
        <v>41485</v>
      </c>
      <c r="L1557" s="28">
        <f ca="1">YEAR(TODAY())-YEAR(CLEAN!$K1557)</f>
        <v>12</v>
      </c>
      <c r="M1557" s="28">
        <v>49</v>
      </c>
      <c r="N1557" s="28">
        <f>SUM(CLEAN!$AB1557:$AE1557)</f>
        <v>18</v>
      </c>
      <c r="O1557" s="31">
        <f>CLEAN!$U1557+CLEAN!$V1557+CLEAN!$W1557+CLEAN!$X1557+CLEAN!$Y1557+CLEAN!$Z1557</f>
        <v>265</v>
      </c>
      <c r="P1557" s="28">
        <f>IF(CLEAN!$M1557&lt;=32,3,IF(CLEAN!$M1557&lt;=65,2,1))</f>
        <v>2</v>
      </c>
      <c r="Q1557" s="28">
        <f>IF(Table_Market[[#This Row],[F_TOTAL_achat]]&lt;=14,1,IF(Table_Market[[#This Row],[F_TOTAL_achat]]&lt;=21,2,3))</f>
        <v>2</v>
      </c>
      <c r="R1557" s="28">
        <f>IF(Table_Market[[#This Row],[M_TOTAL_dépensé]]&lt;=115,1,IF(Table_Market[[#This Row],[M_TOTAL_dépensé]]&lt;=833,2,3))</f>
        <v>2</v>
      </c>
      <c r="S1557" s="21" t="str">
        <f>Table_Market[[#This Row],[R_SCORE]]&amp;Table_Market[[#This Row],[F_SCORE]]&amp;Table_Market[[#This Row],[M_SCORE]]</f>
        <v>222</v>
      </c>
      <c r="T15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57" s="31">
        <v>202</v>
      </c>
      <c r="V1557" s="31">
        <v>2</v>
      </c>
      <c r="W1557" s="31">
        <v>46</v>
      </c>
      <c r="X1557" s="31">
        <v>3</v>
      </c>
      <c r="Y1557" s="31">
        <v>2</v>
      </c>
      <c r="Z1557" s="31">
        <v>10</v>
      </c>
      <c r="AA1557" s="28">
        <v>2</v>
      </c>
      <c r="AB1557" s="28">
        <v>4</v>
      </c>
      <c r="AC1557" s="28">
        <v>2</v>
      </c>
      <c r="AD1557" s="28">
        <v>5</v>
      </c>
      <c r="AE1557" s="28">
        <v>7</v>
      </c>
      <c r="AF1557" s="28">
        <v>0</v>
      </c>
      <c r="AG1557" s="28">
        <v>1</v>
      </c>
      <c r="AH1557" s="28">
        <v>0</v>
      </c>
      <c r="AI1557" s="28">
        <v>1</v>
      </c>
      <c r="AJ1557" s="28">
        <v>0</v>
      </c>
      <c r="AK1557" s="28">
        <v>0</v>
      </c>
      <c r="AL1557" s="28">
        <v>3</v>
      </c>
      <c r="AM1557" s="28">
        <v>11</v>
      </c>
      <c r="AN1557" s="32">
        <v>1</v>
      </c>
    </row>
    <row r="1558" spans="1:40" x14ac:dyDescent="0.35">
      <c r="A1558" s="19">
        <v>6768</v>
      </c>
      <c r="B1558" s="20">
        <v>1962</v>
      </c>
      <c r="C1558" s="21">
        <f ca="1">YEAR(TODAY())-CLEAN!$B1558</f>
        <v>63</v>
      </c>
      <c r="D1558" s="28" t="s">
        <v>794</v>
      </c>
      <c r="E1558" s="20" t="s">
        <v>716</v>
      </c>
      <c r="F1558" s="20" t="s">
        <v>711</v>
      </c>
      <c r="G1558" s="22">
        <v>37859</v>
      </c>
      <c r="H1558" s="21">
        <v>1</v>
      </c>
      <c r="I1558" s="21">
        <v>2</v>
      </c>
      <c r="J1558" s="21">
        <f>CLEAN!$H1558+CLEAN!$I1558</f>
        <v>3</v>
      </c>
      <c r="K1558" s="23">
        <v>41286</v>
      </c>
      <c r="L1558" s="21">
        <f ca="1">YEAR(TODAY())-YEAR(CLEAN!$K1558)</f>
        <v>12</v>
      </c>
      <c r="M1558" s="21">
        <v>75</v>
      </c>
      <c r="N1558" s="21">
        <f>SUM(CLEAN!$AB1558:$AE1558)</f>
        <v>12</v>
      </c>
      <c r="O1558" s="24">
        <f>CLEAN!$U1558+CLEAN!$V1558+CLEAN!$W1558+CLEAN!$X1558+CLEAN!$Y1558+CLEAN!$Z1558</f>
        <v>36</v>
      </c>
      <c r="P1558" s="21">
        <f>IF(CLEAN!$M1558&lt;=32,3,IF(CLEAN!$M1558&lt;=65,2,1))</f>
        <v>1</v>
      </c>
      <c r="Q1558" s="21">
        <f>IF(Table_Market[[#This Row],[F_TOTAL_achat]]&lt;=14,1,IF(Table_Market[[#This Row],[F_TOTAL_achat]]&lt;=21,2,3))</f>
        <v>1</v>
      </c>
      <c r="R1558" s="21">
        <f>IF(Table_Market[[#This Row],[M_TOTAL_dépensé]]&lt;=115,1,IF(Table_Market[[#This Row],[M_TOTAL_dépensé]]&lt;=833,2,3))</f>
        <v>1</v>
      </c>
      <c r="S1558" s="21" t="str">
        <f>Table_Market[[#This Row],[R_SCORE]]&amp;Table_Market[[#This Row],[F_SCORE]]&amp;Table_Market[[#This Row],[M_SCORE]]</f>
        <v>111</v>
      </c>
      <c r="T15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58" s="24">
        <v>22</v>
      </c>
      <c r="V1558" s="24">
        <v>1</v>
      </c>
      <c r="W1558" s="24">
        <v>8</v>
      </c>
      <c r="X1558" s="24">
        <v>2</v>
      </c>
      <c r="Y1558" s="24">
        <v>1</v>
      </c>
      <c r="Z1558" s="24">
        <v>2</v>
      </c>
      <c r="AA1558" s="21">
        <v>2</v>
      </c>
      <c r="AB1558" s="21">
        <v>1</v>
      </c>
      <c r="AC1558" s="21">
        <v>0</v>
      </c>
      <c r="AD1558" s="21">
        <v>3</v>
      </c>
      <c r="AE1558" s="21">
        <v>8</v>
      </c>
      <c r="AF1558" s="21">
        <v>0</v>
      </c>
      <c r="AG1558" s="21">
        <v>0</v>
      </c>
      <c r="AH1558" s="21">
        <v>0</v>
      </c>
      <c r="AI1558" s="21">
        <v>0</v>
      </c>
      <c r="AJ1558" s="21">
        <v>0</v>
      </c>
      <c r="AK1558" s="21">
        <v>0</v>
      </c>
      <c r="AL1558" s="21">
        <v>3</v>
      </c>
      <c r="AM1558" s="21">
        <v>11</v>
      </c>
      <c r="AN1558" s="25">
        <v>0</v>
      </c>
    </row>
    <row r="1559" spans="1:40" x14ac:dyDescent="0.35">
      <c r="A1559" s="26">
        <v>10380</v>
      </c>
      <c r="B1559" s="27">
        <v>1972</v>
      </c>
      <c r="C1559" s="21">
        <f ca="1">YEAR(TODAY())-CLEAN!$B1559</f>
        <v>53</v>
      </c>
      <c r="D1559" s="28" t="s">
        <v>792</v>
      </c>
      <c r="E1559" s="27" t="s">
        <v>717</v>
      </c>
      <c r="F1559" s="27" t="s">
        <v>710</v>
      </c>
      <c r="G1559" s="29">
        <v>37787</v>
      </c>
      <c r="H1559" s="28">
        <v>1</v>
      </c>
      <c r="I1559" s="28">
        <v>0</v>
      </c>
      <c r="J1559" s="28">
        <f>CLEAN!$H1559+CLEAN!$I1559</f>
        <v>1</v>
      </c>
      <c r="K1559" s="30">
        <v>41537</v>
      </c>
      <c r="L1559" s="28"/>
      <c r="M1559" s="28">
        <v>50</v>
      </c>
      <c r="N1559" s="28">
        <f>SUM(CLEAN!$AB1559:$AE1559)</f>
        <v>14</v>
      </c>
      <c r="O1559" s="31">
        <f>CLEAN!$U1559+CLEAN!$V1559+CLEAN!$W1559+CLEAN!$X1559+CLEAN!$Y1559+CLEAN!$Z1559</f>
        <v>106</v>
      </c>
      <c r="P1559" s="28">
        <f>IF(CLEAN!$M1559&lt;=32,3,IF(CLEAN!$M1559&lt;=65,2,1))</f>
        <v>2</v>
      </c>
      <c r="Q1559" s="28">
        <f>IF(Table_Market[[#This Row],[F_TOTAL_achat]]&lt;=14,1,IF(Table_Market[[#This Row],[F_TOTAL_achat]]&lt;=21,2,3))</f>
        <v>1</v>
      </c>
      <c r="R1559" s="28">
        <f>IF(Table_Market[[#This Row],[M_TOTAL_dépensé]]&lt;=115,1,IF(Table_Market[[#This Row],[M_TOTAL_dépensé]]&lt;=833,2,3))</f>
        <v>1</v>
      </c>
      <c r="S1559" s="21" t="str">
        <f>Table_Market[[#This Row],[R_SCORE]]&amp;Table_Market[[#This Row],[F_SCORE]]&amp;Table_Market[[#This Row],[M_SCORE]]</f>
        <v>211</v>
      </c>
      <c r="T15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59" s="31">
        <v>40</v>
      </c>
      <c r="V1559" s="31">
        <v>1</v>
      </c>
      <c r="W1559" s="31">
        <v>40</v>
      </c>
      <c r="X1559" s="31">
        <v>4</v>
      </c>
      <c r="Y1559" s="31">
        <v>3</v>
      </c>
      <c r="Z1559" s="31">
        <v>18</v>
      </c>
      <c r="AA1559" s="28">
        <v>1</v>
      </c>
      <c r="AB1559" s="28">
        <v>3</v>
      </c>
      <c r="AC1559" s="28">
        <v>0</v>
      </c>
      <c r="AD1559" s="28">
        <v>3</v>
      </c>
      <c r="AE1559" s="28">
        <v>8</v>
      </c>
      <c r="AF1559" s="28">
        <v>0</v>
      </c>
      <c r="AG1559" s="28">
        <v>0</v>
      </c>
      <c r="AH1559" s="28">
        <v>0</v>
      </c>
      <c r="AI1559" s="28">
        <v>0</v>
      </c>
      <c r="AJ1559" s="28">
        <v>0</v>
      </c>
      <c r="AK1559" s="28">
        <v>0</v>
      </c>
      <c r="AL1559" s="28">
        <v>3</v>
      </c>
      <c r="AM1559" s="28">
        <v>11</v>
      </c>
      <c r="AN1559" s="32">
        <v>0</v>
      </c>
    </row>
    <row r="1560" spans="1:40" x14ac:dyDescent="0.35">
      <c r="A1560" s="19">
        <v>10971</v>
      </c>
      <c r="B1560" s="20">
        <v>1977</v>
      </c>
      <c r="C1560" s="21">
        <f ca="1">YEAR(TODAY())-CLEAN!$B1560</f>
        <v>48</v>
      </c>
      <c r="D1560" s="28" t="s">
        <v>792</v>
      </c>
      <c r="E1560" s="20" t="s">
        <v>716</v>
      </c>
      <c r="F1560" s="20" t="s">
        <v>709</v>
      </c>
      <c r="G1560" s="22">
        <v>37774</v>
      </c>
      <c r="H1560" s="21">
        <v>2</v>
      </c>
      <c r="I1560" s="21">
        <v>0</v>
      </c>
      <c r="J1560" s="21">
        <f>CLEAN!$H1560+CLEAN!$I1560</f>
        <v>2</v>
      </c>
      <c r="K1560" s="23">
        <v>41155</v>
      </c>
      <c r="L1560" s="21">
        <f ca="1">YEAR(TODAY())-YEAR(CLEAN!$K1560)</f>
        <v>13</v>
      </c>
      <c r="M1560" s="21">
        <v>28</v>
      </c>
      <c r="N1560" s="21">
        <f>SUM(CLEAN!$AB1560:$AE1560)</f>
        <v>21</v>
      </c>
      <c r="O1560" s="24">
        <f>CLEAN!$U1560+CLEAN!$V1560+CLEAN!$W1560+CLEAN!$X1560+CLEAN!$Y1560+CLEAN!$Z1560</f>
        <v>473</v>
      </c>
      <c r="P1560" s="21">
        <f>IF(CLEAN!$M1560&lt;=32,3,IF(CLEAN!$M1560&lt;=65,2,1))</f>
        <v>3</v>
      </c>
      <c r="Q1560" s="21">
        <f>IF(Table_Market[[#This Row],[F_TOTAL_achat]]&lt;=14,1,IF(Table_Market[[#This Row],[F_TOTAL_achat]]&lt;=21,2,3))</f>
        <v>2</v>
      </c>
      <c r="R1560" s="21">
        <f>IF(Table_Market[[#This Row],[M_TOTAL_dépensé]]&lt;=115,1,IF(Table_Market[[#This Row],[M_TOTAL_dépensé]]&lt;=833,2,3))</f>
        <v>2</v>
      </c>
      <c r="S1560" s="21" t="str">
        <f>Table_Market[[#This Row],[R_SCORE]]&amp;Table_Market[[#This Row],[F_SCORE]]&amp;Table_Market[[#This Row],[M_SCORE]]</f>
        <v>322</v>
      </c>
      <c r="T15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0" s="24">
        <v>173</v>
      </c>
      <c r="V1560" s="24">
        <v>8</v>
      </c>
      <c r="W1560" s="24">
        <v>107</v>
      </c>
      <c r="X1560" s="24">
        <v>7</v>
      </c>
      <c r="Y1560" s="24">
        <v>2</v>
      </c>
      <c r="Z1560" s="24">
        <v>176</v>
      </c>
      <c r="AA1560" s="21">
        <v>4</v>
      </c>
      <c r="AB1560" s="21">
        <v>7</v>
      </c>
      <c r="AC1560" s="21">
        <v>2</v>
      </c>
      <c r="AD1560" s="21">
        <v>3</v>
      </c>
      <c r="AE1560" s="21">
        <v>9</v>
      </c>
      <c r="AF1560" s="21">
        <v>1</v>
      </c>
      <c r="AG1560" s="21">
        <v>0</v>
      </c>
      <c r="AH1560" s="21">
        <v>0</v>
      </c>
      <c r="AI1560" s="21">
        <v>0</v>
      </c>
      <c r="AJ1560" s="21">
        <v>0</v>
      </c>
      <c r="AK1560" s="21">
        <v>1</v>
      </c>
      <c r="AL1560" s="21">
        <v>3</v>
      </c>
      <c r="AM1560" s="21">
        <v>11</v>
      </c>
      <c r="AN1560" s="25">
        <v>1</v>
      </c>
    </row>
    <row r="1561" spans="1:40" x14ac:dyDescent="0.35">
      <c r="A1561" s="26">
        <v>4939</v>
      </c>
      <c r="B1561" s="27">
        <v>1946</v>
      </c>
      <c r="C1561" s="21">
        <f ca="1">YEAR(TODAY())-CLEAN!$B1561</f>
        <v>79</v>
      </c>
      <c r="D1561" s="28" t="s">
        <v>794</v>
      </c>
      <c r="E1561" s="27" t="s">
        <v>716</v>
      </c>
      <c r="F1561" s="27" t="s">
        <v>713</v>
      </c>
      <c r="G1561" s="29">
        <v>37760</v>
      </c>
      <c r="H1561" s="28">
        <v>0</v>
      </c>
      <c r="I1561" s="28">
        <v>0</v>
      </c>
      <c r="J1561" s="28">
        <f>CLEAN!$H1561+CLEAN!$I1561</f>
        <v>0</v>
      </c>
      <c r="K1561" s="30">
        <v>41152</v>
      </c>
      <c r="L1561" s="28">
        <f ca="1">YEAR(TODAY())-YEAR(CLEAN!$K1561)</f>
        <v>13</v>
      </c>
      <c r="M1561" s="28">
        <v>20</v>
      </c>
      <c r="N1561" s="28">
        <f>SUM(CLEAN!$AB1561:$AE1561)</f>
        <v>18</v>
      </c>
      <c r="O1561" s="31">
        <f>CLEAN!$U1561+CLEAN!$V1561+CLEAN!$W1561+CLEAN!$X1561+CLEAN!$Y1561+CLEAN!$Z1561</f>
        <v>317</v>
      </c>
      <c r="P1561" s="28">
        <f>IF(CLEAN!$M1561&lt;=32,3,IF(CLEAN!$M1561&lt;=65,2,1))</f>
        <v>3</v>
      </c>
      <c r="Q1561" s="28">
        <f>IF(Table_Market[[#This Row],[F_TOTAL_achat]]&lt;=14,1,IF(Table_Market[[#This Row],[F_TOTAL_achat]]&lt;=21,2,3))</f>
        <v>2</v>
      </c>
      <c r="R1561" s="28">
        <f>IF(Table_Market[[#This Row],[M_TOTAL_dépensé]]&lt;=115,1,IF(Table_Market[[#This Row],[M_TOTAL_dépensé]]&lt;=833,2,3))</f>
        <v>2</v>
      </c>
      <c r="S1561" s="21" t="str">
        <f>Table_Market[[#This Row],[R_SCORE]]&amp;Table_Market[[#This Row],[F_SCORE]]&amp;Table_Market[[#This Row],[M_SCORE]]</f>
        <v>322</v>
      </c>
      <c r="T15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1" s="31">
        <v>84</v>
      </c>
      <c r="V1561" s="31">
        <v>5</v>
      </c>
      <c r="W1561" s="31">
        <v>38</v>
      </c>
      <c r="X1561" s="31">
        <v>150</v>
      </c>
      <c r="Y1561" s="31">
        <v>12</v>
      </c>
      <c r="Z1561" s="31">
        <v>28</v>
      </c>
      <c r="AA1561" s="28">
        <v>2</v>
      </c>
      <c r="AB1561" s="28">
        <v>4</v>
      </c>
      <c r="AC1561" s="28">
        <v>1</v>
      </c>
      <c r="AD1561" s="28">
        <v>6</v>
      </c>
      <c r="AE1561" s="28">
        <v>7</v>
      </c>
      <c r="AF1561" s="28">
        <v>0</v>
      </c>
      <c r="AG1561" s="28">
        <v>0</v>
      </c>
      <c r="AH1561" s="28">
        <v>0</v>
      </c>
      <c r="AI1561" s="28">
        <v>0</v>
      </c>
      <c r="AJ1561" s="28">
        <v>0</v>
      </c>
      <c r="AK1561" s="28">
        <v>0</v>
      </c>
      <c r="AL1561" s="28">
        <v>3</v>
      </c>
      <c r="AM1561" s="28">
        <v>11</v>
      </c>
      <c r="AN1561" s="32">
        <v>0</v>
      </c>
    </row>
    <row r="1562" spans="1:40" x14ac:dyDescent="0.35">
      <c r="A1562" s="19">
        <v>8652</v>
      </c>
      <c r="B1562" s="20">
        <v>1946</v>
      </c>
      <c r="C1562" s="21">
        <f ca="1">YEAR(TODAY())-CLEAN!$B1562</f>
        <v>79</v>
      </c>
      <c r="D1562" s="28" t="s">
        <v>794</v>
      </c>
      <c r="E1562" s="20" t="s">
        <v>716</v>
      </c>
      <c r="F1562" s="20" t="s">
        <v>713</v>
      </c>
      <c r="G1562" s="22">
        <v>37760</v>
      </c>
      <c r="H1562" s="21">
        <v>0</v>
      </c>
      <c r="I1562" s="21">
        <v>0</v>
      </c>
      <c r="J1562" s="21">
        <f>CLEAN!$H1562+CLEAN!$I1562</f>
        <v>0</v>
      </c>
      <c r="K1562" s="23">
        <v>41152</v>
      </c>
      <c r="L1562" s="21">
        <f ca="1">YEAR(TODAY())-YEAR(CLEAN!$K1562)</f>
        <v>13</v>
      </c>
      <c r="M1562" s="21">
        <v>20</v>
      </c>
      <c r="N1562" s="21">
        <f>SUM(CLEAN!$AB1562:$AE1562)</f>
        <v>18</v>
      </c>
      <c r="O1562" s="24">
        <f>CLEAN!$U1562+CLEAN!$V1562+CLEAN!$W1562+CLEAN!$X1562+CLEAN!$Y1562+CLEAN!$Z1562</f>
        <v>317</v>
      </c>
      <c r="P1562" s="21">
        <f>IF(CLEAN!$M1562&lt;=32,3,IF(CLEAN!$M1562&lt;=65,2,1))</f>
        <v>3</v>
      </c>
      <c r="Q1562" s="21">
        <f>IF(Table_Market[[#This Row],[F_TOTAL_achat]]&lt;=14,1,IF(Table_Market[[#This Row],[F_TOTAL_achat]]&lt;=21,2,3))</f>
        <v>2</v>
      </c>
      <c r="R1562" s="21">
        <f>IF(Table_Market[[#This Row],[M_TOTAL_dépensé]]&lt;=115,1,IF(Table_Market[[#This Row],[M_TOTAL_dépensé]]&lt;=833,2,3))</f>
        <v>2</v>
      </c>
      <c r="S1562" s="21" t="str">
        <f>Table_Market[[#This Row],[R_SCORE]]&amp;Table_Market[[#This Row],[F_SCORE]]&amp;Table_Market[[#This Row],[M_SCORE]]</f>
        <v>322</v>
      </c>
      <c r="T15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2" s="24">
        <v>84</v>
      </c>
      <c r="V1562" s="24">
        <v>5</v>
      </c>
      <c r="W1562" s="24">
        <v>38</v>
      </c>
      <c r="X1562" s="24">
        <v>150</v>
      </c>
      <c r="Y1562" s="24">
        <v>12</v>
      </c>
      <c r="Z1562" s="24">
        <v>28</v>
      </c>
      <c r="AA1562" s="21">
        <v>2</v>
      </c>
      <c r="AB1562" s="21">
        <v>4</v>
      </c>
      <c r="AC1562" s="21">
        <v>1</v>
      </c>
      <c r="AD1562" s="21">
        <v>6</v>
      </c>
      <c r="AE1562" s="21">
        <v>7</v>
      </c>
      <c r="AF1562" s="21">
        <v>0</v>
      </c>
      <c r="AG1562" s="21">
        <v>0</v>
      </c>
      <c r="AH1562" s="21">
        <v>0</v>
      </c>
      <c r="AI1562" s="21">
        <v>0</v>
      </c>
      <c r="AJ1562" s="21">
        <v>0</v>
      </c>
      <c r="AK1562" s="21">
        <v>0</v>
      </c>
      <c r="AL1562" s="21">
        <v>3</v>
      </c>
      <c r="AM1562" s="21">
        <v>11</v>
      </c>
      <c r="AN1562" s="25">
        <v>0</v>
      </c>
    </row>
    <row r="1563" spans="1:40" x14ac:dyDescent="0.35">
      <c r="A1563" s="26">
        <v>5154</v>
      </c>
      <c r="B1563" s="27">
        <v>1972</v>
      </c>
      <c r="C1563" s="21">
        <f ca="1">YEAR(TODAY())-CLEAN!$B1563</f>
        <v>53</v>
      </c>
      <c r="D1563" s="28" t="s">
        <v>792</v>
      </c>
      <c r="E1563" s="27" t="s">
        <v>717</v>
      </c>
      <c r="F1563" s="27" t="s">
        <v>711</v>
      </c>
      <c r="G1563" s="29">
        <v>37760</v>
      </c>
      <c r="H1563" s="28">
        <v>1</v>
      </c>
      <c r="I1563" s="28">
        <v>0</v>
      </c>
      <c r="J1563" s="28">
        <f>CLEAN!$H1563+CLEAN!$I1563</f>
        <v>1</v>
      </c>
      <c r="K1563" s="30">
        <v>41497</v>
      </c>
      <c r="L1563" s="28">
        <f ca="1">YEAR(TODAY())-YEAR(CLEAN!$K1563)</f>
        <v>12</v>
      </c>
      <c r="M1563" s="28">
        <v>54</v>
      </c>
      <c r="N1563" s="28">
        <f>SUM(CLEAN!$AB1563:$AE1563)</f>
        <v>11</v>
      </c>
      <c r="O1563" s="31">
        <f>CLEAN!$U1563+CLEAN!$V1563+CLEAN!$W1563+CLEAN!$X1563+CLEAN!$Y1563+CLEAN!$Z1563</f>
        <v>54</v>
      </c>
      <c r="P1563" s="28">
        <f>IF(CLEAN!$M1563&lt;=32,3,IF(CLEAN!$M1563&lt;=65,2,1))</f>
        <v>2</v>
      </c>
      <c r="Q1563" s="28">
        <f>IF(Table_Market[[#This Row],[F_TOTAL_achat]]&lt;=14,1,IF(Table_Market[[#This Row],[F_TOTAL_achat]]&lt;=21,2,3))</f>
        <v>1</v>
      </c>
      <c r="R1563" s="28">
        <f>IF(Table_Market[[#This Row],[M_TOTAL_dépensé]]&lt;=115,1,IF(Table_Market[[#This Row],[M_TOTAL_dépensé]]&lt;=833,2,3))</f>
        <v>1</v>
      </c>
      <c r="S1563" s="21" t="str">
        <f>Table_Market[[#This Row],[R_SCORE]]&amp;Table_Market[[#This Row],[F_SCORE]]&amp;Table_Market[[#This Row],[M_SCORE]]</f>
        <v>211</v>
      </c>
      <c r="T15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63" s="31">
        <v>26</v>
      </c>
      <c r="V1563" s="31">
        <v>3</v>
      </c>
      <c r="W1563" s="31">
        <v>13</v>
      </c>
      <c r="X1563" s="31">
        <v>2</v>
      </c>
      <c r="Y1563" s="31">
        <v>10</v>
      </c>
      <c r="Z1563" s="31">
        <v>0</v>
      </c>
      <c r="AA1563" s="28">
        <v>1</v>
      </c>
      <c r="AB1563" s="28">
        <v>2</v>
      </c>
      <c r="AC1563" s="28">
        <v>0</v>
      </c>
      <c r="AD1563" s="28">
        <v>3</v>
      </c>
      <c r="AE1563" s="28">
        <v>6</v>
      </c>
      <c r="AF1563" s="28">
        <v>0</v>
      </c>
      <c r="AG1563" s="28">
        <v>0</v>
      </c>
      <c r="AH1563" s="28">
        <v>0</v>
      </c>
      <c r="AI1563" s="28">
        <v>0</v>
      </c>
      <c r="AJ1563" s="28">
        <v>0</v>
      </c>
      <c r="AK1563" s="28">
        <v>0</v>
      </c>
      <c r="AL1563" s="28">
        <v>3</v>
      </c>
      <c r="AM1563" s="28">
        <v>11</v>
      </c>
      <c r="AN1563" s="32">
        <v>0</v>
      </c>
    </row>
    <row r="1564" spans="1:40" x14ac:dyDescent="0.35">
      <c r="A1564" s="19">
        <v>3007</v>
      </c>
      <c r="B1564" s="20">
        <v>1966</v>
      </c>
      <c r="C1564" s="21">
        <f ca="1">YEAR(TODAY())-CLEAN!$B1564</f>
        <v>59</v>
      </c>
      <c r="D1564" s="28" t="s">
        <v>792</v>
      </c>
      <c r="E1564" s="20" t="s">
        <v>716</v>
      </c>
      <c r="F1564" s="20" t="s">
        <v>713</v>
      </c>
      <c r="G1564" s="22">
        <v>37758</v>
      </c>
      <c r="H1564" s="21">
        <v>1</v>
      </c>
      <c r="I1564" s="21">
        <v>1</v>
      </c>
      <c r="J1564" s="21">
        <f>CLEAN!$H1564+CLEAN!$I1564</f>
        <v>2</v>
      </c>
      <c r="K1564" s="23">
        <v>41186</v>
      </c>
      <c r="L1564" s="21">
        <f ca="1">YEAR(TODAY())-YEAR(CLEAN!$K1564)</f>
        <v>13</v>
      </c>
      <c r="M1564" s="21">
        <v>49</v>
      </c>
      <c r="N1564" s="21">
        <f>SUM(CLEAN!$AB1564:$AE1564)</f>
        <v>12</v>
      </c>
      <c r="O1564" s="24">
        <f>CLEAN!$U1564+CLEAN!$V1564+CLEAN!$W1564+CLEAN!$X1564+CLEAN!$Y1564+CLEAN!$Z1564</f>
        <v>40</v>
      </c>
      <c r="P1564" s="21">
        <f>IF(CLEAN!$M1564&lt;=32,3,IF(CLEAN!$M1564&lt;=65,2,1))</f>
        <v>2</v>
      </c>
      <c r="Q1564" s="21">
        <f>IF(Table_Market[[#This Row],[F_TOTAL_achat]]&lt;=14,1,IF(Table_Market[[#This Row],[F_TOTAL_achat]]&lt;=21,2,3))</f>
        <v>1</v>
      </c>
      <c r="R1564" s="21">
        <f>IF(Table_Market[[#This Row],[M_TOTAL_dépensé]]&lt;=115,1,IF(Table_Market[[#This Row],[M_TOTAL_dépensé]]&lt;=833,2,3))</f>
        <v>1</v>
      </c>
      <c r="S1564" s="21" t="str">
        <f>Table_Market[[#This Row],[R_SCORE]]&amp;Table_Market[[#This Row],[F_SCORE]]&amp;Table_Market[[#This Row],[M_SCORE]]</f>
        <v>211</v>
      </c>
      <c r="T15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64" s="24">
        <v>27</v>
      </c>
      <c r="V1564" s="24">
        <v>2</v>
      </c>
      <c r="W1564" s="24">
        <v>10</v>
      </c>
      <c r="X1564" s="24">
        <v>0</v>
      </c>
      <c r="Y1564" s="24">
        <v>0</v>
      </c>
      <c r="Z1564" s="24">
        <v>1</v>
      </c>
      <c r="AA1564" s="21">
        <v>2</v>
      </c>
      <c r="AB1564" s="21">
        <v>1</v>
      </c>
      <c r="AC1564" s="21">
        <v>0</v>
      </c>
      <c r="AD1564" s="21">
        <v>3</v>
      </c>
      <c r="AE1564" s="21">
        <v>8</v>
      </c>
      <c r="AF1564" s="21">
        <v>0</v>
      </c>
      <c r="AG1564" s="21">
        <v>0</v>
      </c>
      <c r="AH1564" s="21">
        <v>0</v>
      </c>
      <c r="AI1564" s="21">
        <v>0</v>
      </c>
      <c r="AJ1564" s="21">
        <v>0</v>
      </c>
      <c r="AK1564" s="21">
        <v>0</v>
      </c>
      <c r="AL1564" s="21">
        <v>3</v>
      </c>
      <c r="AM1564" s="21">
        <v>11</v>
      </c>
      <c r="AN1564" s="25">
        <v>0</v>
      </c>
    </row>
    <row r="1565" spans="1:40" x14ac:dyDescent="0.35">
      <c r="A1565" s="26">
        <v>5513</v>
      </c>
      <c r="B1565" s="27">
        <v>1966</v>
      </c>
      <c r="C1565" s="21">
        <f ca="1">YEAR(TODAY())-CLEAN!$B1565</f>
        <v>59</v>
      </c>
      <c r="D1565" s="28" t="s">
        <v>792</v>
      </c>
      <c r="E1565" s="27" t="s">
        <v>716</v>
      </c>
      <c r="F1565" s="27" t="s">
        <v>713</v>
      </c>
      <c r="G1565" s="29">
        <v>37758</v>
      </c>
      <c r="H1565" s="28">
        <v>1</v>
      </c>
      <c r="I1565" s="28">
        <v>1</v>
      </c>
      <c r="J1565" s="28">
        <f>CLEAN!$H1565+CLEAN!$I1565</f>
        <v>2</v>
      </c>
      <c r="K1565" s="30">
        <v>41186</v>
      </c>
      <c r="L1565" s="28">
        <f ca="1">YEAR(TODAY())-YEAR(CLEAN!$K1565)</f>
        <v>13</v>
      </c>
      <c r="M1565" s="28">
        <v>49</v>
      </c>
      <c r="N1565" s="28">
        <f>SUM(CLEAN!$AB1565:$AE1565)</f>
        <v>12</v>
      </c>
      <c r="O1565" s="31">
        <f>CLEAN!$U1565+CLEAN!$V1565+CLEAN!$W1565+CLEAN!$X1565+CLEAN!$Y1565+CLEAN!$Z1565</f>
        <v>40</v>
      </c>
      <c r="P1565" s="28">
        <f>IF(CLEAN!$M1565&lt;=32,3,IF(CLEAN!$M1565&lt;=65,2,1))</f>
        <v>2</v>
      </c>
      <c r="Q1565" s="28">
        <f>IF(Table_Market[[#This Row],[F_TOTAL_achat]]&lt;=14,1,IF(Table_Market[[#This Row],[F_TOTAL_achat]]&lt;=21,2,3))</f>
        <v>1</v>
      </c>
      <c r="R1565" s="28">
        <f>IF(Table_Market[[#This Row],[M_TOTAL_dépensé]]&lt;=115,1,IF(Table_Market[[#This Row],[M_TOTAL_dépensé]]&lt;=833,2,3))</f>
        <v>1</v>
      </c>
      <c r="S1565" s="21" t="str">
        <f>Table_Market[[#This Row],[R_SCORE]]&amp;Table_Market[[#This Row],[F_SCORE]]&amp;Table_Market[[#This Row],[M_SCORE]]</f>
        <v>211</v>
      </c>
      <c r="T15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65" s="31">
        <v>27</v>
      </c>
      <c r="V1565" s="31">
        <v>2</v>
      </c>
      <c r="W1565" s="31">
        <v>10</v>
      </c>
      <c r="X1565" s="31">
        <v>0</v>
      </c>
      <c r="Y1565" s="31">
        <v>0</v>
      </c>
      <c r="Z1565" s="31">
        <v>1</v>
      </c>
      <c r="AA1565" s="28">
        <v>2</v>
      </c>
      <c r="AB1565" s="28">
        <v>1</v>
      </c>
      <c r="AC1565" s="28">
        <v>0</v>
      </c>
      <c r="AD1565" s="28">
        <v>3</v>
      </c>
      <c r="AE1565" s="28">
        <v>8</v>
      </c>
      <c r="AF1565" s="28">
        <v>0</v>
      </c>
      <c r="AG1565" s="28">
        <v>0</v>
      </c>
      <c r="AH1565" s="28">
        <v>0</v>
      </c>
      <c r="AI1565" s="28">
        <v>0</v>
      </c>
      <c r="AJ1565" s="28">
        <v>0</v>
      </c>
      <c r="AK1565" s="28">
        <v>0</v>
      </c>
      <c r="AL1565" s="28">
        <v>3</v>
      </c>
      <c r="AM1565" s="28">
        <v>11</v>
      </c>
      <c r="AN1565" s="32">
        <v>0</v>
      </c>
    </row>
    <row r="1566" spans="1:40" x14ac:dyDescent="0.35">
      <c r="A1566" s="19">
        <v>9396</v>
      </c>
      <c r="B1566" s="20">
        <v>1978</v>
      </c>
      <c r="C1566" s="21">
        <f ca="1">YEAR(TODAY())-CLEAN!$B1566</f>
        <v>47</v>
      </c>
      <c r="D1566" s="28" t="s">
        <v>792</v>
      </c>
      <c r="E1566" s="20" t="s">
        <v>714</v>
      </c>
      <c r="F1566" s="20" t="s">
        <v>710</v>
      </c>
      <c r="G1566" s="22">
        <v>37717</v>
      </c>
      <c r="H1566" s="21">
        <v>1</v>
      </c>
      <c r="I1566" s="21">
        <v>0</v>
      </c>
      <c r="J1566" s="21">
        <f>CLEAN!$H1566+CLEAN!$I1566</f>
        <v>1</v>
      </c>
      <c r="K1566" s="23">
        <v>41236</v>
      </c>
      <c r="L1566" s="21">
        <f ca="1">YEAR(TODAY())-YEAR(CLEAN!$K1566)</f>
        <v>13</v>
      </c>
      <c r="M1566" s="21">
        <v>31</v>
      </c>
      <c r="N1566" s="21">
        <f>SUM(CLEAN!$AB1566:$AE1566)</f>
        <v>12</v>
      </c>
      <c r="O1566" s="24">
        <f>CLEAN!$U1566+CLEAN!$V1566+CLEAN!$W1566+CLEAN!$X1566+CLEAN!$Y1566+CLEAN!$Z1566</f>
        <v>25</v>
      </c>
      <c r="P1566" s="21">
        <f>IF(CLEAN!$M1566&lt;=32,3,IF(CLEAN!$M1566&lt;=65,2,1))</f>
        <v>3</v>
      </c>
      <c r="Q1566" s="21">
        <f>IF(Table_Market[[#This Row],[F_TOTAL_achat]]&lt;=14,1,IF(Table_Market[[#This Row],[F_TOTAL_achat]]&lt;=21,2,3))</f>
        <v>1</v>
      </c>
      <c r="R1566" s="21">
        <f>IF(Table_Market[[#This Row],[M_TOTAL_dépensé]]&lt;=115,1,IF(Table_Market[[#This Row],[M_TOTAL_dépensé]]&lt;=833,2,3))</f>
        <v>1</v>
      </c>
      <c r="S1566" s="21" t="str">
        <f>Table_Market[[#This Row],[R_SCORE]]&amp;Table_Market[[#This Row],[F_SCORE]]&amp;Table_Market[[#This Row],[M_SCORE]]</f>
        <v>311</v>
      </c>
      <c r="T15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6" s="24">
        <v>9</v>
      </c>
      <c r="V1566" s="24">
        <v>0</v>
      </c>
      <c r="W1566" s="24">
        <v>6</v>
      </c>
      <c r="X1566" s="24">
        <v>4</v>
      </c>
      <c r="Y1566" s="24">
        <v>1</v>
      </c>
      <c r="Z1566" s="24">
        <v>5</v>
      </c>
      <c r="AA1566" s="21">
        <v>1</v>
      </c>
      <c r="AB1566" s="21">
        <v>1</v>
      </c>
      <c r="AC1566" s="21">
        <v>0</v>
      </c>
      <c r="AD1566" s="21">
        <v>2</v>
      </c>
      <c r="AE1566" s="21">
        <v>9</v>
      </c>
      <c r="AF1566" s="21">
        <v>0</v>
      </c>
      <c r="AG1566" s="21">
        <v>0</v>
      </c>
      <c r="AH1566" s="21">
        <v>0</v>
      </c>
      <c r="AI1566" s="21">
        <v>0</v>
      </c>
      <c r="AJ1566" s="21">
        <v>0</v>
      </c>
      <c r="AK1566" s="21">
        <v>0</v>
      </c>
      <c r="AL1566" s="21">
        <v>3</v>
      </c>
      <c r="AM1566" s="21">
        <v>11</v>
      </c>
      <c r="AN1566" s="25">
        <v>0</v>
      </c>
    </row>
    <row r="1567" spans="1:40" x14ac:dyDescent="0.35">
      <c r="A1567" s="26">
        <v>933</v>
      </c>
      <c r="B1567" s="27">
        <v>1978</v>
      </c>
      <c r="C1567" s="21">
        <f ca="1">YEAR(TODAY())-CLEAN!$B1567</f>
        <v>47</v>
      </c>
      <c r="D1567" s="28" t="s">
        <v>792</v>
      </c>
      <c r="E1567" s="27" t="s">
        <v>714</v>
      </c>
      <c r="F1567" s="27" t="s">
        <v>710</v>
      </c>
      <c r="G1567" s="29">
        <v>37717</v>
      </c>
      <c r="H1567" s="28">
        <v>1</v>
      </c>
      <c r="I1567" s="28">
        <v>0</v>
      </c>
      <c r="J1567" s="28">
        <f>CLEAN!$H1567+CLEAN!$I1567</f>
        <v>1</v>
      </c>
      <c r="K1567" s="30">
        <v>41236</v>
      </c>
      <c r="L1567" s="28">
        <f ca="1">YEAR(TODAY())-YEAR(CLEAN!$K1567)</f>
        <v>13</v>
      </c>
      <c r="M1567" s="28">
        <v>31</v>
      </c>
      <c r="N1567" s="28">
        <f>SUM(CLEAN!$AB1567:$AE1567)</f>
        <v>12</v>
      </c>
      <c r="O1567" s="31">
        <f>CLEAN!$U1567+CLEAN!$V1567+CLEAN!$W1567+CLEAN!$X1567+CLEAN!$Y1567+CLEAN!$Z1567</f>
        <v>25</v>
      </c>
      <c r="P1567" s="28">
        <f>IF(CLEAN!$M1567&lt;=32,3,IF(CLEAN!$M1567&lt;=65,2,1))</f>
        <v>3</v>
      </c>
      <c r="Q1567" s="28">
        <f>IF(Table_Market[[#This Row],[F_TOTAL_achat]]&lt;=14,1,IF(Table_Market[[#This Row],[F_TOTAL_achat]]&lt;=21,2,3))</f>
        <v>1</v>
      </c>
      <c r="R1567" s="28">
        <f>IF(Table_Market[[#This Row],[M_TOTAL_dépensé]]&lt;=115,1,IF(Table_Market[[#This Row],[M_TOTAL_dépensé]]&lt;=833,2,3))</f>
        <v>1</v>
      </c>
      <c r="S1567" s="21" t="str">
        <f>Table_Market[[#This Row],[R_SCORE]]&amp;Table_Market[[#This Row],[F_SCORE]]&amp;Table_Market[[#This Row],[M_SCORE]]</f>
        <v>311</v>
      </c>
      <c r="T15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7" s="31">
        <v>9</v>
      </c>
      <c r="V1567" s="31">
        <v>0</v>
      </c>
      <c r="W1567" s="31">
        <v>6</v>
      </c>
      <c r="X1567" s="31">
        <v>4</v>
      </c>
      <c r="Y1567" s="31">
        <v>1</v>
      </c>
      <c r="Z1567" s="31">
        <v>5</v>
      </c>
      <c r="AA1567" s="28">
        <v>1</v>
      </c>
      <c r="AB1567" s="28">
        <v>1</v>
      </c>
      <c r="AC1567" s="28">
        <v>0</v>
      </c>
      <c r="AD1567" s="28">
        <v>2</v>
      </c>
      <c r="AE1567" s="28">
        <v>9</v>
      </c>
      <c r="AF1567" s="28">
        <v>0</v>
      </c>
      <c r="AG1567" s="28">
        <v>0</v>
      </c>
      <c r="AH1567" s="28">
        <v>0</v>
      </c>
      <c r="AI1567" s="28">
        <v>0</v>
      </c>
      <c r="AJ1567" s="28">
        <v>0</v>
      </c>
      <c r="AK1567" s="28">
        <v>0</v>
      </c>
      <c r="AL1567" s="28">
        <v>3</v>
      </c>
      <c r="AM1567" s="28">
        <v>11</v>
      </c>
      <c r="AN1567" s="32">
        <v>0</v>
      </c>
    </row>
    <row r="1568" spans="1:40" x14ac:dyDescent="0.35">
      <c r="A1568" s="19">
        <v>2534</v>
      </c>
      <c r="B1568" s="20">
        <v>1953</v>
      </c>
      <c r="C1568" s="21">
        <f ca="1">YEAR(TODAY())-CLEAN!$B1568</f>
        <v>72</v>
      </c>
      <c r="D1568" s="28" t="s">
        <v>794</v>
      </c>
      <c r="E1568" s="20" t="s">
        <v>716</v>
      </c>
      <c r="F1568" s="20" t="s">
        <v>710</v>
      </c>
      <c r="G1568" s="22">
        <v>37716</v>
      </c>
      <c r="H1568" s="21">
        <v>0</v>
      </c>
      <c r="I1568" s="21">
        <v>1</v>
      </c>
      <c r="J1568" s="21">
        <f>CLEAN!$H1568+CLEAN!$I1568</f>
        <v>1</v>
      </c>
      <c r="K1568" s="23">
        <v>41750</v>
      </c>
      <c r="L1568" s="21">
        <f ca="1">YEAR(TODAY())-YEAR(CLEAN!$K1568)</f>
        <v>11</v>
      </c>
      <c r="M1568" s="21">
        <v>4</v>
      </c>
      <c r="N1568" s="21">
        <f>SUM(CLEAN!$AB1568:$AE1568)</f>
        <v>15</v>
      </c>
      <c r="O1568" s="24">
        <f>CLEAN!$U1568+CLEAN!$V1568+CLEAN!$W1568+CLEAN!$X1568+CLEAN!$Y1568+CLEAN!$Z1568</f>
        <v>188</v>
      </c>
      <c r="P1568" s="21">
        <f>IF(CLEAN!$M1568&lt;=32,3,IF(CLEAN!$M1568&lt;=65,2,1))</f>
        <v>3</v>
      </c>
      <c r="Q1568" s="21">
        <f>IF(Table_Market[[#This Row],[F_TOTAL_achat]]&lt;=14,1,IF(Table_Market[[#This Row],[F_TOTAL_achat]]&lt;=21,2,3))</f>
        <v>2</v>
      </c>
      <c r="R1568" s="21">
        <f>IF(Table_Market[[#This Row],[M_TOTAL_dépensé]]&lt;=115,1,IF(Table_Market[[#This Row],[M_TOTAL_dépensé]]&lt;=833,2,3))</f>
        <v>2</v>
      </c>
      <c r="S1568" s="21" t="str">
        <f>Table_Market[[#This Row],[R_SCORE]]&amp;Table_Market[[#This Row],[F_SCORE]]&amp;Table_Market[[#This Row],[M_SCORE]]</f>
        <v>322</v>
      </c>
      <c r="T15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68" s="24">
        <v>97</v>
      </c>
      <c r="V1568" s="24">
        <v>1</v>
      </c>
      <c r="W1568" s="24">
        <v>41</v>
      </c>
      <c r="X1568" s="24">
        <v>6</v>
      </c>
      <c r="Y1568" s="24">
        <v>2</v>
      </c>
      <c r="Z1568" s="24">
        <v>41</v>
      </c>
      <c r="AA1568" s="21">
        <v>2</v>
      </c>
      <c r="AB1568" s="21">
        <v>4</v>
      </c>
      <c r="AC1568" s="21">
        <v>1</v>
      </c>
      <c r="AD1568" s="21">
        <v>3</v>
      </c>
      <c r="AE1568" s="21">
        <v>7</v>
      </c>
      <c r="AF1568" s="21">
        <v>0</v>
      </c>
      <c r="AG1568" s="21">
        <v>0</v>
      </c>
      <c r="AH1568" s="21">
        <v>0</v>
      </c>
      <c r="AI1568" s="21">
        <v>0</v>
      </c>
      <c r="AJ1568" s="21">
        <v>0</v>
      </c>
      <c r="AK1568" s="21">
        <v>0</v>
      </c>
      <c r="AL1568" s="21">
        <v>3</v>
      </c>
      <c r="AM1568" s="21">
        <v>11</v>
      </c>
      <c r="AN1568" s="25">
        <v>0</v>
      </c>
    </row>
    <row r="1569" spans="1:40" x14ac:dyDescent="0.35">
      <c r="A1569" s="26">
        <v>1998</v>
      </c>
      <c r="B1569" s="27">
        <v>1976</v>
      </c>
      <c r="C1569" s="21">
        <f ca="1">YEAR(TODAY())-CLEAN!$B1569</f>
        <v>49</v>
      </c>
      <c r="D1569" s="28" t="s">
        <v>792</v>
      </c>
      <c r="E1569" s="27" t="s">
        <v>716</v>
      </c>
      <c r="F1569" s="27" t="s">
        <v>709</v>
      </c>
      <c r="G1569" s="29">
        <v>37697</v>
      </c>
      <c r="H1569" s="28">
        <v>1</v>
      </c>
      <c r="I1569" s="28">
        <v>0</v>
      </c>
      <c r="J1569" s="28">
        <f>CLEAN!$H1569+CLEAN!$I1569</f>
        <v>1</v>
      </c>
      <c r="K1569" s="30">
        <v>41677</v>
      </c>
      <c r="L1569" s="28">
        <f ca="1">YEAR(TODAY())-YEAR(CLEAN!$K1569)</f>
        <v>11</v>
      </c>
      <c r="M1569" s="28">
        <v>82</v>
      </c>
      <c r="N1569" s="28">
        <f>SUM(CLEAN!$AB1569:$AE1569)</f>
        <v>12</v>
      </c>
      <c r="O1569" s="31">
        <f>CLEAN!$U1569+CLEAN!$V1569+CLEAN!$W1569+CLEAN!$X1569+CLEAN!$Y1569+CLEAN!$Z1569</f>
        <v>84</v>
      </c>
      <c r="P1569" s="28">
        <f>IF(CLEAN!$M1569&lt;=32,3,IF(CLEAN!$M1569&lt;=65,2,1))</f>
        <v>1</v>
      </c>
      <c r="Q1569" s="28">
        <f>IF(Table_Market[[#This Row],[F_TOTAL_achat]]&lt;=14,1,IF(Table_Market[[#This Row],[F_TOTAL_achat]]&lt;=21,2,3))</f>
        <v>1</v>
      </c>
      <c r="R1569" s="28">
        <f>IF(Table_Market[[#This Row],[M_TOTAL_dépensé]]&lt;=115,1,IF(Table_Market[[#This Row],[M_TOTAL_dépensé]]&lt;=833,2,3))</f>
        <v>1</v>
      </c>
      <c r="S1569" s="21" t="str">
        <f>Table_Market[[#This Row],[R_SCORE]]&amp;Table_Market[[#This Row],[F_SCORE]]&amp;Table_Market[[#This Row],[M_SCORE]]</f>
        <v>111</v>
      </c>
      <c r="T15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69" s="31">
        <v>34</v>
      </c>
      <c r="V1569" s="31">
        <v>6</v>
      </c>
      <c r="W1569" s="31">
        <v>21</v>
      </c>
      <c r="X1569" s="31">
        <v>11</v>
      </c>
      <c r="Y1569" s="31">
        <v>4</v>
      </c>
      <c r="Z1569" s="31">
        <v>8</v>
      </c>
      <c r="AA1569" s="28">
        <v>1</v>
      </c>
      <c r="AB1569" s="28">
        <v>2</v>
      </c>
      <c r="AC1569" s="28">
        <v>1</v>
      </c>
      <c r="AD1569" s="28">
        <v>3</v>
      </c>
      <c r="AE1569" s="28">
        <v>6</v>
      </c>
      <c r="AF1569" s="28">
        <v>0</v>
      </c>
      <c r="AG1569" s="28">
        <v>0</v>
      </c>
      <c r="AH1569" s="28">
        <v>0</v>
      </c>
      <c r="AI1569" s="28">
        <v>0</v>
      </c>
      <c r="AJ1569" s="28">
        <v>0</v>
      </c>
      <c r="AK1569" s="28">
        <v>0</v>
      </c>
      <c r="AL1569" s="28">
        <v>3</v>
      </c>
      <c r="AM1569" s="28">
        <v>11</v>
      </c>
      <c r="AN1569" s="32">
        <v>0</v>
      </c>
    </row>
    <row r="1570" spans="1:40" x14ac:dyDescent="0.35">
      <c r="A1570" s="19">
        <v>1250</v>
      </c>
      <c r="B1570" s="20">
        <v>1976</v>
      </c>
      <c r="C1570" s="21">
        <f ca="1">YEAR(TODAY())-CLEAN!$B1570</f>
        <v>49</v>
      </c>
      <c r="D1570" s="28" t="s">
        <v>792</v>
      </c>
      <c r="E1570" s="20" t="s">
        <v>716</v>
      </c>
      <c r="F1570" s="20" t="s">
        <v>709</v>
      </c>
      <c r="G1570" s="22">
        <v>37697</v>
      </c>
      <c r="H1570" s="21">
        <v>1</v>
      </c>
      <c r="I1570" s="21">
        <v>0</v>
      </c>
      <c r="J1570" s="21">
        <f>CLEAN!$H1570+CLEAN!$I1570</f>
        <v>1</v>
      </c>
      <c r="K1570" s="23">
        <v>41677</v>
      </c>
      <c r="L1570" s="21">
        <f ca="1">YEAR(TODAY())-YEAR(CLEAN!$K1570)</f>
        <v>11</v>
      </c>
      <c r="M1570" s="21">
        <v>82</v>
      </c>
      <c r="N1570" s="21">
        <f>SUM(CLEAN!$AB1570:$AE1570)</f>
        <v>12</v>
      </c>
      <c r="O1570" s="24">
        <f>CLEAN!$U1570+CLEAN!$V1570+CLEAN!$W1570+CLEAN!$X1570+CLEAN!$Y1570+CLEAN!$Z1570</f>
        <v>84</v>
      </c>
      <c r="P1570" s="21">
        <f>IF(CLEAN!$M1570&lt;=32,3,IF(CLEAN!$M1570&lt;=65,2,1))</f>
        <v>1</v>
      </c>
      <c r="Q1570" s="21">
        <f>IF(Table_Market[[#This Row],[F_TOTAL_achat]]&lt;=14,1,IF(Table_Market[[#This Row],[F_TOTAL_achat]]&lt;=21,2,3))</f>
        <v>1</v>
      </c>
      <c r="R1570" s="21">
        <f>IF(Table_Market[[#This Row],[M_TOTAL_dépensé]]&lt;=115,1,IF(Table_Market[[#This Row],[M_TOTAL_dépensé]]&lt;=833,2,3))</f>
        <v>1</v>
      </c>
      <c r="S1570" s="21" t="str">
        <f>Table_Market[[#This Row],[R_SCORE]]&amp;Table_Market[[#This Row],[F_SCORE]]&amp;Table_Market[[#This Row],[M_SCORE]]</f>
        <v>111</v>
      </c>
      <c r="T15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70" s="24">
        <v>34</v>
      </c>
      <c r="V1570" s="24">
        <v>6</v>
      </c>
      <c r="W1570" s="24">
        <v>21</v>
      </c>
      <c r="X1570" s="24">
        <v>11</v>
      </c>
      <c r="Y1570" s="24">
        <v>4</v>
      </c>
      <c r="Z1570" s="24">
        <v>8</v>
      </c>
      <c r="AA1570" s="21">
        <v>1</v>
      </c>
      <c r="AB1570" s="21">
        <v>2</v>
      </c>
      <c r="AC1570" s="21">
        <v>1</v>
      </c>
      <c r="AD1570" s="21">
        <v>3</v>
      </c>
      <c r="AE1570" s="21">
        <v>6</v>
      </c>
      <c r="AF1570" s="21">
        <v>0</v>
      </c>
      <c r="AG1570" s="21">
        <v>0</v>
      </c>
      <c r="AH1570" s="21">
        <v>0</v>
      </c>
      <c r="AI1570" s="21">
        <v>0</v>
      </c>
      <c r="AJ1570" s="21">
        <v>0</v>
      </c>
      <c r="AK1570" s="21">
        <v>0</v>
      </c>
      <c r="AL1570" s="21">
        <v>3</v>
      </c>
      <c r="AM1570" s="21">
        <v>11</v>
      </c>
      <c r="AN1570" s="25">
        <v>0</v>
      </c>
    </row>
    <row r="1571" spans="1:40" x14ac:dyDescent="0.35">
      <c r="A1571" s="26">
        <v>679</v>
      </c>
      <c r="B1571" s="27">
        <v>1957</v>
      </c>
      <c r="C1571" s="21">
        <f ca="1">YEAR(TODAY())-CLEAN!$B1571</f>
        <v>68</v>
      </c>
      <c r="D1571" s="28" t="s">
        <v>794</v>
      </c>
      <c r="E1571" s="27" t="s">
        <v>714</v>
      </c>
      <c r="F1571" s="27" t="s">
        <v>710</v>
      </c>
      <c r="G1571" s="29">
        <v>37633</v>
      </c>
      <c r="H1571" s="28">
        <v>1</v>
      </c>
      <c r="I1571" s="28">
        <v>1</v>
      </c>
      <c r="J1571" s="28">
        <f>CLEAN!$H1571+CLEAN!$I1571</f>
        <v>2</v>
      </c>
      <c r="K1571" s="30">
        <v>41172</v>
      </c>
      <c r="L1571" s="28">
        <f ca="1">YEAR(TODAY())-YEAR(CLEAN!$K1571)</f>
        <v>13</v>
      </c>
      <c r="M1571" s="28">
        <v>49</v>
      </c>
      <c r="N1571" s="28">
        <f>SUM(CLEAN!$AB1571:$AE1571)</f>
        <v>13</v>
      </c>
      <c r="O1571" s="31">
        <f>CLEAN!$U1571+CLEAN!$V1571+CLEAN!$W1571+CLEAN!$X1571+CLEAN!$Y1571+CLEAN!$Z1571</f>
        <v>38</v>
      </c>
      <c r="P1571" s="28">
        <f>IF(CLEAN!$M1571&lt;=32,3,IF(CLEAN!$M1571&lt;=65,2,1))</f>
        <v>2</v>
      </c>
      <c r="Q1571" s="28">
        <f>IF(Table_Market[[#This Row],[F_TOTAL_achat]]&lt;=14,1,IF(Table_Market[[#This Row],[F_TOTAL_achat]]&lt;=21,2,3))</f>
        <v>1</v>
      </c>
      <c r="R1571" s="28">
        <f>IF(Table_Market[[#This Row],[M_TOTAL_dépensé]]&lt;=115,1,IF(Table_Market[[#This Row],[M_TOTAL_dépensé]]&lt;=833,2,3))</f>
        <v>1</v>
      </c>
      <c r="S1571" s="21" t="str">
        <f>Table_Market[[#This Row],[R_SCORE]]&amp;Table_Market[[#This Row],[F_SCORE]]&amp;Table_Market[[#This Row],[M_SCORE]]</f>
        <v>211</v>
      </c>
      <c r="T15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71" s="31">
        <v>13</v>
      </c>
      <c r="V1571" s="31">
        <v>4</v>
      </c>
      <c r="W1571" s="31">
        <v>20</v>
      </c>
      <c r="X1571" s="31">
        <v>0</v>
      </c>
      <c r="Y1571" s="31">
        <v>0</v>
      </c>
      <c r="Z1571" s="31">
        <v>1</v>
      </c>
      <c r="AA1571" s="28">
        <v>2</v>
      </c>
      <c r="AB1571" s="28">
        <v>1</v>
      </c>
      <c r="AC1571" s="28">
        <v>0</v>
      </c>
      <c r="AD1571" s="28">
        <v>3</v>
      </c>
      <c r="AE1571" s="28">
        <v>9</v>
      </c>
      <c r="AF1571" s="28">
        <v>0</v>
      </c>
      <c r="AG1571" s="28">
        <v>0</v>
      </c>
      <c r="AH1571" s="28">
        <v>0</v>
      </c>
      <c r="AI1571" s="28">
        <v>0</v>
      </c>
      <c r="AJ1571" s="28">
        <v>0</v>
      </c>
      <c r="AK1571" s="28">
        <v>0</v>
      </c>
      <c r="AL1571" s="28">
        <v>3</v>
      </c>
      <c r="AM1571" s="28">
        <v>11</v>
      </c>
      <c r="AN1571" s="32">
        <v>0</v>
      </c>
    </row>
    <row r="1572" spans="1:40" x14ac:dyDescent="0.35">
      <c r="A1572" s="19">
        <v>8832</v>
      </c>
      <c r="B1572" s="20">
        <v>1976</v>
      </c>
      <c r="C1572" s="21">
        <f ca="1">YEAR(TODAY())-CLEAN!$B1572</f>
        <v>49</v>
      </c>
      <c r="D1572" s="28" t="s">
        <v>792</v>
      </c>
      <c r="E1572" s="20" t="s">
        <v>717</v>
      </c>
      <c r="F1572" s="20" t="s">
        <v>713</v>
      </c>
      <c r="G1572" s="22">
        <v>37509</v>
      </c>
      <c r="H1572" s="21">
        <v>1</v>
      </c>
      <c r="I1572" s="21">
        <v>0</v>
      </c>
      <c r="J1572" s="21">
        <f>CLEAN!$H1572+CLEAN!$I1572</f>
        <v>1</v>
      </c>
      <c r="K1572" s="23">
        <v>41164</v>
      </c>
      <c r="L1572" s="21">
        <f ca="1">YEAR(TODAY())-YEAR(CLEAN!$K1572)</f>
        <v>13</v>
      </c>
      <c r="M1572" s="21">
        <v>24</v>
      </c>
      <c r="N1572" s="21">
        <f>SUM(CLEAN!$AB1572:$AE1572)</f>
        <v>14</v>
      </c>
      <c r="O1572" s="24">
        <f>CLEAN!$U1572+CLEAN!$V1572+CLEAN!$W1572+CLEAN!$X1572+CLEAN!$Y1572+CLEAN!$Z1572</f>
        <v>123</v>
      </c>
      <c r="P1572" s="21">
        <f>IF(CLEAN!$M1572&lt;=32,3,IF(CLEAN!$M1572&lt;=65,2,1))</f>
        <v>3</v>
      </c>
      <c r="Q1572" s="21">
        <f>IF(Table_Market[[#This Row],[F_TOTAL_achat]]&lt;=14,1,IF(Table_Market[[#This Row],[F_TOTAL_achat]]&lt;=21,2,3))</f>
        <v>1</v>
      </c>
      <c r="R1572" s="21">
        <f>IF(Table_Market[[#This Row],[M_TOTAL_dépensé]]&lt;=115,1,IF(Table_Market[[#This Row],[M_TOTAL_dépensé]]&lt;=833,2,3))</f>
        <v>2</v>
      </c>
      <c r="S1572" s="21" t="str">
        <f>Table_Market[[#This Row],[R_SCORE]]&amp;Table_Market[[#This Row],[F_SCORE]]&amp;Table_Market[[#This Row],[M_SCORE]]</f>
        <v>312</v>
      </c>
      <c r="T15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72" s="24">
        <v>37</v>
      </c>
      <c r="V1572" s="24">
        <v>5</v>
      </c>
      <c r="W1572" s="24">
        <v>56</v>
      </c>
      <c r="X1572" s="24">
        <v>12</v>
      </c>
      <c r="Y1572" s="24">
        <v>8</v>
      </c>
      <c r="Z1572" s="24">
        <v>5</v>
      </c>
      <c r="AA1572" s="21">
        <v>2</v>
      </c>
      <c r="AB1572" s="21">
        <v>3</v>
      </c>
      <c r="AC1572" s="21">
        <v>0</v>
      </c>
      <c r="AD1572" s="21">
        <v>4</v>
      </c>
      <c r="AE1572" s="21">
        <v>7</v>
      </c>
      <c r="AF1572" s="21">
        <v>0</v>
      </c>
      <c r="AG1572" s="21">
        <v>0</v>
      </c>
      <c r="AH1572" s="21">
        <v>0</v>
      </c>
      <c r="AI1572" s="21">
        <v>0</v>
      </c>
      <c r="AJ1572" s="21">
        <v>0</v>
      </c>
      <c r="AK1572" s="21">
        <v>0</v>
      </c>
      <c r="AL1572" s="21">
        <v>3</v>
      </c>
      <c r="AM1572" s="21">
        <v>11</v>
      </c>
      <c r="AN1572" s="25">
        <v>0</v>
      </c>
    </row>
    <row r="1573" spans="1:40" x14ac:dyDescent="0.35">
      <c r="A1573" s="26">
        <v>1581</v>
      </c>
      <c r="B1573" s="27">
        <v>1980</v>
      </c>
      <c r="C1573" s="21">
        <f ca="1">YEAR(TODAY())-CLEAN!$B1573</f>
        <v>45</v>
      </c>
      <c r="D1573" s="28" t="s">
        <v>792</v>
      </c>
      <c r="E1573" s="27" t="s">
        <v>716</v>
      </c>
      <c r="F1573" s="27" t="s">
        <v>710</v>
      </c>
      <c r="G1573" s="29">
        <v>37406</v>
      </c>
      <c r="H1573" s="28">
        <v>1</v>
      </c>
      <c r="I1573" s="28">
        <v>0</v>
      </c>
      <c r="J1573" s="28">
        <f>CLEAN!$H1573+CLEAN!$I1573</f>
        <v>1</v>
      </c>
      <c r="K1573" s="30">
        <v>41557</v>
      </c>
      <c r="L1573" s="28">
        <f ca="1">YEAR(TODAY())-YEAR(CLEAN!$K1573)</f>
        <v>12</v>
      </c>
      <c r="M1573" s="28">
        <v>18</v>
      </c>
      <c r="N1573" s="28">
        <f>SUM(CLEAN!$AB1573:$AE1573)</f>
        <v>11</v>
      </c>
      <c r="O1573" s="31">
        <f>CLEAN!$U1573+CLEAN!$V1573+CLEAN!$W1573+CLEAN!$X1573+CLEAN!$Y1573+CLEAN!$Z1573</f>
        <v>17</v>
      </c>
      <c r="P1573" s="28">
        <f>IF(CLEAN!$M1573&lt;=32,3,IF(CLEAN!$M1573&lt;=65,2,1))</f>
        <v>3</v>
      </c>
      <c r="Q1573" s="28">
        <f>IF(Table_Market[[#This Row],[F_TOTAL_achat]]&lt;=14,1,IF(Table_Market[[#This Row],[F_TOTAL_achat]]&lt;=21,2,3))</f>
        <v>1</v>
      </c>
      <c r="R1573" s="28">
        <f>IF(Table_Market[[#This Row],[M_TOTAL_dépensé]]&lt;=115,1,IF(Table_Market[[#This Row],[M_TOTAL_dépensé]]&lt;=833,2,3))</f>
        <v>1</v>
      </c>
      <c r="S1573" s="21" t="str">
        <f>Table_Market[[#This Row],[R_SCORE]]&amp;Table_Market[[#This Row],[F_SCORE]]&amp;Table_Market[[#This Row],[M_SCORE]]</f>
        <v>311</v>
      </c>
      <c r="T15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73" s="31">
        <v>2</v>
      </c>
      <c r="V1573" s="31">
        <v>0</v>
      </c>
      <c r="W1573" s="31">
        <v>8</v>
      </c>
      <c r="X1573" s="31">
        <v>2</v>
      </c>
      <c r="Y1573" s="31">
        <v>2</v>
      </c>
      <c r="Z1573" s="31">
        <v>3</v>
      </c>
      <c r="AA1573" s="28">
        <v>1</v>
      </c>
      <c r="AB1573" s="28">
        <v>1</v>
      </c>
      <c r="AC1573" s="28">
        <v>0</v>
      </c>
      <c r="AD1573" s="28">
        <v>2</v>
      </c>
      <c r="AE1573" s="28">
        <v>8</v>
      </c>
      <c r="AF1573" s="28">
        <v>0</v>
      </c>
      <c r="AG1573" s="28">
        <v>0</v>
      </c>
      <c r="AH1573" s="28">
        <v>0</v>
      </c>
      <c r="AI1573" s="28">
        <v>0</v>
      </c>
      <c r="AJ1573" s="28">
        <v>0</v>
      </c>
      <c r="AK1573" s="28">
        <v>0</v>
      </c>
      <c r="AL1573" s="28">
        <v>3</v>
      </c>
      <c r="AM1573" s="28">
        <v>11</v>
      </c>
      <c r="AN1573" s="32">
        <v>1</v>
      </c>
    </row>
    <row r="1574" spans="1:40" x14ac:dyDescent="0.35">
      <c r="A1574" s="19">
        <v>5929</v>
      </c>
      <c r="B1574" s="20">
        <v>1973</v>
      </c>
      <c r="C1574" s="21">
        <f ca="1">YEAR(TODAY())-CLEAN!$B1574</f>
        <v>52</v>
      </c>
      <c r="D1574" s="28" t="s">
        <v>792</v>
      </c>
      <c r="E1574" s="20" t="s">
        <v>714</v>
      </c>
      <c r="F1574" s="20" t="s">
        <v>710</v>
      </c>
      <c r="G1574" s="22">
        <v>37401</v>
      </c>
      <c r="H1574" s="21">
        <v>1</v>
      </c>
      <c r="I1574" s="21">
        <v>0</v>
      </c>
      <c r="J1574" s="21">
        <f>CLEAN!$H1574+CLEAN!$I1574</f>
        <v>1</v>
      </c>
      <c r="K1574" s="23">
        <v>41765</v>
      </c>
      <c r="L1574" s="21">
        <f ca="1">YEAR(TODAY())-YEAR(CLEAN!$K1574)</f>
        <v>11</v>
      </c>
      <c r="M1574" s="21">
        <v>14</v>
      </c>
      <c r="N1574" s="21">
        <f>SUM(CLEAN!$AB1574:$AE1574)</f>
        <v>12</v>
      </c>
      <c r="O1574" s="24">
        <f>CLEAN!$U1574+CLEAN!$V1574+CLEAN!$W1574+CLEAN!$X1574+CLEAN!$Y1574+CLEAN!$Z1574</f>
        <v>48</v>
      </c>
      <c r="P1574" s="21">
        <f>IF(CLEAN!$M1574&lt;=32,3,IF(CLEAN!$M1574&lt;=65,2,1))</f>
        <v>3</v>
      </c>
      <c r="Q1574" s="21">
        <f>IF(Table_Market[[#This Row],[F_TOTAL_achat]]&lt;=14,1,IF(Table_Market[[#This Row],[F_TOTAL_achat]]&lt;=21,2,3))</f>
        <v>1</v>
      </c>
      <c r="R1574" s="21">
        <f>IF(Table_Market[[#This Row],[M_TOTAL_dépensé]]&lt;=115,1,IF(Table_Market[[#This Row],[M_TOTAL_dépensé]]&lt;=833,2,3))</f>
        <v>1</v>
      </c>
      <c r="S1574" s="21" t="str">
        <f>Table_Market[[#This Row],[R_SCORE]]&amp;Table_Market[[#This Row],[F_SCORE]]&amp;Table_Market[[#This Row],[M_SCORE]]</f>
        <v>311</v>
      </c>
      <c r="T15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74" s="24">
        <v>19</v>
      </c>
      <c r="V1574" s="24">
        <v>3</v>
      </c>
      <c r="W1574" s="24">
        <v>19</v>
      </c>
      <c r="X1574" s="24">
        <v>3</v>
      </c>
      <c r="Y1574" s="24">
        <v>1</v>
      </c>
      <c r="Z1574" s="24">
        <v>3</v>
      </c>
      <c r="AA1574" s="21">
        <v>2</v>
      </c>
      <c r="AB1574" s="21">
        <v>2</v>
      </c>
      <c r="AC1574" s="21">
        <v>0</v>
      </c>
      <c r="AD1574" s="21">
        <v>3</v>
      </c>
      <c r="AE1574" s="21">
        <v>7</v>
      </c>
      <c r="AF1574" s="21">
        <v>0</v>
      </c>
      <c r="AG1574" s="21">
        <v>0</v>
      </c>
      <c r="AH1574" s="21">
        <v>0</v>
      </c>
      <c r="AI1574" s="21">
        <v>0</v>
      </c>
      <c r="AJ1574" s="21">
        <v>0</v>
      </c>
      <c r="AK1574" s="21">
        <v>0</v>
      </c>
      <c r="AL1574" s="21">
        <v>3</v>
      </c>
      <c r="AM1574" s="21">
        <v>11</v>
      </c>
      <c r="AN1574" s="25">
        <v>0</v>
      </c>
    </row>
    <row r="1575" spans="1:40" x14ac:dyDescent="0.35">
      <c r="A1575" s="26">
        <v>10795</v>
      </c>
      <c r="B1575" s="27">
        <v>1973</v>
      </c>
      <c r="C1575" s="21">
        <f ca="1">YEAR(TODAY())-CLEAN!$B1575</f>
        <v>52</v>
      </c>
      <c r="D1575" s="28" t="s">
        <v>792</v>
      </c>
      <c r="E1575" s="27" t="s">
        <v>714</v>
      </c>
      <c r="F1575" s="27" t="s">
        <v>710</v>
      </c>
      <c r="G1575" s="29">
        <v>37401</v>
      </c>
      <c r="H1575" s="28">
        <v>1</v>
      </c>
      <c r="I1575" s="28">
        <v>0</v>
      </c>
      <c r="J1575" s="28">
        <f>CLEAN!$H1575+CLEAN!$I1575</f>
        <v>1</v>
      </c>
      <c r="K1575" s="30">
        <v>41765</v>
      </c>
      <c r="L1575" s="28">
        <f ca="1">YEAR(TODAY())-YEAR(CLEAN!$K1575)</f>
        <v>11</v>
      </c>
      <c r="M1575" s="28">
        <v>14</v>
      </c>
      <c r="N1575" s="28">
        <f>SUM(CLEAN!$AB1575:$AE1575)</f>
        <v>12</v>
      </c>
      <c r="O1575" s="31">
        <f>CLEAN!$U1575+CLEAN!$V1575+CLEAN!$W1575+CLEAN!$X1575+CLEAN!$Y1575+CLEAN!$Z1575</f>
        <v>48</v>
      </c>
      <c r="P1575" s="28">
        <f>IF(CLEAN!$M1575&lt;=32,3,IF(CLEAN!$M1575&lt;=65,2,1))</f>
        <v>3</v>
      </c>
      <c r="Q1575" s="28">
        <f>IF(Table_Market[[#This Row],[F_TOTAL_achat]]&lt;=14,1,IF(Table_Market[[#This Row],[F_TOTAL_achat]]&lt;=21,2,3))</f>
        <v>1</v>
      </c>
      <c r="R1575" s="28">
        <f>IF(Table_Market[[#This Row],[M_TOTAL_dépensé]]&lt;=115,1,IF(Table_Market[[#This Row],[M_TOTAL_dépensé]]&lt;=833,2,3))</f>
        <v>1</v>
      </c>
      <c r="S1575" s="21" t="str">
        <f>Table_Market[[#This Row],[R_SCORE]]&amp;Table_Market[[#This Row],[F_SCORE]]&amp;Table_Market[[#This Row],[M_SCORE]]</f>
        <v>311</v>
      </c>
      <c r="T15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75" s="31">
        <v>19</v>
      </c>
      <c r="V1575" s="31">
        <v>3</v>
      </c>
      <c r="W1575" s="31">
        <v>19</v>
      </c>
      <c r="X1575" s="31">
        <v>3</v>
      </c>
      <c r="Y1575" s="31">
        <v>1</v>
      </c>
      <c r="Z1575" s="31">
        <v>3</v>
      </c>
      <c r="AA1575" s="28">
        <v>2</v>
      </c>
      <c r="AB1575" s="28">
        <v>2</v>
      </c>
      <c r="AC1575" s="28">
        <v>0</v>
      </c>
      <c r="AD1575" s="28">
        <v>3</v>
      </c>
      <c r="AE1575" s="28">
        <v>7</v>
      </c>
      <c r="AF1575" s="28">
        <v>0</v>
      </c>
      <c r="AG1575" s="28">
        <v>0</v>
      </c>
      <c r="AH1575" s="28">
        <v>0</v>
      </c>
      <c r="AI1575" s="28">
        <v>0</v>
      </c>
      <c r="AJ1575" s="28">
        <v>0</v>
      </c>
      <c r="AK1575" s="28">
        <v>0</v>
      </c>
      <c r="AL1575" s="28">
        <v>3</v>
      </c>
      <c r="AM1575" s="28">
        <v>11</v>
      </c>
      <c r="AN1575" s="32">
        <v>0</v>
      </c>
    </row>
    <row r="1576" spans="1:40" x14ac:dyDescent="0.35">
      <c r="A1576" s="19">
        <v>6211</v>
      </c>
      <c r="B1576" s="20">
        <v>1976</v>
      </c>
      <c r="C1576" s="21">
        <f ca="1">YEAR(TODAY())-CLEAN!$B1576</f>
        <v>49</v>
      </c>
      <c r="D1576" s="28" t="s">
        <v>792</v>
      </c>
      <c r="E1576" s="20" t="s">
        <v>714</v>
      </c>
      <c r="F1576" s="20" t="s">
        <v>713</v>
      </c>
      <c r="G1576" s="22">
        <v>37395</v>
      </c>
      <c r="H1576" s="21">
        <v>1</v>
      </c>
      <c r="I1576" s="21">
        <v>0</v>
      </c>
      <c r="J1576" s="21">
        <f>CLEAN!$H1576+CLEAN!$I1576</f>
        <v>1</v>
      </c>
      <c r="K1576" s="23">
        <v>41761</v>
      </c>
      <c r="L1576" s="21">
        <f ca="1">YEAR(TODAY())-YEAR(CLEAN!$K1576)</f>
        <v>11</v>
      </c>
      <c r="M1576" s="21">
        <v>47</v>
      </c>
      <c r="N1576" s="21">
        <f>SUM(CLEAN!$AB1576:$AE1576)</f>
        <v>10</v>
      </c>
      <c r="O1576" s="24">
        <f>CLEAN!$U1576+CLEAN!$V1576+CLEAN!$W1576+CLEAN!$X1576+CLEAN!$Y1576+CLEAN!$Z1576</f>
        <v>39</v>
      </c>
      <c r="P1576" s="21">
        <f>IF(CLEAN!$M1576&lt;=32,3,IF(CLEAN!$M1576&lt;=65,2,1))</f>
        <v>2</v>
      </c>
      <c r="Q1576" s="21">
        <f>IF(Table_Market[[#This Row],[F_TOTAL_achat]]&lt;=14,1,IF(Table_Market[[#This Row],[F_TOTAL_achat]]&lt;=21,2,3))</f>
        <v>1</v>
      </c>
      <c r="R1576" s="21">
        <f>IF(Table_Market[[#This Row],[M_TOTAL_dépensé]]&lt;=115,1,IF(Table_Market[[#This Row],[M_TOTAL_dépensé]]&lt;=833,2,3))</f>
        <v>1</v>
      </c>
      <c r="S1576" s="21" t="str">
        <f>Table_Market[[#This Row],[R_SCORE]]&amp;Table_Market[[#This Row],[F_SCORE]]&amp;Table_Market[[#This Row],[M_SCORE]]</f>
        <v>211</v>
      </c>
      <c r="T15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76" s="24">
        <v>18</v>
      </c>
      <c r="V1576" s="24">
        <v>0</v>
      </c>
      <c r="W1576" s="24">
        <v>9</v>
      </c>
      <c r="X1576" s="24">
        <v>0</v>
      </c>
      <c r="Y1576" s="24">
        <v>1</v>
      </c>
      <c r="Z1576" s="24">
        <v>11</v>
      </c>
      <c r="AA1576" s="21">
        <v>1</v>
      </c>
      <c r="AB1576" s="21">
        <v>1</v>
      </c>
      <c r="AC1576" s="21">
        <v>0</v>
      </c>
      <c r="AD1576" s="21">
        <v>3</v>
      </c>
      <c r="AE1576" s="21">
        <v>6</v>
      </c>
      <c r="AF1576" s="21">
        <v>0</v>
      </c>
      <c r="AG1576" s="21">
        <v>0</v>
      </c>
      <c r="AH1576" s="21">
        <v>0</v>
      </c>
      <c r="AI1576" s="21">
        <v>0</v>
      </c>
      <c r="AJ1576" s="21">
        <v>0</v>
      </c>
      <c r="AK1576" s="21">
        <v>0</v>
      </c>
      <c r="AL1576" s="21">
        <v>3</v>
      </c>
      <c r="AM1576" s="21">
        <v>11</v>
      </c>
      <c r="AN1576" s="25">
        <v>0</v>
      </c>
    </row>
    <row r="1577" spans="1:40" x14ac:dyDescent="0.35">
      <c r="A1577" s="26">
        <v>2296</v>
      </c>
      <c r="B1577" s="27">
        <v>1975</v>
      </c>
      <c r="C1577" s="21">
        <f ca="1">YEAR(TODAY())-CLEAN!$B1577</f>
        <v>50</v>
      </c>
      <c r="D1577" s="28" t="s">
        <v>792</v>
      </c>
      <c r="E1577" s="27" t="s">
        <v>717</v>
      </c>
      <c r="F1577" s="27" t="s">
        <v>710</v>
      </c>
      <c r="G1577" s="29">
        <v>37368</v>
      </c>
      <c r="H1577" s="28">
        <v>1</v>
      </c>
      <c r="I1577" s="28">
        <v>0</v>
      </c>
      <c r="J1577" s="28">
        <f>CLEAN!$H1577+CLEAN!$I1577</f>
        <v>1</v>
      </c>
      <c r="K1577" s="30">
        <v>41624</v>
      </c>
      <c r="L1577" s="28">
        <f ca="1">YEAR(TODAY())-YEAR(CLEAN!$K1577)</f>
        <v>12</v>
      </c>
      <c r="M1577" s="28">
        <v>4</v>
      </c>
      <c r="N1577" s="28">
        <f>SUM(CLEAN!$AB1577:$AE1577)</f>
        <v>9</v>
      </c>
      <c r="O1577" s="31">
        <f>CLEAN!$U1577+CLEAN!$V1577+CLEAN!$W1577+CLEAN!$X1577+CLEAN!$Y1577+CLEAN!$Z1577</f>
        <v>30</v>
      </c>
      <c r="P1577" s="28">
        <f>IF(CLEAN!$M1577&lt;=32,3,IF(CLEAN!$M1577&lt;=65,2,1))</f>
        <v>3</v>
      </c>
      <c r="Q1577" s="28">
        <f>IF(Table_Market[[#This Row],[F_TOTAL_achat]]&lt;=14,1,IF(Table_Market[[#This Row],[F_TOTAL_achat]]&lt;=21,2,3))</f>
        <v>1</v>
      </c>
      <c r="R1577" s="28">
        <f>IF(Table_Market[[#This Row],[M_TOTAL_dépensé]]&lt;=115,1,IF(Table_Market[[#This Row],[M_TOTAL_dépensé]]&lt;=833,2,3))</f>
        <v>1</v>
      </c>
      <c r="S1577" s="21" t="str">
        <f>Table_Market[[#This Row],[R_SCORE]]&amp;Table_Market[[#This Row],[F_SCORE]]&amp;Table_Market[[#This Row],[M_SCORE]]</f>
        <v>311</v>
      </c>
      <c r="T15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77" s="31">
        <v>3</v>
      </c>
      <c r="V1577" s="31">
        <v>2</v>
      </c>
      <c r="W1577" s="31">
        <v>11</v>
      </c>
      <c r="X1577" s="31">
        <v>2</v>
      </c>
      <c r="Y1577" s="31">
        <v>2</v>
      </c>
      <c r="Z1577" s="31">
        <v>10</v>
      </c>
      <c r="AA1577" s="28">
        <v>1</v>
      </c>
      <c r="AB1577" s="28">
        <v>1</v>
      </c>
      <c r="AC1577" s="28">
        <v>0</v>
      </c>
      <c r="AD1577" s="28">
        <v>2</v>
      </c>
      <c r="AE1577" s="28">
        <v>6</v>
      </c>
      <c r="AF1577" s="28">
        <v>1</v>
      </c>
      <c r="AG1577" s="28">
        <v>0</v>
      </c>
      <c r="AH1577" s="28">
        <v>0</v>
      </c>
      <c r="AI1577" s="28">
        <v>0</v>
      </c>
      <c r="AJ1577" s="28">
        <v>0</v>
      </c>
      <c r="AK1577" s="28">
        <v>0</v>
      </c>
      <c r="AL1577" s="28">
        <v>3</v>
      </c>
      <c r="AM1577" s="28">
        <v>11</v>
      </c>
      <c r="AN1577" s="32">
        <v>0</v>
      </c>
    </row>
    <row r="1578" spans="1:40" x14ac:dyDescent="0.35">
      <c r="A1578" s="19">
        <v>10613</v>
      </c>
      <c r="B1578" s="20">
        <v>1958</v>
      </c>
      <c r="C1578" s="21">
        <f ca="1">YEAR(TODAY())-CLEAN!$B1578</f>
        <v>67</v>
      </c>
      <c r="D1578" s="28" t="s">
        <v>794</v>
      </c>
      <c r="E1578" s="20" t="s">
        <v>714</v>
      </c>
      <c r="F1578" s="20" t="s">
        <v>713</v>
      </c>
      <c r="G1578" s="22">
        <v>37334</v>
      </c>
      <c r="H1578" s="21">
        <v>1</v>
      </c>
      <c r="I1578" s="21">
        <v>1</v>
      </c>
      <c r="J1578" s="21">
        <f>CLEAN!$H1578+CLEAN!$I1578</f>
        <v>2</v>
      </c>
      <c r="K1578" s="23">
        <v>41696</v>
      </c>
      <c r="L1578" s="21">
        <f ca="1">YEAR(TODAY())-YEAR(CLEAN!$K1578)</f>
        <v>11</v>
      </c>
      <c r="M1578" s="21">
        <v>44</v>
      </c>
      <c r="N1578" s="21">
        <f>SUM(CLEAN!$AB1578:$AE1578)</f>
        <v>11</v>
      </c>
      <c r="O1578" s="24">
        <f>CLEAN!$U1578+CLEAN!$V1578+CLEAN!$W1578+CLEAN!$X1578+CLEAN!$Y1578+CLEAN!$Z1578</f>
        <v>62</v>
      </c>
      <c r="P1578" s="21">
        <f>IF(CLEAN!$M1578&lt;=32,3,IF(CLEAN!$M1578&lt;=65,2,1))</f>
        <v>2</v>
      </c>
      <c r="Q1578" s="21">
        <f>IF(Table_Market[[#This Row],[F_TOTAL_achat]]&lt;=14,1,IF(Table_Market[[#This Row],[F_TOTAL_achat]]&lt;=21,2,3))</f>
        <v>1</v>
      </c>
      <c r="R1578" s="21">
        <f>IF(Table_Market[[#This Row],[M_TOTAL_dépensé]]&lt;=115,1,IF(Table_Market[[#This Row],[M_TOTAL_dépensé]]&lt;=833,2,3))</f>
        <v>1</v>
      </c>
      <c r="S1578" s="21" t="str">
        <f>Table_Market[[#This Row],[R_SCORE]]&amp;Table_Market[[#This Row],[F_SCORE]]&amp;Table_Market[[#This Row],[M_SCORE]]</f>
        <v>211</v>
      </c>
      <c r="T15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78" s="24">
        <v>26</v>
      </c>
      <c r="V1578" s="24">
        <v>1</v>
      </c>
      <c r="W1578" s="24">
        <v>16</v>
      </c>
      <c r="X1578" s="24">
        <v>2</v>
      </c>
      <c r="Y1578" s="24">
        <v>2</v>
      </c>
      <c r="Z1578" s="24">
        <v>15</v>
      </c>
      <c r="AA1578" s="21">
        <v>4</v>
      </c>
      <c r="AB1578" s="21">
        <v>3</v>
      </c>
      <c r="AC1578" s="21">
        <v>0</v>
      </c>
      <c r="AD1578" s="21">
        <v>4</v>
      </c>
      <c r="AE1578" s="21">
        <v>4</v>
      </c>
      <c r="AF1578" s="21">
        <v>0</v>
      </c>
      <c r="AG1578" s="21">
        <v>0</v>
      </c>
      <c r="AH1578" s="21">
        <v>0</v>
      </c>
      <c r="AI1578" s="21">
        <v>0</v>
      </c>
      <c r="AJ1578" s="21">
        <v>0</v>
      </c>
      <c r="AK1578" s="21">
        <v>0</v>
      </c>
      <c r="AL1578" s="21">
        <v>3</v>
      </c>
      <c r="AM1578" s="21">
        <v>11</v>
      </c>
      <c r="AN1578" s="25">
        <v>0</v>
      </c>
    </row>
    <row r="1579" spans="1:40" x14ac:dyDescent="0.35">
      <c r="A1579" s="26">
        <v>7610</v>
      </c>
      <c r="B1579" s="27">
        <v>1983</v>
      </c>
      <c r="C1579" s="21">
        <f ca="1">YEAR(TODAY())-CLEAN!$B1579</f>
        <v>42</v>
      </c>
      <c r="D1579" s="28" t="s">
        <v>793</v>
      </c>
      <c r="E1579" s="27" t="s">
        <v>716</v>
      </c>
      <c r="F1579" s="27" t="s">
        <v>713</v>
      </c>
      <c r="G1579" s="29">
        <v>37292</v>
      </c>
      <c r="H1579" s="28">
        <v>1</v>
      </c>
      <c r="I1579" s="28">
        <v>0</v>
      </c>
      <c r="J1579" s="28">
        <f>CLEAN!$H1579+CLEAN!$I1579</f>
        <v>1</v>
      </c>
      <c r="K1579" s="30">
        <v>41382</v>
      </c>
      <c r="L1579" s="28">
        <f ca="1">YEAR(TODAY())-YEAR(CLEAN!$K1579)</f>
        <v>12</v>
      </c>
      <c r="M1579" s="28">
        <v>32</v>
      </c>
      <c r="N1579" s="28">
        <f>SUM(CLEAN!$AB1579:$AE1579)</f>
        <v>22</v>
      </c>
      <c r="O1579" s="31">
        <f>CLEAN!$U1579+CLEAN!$V1579+CLEAN!$W1579+CLEAN!$X1579+CLEAN!$Y1579+CLEAN!$Z1579</f>
        <v>460</v>
      </c>
      <c r="P1579" s="28">
        <f>IF(CLEAN!$M1579&lt;=32,3,IF(CLEAN!$M1579&lt;=65,2,1))</f>
        <v>3</v>
      </c>
      <c r="Q1579" s="28">
        <f>IF(Table_Market[[#This Row],[F_TOTAL_achat]]&lt;=14,1,IF(Table_Market[[#This Row],[F_TOTAL_achat]]&lt;=21,2,3))</f>
        <v>3</v>
      </c>
      <c r="R1579" s="28">
        <f>IF(Table_Market[[#This Row],[M_TOTAL_dépensé]]&lt;=115,1,IF(Table_Market[[#This Row],[M_TOTAL_dépensé]]&lt;=833,2,3))</f>
        <v>2</v>
      </c>
      <c r="S1579" s="21" t="str">
        <f>Table_Market[[#This Row],[R_SCORE]]&amp;Table_Market[[#This Row],[F_SCORE]]&amp;Table_Market[[#This Row],[M_SCORE]]</f>
        <v>332</v>
      </c>
      <c r="T15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79" s="31">
        <v>275</v>
      </c>
      <c r="V1579" s="31">
        <v>0</v>
      </c>
      <c r="W1579" s="31">
        <v>86</v>
      </c>
      <c r="X1579" s="31">
        <v>10</v>
      </c>
      <c r="Y1579" s="31">
        <v>23</v>
      </c>
      <c r="Z1579" s="31">
        <v>66</v>
      </c>
      <c r="AA1579" s="28">
        <v>5</v>
      </c>
      <c r="AB1579" s="28">
        <v>6</v>
      </c>
      <c r="AC1579" s="28">
        <v>3</v>
      </c>
      <c r="AD1579" s="28">
        <v>5</v>
      </c>
      <c r="AE1579" s="28">
        <v>8</v>
      </c>
      <c r="AF1579" s="28">
        <v>0</v>
      </c>
      <c r="AG1579" s="28">
        <v>0</v>
      </c>
      <c r="AH1579" s="28">
        <v>0</v>
      </c>
      <c r="AI1579" s="28">
        <v>0</v>
      </c>
      <c r="AJ1579" s="28">
        <v>0</v>
      </c>
      <c r="AK1579" s="28">
        <v>0</v>
      </c>
      <c r="AL1579" s="28">
        <v>3</v>
      </c>
      <c r="AM1579" s="28">
        <v>11</v>
      </c>
      <c r="AN1579" s="32">
        <v>0</v>
      </c>
    </row>
    <row r="1580" spans="1:40" x14ac:dyDescent="0.35">
      <c r="A1580" s="19">
        <v>2217</v>
      </c>
      <c r="B1580" s="20">
        <v>1975</v>
      </c>
      <c r="C1580" s="21">
        <f ca="1">YEAR(TODAY())-CLEAN!$B1580</f>
        <v>50</v>
      </c>
      <c r="D1580" s="28" t="s">
        <v>792</v>
      </c>
      <c r="E1580" s="20" t="s">
        <v>717</v>
      </c>
      <c r="F1580" s="20" t="s">
        <v>710</v>
      </c>
      <c r="G1580" s="22">
        <v>37284</v>
      </c>
      <c r="H1580" s="21">
        <v>1</v>
      </c>
      <c r="I1580" s="21">
        <v>1</v>
      </c>
      <c r="J1580" s="21">
        <f>CLEAN!$H1580+CLEAN!$I1580</f>
        <v>2</v>
      </c>
      <c r="K1580" s="23">
        <v>41362</v>
      </c>
      <c r="L1580" s="21">
        <f ca="1">YEAR(TODAY())-YEAR(CLEAN!$K1580)</f>
        <v>12</v>
      </c>
      <c r="M1580" s="21">
        <v>46</v>
      </c>
      <c r="N1580" s="21">
        <f>SUM(CLEAN!$AB1580:$AE1580)</f>
        <v>9</v>
      </c>
      <c r="O1580" s="24">
        <f>CLEAN!$U1580+CLEAN!$V1580+CLEAN!$W1580+CLEAN!$X1580+CLEAN!$Y1580+CLEAN!$Z1580</f>
        <v>23</v>
      </c>
      <c r="P1580" s="21">
        <f>IF(CLEAN!$M1580&lt;=32,3,IF(CLEAN!$M1580&lt;=65,2,1))</f>
        <v>2</v>
      </c>
      <c r="Q1580" s="21">
        <f>IF(Table_Market[[#This Row],[F_TOTAL_achat]]&lt;=14,1,IF(Table_Market[[#This Row],[F_TOTAL_achat]]&lt;=21,2,3))</f>
        <v>1</v>
      </c>
      <c r="R1580" s="21">
        <f>IF(Table_Market[[#This Row],[M_TOTAL_dépensé]]&lt;=115,1,IF(Table_Market[[#This Row],[M_TOTAL_dépensé]]&lt;=833,2,3))</f>
        <v>1</v>
      </c>
      <c r="S1580" s="21" t="str">
        <f>Table_Market[[#This Row],[R_SCORE]]&amp;Table_Market[[#This Row],[F_SCORE]]&amp;Table_Market[[#This Row],[M_SCORE]]</f>
        <v>211</v>
      </c>
      <c r="T15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80" s="24">
        <v>11</v>
      </c>
      <c r="V1580" s="24">
        <v>1</v>
      </c>
      <c r="W1580" s="24">
        <v>2</v>
      </c>
      <c r="X1580" s="24">
        <v>2</v>
      </c>
      <c r="Y1580" s="24">
        <v>1</v>
      </c>
      <c r="Z1580" s="24">
        <v>6</v>
      </c>
      <c r="AA1580" s="21">
        <v>1</v>
      </c>
      <c r="AB1580" s="21">
        <v>0</v>
      </c>
      <c r="AC1580" s="21">
        <v>0</v>
      </c>
      <c r="AD1580" s="21">
        <v>3</v>
      </c>
      <c r="AE1580" s="21">
        <v>6</v>
      </c>
      <c r="AF1580" s="21">
        <v>0</v>
      </c>
      <c r="AG1580" s="21">
        <v>0</v>
      </c>
      <c r="AH1580" s="21">
        <v>0</v>
      </c>
      <c r="AI1580" s="21">
        <v>0</v>
      </c>
      <c r="AJ1580" s="21">
        <v>0</v>
      </c>
      <c r="AK1580" s="21">
        <v>0</v>
      </c>
      <c r="AL1580" s="21">
        <v>3</v>
      </c>
      <c r="AM1580" s="21">
        <v>11</v>
      </c>
      <c r="AN1580" s="25">
        <v>0</v>
      </c>
    </row>
    <row r="1581" spans="1:40" x14ac:dyDescent="0.35">
      <c r="A1581" s="26">
        <v>4102</v>
      </c>
      <c r="B1581" s="27">
        <v>1975</v>
      </c>
      <c r="C1581" s="21">
        <f ca="1">YEAR(TODAY())-CLEAN!$B1581</f>
        <v>50</v>
      </c>
      <c r="D1581" s="28" t="s">
        <v>792</v>
      </c>
      <c r="E1581" s="27" t="s">
        <v>717</v>
      </c>
      <c r="F1581" s="27" t="s">
        <v>710</v>
      </c>
      <c r="G1581" s="29">
        <v>37284</v>
      </c>
      <c r="H1581" s="28">
        <v>1</v>
      </c>
      <c r="I1581" s="28">
        <v>1</v>
      </c>
      <c r="J1581" s="28">
        <f>CLEAN!$H1581+CLEAN!$I1581</f>
        <v>2</v>
      </c>
      <c r="K1581" s="30">
        <v>41362</v>
      </c>
      <c r="L1581" s="28">
        <f ca="1">YEAR(TODAY())-YEAR(CLEAN!$K1581)</f>
        <v>12</v>
      </c>
      <c r="M1581" s="28">
        <v>46</v>
      </c>
      <c r="N1581" s="28">
        <f>SUM(CLEAN!$AB1581:$AE1581)</f>
        <v>9</v>
      </c>
      <c r="O1581" s="31">
        <f>CLEAN!$U1581+CLEAN!$V1581+CLEAN!$W1581+CLEAN!$X1581+CLEAN!$Y1581+CLEAN!$Z1581</f>
        <v>23</v>
      </c>
      <c r="P1581" s="28">
        <f>IF(CLEAN!$M1581&lt;=32,3,IF(CLEAN!$M1581&lt;=65,2,1))</f>
        <v>2</v>
      </c>
      <c r="Q1581" s="28">
        <f>IF(Table_Market[[#This Row],[F_TOTAL_achat]]&lt;=14,1,IF(Table_Market[[#This Row],[F_TOTAL_achat]]&lt;=21,2,3))</f>
        <v>1</v>
      </c>
      <c r="R1581" s="28">
        <f>IF(Table_Market[[#This Row],[M_TOTAL_dépensé]]&lt;=115,1,IF(Table_Market[[#This Row],[M_TOTAL_dépensé]]&lt;=833,2,3))</f>
        <v>1</v>
      </c>
      <c r="S1581" s="21" t="str">
        <f>Table_Market[[#This Row],[R_SCORE]]&amp;Table_Market[[#This Row],[F_SCORE]]&amp;Table_Market[[#This Row],[M_SCORE]]</f>
        <v>211</v>
      </c>
      <c r="T15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81" s="31">
        <v>11</v>
      </c>
      <c r="V1581" s="31">
        <v>1</v>
      </c>
      <c r="W1581" s="31">
        <v>2</v>
      </c>
      <c r="X1581" s="31">
        <v>2</v>
      </c>
      <c r="Y1581" s="31">
        <v>1</v>
      </c>
      <c r="Z1581" s="31">
        <v>6</v>
      </c>
      <c r="AA1581" s="28">
        <v>1</v>
      </c>
      <c r="AB1581" s="28">
        <v>0</v>
      </c>
      <c r="AC1581" s="28">
        <v>0</v>
      </c>
      <c r="AD1581" s="28">
        <v>3</v>
      </c>
      <c r="AE1581" s="28">
        <v>6</v>
      </c>
      <c r="AF1581" s="28">
        <v>0</v>
      </c>
      <c r="AG1581" s="28">
        <v>0</v>
      </c>
      <c r="AH1581" s="28">
        <v>0</v>
      </c>
      <c r="AI1581" s="28">
        <v>0</v>
      </c>
      <c r="AJ1581" s="28">
        <v>0</v>
      </c>
      <c r="AK1581" s="28">
        <v>0</v>
      </c>
      <c r="AL1581" s="28">
        <v>3</v>
      </c>
      <c r="AM1581" s="28">
        <v>11</v>
      </c>
      <c r="AN1581" s="32">
        <v>0</v>
      </c>
    </row>
    <row r="1582" spans="1:40" x14ac:dyDescent="0.35">
      <c r="A1582" s="19">
        <v>4351</v>
      </c>
      <c r="B1582" s="20">
        <v>1955</v>
      </c>
      <c r="C1582" s="21">
        <f ca="1">YEAR(TODAY())-CLEAN!$B1582</f>
        <v>70</v>
      </c>
      <c r="D1582" s="28" t="s">
        <v>794</v>
      </c>
      <c r="E1582" s="20" t="s">
        <v>716</v>
      </c>
      <c r="F1582" s="20" t="s">
        <v>711</v>
      </c>
      <c r="G1582" s="22">
        <v>37244</v>
      </c>
      <c r="H1582" s="21">
        <v>1</v>
      </c>
      <c r="I1582" s="21">
        <v>1</v>
      </c>
      <c r="J1582" s="21">
        <f>CLEAN!$H1582+CLEAN!$I1582</f>
        <v>2</v>
      </c>
      <c r="K1582" s="23">
        <v>41391</v>
      </c>
      <c r="L1582" s="21">
        <f ca="1">YEAR(TODAY())-YEAR(CLEAN!$K1582)</f>
        <v>12</v>
      </c>
      <c r="M1582" s="21">
        <v>90</v>
      </c>
      <c r="N1582" s="21">
        <f>SUM(CLEAN!$AB1582:$AE1582)</f>
        <v>11</v>
      </c>
      <c r="O1582" s="24">
        <f>CLEAN!$U1582+CLEAN!$V1582+CLEAN!$W1582+CLEAN!$X1582+CLEAN!$Y1582+CLEAN!$Z1582</f>
        <v>55</v>
      </c>
      <c r="P1582" s="21">
        <f>IF(CLEAN!$M1582&lt;=32,3,IF(CLEAN!$M1582&lt;=65,2,1))</f>
        <v>1</v>
      </c>
      <c r="Q1582" s="21">
        <f>IF(Table_Market[[#This Row],[F_TOTAL_achat]]&lt;=14,1,IF(Table_Market[[#This Row],[F_TOTAL_achat]]&lt;=21,2,3))</f>
        <v>1</v>
      </c>
      <c r="R1582" s="21">
        <f>IF(Table_Market[[#This Row],[M_TOTAL_dépensé]]&lt;=115,1,IF(Table_Market[[#This Row],[M_TOTAL_dépensé]]&lt;=833,2,3))</f>
        <v>1</v>
      </c>
      <c r="S1582" s="21" t="str">
        <f>Table_Market[[#This Row],[R_SCORE]]&amp;Table_Market[[#This Row],[F_SCORE]]&amp;Table_Market[[#This Row],[M_SCORE]]</f>
        <v>111</v>
      </c>
      <c r="T15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82" s="24">
        <v>18</v>
      </c>
      <c r="V1582" s="24">
        <v>2</v>
      </c>
      <c r="W1582" s="24">
        <v>10</v>
      </c>
      <c r="X1582" s="24">
        <v>0</v>
      </c>
      <c r="Y1582" s="24">
        <v>0</v>
      </c>
      <c r="Z1582" s="24">
        <v>25</v>
      </c>
      <c r="AA1582" s="21">
        <v>1</v>
      </c>
      <c r="AB1582" s="21">
        <v>1</v>
      </c>
      <c r="AC1582" s="21">
        <v>1</v>
      </c>
      <c r="AD1582" s="21">
        <v>2</v>
      </c>
      <c r="AE1582" s="21">
        <v>7</v>
      </c>
      <c r="AF1582" s="21">
        <v>1</v>
      </c>
      <c r="AG1582" s="21">
        <v>0</v>
      </c>
      <c r="AH1582" s="21">
        <v>0</v>
      </c>
      <c r="AI1582" s="21">
        <v>0</v>
      </c>
      <c r="AJ1582" s="21">
        <v>0</v>
      </c>
      <c r="AK1582" s="21">
        <v>0</v>
      </c>
      <c r="AL1582" s="21">
        <v>3</v>
      </c>
      <c r="AM1582" s="21">
        <v>11</v>
      </c>
      <c r="AN1582" s="25">
        <v>0</v>
      </c>
    </row>
    <row r="1583" spans="1:40" x14ac:dyDescent="0.35">
      <c r="A1583" s="26">
        <v>8749</v>
      </c>
      <c r="B1583" s="27">
        <v>1984</v>
      </c>
      <c r="C1583" s="21">
        <f ca="1">YEAR(TODAY())-CLEAN!$B1583</f>
        <v>41</v>
      </c>
      <c r="D1583" s="28" t="s">
        <v>793</v>
      </c>
      <c r="E1583" s="27" t="s">
        <v>716</v>
      </c>
      <c r="F1583" s="27" t="s">
        <v>713</v>
      </c>
      <c r="G1583" s="29">
        <v>37235</v>
      </c>
      <c r="H1583" s="28">
        <v>1</v>
      </c>
      <c r="I1583" s="28">
        <v>0</v>
      </c>
      <c r="J1583" s="28">
        <f>CLEAN!$H1583+CLEAN!$I1583</f>
        <v>1</v>
      </c>
      <c r="K1583" s="30">
        <v>41671</v>
      </c>
      <c r="L1583" s="28">
        <f ca="1">YEAR(TODAY())-YEAR(CLEAN!$K1583)</f>
        <v>11</v>
      </c>
      <c r="M1583" s="28">
        <v>68</v>
      </c>
      <c r="N1583" s="28">
        <f>SUM(CLEAN!$AB1583:$AE1583)</f>
        <v>8</v>
      </c>
      <c r="O1583" s="31">
        <f>CLEAN!$U1583+CLEAN!$V1583+CLEAN!$W1583+CLEAN!$X1583+CLEAN!$Y1583+CLEAN!$Z1583</f>
        <v>61</v>
      </c>
      <c r="P1583" s="28">
        <f>IF(CLEAN!$M1583&lt;=32,3,IF(CLEAN!$M1583&lt;=65,2,1))</f>
        <v>1</v>
      </c>
      <c r="Q1583" s="28">
        <f>IF(Table_Market[[#This Row],[F_TOTAL_achat]]&lt;=14,1,IF(Table_Market[[#This Row],[F_TOTAL_achat]]&lt;=21,2,3))</f>
        <v>1</v>
      </c>
      <c r="R1583" s="28">
        <f>IF(Table_Market[[#This Row],[M_TOTAL_dépensé]]&lt;=115,1,IF(Table_Market[[#This Row],[M_TOTAL_dépensé]]&lt;=833,2,3))</f>
        <v>1</v>
      </c>
      <c r="S1583" s="21" t="str">
        <f>Table_Market[[#This Row],[R_SCORE]]&amp;Table_Market[[#This Row],[F_SCORE]]&amp;Table_Market[[#This Row],[M_SCORE]]</f>
        <v>111</v>
      </c>
      <c r="T15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83" s="31">
        <v>20</v>
      </c>
      <c r="V1583" s="31">
        <v>2</v>
      </c>
      <c r="W1583" s="31">
        <v>9</v>
      </c>
      <c r="X1583" s="31">
        <v>4</v>
      </c>
      <c r="Y1583" s="31">
        <v>6</v>
      </c>
      <c r="Z1583" s="31">
        <v>20</v>
      </c>
      <c r="AA1583" s="28">
        <v>1</v>
      </c>
      <c r="AB1583" s="28">
        <v>1</v>
      </c>
      <c r="AC1583" s="28">
        <v>1</v>
      </c>
      <c r="AD1583" s="28">
        <v>2</v>
      </c>
      <c r="AE1583" s="28">
        <v>4</v>
      </c>
      <c r="AF1583" s="28">
        <v>0</v>
      </c>
      <c r="AG1583" s="28">
        <v>0</v>
      </c>
      <c r="AH1583" s="28">
        <v>0</v>
      </c>
      <c r="AI1583" s="28">
        <v>0</v>
      </c>
      <c r="AJ1583" s="28">
        <v>0</v>
      </c>
      <c r="AK1583" s="28">
        <v>0</v>
      </c>
      <c r="AL1583" s="28">
        <v>3</v>
      </c>
      <c r="AM1583" s="28">
        <v>11</v>
      </c>
      <c r="AN1583" s="32">
        <v>0</v>
      </c>
    </row>
    <row r="1584" spans="1:40" x14ac:dyDescent="0.35">
      <c r="A1584" s="19">
        <v>523</v>
      </c>
      <c r="B1584" s="20">
        <v>1989</v>
      </c>
      <c r="C1584" s="21">
        <f ca="1">YEAR(TODAY())-CLEAN!$B1584</f>
        <v>36</v>
      </c>
      <c r="D1584" s="28" t="s">
        <v>793</v>
      </c>
      <c r="E1584" s="20" t="s">
        <v>716</v>
      </c>
      <c r="F1584" s="20" t="s">
        <v>710</v>
      </c>
      <c r="G1584" s="22">
        <v>37155</v>
      </c>
      <c r="H1584" s="21">
        <v>1</v>
      </c>
      <c r="I1584" s="21">
        <v>0</v>
      </c>
      <c r="J1584" s="21">
        <f>CLEAN!$H1584+CLEAN!$I1584</f>
        <v>1</v>
      </c>
      <c r="K1584" s="23">
        <v>41305</v>
      </c>
      <c r="L1584" s="21">
        <f ca="1">YEAR(TODAY())-YEAR(CLEAN!$K1584)</f>
        <v>12</v>
      </c>
      <c r="M1584" s="21">
        <v>51</v>
      </c>
      <c r="N1584" s="21">
        <f>SUM(CLEAN!$AB1584:$AE1584)</f>
        <v>11</v>
      </c>
      <c r="O1584" s="24">
        <f>CLEAN!$U1584+CLEAN!$V1584+CLEAN!$W1584+CLEAN!$X1584+CLEAN!$Y1584+CLEAN!$Z1584</f>
        <v>74</v>
      </c>
      <c r="P1584" s="21">
        <f>IF(CLEAN!$M1584&lt;=32,3,IF(CLEAN!$M1584&lt;=65,2,1))</f>
        <v>2</v>
      </c>
      <c r="Q1584" s="21">
        <f>IF(Table_Market[[#This Row],[F_TOTAL_achat]]&lt;=14,1,IF(Table_Market[[#This Row],[F_TOTAL_achat]]&lt;=21,2,3))</f>
        <v>1</v>
      </c>
      <c r="R1584" s="21">
        <f>IF(Table_Market[[#This Row],[M_TOTAL_dépensé]]&lt;=115,1,IF(Table_Market[[#This Row],[M_TOTAL_dépensé]]&lt;=833,2,3))</f>
        <v>1</v>
      </c>
      <c r="S1584" s="21" t="str">
        <f>Table_Market[[#This Row],[R_SCORE]]&amp;Table_Market[[#This Row],[F_SCORE]]&amp;Table_Market[[#This Row],[M_SCORE]]</f>
        <v>211</v>
      </c>
      <c r="T15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84" s="24">
        <v>23</v>
      </c>
      <c r="V1584" s="24">
        <v>0</v>
      </c>
      <c r="W1584" s="24">
        <v>26</v>
      </c>
      <c r="X1584" s="24">
        <v>7</v>
      </c>
      <c r="Y1584" s="24">
        <v>15</v>
      </c>
      <c r="Z1584" s="24">
        <v>3</v>
      </c>
      <c r="AA1584" s="21">
        <v>1</v>
      </c>
      <c r="AB1584" s="21">
        <v>2</v>
      </c>
      <c r="AC1584" s="21">
        <v>0</v>
      </c>
      <c r="AD1584" s="21">
        <v>4</v>
      </c>
      <c r="AE1584" s="21">
        <v>5</v>
      </c>
      <c r="AF1584" s="21">
        <v>0</v>
      </c>
      <c r="AG1584" s="21">
        <v>0</v>
      </c>
      <c r="AH1584" s="21">
        <v>0</v>
      </c>
      <c r="AI1584" s="21">
        <v>0</v>
      </c>
      <c r="AJ1584" s="21">
        <v>0</v>
      </c>
      <c r="AK1584" s="21">
        <v>0</v>
      </c>
      <c r="AL1584" s="21">
        <v>3</v>
      </c>
      <c r="AM1584" s="21">
        <v>11</v>
      </c>
      <c r="AN1584" s="25">
        <v>0</v>
      </c>
    </row>
    <row r="1585" spans="1:40" x14ac:dyDescent="0.35">
      <c r="A1585" s="26">
        <v>4095</v>
      </c>
      <c r="B1585" s="27">
        <v>1971</v>
      </c>
      <c r="C1585" s="21">
        <f ca="1">YEAR(TODAY())-CLEAN!$B1585</f>
        <v>54</v>
      </c>
      <c r="D1585" s="28" t="s">
        <v>792</v>
      </c>
      <c r="E1585" s="27" t="s">
        <v>716</v>
      </c>
      <c r="F1585" s="27" t="s">
        <v>710</v>
      </c>
      <c r="G1585" s="29">
        <v>37150</v>
      </c>
      <c r="H1585" s="28">
        <v>1</v>
      </c>
      <c r="I1585" s="28">
        <v>0</v>
      </c>
      <c r="J1585" s="28">
        <f>CLEAN!$H1585+CLEAN!$I1585</f>
        <v>1</v>
      </c>
      <c r="K1585" s="30">
        <v>41163</v>
      </c>
      <c r="L1585" s="28">
        <f ca="1">YEAR(TODAY())-YEAR(CLEAN!$K1585)</f>
        <v>13</v>
      </c>
      <c r="M1585" s="28">
        <v>80</v>
      </c>
      <c r="N1585" s="28">
        <f>SUM(CLEAN!$AB1585:$AE1585)</f>
        <v>20</v>
      </c>
      <c r="O1585" s="31">
        <f>CLEAN!$U1585+CLEAN!$V1585+CLEAN!$W1585+CLEAN!$X1585+CLEAN!$Y1585+CLEAN!$Z1585</f>
        <v>467</v>
      </c>
      <c r="P1585" s="28">
        <f>IF(CLEAN!$M1585&lt;=32,3,IF(CLEAN!$M1585&lt;=65,2,1))</f>
        <v>1</v>
      </c>
      <c r="Q1585" s="28">
        <f>IF(Table_Market[[#This Row],[F_TOTAL_achat]]&lt;=14,1,IF(Table_Market[[#This Row],[F_TOTAL_achat]]&lt;=21,2,3))</f>
        <v>2</v>
      </c>
      <c r="R1585" s="28">
        <f>IF(Table_Market[[#This Row],[M_TOTAL_dépensé]]&lt;=115,1,IF(Table_Market[[#This Row],[M_TOTAL_dépensé]]&lt;=833,2,3))</f>
        <v>2</v>
      </c>
      <c r="S1585" s="21" t="str">
        <f>Table_Market[[#This Row],[R_SCORE]]&amp;Table_Market[[#This Row],[F_SCORE]]&amp;Table_Market[[#This Row],[M_SCORE]]</f>
        <v>122</v>
      </c>
      <c r="T15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85" s="31">
        <v>167</v>
      </c>
      <c r="V1585" s="31">
        <v>37</v>
      </c>
      <c r="W1585" s="31">
        <v>64</v>
      </c>
      <c r="X1585" s="31">
        <v>49</v>
      </c>
      <c r="Y1585" s="31">
        <v>34</v>
      </c>
      <c r="Z1585" s="31">
        <v>116</v>
      </c>
      <c r="AA1585" s="28">
        <v>8</v>
      </c>
      <c r="AB1585" s="28">
        <v>4</v>
      </c>
      <c r="AC1585" s="28">
        <v>3</v>
      </c>
      <c r="AD1585" s="28">
        <v>6</v>
      </c>
      <c r="AE1585" s="28">
        <v>7</v>
      </c>
      <c r="AF1585" s="28">
        <v>0</v>
      </c>
      <c r="AG1585" s="28">
        <v>0</v>
      </c>
      <c r="AH1585" s="28">
        <v>0</v>
      </c>
      <c r="AI1585" s="28">
        <v>0</v>
      </c>
      <c r="AJ1585" s="28">
        <v>0</v>
      </c>
      <c r="AK1585" s="28">
        <v>0</v>
      </c>
      <c r="AL1585" s="28">
        <v>3</v>
      </c>
      <c r="AM1585" s="28">
        <v>11</v>
      </c>
      <c r="AN1585" s="32">
        <v>0</v>
      </c>
    </row>
    <row r="1586" spans="1:40" x14ac:dyDescent="0.35">
      <c r="A1586" s="19">
        <v>6019</v>
      </c>
      <c r="B1586" s="20">
        <v>1971</v>
      </c>
      <c r="C1586" s="21">
        <f ca="1">YEAR(TODAY())-CLEAN!$B1586</f>
        <v>54</v>
      </c>
      <c r="D1586" s="28" t="s">
        <v>792</v>
      </c>
      <c r="E1586" s="20" t="s">
        <v>714</v>
      </c>
      <c r="F1586" s="20" t="s">
        <v>710</v>
      </c>
      <c r="G1586" s="22">
        <v>37126</v>
      </c>
      <c r="H1586" s="21">
        <v>1</v>
      </c>
      <c r="I1586" s="21">
        <v>0</v>
      </c>
      <c r="J1586" s="21">
        <f>CLEAN!$H1586+CLEAN!$I1586</f>
        <v>1</v>
      </c>
      <c r="K1586" s="23">
        <v>41728</v>
      </c>
      <c r="L1586" s="21">
        <f ca="1">YEAR(TODAY())-YEAR(CLEAN!$K1586)</f>
        <v>11</v>
      </c>
      <c r="M1586" s="21">
        <v>9</v>
      </c>
      <c r="N1586" s="21">
        <f>SUM(CLEAN!$AB1586:$AE1586)</f>
        <v>11</v>
      </c>
      <c r="O1586" s="24">
        <f>CLEAN!$U1586+CLEAN!$V1586+CLEAN!$W1586+CLEAN!$X1586+CLEAN!$Y1586+CLEAN!$Z1586</f>
        <v>72</v>
      </c>
      <c r="P1586" s="21">
        <f>IF(CLEAN!$M1586&lt;=32,3,IF(CLEAN!$M1586&lt;=65,2,1))</f>
        <v>3</v>
      </c>
      <c r="Q1586" s="21">
        <f>IF(Table_Market[[#This Row],[F_TOTAL_achat]]&lt;=14,1,IF(Table_Market[[#This Row],[F_TOTAL_achat]]&lt;=21,2,3))</f>
        <v>1</v>
      </c>
      <c r="R1586" s="21">
        <f>IF(Table_Market[[#This Row],[M_TOTAL_dépensé]]&lt;=115,1,IF(Table_Market[[#This Row],[M_TOTAL_dépensé]]&lt;=833,2,3))</f>
        <v>1</v>
      </c>
      <c r="S1586" s="21" t="str">
        <f>Table_Market[[#This Row],[R_SCORE]]&amp;Table_Market[[#This Row],[F_SCORE]]&amp;Table_Market[[#This Row],[M_SCORE]]</f>
        <v>311</v>
      </c>
      <c r="T15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86" s="24">
        <v>45</v>
      </c>
      <c r="V1586" s="24">
        <v>3</v>
      </c>
      <c r="W1586" s="24">
        <v>9</v>
      </c>
      <c r="X1586" s="24">
        <v>4</v>
      </c>
      <c r="Y1586" s="24">
        <v>4</v>
      </c>
      <c r="Z1586" s="24">
        <v>7</v>
      </c>
      <c r="AA1586" s="21">
        <v>1</v>
      </c>
      <c r="AB1586" s="21">
        <v>1</v>
      </c>
      <c r="AC1586" s="21">
        <v>2</v>
      </c>
      <c r="AD1586" s="21">
        <v>2</v>
      </c>
      <c r="AE1586" s="21">
        <v>6</v>
      </c>
      <c r="AF1586" s="21">
        <v>1</v>
      </c>
      <c r="AG1586" s="21">
        <v>0</v>
      </c>
      <c r="AH1586" s="21">
        <v>0</v>
      </c>
      <c r="AI1586" s="21">
        <v>0</v>
      </c>
      <c r="AJ1586" s="21">
        <v>0</v>
      </c>
      <c r="AK1586" s="21">
        <v>0</v>
      </c>
      <c r="AL1586" s="21">
        <v>3</v>
      </c>
      <c r="AM1586" s="21">
        <v>11</v>
      </c>
      <c r="AN1586" s="25">
        <v>1</v>
      </c>
    </row>
    <row r="1587" spans="1:40" x14ac:dyDescent="0.35">
      <c r="A1587" s="26">
        <v>7037</v>
      </c>
      <c r="B1587" s="27">
        <v>1974</v>
      </c>
      <c r="C1587" s="21">
        <f ca="1">YEAR(TODAY())-CLEAN!$B1587</f>
        <v>51</v>
      </c>
      <c r="D1587" s="28" t="s">
        <v>792</v>
      </c>
      <c r="E1587" s="27" t="s">
        <v>714</v>
      </c>
      <c r="F1587" s="27" t="s">
        <v>710</v>
      </c>
      <c r="G1587" s="29">
        <v>37087</v>
      </c>
      <c r="H1587" s="28">
        <v>1</v>
      </c>
      <c r="I1587" s="28">
        <v>0</v>
      </c>
      <c r="J1587" s="28">
        <f>CLEAN!$H1587+CLEAN!$I1587</f>
        <v>1</v>
      </c>
      <c r="K1587" s="30">
        <v>41497</v>
      </c>
      <c r="L1587" s="28">
        <f ca="1">YEAR(TODAY())-YEAR(CLEAN!$K1587)</f>
        <v>12</v>
      </c>
      <c r="M1587" s="28">
        <v>50</v>
      </c>
      <c r="N1587" s="28">
        <f>SUM(CLEAN!$AB1587:$AE1587)</f>
        <v>20</v>
      </c>
      <c r="O1587" s="31">
        <f>CLEAN!$U1587+CLEAN!$V1587+CLEAN!$W1587+CLEAN!$X1587+CLEAN!$Y1587+CLEAN!$Z1587</f>
        <v>401</v>
      </c>
      <c r="P1587" s="28">
        <f>IF(CLEAN!$M1587&lt;=32,3,IF(CLEAN!$M1587&lt;=65,2,1))</f>
        <v>2</v>
      </c>
      <c r="Q1587" s="28">
        <f>IF(Table_Market[[#This Row],[F_TOTAL_achat]]&lt;=14,1,IF(Table_Market[[#This Row],[F_TOTAL_achat]]&lt;=21,2,3))</f>
        <v>2</v>
      </c>
      <c r="R1587" s="28">
        <f>IF(Table_Market[[#This Row],[M_TOTAL_dépensé]]&lt;=115,1,IF(Table_Market[[#This Row],[M_TOTAL_dépensé]]&lt;=833,2,3))</f>
        <v>2</v>
      </c>
      <c r="S1587" s="21" t="str">
        <f>Table_Market[[#This Row],[R_SCORE]]&amp;Table_Market[[#This Row],[F_SCORE]]&amp;Table_Market[[#This Row],[M_SCORE]]</f>
        <v>222</v>
      </c>
      <c r="T15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87" s="31">
        <v>194</v>
      </c>
      <c r="V1587" s="31">
        <v>55</v>
      </c>
      <c r="W1587" s="31">
        <v>134</v>
      </c>
      <c r="X1587" s="31">
        <v>15</v>
      </c>
      <c r="Y1587" s="31">
        <v>0</v>
      </c>
      <c r="Z1587" s="31">
        <v>3</v>
      </c>
      <c r="AA1587" s="28">
        <v>3</v>
      </c>
      <c r="AB1587" s="28">
        <v>4</v>
      </c>
      <c r="AC1587" s="28">
        <v>2</v>
      </c>
      <c r="AD1587" s="28">
        <v>8</v>
      </c>
      <c r="AE1587" s="28">
        <v>6</v>
      </c>
      <c r="AF1587" s="28">
        <v>0</v>
      </c>
      <c r="AG1587" s="28">
        <v>0</v>
      </c>
      <c r="AH1587" s="28">
        <v>0</v>
      </c>
      <c r="AI1587" s="28">
        <v>0</v>
      </c>
      <c r="AJ1587" s="28">
        <v>0</v>
      </c>
      <c r="AK1587" s="28">
        <v>0</v>
      </c>
      <c r="AL1587" s="28">
        <v>3</v>
      </c>
      <c r="AM1587" s="28">
        <v>11</v>
      </c>
      <c r="AN1587" s="32">
        <v>0</v>
      </c>
    </row>
    <row r="1588" spans="1:40" x14ac:dyDescent="0.35">
      <c r="A1588" s="19">
        <v>9014</v>
      </c>
      <c r="B1588" s="20">
        <v>1975</v>
      </c>
      <c r="C1588" s="21">
        <f ca="1">YEAR(TODAY())-CLEAN!$B1588</f>
        <v>50</v>
      </c>
      <c r="D1588" s="28" t="s">
        <v>792</v>
      </c>
      <c r="E1588" s="20" t="s">
        <v>716</v>
      </c>
      <c r="F1588" s="20" t="s">
        <v>710</v>
      </c>
      <c r="G1588" s="22">
        <v>37085</v>
      </c>
      <c r="H1588" s="21">
        <v>1</v>
      </c>
      <c r="I1588" s="21">
        <v>1</v>
      </c>
      <c r="J1588" s="21">
        <f>CLEAN!$H1588+CLEAN!$I1588</f>
        <v>2</v>
      </c>
      <c r="K1588" s="23">
        <v>41816</v>
      </c>
      <c r="L1588" s="21">
        <f ca="1">YEAR(TODAY())-YEAR(CLEAN!$K1588)</f>
        <v>11</v>
      </c>
      <c r="M1588" s="21">
        <v>65</v>
      </c>
      <c r="N1588" s="21">
        <f>SUM(CLEAN!$AB1588:$AE1588)</f>
        <v>14</v>
      </c>
      <c r="O1588" s="24">
        <f>CLEAN!$U1588+CLEAN!$V1588+CLEAN!$W1588+CLEAN!$X1588+CLEAN!$Y1588+CLEAN!$Z1588</f>
        <v>61</v>
      </c>
      <c r="P1588" s="21">
        <f>IF(CLEAN!$M1588&lt;=32,3,IF(CLEAN!$M1588&lt;=65,2,1))</f>
        <v>2</v>
      </c>
      <c r="Q1588" s="21">
        <f>IF(Table_Market[[#This Row],[F_TOTAL_achat]]&lt;=14,1,IF(Table_Market[[#This Row],[F_TOTAL_achat]]&lt;=21,2,3))</f>
        <v>1</v>
      </c>
      <c r="R1588" s="21">
        <f>IF(Table_Market[[#This Row],[M_TOTAL_dépensé]]&lt;=115,1,IF(Table_Market[[#This Row],[M_TOTAL_dépensé]]&lt;=833,2,3))</f>
        <v>1</v>
      </c>
      <c r="S1588" s="21" t="str">
        <f>Table_Market[[#This Row],[R_SCORE]]&amp;Table_Market[[#This Row],[F_SCORE]]&amp;Table_Market[[#This Row],[M_SCORE]]</f>
        <v>211</v>
      </c>
      <c r="T15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88" s="24">
        <v>39</v>
      </c>
      <c r="V1588" s="24">
        <v>1</v>
      </c>
      <c r="W1588" s="24">
        <v>16</v>
      </c>
      <c r="X1588" s="24">
        <v>2</v>
      </c>
      <c r="Y1588" s="24">
        <v>0</v>
      </c>
      <c r="Z1588" s="24">
        <v>3</v>
      </c>
      <c r="AA1588" s="21">
        <v>4</v>
      </c>
      <c r="AB1588" s="21">
        <v>3</v>
      </c>
      <c r="AC1588" s="21">
        <v>0</v>
      </c>
      <c r="AD1588" s="21">
        <v>3</v>
      </c>
      <c r="AE1588" s="21">
        <v>8</v>
      </c>
      <c r="AF1588" s="21">
        <v>0</v>
      </c>
      <c r="AG1588" s="21">
        <v>0</v>
      </c>
      <c r="AH1588" s="21">
        <v>0</v>
      </c>
      <c r="AI1588" s="21">
        <v>0</v>
      </c>
      <c r="AJ1588" s="21">
        <v>0</v>
      </c>
      <c r="AK1588" s="21">
        <v>0</v>
      </c>
      <c r="AL1588" s="21">
        <v>3</v>
      </c>
      <c r="AM1588" s="21">
        <v>11</v>
      </c>
      <c r="AN1588" s="25">
        <v>0</v>
      </c>
    </row>
    <row r="1589" spans="1:40" x14ac:dyDescent="0.35">
      <c r="A1589" s="26">
        <v>6798</v>
      </c>
      <c r="B1589" s="27">
        <v>1966</v>
      </c>
      <c r="C1589" s="21">
        <f ca="1">YEAR(TODAY())-CLEAN!$B1589</f>
        <v>59</v>
      </c>
      <c r="D1589" s="28" t="s">
        <v>792</v>
      </c>
      <c r="E1589" s="27" t="s">
        <v>716</v>
      </c>
      <c r="F1589" s="27" t="s">
        <v>709</v>
      </c>
      <c r="G1589" s="29">
        <v>37070</v>
      </c>
      <c r="H1589" s="28">
        <v>1</v>
      </c>
      <c r="I1589" s="28">
        <v>1</v>
      </c>
      <c r="J1589" s="28">
        <f>CLEAN!$H1589+CLEAN!$I1589</f>
        <v>2</v>
      </c>
      <c r="K1589" s="30">
        <v>41353</v>
      </c>
      <c r="L1589" s="28">
        <f ca="1">YEAR(TODAY())-YEAR(CLEAN!$K1589)</f>
        <v>12</v>
      </c>
      <c r="M1589" s="28">
        <v>30</v>
      </c>
      <c r="N1589" s="28">
        <f>SUM(CLEAN!$AB1589:$AE1589)</f>
        <v>21</v>
      </c>
      <c r="O1589" s="31">
        <f>CLEAN!$U1589+CLEAN!$V1589+CLEAN!$W1589+CLEAN!$X1589+CLEAN!$Y1589+CLEAN!$Z1589</f>
        <v>433</v>
      </c>
      <c r="P1589" s="28">
        <f>IF(CLEAN!$M1589&lt;=32,3,IF(CLEAN!$M1589&lt;=65,2,1))</f>
        <v>3</v>
      </c>
      <c r="Q1589" s="28">
        <f>IF(Table_Market[[#This Row],[F_TOTAL_achat]]&lt;=14,1,IF(Table_Market[[#This Row],[F_TOTAL_achat]]&lt;=21,2,3))</f>
        <v>2</v>
      </c>
      <c r="R1589" s="28">
        <f>IF(Table_Market[[#This Row],[M_TOTAL_dépensé]]&lt;=115,1,IF(Table_Market[[#This Row],[M_TOTAL_dépensé]]&lt;=833,2,3))</f>
        <v>2</v>
      </c>
      <c r="S1589" s="21" t="str">
        <f>Table_Market[[#This Row],[R_SCORE]]&amp;Table_Market[[#This Row],[F_SCORE]]&amp;Table_Market[[#This Row],[M_SCORE]]</f>
        <v>322</v>
      </c>
      <c r="T15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89" s="31">
        <v>231</v>
      </c>
      <c r="V1589" s="31">
        <v>7</v>
      </c>
      <c r="W1589" s="31">
        <v>137</v>
      </c>
      <c r="X1589" s="31">
        <v>4</v>
      </c>
      <c r="Y1589" s="31">
        <v>15</v>
      </c>
      <c r="Z1589" s="31">
        <v>39</v>
      </c>
      <c r="AA1589" s="28">
        <v>9</v>
      </c>
      <c r="AB1589" s="28">
        <v>5</v>
      </c>
      <c r="AC1589" s="28">
        <v>1</v>
      </c>
      <c r="AD1589" s="28">
        <v>8</v>
      </c>
      <c r="AE1589" s="28">
        <v>7</v>
      </c>
      <c r="AF1589" s="28">
        <v>0</v>
      </c>
      <c r="AG1589" s="28">
        <v>0</v>
      </c>
      <c r="AH1589" s="28">
        <v>0</v>
      </c>
      <c r="AI1589" s="28">
        <v>0</v>
      </c>
      <c r="AJ1589" s="28">
        <v>0</v>
      </c>
      <c r="AK1589" s="28">
        <v>0</v>
      </c>
      <c r="AL1589" s="28">
        <v>3</v>
      </c>
      <c r="AM1589" s="28">
        <v>11</v>
      </c>
      <c r="AN1589" s="32">
        <v>1</v>
      </c>
    </row>
    <row r="1590" spans="1:40" x14ac:dyDescent="0.35">
      <c r="A1590" s="19">
        <v>4168</v>
      </c>
      <c r="B1590" s="20">
        <v>1966</v>
      </c>
      <c r="C1590" s="21">
        <f ca="1">YEAR(TODAY())-CLEAN!$B1590</f>
        <v>59</v>
      </c>
      <c r="D1590" s="28" t="s">
        <v>792</v>
      </c>
      <c r="E1590" s="20" t="s">
        <v>716</v>
      </c>
      <c r="F1590" s="20" t="s">
        <v>709</v>
      </c>
      <c r="G1590" s="22">
        <v>37070</v>
      </c>
      <c r="H1590" s="21">
        <v>1</v>
      </c>
      <c r="I1590" s="21">
        <v>1</v>
      </c>
      <c r="J1590" s="21">
        <f>CLEAN!$H1590+CLEAN!$I1590</f>
        <v>2</v>
      </c>
      <c r="K1590" s="23">
        <v>41353</v>
      </c>
      <c r="L1590" s="21">
        <f ca="1">YEAR(TODAY())-YEAR(CLEAN!$K1590)</f>
        <v>12</v>
      </c>
      <c r="M1590" s="21">
        <v>30</v>
      </c>
      <c r="N1590" s="21">
        <f>SUM(CLEAN!$AB1590:$AE1590)</f>
        <v>21</v>
      </c>
      <c r="O1590" s="24">
        <f>CLEAN!$U1590+CLEAN!$V1590+CLEAN!$W1590+CLEAN!$X1590+CLEAN!$Y1590+CLEAN!$Z1590</f>
        <v>433</v>
      </c>
      <c r="P1590" s="21">
        <f>IF(CLEAN!$M1590&lt;=32,3,IF(CLEAN!$M1590&lt;=65,2,1))</f>
        <v>3</v>
      </c>
      <c r="Q1590" s="21">
        <f>IF(Table_Market[[#This Row],[F_TOTAL_achat]]&lt;=14,1,IF(Table_Market[[#This Row],[F_TOTAL_achat]]&lt;=21,2,3))</f>
        <v>2</v>
      </c>
      <c r="R1590" s="21">
        <f>IF(Table_Market[[#This Row],[M_TOTAL_dépensé]]&lt;=115,1,IF(Table_Market[[#This Row],[M_TOTAL_dépensé]]&lt;=833,2,3))</f>
        <v>2</v>
      </c>
      <c r="S1590" s="21" t="str">
        <f>Table_Market[[#This Row],[R_SCORE]]&amp;Table_Market[[#This Row],[F_SCORE]]&amp;Table_Market[[#This Row],[M_SCORE]]</f>
        <v>322</v>
      </c>
      <c r="T15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590" s="24">
        <v>231</v>
      </c>
      <c r="V1590" s="24">
        <v>7</v>
      </c>
      <c r="W1590" s="24">
        <v>137</v>
      </c>
      <c r="X1590" s="24">
        <v>4</v>
      </c>
      <c r="Y1590" s="24">
        <v>15</v>
      </c>
      <c r="Z1590" s="24">
        <v>39</v>
      </c>
      <c r="AA1590" s="21">
        <v>9</v>
      </c>
      <c r="AB1590" s="21">
        <v>5</v>
      </c>
      <c r="AC1590" s="21">
        <v>1</v>
      </c>
      <c r="AD1590" s="21">
        <v>8</v>
      </c>
      <c r="AE1590" s="21">
        <v>7</v>
      </c>
      <c r="AF1590" s="21">
        <v>0</v>
      </c>
      <c r="AG1590" s="21">
        <v>0</v>
      </c>
      <c r="AH1590" s="21">
        <v>0</v>
      </c>
      <c r="AI1590" s="21">
        <v>0</v>
      </c>
      <c r="AJ1590" s="21">
        <v>0</v>
      </c>
      <c r="AK1590" s="21">
        <v>0</v>
      </c>
      <c r="AL1590" s="21">
        <v>3</v>
      </c>
      <c r="AM1590" s="21">
        <v>11</v>
      </c>
      <c r="AN1590" s="25">
        <v>1</v>
      </c>
    </row>
    <row r="1591" spans="1:40" x14ac:dyDescent="0.35">
      <c r="A1591" s="26">
        <v>7791</v>
      </c>
      <c r="B1591" s="27">
        <v>1967</v>
      </c>
      <c r="C1591" s="21">
        <f ca="1">YEAR(TODAY())-CLEAN!$B1591</f>
        <v>58</v>
      </c>
      <c r="D1591" s="28" t="s">
        <v>792</v>
      </c>
      <c r="E1591" s="27" t="s">
        <v>717</v>
      </c>
      <c r="F1591" s="27" t="s">
        <v>710</v>
      </c>
      <c r="G1591" s="29">
        <v>37054</v>
      </c>
      <c r="H1591" s="28">
        <v>1</v>
      </c>
      <c r="I1591" s="28">
        <v>1</v>
      </c>
      <c r="J1591" s="28">
        <f>CLEAN!$H1591+CLEAN!$I1591</f>
        <v>2</v>
      </c>
      <c r="K1591" s="30">
        <v>41532</v>
      </c>
      <c r="L1591" s="28">
        <f ca="1">YEAR(TODAY())-YEAR(CLEAN!$K1591)</f>
        <v>12</v>
      </c>
      <c r="M1591" s="28">
        <v>89</v>
      </c>
      <c r="N1591" s="28">
        <f>SUM(CLEAN!$AB1591:$AE1591)</f>
        <v>11</v>
      </c>
      <c r="O1591" s="31">
        <f>CLEAN!$U1591+CLEAN!$V1591+CLEAN!$W1591+CLEAN!$X1591+CLEAN!$Y1591+CLEAN!$Z1591</f>
        <v>25</v>
      </c>
      <c r="P1591" s="28">
        <f>IF(CLEAN!$M1591&lt;=32,3,IF(CLEAN!$M1591&lt;=65,2,1))</f>
        <v>1</v>
      </c>
      <c r="Q1591" s="28">
        <f>IF(Table_Market[[#This Row],[F_TOTAL_achat]]&lt;=14,1,IF(Table_Market[[#This Row],[F_TOTAL_achat]]&lt;=21,2,3))</f>
        <v>1</v>
      </c>
      <c r="R1591" s="28">
        <f>IF(Table_Market[[#This Row],[M_TOTAL_dépensé]]&lt;=115,1,IF(Table_Market[[#This Row],[M_TOTAL_dépensé]]&lt;=833,2,3))</f>
        <v>1</v>
      </c>
      <c r="S1591" s="21" t="str">
        <f>Table_Market[[#This Row],[R_SCORE]]&amp;Table_Market[[#This Row],[F_SCORE]]&amp;Table_Market[[#This Row],[M_SCORE]]</f>
        <v>111</v>
      </c>
      <c r="T15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91" s="31">
        <v>12</v>
      </c>
      <c r="V1591" s="31">
        <v>1</v>
      </c>
      <c r="W1591" s="31">
        <v>6</v>
      </c>
      <c r="X1591" s="31">
        <v>0</v>
      </c>
      <c r="Y1591" s="31">
        <v>1</v>
      </c>
      <c r="Z1591" s="31">
        <v>5</v>
      </c>
      <c r="AA1591" s="28">
        <v>2</v>
      </c>
      <c r="AB1591" s="28">
        <v>1</v>
      </c>
      <c r="AC1591" s="28">
        <v>0</v>
      </c>
      <c r="AD1591" s="28">
        <v>3</v>
      </c>
      <c r="AE1591" s="28">
        <v>7</v>
      </c>
      <c r="AF1591" s="28">
        <v>0</v>
      </c>
      <c r="AG1591" s="28">
        <v>0</v>
      </c>
      <c r="AH1591" s="28">
        <v>0</v>
      </c>
      <c r="AI1591" s="28">
        <v>0</v>
      </c>
      <c r="AJ1591" s="28">
        <v>0</v>
      </c>
      <c r="AK1591" s="28">
        <v>0</v>
      </c>
      <c r="AL1591" s="28">
        <v>3</v>
      </c>
      <c r="AM1591" s="28">
        <v>11</v>
      </c>
      <c r="AN1591" s="32">
        <v>0</v>
      </c>
    </row>
    <row r="1592" spans="1:40" x14ac:dyDescent="0.35">
      <c r="A1592" s="19">
        <v>9360</v>
      </c>
      <c r="B1592" s="20">
        <v>1982</v>
      </c>
      <c r="C1592" s="21">
        <f ca="1">YEAR(TODAY())-CLEAN!$B1592</f>
        <v>43</v>
      </c>
      <c r="D1592" s="28" t="s">
        <v>793</v>
      </c>
      <c r="E1592" s="20" t="s">
        <v>716</v>
      </c>
      <c r="F1592" s="20" t="s">
        <v>710</v>
      </c>
      <c r="G1592" s="22">
        <v>37040</v>
      </c>
      <c r="H1592" s="21">
        <v>0</v>
      </c>
      <c r="I1592" s="21">
        <v>0</v>
      </c>
      <c r="J1592" s="21">
        <f>CLEAN!$H1592+CLEAN!$I1592</f>
        <v>0</v>
      </c>
      <c r="K1592" s="23">
        <v>41129</v>
      </c>
      <c r="L1592" s="21">
        <f ca="1">YEAR(TODAY())-YEAR(CLEAN!$K1592)</f>
        <v>13</v>
      </c>
      <c r="M1592" s="21">
        <v>41</v>
      </c>
      <c r="N1592" s="21">
        <f>SUM(CLEAN!$AB1592:$AE1592)</f>
        <v>19</v>
      </c>
      <c r="O1592" s="24">
        <f>CLEAN!$U1592+CLEAN!$V1592+CLEAN!$W1592+CLEAN!$X1592+CLEAN!$Y1592+CLEAN!$Z1592</f>
        <v>316</v>
      </c>
      <c r="P1592" s="21">
        <f>IF(CLEAN!$M1592&lt;=32,3,IF(CLEAN!$M1592&lt;=65,2,1))</f>
        <v>2</v>
      </c>
      <c r="Q1592" s="21">
        <f>IF(Table_Market[[#This Row],[F_TOTAL_achat]]&lt;=14,1,IF(Table_Market[[#This Row],[F_TOTAL_achat]]&lt;=21,2,3))</f>
        <v>2</v>
      </c>
      <c r="R1592" s="21">
        <f>IF(Table_Market[[#This Row],[M_TOTAL_dépensé]]&lt;=115,1,IF(Table_Market[[#This Row],[M_TOTAL_dépensé]]&lt;=833,2,3))</f>
        <v>2</v>
      </c>
      <c r="S1592" s="21" t="str">
        <f>Table_Market[[#This Row],[R_SCORE]]&amp;Table_Market[[#This Row],[F_SCORE]]&amp;Table_Market[[#This Row],[M_SCORE]]</f>
        <v>222</v>
      </c>
      <c r="T15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92" s="24">
        <v>86</v>
      </c>
      <c r="V1592" s="24">
        <v>2</v>
      </c>
      <c r="W1592" s="24">
        <v>73</v>
      </c>
      <c r="X1592" s="24">
        <v>69</v>
      </c>
      <c r="Y1592" s="24">
        <v>38</v>
      </c>
      <c r="Z1592" s="24">
        <v>48</v>
      </c>
      <c r="AA1592" s="21">
        <v>1</v>
      </c>
      <c r="AB1592" s="21">
        <v>4</v>
      </c>
      <c r="AC1592" s="21">
        <v>2</v>
      </c>
      <c r="AD1592" s="21">
        <v>5</v>
      </c>
      <c r="AE1592" s="21">
        <v>8</v>
      </c>
      <c r="AF1592" s="21">
        <v>0</v>
      </c>
      <c r="AG1592" s="21">
        <v>0</v>
      </c>
      <c r="AH1592" s="21">
        <v>0</v>
      </c>
      <c r="AI1592" s="21">
        <v>0</v>
      </c>
      <c r="AJ1592" s="21">
        <v>0</v>
      </c>
      <c r="AK1592" s="21">
        <v>0</v>
      </c>
      <c r="AL1592" s="21">
        <v>3</v>
      </c>
      <c r="AM1592" s="21">
        <v>11</v>
      </c>
      <c r="AN1592" s="25">
        <v>0</v>
      </c>
    </row>
    <row r="1593" spans="1:40" x14ac:dyDescent="0.35">
      <c r="A1593" s="26">
        <v>7124</v>
      </c>
      <c r="B1593" s="27">
        <v>1968</v>
      </c>
      <c r="C1593" s="21">
        <f ca="1">YEAR(TODAY())-CLEAN!$B1593</f>
        <v>57</v>
      </c>
      <c r="D1593" s="28" t="s">
        <v>792</v>
      </c>
      <c r="E1593" s="27" t="s">
        <v>716</v>
      </c>
      <c r="F1593" s="27" t="s">
        <v>711</v>
      </c>
      <c r="G1593" s="29">
        <v>36997</v>
      </c>
      <c r="H1593" s="28">
        <v>1</v>
      </c>
      <c r="I1593" s="28">
        <v>1</v>
      </c>
      <c r="J1593" s="28">
        <f>CLEAN!$H1593+CLEAN!$I1593</f>
        <v>2</v>
      </c>
      <c r="K1593" s="30">
        <v>41306</v>
      </c>
      <c r="L1593" s="28">
        <f ca="1">YEAR(TODAY())-YEAR(CLEAN!$K1593)</f>
        <v>12</v>
      </c>
      <c r="M1593" s="28">
        <v>72</v>
      </c>
      <c r="N1593" s="28">
        <f>SUM(CLEAN!$AB1593:$AE1593)</f>
        <v>12</v>
      </c>
      <c r="O1593" s="31">
        <f>CLEAN!$U1593+CLEAN!$V1593+CLEAN!$W1593+CLEAN!$X1593+CLEAN!$Y1593+CLEAN!$Z1593</f>
        <v>94</v>
      </c>
      <c r="P1593" s="28">
        <f>IF(CLEAN!$M1593&lt;=32,3,IF(CLEAN!$M1593&lt;=65,2,1))</f>
        <v>1</v>
      </c>
      <c r="Q1593" s="28">
        <f>IF(Table_Market[[#This Row],[F_TOTAL_achat]]&lt;=14,1,IF(Table_Market[[#This Row],[F_TOTAL_achat]]&lt;=21,2,3))</f>
        <v>1</v>
      </c>
      <c r="R1593" s="28">
        <f>IF(Table_Market[[#This Row],[M_TOTAL_dépensé]]&lt;=115,1,IF(Table_Market[[#This Row],[M_TOTAL_dépensé]]&lt;=833,2,3))</f>
        <v>1</v>
      </c>
      <c r="S1593" s="21" t="str">
        <f>Table_Market[[#This Row],[R_SCORE]]&amp;Table_Market[[#This Row],[F_SCORE]]&amp;Table_Market[[#This Row],[M_SCORE]]</f>
        <v>111</v>
      </c>
      <c r="T15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593" s="31">
        <v>43</v>
      </c>
      <c r="V1593" s="31">
        <v>4</v>
      </c>
      <c r="W1593" s="31">
        <v>12</v>
      </c>
      <c r="X1593" s="31">
        <v>8</v>
      </c>
      <c r="Y1593" s="31">
        <v>0</v>
      </c>
      <c r="Z1593" s="31">
        <v>27</v>
      </c>
      <c r="AA1593" s="28">
        <v>5</v>
      </c>
      <c r="AB1593" s="28">
        <v>2</v>
      </c>
      <c r="AC1593" s="28">
        <v>1</v>
      </c>
      <c r="AD1593" s="28">
        <v>4</v>
      </c>
      <c r="AE1593" s="28">
        <v>5</v>
      </c>
      <c r="AF1593" s="28">
        <v>0</v>
      </c>
      <c r="AG1593" s="28">
        <v>0</v>
      </c>
      <c r="AH1593" s="28">
        <v>0</v>
      </c>
      <c r="AI1593" s="28">
        <v>0</v>
      </c>
      <c r="AJ1593" s="28">
        <v>0</v>
      </c>
      <c r="AK1593" s="28">
        <v>0</v>
      </c>
      <c r="AL1593" s="28">
        <v>3</v>
      </c>
      <c r="AM1593" s="28">
        <v>11</v>
      </c>
      <c r="AN1593" s="32">
        <v>0</v>
      </c>
    </row>
    <row r="1594" spans="1:40" x14ac:dyDescent="0.35">
      <c r="A1594" s="19">
        <v>10708</v>
      </c>
      <c r="B1594" s="20">
        <v>1978</v>
      </c>
      <c r="C1594" s="21">
        <f ca="1">YEAR(TODAY())-CLEAN!$B1594</f>
        <v>47</v>
      </c>
      <c r="D1594" s="28" t="s">
        <v>792</v>
      </c>
      <c r="E1594" s="20" t="s">
        <v>717</v>
      </c>
      <c r="F1594" s="20" t="s">
        <v>709</v>
      </c>
      <c r="G1594" s="22">
        <v>36975</v>
      </c>
      <c r="H1594" s="21">
        <v>1</v>
      </c>
      <c r="I1594" s="21">
        <v>0</v>
      </c>
      <c r="J1594" s="21">
        <f>CLEAN!$H1594+CLEAN!$I1594</f>
        <v>1</v>
      </c>
      <c r="K1594" s="23">
        <v>41636</v>
      </c>
      <c r="L1594" s="21">
        <f ca="1">YEAR(TODAY())-YEAR(CLEAN!$K1594)</f>
        <v>12</v>
      </c>
      <c r="M1594" s="21">
        <v>50</v>
      </c>
      <c r="N1594" s="21">
        <f>SUM(CLEAN!$AB1594:$AE1594)</f>
        <v>11</v>
      </c>
      <c r="O1594" s="24">
        <f>CLEAN!$U1594+CLEAN!$V1594+CLEAN!$W1594+CLEAN!$X1594+CLEAN!$Y1594+CLEAN!$Z1594</f>
        <v>33</v>
      </c>
      <c r="P1594" s="21">
        <f>IF(CLEAN!$M1594&lt;=32,3,IF(CLEAN!$M1594&lt;=65,2,1))</f>
        <v>2</v>
      </c>
      <c r="Q1594" s="21">
        <f>IF(Table_Market[[#This Row],[F_TOTAL_achat]]&lt;=14,1,IF(Table_Market[[#This Row],[F_TOTAL_achat]]&lt;=21,2,3))</f>
        <v>1</v>
      </c>
      <c r="R1594" s="21">
        <f>IF(Table_Market[[#This Row],[M_TOTAL_dépensé]]&lt;=115,1,IF(Table_Market[[#This Row],[M_TOTAL_dépensé]]&lt;=833,2,3))</f>
        <v>1</v>
      </c>
      <c r="S1594" s="21" t="str">
        <f>Table_Market[[#This Row],[R_SCORE]]&amp;Table_Market[[#This Row],[F_SCORE]]&amp;Table_Market[[#This Row],[M_SCORE]]</f>
        <v>211</v>
      </c>
      <c r="T15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94" s="24">
        <v>10</v>
      </c>
      <c r="V1594" s="24">
        <v>6</v>
      </c>
      <c r="W1594" s="24">
        <v>11</v>
      </c>
      <c r="X1594" s="24">
        <v>0</v>
      </c>
      <c r="Y1594" s="24">
        <v>4</v>
      </c>
      <c r="Z1594" s="24">
        <v>2</v>
      </c>
      <c r="AA1594" s="21">
        <v>1</v>
      </c>
      <c r="AB1594" s="21">
        <v>1</v>
      </c>
      <c r="AC1594" s="21">
        <v>0</v>
      </c>
      <c r="AD1594" s="21">
        <v>3</v>
      </c>
      <c r="AE1594" s="21">
        <v>7</v>
      </c>
      <c r="AF1594" s="21">
        <v>0</v>
      </c>
      <c r="AG1594" s="21">
        <v>0</v>
      </c>
      <c r="AH1594" s="21">
        <v>0</v>
      </c>
      <c r="AI1594" s="21">
        <v>0</v>
      </c>
      <c r="AJ1594" s="21">
        <v>0</v>
      </c>
      <c r="AK1594" s="21">
        <v>0</v>
      </c>
      <c r="AL1594" s="21">
        <v>3</v>
      </c>
      <c r="AM1594" s="21">
        <v>11</v>
      </c>
      <c r="AN1594" s="25">
        <v>0</v>
      </c>
    </row>
    <row r="1595" spans="1:40" x14ac:dyDescent="0.35">
      <c r="A1595" s="26">
        <v>7369</v>
      </c>
      <c r="B1595" s="27">
        <v>1981</v>
      </c>
      <c r="C1595" s="21">
        <f ca="1">YEAR(TODAY())-CLEAN!$B1595</f>
        <v>44</v>
      </c>
      <c r="D1595" s="28" t="s">
        <v>793</v>
      </c>
      <c r="E1595" s="27" t="s">
        <v>717</v>
      </c>
      <c r="F1595" s="27" t="s">
        <v>710</v>
      </c>
      <c r="G1595" s="29">
        <v>36959</v>
      </c>
      <c r="H1595" s="28">
        <v>1</v>
      </c>
      <c r="I1595" s="28">
        <v>0</v>
      </c>
      <c r="J1595" s="28">
        <f>CLEAN!$H1595+CLEAN!$I1595</f>
        <v>1</v>
      </c>
      <c r="K1595" s="30">
        <v>41549</v>
      </c>
      <c r="L1595" s="28">
        <f ca="1">YEAR(TODAY())-YEAR(CLEAN!$K1595)</f>
        <v>12</v>
      </c>
      <c r="M1595" s="28">
        <v>56</v>
      </c>
      <c r="N1595" s="28">
        <f>SUM(CLEAN!$AB1595:$AE1595)</f>
        <v>13</v>
      </c>
      <c r="O1595" s="31">
        <f>CLEAN!$U1595+CLEAN!$V1595+CLEAN!$W1595+CLEAN!$X1595+CLEAN!$Y1595+CLEAN!$Z1595</f>
        <v>62</v>
      </c>
      <c r="P1595" s="28">
        <f>IF(CLEAN!$M1595&lt;=32,3,IF(CLEAN!$M1595&lt;=65,2,1))</f>
        <v>2</v>
      </c>
      <c r="Q1595" s="28">
        <f>IF(Table_Market[[#This Row],[F_TOTAL_achat]]&lt;=14,1,IF(Table_Market[[#This Row],[F_TOTAL_achat]]&lt;=21,2,3))</f>
        <v>1</v>
      </c>
      <c r="R1595" s="28">
        <f>IF(Table_Market[[#This Row],[M_TOTAL_dépensé]]&lt;=115,1,IF(Table_Market[[#This Row],[M_TOTAL_dépensé]]&lt;=833,2,3))</f>
        <v>1</v>
      </c>
      <c r="S1595" s="21" t="str">
        <f>Table_Market[[#This Row],[R_SCORE]]&amp;Table_Market[[#This Row],[F_SCORE]]&amp;Table_Market[[#This Row],[M_SCORE]]</f>
        <v>211</v>
      </c>
      <c r="T15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95" s="31">
        <v>25</v>
      </c>
      <c r="V1595" s="31">
        <v>6</v>
      </c>
      <c r="W1595" s="31">
        <v>25</v>
      </c>
      <c r="X1595" s="31">
        <v>6</v>
      </c>
      <c r="Y1595" s="31">
        <v>0</v>
      </c>
      <c r="Z1595" s="31">
        <v>0</v>
      </c>
      <c r="AA1595" s="28">
        <v>2</v>
      </c>
      <c r="AB1595" s="28">
        <v>2</v>
      </c>
      <c r="AC1595" s="28">
        <v>0</v>
      </c>
      <c r="AD1595" s="28">
        <v>3</v>
      </c>
      <c r="AE1595" s="28">
        <v>8</v>
      </c>
      <c r="AF1595" s="28">
        <v>0</v>
      </c>
      <c r="AG1595" s="28">
        <v>0</v>
      </c>
      <c r="AH1595" s="28">
        <v>0</v>
      </c>
      <c r="AI1595" s="28">
        <v>0</v>
      </c>
      <c r="AJ1595" s="28">
        <v>0</v>
      </c>
      <c r="AK1595" s="28">
        <v>0</v>
      </c>
      <c r="AL1595" s="28">
        <v>3</v>
      </c>
      <c r="AM1595" s="28">
        <v>11</v>
      </c>
      <c r="AN1595" s="32">
        <v>0</v>
      </c>
    </row>
    <row r="1596" spans="1:40" x14ac:dyDescent="0.35">
      <c r="A1596" s="19">
        <v>10010</v>
      </c>
      <c r="B1596" s="20">
        <v>1953</v>
      </c>
      <c r="C1596" s="21">
        <f ca="1">YEAR(TODAY())-CLEAN!$B1596</f>
        <v>72</v>
      </c>
      <c r="D1596" s="28" t="s">
        <v>794</v>
      </c>
      <c r="E1596" s="20" t="s">
        <v>714</v>
      </c>
      <c r="F1596" s="20" t="s">
        <v>711</v>
      </c>
      <c r="G1596" s="22">
        <v>36957</v>
      </c>
      <c r="H1596" s="21">
        <v>1</v>
      </c>
      <c r="I1596" s="21">
        <v>1</v>
      </c>
      <c r="J1596" s="21">
        <f>CLEAN!$H1596+CLEAN!$I1596</f>
        <v>2</v>
      </c>
      <c r="K1596" s="23">
        <v>41158</v>
      </c>
      <c r="L1596" s="21">
        <f ca="1">YEAR(TODAY())-YEAR(CLEAN!$K1596)</f>
        <v>13</v>
      </c>
      <c r="M1596" s="21">
        <v>43</v>
      </c>
      <c r="N1596" s="21">
        <f>SUM(CLEAN!$AB1596:$AE1596)</f>
        <v>16</v>
      </c>
      <c r="O1596" s="24">
        <f>CLEAN!$U1596+CLEAN!$V1596+CLEAN!$W1596+CLEAN!$X1596+CLEAN!$Y1596+CLEAN!$Z1596</f>
        <v>152</v>
      </c>
      <c r="P1596" s="21">
        <f>IF(CLEAN!$M1596&lt;=32,3,IF(CLEAN!$M1596&lt;=65,2,1))</f>
        <v>2</v>
      </c>
      <c r="Q1596" s="21">
        <f>IF(Table_Market[[#This Row],[F_TOTAL_achat]]&lt;=14,1,IF(Table_Market[[#This Row],[F_TOTAL_achat]]&lt;=21,2,3))</f>
        <v>2</v>
      </c>
      <c r="R1596" s="21">
        <f>IF(Table_Market[[#This Row],[M_TOTAL_dépensé]]&lt;=115,1,IF(Table_Market[[#This Row],[M_TOTAL_dépensé]]&lt;=833,2,3))</f>
        <v>2</v>
      </c>
      <c r="S1596" s="21" t="str">
        <f>Table_Market[[#This Row],[R_SCORE]]&amp;Table_Market[[#This Row],[F_SCORE]]&amp;Table_Market[[#This Row],[M_SCORE]]</f>
        <v>222</v>
      </c>
      <c r="T15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96" s="24">
        <v>100</v>
      </c>
      <c r="V1596" s="24">
        <v>2</v>
      </c>
      <c r="W1596" s="24">
        <v>16</v>
      </c>
      <c r="X1596" s="24">
        <v>2</v>
      </c>
      <c r="Y1596" s="24">
        <v>1</v>
      </c>
      <c r="Z1596" s="24">
        <v>31</v>
      </c>
      <c r="AA1596" s="21">
        <v>4</v>
      </c>
      <c r="AB1596" s="21">
        <v>3</v>
      </c>
      <c r="AC1596" s="21">
        <v>2</v>
      </c>
      <c r="AD1596" s="21">
        <v>2</v>
      </c>
      <c r="AE1596" s="21">
        <v>9</v>
      </c>
      <c r="AF1596" s="21">
        <v>0</v>
      </c>
      <c r="AG1596" s="21">
        <v>0</v>
      </c>
      <c r="AH1596" s="21">
        <v>0</v>
      </c>
      <c r="AI1596" s="21">
        <v>0</v>
      </c>
      <c r="AJ1596" s="21">
        <v>0</v>
      </c>
      <c r="AK1596" s="21">
        <v>0</v>
      </c>
      <c r="AL1596" s="21">
        <v>3</v>
      </c>
      <c r="AM1596" s="21">
        <v>11</v>
      </c>
      <c r="AN1596" s="25">
        <v>1</v>
      </c>
    </row>
    <row r="1597" spans="1:40" x14ac:dyDescent="0.35">
      <c r="A1597" s="26">
        <v>10827</v>
      </c>
      <c r="B1597" s="27">
        <v>1967</v>
      </c>
      <c r="C1597" s="21">
        <f ca="1">YEAR(TODAY())-CLEAN!$B1597</f>
        <v>58</v>
      </c>
      <c r="D1597" s="28" t="s">
        <v>792</v>
      </c>
      <c r="E1597" s="27" t="s">
        <v>714</v>
      </c>
      <c r="F1597" s="27" t="s">
        <v>710</v>
      </c>
      <c r="G1597" s="29">
        <v>36947</v>
      </c>
      <c r="H1597" s="28">
        <v>1</v>
      </c>
      <c r="I1597" s="28">
        <v>1</v>
      </c>
      <c r="J1597" s="28">
        <f>CLEAN!$H1597+CLEAN!$I1597</f>
        <v>2</v>
      </c>
      <c r="K1597" s="30">
        <v>41128</v>
      </c>
      <c r="L1597" s="28">
        <f ca="1">YEAR(TODAY())-YEAR(CLEAN!$K1597)</f>
        <v>13</v>
      </c>
      <c r="M1597" s="28">
        <v>49</v>
      </c>
      <c r="N1597" s="28">
        <f>SUM(CLEAN!$AB1597:$AE1597)</f>
        <v>16</v>
      </c>
      <c r="O1597" s="31">
        <f>CLEAN!$U1597+CLEAN!$V1597+CLEAN!$W1597+CLEAN!$X1597+CLEAN!$Y1597+CLEAN!$Z1597</f>
        <v>146</v>
      </c>
      <c r="P1597" s="28">
        <f>IF(CLEAN!$M1597&lt;=32,3,IF(CLEAN!$M1597&lt;=65,2,1))</f>
        <v>2</v>
      </c>
      <c r="Q1597" s="28">
        <f>IF(Table_Market[[#This Row],[F_TOTAL_achat]]&lt;=14,1,IF(Table_Market[[#This Row],[F_TOTAL_achat]]&lt;=21,2,3))</f>
        <v>2</v>
      </c>
      <c r="R1597" s="28">
        <f>IF(Table_Market[[#This Row],[M_TOTAL_dépensé]]&lt;=115,1,IF(Table_Market[[#This Row],[M_TOTAL_dépensé]]&lt;=833,2,3))</f>
        <v>2</v>
      </c>
      <c r="S1597" s="21" t="str">
        <f>Table_Market[[#This Row],[R_SCORE]]&amp;Table_Market[[#This Row],[F_SCORE]]&amp;Table_Market[[#This Row],[M_SCORE]]</f>
        <v>222</v>
      </c>
      <c r="T15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97" s="31">
        <v>88</v>
      </c>
      <c r="V1597" s="31">
        <v>3</v>
      </c>
      <c r="W1597" s="31">
        <v>21</v>
      </c>
      <c r="X1597" s="31">
        <v>4</v>
      </c>
      <c r="Y1597" s="31">
        <v>1</v>
      </c>
      <c r="Z1597" s="31">
        <v>29</v>
      </c>
      <c r="AA1597" s="28">
        <v>4</v>
      </c>
      <c r="AB1597" s="28">
        <v>3</v>
      </c>
      <c r="AC1597" s="28">
        <v>0</v>
      </c>
      <c r="AD1597" s="28">
        <v>4</v>
      </c>
      <c r="AE1597" s="28">
        <v>9</v>
      </c>
      <c r="AF1597" s="28">
        <v>0</v>
      </c>
      <c r="AG1597" s="28">
        <v>0</v>
      </c>
      <c r="AH1597" s="28">
        <v>0</v>
      </c>
      <c r="AI1597" s="28">
        <v>0</v>
      </c>
      <c r="AJ1597" s="28">
        <v>0</v>
      </c>
      <c r="AK1597" s="28">
        <v>0</v>
      </c>
      <c r="AL1597" s="28">
        <v>3</v>
      </c>
      <c r="AM1597" s="28">
        <v>11</v>
      </c>
      <c r="AN1597" s="32">
        <v>0</v>
      </c>
    </row>
    <row r="1598" spans="1:40" x14ac:dyDescent="0.35">
      <c r="A1598" s="19">
        <v>6374</v>
      </c>
      <c r="B1598" s="20">
        <v>1954</v>
      </c>
      <c r="C1598" s="21">
        <f ca="1">YEAR(TODAY())-CLEAN!$B1598</f>
        <v>71</v>
      </c>
      <c r="D1598" s="28" t="s">
        <v>794</v>
      </c>
      <c r="E1598" s="20" t="s">
        <v>714</v>
      </c>
      <c r="F1598" s="20" t="s">
        <v>710</v>
      </c>
      <c r="G1598" s="22">
        <v>36930</v>
      </c>
      <c r="H1598" s="21">
        <v>0</v>
      </c>
      <c r="I1598" s="21">
        <v>1</v>
      </c>
      <c r="J1598" s="21">
        <f>CLEAN!$H1598+CLEAN!$I1598</f>
        <v>1</v>
      </c>
      <c r="K1598" s="23">
        <v>41411</v>
      </c>
      <c r="L1598" s="21">
        <f ca="1">YEAR(TODAY())-YEAR(CLEAN!$K1598)</f>
        <v>12</v>
      </c>
      <c r="M1598" s="21">
        <v>50</v>
      </c>
      <c r="N1598" s="21">
        <f>SUM(CLEAN!$AB1598:$AE1598)</f>
        <v>19</v>
      </c>
      <c r="O1598" s="24">
        <f>CLEAN!$U1598+CLEAN!$V1598+CLEAN!$W1598+CLEAN!$X1598+CLEAN!$Y1598+CLEAN!$Z1598</f>
        <v>297</v>
      </c>
      <c r="P1598" s="21">
        <f>IF(CLEAN!$M1598&lt;=32,3,IF(CLEAN!$M1598&lt;=65,2,1))</f>
        <v>2</v>
      </c>
      <c r="Q1598" s="21">
        <f>IF(Table_Market[[#This Row],[F_TOTAL_achat]]&lt;=14,1,IF(Table_Market[[#This Row],[F_TOTAL_achat]]&lt;=21,2,3))</f>
        <v>2</v>
      </c>
      <c r="R1598" s="21">
        <f>IF(Table_Market[[#This Row],[M_TOTAL_dépensé]]&lt;=115,1,IF(Table_Market[[#This Row],[M_TOTAL_dépensé]]&lt;=833,2,3))</f>
        <v>2</v>
      </c>
      <c r="S1598" s="21" t="str">
        <f>Table_Market[[#This Row],[R_SCORE]]&amp;Table_Market[[#This Row],[F_SCORE]]&amp;Table_Market[[#This Row],[M_SCORE]]</f>
        <v>222</v>
      </c>
      <c r="T15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598" s="24">
        <v>223</v>
      </c>
      <c r="V1598" s="24">
        <v>2</v>
      </c>
      <c r="W1598" s="24">
        <v>31</v>
      </c>
      <c r="X1598" s="24">
        <v>0</v>
      </c>
      <c r="Y1598" s="24">
        <v>2</v>
      </c>
      <c r="Z1598" s="24">
        <v>39</v>
      </c>
      <c r="AA1598" s="21">
        <v>5</v>
      </c>
      <c r="AB1598" s="21">
        <v>5</v>
      </c>
      <c r="AC1598" s="21">
        <v>2</v>
      </c>
      <c r="AD1598" s="21">
        <v>4</v>
      </c>
      <c r="AE1598" s="21">
        <v>8</v>
      </c>
      <c r="AF1598" s="21">
        <v>0</v>
      </c>
      <c r="AG1598" s="21">
        <v>0</v>
      </c>
      <c r="AH1598" s="21">
        <v>0</v>
      </c>
      <c r="AI1598" s="21">
        <v>0</v>
      </c>
      <c r="AJ1598" s="21">
        <v>0</v>
      </c>
      <c r="AK1598" s="21">
        <v>0</v>
      </c>
      <c r="AL1598" s="21">
        <v>3</v>
      </c>
      <c r="AM1598" s="21">
        <v>11</v>
      </c>
      <c r="AN1598" s="25">
        <v>0</v>
      </c>
    </row>
    <row r="1599" spans="1:40" x14ac:dyDescent="0.35">
      <c r="A1599" s="26">
        <v>10509</v>
      </c>
      <c r="B1599" s="27">
        <v>1955</v>
      </c>
      <c r="C1599" s="21">
        <f ca="1">YEAR(TODAY())-CLEAN!$B1599</f>
        <v>70</v>
      </c>
      <c r="D1599" s="28" t="s">
        <v>794</v>
      </c>
      <c r="E1599" s="27" t="s">
        <v>717</v>
      </c>
      <c r="F1599" s="27" t="s">
        <v>709</v>
      </c>
      <c r="G1599" s="29">
        <v>36927</v>
      </c>
      <c r="H1599" s="28">
        <v>1</v>
      </c>
      <c r="I1599" s="28">
        <v>1</v>
      </c>
      <c r="J1599" s="28">
        <f>CLEAN!$H1599+CLEAN!$I1599</f>
        <v>2</v>
      </c>
      <c r="K1599" s="30">
        <v>41792</v>
      </c>
      <c r="L1599" s="28">
        <f ca="1">YEAR(TODAY())-YEAR(CLEAN!$K1599)</f>
        <v>11</v>
      </c>
      <c r="M1599" s="28">
        <v>46</v>
      </c>
      <c r="N1599" s="28">
        <f>SUM(CLEAN!$AB1599:$AE1599)</f>
        <v>14</v>
      </c>
      <c r="O1599" s="31">
        <f>CLEAN!$U1599+CLEAN!$V1599+CLEAN!$W1599+CLEAN!$X1599+CLEAN!$Y1599+CLEAN!$Z1599</f>
        <v>71</v>
      </c>
      <c r="P1599" s="28">
        <f>IF(CLEAN!$M1599&lt;=32,3,IF(CLEAN!$M1599&lt;=65,2,1))</f>
        <v>2</v>
      </c>
      <c r="Q1599" s="28">
        <f>IF(Table_Market[[#This Row],[F_TOTAL_achat]]&lt;=14,1,IF(Table_Market[[#This Row],[F_TOTAL_achat]]&lt;=21,2,3))</f>
        <v>1</v>
      </c>
      <c r="R1599" s="28">
        <f>IF(Table_Market[[#This Row],[M_TOTAL_dépensé]]&lt;=115,1,IF(Table_Market[[#This Row],[M_TOTAL_dépensé]]&lt;=833,2,3))</f>
        <v>1</v>
      </c>
      <c r="S1599" s="21" t="str">
        <f>Table_Market[[#This Row],[R_SCORE]]&amp;Table_Market[[#This Row],[F_SCORE]]&amp;Table_Market[[#This Row],[M_SCORE]]</f>
        <v>211</v>
      </c>
      <c r="T15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599" s="31">
        <v>51</v>
      </c>
      <c r="V1599" s="31">
        <v>0</v>
      </c>
      <c r="W1599" s="31">
        <v>16</v>
      </c>
      <c r="X1599" s="31">
        <v>0</v>
      </c>
      <c r="Y1599" s="31">
        <v>0</v>
      </c>
      <c r="Z1599" s="31">
        <v>4</v>
      </c>
      <c r="AA1599" s="28">
        <v>2</v>
      </c>
      <c r="AB1599" s="28">
        <v>3</v>
      </c>
      <c r="AC1599" s="28">
        <v>0</v>
      </c>
      <c r="AD1599" s="28">
        <v>3</v>
      </c>
      <c r="AE1599" s="28">
        <v>8</v>
      </c>
      <c r="AF1599" s="28">
        <v>0</v>
      </c>
      <c r="AG1599" s="28">
        <v>0</v>
      </c>
      <c r="AH1599" s="28">
        <v>0</v>
      </c>
      <c r="AI1599" s="28">
        <v>0</v>
      </c>
      <c r="AJ1599" s="28">
        <v>0</v>
      </c>
      <c r="AK1599" s="28">
        <v>0</v>
      </c>
      <c r="AL1599" s="28">
        <v>3</v>
      </c>
      <c r="AM1599" s="28">
        <v>11</v>
      </c>
      <c r="AN1599" s="32">
        <v>0</v>
      </c>
    </row>
    <row r="1600" spans="1:40" x14ac:dyDescent="0.35">
      <c r="A1600" s="19">
        <v>1461</v>
      </c>
      <c r="B1600" s="20">
        <v>1965</v>
      </c>
      <c r="C1600" s="21">
        <f ca="1">YEAR(TODAY())-CLEAN!$B1600</f>
        <v>60</v>
      </c>
      <c r="D1600" s="28" t="s">
        <v>794</v>
      </c>
      <c r="E1600" s="20" t="s">
        <v>714</v>
      </c>
      <c r="F1600" s="20" t="s">
        <v>711</v>
      </c>
      <c r="G1600" s="22">
        <v>36921</v>
      </c>
      <c r="H1600" s="21">
        <v>1</v>
      </c>
      <c r="I1600" s="21">
        <v>1</v>
      </c>
      <c r="J1600" s="21">
        <f>CLEAN!$H1600+CLEAN!$I1600</f>
        <v>2</v>
      </c>
      <c r="K1600" s="23">
        <v>41483</v>
      </c>
      <c r="L1600" s="21">
        <f ca="1">YEAR(TODAY())-YEAR(CLEAN!$K1600)</f>
        <v>12</v>
      </c>
      <c r="M1600" s="21">
        <v>74</v>
      </c>
      <c r="N1600" s="21">
        <f>SUM(CLEAN!$AB1600:$AE1600)</f>
        <v>12</v>
      </c>
      <c r="O1600" s="24">
        <f>CLEAN!$U1600+CLEAN!$V1600+CLEAN!$W1600+CLEAN!$X1600+CLEAN!$Y1600+CLEAN!$Z1600</f>
        <v>38</v>
      </c>
      <c r="P1600" s="21">
        <f>IF(CLEAN!$M1600&lt;=32,3,IF(CLEAN!$M1600&lt;=65,2,1))</f>
        <v>1</v>
      </c>
      <c r="Q1600" s="21">
        <f>IF(Table_Market[[#This Row],[F_TOTAL_achat]]&lt;=14,1,IF(Table_Market[[#This Row],[F_TOTAL_achat]]&lt;=21,2,3))</f>
        <v>1</v>
      </c>
      <c r="R1600" s="21">
        <f>IF(Table_Market[[#This Row],[M_TOTAL_dépensé]]&lt;=115,1,IF(Table_Market[[#This Row],[M_TOTAL_dépensé]]&lt;=833,2,3))</f>
        <v>1</v>
      </c>
      <c r="S1600" s="21" t="str">
        <f>Table_Market[[#This Row],[R_SCORE]]&amp;Table_Market[[#This Row],[F_SCORE]]&amp;Table_Market[[#This Row],[M_SCORE]]</f>
        <v>111</v>
      </c>
      <c r="T16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00" s="24">
        <v>17</v>
      </c>
      <c r="V1600" s="24">
        <v>1</v>
      </c>
      <c r="W1600" s="24">
        <v>12</v>
      </c>
      <c r="X1600" s="24">
        <v>3</v>
      </c>
      <c r="Y1600" s="24">
        <v>1</v>
      </c>
      <c r="Z1600" s="24">
        <v>4</v>
      </c>
      <c r="AA1600" s="21">
        <v>2</v>
      </c>
      <c r="AB1600" s="21">
        <v>2</v>
      </c>
      <c r="AC1600" s="21">
        <v>0</v>
      </c>
      <c r="AD1600" s="21">
        <v>3</v>
      </c>
      <c r="AE1600" s="21">
        <v>7</v>
      </c>
      <c r="AF1600" s="21">
        <v>0</v>
      </c>
      <c r="AG1600" s="21">
        <v>0</v>
      </c>
      <c r="AH1600" s="21">
        <v>0</v>
      </c>
      <c r="AI1600" s="21">
        <v>0</v>
      </c>
      <c r="AJ1600" s="21">
        <v>0</v>
      </c>
      <c r="AK1600" s="21">
        <v>0</v>
      </c>
      <c r="AL1600" s="21">
        <v>3</v>
      </c>
      <c r="AM1600" s="21">
        <v>11</v>
      </c>
      <c r="AN1600" s="25">
        <v>0</v>
      </c>
    </row>
    <row r="1601" spans="1:40" x14ac:dyDescent="0.35">
      <c r="A1601" s="26">
        <v>4188</v>
      </c>
      <c r="B1601" s="27">
        <v>1957</v>
      </c>
      <c r="C1601" s="21">
        <f ca="1">YEAR(TODAY())-CLEAN!$B1601</f>
        <v>68</v>
      </c>
      <c r="D1601" s="28" t="s">
        <v>794</v>
      </c>
      <c r="E1601" s="27" t="s">
        <v>716</v>
      </c>
      <c r="F1601" s="27" t="s">
        <v>709</v>
      </c>
      <c r="G1601" s="29">
        <v>36864</v>
      </c>
      <c r="H1601" s="28">
        <v>0</v>
      </c>
      <c r="I1601" s="28">
        <v>1</v>
      </c>
      <c r="J1601" s="28">
        <f>CLEAN!$H1601+CLEAN!$I1601</f>
        <v>1</v>
      </c>
      <c r="K1601" s="30">
        <v>41134</v>
      </c>
      <c r="L1601" s="28">
        <f ca="1">YEAR(TODAY())-YEAR(CLEAN!$K1601)</f>
        <v>13</v>
      </c>
      <c r="M1601" s="28">
        <v>53</v>
      </c>
      <c r="N1601" s="28">
        <f>SUM(CLEAN!$AB1601:$AE1601)</f>
        <v>19</v>
      </c>
      <c r="O1601" s="31">
        <f>CLEAN!$U1601+CLEAN!$V1601+CLEAN!$W1601+CLEAN!$X1601+CLEAN!$Y1601+CLEAN!$Z1601</f>
        <v>354</v>
      </c>
      <c r="P1601" s="28">
        <f>IF(CLEAN!$M1601&lt;=32,3,IF(CLEAN!$M1601&lt;=65,2,1))</f>
        <v>2</v>
      </c>
      <c r="Q1601" s="28">
        <f>IF(Table_Market[[#This Row],[F_TOTAL_achat]]&lt;=14,1,IF(Table_Market[[#This Row],[F_TOTAL_achat]]&lt;=21,2,3))</f>
        <v>2</v>
      </c>
      <c r="R1601" s="28">
        <f>IF(Table_Market[[#This Row],[M_TOTAL_dépensé]]&lt;=115,1,IF(Table_Market[[#This Row],[M_TOTAL_dépensé]]&lt;=833,2,3))</f>
        <v>2</v>
      </c>
      <c r="S1601" s="21" t="str">
        <f>Table_Market[[#This Row],[R_SCORE]]&amp;Table_Market[[#This Row],[F_SCORE]]&amp;Table_Market[[#This Row],[M_SCORE]]</f>
        <v>222</v>
      </c>
      <c r="T16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01" s="31">
        <v>204</v>
      </c>
      <c r="V1601" s="31">
        <v>5</v>
      </c>
      <c r="W1601" s="31">
        <v>39</v>
      </c>
      <c r="X1601" s="31">
        <v>17</v>
      </c>
      <c r="Y1601" s="31">
        <v>0</v>
      </c>
      <c r="Z1601" s="31">
        <v>89</v>
      </c>
      <c r="AA1601" s="28">
        <v>3</v>
      </c>
      <c r="AB1601" s="28">
        <v>5</v>
      </c>
      <c r="AC1601" s="28">
        <v>2</v>
      </c>
      <c r="AD1601" s="28">
        <v>4</v>
      </c>
      <c r="AE1601" s="28">
        <v>8</v>
      </c>
      <c r="AF1601" s="28">
        <v>0</v>
      </c>
      <c r="AG1601" s="28">
        <v>0</v>
      </c>
      <c r="AH1601" s="28">
        <v>0</v>
      </c>
      <c r="AI1601" s="28">
        <v>0</v>
      </c>
      <c r="AJ1601" s="28">
        <v>0</v>
      </c>
      <c r="AK1601" s="28">
        <v>0</v>
      </c>
      <c r="AL1601" s="28">
        <v>3</v>
      </c>
      <c r="AM1601" s="28">
        <v>11</v>
      </c>
      <c r="AN1601" s="32">
        <v>1</v>
      </c>
    </row>
    <row r="1602" spans="1:40" x14ac:dyDescent="0.35">
      <c r="A1602" s="19">
        <v>692</v>
      </c>
      <c r="B1602" s="20">
        <v>1954</v>
      </c>
      <c r="C1602" s="21">
        <f ca="1">YEAR(TODAY())-CLEAN!$B1602</f>
        <v>71</v>
      </c>
      <c r="D1602" s="28" t="s">
        <v>794</v>
      </c>
      <c r="E1602" s="20" t="s">
        <v>716</v>
      </c>
      <c r="F1602" s="20" t="s">
        <v>713</v>
      </c>
      <c r="G1602" s="22">
        <v>36807</v>
      </c>
      <c r="H1602" s="21">
        <v>1</v>
      </c>
      <c r="I1602" s="21">
        <v>1</v>
      </c>
      <c r="J1602" s="21">
        <f>CLEAN!$H1602+CLEAN!$I1602</f>
        <v>2</v>
      </c>
      <c r="K1602" s="23">
        <v>41263</v>
      </c>
      <c r="L1602" s="21">
        <f ca="1">YEAR(TODAY())-YEAR(CLEAN!$K1602)</f>
        <v>13</v>
      </c>
      <c r="M1602" s="21">
        <v>88</v>
      </c>
      <c r="N1602" s="21">
        <f>SUM(CLEAN!$AB1602:$AE1602)</f>
        <v>9</v>
      </c>
      <c r="O1602" s="24">
        <f>CLEAN!$U1602+CLEAN!$V1602+CLEAN!$W1602+CLEAN!$X1602+CLEAN!$Y1602+CLEAN!$Z1602</f>
        <v>16</v>
      </c>
      <c r="P1602" s="21">
        <f>IF(CLEAN!$M1602&lt;=32,3,IF(CLEAN!$M1602&lt;=65,2,1))</f>
        <v>1</v>
      </c>
      <c r="Q1602" s="21">
        <f>IF(Table_Market[[#This Row],[F_TOTAL_achat]]&lt;=14,1,IF(Table_Market[[#This Row],[F_TOTAL_achat]]&lt;=21,2,3))</f>
        <v>1</v>
      </c>
      <c r="R1602" s="21">
        <f>IF(Table_Market[[#This Row],[M_TOTAL_dépensé]]&lt;=115,1,IF(Table_Market[[#This Row],[M_TOTAL_dépensé]]&lt;=833,2,3))</f>
        <v>1</v>
      </c>
      <c r="S1602" s="21" t="str">
        <f>Table_Market[[#This Row],[R_SCORE]]&amp;Table_Market[[#This Row],[F_SCORE]]&amp;Table_Market[[#This Row],[M_SCORE]]</f>
        <v>111</v>
      </c>
      <c r="T16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02" s="24">
        <v>4</v>
      </c>
      <c r="V1602" s="24">
        <v>2</v>
      </c>
      <c r="W1602" s="24">
        <v>5</v>
      </c>
      <c r="X1602" s="24">
        <v>0</v>
      </c>
      <c r="Y1602" s="24">
        <v>0</v>
      </c>
      <c r="Z1602" s="24">
        <v>5</v>
      </c>
      <c r="AA1602" s="21">
        <v>1</v>
      </c>
      <c r="AB1602" s="21">
        <v>1</v>
      </c>
      <c r="AC1602" s="21">
        <v>0</v>
      </c>
      <c r="AD1602" s="21">
        <v>2</v>
      </c>
      <c r="AE1602" s="21">
        <v>6</v>
      </c>
      <c r="AF1602" s="21">
        <v>0</v>
      </c>
      <c r="AG1602" s="21">
        <v>0</v>
      </c>
      <c r="AH1602" s="21">
        <v>0</v>
      </c>
      <c r="AI1602" s="21">
        <v>0</v>
      </c>
      <c r="AJ1602" s="21">
        <v>0</v>
      </c>
      <c r="AK1602" s="21">
        <v>0</v>
      </c>
      <c r="AL1602" s="21">
        <v>3</v>
      </c>
      <c r="AM1602" s="21">
        <v>11</v>
      </c>
      <c r="AN1602" s="25">
        <v>0</v>
      </c>
    </row>
    <row r="1603" spans="1:40" x14ac:dyDescent="0.35">
      <c r="A1603" s="26">
        <v>10560</v>
      </c>
      <c r="B1603" s="27">
        <v>1980</v>
      </c>
      <c r="C1603" s="21">
        <f ca="1">YEAR(TODAY())-CLEAN!$B1603</f>
        <v>45</v>
      </c>
      <c r="D1603" s="28" t="s">
        <v>792</v>
      </c>
      <c r="E1603" s="27" t="s">
        <v>714</v>
      </c>
      <c r="F1603" s="27" t="s">
        <v>709</v>
      </c>
      <c r="G1603" s="29">
        <v>36802</v>
      </c>
      <c r="H1603" s="28">
        <v>1</v>
      </c>
      <c r="I1603" s="28">
        <v>0</v>
      </c>
      <c r="J1603" s="28">
        <f>CLEAN!$H1603+CLEAN!$I1603</f>
        <v>1</v>
      </c>
      <c r="K1603" s="30">
        <v>41806</v>
      </c>
      <c r="L1603" s="28">
        <f ca="1">YEAR(TODAY())-YEAR(CLEAN!$K1603)</f>
        <v>11</v>
      </c>
      <c r="M1603" s="28">
        <v>23</v>
      </c>
      <c r="N1603" s="28">
        <f>SUM(CLEAN!$AB1603:$AE1603)</f>
        <v>9</v>
      </c>
      <c r="O1603" s="31">
        <f>CLEAN!$U1603+CLEAN!$V1603+CLEAN!$W1603+CLEAN!$X1603+CLEAN!$Y1603+CLEAN!$Z1603</f>
        <v>20</v>
      </c>
      <c r="P1603" s="28">
        <f>IF(CLEAN!$M1603&lt;=32,3,IF(CLEAN!$M1603&lt;=65,2,1))</f>
        <v>3</v>
      </c>
      <c r="Q1603" s="28">
        <f>IF(Table_Market[[#This Row],[F_TOTAL_achat]]&lt;=14,1,IF(Table_Market[[#This Row],[F_TOTAL_achat]]&lt;=21,2,3))</f>
        <v>1</v>
      </c>
      <c r="R1603" s="28">
        <f>IF(Table_Market[[#This Row],[M_TOTAL_dépensé]]&lt;=115,1,IF(Table_Market[[#This Row],[M_TOTAL_dépensé]]&lt;=833,2,3))</f>
        <v>1</v>
      </c>
      <c r="S1603" s="21" t="str">
        <f>Table_Market[[#This Row],[R_SCORE]]&amp;Table_Market[[#This Row],[F_SCORE]]&amp;Table_Market[[#This Row],[M_SCORE]]</f>
        <v>311</v>
      </c>
      <c r="T16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03" s="31">
        <v>16</v>
      </c>
      <c r="V1603" s="31">
        <v>1</v>
      </c>
      <c r="W1603" s="31">
        <v>2</v>
      </c>
      <c r="X1603" s="31">
        <v>0</v>
      </c>
      <c r="Y1603" s="31">
        <v>0</v>
      </c>
      <c r="Z1603" s="31">
        <v>1</v>
      </c>
      <c r="AA1603" s="28">
        <v>1</v>
      </c>
      <c r="AB1603" s="28">
        <v>1</v>
      </c>
      <c r="AC1603" s="28">
        <v>0</v>
      </c>
      <c r="AD1603" s="28">
        <v>3</v>
      </c>
      <c r="AE1603" s="28">
        <v>5</v>
      </c>
      <c r="AF1603" s="28">
        <v>0</v>
      </c>
      <c r="AG1603" s="28">
        <v>0</v>
      </c>
      <c r="AH1603" s="28">
        <v>0</v>
      </c>
      <c r="AI1603" s="28">
        <v>0</v>
      </c>
      <c r="AJ1603" s="28">
        <v>0</v>
      </c>
      <c r="AK1603" s="28">
        <v>0</v>
      </c>
      <c r="AL1603" s="28">
        <v>3</v>
      </c>
      <c r="AM1603" s="28">
        <v>11</v>
      </c>
      <c r="AN1603" s="32">
        <v>0</v>
      </c>
    </row>
    <row r="1604" spans="1:40" x14ac:dyDescent="0.35">
      <c r="A1604" s="19">
        <v>7042</v>
      </c>
      <c r="B1604" s="20">
        <v>1983</v>
      </c>
      <c r="C1604" s="21">
        <f ca="1">YEAR(TODAY())-CLEAN!$B1604</f>
        <v>42</v>
      </c>
      <c r="D1604" s="28" t="s">
        <v>793</v>
      </c>
      <c r="E1604" s="20" t="s">
        <v>716</v>
      </c>
      <c r="F1604" s="20" t="s">
        <v>710</v>
      </c>
      <c r="G1604" s="22">
        <v>36790</v>
      </c>
      <c r="H1604" s="21">
        <v>0</v>
      </c>
      <c r="I1604" s="21">
        <v>0</v>
      </c>
      <c r="J1604" s="21">
        <f>CLEAN!$H1604+CLEAN!$I1604</f>
        <v>0</v>
      </c>
      <c r="K1604" s="23">
        <v>41334</v>
      </c>
      <c r="L1604" s="21">
        <f ca="1">YEAR(TODAY())-YEAR(CLEAN!$K1604)</f>
        <v>12</v>
      </c>
      <c r="M1604" s="21">
        <v>14</v>
      </c>
      <c r="N1604" s="21">
        <f>SUM(CLEAN!$AB1604:$AE1604)</f>
        <v>14</v>
      </c>
      <c r="O1604" s="24">
        <f>CLEAN!$U1604+CLEAN!$V1604+CLEAN!$W1604+CLEAN!$X1604+CLEAN!$Y1604+CLEAN!$Z1604</f>
        <v>66</v>
      </c>
      <c r="P1604" s="21">
        <f>IF(CLEAN!$M1604&lt;=32,3,IF(CLEAN!$M1604&lt;=65,2,1))</f>
        <v>3</v>
      </c>
      <c r="Q1604" s="21">
        <f>IF(Table_Market[[#This Row],[F_TOTAL_achat]]&lt;=14,1,IF(Table_Market[[#This Row],[F_TOTAL_achat]]&lt;=21,2,3))</f>
        <v>1</v>
      </c>
      <c r="R1604" s="21">
        <f>IF(Table_Market[[#This Row],[M_TOTAL_dépensé]]&lt;=115,1,IF(Table_Market[[#This Row],[M_TOTAL_dépensé]]&lt;=833,2,3))</f>
        <v>1</v>
      </c>
      <c r="S1604" s="21" t="str">
        <f>Table_Market[[#This Row],[R_SCORE]]&amp;Table_Market[[#This Row],[F_SCORE]]&amp;Table_Market[[#This Row],[M_SCORE]]</f>
        <v>311</v>
      </c>
      <c r="T16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04" s="24">
        <v>3</v>
      </c>
      <c r="V1604" s="24">
        <v>3</v>
      </c>
      <c r="W1604" s="24">
        <v>14</v>
      </c>
      <c r="X1604" s="24">
        <v>15</v>
      </c>
      <c r="Y1604" s="24">
        <v>21</v>
      </c>
      <c r="Z1604" s="24">
        <v>10</v>
      </c>
      <c r="AA1604" s="21">
        <v>1</v>
      </c>
      <c r="AB1604" s="21">
        <v>2</v>
      </c>
      <c r="AC1604" s="21">
        <v>1</v>
      </c>
      <c r="AD1604" s="21">
        <v>2</v>
      </c>
      <c r="AE1604" s="21">
        <v>9</v>
      </c>
      <c r="AF1604" s="21">
        <v>0</v>
      </c>
      <c r="AG1604" s="21">
        <v>0</v>
      </c>
      <c r="AH1604" s="21">
        <v>0</v>
      </c>
      <c r="AI1604" s="21">
        <v>0</v>
      </c>
      <c r="AJ1604" s="21">
        <v>0</v>
      </c>
      <c r="AK1604" s="21">
        <v>0</v>
      </c>
      <c r="AL1604" s="21">
        <v>3</v>
      </c>
      <c r="AM1604" s="21">
        <v>11</v>
      </c>
      <c r="AN1604" s="25">
        <v>1</v>
      </c>
    </row>
    <row r="1605" spans="1:40" x14ac:dyDescent="0.35">
      <c r="A1605" s="26">
        <v>9289</v>
      </c>
      <c r="B1605" s="27">
        <v>1979</v>
      </c>
      <c r="C1605" s="21">
        <f ca="1">YEAR(TODAY())-CLEAN!$B1605</f>
        <v>46</v>
      </c>
      <c r="D1605" s="28" t="s">
        <v>792</v>
      </c>
      <c r="E1605" s="27" t="s">
        <v>716</v>
      </c>
      <c r="F1605" s="27" t="s">
        <v>710</v>
      </c>
      <c r="G1605" s="29">
        <v>36781</v>
      </c>
      <c r="H1605" s="28">
        <v>1</v>
      </c>
      <c r="I1605" s="28">
        <v>0</v>
      </c>
      <c r="J1605" s="28">
        <f>CLEAN!$H1605+CLEAN!$I1605</f>
        <v>1</v>
      </c>
      <c r="K1605" s="30">
        <v>41739</v>
      </c>
      <c r="L1605" s="28">
        <f ca="1">YEAR(TODAY())-YEAR(CLEAN!$K1605)</f>
        <v>11</v>
      </c>
      <c r="M1605" s="28">
        <v>16</v>
      </c>
      <c r="N1605" s="28">
        <f>SUM(CLEAN!$AB1605:$AE1605)</f>
        <v>13</v>
      </c>
      <c r="O1605" s="31">
        <f>CLEAN!$U1605+CLEAN!$V1605+CLEAN!$W1605+CLEAN!$X1605+CLEAN!$Y1605+CLEAN!$Z1605</f>
        <v>63</v>
      </c>
      <c r="P1605" s="28">
        <f>IF(CLEAN!$M1605&lt;=32,3,IF(CLEAN!$M1605&lt;=65,2,1))</f>
        <v>3</v>
      </c>
      <c r="Q1605" s="28">
        <f>IF(Table_Market[[#This Row],[F_TOTAL_achat]]&lt;=14,1,IF(Table_Market[[#This Row],[F_TOTAL_achat]]&lt;=21,2,3))</f>
        <v>1</v>
      </c>
      <c r="R1605" s="28">
        <f>IF(Table_Market[[#This Row],[M_TOTAL_dépensé]]&lt;=115,1,IF(Table_Market[[#This Row],[M_TOTAL_dépensé]]&lt;=833,2,3))</f>
        <v>1</v>
      </c>
      <c r="S1605" s="21" t="str">
        <f>Table_Market[[#This Row],[R_SCORE]]&amp;Table_Market[[#This Row],[F_SCORE]]&amp;Table_Market[[#This Row],[M_SCORE]]</f>
        <v>311</v>
      </c>
      <c r="T16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05" s="31">
        <v>29</v>
      </c>
      <c r="V1605" s="31">
        <v>1</v>
      </c>
      <c r="W1605" s="31">
        <v>17</v>
      </c>
      <c r="X1605" s="31">
        <v>0</v>
      </c>
      <c r="Y1605" s="31">
        <v>3</v>
      </c>
      <c r="Z1605" s="31">
        <v>13</v>
      </c>
      <c r="AA1605" s="28">
        <v>1</v>
      </c>
      <c r="AB1605" s="28">
        <v>2</v>
      </c>
      <c r="AC1605" s="28">
        <v>1</v>
      </c>
      <c r="AD1605" s="28">
        <v>2</v>
      </c>
      <c r="AE1605" s="28">
        <v>8</v>
      </c>
      <c r="AF1605" s="28">
        <v>0</v>
      </c>
      <c r="AG1605" s="28">
        <v>0</v>
      </c>
      <c r="AH1605" s="28">
        <v>0</v>
      </c>
      <c r="AI1605" s="28">
        <v>0</v>
      </c>
      <c r="AJ1605" s="28">
        <v>0</v>
      </c>
      <c r="AK1605" s="28">
        <v>0</v>
      </c>
      <c r="AL1605" s="28">
        <v>3</v>
      </c>
      <c r="AM1605" s="28">
        <v>11</v>
      </c>
      <c r="AN1605" s="32">
        <v>1</v>
      </c>
    </row>
    <row r="1606" spans="1:40" x14ac:dyDescent="0.35">
      <c r="A1606" s="19">
        <v>10542</v>
      </c>
      <c r="B1606" s="20">
        <v>1968</v>
      </c>
      <c r="C1606" s="21">
        <f ca="1">YEAR(TODAY())-CLEAN!$B1606</f>
        <v>57</v>
      </c>
      <c r="D1606" s="28" t="s">
        <v>792</v>
      </c>
      <c r="E1606" s="20" t="s">
        <v>714</v>
      </c>
      <c r="F1606" s="20" t="s">
        <v>710</v>
      </c>
      <c r="G1606" s="22">
        <v>36778</v>
      </c>
      <c r="H1606" s="21">
        <v>1</v>
      </c>
      <c r="I1606" s="21">
        <v>1</v>
      </c>
      <c r="J1606" s="21">
        <f>CLEAN!$H1606+CLEAN!$I1606</f>
        <v>2</v>
      </c>
      <c r="K1606" s="23">
        <v>41126</v>
      </c>
      <c r="L1606" s="21"/>
      <c r="M1606" s="21">
        <v>63</v>
      </c>
      <c r="N1606" s="21">
        <f>SUM(CLEAN!$AB1606:$AE1606)</f>
        <v>15</v>
      </c>
      <c r="O1606" s="24">
        <f>CLEAN!$U1606+CLEAN!$V1606+CLEAN!$W1606+CLEAN!$X1606+CLEAN!$Y1606+CLEAN!$Z1606</f>
        <v>77</v>
      </c>
      <c r="P1606" s="21">
        <f>IF(CLEAN!$M1606&lt;=32,3,IF(CLEAN!$M1606&lt;=65,2,1))</f>
        <v>2</v>
      </c>
      <c r="Q1606" s="21">
        <f>IF(Table_Market[[#This Row],[F_TOTAL_achat]]&lt;=14,1,IF(Table_Market[[#This Row],[F_TOTAL_achat]]&lt;=21,2,3))</f>
        <v>2</v>
      </c>
      <c r="R1606" s="21">
        <f>IF(Table_Market[[#This Row],[M_TOTAL_dépensé]]&lt;=115,1,IF(Table_Market[[#This Row],[M_TOTAL_dépensé]]&lt;=833,2,3))</f>
        <v>1</v>
      </c>
      <c r="S1606" s="21" t="str">
        <f>Table_Market[[#This Row],[R_SCORE]]&amp;Table_Market[[#This Row],[F_SCORE]]&amp;Table_Market[[#This Row],[M_SCORE]]</f>
        <v>221</v>
      </c>
      <c r="T16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06" s="24">
        <v>29</v>
      </c>
      <c r="V1606" s="24">
        <v>4</v>
      </c>
      <c r="W1606" s="24">
        <v>34</v>
      </c>
      <c r="X1606" s="24">
        <v>2</v>
      </c>
      <c r="Y1606" s="24">
        <v>4</v>
      </c>
      <c r="Z1606" s="24">
        <v>4</v>
      </c>
      <c r="AA1606" s="21">
        <v>3</v>
      </c>
      <c r="AB1606" s="21">
        <v>3</v>
      </c>
      <c r="AC1606" s="21">
        <v>0</v>
      </c>
      <c r="AD1606" s="21">
        <v>3</v>
      </c>
      <c r="AE1606" s="21">
        <v>9</v>
      </c>
      <c r="AF1606" s="21">
        <v>0</v>
      </c>
      <c r="AG1606" s="21">
        <v>0</v>
      </c>
      <c r="AH1606" s="21">
        <v>0</v>
      </c>
      <c r="AI1606" s="21">
        <v>0</v>
      </c>
      <c r="AJ1606" s="21">
        <v>0</v>
      </c>
      <c r="AK1606" s="21">
        <v>0</v>
      </c>
      <c r="AL1606" s="21">
        <v>3</v>
      </c>
      <c r="AM1606" s="21">
        <v>11</v>
      </c>
      <c r="AN1606" s="25">
        <v>0</v>
      </c>
    </row>
    <row r="1607" spans="1:40" x14ac:dyDescent="0.35">
      <c r="A1607" s="26">
        <v>6119</v>
      </c>
      <c r="B1607" s="27">
        <v>1963</v>
      </c>
      <c r="C1607" s="21">
        <f ca="1">YEAR(TODAY())-CLEAN!$B1607</f>
        <v>62</v>
      </c>
      <c r="D1607" s="28" t="s">
        <v>794</v>
      </c>
      <c r="E1607" s="27" t="s">
        <v>714</v>
      </c>
      <c r="F1607" s="27" t="s">
        <v>709</v>
      </c>
      <c r="G1607" s="29">
        <v>36736</v>
      </c>
      <c r="H1607" s="28">
        <v>1</v>
      </c>
      <c r="I1607" s="28">
        <v>1</v>
      </c>
      <c r="J1607" s="28">
        <f>CLEAN!$H1607+CLEAN!$I1607</f>
        <v>2</v>
      </c>
      <c r="K1607" s="30">
        <v>41404</v>
      </c>
      <c r="L1607" s="28">
        <f ca="1">YEAR(TODAY())-YEAR(CLEAN!$K1607)</f>
        <v>12</v>
      </c>
      <c r="M1607" s="28">
        <v>52</v>
      </c>
      <c r="N1607" s="28">
        <f>SUM(CLEAN!$AB1607:$AE1607)</f>
        <v>9</v>
      </c>
      <c r="O1607" s="31">
        <f>CLEAN!$U1607+CLEAN!$V1607+CLEAN!$W1607+CLEAN!$X1607+CLEAN!$Y1607+CLEAN!$Z1607</f>
        <v>17</v>
      </c>
      <c r="P1607" s="28">
        <f>IF(CLEAN!$M1607&lt;=32,3,IF(CLEAN!$M1607&lt;=65,2,1))</f>
        <v>2</v>
      </c>
      <c r="Q1607" s="28">
        <f>IF(Table_Market[[#This Row],[F_TOTAL_achat]]&lt;=14,1,IF(Table_Market[[#This Row],[F_TOTAL_achat]]&lt;=21,2,3))</f>
        <v>1</v>
      </c>
      <c r="R1607" s="28">
        <f>IF(Table_Market[[#This Row],[M_TOTAL_dépensé]]&lt;=115,1,IF(Table_Market[[#This Row],[M_TOTAL_dépensé]]&lt;=833,2,3))</f>
        <v>1</v>
      </c>
      <c r="S1607" s="21" t="str">
        <f>Table_Market[[#This Row],[R_SCORE]]&amp;Table_Market[[#This Row],[F_SCORE]]&amp;Table_Market[[#This Row],[M_SCORE]]</f>
        <v>211</v>
      </c>
      <c r="T16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07" s="31">
        <v>10</v>
      </c>
      <c r="V1607" s="31">
        <v>0</v>
      </c>
      <c r="W1607" s="31">
        <v>3</v>
      </c>
      <c r="X1607" s="31">
        <v>0</v>
      </c>
      <c r="Y1607" s="31">
        <v>0</v>
      </c>
      <c r="Z1607" s="31">
        <v>4</v>
      </c>
      <c r="AA1607" s="28">
        <v>1</v>
      </c>
      <c r="AB1607" s="28">
        <v>1</v>
      </c>
      <c r="AC1607" s="28">
        <v>0</v>
      </c>
      <c r="AD1607" s="28">
        <v>2</v>
      </c>
      <c r="AE1607" s="28">
        <v>6</v>
      </c>
      <c r="AF1607" s="28">
        <v>0</v>
      </c>
      <c r="AG1607" s="28">
        <v>0</v>
      </c>
      <c r="AH1607" s="28">
        <v>0</v>
      </c>
      <c r="AI1607" s="28">
        <v>0</v>
      </c>
      <c r="AJ1607" s="28">
        <v>0</v>
      </c>
      <c r="AK1607" s="28">
        <v>0</v>
      </c>
      <c r="AL1607" s="28">
        <v>3</v>
      </c>
      <c r="AM1607" s="28">
        <v>11</v>
      </c>
      <c r="AN1607" s="32">
        <v>0</v>
      </c>
    </row>
    <row r="1608" spans="1:40" x14ac:dyDescent="0.35">
      <c r="A1608" s="19">
        <v>7327</v>
      </c>
      <c r="B1608" s="20">
        <v>1959</v>
      </c>
      <c r="C1608" s="21">
        <f ca="1">YEAR(TODAY())-CLEAN!$B1608</f>
        <v>66</v>
      </c>
      <c r="D1608" s="28" t="s">
        <v>794</v>
      </c>
      <c r="E1608" s="20" t="s">
        <v>714</v>
      </c>
      <c r="F1608" s="20" t="s">
        <v>710</v>
      </c>
      <c r="G1608" s="22">
        <v>36732</v>
      </c>
      <c r="H1608" s="21">
        <v>1</v>
      </c>
      <c r="I1608" s="21">
        <v>1</v>
      </c>
      <c r="J1608" s="21">
        <f>CLEAN!$H1608+CLEAN!$I1608</f>
        <v>2</v>
      </c>
      <c r="K1608" s="23">
        <v>41637</v>
      </c>
      <c r="L1608" s="21">
        <f ca="1">YEAR(TODAY())-YEAR(CLEAN!$K1608)</f>
        <v>12</v>
      </c>
      <c r="M1608" s="21">
        <v>71</v>
      </c>
      <c r="N1608" s="21">
        <f>SUM(CLEAN!$AB1608:$AE1608)</f>
        <v>8</v>
      </c>
      <c r="O1608" s="24">
        <f>CLEAN!$U1608+CLEAN!$V1608+CLEAN!$W1608+CLEAN!$X1608+CLEAN!$Y1608+CLEAN!$Z1608</f>
        <v>47</v>
      </c>
      <c r="P1608" s="21">
        <f>IF(CLEAN!$M1608&lt;=32,3,IF(CLEAN!$M1608&lt;=65,2,1))</f>
        <v>1</v>
      </c>
      <c r="Q1608" s="21">
        <f>IF(Table_Market[[#This Row],[F_TOTAL_achat]]&lt;=14,1,IF(Table_Market[[#This Row],[F_TOTAL_achat]]&lt;=21,2,3))</f>
        <v>1</v>
      </c>
      <c r="R1608" s="21">
        <f>IF(Table_Market[[#This Row],[M_TOTAL_dépensé]]&lt;=115,1,IF(Table_Market[[#This Row],[M_TOTAL_dépensé]]&lt;=833,2,3))</f>
        <v>1</v>
      </c>
      <c r="S1608" s="21" t="str">
        <f>Table_Market[[#This Row],[R_SCORE]]&amp;Table_Market[[#This Row],[F_SCORE]]&amp;Table_Market[[#This Row],[M_SCORE]]</f>
        <v>111</v>
      </c>
      <c r="T16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08" s="24">
        <v>21</v>
      </c>
      <c r="V1608" s="24">
        <v>5</v>
      </c>
      <c r="W1608" s="24">
        <v>3</v>
      </c>
      <c r="X1608" s="24">
        <v>10</v>
      </c>
      <c r="Y1608" s="24">
        <v>1</v>
      </c>
      <c r="Z1608" s="24">
        <v>7</v>
      </c>
      <c r="AA1608" s="21">
        <v>3</v>
      </c>
      <c r="AB1608" s="21">
        <v>1</v>
      </c>
      <c r="AC1608" s="21">
        <v>1</v>
      </c>
      <c r="AD1608" s="21">
        <v>4</v>
      </c>
      <c r="AE1608" s="21">
        <v>2</v>
      </c>
      <c r="AF1608" s="21">
        <v>0</v>
      </c>
      <c r="AG1608" s="21">
        <v>0</v>
      </c>
      <c r="AH1608" s="21">
        <v>0</v>
      </c>
      <c r="AI1608" s="21">
        <v>0</v>
      </c>
      <c r="AJ1608" s="21">
        <v>0</v>
      </c>
      <c r="AK1608" s="21">
        <v>0</v>
      </c>
      <c r="AL1608" s="21">
        <v>3</v>
      </c>
      <c r="AM1608" s="21">
        <v>11</v>
      </c>
      <c r="AN1608" s="25">
        <v>0</v>
      </c>
    </row>
    <row r="1609" spans="1:40" x14ac:dyDescent="0.35">
      <c r="A1609" s="26">
        <v>247</v>
      </c>
      <c r="B1609" s="27">
        <v>1971</v>
      </c>
      <c r="C1609" s="21">
        <f ca="1">YEAR(TODAY())-CLEAN!$B1609</f>
        <v>54</v>
      </c>
      <c r="D1609" s="28" t="s">
        <v>792</v>
      </c>
      <c r="E1609" s="27" t="s">
        <v>716</v>
      </c>
      <c r="F1609" s="27" t="s">
        <v>710</v>
      </c>
      <c r="G1609" s="29">
        <v>36715</v>
      </c>
      <c r="H1609" s="28">
        <v>1</v>
      </c>
      <c r="I1609" s="28">
        <v>0</v>
      </c>
      <c r="J1609" s="28">
        <f>CLEAN!$H1609+CLEAN!$I1609</f>
        <v>1</v>
      </c>
      <c r="K1609" s="30">
        <v>41230</v>
      </c>
      <c r="L1609" s="28">
        <f ca="1">YEAR(TODAY())-YEAR(CLEAN!$K1609)</f>
        <v>13</v>
      </c>
      <c r="M1609" s="28">
        <v>16</v>
      </c>
      <c r="N1609" s="28">
        <f>SUM(CLEAN!$AB1609:$AE1609)</f>
        <v>22</v>
      </c>
      <c r="O1609" s="31">
        <f>CLEAN!$U1609+CLEAN!$V1609+CLEAN!$W1609+CLEAN!$X1609+CLEAN!$Y1609+CLEAN!$Z1609</f>
        <v>357</v>
      </c>
      <c r="P1609" s="28">
        <f>IF(CLEAN!$M1609&lt;=32,3,IF(CLEAN!$M1609&lt;=65,2,1))</f>
        <v>3</v>
      </c>
      <c r="Q1609" s="28">
        <f>IF(Table_Market[[#This Row],[F_TOTAL_achat]]&lt;=14,1,IF(Table_Market[[#This Row],[F_TOTAL_achat]]&lt;=21,2,3))</f>
        <v>3</v>
      </c>
      <c r="R1609" s="28">
        <f>IF(Table_Market[[#This Row],[M_TOTAL_dépensé]]&lt;=115,1,IF(Table_Market[[#This Row],[M_TOTAL_dépensé]]&lt;=833,2,3))</f>
        <v>2</v>
      </c>
      <c r="S1609" s="21" t="str">
        <f>Table_Market[[#This Row],[R_SCORE]]&amp;Table_Market[[#This Row],[F_SCORE]]&amp;Table_Market[[#This Row],[M_SCORE]]</f>
        <v>332</v>
      </c>
      <c r="T16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09" s="31">
        <v>172</v>
      </c>
      <c r="V1609" s="31">
        <v>10</v>
      </c>
      <c r="W1609" s="31">
        <v>125</v>
      </c>
      <c r="X1609" s="31">
        <v>21</v>
      </c>
      <c r="Y1609" s="31">
        <v>13</v>
      </c>
      <c r="Z1609" s="31">
        <v>16</v>
      </c>
      <c r="AA1609" s="28">
        <v>6</v>
      </c>
      <c r="AB1609" s="28">
        <v>7</v>
      </c>
      <c r="AC1609" s="28">
        <v>2</v>
      </c>
      <c r="AD1609" s="28">
        <v>4</v>
      </c>
      <c r="AE1609" s="28">
        <v>9</v>
      </c>
      <c r="AF1609" s="28">
        <v>0</v>
      </c>
      <c r="AG1609" s="28">
        <v>0</v>
      </c>
      <c r="AH1609" s="28">
        <v>0</v>
      </c>
      <c r="AI1609" s="28">
        <v>0</v>
      </c>
      <c r="AJ1609" s="28">
        <v>0</v>
      </c>
      <c r="AK1609" s="28">
        <v>0</v>
      </c>
      <c r="AL1609" s="28">
        <v>3</v>
      </c>
      <c r="AM1609" s="28">
        <v>11</v>
      </c>
      <c r="AN1609" s="32">
        <v>1</v>
      </c>
    </row>
    <row r="1610" spans="1:40" x14ac:dyDescent="0.35">
      <c r="A1610" s="19">
        <v>7943</v>
      </c>
      <c r="B1610" s="20">
        <v>1975</v>
      </c>
      <c r="C1610" s="21">
        <f ca="1">YEAR(TODAY())-CLEAN!$B1610</f>
        <v>50</v>
      </c>
      <c r="D1610" s="28" t="s">
        <v>792</v>
      </c>
      <c r="E1610" s="20" t="s">
        <v>714</v>
      </c>
      <c r="F1610" s="20" t="s">
        <v>710</v>
      </c>
      <c r="G1610" s="22">
        <v>36663</v>
      </c>
      <c r="H1610" s="21">
        <v>1</v>
      </c>
      <c r="I1610" s="21">
        <v>0</v>
      </c>
      <c r="J1610" s="21">
        <f>CLEAN!$H1610+CLEAN!$I1610</f>
        <v>1</v>
      </c>
      <c r="K1610" s="23">
        <v>41754</v>
      </c>
      <c r="L1610" s="21">
        <f ca="1">YEAR(TODAY())-YEAR(CLEAN!$K1610)</f>
        <v>11</v>
      </c>
      <c r="M1610" s="21">
        <v>40</v>
      </c>
      <c r="N1610" s="21">
        <f>SUM(CLEAN!$AB1610:$AE1610)</f>
        <v>7</v>
      </c>
      <c r="O1610" s="24">
        <f>CLEAN!$U1610+CLEAN!$V1610+CLEAN!$W1610+CLEAN!$X1610+CLEAN!$Y1610+CLEAN!$Z1610</f>
        <v>35</v>
      </c>
      <c r="P1610" s="21">
        <f>IF(CLEAN!$M1610&lt;=32,3,IF(CLEAN!$M1610&lt;=65,2,1))</f>
        <v>2</v>
      </c>
      <c r="Q1610" s="21">
        <f>IF(Table_Market[[#This Row],[F_TOTAL_achat]]&lt;=14,1,IF(Table_Market[[#This Row],[F_TOTAL_achat]]&lt;=21,2,3))</f>
        <v>1</v>
      </c>
      <c r="R1610" s="21">
        <f>IF(Table_Market[[#This Row],[M_TOTAL_dépensé]]&lt;=115,1,IF(Table_Market[[#This Row],[M_TOTAL_dépensé]]&lt;=833,2,3))</f>
        <v>1</v>
      </c>
      <c r="S1610" s="21" t="str">
        <f>Table_Market[[#This Row],[R_SCORE]]&amp;Table_Market[[#This Row],[F_SCORE]]&amp;Table_Market[[#This Row],[M_SCORE]]</f>
        <v>211</v>
      </c>
      <c r="T16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10" s="24">
        <v>18</v>
      </c>
      <c r="V1610" s="24">
        <v>0</v>
      </c>
      <c r="W1610" s="24">
        <v>6</v>
      </c>
      <c r="X1610" s="24">
        <v>3</v>
      </c>
      <c r="Y1610" s="24">
        <v>3</v>
      </c>
      <c r="Z1610" s="24">
        <v>5</v>
      </c>
      <c r="AA1610" s="21">
        <v>1</v>
      </c>
      <c r="AB1610" s="21">
        <v>1</v>
      </c>
      <c r="AC1610" s="21">
        <v>1</v>
      </c>
      <c r="AD1610" s="21">
        <v>3</v>
      </c>
      <c r="AE1610" s="21">
        <v>2</v>
      </c>
      <c r="AF1610" s="21">
        <v>0</v>
      </c>
      <c r="AG1610" s="21">
        <v>0</v>
      </c>
      <c r="AH1610" s="21">
        <v>0</v>
      </c>
      <c r="AI1610" s="21">
        <v>0</v>
      </c>
      <c r="AJ1610" s="21">
        <v>0</v>
      </c>
      <c r="AK1610" s="21">
        <v>0</v>
      </c>
      <c r="AL1610" s="21">
        <v>3</v>
      </c>
      <c r="AM1610" s="21">
        <v>11</v>
      </c>
      <c r="AN1610" s="25">
        <v>0</v>
      </c>
    </row>
    <row r="1611" spans="1:40" x14ac:dyDescent="0.35">
      <c r="A1611" s="26">
        <v>2285</v>
      </c>
      <c r="B1611" s="27">
        <v>1954</v>
      </c>
      <c r="C1611" s="21">
        <f ca="1">YEAR(TODAY())-CLEAN!$B1611</f>
        <v>71</v>
      </c>
      <c r="D1611" s="28" t="s">
        <v>794</v>
      </c>
      <c r="E1611" s="27" t="s">
        <v>717</v>
      </c>
      <c r="F1611" s="27" t="s">
        <v>713</v>
      </c>
      <c r="G1611" s="29">
        <v>36634</v>
      </c>
      <c r="H1611" s="28">
        <v>0</v>
      </c>
      <c r="I1611" s="28">
        <v>1</v>
      </c>
      <c r="J1611" s="28">
        <f>CLEAN!$H1611+CLEAN!$I1611</f>
        <v>1</v>
      </c>
      <c r="K1611" s="30">
        <v>41422</v>
      </c>
      <c r="L1611" s="28">
        <f ca="1">YEAR(TODAY())-YEAR(CLEAN!$K1611)</f>
        <v>12</v>
      </c>
      <c r="M1611" s="28">
        <v>0</v>
      </c>
      <c r="N1611" s="28">
        <f>SUM(CLEAN!$AB1611:$AE1611)</f>
        <v>19</v>
      </c>
      <c r="O1611" s="31">
        <f>CLEAN!$U1611+CLEAN!$V1611+CLEAN!$W1611+CLEAN!$X1611+CLEAN!$Y1611+CLEAN!$Z1611</f>
        <v>335</v>
      </c>
      <c r="P1611" s="28">
        <f>IF(CLEAN!$M1611&lt;=32,3,IF(CLEAN!$M1611&lt;=65,2,1))</f>
        <v>3</v>
      </c>
      <c r="Q1611" s="28">
        <f>IF(Table_Market[[#This Row],[F_TOTAL_achat]]&lt;=14,1,IF(Table_Market[[#This Row],[F_TOTAL_achat]]&lt;=21,2,3))</f>
        <v>2</v>
      </c>
      <c r="R1611" s="28">
        <f>IF(Table_Market[[#This Row],[M_TOTAL_dépensé]]&lt;=115,1,IF(Table_Market[[#This Row],[M_TOTAL_dépensé]]&lt;=833,2,3))</f>
        <v>2</v>
      </c>
      <c r="S1611" s="21" t="str">
        <f>Table_Market[[#This Row],[R_SCORE]]&amp;Table_Market[[#This Row],[F_SCORE]]&amp;Table_Market[[#This Row],[M_SCORE]]</f>
        <v>322</v>
      </c>
      <c r="T16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11" s="31">
        <v>213</v>
      </c>
      <c r="V1611" s="31">
        <v>9</v>
      </c>
      <c r="W1611" s="31">
        <v>76</v>
      </c>
      <c r="X1611" s="31">
        <v>4</v>
      </c>
      <c r="Y1611" s="31">
        <v>3</v>
      </c>
      <c r="Z1611" s="31">
        <v>30</v>
      </c>
      <c r="AA1611" s="28">
        <v>3</v>
      </c>
      <c r="AB1611" s="28">
        <v>5</v>
      </c>
      <c r="AC1611" s="28">
        <v>2</v>
      </c>
      <c r="AD1611" s="28">
        <v>5</v>
      </c>
      <c r="AE1611" s="28">
        <v>7</v>
      </c>
      <c r="AF1611" s="28">
        <v>0</v>
      </c>
      <c r="AG1611" s="28">
        <v>0</v>
      </c>
      <c r="AH1611" s="28">
        <v>0</v>
      </c>
      <c r="AI1611" s="28">
        <v>0</v>
      </c>
      <c r="AJ1611" s="28">
        <v>0</v>
      </c>
      <c r="AK1611" s="28">
        <v>0</v>
      </c>
      <c r="AL1611" s="28">
        <v>3</v>
      </c>
      <c r="AM1611" s="28">
        <v>11</v>
      </c>
      <c r="AN1611" s="32">
        <v>0</v>
      </c>
    </row>
    <row r="1612" spans="1:40" x14ac:dyDescent="0.35">
      <c r="A1612" s="19">
        <v>8916</v>
      </c>
      <c r="B1612" s="20">
        <v>1975</v>
      </c>
      <c r="C1612" s="21">
        <f ca="1">YEAR(TODAY())-CLEAN!$B1612</f>
        <v>50</v>
      </c>
      <c r="D1612" s="28" t="s">
        <v>792</v>
      </c>
      <c r="E1612" s="20" t="s">
        <v>716</v>
      </c>
      <c r="F1612" s="20" t="s">
        <v>711</v>
      </c>
      <c r="G1612" s="22">
        <v>36627</v>
      </c>
      <c r="H1612" s="21">
        <v>2</v>
      </c>
      <c r="I1612" s="21">
        <v>0</v>
      </c>
      <c r="J1612" s="21">
        <f>CLEAN!$H1612+CLEAN!$I1612</f>
        <v>2</v>
      </c>
      <c r="K1612" s="23">
        <v>41478</v>
      </c>
      <c r="L1612" s="21">
        <f ca="1">YEAR(TODAY())-YEAR(CLEAN!$K1612)</f>
        <v>12</v>
      </c>
      <c r="M1612" s="21">
        <v>78</v>
      </c>
      <c r="N1612" s="21">
        <f>SUM(CLEAN!$AB1612:$AE1612)</f>
        <v>8</v>
      </c>
      <c r="O1612" s="24">
        <f>CLEAN!$U1612+CLEAN!$V1612+CLEAN!$W1612+CLEAN!$X1612+CLEAN!$Y1612+CLEAN!$Z1612</f>
        <v>16</v>
      </c>
      <c r="P1612" s="21">
        <f>IF(CLEAN!$M1612&lt;=32,3,IF(CLEAN!$M1612&lt;=65,2,1))</f>
        <v>1</v>
      </c>
      <c r="Q1612" s="21">
        <f>IF(Table_Market[[#This Row],[F_TOTAL_achat]]&lt;=14,1,IF(Table_Market[[#This Row],[F_TOTAL_achat]]&lt;=21,2,3))</f>
        <v>1</v>
      </c>
      <c r="R1612" s="21">
        <f>IF(Table_Market[[#This Row],[M_TOTAL_dépensé]]&lt;=115,1,IF(Table_Market[[#This Row],[M_TOTAL_dépensé]]&lt;=833,2,3))</f>
        <v>1</v>
      </c>
      <c r="S1612" s="21" t="str">
        <f>Table_Market[[#This Row],[R_SCORE]]&amp;Table_Market[[#This Row],[F_SCORE]]&amp;Table_Market[[#This Row],[M_SCORE]]</f>
        <v>111</v>
      </c>
      <c r="T16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12" s="24">
        <v>9</v>
      </c>
      <c r="V1612" s="24">
        <v>1</v>
      </c>
      <c r="W1612" s="24">
        <v>5</v>
      </c>
      <c r="X1612" s="24">
        <v>0</v>
      </c>
      <c r="Y1612" s="24">
        <v>0</v>
      </c>
      <c r="Z1612" s="24">
        <v>1</v>
      </c>
      <c r="AA1612" s="21">
        <v>1</v>
      </c>
      <c r="AB1612" s="21">
        <v>0</v>
      </c>
      <c r="AC1612" s="21">
        <v>0</v>
      </c>
      <c r="AD1612" s="21">
        <v>3</v>
      </c>
      <c r="AE1612" s="21">
        <v>5</v>
      </c>
      <c r="AF1612" s="21">
        <v>0</v>
      </c>
      <c r="AG1612" s="21">
        <v>0</v>
      </c>
      <c r="AH1612" s="21">
        <v>0</v>
      </c>
      <c r="AI1612" s="21">
        <v>0</v>
      </c>
      <c r="AJ1612" s="21">
        <v>0</v>
      </c>
      <c r="AK1612" s="21">
        <v>0</v>
      </c>
      <c r="AL1612" s="21">
        <v>3</v>
      </c>
      <c r="AM1612" s="21">
        <v>11</v>
      </c>
      <c r="AN1612" s="25">
        <v>0</v>
      </c>
    </row>
    <row r="1613" spans="1:40" x14ac:dyDescent="0.35">
      <c r="A1613" s="26">
        <v>367</v>
      </c>
      <c r="B1613" s="27">
        <v>1978</v>
      </c>
      <c r="C1613" s="21">
        <f ca="1">YEAR(TODAY())-CLEAN!$B1613</f>
        <v>47</v>
      </c>
      <c r="D1613" s="28" t="s">
        <v>792</v>
      </c>
      <c r="E1613" s="27" t="s">
        <v>717</v>
      </c>
      <c r="F1613" s="27" t="s">
        <v>710</v>
      </c>
      <c r="G1613" s="29">
        <v>36550</v>
      </c>
      <c r="H1613" s="28">
        <v>1</v>
      </c>
      <c r="I1613" s="28">
        <v>0</v>
      </c>
      <c r="J1613" s="28">
        <f>CLEAN!$H1613+CLEAN!$I1613</f>
        <v>1</v>
      </c>
      <c r="K1613" s="30">
        <v>41324</v>
      </c>
      <c r="L1613" s="28">
        <f ca="1">YEAR(TODAY())-YEAR(CLEAN!$K1613)</f>
        <v>12</v>
      </c>
      <c r="M1613" s="28">
        <v>74</v>
      </c>
      <c r="N1613" s="28">
        <f>SUM(CLEAN!$AB1613:$AE1613)</f>
        <v>24</v>
      </c>
      <c r="O1613" s="31">
        <f>CLEAN!$U1613+CLEAN!$V1613+CLEAN!$W1613+CLEAN!$X1613+CLEAN!$Y1613+CLEAN!$Z1613</f>
        <v>577</v>
      </c>
      <c r="P1613" s="28">
        <f>IF(CLEAN!$M1613&lt;=32,3,IF(CLEAN!$M1613&lt;=65,2,1))</f>
        <v>1</v>
      </c>
      <c r="Q1613" s="28">
        <f>IF(Table_Market[[#This Row],[F_TOTAL_achat]]&lt;=14,1,IF(Table_Market[[#This Row],[F_TOTAL_achat]]&lt;=21,2,3))</f>
        <v>3</v>
      </c>
      <c r="R1613" s="28">
        <f>IF(Table_Market[[#This Row],[M_TOTAL_dépensé]]&lt;=115,1,IF(Table_Market[[#This Row],[M_TOTAL_dépensé]]&lt;=833,2,3))</f>
        <v>2</v>
      </c>
      <c r="S1613" s="21" t="str">
        <f>Table_Market[[#This Row],[R_SCORE]]&amp;Table_Market[[#This Row],[F_SCORE]]&amp;Table_Market[[#This Row],[M_SCORE]]</f>
        <v>132</v>
      </c>
      <c r="T16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13" s="31">
        <v>47</v>
      </c>
      <c r="V1613" s="31">
        <v>90</v>
      </c>
      <c r="W1613" s="31">
        <v>94</v>
      </c>
      <c r="X1613" s="31">
        <v>123</v>
      </c>
      <c r="Y1613" s="31">
        <v>103</v>
      </c>
      <c r="Z1613" s="31">
        <v>120</v>
      </c>
      <c r="AA1613" s="28">
        <v>5</v>
      </c>
      <c r="AB1613" s="28">
        <v>9</v>
      </c>
      <c r="AC1613" s="28">
        <v>1</v>
      </c>
      <c r="AD1613" s="28">
        <v>5</v>
      </c>
      <c r="AE1613" s="28">
        <v>9</v>
      </c>
      <c r="AF1613" s="28">
        <v>0</v>
      </c>
      <c r="AG1613" s="28">
        <v>0</v>
      </c>
      <c r="AH1613" s="28">
        <v>0</v>
      </c>
      <c r="AI1613" s="28">
        <v>0</v>
      </c>
      <c r="AJ1613" s="28">
        <v>0</v>
      </c>
      <c r="AK1613" s="28">
        <v>0</v>
      </c>
      <c r="AL1613" s="28">
        <v>3</v>
      </c>
      <c r="AM1613" s="28">
        <v>11</v>
      </c>
      <c r="AN1613" s="32">
        <v>0</v>
      </c>
    </row>
    <row r="1614" spans="1:40" x14ac:dyDescent="0.35">
      <c r="A1614" s="19">
        <v>11025</v>
      </c>
      <c r="B1614" s="20">
        <v>1961</v>
      </c>
      <c r="C1614" s="21">
        <f ca="1">YEAR(TODAY())-CLEAN!$B1614</f>
        <v>64</v>
      </c>
      <c r="D1614" s="28" t="s">
        <v>794</v>
      </c>
      <c r="E1614" s="20" t="s">
        <v>716</v>
      </c>
      <c r="F1614" s="20" t="s">
        <v>710</v>
      </c>
      <c r="G1614" s="22">
        <v>36443</v>
      </c>
      <c r="H1614" s="21">
        <v>1</v>
      </c>
      <c r="I1614" s="21">
        <v>1</v>
      </c>
      <c r="J1614" s="21">
        <f>CLEAN!$H1614+CLEAN!$I1614</f>
        <v>2</v>
      </c>
      <c r="K1614" s="23">
        <v>41308</v>
      </c>
      <c r="L1614" s="21">
        <f ca="1">YEAR(TODAY())-YEAR(CLEAN!$K1614)</f>
        <v>12</v>
      </c>
      <c r="M1614" s="21">
        <v>9</v>
      </c>
      <c r="N1614" s="21">
        <f>SUM(CLEAN!$AB1614:$AE1614)</f>
        <v>15</v>
      </c>
      <c r="O1614" s="24">
        <f>CLEAN!$U1614+CLEAN!$V1614+CLEAN!$W1614+CLEAN!$X1614+CLEAN!$Y1614+CLEAN!$Z1614</f>
        <v>138</v>
      </c>
      <c r="P1614" s="21">
        <f>IF(CLEAN!$M1614&lt;=32,3,IF(CLEAN!$M1614&lt;=65,2,1))</f>
        <v>3</v>
      </c>
      <c r="Q1614" s="21">
        <f>IF(Table_Market[[#This Row],[F_TOTAL_achat]]&lt;=14,1,IF(Table_Market[[#This Row],[F_TOTAL_achat]]&lt;=21,2,3))</f>
        <v>2</v>
      </c>
      <c r="R1614" s="21">
        <f>IF(Table_Market[[#This Row],[M_TOTAL_dépensé]]&lt;=115,1,IF(Table_Market[[#This Row],[M_TOTAL_dépensé]]&lt;=833,2,3))</f>
        <v>2</v>
      </c>
      <c r="S1614" s="21" t="str">
        <f>Table_Market[[#This Row],[R_SCORE]]&amp;Table_Market[[#This Row],[F_SCORE]]&amp;Table_Market[[#This Row],[M_SCORE]]</f>
        <v>322</v>
      </c>
      <c r="T16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14" s="24">
        <v>65</v>
      </c>
      <c r="V1614" s="24">
        <v>0</v>
      </c>
      <c r="W1614" s="24">
        <v>46</v>
      </c>
      <c r="X1614" s="24">
        <v>4</v>
      </c>
      <c r="Y1614" s="24">
        <v>3</v>
      </c>
      <c r="Z1614" s="24">
        <v>20</v>
      </c>
      <c r="AA1614" s="21">
        <v>4</v>
      </c>
      <c r="AB1614" s="21">
        <v>3</v>
      </c>
      <c r="AC1614" s="21">
        <v>1</v>
      </c>
      <c r="AD1614" s="21">
        <v>3</v>
      </c>
      <c r="AE1614" s="21">
        <v>8</v>
      </c>
      <c r="AF1614" s="21">
        <v>0</v>
      </c>
      <c r="AG1614" s="21">
        <v>0</v>
      </c>
      <c r="AH1614" s="21">
        <v>0</v>
      </c>
      <c r="AI1614" s="21">
        <v>0</v>
      </c>
      <c r="AJ1614" s="21">
        <v>0</v>
      </c>
      <c r="AK1614" s="21">
        <v>0</v>
      </c>
      <c r="AL1614" s="21">
        <v>3</v>
      </c>
      <c r="AM1614" s="21">
        <v>11</v>
      </c>
      <c r="AN1614" s="25">
        <v>0</v>
      </c>
    </row>
    <row r="1615" spans="1:40" x14ac:dyDescent="0.35">
      <c r="A1615" s="26">
        <v>1183</v>
      </c>
      <c r="B1615" s="27">
        <v>1949</v>
      </c>
      <c r="C1615" s="21">
        <f ca="1">YEAR(TODAY())-CLEAN!$B1615</f>
        <v>76</v>
      </c>
      <c r="D1615" s="28" t="s">
        <v>794</v>
      </c>
      <c r="E1615" s="27" t="s">
        <v>717</v>
      </c>
      <c r="F1615" s="27" t="s">
        <v>710</v>
      </c>
      <c r="G1615" s="29">
        <v>36408</v>
      </c>
      <c r="H1615" s="28">
        <v>1</v>
      </c>
      <c r="I1615" s="28">
        <v>1</v>
      </c>
      <c r="J1615" s="28">
        <f>CLEAN!$H1615+CLEAN!$I1615</f>
        <v>2</v>
      </c>
      <c r="K1615" s="30">
        <v>41538</v>
      </c>
      <c r="L1615" s="28">
        <f ca="1">YEAR(TODAY())-YEAR(CLEAN!$K1615)</f>
        <v>12</v>
      </c>
      <c r="M1615" s="28">
        <v>11</v>
      </c>
      <c r="N1615" s="28">
        <f>SUM(CLEAN!$AB1615:$AE1615)</f>
        <v>9</v>
      </c>
      <c r="O1615" s="31">
        <f>CLEAN!$U1615+CLEAN!$V1615+CLEAN!$W1615+CLEAN!$X1615+CLEAN!$Y1615+CLEAN!$Z1615</f>
        <v>22</v>
      </c>
      <c r="P1615" s="28">
        <f>IF(CLEAN!$M1615&lt;=32,3,IF(CLEAN!$M1615&lt;=65,2,1))</f>
        <v>3</v>
      </c>
      <c r="Q1615" s="28">
        <f>IF(Table_Market[[#This Row],[F_TOTAL_achat]]&lt;=14,1,IF(Table_Market[[#This Row],[F_TOTAL_achat]]&lt;=21,2,3))</f>
        <v>1</v>
      </c>
      <c r="R1615" s="28">
        <f>IF(Table_Market[[#This Row],[M_TOTAL_dépensé]]&lt;=115,1,IF(Table_Market[[#This Row],[M_TOTAL_dépensé]]&lt;=833,2,3))</f>
        <v>1</v>
      </c>
      <c r="S1615" s="21" t="str">
        <f>Table_Market[[#This Row],[R_SCORE]]&amp;Table_Market[[#This Row],[F_SCORE]]&amp;Table_Market[[#This Row],[M_SCORE]]</f>
        <v>311</v>
      </c>
      <c r="T16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15" s="31">
        <v>9</v>
      </c>
      <c r="V1615" s="31">
        <v>1</v>
      </c>
      <c r="W1615" s="31">
        <v>4</v>
      </c>
      <c r="X1615" s="31">
        <v>3</v>
      </c>
      <c r="Y1615" s="31">
        <v>2</v>
      </c>
      <c r="Z1615" s="31">
        <v>3</v>
      </c>
      <c r="AA1615" s="28">
        <v>1</v>
      </c>
      <c r="AB1615" s="28">
        <v>1</v>
      </c>
      <c r="AC1615" s="28">
        <v>0</v>
      </c>
      <c r="AD1615" s="28">
        <v>2</v>
      </c>
      <c r="AE1615" s="28">
        <v>6</v>
      </c>
      <c r="AF1615" s="28">
        <v>0</v>
      </c>
      <c r="AG1615" s="28">
        <v>0</v>
      </c>
      <c r="AH1615" s="28">
        <v>0</v>
      </c>
      <c r="AI1615" s="28">
        <v>0</v>
      </c>
      <c r="AJ1615" s="28">
        <v>0</v>
      </c>
      <c r="AK1615" s="28">
        <v>0</v>
      </c>
      <c r="AL1615" s="28">
        <v>3</v>
      </c>
      <c r="AM1615" s="28">
        <v>11</v>
      </c>
      <c r="AN1615" s="32">
        <v>0</v>
      </c>
    </row>
    <row r="1616" spans="1:40" x14ac:dyDescent="0.35">
      <c r="A1616" s="19">
        <v>945</v>
      </c>
      <c r="B1616" s="20">
        <v>1965</v>
      </c>
      <c r="C1616" s="21">
        <f ca="1">YEAR(TODAY())-CLEAN!$B1616</f>
        <v>60</v>
      </c>
      <c r="D1616" s="28" t="s">
        <v>794</v>
      </c>
      <c r="E1616" s="20" t="s">
        <v>716</v>
      </c>
      <c r="F1616" s="20" t="s">
        <v>713</v>
      </c>
      <c r="G1616" s="22">
        <v>36317</v>
      </c>
      <c r="H1616" s="21">
        <v>0</v>
      </c>
      <c r="I1616" s="21">
        <v>1</v>
      </c>
      <c r="J1616" s="21">
        <f>CLEAN!$H1616+CLEAN!$I1616</f>
        <v>1</v>
      </c>
      <c r="K1616" s="23">
        <v>41416</v>
      </c>
      <c r="L1616" s="21">
        <f ca="1">YEAR(TODAY())-YEAR(CLEAN!$K1616)</f>
        <v>12</v>
      </c>
      <c r="M1616" s="21">
        <v>53</v>
      </c>
      <c r="N1616" s="21">
        <f>SUM(CLEAN!$AB1616:$AE1616)</f>
        <v>14</v>
      </c>
      <c r="O1616" s="24">
        <f>CLEAN!$U1616+CLEAN!$V1616+CLEAN!$W1616+CLEAN!$X1616+CLEAN!$Y1616+CLEAN!$Z1616</f>
        <v>133</v>
      </c>
      <c r="P1616" s="21">
        <f>IF(CLEAN!$M1616&lt;=32,3,IF(CLEAN!$M1616&lt;=65,2,1))</f>
        <v>2</v>
      </c>
      <c r="Q1616" s="21">
        <f>IF(Table_Market[[#This Row],[F_TOTAL_achat]]&lt;=14,1,IF(Table_Market[[#This Row],[F_TOTAL_achat]]&lt;=21,2,3))</f>
        <v>1</v>
      </c>
      <c r="R1616" s="21">
        <f>IF(Table_Market[[#This Row],[M_TOTAL_dépensé]]&lt;=115,1,IF(Table_Market[[#This Row],[M_TOTAL_dépensé]]&lt;=833,2,3))</f>
        <v>2</v>
      </c>
      <c r="S1616" s="21" t="str">
        <f>Table_Market[[#This Row],[R_SCORE]]&amp;Table_Market[[#This Row],[F_SCORE]]&amp;Table_Market[[#This Row],[M_SCORE]]</f>
        <v>212</v>
      </c>
      <c r="T16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16" s="24">
        <v>87</v>
      </c>
      <c r="V1616" s="24">
        <v>3</v>
      </c>
      <c r="W1616" s="24">
        <v>25</v>
      </c>
      <c r="X1616" s="24">
        <v>3</v>
      </c>
      <c r="Y1616" s="24">
        <v>2</v>
      </c>
      <c r="Z1616" s="24">
        <v>13</v>
      </c>
      <c r="AA1616" s="21">
        <v>2</v>
      </c>
      <c r="AB1616" s="21">
        <v>3</v>
      </c>
      <c r="AC1616" s="21">
        <v>0</v>
      </c>
      <c r="AD1616" s="21">
        <v>4</v>
      </c>
      <c r="AE1616" s="21">
        <v>7</v>
      </c>
      <c r="AF1616" s="21">
        <v>0</v>
      </c>
      <c r="AG1616" s="21">
        <v>0</v>
      </c>
      <c r="AH1616" s="21">
        <v>0</v>
      </c>
      <c r="AI1616" s="21">
        <v>0</v>
      </c>
      <c r="AJ1616" s="21">
        <v>0</v>
      </c>
      <c r="AK1616" s="21">
        <v>0</v>
      </c>
      <c r="AL1616" s="21">
        <v>3</v>
      </c>
      <c r="AM1616" s="21">
        <v>11</v>
      </c>
      <c r="AN1616" s="25">
        <v>0</v>
      </c>
    </row>
    <row r="1617" spans="1:40" x14ac:dyDescent="0.35">
      <c r="A1617" s="26">
        <v>3276</v>
      </c>
      <c r="B1617" s="27">
        <v>1976</v>
      </c>
      <c r="C1617" s="21">
        <f ca="1">YEAR(TODAY())-CLEAN!$B1617</f>
        <v>49</v>
      </c>
      <c r="D1617" s="28" t="s">
        <v>792</v>
      </c>
      <c r="E1617" s="27" t="s">
        <v>717</v>
      </c>
      <c r="F1617" s="27" t="s">
        <v>713</v>
      </c>
      <c r="G1617" s="29">
        <v>36301</v>
      </c>
      <c r="H1617" s="28">
        <v>1</v>
      </c>
      <c r="I1617" s="28">
        <v>0</v>
      </c>
      <c r="J1617" s="28">
        <f>CLEAN!$H1617+CLEAN!$I1617</f>
        <v>1</v>
      </c>
      <c r="K1617" s="30">
        <v>41572</v>
      </c>
      <c r="L1617" s="28">
        <f ca="1">YEAR(TODAY())-YEAR(CLEAN!$K1617)</f>
        <v>12</v>
      </c>
      <c r="M1617" s="28">
        <v>53</v>
      </c>
      <c r="N1617" s="28">
        <f>SUM(CLEAN!$AB1617:$AE1617)</f>
        <v>13</v>
      </c>
      <c r="O1617" s="31">
        <f>CLEAN!$U1617+CLEAN!$V1617+CLEAN!$W1617+CLEAN!$X1617+CLEAN!$Y1617+CLEAN!$Z1617</f>
        <v>78</v>
      </c>
      <c r="P1617" s="28">
        <f>IF(CLEAN!$M1617&lt;=32,3,IF(CLEAN!$M1617&lt;=65,2,1))</f>
        <v>2</v>
      </c>
      <c r="Q1617" s="28">
        <f>IF(Table_Market[[#This Row],[F_TOTAL_achat]]&lt;=14,1,IF(Table_Market[[#This Row],[F_TOTAL_achat]]&lt;=21,2,3))</f>
        <v>1</v>
      </c>
      <c r="R1617" s="28">
        <f>IF(Table_Market[[#This Row],[M_TOTAL_dépensé]]&lt;=115,1,IF(Table_Market[[#This Row],[M_TOTAL_dépensé]]&lt;=833,2,3))</f>
        <v>1</v>
      </c>
      <c r="S1617" s="21" t="str">
        <f>Table_Market[[#This Row],[R_SCORE]]&amp;Table_Market[[#This Row],[F_SCORE]]&amp;Table_Market[[#This Row],[M_SCORE]]</f>
        <v>211</v>
      </c>
      <c r="T16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17" s="31">
        <v>11</v>
      </c>
      <c r="V1617" s="31">
        <v>12</v>
      </c>
      <c r="W1617" s="31">
        <v>35</v>
      </c>
      <c r="X1617" s="31">
        <v>3</v>
      </c>
      <c r="Y1617" s="31">
        <v>5</v>
      </c>
      <c r="Z1617" s="31">
        <v>12</v>
      </c>
      <c r="AA1617" s="28">
        <v>1</v>
      </c>
      <c r="AB1617" s="28">
        <v>3</v>
      </c>
      <c r="AC1617" s="28">
        <v>0</v>
      </c>
      <c r="AD1617" s="28">
        <v>3</v>
      </c>
      <c r="AE1617" s="28">
        <v>7</v>
      </c>
      <c r="AF1617" s="28">
        <v>0</v>
      </c>
      <c r="AG1617" s="28">
        <v>0</v>
      </c>
      <c r="AH1617" s="28">
        <v>0</v>
      </c>
      <c r="AI1617" s="28">
        <v>0</v>
      </c>
      <c r="AJ1617" s="28">
        <v>0</v>
      </c>
      <c r="AK1617" s="28">
        <v>0</v>
      </c>
      <c r="AL1617" s="28">
        <v>3</v>
      </c>
      <c r="AM1617" s="28">
        <v>11</v>
      </c>
      <c r="AN1617" s="32">
        <v>0</v>
      </c>
    </row>
    <row r="1618" spans="1:40" x14ac:dyDescent="0.35">
      <c r="A1618" s="19">
        <v>10839</v>
      </c>
      <c r="B1618" s="20">
        <v>1976</v>
      </c>
      <c r="C1618" s="21">
        <f ca="1">YEAR(TODAY())-CLEAN!$B1618</f>
        <v>49</v>
      </c>
      <c r="D1618" s="28" t="s">
        <v>792</v>
      </c>
      <c r="E1618" s="20" t="s">
        <v>716</v>
      </c>
      <c r="F1618" s="20" t="s">
        <v>713</v>
      </c>
      <c r="G1618" s="22">
        <v>36283</v>
      </c>
      <c r="H1618" s="21">
        <v>1</v>
      </c>
      <c r="I1618" s="21">
        <v>1</v>
      </c>
      <c r="J1618" s="21">
        <f>CLEAN!$H1618+CLEAN!$I1618</f>
        <v>2</v>
      </c>
      <c r="K1618" s="23">
        <v>41743</v>
      </c>
      <c r="L1618" s="21">
        <f ca="1">YEAR(TODAY())-YEAR(CLEAN!$K1618)</f>
        <v>11</v>
      </c>
      <c r="M1618" s="21">
        <v>42</v>
      </c>
      <c r="N1618" s="21">
        <f>SUM(CLEAN!$AB1618:$AE1618)</f>
        <v>8</v>
      </c>
      <c r="O1618" s="24">
        <f>CLEAN!$U1618+CLEAN!$V1618+CLEAN!$W1618+CLEAN!$X1618+CLEAN!$Y1618+CLEAN!$Z1618</f>
        <v>29</v>
      </c>
      <c r="P1618" s="21">
        <f>IF(CLEAN!$M1618&lt;=32,3,IF(CLEAN!$M1618&lt;=65,2,1))</f>
        <v>2</v>
      </c>
      <c r="Q1618" s="21">
        <f>IF(Table_Market[[#This Row],[F_TOTAL_achat]]&lt;=14,1,IF(Table_Market[[#This Row],[F_TOTAL_achat]]&lt;=21,2,3))</f>
        <v>1</v>
      </c>
      <c r="R1618" s="21">
        <f>IF(Table_Market[[#This Row],[M_TOTAL_dépensé]]&lt;=115,1,IF(Table_Market[[#This Row],[M_TOTAL_dépensé]]&lt;=833,2,3))</f>
        <v>1</v>
      </c>
      <c r="S1618" s="21" t="str">
        <f>Table_Market[[#This Row],[R_SCORE]]&amp;Table_Market[[#This Row],[F_SCORE]]&amp;Table_Market[[#This Row],[M_SCORE]]</f>
        <v>211</v>
      </c>
      <c r="T16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18" s="24">
        <v>6</v>
      </c>
      <c r="V1618" s="24">
        <v>5</v>
      </c>
      <c r="W1618" s="24">
        <v>5</v>
      </c>
      <c r="X1618" s="24">
        <v>8</v>
      </c>
      <c r="Y1618" s="24">
        <v>0</v>
      </c>
      <c r="Z1618" s="24">
        <v>5</v>
      </c>
      <c r="AA1618" s="21">
        <v>2</v>
      </c>
      <c r="AB1618" s="21">
        <v>1</v>
      </c>
      <c r="AC1618" s="21">
        <v>0</v>
      </c>
      <c r="AD1618" s="21">
        <v>3</v>
      </c>
      <c r="AE1618" s="21">
        <v>4</v>
      </c>
      <c r="AF1618" s="21">
        <v>0</v>
      </c>
      <c r="AG1618" s="21">
        <v>0</v>
      </c>
      <c r="AH1618" s="21">
        <v>0</v>
      </c>
      <c r="AI1618" s="21">
        <v>0</v>
      </c>
      <c r="AJ1618" s="21">
        <v>0</v>
      </c>
      <c r="AK1618" s="21">
        <v>0</v>
      </c>
      <c r="AL1618" s="21">
        <v>3</v>
      </c>
      <c r="AM1618" s="21">
        <v>11</v>
      </c>
      <c r="AN1618" s="25">
        <v>0</v>
      </c>
    </row>
    <row r="1619" spans="1:40" x14ac:dyDescent="0.35">
      <c r="A1619" s="26">
        <v>2952</v>
      </c>
      <c r="B1619" s="27">
        <v>1977</v>
      </c>
      <c r="C1619" s="21">
        <f ca="1">YEAR(TODAY())-CLEAN!$B1619</f>
        <v>48</v>
      </c>
      <c r="D1619" s="28" t="s">
        <v>792</v>
      </c>
      <c r="E1619" s="27" t="s">
        <v>717</v>
      </c>
      <c r="F1619" s="27" t="s">
        <v>709</v>
      </c>
      <c r="G1619" s="29">
        <v>36273</v>
      </c>
      <c r="H1619" s="28">
        <v>1</v>
      </c>
      <c r="I1619" s="28">
        <v>0</v>
      </c>
      <c r="J1619" s="28">
        <f>CLEAN!$H1619+CLEAN!$I1619</f>
        <v>1</v>
      </c>
      <c r="K1619" s="30">
        <v>41745</v>
      </c>
      <c r="L1619" s="28">
        <f ca="1">YEAR(TODAY())-YEAR(CLEAN!$K1619)</f>
        <v>11</v>
      </c>
      <c r="M1619" s="28">
        <v>80</v>
      </c>
      <c r="N1619" s="28">
        <f>SUM(CLEAN!$AB1619:$AE1619)</f>
        <v>12</v>
      </c>
      <c r="O1619" s="31">
        <f>CLEAN!$U1619+CLEAN!$V1619+CLEAN!$W1619+CLEAN!$X1619+CLEAN!$Y1619+CLEAN!$Z1619</f>
        <v>76</v>
      </c>
      <c r="P1619" s="28">
        <f>IF(CLEAN!$M1619&lt;=32,3,IF(CLEAN!$M1619&lt;=65,2,1))</f>
        <v>1</v>
      </c>
      <c r="Q1619" s="28">
        <f>IF(Table_Market[[#This Row],[F_TOTAL_achat]]&lt;=14,1,IF(Table_Market[[#This Row],[F_TOTAL_achat]]&lt;=21,2,3))</f>
        <v>1</v>
      </c>
      <c r="R1619" s="28">
        <f>IF(Table_Market[[#This Row],[M_TOTAL_dépensé]]&lt;=115,1,IF(Table_Market[[#This Row],[M_TOTAL_dépensé]]&lt;=833,2,3))</f>
        <v>1</v>
      </c>
      <c r="S1619" s="21" t="str">
        <f>Table_Market[[#This Row],[R_SCORE]]&amp;Table_Market[[#This Row],[F_SCORE]]&amp;Table_Market[[#This Row],[M_SCORE]]</f>
        <v>111</v>
      </c>
      <c r="T16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19" s="31">
        <v>29</v>
      </c>
      <c r="V1619" s="31">
        <v>3</v>
      </c>
      <c r="W1619" s="31">
        <v>30</v>
      </c>
      <c r="X1619" s="31">
        <v>3</v>
      </c>
      <c r="Y1619" s="31">
        <v>2</v>
      </c>
      <c r="Z1619" s="31">
        <v>9</v>
      </c>
      <c r="AA1619" s="28">
        <v>2</v>
      </c>
      <c r="AB1619" s="28">
        <v>3</v>
      </c>
      <c r="AC1619" s="28">
        <v>0</v>
      </c>
      <c r="AD1619" s="28">
        <v>3</v>
      </c>
      <c r="AE1619" s="28">
        <v>6</v>
      </c>
      <c r="AF1619" s="28">
        <v>0</v>
      </c>
      <c r="AG1619" s="28">
        <v>0</v>
      </c>
      <c r="AH1619" s="28">
        <v>0</v>
      </c>
      <c r="AI1619" s="28">
        <v>0</v>
      </c>
      <c r="AJ1619" s="28">
        <v>0</v>
      </c>
      <c r="AK1619" s="28">
        <v>0</v>
      </c>
      <c r="AL1619" s="28">
        <v>3</v>
      </c>
      <c r="AM1619" s="28">
        <v>11</v>
      </c>
      <c r="AN1619" s="32">
        <v>0</v>
      </c>
    </row>
    <row r="1620" spans="1:40" x14ac:dyDescent="0.35">
      <c r="A1620" s="19">
        <v>1175</v>
      </c>
      <c r="B1620" s="20">
        <v>1983</v>
      </c>
      <c r="C1620" s="21">
        <f ca="1">YEAR(TODAY())-CLEAN!$B1620</f>
        <v>42</v>
      </c>
      <c r="D1620" s="28" t="s">
        <v>793</v>
      </c>
      <c r="E1620" s="20" t="s">
        <v>717</v>
      </c>
      <c r="F1620" s="20" t="s">
        <v>710</v>
      </c>
      <c r="G1620" s="22">
        <v>36262</v>
      </c>
      <c r="H1620" s="21">
        <v>0</v>
      </c>
      <c r="I1620" s="21">
        <v>0</v>
      </c>
      <c r="J1620" s="21">
        <f>CLEAN!$H1620+CLEAN!$I1620</f>
        <v>0</v>
      </c>
      <c r="K1620" s="23">
        <v>41537</v>
      </c>
      <c r="L1620" s="21">
        <f ca="1">YEAR(TODAY())-YEAR(CLEAN!$K1620)</f>
        <v>12</v>
      </c>
      <c r="M1620" s="21">
        <v>24</v>
      </c>
      <c r="N1620" s="21">
        <f>SUM(CLEAN!$AB1620:$AE1620)</f>
        <v>17</v>
      </c>
      <c r="O1620" s="24">
        <f>CLEAN!$U1620+CLEAN!$V1620+CLEAN!$W1620+CLEAN!$X1620+CLEAN!$Y1620+CLEAN!$Z1620</f>
        <v>426</v>
      </c>
      <c r="P1620" s="21">
        <f>IF(CLEAN!$M1620&lt;=32,3,IF(CLEAN!$M1620&lt;=65,2,1))</f>
        <v>3</v>
      </c>
      <c r="Q1620" s="21">
        <f>IF(Table_Market[[#This Row],[F_TOTAL_achat]]&lt;=14,1,IF(Table_Market[[#This Row],[F_TOTAL_achat]]&lt;=21,2,3))</f>
        <v>2</v>
      </c>
      <c r="R1620" s="21">
        <f>IF(Table_Market[[#This Row],[M_TOTAL_dépensé]]&lt;=115,1,IF(Table_Market[[#This Row],[M_TOTAL_dépensé]]&lt;=833,2,3))</f>
        <v>2</v>
      </c>
      <c r="S1620" s="21" t="str">
        <f>Table_Market[[#This Row],[R_SCORE]]&amp;Table_Market[[#This Row],[F_SCORE]]&amp;Table_Market[[#This Row],[M_SCORE]]</f>
        <v>322</v>
      </c>
      <c r="T16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20" s="24">
        <v>88</v>
      </c>
      <c r="V1620" s="24">
        <v>39</v>
      </c>
      <c r="W1620" s="24">
        <v>54</v>
      </c>
      <c r="X1620" s="24">
        <v>64</v>
      </c>
      <c r="Y1620" s="24">
        <v>28</v>
      </c>
      <c r="Z1620" s="24">
        <v>153</v>
      </c>
      <c r="AA1620" s="21">
        <v>1</v>
      </c>
      <c r="AB1620" s="21">
        <v>3</v>
      </c>
      <c r="AC1620" s="21">
        <v>5</v>
      </c>
      <c r="AD1620" s="21">
        <v>3</v>
      </c>
      <c r="AE1620" s="21">
        <v>6</v>
      </c>
      <c r="AF1620" s="21">
        <v>1</v>
      </c>
      <c r="AG1620" s="21">
        <v>0</v>
      </c>
      <c r="AH1620" s="21">
        <v>0</v>
      </c>
      <c r="AI1620" s="21">
        <v>0</v>
      </c>
      <c r="AJ1620" s="21">
        <v>0</v>
      </c>
      <c r="AK1620" s="21">
        <v>0</v>
      </c>
      <c r="AL1620" s="21">
        <v>3</v>
      </c>
      <c r="AM1620" s="21">
        <v>11</v>
      </c>
      <c r="AN1620" s="25">
        <v>1</v>
      </c>
    </row>
    <row r="1621" spans="1:40" x14ac:dyDescent="0.35">
      <c r="A1621" s="26">
        <v>6471</v>
      </c>
      <c r="B1621" s="27">
        <v>1971</v>
      </c>
      <c r="C1621" s="21">
        <f ca="1">YEAR(TODAY())-CLEAN!$B1621</f>
        <v>54</v>
      </c>
      <c r="D1621" s="28" t="s">
        <v>792</v>
      </c>
      <c r="E1621" s="27" t="s">
        <v>717</v>
      </c>
      <c r="F1621" s="27" t="s">
        <v>709</v>
      </c>
      <c r="G1621" s="29">
        <v>36230</v>
      </c>
      <c r="H1621" s="28">
        <v>1</v>
      </c>
      <c r="I1621" s="28">
        <v>0</v>
      </c>
      <c r="J1621" s="28">
        <f>CLEAN!$H1621+CLEAN!$I1621</f>
        <v>1</v>
      </c>
      <c r="K1621" s="30">
        <v>41564</v>
      </c>
      <c r="L1621" s="28">
        <f ca="1">YEAR(TODAY())-YEAR(CLEAN!$K1621)</f>
        <v>12</v>
      </c>
      <c r="M1621" s="28">
        <v>17</v>
      </c>
      <c r="N1621" s="28">
        <f>SUM(CLEAN!$AB1621:$AE1621)</f>
        <v>11</v>
      </c>
      <c r="O1621" s="31">
        <f>CLEAN!$U1621+CLEAN!$V1621+CLEAN!$W1621+CLEAN!$X1621+CLEAN!$Y1621+CLEAN!$Z1621</f>
        <v>59</v>
      </c>
      <c r="P1621" s="28">
        <f>IF(CLEAN!$M1621&lt;=32,3,IF(CLEAN!$M1621&lt;=65,2,1))</f>
        <v>3</v>
      </c>
      <c r="Q1621" s="28">
        <f>IF(Table_Market[[#This Row],[F_TOTAL_achat]]&lt;=14,1,IF(Table_Market[[#This Row],[F_TOTAL_achat]]&lt;=21,2,3))</f>
        <v>1</v>
      </c>
      <c r="R1621" s="28">
        <f>IF(Table_Market[[#This Row],[M_TOTAL_dépensé]]&lt;=115,1,IF(Table_Market[[#This Row],[M_TOTAL_dépensé]]&lt;=833,2,3))</f>
        <v>1</v>
      </c>
      <c r="S1621" s="21" t="str">
        <f>Table_Market[[#This Row],[R_SCORE]]&amp;Table_Market[[#This Row],[F_SCORE]]&amp;Table_Market[[#This Row],[M_SCORE]]</f>
        <v>311</v>
      </c>
      <c r="T16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21" s="31">
        <v>14</v>
      </c>
      <c r="V1621" s="31">
        <v>2</v>
      </c>
      <c r="W1621" s="31">
        <v>30</v>
      </c>
      <c r="X1621" s="31">
        <v>8</v>
      </c>
      <c r="Y1621" s="31">
        <v>2</v>
      </c>
      <c r="Z1621" s="31">
        <v>3</v>
      </c>
      <c r="AA1621" s="28">
        <v>1</v>
      </c>
      <c r="AB1621" s="28">
        <v>2</v>
      </c>
      <c r="AC1621" s="28">
        <v>0</v>
      </c>
      <c r="AD1621" s="28">
        <v>4</v>
      </c>
      <c r="AE1621" s="28">
        <v>5</v>
      </c>
      <c r="AF1621" s="28">
        <v>0</v>
      </c>
      <c r="AG1621" s="28">
        <v>0</v>
      </c>
      <c r="AH1621" s="28">
        <v>0</v>
      </c>
      <c r="AI1621" s="28">
        <v>0</v>
      </c>
      <c r="AJ1621" s="28">
        <v>0</v>
      </c>
      <c r="AK1621" s="28">
        <v>0</v>
      </c>
      <c r="AL1621" s="28">
        <v>3</v>
      </c>
      <c r="AM1621" s="28">
        <v>11</v>
      </c>
      <c r="AN1621" s="32">
        <v>0</v>
      </c>
    </row>
    <row r="1622" spans="1:40" x14ac:dyDescent="0.35">
      <c r="A1622" s="19">
        <v>8779</v>
      </c>
      <c r="B1622" s="20">
        <v>1985</v>
      </c>
      <c r="C1622" s="21">
        <f ca="1">YEAR(TODAY())-CLEAN!$B1622</f>
        <v>40</v>
      </c>
      <c r="D1622" s="28" t="s">
        <v>793</v>
      </c>
      <c r="E1622" s="20" t="s">
        <v>717</v>
      </c>
      <c r="F1622" s="20" t="s">
        <v>710</v>
      </c>
      <c r="G1622" s="22">
        <v>36145</v>
      </c>
      <c r="H1622" s="21">
        <v>1</v>
      </c>
      <c r="I1622" s="21">
        <v>0</v>
      </c>
      <c r="J1622" s="21">
        <f>CLEAN!$H1622+CLEAN!$I1622</f>
        <v>1</v>
      </c>
      <c r="K1622" s="23">
        <v>41441</v>
      </c>
      <c r="L1622" s="21">
        <f ca="1">YEAR(TODAY())-YEAR(CLEAN!$K1622)</f>
        <v>12</v>
      </c>
      <c r="M1622" s="21">
        <v>13</v>
      </c>
      <c r="N1622" s="21">
        <f>SUM(CLEAN!$AB1622:$AE1622)</f>
        <v>17</v>
      </c>
      <c r="O1622" s="24">
        <f>CLEAN!$U1622+CLEAN!$V1622+CLEAN!$W1622+CLEAN!$X1622+CLEAN!$Y1622+CLEAN!$Z1622</f>
        <v>172</v>
      </c>
      <c r="P1622" s="21">
        <f>IF(CLEAN!$M1622&lt;=32,3,IF(CLEAN!$M1622&lt;=65,2,1))</f>
        <v>3</v>
      </c>
      <c r="Q1622" s="21">
        <f>IF(Table_Market[[#This Row],[F_TOTAL_achat]]&lt;=14,1,IF(Table_Market[[#This Row],[F_TOTAL_achat]]&lt;=21,2,3))</f>
        <v>2</v>
      </c>
      <c r="R1622" s="21">
        <f>IF(Table_Market[[#This Row],[M_TOTAL_dépensé]]&lt;=115,1,IF(Table_Market[[#This Row],[M_TOTAL_dépensé]]&lt;=833,2,3))</f>
        <v>2</v>
      </c>
      <c r="S1622" s="21" t="str">
        <f>Table_Market[[#This Row],[R_SCORE]]&amp;Table_Market[[#This Row],[F_SCORE]]&amp;Table_Market[[#This Row],[M_SCORE]]</f>
        <v>322</v>
      </c>
      <c r="T16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22" s="24">
        <v>56</v>
      </c>
      <c r="V1622" s="24">
        <v>4</v>
      </c>
      <c r="W1622" s="24">
        <v>76</v>
      </c>
      <c r="X1622" s="24">
        <v>17</v>
      </c>
      <c r="Y1622" s="24">
        <v>1</v>
      </c>
      <c r="Z1622" s="24">
        <v>18</v>
      </c>
      <c r="AA1622" s="21">
        <v>4</v>
      </c>
      <c r="AB1622" s="21">
        <v>4</v>
      </c>
      <c r="AC1622" s="21">
        <v>1</v>
      </c>
      <c r="AD1622" s="21">
        <v>3</v>
      </c>
      <c r="AE1622" s="21">
        <v>9</v>
      </c>
      <c r="AF1622" s="21">
        <v>1</v>
      </c>
      <c r="AG1622" s="21">
        <v>0</v>
      </c>
      <c r="AH1622" s="21">
        <v>0</v>
      </c>
      <c r="AI1622" s="21">
        <v>0</v>
      </c>
      <c r="AJ1622" s="21">
        <v>0</v>
      </c>
      <c r="AK1622" s="21">
        <v>0</v>
      </c>
      <c r="AL1622" s="21">
        <v>3</v>
      </c>
      <c r="AM1622" s="21">
        <v>11</v>
      </c>
      <c r="AN1622" s="25">
        <v>1</v>
      </c>
    </row>
    <row r="1623" spans="1:40" x14ac:dyDescent="0.35">
      <c r="A1623" s="26">
        <v>2724</v>
      </c>
      <c r="B1623" s="27">
        <v>1981</v>
      </c>
      <c r="C1623" s="21">
        <f ca="1">YEAR(TODAY())-CLEAN!$B1623</f>
        <v>44</v>
      </c>
      <c r="D1623" s="28" t="s">
        <v>793</v>
      </c>
      <c r="E1623" s="27" t="s">
        <v>717</v>
      </c>
      <c r="F1623" s="27" t="s">
        <v>709</v>
      </c>
      <c r="G1623" s="29">
        <v>36143</v>
      </c>
      <c r="H1623" s="28">
        <v>1</v>
      </c>
      <c r="I1623" s="28">
        <v>0</v>
      </c>
      <c r="J1623" s="28">
        <f>CLEAN!$H1623+CLEAN!$I1623</f>
        <v>1</v>
      </c>
      <c r="K1623" s="30">
        <v>41728</v>
      </c>
      <c r="L1623" s="28">
        <f ca="1">YEAR(TODAY())-YEAR(CLEAN!$K1623)</f>
        <v>11</v>
      </c>
      <c r="M1623" s="28">
        <v>33</v>
      </c>
      <c r="N1623" s="28">
        <f>SUM(CLEAN!$AB1623:$AE1623)</f>
        <v>6</v>
      </c>
      <c r="O1623" s="31">
        <f>CLEAN!$U1623+CLEAN!$V1623+CLEAN!$W1623+CLEAN!$X1623+CLEAN!$Y1623+CLEAN!$Z1623</f>
        <v>19</v>
      </c>
      <c r="P1623" s="28">
        <f>IF(CLEAN!$M1623&lt;=32,3,IF(CLEAN!$M1623&lt;=65,2,1))</f>
        <v>2</v>
      </c>
      <c r="Q1623" s="28">
        <f>IF(Table_Market[[#This Row],[F_TOTAL_achat]]&lt;=14,1,IF(Table_Market[[#This Row],[F_TOTAL_achat]]&lt;=21,2,3))</f>
        <v>1</v>
      </c>
      <c r="R1623" s="28">
        <f>IF(Table_Market[[#This Row],[M_TOTAL_dépensé]]&lt;=115,1,IF(Table_Market[[#This Row],[M_TOTAL_dépensé]]&lt;=833,2,3))</f>
        <v>1</v>
      </c>
      <c r="S1623" s="21" t="str">
        <f>Table_Market[[#This Row],[R_SCORE]]&amp;Table_Market[[#This Row],[F_SCORE]]&amp;Table_Market[[#This Row],[M_SCORE]]</f>
        <v>211</v>
      </c>
      <c r="T16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23" s="31">
        <v>12</v>
      </c>
      <c r="V1623" s="31">
        <v>0</v>
      </c>
      <c r="W1623" s="31">
        <v>1</v>
      </c>
      <c r="X1623" s="31">
        <v>0</v>
      </c>
      <c r="Y1623" s="31">
        <v>0</v>
      </c>
      <c r="Z1623" s="31">
        <v>6</v>
      </c>
      <c r="AA1623" s="28">
        <v>1</v>
      </c>
      <c r="AB1623" s="28">
        <v>0</v>
      </c>
      <c r="AC1623" s="28">
        <v>1</v>
      </c>
      <c r="AD1623" s="28">
        <v>2</v>
      </c>
      <c r="AE1623" s="28">
        <v>3</v>
      </c>
      <c r="AF1623" s="28">
        <v>0</v>
      </c>
      <c r="AG1623" s="28">
        <v>0</v>
      </c>
      <c r="AH1623" s="28">
        <v>0</v>
      </c>
      <c r="AI1623" s="28">
        <v>0</v>
      </c>
      <c r="AJ1623" s="28">
        <v>0</v>
      </c>
      <c r="AK1623" s="28">
        <v>0</v>
      </c>
      <c r="AL1623" s="28">
        <v>3</v>
      </c>
      <c r="AM1623" s="28">
        <v>11</v>
      </c>
      <c r="AN1623" s="32">
        <v>0</v>
      </c>
    </row>
    <row r="1624" spans="1:40" x14ac:dyDescent="0.35">
      <c r="A1624" s="19">
        <v>273</v>
      </c>
      <c r="B1624" s="20">
        <v>1970</v>
      </c>
      <c r="C1624" s="21">
        <f ca="1">YEAR(TODAY())-CLEAN!$B1624</f>
        <v>55</v>
      </c>
      <c r="D1624" s="28" t="s">
        <v>792</v>
      </c>
      <c r="E1624" s="20" t="s">
        <v>717</v>
      </c>
      <c r="F1624" s="20" t="s">
        <v>710</v>
      </c>
      <c r="G1624" s="22">
        <v>36138</v>
      </c>
      <c r="H1624" s="21">
        <v>1</v>
      </c>
      <c r="I1624" s="21">
        <v>1</v>
      </c>
      <c r="J1624" s="21">
        <f>CLEAN!$H1624+CLEAN!$I1624</f>
        <v>2</v>
      </c>
      <c r="K1624" s="23">
        <v>41471</v>
      </c>
      <c r="L1624" s="21">
        <f ca="1">YEAR(TODAY())-YEAR(CLEAN!$K1624)</f>
        <v>12</v>
      </c>
      <c r="M1624" s="21">
        <v>48</v>
      </c>
      <c r="N1624" s="21">
        <f>SUM(CLEAN!$AB1624:$AE1624)</f>
        <v>15</v>
      </c>
      <c r="O1624" s="24">
        <f>CLEAN!$U1624+CLEAN!$V1624+CLEAN!$W1624+CLEAN!$X1624+CLEAN!$Y1624+CLEAN!$Z1624</f>
        <v>151</v>
      </c>
      <c r="P1624" s="21">
        <f>IF(CLEAN!$M1624&lt;=32,3,IF(CLEAN!$M1624&lt;=65,2,1))</f>
        <v>2</v>
      </c>
      <c r="Q1624" s="21">
        <f>IF(Table_Market[[#This Row],[F_TOTAL_achat]]&lt;=14,1,IF(Table_Market[[#This Row],[F_TOTAL_achat]]&lt;=21,2,3))</f>
        <v>2</v>
      </c>
      <c r="R1624" s="21">
        <f>IF(Table_Market[[#This Row],[M_TOTAL_dépensé]]&lt;=115,1,IF(Table_Market[[#This Row],[M_TOTAL_dépensé]]&lt;=833,2,3))</f>
        <v>2</v>
      </c>
      <c r="S1624" s="21" t="str">
        <f>Table_Market[[#This Row],[R_SCORE]]&amp;Table_Market[[#This Row],[F_SCORE]]&amp;Table_Market[[#This Row],[M_SCORE]]</f>
        <v>222</v>
      </c>
      <c r="T16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24" s="24">
        <v>130</v>
      </c>
      <c r="V1624" s="24">
        <v>0</v>
      </c>
      <c r="W1624" s="24">
        <v>16</v>
      </c>
      <c r="X1624" s="24">
        <v>0</v>
      </c>
      <c r="Y1624" s="24">
        <v>0</v>
      </c>
      <c r="Z1624" s="24">
        <v>5</v>
      </c>
      <c r="AA1624" s="21">
        <v>5</v>
      </c>
      <c r="AB1624" s="21">
        <v>3</v>
      </c>
      <c r="AC1624" s="21">
        <v>1</v>
      </c>
      <c r="AD1624" s="21">
        <v>4</v>
      </c>
      <c r="AE1624" s="21">
        <v>7</v>
      </c>
      <c r="AF1624" s="21">
        <v>0</v>
      </c>
      <c r="AG1624" s="21">
        <v>1</v>
      </c>
      <c r="AH1624" s="21">
        <v>0</v>
      </c>
      <c r="AI1624" s="21">
        <v>0</v>
      </c>
      <c r="AJ1624" s="21">
        <v>0</v>
      </c>
      <c r="AK1624" s="21">
        <v>0</v>
      </c>
      <c r="AL1624" s="21">
        <v>3</v>
      </c>
      <c r="AM1624" s="21">
        <v>11</v>
      </c>
      <c r="AN1624" s="25">
        <v>0</v>
      </c>
    </row>
    <row r="1625" spans="1:40" x14ac:dyDescent="0.35">
      <c r="A1625" s="26">
        <v>7453</v>
      </c>
      <c r="B1625" s="27">
        <v>1954</v>
      </c>
      <c r="C1625" s="21">
        <f ca="1">YEAR(TODAY())-CLEAN!$B1625</f>
        <v>71</v>
      </c>
      <c r="D1625" s="28" t="s">
        <v>794</v>
      </c>
      <c r="E1625" s="27" t="s">
        <v>716</v>
      </c>
      <c r="F1625" s="27" t="s">
        <v>709</v>
      </c>
      <c r="G1625" s="29">
        <v>36130</v>
      </c>
      <c r="H1625" s="28">
        <v>0</v>
      </c>
      <c r="I1625" s="28">
        <v>1</v>
      </c>
      <c r="J1625" s="28">
        <f>CLEAN!$H1625+CLEAN!$I1625</f>
        <v>1</v>
      </c>
      <c r="K1625" s="30">
        <v>41307</v>
      </c>
      <c r="L1625" s="28">
        <f ca="1">YEAR(TODAY())-YEAR(CLEAN!$K1625)</f>
        <v>12</v>
      </c>
      <c r="M1625" s="28">
        <v>46</v>
      </c>
      <c r="N1625" s="28">
        <f>SUM(CLEAN!$AB1625:$AE1625)</f>
        <v>19</v>
      </c>
      <c r="O1625" s="31">
        <f>CLEAN!$U1625+CLEAN!$V1625+CLEAN!$W1625+CLEAN!$X1625+CLEAN!$Y1625+CLEAN!$Z1625</f>
        <v>488</v>
      </c>
      <c r="P1625" s="28">
        <f>IF(CLEAN!$M1625&lt;=32,3,IF(CLEAN!$M1625&lt;=65,2,1))</f>
        <v>2</v>
      </c>
      <c r="Q1625" s="28">
        <f>IF(Table_Market[[#This Row],[F_TOTAL_achat]]&lt;=14,1,IF(Table_Market[[#This Row],[F_TOTAL_achat]]&lt;=21,2,3))</f>
        <v>2</v>
      </c>
      <c r="R1625" s="28">
        <f>IF(Table_Market[[#This Row],[M_TOTAL_dépensé]]&lt;=115,1,IF(Table_Market[[#This Row],[M_TOTAL_dépensé]]&lt;=833,2,3))</f>
        <v>2</v>
      </c>
      <c r="S1625" s="21" t="str">
        <f>Table_Market[[#This Row],[R_SCORE]]&amp;Table_Market[[#This Row],[F_SCORE]]&amp;Table_Market[[#This Row],[M_SCORE]]</f>
        <v>222</v>
      </c>
      <c r="T16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25" s="31">
        <v>157</v>
      </c>
      <c r="V1625" s="31">
        <v>43</v>
      </c>
      <c r="W1625" s="31">
        <v>127</v>
      </c>
      <c r="X1625" s="31">
        <v>68</v>
      </c>
      <c r="Y1625" s="31">
        <v>56</v>
      </c>
      <c r="Z1625" s="31">
        <v>37</v>
      </c>
      <c r="AA1625" s="28">
        <v>6</v>
      </c>
      <c r="AB1625" s="28">
        <v>3</v>
      </c>
      <c r="AC1625" s="28">
        <v>8</v>
      </c>
      <c r="AD1625" s="28">
        <v>4</v>
      </c>
      <c r="AE1625" s="28">
        <v>4</v>
      </c>
      <c r="AF1625" s="28">
        <v>1</v>
      </c>
      <c r="AG1625" s="28">
        <v>0</v>
      </c>
      <c r="AH1625" s="28">
        <v>0</v>
      </c>
      <c r="AI1625" s="28">
        <v>0</v>
      </c>
      <c r="AJ1625" s="28">
        <v>0</v>
      </c>
      <c r="AK1625" s="28">
        <v>0</v>
      </c>
      <c r="AL1625" s="28">
        <v>3</v>
      </c>
      <c r="AM1625" s="28">
        <v>11</v>
      </c>
      <c r="AN1625" s="32">
        <v>1</v>
      </c>
    </row>
    <row r="1626" spans="1:40" x14ac:dyDescent="0.35">
      <c r="A1626" s="19">
        <v>3409</v>
      </c>
      <c r="B1626" s="20">
        <v>1984</v>
      </c>
      <c r="C1626" s="21">
        <f ca="1">YEAR(TODAY())-CLEAN!$B1626</f>
        <v>41</v>
      </c>
      <c r="D1626" s="28" t="s">
        <v>793</v>
      </c>
      <c r="E1626" s="20" t="s">
        <v>716</v>
      </c>
      <c r="F1626" s="20" t="s">
        <v>709</v>
      </c>
      <c r="G1626" s="22">
        <v>36108</v>
      </c>
      <c r="H1626" s="21">
        <v>1</v>
      </c>
      <c r="I1626" s="21">
        <v>0</v>
      </c>
      <c r="J1626" s="21">
        <f>CLEAN!$H1626+CLEAN!$I1626</f>
        <v>1</v>
      </c>
      <c r="K1626" s="23">
        <v>41562</v>
      </c>
      <c r="L1626" s="21">
        <f ca="1">YEAR(TODAY())-YEAR(CLEAN!$K1626)</f>
        <v>12</v>
      </c>
      <c r="M1626" s="21">
        <v>68</v>
      </c>
      <c r="N1626" s="21">
        <f>SUM(CLEAN!$AB1626:$AE1626)</f>
        <v>21</v>
      </c>
      <c r="O1626" s="24">
        <f>CLEAN!$U1626+CLEAN!$V1626+CLEAN!$W1626+CLEAN!$X1626+CLEAN!$Y1626+CLEAN!$Z1626</f>
        <v>339</v>
      </c>
      <c r="P1626" s="21">
        <f>IF(CLEAN!$M1626&lt;=32,3,IF(CLEAN!$M1626&lt;=65,2,1))</f>
        <v>1</v>
      </c>
      <c r="Q1626" s="21">
        <f>IF(Table_Market[[#This Row],[F_TOTAL_achat]]&lt;=14,1,IF(Table_Market[[#This Row],[F_TOTAL_achat]]&lt;=21,2,3))</f>
        <v>2</v>
      </c>
      <c r="R1626" s="21">
        <f>IF(Table_Market[[#This Row],[M_TOTAL_dépensé]]&lt;=115,1,IF(Table_Market[[#This Row],[M_TOTAL_dépensé]]&lt;=833,2,3))</f>
        <v>2</v>
      </c>
      <c r="S1626" s="21" t="str">
        <f>Table_Market[[#This Row],[R_SCORE]]&amp;Table_Market[[#This Row],[F_SCORE]]&amp;Table_Market[[#This Row],[M_SCORE]]</f>
        <v>122</v>
      </c>
      <c r="T16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26" s="24">
        <v>141</v>
      </c>
      <c r="V1626" s="24">
        <v>8</v>
      </c>
      <c r="W1626" s="24">
        <v>129</v>
      </c>
      <c r="X1626" s="24">
        <v>3</v>
      </c>
      <c r="Y1626" s="24">
        <v>11</v>
      </c>
      <c r="Z1626" s="24">
        <v>47</v>
      </c>
      <c r="AA1626" s="21">
        <v>3</v>
      </c>
      <c r="AB1626" s="21">
        <v>7</v>
      </c>
      <c r="AC1626" s="21">
        <v>1</v>
      </c>
      <c r="AD1626" s="21">
        <v>4</v>
      </c>
      <c r="AE1626" s="21">
        <v>9</v>
      </c>
      <c r="AF1626" s="21">
        <v>1</v>
      </c>
      <c r="AG1626" s="21">
        <v>0</v>
      </c>
      <c r="AH1626" s="21">
        <v>0</v>
      </c>
      <c r="AI1626" s="21">
        <v>0</v>
      </c>
      <c r="AJ1626" s="21">
        <v>0</v>
      </c>
      <c r="AK1626" s="21">
        <v>0</v>
      </c>
      <c r="AL1626" s="21">
        <v>3</v>
      </c>
      <c r="AM1626" s="21">
        <v>11</v>
      </c>
      <c r="AN1626" s="25">
        <v>0</v>
      </c>
    </row>
    <row r="1627" spans="1:40" x14ac:dyDescent="0.35">
      <c r="A1627" s="26">
        <v>8008</v>
      </c>
      <c r="B1627" s="27">
        <v>1983</v>
      </c>
      <c r="C1627" s="21">
        <f ca="1">YEAR(TODAY())-CLEAN!$B1627</f>
        <v>42</v>
      </c>
      <c r="D1627" s="28" t="s">
        <v>793</v>
      </c>
      <c r="E1627" s="27" t="s">
        <v>716</v>
      </c>
      <c r="F1627" s="27" t="s">
        <v>713</v>
      </c>
      <c r="G1627" s="29">
        <v>36075</v>
      </c>
      <c r="H1627" s="28">
        <v>1</v>
      </c>
      <c r="I1627" s="28">
        <v>0</v>
      </c>
      <c r="J1627" s="28">
        <f>CLEAN!$H1627+CLEAN!$I1627</f>
        <v>1</v>
      </c>
      <c r="K1627" s="30">
        <v>41617</v>
      </c>
      <c r="L1627" s="28">
        <f ca="1">YEAR(TODAY())-YEAR(CLEAN!$K1627)</f>
        <v>12</v>
      </c>
      <c r="M1627" s="28">
        <v>54</v>
      </c>
      <c r="N1627" s="28">
        <f>SUM(CLEAN!$AB1627:$AE1627)</f>
        <v>12</v>
      </c>
      <c r="O1627" s="31">
        <f>CLEAN!$U1627+CLEAN!$V1627+CLEAN!$W1627+CLEAN!$X1627+CLEAN!$Y1627+CLEAN!$Z1627</f>
        <v>119</v>
      </c>
      <c r="P1627" s="28">
        <f>IF(CLEAN!$M1627&lt;=32,3,IF(CLEAN!$M1627&lt;=65,2,1))</f>
        <v>2</v>
      </c>
      <c r="Q1627" s="28">
        <f>IF(Table_Market[[#This Row],[F_TOTAL_achat]]&lt;=14,1,IF(Table_Market[[#This Row],[F_TOTAL_achat]]&lt;=21,2,3))</f>
        <v>1</v>
      </c>
      <c r="R1627" s="28">
        <f>IF(Table_Market[[#This Row],[M_TOTAL_dépensé]]&lt;=115,1,IF(Table_Market[[#This Row],[M_TOTAL_dépensé]]&lt;=833,2,3))</f>
        <v>2</v>
      </c>
      <c r="S1627" s="21" t="str">
        <f>Table_Market[[#This Row],[R_SCORE]]&amp;Table_Market[[#This Row],[F_SCORE]]&amp;Table_Market[[#This Row],[M_SCORE]]</f>
        <v>212</v>
      </c>
      <c r="T16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27" s="31">
        <v>46</v>
      </c>
      <c r="V1627" s="31">
        <v>0</v>
      </c>
      <c r="W1627" s="31">
        <v>30</v>
      </c>
      <c r="X1627" s="31">
        <v>12</v>
      </c>
      <c r="Y1627" s="31">
        <v>1</v>
      </c>
      <c r="Z1627" s="31">
        <v>30</v>
      </c>
      <c r="AA1627" s="28">
        <v>1</v>
      </c>
      <c r="AB1627" s="28">
        <v>2</v>
      </c>
      <c r="AC1627" s="28">
        <v>0</v>
      </c>
      <c r="AD1627" s="28">
        <v>4</v>
      </c>
      <c r="AE1627" s="28">
        <v>6</v>
      </c>
      <c r="AF1627" s="28">
        <v>0</v>
      </c>
      <c r="AG1627" s="28">
        <v>0</v>
      </c>
      <c r="AH1627" s="28">
        <v>0</v>
      </c>
      <c r="AI1627" s="28">
        <v>0</v>
      </c>
      <c r="AJ1627" s="28">
        <v>0</v>
      </c>
      <c r="AK1627" s="28">
        <v>0</v>
      </c>
      <c r="AL1627" s="28">
        <v>3</v>
      </c>
      <c r="AM1627" s="28">
        <v>11</v>
      </c>
      <c r="AN1627" s="32">
        <v>0</v>
      </c>
    </row>
    <row r="1628" spans="1:40" x14ac:dyDescent="0.35">
      <c r="A1628" s="19">
        <v>7842</v>
      </c>
      <c r="B1628" s="20">
        <v>1968</v>
      </c>
      <c r="C1628" s="21">
        <f ca="1">YEAR(TODAY())-CLEAN!$B1628</f>
        <v>57</v>
      </c>
      <c r="D1628" s="28" t="s">
        <v>792</v>
      </c>
      <c r="E1628" s="20" t="s">
        <v>716</v>
      </c>
      <c r="F1628" s="20" t="s">
        <v>709</v>
      </c>
      <c r="G1628" s="22">
        <v>36065</v>
      </c>
      <c r="H1628" s="21">
        <v>1</v>
      </c>
      <c r="I1628" s="21">
        <v>1</v>
      </c>
      <c r="J1628" s="21">
        <f>CLEAN!$H1628+CLEAN!$I1628</f>
        <v>2</v>
      </c>
      <c r="K1628" s="23">
        <v>41364</v>
      </c>
      <c r="L1628" s="21">
        <f ca="1">YEAR(TODAY())-YEAR(CLEAN!$K1628)</f>
        <v>12</v>
      </c>
      <c r="M1628" s="21">
        <v>54</v>
      </c>
      <c r="N1628" s="21">
        <f>SUM(CLEAN!$AB1628:$AE1628)</f>
        <v>14</v>
      </c>
      <c r="O1628" s="24">
        <f>CLEAN!$U1628+CLEAN!$V1628+CLEAN!$W1628+CLEAN!$X1628+CLEAN!$Y1628+CLEAN!$Z1628</f>
        <v>74</v>
      </c>
      <c r="P1628" s="21">
        <f>IF(CLEAN!$M1628&lt;=32,3,IF(CLEAN!$M1628&lt;=65,2,1))</f>
        <v>2</v>
      </c>
      <c r="Q1628" s="21">
        <f>IF(Table_Market[[#This Row],[F_TOTAL_achat]]&lt;=14,1,IF(Table_Market[[#This Row],[F_TOTAL_achat]]&lt;=21,2,3))</f>
        <v>1</v>
      </c>
      <c r="R1628" s="21">
        <f>IF(Table_Market[[#This Row],[M_TOTAL_dépensé]]&lt;=115,1,IF(Table_Market[[#This Row],[M_TOTAL_dépensé]]&lt;=833,2,3))</f>
        <v>1</v>
      </c>
      <c r="S1628" s="21" t="str">
        <f>Table_Market[[#This Row],[R_SCORE]]&amp;Table_Market[[#This Row],[F_SCORE]]&amp;Table_Market[[#This Row],[M_SCORE]]</f>
        <v>211</v>
      </c>
      <c r="T16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28" s="24">
        <v>18</v>
      </c>
      <c r="V1628" s="24">
        <v>7</v>
      </c>
      <c r="W1628" s="24">
        <v>34</v>
      </c>
      <c r="X1628" s="24">
        <v>10</v>
      </c>
      <c r="Y1628" s="24">
        <v>2</v>
      </c>
      <c r="Z1628" s="24">
        <v>3</v>
      </c>
      <c r="AA1628" s="21">
        <v>3</v>
      </c>
      <c r="AB1628" s="21">
        <v>3</v>
      </c>
      <c r="AC1628" s="21">
        <v>0</v>
      </c>
      <c r="AD1628" s="21">
        <v>3</v>
      </c>
      <c r="AE1628" s="21">
        <v>8</v>
      </c>
      <c r="AF1628" s="21">
        <v>0</v>
      </c>
      <c r="AG1628" s="21">
        <v>0</v>
      </c>
      <c r="AH1628" s="21">
        <v>0</v>
      </c>
      <c r="AI1628" s="21">
        <v>0</v>
      </c>
      <c r="AJ1628" s="21">
        <v>0</v>
      </c>
      <c r="AK1628" s="21">
        <v>0</v>
      </c>
      <c r="AL1628" s="21">
        <v>3</v>
      </c>
      <c r="AM1628" s="21">
        <v>11</v>
      </c>
      <c r="AN1628" s="25">
        <v>0</v>
      </c>
    </row>
    <row r="1629" spans="1:40" x14ac:dyDescent="0.35">
      <c r="A1629" s="26">
        <v>4385</v>
      </c>
      <c r="B1629" s="27">
        <v>1981</v>
      </c>
      <c r="C1629" s="21">
        <f ca="1">YEAR(TODAY())-CLEAN!$B1629</f>
        <v>44</v>
      </c>
      <c r="D1629" s="28" t="s">
        <v>793</v>
      </c>
      <c r="E1629" s="27" t="s">
        <v>714</v>
      </c>
      <c r="F1629" s="27" t="s">
        <v>709</v>
      </c>
      <c r="G1629" s="29">
        <v>36038</v>
      </c>
      <c r="H1629" s="28">
        <v>1</v>
      </c>
      <c r="I1629" s="28">
        <v>0</v>
      </c>
      <c r="J1629" s="28">
        <f>CLEAN!$H1629+CLEAN!$I1629</f>
        <v>1</v>
      </c>
      <c r="K1629" s="30">
        <v>41425</v>
      </c>
      <c r="L1629" s="28">
        <f ca="1">YEAR(TODAY())-YEAR(CLEAN!$K1629)</f>
        <v>12</v>
      </c>
      <c r="M1629" s="28">
        <v>82</v>
      </c>
      <c r="N1629" s="28">
        <f>SUM(CLEAN!$AB1629:$AE1629)</f>
        <v>12</v>
      </c>
      <c r="O1629" s="31">
        <f>CLEAN!$U1629+CLEAN!$V1629+CLEAN!$W1629+CLEAN!$X1629+CLEAN!$Y1629+CLEAN!$Z1629</f>
        <v>47</v>
      </c>
      <c r="P1629" s="28">
        <f>IF(CLEAN!$M1629&lt;=32,3,IF(CLEAN!$M1629&lt;=65,2,1))</f>
        <v>1</v>
      </c>
      <c r="Q1629" s="28">
        <f>IF(Table_Market[[#This Row],[F_TOTAL_achat]]&lt;=14,1,IF(Table_Market[[#This Row],[F_TOTAL_achat]]&lt;=21,2,3))</f>
        <v>1</v>
      </c>
      <c r="R1629" s="28">
        <f>IF(Table_Market[[#This Row],[M_TOTAL_dépensé]]&lt;=115,1,IF(Table_Market[[#This Row],[M_TOTAL_dépensé]]&lt;=833,2,3))</f>
        <v>1</v>
      </c>
      <c r="S1629" s="21" t="str">
        <f>Table_Market[[#This Row],[R_SCORE]]&amp;Table_Market[[#This Row],[F_SCORE]]&amp;Table_Market[[#This Row],[M_SCORE]]</f>
        <v>111</v>
      </c>
      <c r="T16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29" s="31">
        <v>23</v>
      </c>
      <c r="V1629" s="31">
        <v>0</v>
      </c>
      <c r="W1629" s="31">
        <v>15</v>
      </c>
      <c r="X1629" s="31">
        <v>0</v>
      </c>
      <c r="Y1629" s="31">
        <v>2</v>
      </c>
      <c r="Z1629" s="31">
        <v>7</v>
      </c>
      <c r="AA1629" s="28">
        <v>2</v>
      </c>
      <c r="AB1629" s="28">
        <v>3</v>
      </c>
      <c r="AC1629" s="28">
        <v>0</v>
      </c>
      <c r="AD1629" s="28">
        <v>3</v>
      </c>
      <c r="AE1629" s="28">
        <v>6</v>
      </c>
      <c r="AF1629" s="28">
        <v>0</v>
      </c>
      <c r="AG1629" s="28">
        <v>0</v>
      </c>
      <c r="AH1629" s="28">
        <v>0</v>
      </c>
      <c r="AI1629" s="28">
        <v>0</v>
      </c>
      <c r="AJ1629" s="28">
        <v>0</v>
      </c>
      <c r="AK1629" s="28">
        <v>0</v>
      </c>
      <c r="AL1629" s="28">
        <v>3</v>
      </c>
      <c r="AM1629" s="28">
        <v>11</v>
      </c>
      <c r="AN1629" s="32">
        <v>0</v>
      </c>
    </row>
    <row r="1630" spans="1:40" x14ac:dyDescent="0.35">
      <c r="A1630" s="19">
        <v>5654</v>
      </c>
      <c r="B1630" s="20">
        <v>1972</v>
      </c>
      <c r="C1630" s="21">
        <f ca="1">YEAR(TODAY())-CLEAN!$B1630</f>
        <v>53</v>
      </c>
      <c r="D1630" s="28" t="s">
        <v>792</v>
      </c>
      <c r="E1630" s="20" t="s">
        <v>716</v>
      </c>
      <c r="F1630" s="20" t="s">
        <v>710</v>
      </c>
      <c r="G1630" s="22">
        <v>36026</v>
      </c>
      <c r="H1630" s="21">
        <v>2</v>
      </c>
      <c r="I1630" s="21">
        <v>1</v>
      </c>
      <c r="J1630" s="21">
        <f>CLEAN!$H1630+CLEAN!$I1630</f>
        <v>3</v>
      </c>
      <c r="K1630" s="23">
        <v>41714</v>
      </c>
      <c r="L1630" s="21">
        <f ca="1">YEAR(TODAY())-YEAR(CLEAN!$K1630)</f>
        <v>11</v>
      </c>
      <c r="M1630" s="21">
        <v>34</v>
      </c>
      <c r="N1630" s="21">
        <f>SUM(CLEAN!$AB1630:$AE1630)</f>
        <v>11</v>
      </c>
      <c r="O1630" s="24">
        <f>CLEAN!$U1630+CLEAN!$V1630+CLEAN!$W1630+CLEAN!$X1630+CLEAN!$Y1630+CLEAN!$Z1630</f>
        <v>61</v>
      </c>
      <c r="P1630" s="21">
        <f>IF(CLEAN!$M1630&lt;=32,3,IF(CLEAN!$M1630&lt;=65,2,1))</f>
        <v>2</v>
      </c>
      <c r="Q1630" s="21">
        <f>IF(Table_Market[[#This Row],[F_TOTAL_achat]]&lt;=14,1,IF(Table_Market[[#This Row],[F_TOTAL_achat]]&lt;=21,2,3))</f>
        <v>1</v>
      </c>
      <c r="R1630" s="21">
        <f>IF(Table_Market[[#This Row],[M_TOTAL_dépensé]]&lt;=115,1,IF(Table_Market[[#This Row],[M_TOTAL_dépensé]]&lt;=833,2,3))</f>
        <v>1</v>
      </c>
      <c r="S1630" s="21" t="str">
        <f>Table_Market[[#This Row],[R_SCORE]]&amp;Table_Market[[#This Row],[F_SCORE]]&amp;Table_Market[[#This Row],[M_SCORE]]</f>
        <v>211</v>
      </c>
      <c r="T16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30" s="24">
        <v>20</v>
      </c>
      <c r="V1630" s="24">
        <v>4</v>
      </c>
      <c r="W1630" s="24">
        <v>10</v>
      </c>
      <c r="X1630" s="24">
        <v>6</v>
      </c>
      <c r="Y1630" s="24">
        <v>4</v>
      </c>
      <c r="Z1630" s="24">
        <v>17</v>
      </c>
      <c r="AA1630" s="21">
        <v>2</v>
      </c>
      <c r="AB1630" s="21">
        <v>2</v>
      </c>
      <c r="AC1630" s="21">
        <v>0</v>
      </c>
      <c r="AD1630" s="21">
        <v>3</v>
      </c>
      <c r="AE1630" s="21">
        <v>6</v>
      </c>
      <c r="AF1630" s="21">
        <v>0</v>
      </c>
      <c r="AG1630" s="21">
        <v>0</v>
      </c>
      <c r="AH1630" s="21">
        <v>0</v>
      </c>
      <c r="AI1630" s="21">
        <v>0</v>
      </c>
      <c r="AJ1630" s="21">
        <v>0</v>
      </c>
      <c r="AK1630" s="21">
        <v>0</v>
      </c>
      <c r="AL1630" s="21">
        <v>3</v>
      </c>
      <c r="AM1630" s="21">
        <v>11</v>
      </c>
      <c r="AN1630" s="25">
        <v>0</v>
      </c>
    </row>
    <row r="1631" spans="1:40" x14ac:dyDescent="0.35">
      <c r="A1631" s="26">
        <v>5329</v>
      </c>
      <c r="B1631" s="27">
        <v>1949</v>
      </c>
      <c r="C1631" s="21">
        <f ca="1">YEAR(TODAY())-CLEAN!$B1631</f>
        <v>76</v>
      </c>
      <c r="D1631" s="28" t="s">
        <v>794</v>
      </c>
      <c r="E1631" s="27" t="s">
        <v>714</v>
      </c>
      <c r="F1631" s="27" t="s">
        <v>711</v>
      </c>
      <c r="G1631" s="29">
        <v>35946</v>
      </c>
      <c r="H1631" s="28">
        <v>1</v>
      </c>
      <c r="I1631" s="28">
        <v>1</v>
      </c>
      <c r="J1631" s="28">
        <f>CLEAN!$H1631+CLEAN!$I1631</f>
        <v>2</v>
      </c>
      <c r="K1631" s="30">
        <v>41544</v>
      </c>
      <c r="L1631" s="28">
        <f ca="1">YEAR(TODAY())-YEAR(CLEAN!$K1631)</f>
        <v>12</v>
      </c>
      <c r="M1631" s="28">
        <v>24</v>
      </c>
      <c r="N1631" s="28">
        <f>SUM(CLEAN!$AB1631:$AE1631)</f>
        <v>8</v>
      </c>
      <c r="O1631" s="31">
        <f>CLEAN!$U1631+CLEAN!$V1631+CLEAN!$W1631+CLEAN!$X1631+CLEAN!$Y1631+CLEAN!$Z1631</f>
        <v>11</v>
      </c>
      <c r="P1631" s="28">
        <f>IF(CLEAN!$M1631&lt;=32,3,IF(CLEAN!$M1631&lt;=65,2,1))</f>
        <v>3</v>
      </c>
      <c r="Q1631" s="28">
        <f>IF(Table_Market[[#This Row],[F_TOTAL_achat]]&lt;=14,1,IF(Table_Market[[#This Row],[F_TOTAL_achat]]&lt;=21,2,3))</f>
        <v>1</v>
      </c>
      <c r="R1631" s="28">
        <f>IF(Table_Market[[#This Row],[M_TOTAL_dépensé]]&lt;=115,1,IF(Table_Market[[#This Row],[M_TOTAL_dépensé]]&lt;=833,2,3))</f>
        <v>1</v>
      </c>
      <c r="S1631" s="21" t="str">
        <f>Table_Market[[#This Row],[R_SCORE]]&amp;Table_Market[[#This Row],[F_SCORE]]&amp;Table_Market[[#This Row],[M_SCORE]]</f>
        <v>311</v>
      </c>
      <c r="T16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31" s="31">
        <v>8</v>
      </c>
      <c r="V1631" s="31">
        <v>0</v>
      </c>
      <c r="W1631" s="31">
        <v>3</v>
      </c>
      <c r="X1631" s="31">
        <v>0</v>
      </c>
      <c r="Y1631" s="31">
        <v>0</v>
      </c>
      <c r="Z1631" s="31">
        <v>0</v>
      </c>
      <c r="AA1631" s="28">
        <v>1</v>
      </c>
      <c r="AB1631" s="28">
        <v>0</v>
      </c>
      <c r="AC1631" s="28">
        <v>0</v>
      </c>
      <c r="AD1631" s="28">
        <v>3</v>
      </c>
      <c r="AE1631" s="28">
        <v>5</v>
      </c>
      <c r="AF1631" s="28">
        <v>0</v>
      </c>
      <c r="AG1631" s="28">
        <v>0</v>
      </c>
      <c r="AH1631" s="28">
        <v>0</v>
      </c>
      <c r="AI1631" s="28">
        <v>0</v>
      </c>
      <c r="AJ1631" s="28">
        <v>0</v>
      </c>
      <c r="AK1631" s="28">
        <v>0</v>
      </c>
      <c r="AL1631" s="28">
        <v>3</v>
      </c>
      <c r="AM1631" s="28">
        <v>11</v>
      </c>
      <c r="AN1631" s="32">
        <v>0</v>
      </c>
    </row>
    <row r="1632" spans="1:40" x14ac:dyDescent="0.35">
      <c r="A1632" s="19">
        <v>6866</v>
      </c>
      <c r="B1632" s="20">
        <v>1969</v>
      </c>
      <c r="C1632" s="21">
        <f ca="1">YEAR(TODAY())-CLEAN!$B1632</f>
        <v>56</v>
      </c>
      <c r="D1632" s="28" t="s">
        <v>792</v>
      </c>
      <c r="E1632" s="20" t="s">
        <v>717</v>
      </c>
      <c r="F1632" s="20" t="s">
        <v>713</v>
      </c>
      <c r="G1632" s="22">
        <v>35924</v>
      </c>
      <c r="H1632" s="21">
        <v>1</v>
      </c>
      <c r="I1632" s="21">
        <v>1</v>
      </c>
      <c r="J1632" s="21">
        <f>CLEAN!$H1632+CLEAN!$I1632</f>
        <v>2</v>
      </c>
      <c r="K1632" s="23">
        <v>41721</v>
      </c>
      <c r="L1632" s="21">
        <f ca="1">YEAR(TODAY())-YEAR(CLEAN!$K1632)</f>
        <v>11</v>
      </c>
      <c r="M1632" s="21">
        <v>56</v>
      </c>
      <c r="N1632" s="21">
        <f>SUM(CLEAN!$AB1632:$AE1632)</f>
        <v>9</v>
      </c>
      <c r="O1632" s="24">
        <f>CLEAN!$U1632+CLEAN!$V1632+CLEAN!$W1632+CLEAN!$X1632+CLEAN!$Y1632+CLEAN!$Z1632</f>
        <v>34</v>
      </c>
      <c r="P1632" s="21">
        <f>IF(CLEAN!$M1632&lt;=32,3,IF(CLEAN!$M1632&lt;=65,2,1))</f>
        <v>2</v>
      </c>
      <c r="Q1632" s="21">
        <f>IF(Table_Market[[#This Row],[F_TOTAL_achat]]&lt;=14,1,IF(Table_Market[[#This Row],[F_TOTAL_achat]]&lt;=21,2,3))</f>
        <v>1</v>
      </c>
      <c r="R1632" s="21">
        <f>IF(Table_Market[[#This Row],[M_TOTAL_dépensé]]&lt;=115,1,IF(Table_Market[[#This Row],[M_TOTAL_dépensé]]&lt;=833,2,3))</f>
        <v>1</v>
      </c>
      <c r="S1632" s="21" t="str">
        <f>Table_Market[[#This Row],[R_SCORE]]&amp;Table_Market[[#This Row],[F_SCORE]]&amp;Table_Market[[#This Row],[M_SCORE]]</f>
        <v>211</v>
      </c>
      <c r="T16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32" s="24">
        <v>8</v>
      </c>
      <c r="V1632" s="24">
        <v>0</v>
      </c>
      <c r="W1632" s="24">
        <v>14</v>
      </c>
      <c r="X1632" s="24">
        <v>2</v>
      </c>
      <c r="Y1632" s="24">
        <v>3</v>
      </c>
      <c r="Z1632" s="24">
        <v>7</v>
      </c>
      <c r="AA1632" s="21">
        <v>1</v>
      </c>
      <c r="AB1632" s="21">
        <v>1</v>
      </c>
      <c r="AC1632" s="21">
        <v>0</v>
      </c>
      <c r="AD1632" s="21">
        <v>3</v>
      </c>
      <c r="AE1632" s="21">
        <v>5</v>
      </c>
      <c r="AF1632" s="21">
        <v>0</v>
      </c>
      <c r="AG1632" s="21">
        <v>0</v>
      </c>
      <c r="AH1632" s="21">
        <v>0</v>
      </c>
      <c r="AI1632" s="21">
        <v>0</v>
      </c>
      <c r="AJ1632" s="21">
        <v>0</v>
      </c>
      <c r="AK1632" s="21">
        <v>0</v>
      </c>
      <c r="AL1632" s="21">
        <v>3</v>
      </c>
      <c r="AM1632" s="21">
        <v>11</v>
      </c>
      <c r="AN1632" s="25">
        <v>0</v>
      </c>
    </row>
    <row r="1633" spans="1:40" x14ac:dyDescent="0.35">
      <c r="A1633" s="26">
        <v>5959</v>
      </c>
      <c r="B1633" s="27">
        <v>1968</v>
      </c>
      <c r="C1633" s="21">
        <f ca="1">YEAR(TODAY())-CLEAN!$B1633</f>
        <v>57</v>
      </c>
      <c r="D1633" s="28" t="s">
        <v>792</v>
      </c>
      <c r="E1633" s="27" t="s">
        <v>716</v>
      </c>
      <c r="F1633" s="27" t="s">
        <v>709</v>
      </c>
      <c r="G1633" s="29">
        <v>35893</v>
      </c>
      <c r="H1633" s="28">
        <v>1</v>
      </c>
      <c r="I1633" s="28">
        <v>1</v>
      </c>
      <c r="J1633" s="28">
        <f>CLEAN!$H1633+CLEAN!$I1633</f>
        <v>2</v>
      </c>
      <c r="K1633" s="30">
        <v>41197</v>
      </c>
      <c r="L1633" s="28">
        <f ca="1">YEAR(TODAY())-YEAR(CLEAN!$K1633)</f>
        <v>13</v>
      </c>
      <c r="M1633" s="28">
        <v>80</v>
      </c>
      <c r="N1633" s="28">
        <f>SUM(CLEAN!$AB1633:$AE1633)</f>
        <v>17</v>
      </c>
      <c r="O1633" s="31">
        <f>CLEAN!$U1633+CLEAN!$V1633+CLEAN!$W1633+CLEAN!$X1633+CLEAN!$Y1633+CLEAN!$Z1633</f>
        <v>199</v>
      </c>
      <c r="P1633" s="28">
        <f>IF(CLEAN!$M1633&lt;=32,3,IF(CLEAN!$M1633&lt;=65,2,1))</f>
        <v>1</v>
      </c>
      <c r="Q1633" s="28">
        <f>IF(Table_Market[[#This Row],[F_TOTAL_achat]]&lt;=14,1,IF(Table_Market[[#This Row],[F_TOTAL_achat]]&lt;=21,2,3))</f>
        <v>2</v>
      </c>
      <c r="R1633" s="28">
        <f>IF(Table_Market[[#This Row],[M_TOTAL_dépensé]]&lt;=115,1,IF(Table_Market[[#This Row],[M_TOTAL_dépensé]]&lt;=833,2,3))</f>
        <v>2</v>
      </c>
      <c r="S1633" s="21" t="str">
        <f>Table_Market[[#This Row],[R_SCORE]]&amp;Table_Market[[#This Row],[F_SCORE]]&amp;Table_Market[[#This Row],[M_SCORE]]</f>
        <v>122</v>
      </c>
      <c r="T16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33" s="31">
        <v>158</v>
      </c>
      <c r="V1633" s="31">
        <v>0</v>
      </c>
      <c r="W1633" s="31">
        <v>23</v>
      </c>
      <c r="X1633" s="31">
        <v>0</v>
      </c>
      <c r="Y1633" s="31">
        <v>0</v>
      </c>
      <c r="Z1633" s="31">
        <v>18</v>
      </c>
      <c r="AA1633" s="28">
        <v>6</v>
      </c>
      <c r="AB1633" s="28">
        <v>3</v>
      </c>
      <c r="AC1633" s="28">
        <v>1</v>
      </c>
      <c r="AD1633" s="28">
        <v>5</v>
      </c>
      <c r="AE1633" s="28">
        <v>8</v>
      </c>
      <c r="AF1633" s="28">
        <v>0</v>
      </c>
      <c r="AG1633" s="28">
        <v>0</v>
      </c>
      <c r="AH1633" s="28">
        <v>0</v>
      </c>
      <c r="AI1633" s="28">
        <v>0</v>
      </c>
      <c r="AJ1633" s="28">
        <v>0</v>
      </c>
      <c r="AK1633" s="28">
        <v>0</v>
      </c>
      <c r="AL1633" s="28">
        <v>3</v>
      </c>
      <c r="AM1633" s="28">
        <v>11</v>
      </c>
      <c r="AN1633" s="32">
        <v>0</v>
      </c>
    </row>
    <row r="1634" spans="1:40" x14ac:dyDescent="0.35">
      <c r="A1634" s="19">
        <v>9635</v>
      </c>
      <c r="B1634" s="20">
        <v>1983</v>
      </c>
      <c r="C1634" s="21">
        <f ca="1">YEAR(TODAY())-CLEAN!$B1634</f>
        <v>42</v>
      </c>
      <c r="D1634" s="28" t="s">
        <v>793</v>
      </c>
      <c r="E1634" s="20" t="s">
        <v>717</v>
      </c>
      <c r="F1634" s="20" t="s">
        <v>710</v>
      </c>
      <c r="G1634" s="22">
        <v>35876</v>
      </c>
      <c r="H1634" s="21">
        <v>0</v>
      </c>
      <c r="I1634" s="21">
        <v>0</v>
      </c>
      <c r="J1634" s="21">
        <f>CLEAN!$H1634+CLEAN!$I1634</f>
        <v>0</v>
      </c>
      <c r="K1634" s="23">
        <v>41749</v>
      </c>
      <c r="L1634" s="21">
        <f ca="1">YEAR(TODAY())-YEAR(CLEAN!$K1634)</f>
        <v>11</v>
      </c>
      <c r="M1634" s="21">
        <v>13</v>
      </c>
      <c r="N1634" s="21">
        <f>SUM(CLEAN!$AB1634:$AE1634)</f>
        <v>13</v>
      </c>
      <c r="O1634" s="24">
        <f>CLEAN!$U1634+CLEAN!$V1634+CLEAN!$W1634+CLEAN!$X1634+CLEAN!$Y1634+CLEAN!$Z1634</f>
        <v>129</v>
      </c>
      <c r="P1634" s="21">
        <f>IF(CLEAN!$M1634&lt;=32,3,IF(CLEAN!$M1634&lt;=65,2,1))</f>
        <v>3</v>
      </c>
      <c r="Q1634" s="21">
        <f>IF(Table_Market[[#This Row],[F_TOTAL_achat]]&lt;=14,1,IF(Table_Market[[#This Row],[F_TOTAL_achat]]&lt;=21,2,3))</f>
        <v>1</v>
      </c>
      <c r="R1634" s="21">
        <f>IF(Table_Market[[#This Row],[M_TOTAL_dépensé]]&lt;=115,1,IF(Table_Market[[#This Row],[M_TOTAL_dépensé]]&lt;=833,2,3))</f>
        <v>2</v>
      </c>
      <c r="S1634" s="21" t="str">
        <f>Table_Market[[#This Row],[R_SCORE]]&amp;Table_Market[[#This Row],[F_SCORE]]&amp;Table_Market[[#This Row],[M_SCORE]]</f>
        <v>312</v>
      </c>
      <c r="T16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34" s="24">
        <v>66</v>
      </c>
      <c r="V1634" s="24">
        <v>2</v>
      </c>
      <c r="W1634" s="24">
        <v>40</v>
      </c>
      <c r="X1634" s="24">
        <v>4</v>
      </c>
      <c r="Y1634" s="24">
        <v>3</v>
      </c>
      <c r="Z1634" s="24">
        <v>14</v>
      </c>
      <c r="AA1634" s="21">
        <v>1</v>
      </c>
      <c r="AB1634" s="21">
        <v>3</v>
      </c>
      <c r="AC1634" s="21">
        <v>1</v>
      </c>
      <c r="AD1634" s="21">
        <v>3</v>
      </c>
      <c r="AE1634" s="21">
        <v>6</v>
      </c>
      <c r="AF1634" s="21">
        <v>0</v>
      </c>
      <c r="AG1634" s="21">
        <v>0</v>
      </c>
      <c r="AH1634" s="21">
        <v>0</v>
      </c>
      <c r="AI1634" s="21">
        <v>0</v>
      </c>
      <c r="AJ1634" s="21">
        <v>0</v>
      </c>
      <c r="AK1634" s="21">
        <v>0</v>
      </c>
      <c r="AL1634" s="21">
        <v>3</v>
      </c>
      <c r="AM1634" s="21">
        <v>11</v>
      </c>
      <c r="AN1634" s="25">
        <v>0</v>
      </c>
    </row>
    <row r="1635" spans="1:40" x14ac:dyDescent="0.35">
      <c r="A1635" s="26">
        <v>7660</v>
      </c>
      <c r="B1635" s="27">
        <v>1973</v>
      </c>
      <c r="C1635" s="21">
        <f ca="1">YEAR(TODAY())-CLEAN!$B1635</f>
        <v>52</v>
      </c>
      <c r="D1635" s="28" t="s">
        <v>792</v>
      </c>
      <c r="E1635" s="27" t="s">
        <v>714</v>
      </c>
      <c r="F1635" s="27" t="s">
        <v>709</v>
      </c>
      <c r="G1635" s="29">
        <v>35860</v>
      </c>
      <c r="H1635" s="28">
        <v>1</v>
      </c>
      <c r="I1635" s="28">
        <v>1</v>
      </c>
      <c r="J1635" s="28">
        <f>CLEAN!$H1635+CLEAN!$I1635</f>
        <v>2</v>
      </c>
      <c r="K1635" s="30">
        <v>41778</v>
      </c>
      <c r="L1635" s="28">
        <f ca="1">YEAR(TODAY())-YEAR(CLEAN!$K1635)</f>
        <v>11</v>
      </c>
      <c r="M1635" s="28">
        <v>37</v>
      </c>
      <c r="N1635" s="28">
        <f>SUM(CLEAN!$AB1635:$AE1635)</f>
        <v>9</v>
      </c>
      <c r="O1635" s="31">
        <f>CLEAN!$U1635+CLEAN!$V1635+CLEAN!$W1635+CLEAN!$X1635+CLEAN!$Y1635+CLEAN!$Z1635</f>
        <v>49</v>
      </c>
      <c r="P1635" s="28">
        <f>IF(CLEAN!$M1635&lt;=32,3,IF(CLEAN!$M1635&lt;=65,2,1))</f>
        <v>2</v>
      </c>
      <c r="Q1635" s="28">
        <f>IF(Table_Market[[#This Row],[F_TOTAL_achat]]&lt;=14,1,IF(Table_Market[[#This Row],[F_TOTAL_achat]]&lt;=21,2,3))</f>
        <v>1</v>
      </c>
      <c r="R1635" s="28">
        <f>IF(Table_Market[[#This Row],[M_TOTAL_dépensé]]&lt;=115,1,IF(Table_Market[[#This Row],[M_TOTAL_dépensé]]&lt;=833,2,3))</f>
        <v>1</v>
      </c>
      <c r="S1635" s="21" t="str">
        <f>Table_Market[[#This Row],[R_SCORE]]&amp;Table_Market[[#This Row],[F_SCORE]]&amp;Table_Market[[#This Row],[M_SCORE]]</f>
        <v>211</v>
      </c>
      <c r="T16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35" s="31">
        <v>15</v>
      </c>
      <c r="V1635" s="31">
        <v>0</v>
      </c>
      <c r="W1635" s="31">
        <v>8</v>
      </c>
      <c r="X1635" s="31">
        <v>4</v>
      </c>
      <c r="Y1635" s="31">
        <v>2</v>
      </c>
      <c r="Z1635" s="31">
        <v>20</v>
      </c>
      <c r="AA1635" s="28">
        <v>2</v>
      </c>
      <c r="AB1635" s="28">
        <v>1</v>
      </c>
      <c r="AC1635" s="28">
        <v>1</v>
      </c>
      <c r="AD1635" s="28">
        <v>2</v>
      </c>
      <c r="AE1635" s="28">
        <v>5</v>
      </c>
      <c r="AF1635" s="28">
        <v>1</v>
      </c>
      <c r="AG1635" s="28">
        <v>0</v>
      </c>
      <c r="AH1635" s="28">
        <v>0</v>
      </c>
      <c r="AI1635" s="28">
        <v>0</v>
      </c>
      <c r="AJ1635" s="28">
        <v>0</v>
      </c>
      <c r="AK1635" s="28">
        <v>0</v>
      </c>
      <c r="AL1635" s="28">
        <v>3</v>
      </c>
      <c r="AM1635" s="28">
        <v>11</v>
      </c>
      <c r="AN1635" s="32">
        <v>1</v>
      </c>
    </row>
    <row r="1636" spans="1:40" x14ac:dyDescent="0.35">
      <c r="A1636" s="19">
        <v>2055</v>
      </c>
      <c r="B1636" s="20">
        <v>1973</v>
      </c>
      <c r="C1636" s="21">
        <f ca="1">YEAR(TODAY())-CLEAN!$B1636</f>
        <v>52</v>
      </c>
      <c r="D1636" s="28" t="s">
        <v>792</v>
      </c>
      <c r="E1636" s="20" t="s">
        <v>714</v>
      </c>
      <c r="F1636" s="20" t="s">
        <v>711</v>
      </c>
      <c r="G1636" s="22">
        <v>35860</v>
      </c>
      <c r="H1636" s="21">
        <v>1</v>
      </c>
      <c r="I1636" s="21">
        <v>1</v>
      </c>
      <c r="J1636" s="21">
        <f>CLEAN!$H1636+CLEAN!$I1636</f>
        <v>2</v>
      </c>
      <c r="K1636" s="23">
        <v>41778</v>
      </c>
      <c r="L1636" s="21">
        <f ca="1">YEAR(TODAY())-YEAR(CLEAN!$K1636)</f>
        <v>11</v>
      </c>
      <c r="M1636" s="21">
        <v>37</v>
      </c>
      <c r="N1636" s="21">
        <f>SUM(CLEAN!$AB1636:$AE1636)</f>
        <v>9</v>
      </c>
      <c r="O1636" s="24">
        <f>CLEAN!$U1636+CLEAN!$V1636+CLEAN!$W1636+CLEAN!$X1636+CLEAN!$Y1636+CLEAN!$Z1636</f>
        <v>49</v>
      </c>
      <c r="P1636" s="21">
        <f>IF(CLEAN!$M1636&lt;=32,3,IF(CLEAN!$M1636&lt;=65,2,1))</f>
        <v>2</v>
      </c>
      <c r="Q1636" s="21">
        <f>IF(Table_Market[[#This Row],[F_TOTAL_achat]]&lt;=14,1,IF(Table_Market[[#This Row],[F_TOTAL_achat]]&lt;=21,2,3))</f>
        <v>1</v>
      </c>
      <c r="R1636" s="21">
        <f>IF(Table_Market[[#This Row],[M_TOTAL_dépensé]]&lt;=115,1,IF(Table_Market[[#This Row],[M_TOTAL_dépensé]]&lt;=833,2,3))</f>
        <v>1</v>
      </c>
      <c r="S1636" s="21" t="str">
        <f>Table_Market[[#This Row],[R_SCORE]]&amp;Table_Market[[#This Row],[F_SCORE]]&amp;Table_Market[[#This Row],[M_SCORE]]</f>
        <v>211</v>
      </c>
      <c r="T16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36" s="24">
        <v>15</v>
      </c>
      <c r="V1636" s="24">
        <v>0</v>
      </c>
      <c r="W1636" s="24">
        <v>8</v>
      </c>
      <c r="X1636" s="24">
        <v>4</v>
      </c>
      <c r="Y1636" s="24">
        <v>2</v>
      </c>
      <c r="Z1636" s="24">
        <v>20</v>
      </c>
      <c r="AA1636" s="21">
        <v>2</v>
      </c>
      <c r="AB1636" s="21">
        <v>1</v>
      </c>
      <c r="AC1636" s="21">
        <v>1</v>
      </c>
      <c r="AD1636" s="21">
        <v>2</v>
      </c>
      <c r="AE1636" s="21">
        <v>5</v>
      </c>
      <c r="AF1636" s="21">
        <v>1</v>
      </c>
      <c r="AG1636" s="21">
        <v>0</v>
      </c>
      <c r="AH1636" s="21">
        <v>0</v>
      </c>
      <c r="AI1636" s="21">
        <v>0</v>
      </c>
      <c r="AJ1636" s="21">
        <v>0</v>
      </c>
      <c r="AK1636" s="21">
        <v>0</v>
      </c>
      <c r="AL1636" s="21">
        <v>3</v>
      </c>
      <c r="AM1636" s="21">
        <v>11</v>
      </c>
      <c r="AN1636" s="25">
        <v>0</v>
      </c>
    </row>
    <row r="1637" spans="1:40" x14ac:dyDescent="0.35">
      <c r="A1637" s="26">
        <v>5107</v>
      </c>
      <c r="B1637" s="27">
        <v>1973</v>
      </c>
      <c r="C1637" s="21">
        <f ca="1">YEAR(TODAY())-CLEAN!$B1637</f>
        <v>52</v>
      </c>
      <c r="D1637" s="28" t="s">
        <v>792</v>
      </c>
      <c r="E1637" s="27" t="s">
        <v>714</v>
      </c>
      <c r="F1637" s="27" t="s">
        <v>711</v>
      </c>
      <c r="G1637" s="29">
        <v>35860</v>
      </c>
      <c r="H1637" s="28">
        <v>1</v>
      </c>
      <c r="I1637" s="28">
        <v>1</v>
      </c>
      <c r="J1637" s="28">
        <f>CLEAN!$H1637+CLEAN!$I1637</f>
        <v>2</v>
      </c>
      <c r="K1637" s="30">
        <v>41778</v>
      </c>
      <c r="L1637" s="28">
        <f ca="1">YEAR(TODAY())-YEAR(CLEAN!$K1637)</f>
        <v>11</v>
      </c>
      <c r="M1637" s="28">
        <v>37</v>
      </c>
      <c r="N1637" s="28">
        <f>SUM(CLEAN!$AB1637:$AE1637)</f>
        <v>9</v>
      </c>
      <c r="O1637" s="31">
        <f>CLEAN!$U1637+CLEAN!$V1637+CLEAN!$W1637+CLEAN!$X1637+CLEAN!$Y1637+CLEAN!$Z1637</f>
        <v>49</v>
      </c>
      <c r="P1637" s="28">
        <f>IF(CLEAN!$M1637&lt;=32,3,IF(CLEAN!$M1637&lt;=65,2,1))</f>
        <v>2</v>
      </c>
      <c r="Q1637" s="28">
        <f>IF(Table_Market[[#This Row],[F_TOTAL_achat]]&lt;=14,1,IF(Table_Market[[#This Row],[F_TOTAL_achat]]&lt;=21,2,3))</f>
        <v>1</v>
      </c>
      <c r="R1637" s="28">
        <f>IF(Table_Market[[#This Row],[M_TOTAL_dépensé]]&lt;=115,1,IF(Table_Market[[#This Row],[M_TOTAL_dépensé]]&lt;=833,2,3))</f>
        <v>1</v>
      </c>
      <c r="S1637" s="21" t="str">
        <f>Table_Market[[#This Row],[R_SCORE]]&amp;Table_Market[[#This Row],[F_SCORE]]&amp;Table_Market[[#This Row],[M_SCORE]]</f>
        <v>211</v>
      </c>
      <c r="T16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37" s="31">
        <v>15</v>
      </c>
      <c r="V1637" s="31">
        <v>0</v>
      </c>
      <c r="W1637" s="31">
        <v>8</v>
      </c>
      <c r="X1637" s="31">
        <v>4</v>
      </c>
      <c r="Y1637" s="31">
        <v>2</v>
      </c>
      <c r="Z1637" s="31">
        <v>20</v>
      </c>
      <c r="AA1637" s="28">
        <v>2</v>
      </c>
      <c r="AB1637" s="28">
        <v>1</v>
      </c>
      <c r="AC1637" s="28">
        <v>1</v>
      </c>
      <c r="AD1637" s="28">
        <v>2</v>
      </c>
      <c r="AE1637" s="28">
        <v>5</v>
      </c>
      <c r="AF1637" s="28">
        <v>1</v>
      </c>
      <c r="AG1637" s="28">
        <v>0</v>
      </c>
      <c r="AH1637" s="28">
        <v>0</v>
      </c>
      <c r="AI1637" s="28">
        <v>0</v>
      </c>
      <c r="AJ1637" s="28">
        <v>0</v>
      </c>
      <c r="AK1637" s="28">
        <v>0</v>
      </c>
      <c r="AL1637" s="28">
        <v>3</v>
      </c>
      <c r="AM1637" s="28">
        <v>11</v>
      </c>
      <c r="AN1637" s="32">
        <v>0</v>
      </c>
    </row>
    <row r="1638" spans="1:40" x14ac:dyDescent="0.35">
      <c r="A1638" s="19">
        <v>1626</v>
      </c>
      <c r="B1638" s="20">
        <v>1973</v>
      </c>
      <c r="C1638" s="21">
        <f ca="1">YEAR(TODAY())-CLEAN!$B1638</f>
        <v>52</v>
      </c>
      <c r="D1638" s="28" t="s">
        <v>792</v>
      </c>
      <c r="E1638" s="20" t="s">
        <v>714</v>
      </c>
      <c r="F1638" s="20" t="s">
        <v>711</v>
      </c>
      <c r="G1638" s="22">
        <v>35860</v>
      </c>
      <c r="H1638" s="21">
        <v>1</v>
      </c>
      <c r="I1638" s="21">
        <v>1</v>
      </c>
      <c r="J1638" s="21">
        <f>CLEAN!$H1638+CLEAN!$I1638</f>
        <v>2</v>
      </c>
      <c r="K1638" s="23">
        <v>41778</v>
      </c>
      <c r="L1638" s="21">
        <f ca="1">YEAR(TODAY())-YEAR(CLEAN!$K1638)</f>
        <v>11</v>
      </c>
      <c r="M1638" s="21">
        <v>37</v>
      </c>
      <c r="N1638" s="21">
        <f>SUM(CLEAN!$AB1638:$AE1638)</f>
        <v>9</v>
      </c>
      <c r="O1638" s="24">
        <f>CLEAN!$U1638+CLEAN!$V1638+CLEAN!$W1638+CLEAN!$X1638+CLEAN!$Y1638+CLEAN!$Z1638</f>
        <v>49</v>
      </c>
      <c r="P1638" s="21">
        <f>IF(CLEAN!$M1638&lt;=32,3,IF(CLEAN!$M1638&lt;=65,2,1))</f>
        <v>2</v>
      </c>
      <c r="Q1638" s="21">
        <f>IF(Table_Market[[#This Row],[F_TOTAL_achat]]&lt;=14,1,IF(Table_Market[[#This Row],[F_TOTAL_achat]]&lt;=21,2,3))</f>
        <v>1</v>
      </c>
      <c r="R1638" s="21">
        <f>IF(Table_Market[[#This Row],[M_TOTAL_dépensé]]&lt;=115,1,IF(Table_Market[[#This Row],[M_TOTAL_dépensé]]&lt;=833,2,3))</f>
        <v>1</v>
      </c>
      <c r="S1638" s="21" t="str">
        <f>Table_Market[[#This Row],[R_SCORE]]&amp;Table_Market[[#This Row],[F_SCORE]]&amp;Table_Market[[#This Row],[M_SCORE]]</f>
        <v>211</v>
      </c>
      <c r="T16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38" s="24">
        <v>15</v>
      </c>
      <c r="V1638" s="24">
        <v>0</v>
      </c>
      <c r="W1638" s="24">
        <v>8</v>
      </c>
      <c r="X1638" s="24">
        <v>4</v>
      </c>
      <c r="Y1638" s="24">
        <v>2</v>
      </c>
      <c r="Z1638" s="24">
        <v>20</v>
      </c>
      <c r="AA1638" s="21">
        <v>2</v>
      </c>
      <c r="AB1638" s="21">
        <v>1</v>
      </c>
      <c r="AC1638" s="21">
        <v>1</v>
      </c>
      <c r="AD1638" s="21">
        <v>2</v>
      </c>
      <c r="AE1638" s="21">
        <v>5</v>
      </c>
      <c r="AF1638" s="21">
        <v>1</v>
      </c>
      <c r="AG1638" s="21">
        <v>0</v>
      </c>
      <c r="AH1638" s="21">
        <v>0</v>
      </c>
      <c r="AI1638" s="21">
        <v>0</v>
      </c>
      <c r="AJ1638" s="21">
        <v>0</v>
      </c>
      <c r="AK1638" s="21">
        <v>0</v>
      </c>
      <c r="AL1638" s="21">
        <v>3</v>
      </c>
      <c r="AM1638" s="21">
        <v>11</v>
      </c>
      <c r="AN1638" s="25">
        <v>1</v>
      </c>
    </row>
    <row r="1639" spans="1:40" x14ac:dyDescent="0.35">
      <c r="A1639" s="26">
        <v>9653</v>
      </c>
      <c r="B1639" s="27">
        <v>1975</v>
      </c>
      <c r="C1639" s="21">
        <f ca="1">YEAR(TODAY())-CLEAN!$B1639</f>
        <v>50</v>
      </c>
      <c r="D1639" s="28" t="s">
        <v>792</v>
      </c>
      <c r="E1639" s="27" t="s">
        <v>716</v>
      </c>
      <c r="F1639" s="27" t="s">
        <v>710</v>
      </c>
      <c r="G1639" s="29">
        <v>35797</v>
      </c>
      <c r="H1639" s="28">
        <v>0</v>
      </c>
      <c r="I1639" s="28">
        <v>1</v>
      </c>
      <c r="J1639" s="28">
        <f>CLEAN!$H1639+CLEAN!$I1639</f>
        <v>1</v>
      </c>
      <c r="K1639" s="30">
        <v>41198</v>
      </c>
      <c r="L1639" s="28">
        <f ca="1">YEAR(TODAY())-YEAR(CLEAN!$K1639)</f>
        <v>13</v>
      </c>
      <c r="M1639" s="28">
        <v>16</v>
      </c>
      <c r="N1639" s="28">
        <f>SUM(CLEAN!$AB1639:$AE1639)</f>
        <v>13</v>
      </c>
      <c r="O1639" s="31">
        <f>CLEAN!$U1639+CLEAN!$V1639+CLEAN!$W1639+CLEAN!$X1639+CLEAN!$Y1639+CLEAN!$Z1639</f>
        <v>68</v>
      </c>
      <c r="P1639" s="28">
        <f>IF(CLEAN!$M1639&lt;=32,3,IF(CLEAN!$M1639&lt;=65,2,1))</f>
        <v>3</v>
      </c>
      <c r="Q1639" s="28">
        <f>IF(Table_Market[[#This Row],[F_TOTAL_achat]]&lt;=14,1,IF(Table_Market[[#This Row],[F_TOTAL_achat]]&lt;=21,2,3))</f>
        <v>1</v>
      </c>
      <c r="R1639" s="28">
        <f>IF(Table_Market[[#This Row],[M_TOTAL_dépensé]]&lt;=115,1,IF(Table_Market[[#This Row],[M_TOTAL_dépensé]]&lt;=833,2,3))</f>
        <v>1</v>
      </c>
      <c r="S1639" s="21" t="str">
        <f>Table_Market[[#This Row],[R_SCORE]]&amp;Table_Market[[#This Row],[F_SCORE]]&amp;Table_Market[[#This Row],[M_SCORE]]</f>
        <v>311</v>
      </c>
      <c r="T16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39" s="31">
        <v>27</v>
      </c>
      <c r="V1639" s="31">
        <v>1</v>
      </c>
      <c r="W1639" s="31">
        <v>14</v>
      </c>
      <c r="X1639" s="31">
        <v>4</v>
      </c>
      <c r="Y1639" s="31">
        <v>1</v>
      </c>
      <c r="Z1639" s="31">
        <v>21</v>
      </c>
      <c r="AA1639" s="28">
        <v>2</v>
      </c>
      <c r="AB1639" s="28">
        <v>2</v>
      </c>
      <c r="AC1639" s="28">
        <v>0</v>
      </c>
      <c r="AD1639" s="28">
        <v>3</v>
      </c>
      <c r="AE1639" s="28">
        <v>8</v>
      </c>
      <c r="AF1639" s="28">
        <v>0</v>
      </c>
      <c r="AG1639" s="28">
        <v>0</v>
      </c>
      <c r="AH1639" s="28">
        <v>0</v>
      </c>
      <c r="AI1639" s="28">
        <v>0</v>
      </c>
      <c r="AJ1639" s="28">
        <v>0</v>
      </c>
      <c r="AK1639" s="28">
        <v>0</v>
      </c>
      <c r="AL1639" s="28">
        <v>3</v>
      </c>
      <c r="AM1639" s="28">
        <v>11</v>
      </c>
      <c r="AN1639" s="32">
        <v>0</v>
      </c>
    </row>
    <row r="1640" spans="1:40" x14ac:dyDescent="0.35">
      <c r="A1640" s="19">
        <v>8953</v>
      </c>
      <c r="B1640" s="20">
        <v>1965</v>
      </c>
      <c r="C1640" s="21">
        <f ca="1">YEAR(TODAY())-CLEAN!$B1640</f>
        <v>60</v>
      </c>
      <c r="D1640" s="28" t="s">
        <v>794</v>
      </c>
      <c r="E1640" s="20" t="s">
        <v>717</v>
      </c>
      <c r="F1640" s="20" t="s">
        <v>709</v>
      </c>
      <c r="G1640" s="22">
        <v>35791</v>
      </c>
      <c r="H1640" s="21">
        <v>2</v>
      </c>
      <c r="I1640" s="21">
        <v>1</v>
      </c>
      <c r="J1640" s="21">
        <f>CLEAN!$H1640+CLEAN!$I1640</f>
        <v>3</v>
      </c>
      <c r="K1640" s="23">
        <v>41400</v>
      </c>
      <c r="L1640" s="21">
        <f ca="1">YEAR(TODAY())-YEAR(CLEAN!$K1640)</f>
        <v>12</v>
      </c>
      <c r="M1640" s="21">
        <v>94</v>
      </c>
      <c r="N1640" s="21">
        <f>SUM(CLEAN!$AB1640:$AE1640)</f>
        <v>12</v>
      </c>
      <c r="O1640" s="24">
        <f>CLEAN!$U1640+CLEAN!$V1640+CLEAN!$W1640+CLEAN!$X1640+CLEAN!$Y1640+CLEAN!$Z1640</f>
        <v>35</v>
      </c>
      <c r="P1640" s="21">
        <f>IF(CLEAN!$M1640&lt;=32,3,IF(CLEAN!$M1640&lt;=65,2,1))</f>
        <v>1</v>
      </c>
      <c r="Q1640" s="21">
        <f>IF(Table_Market[[#This Row],[F_TOTAL_achat]]&lt;=14,1,IF(Table_Market[[#This Row],[F_TOTAL_achat]]&lt;=21,2,3))</f>
        <v>1</v>
      </c>
      <c r="R1640" s="21">
        <f>IF(Table_Market[[#This Row],[M_TOTAL_dépensé]]&lt;=115,1,IF(Table_Market[[#This Row],[M_TOTAL_dépensé]]&lt;=833,2,3))</f>
        <v>1</v>
      </c>
      <c r="S1640" s="21" t="str">
        <f>Table_Market[[#This Row],[R_SCORE]]&amp;Table_Market[[#This Row],[F_SCORE]]&amp;Table_Market[[#This Row],[M_SCORE]]</f>
        <v>111</v>
      </c>
      <c r="T16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40" s="24">
        <v>27</v>
      </c>
      <c r="V1640" s="24">
        <v>0</v>
      </c>
      <c r="W1640" s="24">
        <v>5</v>
      </c>
      <c r="X1640" s="24">
        <v>0</v>
      </c>
      <c r="Y1640" s="24">
        <v>0</v>
      </c>
      <c r="Z1640" s="24">
        <v>3</v>
      </c>
      <c r="AA1640" s="21">
        <v>2</v>
      </c>
      <c r="AB1640" s="21">
        <v>1</v>
      </c>
      <c r="AC1640" s="21">
        <v>0</v>
      </c>
      <c r="AD1640" s="21">
        <v>3</v>
      </c>
      <c r="AE1640" s="21">
        <v>8</v>
      </c>
      <c r="AF1640" s="21">
        <v>0</v>
      </c>
      <c r="AG1640" s="21">
        <v>0</v>
      </c>
      <c r="AH1640" s="21">
        <v>0</v>
      </c>
      <c r="AI1640" s="21">
        <v>0</v>
      </c>
      <c r="AJ1640" s="21">
        <v>0</v>
      </c>
      <c r="AK1640" s="21">
        <v>0</v>
      </c>
      <c r="AL1640" s="21">
        <v>3</v>
      </c>
      <c r="AM1640" s="21">
        <v>11</v>
      </c>
      <c r="AN1640" s="25">
        <v>0</v>
      </c>
    </row>
    <row r="1641" spans="1:40" x14ac:dyDescent="0.35">
      <c r="A1641" s="26">
        <v>10258</v>
      </c>
      <c r="B1641" s="27">
        <v>1965</v>
      </c>
      <c r="C1641" s="21">
        <f ca="1">YEAR(TODAY())-CLEAN!$B1641</f>
        <v>60</v>
      </c>
      <c r="D1641" s="28" t="s">
        <v>794</v>
      </c>
      <c r="E1641" s="27" t="s">
        <v>717</v>
      </c>
      <c r="F1641" s="27" t="s">
        <v>709</v>
      </c>
      <c r="G1641" s="29">
        <v>35791</v>
      </c>
      <c r="H1641" s="28">
        <v>2</v>
      </c>
      <c r="I1641" s="28">
        <v>1</v>
      </c>
      <c r="J1641" s="28">
        <f>CLEAN!$H1641+CLEAN!$I1641</f>
        <v>3</v>
      </c>
      <c r="K1641" s="30">
        <v>41400</v>
      </c>
      <c r="L1641" s="28">
        <f ca="1">YEAR(TODAY())-YEAR(CLEAN!$K1641)</f>
        <v>12</v>
      </c>
      <c r="M1641" s="28">
        <v>94</v>
      </c>
      <c r="N1641" s="28">
        <f>SUM(CLEAN!$AB1641:$AE1641)</f>
        <v>12</v>
      </c>
      <c r="O1641" s="31">
        <f>CLEAN!$U1641+CLEAN!$V1641+CLEAN!$W1641+CLEAN!$X1641+CLEAN!$Y1641+CLEAN!$Z1641</f>
        <v>35</v>
      </c>
      <c r="P1641" s="28">
        <f>IF(CLEAN!$M1641&lt;=32,3,IF(CLEAN!$M1641&lt;=65,2,1))</f>
        <v>1</v>
      </c>
      <c r="Q1641" s="28">
        <f>IF(Table_Market[[#This Row],[F_TOTAL_achat]]&lt;=14,1,IF(Table_Market[[#This Row],[F_TOTAL_achat]]&lt;=21,2,3))</f>
        <v>1</v>
      </c>
      <c r="R1641" s="28">
        <f>IF(Table_Market[[#This Row],[M_TOTAL_dépensé]]&lt;=115,1,IF(Table_Market[[#This Row],[M_TOTAL_dépensé]]&lt;=833,2,3))</f>
        <v>1</v>
      </c>
      <c r="S1641" s="21" t="str">
        <f>Table_Market[[#This Row],[R_SCORE]]&amp;Table_Market[[#This Row],[F_SCORE]]&amp;Table_Market[[#This Row],[M_SCORE]]</f>
        <v>111</v>
      </c>
      <c r="T16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41" s="31">
        <v>27</v>
      </c>
      <c r="V1641" s="31">
        <v>0</v>
      </c>
      <c r="W1641" s="31">
        <v>5</v>
      </c>
      <c r="X1641" s="31">
        <v>0</v>
      </c>
      <c r="Y1641" s="31">
        <v>0</v>
      </c>
      <c r="Z1641" s="31">
        <v>3</v>
      </c>
      <c r="AA1641" s="28">
        <v>2</v>
      </c>
      <c r="AB1641" s="28">
        <v>1</v>
      </c>
      <c r="AC1641" s="28">
        <v>0</v>
      </c>
      <c r="AD1641" s="28">
        <v>3</v>
      </c>
      <c r="AE1641" s="28">
        <v>8</v>
      </c>
      <c r="AF1641" s="28">
        <v>0</v>
      </c>
      <c r="AG1641" s="28">
        <v>0</v>
      </c>
      <c r="AH1641" s="28">
        <v>0</v>
      </c>
      <c r="AI1641" s="28">
        <v>0</v>
      </c>
      <c r="AJ1641" s="28">
        <v>0</v>
      </c>
      <c r="AK1641" s="28">
        <v>0</v>
      </c>
      <c r="AL1641" s="28">
        <v>3</v>
      </c>
      <c r="AM1641" s="28">
        <v>11</v>
      </c>
      <c r="AN1641" s="32">
        <v>0</v>
      </c>
    </row>
    <row r="1642" spans="1:40" x14ac:dyDescent="0.35">
      <c r="A1642" s="19">
        <v>1331</v>
      </c>
      <c r="B1642" s="20">
        <v>1977</v>
      </c>
      <c r="C1642" s="21">
        <f ca="1">YEAR(TODAY())-CLEAN!$B1642</f>
        <v>48</v>
      </c>
      <c r="D1642" s="28" t="s">
        <v>792</v>
      </c>
      <c r="E1642" s="20" t="s">
        <v>716</v>
      </c>
      <c r="F1642" s="20" t="s">
        <v>709</v>
      </c>
      <c r="G1642" s="22">
        <v>35790</v>
      </c>
      <c r="H1642" s="21">
        <v>1</v>
      </c>
      <c r="I1642" s="21">
        <v>0</v>
      </c>
      <c r="J1642" s="21">
        <f>CLEAN!$H1642+CLEAN!$I1642</f>
        <v>1</v>
      </c>
      <c r="K1642" s="23">
        <v>41276</v>
      </c>
      <c r="L1642" s="21">
        <f ca="1">YEAR(TODAY())-YEAR(CLEAN!$K1642)</f>
        <v>12</v>
      </c>
      <c r="M1642" s="21">
        <v>54</v>
      </c>
      <c r="N1642" s="21">
        <f>SUM(CLEAN!$AB1642:$AE1642)</f>
        <v>12</v>
      </c>
      <c r="O1642" s="24">
        <f>CLEAN!$U1642+CLEAN!$V1642+CLEAN!$W1642+CLEAN!$X1642+CLEAN!$Y1642+CLEAN!$Z1642</f>
        <v>72</v>
      </c>
      <c r="P1642" s="21">
        <f>IF(CLEAN!$M1642&lt;=32,3,IF(CLEAN!$M1642&lt;=65,2,1))</f>
        <v>2</v>
      </c>
      <c r="Q1642" s="21">
        <f>IF(Table_Market[[#This Row],[F_TOTAL_achat]]&lt;=14,1,IF(Table_Market[[#This Row],[F_TOTAL_achat]]&lt;=21,2,3))</f>
        <v>1</v>
      </c>
      <c r="R1642" s="21">
        <f>IF(Table_Market[[#This Row],[M_TOTAL_dépensé]]&lt;=115,1,IF(Table_Market[[#This Row],[M_TOTAL_dépensé]]&lt;=833,2,3))</f>
        <v>1</v>
      </c>
      <c r="S1642" s="21" t="str">
        <f>Table_Market[[#This Row],[R_SCORE]]&amp;Table_Market[[#This Row],[F_SCORE]]&amp;Table_Market[[#This Row],[M_SCORE]]</f>
        <v>211</v>
      </c>
      <c r="T16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42" s="24">
        <v>12</v>
      </c>
      <c r="V1642" s="24">
        <v>6</v>
      </c>
      <c r="W1642" s="24">
        <v>20</v>
      </c>
      <c r="X1642" s="24">
        <v>30</v>
      </c>
      <c r="Y1642" s="24">
        <v>1</v>
      </c>
      <c r="Z1642" s="24">
        <v>3</v>
      </c>
      <c r="AA1642" s="21">
        <v>2</v>
      </c>
      <c r="AB1642" s="21">
        <v>2</v>
      </c>
      <c r="AC1642" s="21">
        <v>0</v>
      </c>
      <c r="AD1642" s="21">
        <v>3</v>
      </c>
      <c r="AE1642" s="21">
        <v>7</v>
      </c>
      <c r="AF1642" s="21">
        <v>0</v>
      </c>
      <c r="AG1642" s="21">
        <v>0</v>
      </c>
      <c r="AH1642" s="21">
        <v>0</v>
      </c>
      <c r="AI1642" s="21">
        <v>0</v>
      </c>
      <c r="AJ1642" s="21">
        <v>0</v>
      </c>
      <c r="AK1642" s="21">
        <v>0</v>
      </c>
      <c r="AL1642" s="21">
        <v>3</v>
      </c>
      <c r="AM1642" s="21">
        <v>11</v>
      </c>
      <c r="AN1642" s="25">
        <v>0</v>
      </c>
    </row>
    <row r="1643" spans="1:40" x14ac:dyDescent="0.35">
      <c r="A1643" s="26">
        <v>9216</v>
      </c>
      <c r="B1643" s="27">
        <v>1971</v>
      </c>
      <c r="C1643" s="21">
        <f ca="1">YEAR(TODAY())-CLEAN!$B1643</f>
        <v>54</v>
      </c>
      <c r="D1643" s="28" t="s">
        <v>792</v>
      </c>
      <c r="E1643" s="27" t="s">
        <v>716</v>
      </c>
      <c r="F1643" s="27" t="s">
        <v>710</v>
      </c>
      <c r="G1643" s="29">
        <v>35788</v>
      </c>
      <c r="H1643" s="28">
        <v>1</v>
      </c>
      <c r="I1643" s="28">
        <v>1</v>
      </c>
      <c r="J1643" s="28">
        <f>CLEAN!$H1643+CLEAN!$I1643</f>
        <v>2</v>
      </c>
      <c r="K1643" s="30">
        <v>41662</v>
      </c>
      <c r="L1643" s="28">
        <f ca="1">YEAR(TODAY())-YEAR(CLEAN!$K1643)</f>
        <v>11</v>
      </c>
      <c r="M1643" s="28">
        <v>34</v>
      </c>
      <c r="N1643" s="28">
        <f>SUM(CLEAN!$AB1643:$AE1643)</f>
        <v>11</v>
      </c>
      <c r="O1643" s="31">
        <f>CLEAN!$U1643+CLEAN!$V1643+CLEAN!$W1643+CLEAN!$X1643+CLEAN!$Y1643+CLEAN!$Z1643</f>
        <v>44</v>
      </c>
      <c r="P1643" s="28">
        <f>IF(CLEAN!$M1643&lt;=32,3,IF(CLEAN!$M1643&lt;=65,2,1))</f>
        <v>2</v>
      </c>
      <c r="Q1643" s="28">
        <f>IF(Table_Market[[#This Row],[F_TOTAL_achat]]&lt;=14,1,IF(Table_Market[[#This Row],[F_TOTAL_achat]]&lt;=21,2,3))</f>
        <v>1</v>
      </c>
      <c r="R1643" s="28">
        <f>IF(Table_Market[[#This Row],[M_TOTAL_dépensé]]&lt;=115,1,IF(Table_Market[[#This Row],[M_TOTAL_dépensé]]&lt;=833,2,3))</f>
        <v>1</v>
      </c>
      <c r="S1643" s="21" t="str">
        <f>Table_Market[[#This Row],[R_SCORE]]&amp;Table_Market[[#This Row],[F_SCORE]]&amp;Table_Market[[#This Row],[M_SCORE]]</f>
        <v>211</v>
      </c>
      <c r="T16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43" s="31">
        <v>23</v>
      </c>
      <c r="V1643" s="31">
        <v>2</v>
      </c>
      <c r="W1643" s="31">
        <v>11</v>
      </c>
      <c r="X1643" s="31">
        <v>3</v>
      </c>
      <c r="Y1643" s="31">
        <v>1</v>
      </c>
      <c r="Z1643" s="31">
        <v>4</v>
      </c>
      <c r="AA1643" s="28">
        <v>2</v>
      </c>
      <c r="AB1643" s="28">
        <v>2</v>
      </c>
      <c r="AC1643" s="28">
        <v>0</v>
      </c>
      <c r="AD1643" s="28">
        <v>3</v>
      </c>
      <c r="AE1643" s="28">
        <v>6</v>
      </c>
      <c r="AF1643" s="28">
        <v>0</v>
      </c>
      <c r="AG1643" s="28">
        <v>0</v>
      </c>
      <c r="AH1643" s="28">
        <v>0</v>
      </c>
      <c r="AI1643" s="28">
        <v>0</v>
      </c>
      <c r="AJ1643" s="28">
        <v>0</v>
      </c>
      <c r="AK1643" s="28">
        <v>0</v>
      </c>
      <c r="AL1643" s="28">
        <v>3</v>
      </c>
      <c r="AM1643" s="28">
        <v>11</v>
      </c>
      <c r="AN1643" s="32">
        <v>0</v>
      </c>
    </row>
    <row r="1644" spans="1:40" x14ac:dyDescent="0.35">
      <c r="A1644" s="19">
        <v>2005</v>
      </c>
      <c r="B1644" s="20">
        <v>1990</v>
      </c>
      <c r="C1644" s="21">
        <f ca="1">YEAR(TODAY())-CLEAN!$B1644</f>
        <v>35</v>
      </c>
      <c r="D1644" s="28" t="s">
        <v>793</v>
      </c>
      <c r="E1644" s="20" t="s">
        <v>716</v>
      </c>
      <c r="F1644" s="20" t="s">
        <v>710</v>
      </c>
      <c r="G1644" s="22">
        <v>35765</v>
      </c>
      <c r="H1644" s="21">
        <v>1</v>
      </c>
      <c r="I1644" s="21">
        <v>0</v>
      </c>
      <c r="J1644" s="21">
        <f>CLEAN!$H1644+CLEAN!$I1644</f>
        <v>1</v>
      </c>
      <c r="K1644" s="23">
        <v>41619</v>
      </c>
      <c r="L1644" s="21">
        <f ca="1">YEAR(TODAY())-YEAR(CLEAN!$K1644)</f>
        <v>12</v>
      </c>
      <c r="M1644" s="21">
        <v>86</v>
      </c>
      <c r="N1644" s="21">
        <f>SUM(CLEAN!$AB1644:$AE1644)</f>
        <v>12</v>
      </c>
      <c r="O1644" s="24">
        <f>CLEAN!$U1644+CLEAN!$V1644+CLEAN!$W1644+CLEAN!$X1644+CLEAN!$Y1644+CLEAN!$Z1644</f>
        <v>75</v>
      </c>
      <c r="P1644" s="21">
        <f>IF(CLEAN!$M1644&lt;=32,3,IF(CLEAN!$M1644&lt;=65,2,1))</f>
        <v>1</v>
      </c>
      <c r="Q1644" s="21">
        <f>IF(Table_Market[[#This Row],[F_TOTAL_achat]]&lt;=14,1,IF(Table_Market[[#This Row],[F_TOTAL_achat]]&lt;=21,2,3))</f>
        <v>1</v>
      </c>
      <c r="R1644" s="21">
        <f>IF(Table_Market[[#This Row],[M_TOTAL_dépensé]]&lt;=115,1,IF(Table_Market[[#This Row],[M_TOTAL_dépensé]]&lt;=833,2,3))</f>
        <v>1</v>
      </c>
      <c r="S1644" s="21" t="str">
        <f>Table_Market[[#This Row],[R_SCORE]]&amp;Table_Market[[#This Row],[F_SCORE]]&amp;Table_Market[[#This Row],[M_SCORE]]</f>
        <v>111</v>
      </c>
      <c r="T16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44" s="24">
        <v>22</v>
      </c>
      <c r="V1644" s="24">
        <v>3</v>
      </c>
      <c r="W1644" s="24">
        <v>30</v>
      </c>
      <c r="X1644" s="24">
        <v>0</v>
      </c>
      <c r="Y1644" s="24">
        <v>5</v>
      </c>
      <c r="Z1644" s="24">
        <v>15</v>
      </c>
      <c r="AA1644" s="21">
        <v>2</v>
      </c>
      <c r="AB1644" s="21">
        <v>2</v>
      </c>
      <c r="AC1644" s="21">
        <v>0</v>
      </c>
      <c r="AD1644" s="21">
        <v>4</v>
      </c>
      <c r="AE1644" s="21">
        <v>6</v>
      </c>
      <c r="AF1644" s="21">
        <v>0</v>
      </c>
      <c r="AG1644" s="21">
        <v>0</v>
      </c>
      <c r="AH1644" s="21">
        <v>0</v>
      </c>
      <c r="AI1644" s="21">
        <v>0</v>
      </c>
      <c r="AJ1644" s="21">
        <v>0</v>
      </c>
      <c r="AK1644" s="21">
        <v>0</v>
      </c>
      <c r="AL1644" s="21">
        <v>3</v>
      </c>
      <c r="AM1644" s="21">
        <v>11</v>
      </c>
      <c r="AN1644" s="25">
        <v>0</v>
      </c>
    </row>
    <row r="1645" spans="1:40" x14ac:dyDescent="0.35">
      <c r="A1645" s="26">
        <v>3308</v>
      </c>
      <c r="B1645" s="27">
        <v>1952</v>
      </c>
      <c r="C1645" s="21">
        <f ca="1">YEAR(TODAY())-CLEAN!$B1645</f>
        <v>73</v>
      </c>
      <c r="D1645" s="28" t="s">
        <v>794</v>
      </c>
      <c r="E1645" s="27" t="s">
        <v>716</v>
      </c>
      <c r="F1645" s="27" t="s">
        <v>710</v>
      </c>
      <c r="G1645" s="29">
        <v>35704</v>
      </c>
      <c r="H1645" s="28">
        <v>1</v>
      </c>
      <c r="I1645" s="28">
        <v>1</v>
      </c>
      <c r="J1645" s="28">
        <f>CLEAN!$H1645+CLEAN!$I1645</f>
        <v>2</v>
      </c>
      <c r="K1645" s="30">
        <v>41642</v>
      </c>
      <c r="L1645" s="28">
        <f ca="1">YEAR(TODAY())-YEAR(CLEAN!$K1645)</f>
        <v>11</v>
      </c>
      <c r="M1645" s="28">
        <v>54</v>
      </c>
      <c r="N1645" s="28">
        <f>SUM(CLEAN!$AB1645:$AE1645)</f>
        <v>10</v>
      </c>
      <c r="O1645" s="31">
        <f>CLEAN!$U1645+CLEAN!$V1645+CLEAN!$W1645+CLEAN!$X1645+CLEAN!$Y1645+CLEAN!$Z1645</f>
        <v>94</v>
      </c>
      <c r="P1645" s="28">
        <f>IF(CLEAN!$M1645&lt;=32,3,IF(CLEAN!$M1645&lt;=65,2,1))</f>
        <v>2</v>
      </c>
      <c r="Q1645" s="28">
        <f>IF(Table_Market[[#This Row],[F_TOTAL_achat]]&lt;=14,1,IF(Table_Market[[#This Row],[F_TOTAL_achat]]&lt;=21,2,3))</f>
        <v>1</v>
      </c>
      <c r="R1645" s="28">
        <f>IF(Table_Market[[#This Row],[M_TOTAL_dépensé]]&lt;=115,1,IF(Table_Market[[#This Row],[M_TOTAL_dépensé]]&lt;=833,2,3))</f>
        <v>1</v>
      </c>
      <c r="S1645" s="21" t="str">
        <f>Table_Market[[#This Row],[R_SCORE]]&amp;Table_Market[[#This Row],[F_SCORE]]&amp;Table_Market[[#This Row],[M_SCORE]]</f>
        <v>211</v>
      </c>
      <c r="T16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45" s="31">
        <v>30</v>
      </c>
      <c r="V1645" s="31">
        <v>9</v>
      </c>
      <c r="W1645" s="31">
        <v>12</v>
      </c>
      <c r="X1645" s="31">
        <v>2</v>
      </c>
      <c r="Y1645" s="31">
        <v>11</v>
      </c>
      <c r="Z1645" s="31">
        <v>30</v>
      </c>
      <c r="AA1645" s="28">
        <v>3</v>
      </c>
      <c r="AB1645" s="28">
        <v>2</v>
      </c>
      <c r="AC1645" s="28">
        <v>0</v>
      </c>
      <c r="AD1645" s="28">
        <v>4</v>
      </c>
      <c r="AE1645" s="28">
        <v>4</v>
      </c>
      <c r="AF1645" s="28">
        <v>0</v>
      </c>
      <c r="AG1645" s="28">
        <v>0</v>
      </c>
      <c r="AH1645" s="28">
        <v>0</v>
      </c>
      <c r="AI1645" s="28">
        <v>0</v>
      </c>
      <c r="AJ1645" s="28">
        <v>0</v>
      </c>
      <c r="AK1645" s="28">
        <v>0</v>
      </c>
      <c r="AL1645" s="28">
        <v>3</v>
      </c>
      <c r="AM1645" s="28">
        <v>11</v>
      </c>
      <c r="AN1645" s="32">
        <v>0</v>
      </c>
    </row>
    <row r="1646" spans="1:40" x14ac:dyDescent="0.35">
      <c r="A1646" s="19">
        <v>3265</v>
      </c>
      <c r="B1646" s="20">
        <v>1959</v>
      </c>
      <c r="C1646" s="21">
        <f ca="1">YEAR(TODAY())-CLEAN!$B1646</f>
        <v>66</v>
      </c>
      <c r="D1646" s="28" t="s">
        <v>794</v>
      </c>
      <c r="E1646" s="20" t="s">
        <v>716</v>
      </c>
      <c r="F1646" s="20" t="s">
        <v>710</v>
      </c>
      <c r="G1646" s="22">
        <v>35701</v>
      </c>
      <c r="H1646" s="21">
        <v>0</v>
      </c>
      <c r="I1646" s="21">
        <v>0</v>
      </c>
      <c r="J1646" s="21">
        <f>CLEAN!$H1646+CLEAN!$I1646</f>
        <v>0</v>
      </c>
      <c r="K1646" s="23">
        <v>41352</v>
      </c>
      <c r="L1646" s="21">
        <f ca="1">YEAR(TODAY())-YEAR(CLEAN!$K1646)</f>
        <v>12</v>
      </c>
      <c r="M1646" s="21">
        <v>36</v>
      </c>
      <c r="N1646" s="21">
        <f>SUM(CLEAN!$AB1646:$AE1646)</f>
        <v>10</v>
      </c>
      <c r="O1646" s="24">
        <f>CLEAN!$U1646+CLEAN!$V1646+CLEAN!$W1646+CLEAN!$X1646+CLEAN!$Y1646+CLEAN!$Z1646</f>
        <v>46</v>
      </c>
      <c r="P1646" s="21">
        <f>IF(CLEAN!$M1646&lt;=32,3,IF(CLEAN!$M1646&lt;=65,2,1))</f>
        <v>2</v>
      </c>
      <c r="Q1646" s="21">
        <f>IF(Table_Market[[#This Row],[F_TOTAL_achat]]&lt;=14,1,IF(Table_Market[[#This Row],[F_TOTAL_achat]]&lt;=21,2,3))</f>
        <v>1</v>
      </c>
      <c r="R1646" s="21">
        <f>IF(Table_Market[[#This Row],[M_TOTAL_dépensé]]&lt;=115,1,IF(Table_Market[[#This Row],[M_TOTAL_dépensé]]&lt;=833,2,3))</f>
        <v>1</v>
      </c>
      <c r="S1646" s="21" t="str">
        <f>Table_Market[[#This Row],[R_SCORE]]&amp;Table_Market[[#This Row],[F_SCORE]]&amp;Table_Market[[#This Row],[M_SCORE]]</f>
        <v>211</v>
      </c>
      <c r="T16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46" s="24">
        <v>21</v>
      </c>
      <c r="V1646" s="24">
        <v>1</v>
      </c>
      <c r="W1646" s="24">
        <v>9</v>
      </c>
      <c r="X1646" s="24">
        <v>7</v>
      </c>
      <c r="Y1646" s="24">
        <v>3</v>
      </c>
      <c r="Z1646" s="24">
        <v>5</v>
      </c>
      <c r="AA1646" s="21">
        <v>1</v>
      </c>
      <c r="AB1646" s="21">
        <v>1</v>
      </c>
      <c r="AC1646" s="21">
        <v>0</v>
      </c>
      <c r="AD1646" s="21">
        <v>3</v>
      </c>
      <c r="AE1646" s="21">
        <v>6</v>
      </c>
      <c r="AF1646" s="21">
        <v>0</v>
      </c>
      <c r="AG1646" s="21">
        <v>0</v>
      </c>
      <c r="AH1646" s="21">
        <v>0</v>
      </c>
      <c r="AI1646" s="21">
        <v>0</v>
      </c>
      <c r="AJ1646" s="21">
        <v>0</v>
      </c>
      <c r="AK1646" s="21">
        <v>0</v>
      </c>
      <c r="AL1646" s="21">
        <v>3</v>
      </c>
      <c r="AM1646" s="21">
        <v>11</v>
      </c>
      <c r="AN1646" s="25">
        <v>0</v>
      </c>
    </row>
    <row r="1647" spans="1:40" x14ac:dyDescent="0.35">
      <c r="A1647" s="26">
        <v>5885</v>
      </c>
      <c r="B1647" s="27">
        <v>1973</v>
      </c>
      <c r="C1647" s="21">
        <f ca="1">YEAR(TODAY())-CLEAN!$B1647</f>
        <v>52</v>
      </c>
      <c r="D1647" s="28" t="s">
        <v>792</v>
      </c>
      <c r="E1647" s="27" t="s">
        <v>717</v>
      </c>
      <c r="F1647" s="27" t="s">
        <v>710</v>
      </c>
      <c r="G1647" s="29">
        <v>35688</v>
      </c>
      <c r="H1647" s="28">
        <v>2</v>
      </c>
      <c r="I1647" s="28">
        <v>1</v>
      </c>
      <c r="J1647" s="28">
        <f>CLEAN!$H1647+CLEAN!$I1647</f>
        <v>3</v>
      </c>
      <c r="K1647" s="30">
        <v>41143</v>
      </c>
      <c r="L1647" s="28">
        <f ca="1">YEAR(TODAY())-YEAR(CLEAN!$K1647)</f>
        <v>13</v>
      </c>
      <c r="M1647" s="28">
        <v>94</v>
      </c>
      <c r="N1647" s="28">
        <f>SUM(CLEAN!$AB1647:$AE1647)</f>
        <v>17</v>
      </c>
      <c r="O1647" s="31">
        <f>CLEAN!$U1647+CLEAN!$V1647+CLEAN!$W1647+CLEAN!$X1647+CLEAN!$Y1647+CLEAN!$Z1647</f>
        <v>211</v>
      </c>
      <c r="P1647" s="28">
        <f>IF(CLEAN!$M1647&lt;=32,3,IF(CLEAN!$M1647&lt;=65,2,1))</f>
        <v>1</v>
      </c>
      <c r="Q1647" s="28">
        <f>IF(Table_Market[[#This Row],[F_TOTAL_achat]]&lt;=14,1,IF(Table_Market[[#This Row],[F_TOTAL_achat]]&lt;=21,2,3))</f>
        <v>2</v>
      </c>
      <c r="R1647" s="28">
        <f>IF(Table_Market[[#This Row],[M_TOTAL_dépensé]]&lt;=115,1,IF(Table_Market[[#This Row],[M_TOTAL_dépensé]]&lt;=833,2,3))</f>
        <v>2</v>
      </c>
      <c r="S1647" s="21" t="str">
        <f>Table_Market[[#This Row],[R_SCORE]]&amp;Table_Market[[#This Row],[F_SCORE]]&amp;Table_Market[[#This Row],[M_SCORE]]</f>
        <v>122</v>
      </c>
      <c r="T16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47" s="31">
        <v>73</v>
      </c>
      <c r="V1647" s="31">
        <v>3</v>
      </c>
      <c r="W1647" s="31">
        <v>90</v>
      </c>
      <c r="X1647" s="31">
        <v>12</v>
      </c>
      <c r="Y1647" s="31">
        <v>1</v>
      </c>
      <c r="Z1647" s="31">
        <v>32</v>
      </c>
      <c r="AA1647" s="28">
        <v>7</v>
      </c>
      <c r="AB1647" s="28">
        <v>4</v>
      </c>
      <c r="AC1647" s="28">
        <v>1</v>
      </c>
      <c r="AD1647" s="28">
        <v>4</v>
      </c>
      <c r="AE1647" s="28">
        <v>8</v>
      </c>
      <c r="AF1647" s="28">
        <v>0</v>
      </c>
      <c r="AG1647" s="28">
        <v>0</v>
      </c>
      <c r="AH1647" s="28">
        <v>0</v>
      </c>
      <c r="AI1647" s="28">
        <v>0</v>
      </c>
      <c r="AJ1647" s="28">
        <v>0</v>
      </c>
      <c r="AK1647" s="28">
        <v>0</v>
      </c>
      <c r="AL1647" s="28">
        <v>3</v>
      </c>
      <c r="AM1647" s="28">
        <v>11</v>
      </c>
      <c r="AN1647" s="32">
        <v>0</v>
      </c>
    </row>
    <row r="1648" spans="1:40" x14ac:dyDescent="0.35">
      <c r="A1648" s="19">
        <v>3310</v>
      </c>
      <c r="B1648" s="20">
        <v>1973</v>
      </c>
      <c r="C1648" s="21">
        <f ca="1">YEAR(TODAY())-CLEAN!$B1648</f>
        <v>52</v>
      </c>
      <c r="D1648" s="28" t="s">
        <v>792</v>
      </c>
      <c r="E1648" s="20" t="s">
        <v>717</v>
      </c>
      <c r="F1648" s="20" t="s">
        <v>710</v>
      </c>
      <c r="G1648" s="22">
        <v>35688</v>
      </c>
      <c r="H1648" s="21">
        <v>2</v>
      </c>
      <c r="I1648" s="21">
        <v>1</v>
      </c>
      <c r="J1648" s="21">
        <f>CLEAN!$H1648+CLEAN!$I1648</f>
        <v>3</v>
      </c>
      <c r="K1648" s="23">
        <v>41143</v>
      </c>
      <c r="L1648" s="21">
        <f ca="1">YEAR(TODAY())-YEAR(CLEAN!$K1648)</f>
        <v>13</v>
      </c>
      <c r="M1648" s="21">
        <v>94</v>
      </c>
      <c r="N1648" s="21">
        <f>SUM(CLEAN!$AB1648:$AE1648)</f>
        <v>17</v>
      </c>
      <c r="O1648" s="24">
        <f>CLEAN!$U1648+CLEAN!$V1648+CLEAN!$W1648+CLEAN!$X1648+CLEAN!$Y1648+CLEAN!$Z1648</f>
        <v>211</v>
      </c>
      <c r="P1648" s="21">
        <f>IF(CLEAN!$M1648&lt;=32,3,IF(CLEAN!$M1648&lt;=65,2,1))</f>
        <v>1</v>
      </c>
      <c r="Q1648" s="21">
        <f>IF(Table_Market[[#This Row],[F_TOTAL_achat]]&lt;=14,1,IF(Table_Market[[#This Row],[F_TOTAL_achat]]&lt;=21,2,3))</f>
        <v>2</v>
      </c>
      <c r="R1648" s="21">
        <f>IF(Table_Market[[#This Row],[M_TOTAL_dépensé]]&lt;=115,1,IF(Table_Market[[#This Row],[M_TOTAL_dépensé]]&lt;=833,2,3))</f>
        <v>2</v>
      </c>
      <c r="S1648" s="21" t="str">
        <f>Table_Market[[#This Row],[R_SCORE]]&amp;Table_Market[[#This Row],[F_SCORE]]&amp;Table_Market[[#This Row],[M_SCORE]]</f>
        <v>122</v>
      </c>
      <c r="T16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48" s="24">
        <v>73</v>
      </c>
      <c r="V1648" s="24">
        <v>3</v>
      </c>
      <c r="W1648" s="24">
        <v>90</v>
      </c>
      <c r="X1648" s="24">
        <v>12</v>
      </c>
      <c r="Y1648" s="24">
        <v>1</v>
      </c>
      <c r="Z1648" s="24">
        <v>32</v>
      </c>
      <c r="AA1648" s="21">
        <v>7</v>
      </c>
      <c r="AB1648" s="21">
        <v>4</v>
      </c>
      <c r="AC1648" s="21">
        <v>1</v>
      </c>
      <c r="AD1648" s="21">
        <v>4</v>
      </c>
      <c r="AE1648" s="21">
        <v>8</v>
      </c>
      <c r="AF1648" s="21">
        <v>0</v>
      </c>
      <c r="AG1648" s="21">
        <v>0</v>
      </c>
      <c r="AH1648" s="21">
        <v>0</v>
      </c>
      <c r="AI1648" s="21">
        <v>0</v>
      </c>
      <c r="AJ1648" s="21">
        <v>0</v>
      </c>
      <c r="AK1648" s="21">
        <v>0</v>
      </c>
      <c r="AL1648" s="21">
        <v>3</v>
      </c>
      <c r="AM1648" s="21">
        <v>11</v>
      </c>
      <c r="AN1648" s="25">
        <v>0</v>
      </c>
    </row>
    <row r="1649" spans="1:40" x14ac:dyDescent="0.35">
      <c r="A1649" s="26">
        <v>5680</v>
      </c>
      <c r="B1649" s="27">
        <v>1984</v>
      </c>
      <c r="C1649" s="21">
        <f ca="1">YEAR(TODAY())-CLEAN!$B1649</f>
        <v>41</v>
      </c>
      <c r="D1649" s="28" t="s">
        <v>793</v>
      </c>
      <c r="E1649" s="27" t="s">
        <v>717</v>
      </c>
      <c r="F1649" s="27" t="s">
        <v>710</v>
      </c>
      <c r="G1649" s="29">
        <v>35684</v>
      </c>
      <c r="H1649" s="28">
        <v>1</v>
      </c>
      <c r="I1649" s="28">
        <v>0</v>
      </c>
      <c r="J1649" s="28">
        <f>CLEAN!$H1649+CLEAN!$I1649</f>
        <v>1</v>
      </c>
      <c r="K1649" s="30">
        <v>41751</v>
      </c>
      <c r="L1649" s="28">
        <f ca="1">YEAR(TODAY())-YEAR(CLEAN!$K1649)</f>
        <v>11</v>
      </c>
      <c r="M1649" s="28">
        <v>66</v>
      </c>
      <c r="N1649" s="28">
        <f>SUM(CLEAN!$AB1649:$AE1649)</f>
        <v>10</v>
      </c>
      <c r="O1649" s="31">
        <f>CLEAN!$U1649+CLEAN!$V1649+CLEAN!$W1649+CLEAN!$X1649+CLEAN!$Y1649+CLEAN!$Z1649</f>
        <v>30</v>
      </c>
      <c r="P1649" s="28">
        <f>IF(CLEAN!$M1649&lt;=32,3,IF(CLEAN!$M1649&lt;=65,2,1))</f>
        <v>1</v>
      </c>
      <c r="Q1649" s="28">
        <f>IF(Table_Market[[#This Row],[F_TOTAL_achat]]&lt;=14,1,IF(Table_Market[[#This Row],[F_TOTAL_achat]]&lt;=21,2,3))</f>
        <v>1</v>
      </c>
      <c r="R1649" s="28">
        <f>IF(Table_Market[[#This Row],[M_TOTAL_dépensé]]&lt;=115,1,IF(Table_Market[[#This Row],[M_TOTAL_dépensé]]&lt;=833,2,3))</f>
        <v>1</v>
      </c>
      <c r="S1649" s="21" t="str">
        <f>Table_Market[[#This Row],[R_SCORE]]&amp;Table_Market[[#This Row],[F_SCORE]]&amp;Table_Market[[#This Row],[M_SCORE]]</f>
        <v>111</v>
      </c>
      <c r="T16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49" s="31">
        <v>10</v>
      </c>
      <c r="V1649" s="31">
        <v>4</v>
      </c>
      <c r="W1649" s="31">
        <v>7</v>
      </c>
      <c r="X1649" s="31">
        <v>0</v>
      </c>
      <c r="Y1649" s="31">
        <v>6</v>
      </c>
      <c r="Z1649" s="31">
        <v>3</v>
      </c>
      <c r="AA1649" s="28">
        <v>1</v>
      </c>
      <c r="AB1649" s="28">
        <v>1</v>
      </c>
      <c r="AC1649" s="28">
        <v>0</v>
      </c>
      <c r="AD1649" s="28">
        <v>3</v>
      </c>
      <c r="AE1649" s="28">
        <v>6</v>
      </c>
      <c r="AF1649" s="28">
        <v>0</v>
      </c>
      <c r="AG1649" s="28">
        <v>0</v>
      </c>
      <c r="AH1649" s="28">
        <v>0</v>
      </c>
      <c r="AI1649" s="28">
        <v>0</v>
      </c>
      <c r="AJ1649" s="28">
        <v>0</v>
      </c>
      <c r="AK1649" s="28">
        <v>0</v>
      </c>
      <c r="AL1649" s="28">
        <v>3</v>
      </c>
      <c r="AM1649" s="28">
        <v>11</v>
      </c>
      <c r="AN1649" s="32">
        <v>0</v>
      </c>
    </row>
    <row r="1650" spans="1:40" x14ac:dyDescent="0.35">
      <c r="A1650" s="19">
        <v>4472</v>
      </c>
      <c r="B1650" s="20">
        <v>1970</v>
      </c>
      <c r="C1650" s="21">
        <f ca="1">YEAR(TODAY())-CLEAN!$B1650</f>
        <v>55</v>
      </c>
      <c r="D1650" s="28" t="s">
        <v>792</v>
      </c>
      <c r="E1650" s="20" t="s">
        <v>714</v>
      </c>
      <c r="F1650" s="20" t="s">
        <v>711</v>
      </c>
      <c r="G1650" s="22">
        <v>35682</v>
      </c>
      <c r="H1650" s="21">
        <v>1</v>
      </c>
      <c r="I1650" s="21">
        <v>0</v>
      </c>
      <c r="J1650" s="21">
        <f>CLEAN!$H1650+CLEAN!$I1650</f>
        <v>1</v>
      </c>
      <c r="K1650" s="23">
        <v>41817</v>
      </c>
      <c r="L1650" s="21">
        <f ca="1">YEAR(TODAY())-YEAR(CLEAN!$K1650)</f>
        <v>11</v>
      </c>
      <c r="M1650" s="21">
        <v>34</v>
      </c>
      <c r="N1650" s="21">
        <f>SUM(CLEAN!$AB1650:$AE1650)</f>
        <v>7</v>
      </c>
      <c r="O1650" s="24">
        <f>CLEAN!$U1650+CLEAN!$V1650+CLEAN!$W1650+CLEAN!$X1650+CLEAN!$Y1650+CLEAN!$Z1650</f>
        <v>57</v>
      </c>
      <c r="P1650" s="21">
        <f>IF(CLEAN!$M1650&lt;=32,3,IF(CLEAN!$M1650&lt;=65,2,1))</f>
        <v>2</v>
      </c>
      <c r="Q1650" s="21">
        <f>IF(Table_Market[[#This Row],[F_TOTAL_achat]]&lt;=14,1,IF(Table_Market[[#This Row],[F_TOTAL_achat]]&lt;=21,2,3))</f>
        <v>1</v>
      </c>
      <c r="R1650" s="21">
        <f>IF(Table_Market[[#This Row],[M_TOTAL_dépensé]]&lt;=115,1,IF(Table_Market[[#This Row],[M_TOTAL_dépensé]]&lt;=833,2,3))</f>
        <v>1</v>
      </c>
      <c r="S1650" s="21" t="str">
        <f>Table_Market[[#This Row],[R_SCORE]]&amp;Table_Market[[#This Row],[F_SCORE]]&amp;Table_Market[[#This Row],[M_SCORE]]</f>
        <v>211</v>
      </c>
      <c r="T16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50" s="24">
        <v>23</v>
      </c>
      <c r="V1650" s="24">
        <v>0</v>
      </c>
      <c r="W1650" s="24">
        <v>8</v>
      </c>
      <c r="X1650" s="24">
        <v>6</v>
      </c>
      <c r="Y1650" s="24">
        <v>2</v>
      </c>
      <c r="Z1650" s="24">
        <v>18</v>
      </c>
      <c r="AA1650" s="21">
        <v>1</v>
      </c>
      <c r="AB1650" s="21">
        <v>1</v>
      </c>
      <c r="AC1650" s="21">
        <v>1</v>
      </c>
      <c r="AD1650" s="21">
        <v>3</v>
      </c>
      <c r="AE1650" s="21">
        <v>2</v>
      </c>
      <c r="AF1650" s="21">
        <v>0</v>
      </c>
      <c r="AG1650" s="21">
        <v>0</v>
      </c>
      <c r="AH1650" s="21">
        <v>0</v>
      </c>
      <c r="AI1650" s="21">
        <v>0</v>
      </c>
      <c r="AJ1650" s="21">
        <v>0</v>
      </c>
      <c r="AK1650" s="21">
        <v>0</v>
      </c>
      <c r="AL1650" s="21">
        <v>3</v>
      </c>
      <c r="AM1650" s="21">
        <v>11</v>
      </c>
      <c r="AN1650" s="25">
        <v>0</v>
      </c>
    </row>
    <row r="1651" spans="1:40" x14ac:dyDescent="0.35">
      <c r="A1651" s="26">
        <v>1048</v>
      </c>
      <c r="B1651" s="27">
        <v>1972</v>
      </c>
      <c r="C1651" s="21">
        <f ca="1">YEAR(TODAY())-CLEAN!$B1651</f>
        <v>53</v>
      </c>
      <c r="D1651" s="28" t="s">
        <v>792</v>
      </c>
      <c r="E1651" s="27" t="s">
        <v>717</v>
      </c>
      <c r="F1651" s="27" t="s">
        <v>710</v>
      </c>
      <c r="G1651" s="29">
        <v>35641</v>
      </c>
      <c r="H1651" s="28">
        <v>1</v>
      </c>
      <c r="I1651" s="28">
        <v>0</v>
      </c>
      <c r="J1651" s="28">
        <f>CLEAN!$H1651+CLEAN!$I1651</f>
        <v>1</v>
      </c>
      <c r="K1651" s="30">
        <v>41469</v>
      </c>
      <c r="L1651" s="28">
        <f ca="1">YEAR(TODAY())-YEAR(CLEAN!$K1651)</f>
        <v>12</v>
      </c>
      <c r="M1651" s="28">
        <v>11</v>
      </c>
      <c r="N1651" s="28">
        <f>SUM(CLEAN!$AB1651:$AE1651)</f>
        <v>15</v>
      </c>
      <c r="O1651" s="31">
        <f>CLEAN!$U1651+CLEAN!$V1651+CLEAN!$W1651+CLEAN!$X1651+CLEAN!$Y1651+CLEAN!$Z1651</f>
        <v>178</v>
      </c>
      <c r="P1651" s="28">
        <f>IF(CLEAN!$M1651&lt;=32,3,IF(CLEAN!$M1651&lt;=65,2,1))</f>
        <v>3</v>
      </c>
      <c r="Q1651" s="28">
        <f>IF(Table_Market[[#This Row],[F_TOTAL_achat]]&lt;=14,1,IF(Table_Market[[#This Row],[F_TOTAL_achat]]&lt;=21,2,3))</f>
        <v>2</v>
      </c>
      <c r="R1651" s="28">
        <f>IF(Table_Market[[#This Row],[M_TOTAL_dépensé]]&lt;=115,1,IF(Table_Market[[#This Row],[M_TOTAL_dépensé]]&lt;=833,2,3))</f>
        <v>2</v>
      </c>
      <c r="S1651" s="21" t="str">
        <f>Table_Market[[#This Row],[R_SCORE]]&amp;Table_Market[[#This Row],[F_SCORE]]&amp;Table_Market[[#This Row],[M_SCORE]]</f>
        <v>322</v>
      </c>
      <c r="T16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51" s="31">
        <v>63</v>
      </c>
      <c r="V1651" s="31">
        <v>3</v>
      </c>
      <c r="W1651" s="31">
        <v>67</v>
      </c>
      <c r="X1651" s="31">
        <v>8</v>
      </c>
      <c r="Y1651" s="31">
        <v>9</v>
      </c>
      <c r="Z1651" s="31">
        <v>28</v>
      </c>
      <c r="AA1651" s="28">
        <v>2</v>
      </c>
      <c r="AB1651" s="28">
        <v>3</v>
      </c>
      <c r="AC1651" s="28">
        <v>1</v>
      </c>
      <c r="AD1651" s="28">
        <v>4</v>
      </c>
      <c r="AE1651" s="28">
        <v>7</v>
      </c>
      <c r="AF1651" s="28">
        <v>0</v>
      </c>
      <c r="AG1651" s="28">
        <v>0</v>
      </c>
      <c r="AH1651" s="28">
        <v>0</v>
      </c>
      <c r="AI1651" s="28">
        <v>0</v>
      </c>
      <c r="AJ1651" s="28">
        <v>0</v>
      </c>
      <c r="AK1651" s="28">
        <v>0</v>
      </c>
      <c r="AL1651" s="28">
        <v>3</v>
      </c>
      <c r="AM1651" s="28">
        <v>11</v>
      </c>
      <c r="AN1651" s="32">
        <v>1</v>
      </c>
    </row>
    <row r="1652" spans="1:40" x14ac:dyDescent="0.35">
      <c r="A1652" s="19">
        <v>1834</v>
      </c>
      <c r="B1652" s="20">
        <v>1978</v>
      </c>
      <c r="C1652" s="21">
        <f ca="1">YEAR(TODAY())-CLEAN!$B1652</f>
        <v>47</v>
      </c>
      <c r="D1652" s="28" t="s">
        <v>792</v>
      </c>
      <c r="E1652" s="20" t="s">
        <v>717</v>
      </c>
      <c r="F1652" s="20" t="s">
        <v>709</v>
      </c>
      <c r="G1652" s="22">
        <v>35544</v>
      </c>
      <c r="H1652" s="21">
        <v>1</v>
      </c>
      <c r="I1652" s="21">
        <v>0</v>
      </c>
      <c r="J1652" s="21">
        <f>CLEAN!$H1652+CLEAN!$I1652</f>
        <v>1</v>
      </c>
      <c r="K1652" s="23">
        <v>41706</v>
      </c>
      <c r="L1652" s="21">
        <f ca="1">YEAR(TODAY())-YEAR(CLEAN!$K1652)</f>
        <v>11</v>
      </c>
      <c r="M1652" s="21">
        <v>77</v>
      </c>
      <c r="N1652" s="21">
        <f>SUM(CLEAN!$AB1652:$AE1652)</f>
        <v>12</v>
      </c>
      <c r="O1652" s="24">
        <f>CLEAN!$U1652+CLEAN!$V1652+CLEAN!$W1652+CLEAN!$X1652+CLEAN!$Y1652+CLEAN!$Z1652</f>
        <v>67</v>
      </c>
      <c r="P1652" s="21">
        <f>IF(CLEAN!$M1652&lt;=32,3,IF(CLEAN!$M1652&lt;=65,2,1))</f>
        <v>1</v>
      </c>
      <c r="Q1652" s="21">
        <f>IF(Table_Market[[#This Row],[F_TOTAL_achat]]&lt;=14,1,IF(Table_Market[[#This Row],[F_TOTAL_achat]]&lt;=21,2,3))</f>
        <v>1</v>
      </c>
      <c r="R1652" s="21">
        <f>IF(Table_Market[[#This Row],[M_TOTAL_dépensé]]&lt;=115,1,IF(Table_Market[[#This Row],[M_TOTAL_dépensé]]&lt;=833,2,3))</f>
        <v>1</v>
      </c>
      <c r="S1652" s="21" t="str">
        <f>Table_Market[[#This Row],[R_SCORE]]&amp;Table_Market[[#This Row],[F_SCORE]]&amp;Table_Market[[#This Row],[M_SCORE]]</f>
        <v>111</v>
      </c>
      <c r="T16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52" s="24">
        <v>30</v>
      </c>
      <c r="V1652" s="24">
        <v>5</v>
      </c>
      <c r="W1652" s="24">
        <v>23</v>
      </c>
      <c r="X1652" s="24">
        <v>4</v>
      </c>
      <c r="Y1652" s="24">
        <v>1</v>
      </c>
      <c r="Z1652" s="24">
        <v>4</v>
      </c>
      <c r="AA1652" s="21">
        <v>1</v>
      </c>
      <c r="AB1652" s="21">
        <v>2</v>
      </c>
      <c r="AC1652" s="21">
        <v>0</v>
      </c>
      <c r="AD1652" s="21">
        <v>3</v>
      </c>
      <c r="AE1652" s="21">
        <v>7</v>
      </c>
      <c r="AF1652" s="21">
        <v>0</v>
      </c>
      <c r="AG1652" s="21">
        <v>0</v>
      </c>
      <c r="AH1652" s="21">
        <v>0</v>
      </c>
      <c r="AI1652" s="21">
        <v>0</v>
      </c>
      <c r="AJ1652" s="21">
        <v>0</v>
      </c>
      <c r="AK1652" s="21">
        <v>0</v>
      </c>
      <c r="AL1652" s="21">
        <v>3</v>
      </c>
      <c r="AM1652" s="21">
        <v>11</v>
      </c>
      <c r="AN1652" s="25">
        <v>0</v>
      </c>
    </row>
    <row r="1653" spans="1:40" x14ac:dyDescent="0.35">
      <c r="A1653" s="26">
        <v>10270</v>
      </c>
      <c r="B1653" s="27">
        <v>1981</v>
      </c>
      <c r="C1653" s="21">
        <f ca="1">YEAR(TODAY())-CLEAN!$B1653</f>
        <v>44</v>
      </c>
      <c r="D1653" s="28" t="s">
        <v>793</v>
      </c>
      <c r="E1653" s="27" t="s">
        <v>717</v>
      </c>
      <c r="F1653" s="27" t="s">
        <v>710</v>
      </c>
      <c r="G1653" s="29">
        <v>35523</v>
      </c>
      <c r="H1653" s="28">
        <v>1</v>
      </c>
      <c r="I1653" s="28">
        <v>0</v>
      </c>
      <c r="J1653" s="28">
        <f>CLEAN!$H1653+CLEAN!$I1653</f>
        <v>1</v>
      </c>
      <c r="K1653" s="30">
        <v>41550</v>
      </c>
      <c r="L1653" s="28">
        <f ca="1">YEAR(TODAY())-YEAR(CLEAN!$K1653)</f>
        <v>12</v>
      </c>
      <c r="M1653" s="28">
        <v>8</v>
      </c>
      <c r="N1653" s="28">
        <f>SUM(CLEAN!$AB1653:$AE1653)</f>
        <v>13</v>
      </c>
      <c r="O1653" s="31">
        <f>CLEAN!$U1653+CLEAN!$V1653+CLEAN!$W1653+CLEAN!$X1653+CLEAN!$Y1653+CLEAN!$Z1653</f>
        <v>66</v>
      </c>
      <c r="P1653" s="28">
        <f>IF(CLEAN!$M1653&lt;=32,3,IF(CLEAN!$M1653&lt;=65,2,1))</f>
        <v>3</v>
      </c>
      <c r="Q1653" s="28">
        <f>IF(Table_Market[[#This Row],[F_TOTAL_achat]]&lt;=14,1,IF(Table_Market[[#This Row],[F_TOTAL_achat]]&lt;=21,2,3))</f>
        <v>1</v>
      </c>
      <c r="R1653" s="28">
        <f>IF(Table_Market[[#This Row],[M_TOTAL_dépensé]]&lt;=115,1,IF(Table_Market[[#This Row],[M_TOTAL_dépensé]]&lt;=833,2,3))</f>
        <v>1</v>
      </c>
      <c r="S1653" s="21" t="str">
        <f>Table_Market[[#This Row],[R_SCORE]]&amp;Table_Market[[#This Row],[F_SCORE]]&amp;Table_Market[[#This Row],[M_SCORE]]</f>
        <v>311</v>
      </c>
      <c r="T16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53" s="31">
        <v>11</v>
      </c>
      <c r="V1653" s="31">
        <v>5</v>
      </c>
      <c r="W1653" s="31">
        <v>22</v>
      </c>
      <c r="X1653" s="31">
        <v>12</v>
      </c>
      <c r="Y1653" s="31">
        <v>5</v>
      </c>
      <c r="Z1653" s="31">
        <v>11</v>
      </c>
      <c r="AA1653" s="28">
        <v>2</v>
      </c>
      <c r="AB1653" s="28">
        <v>3</v>
      </c>
      <c r="AC1653" s="28">
        <v>0</v>
      </c>
      <c r="AD1653" s="28">
        <v>3</v>
      </c>
      <c r="AE1653" s="28">
        <v>7</v>
      </c>
      <c r="AF1653" s="28">
        <v>0</v>
      </c>
      <c r="AG1653" s="28">
        <v>0</v>
      </c>
      <c r="AH1653" s="28">
        <v>0</v>
      </c>
      <c r="AI1653" s="28">
        <v>0</v>
      </c>
      <c r="AJ1653" s="28">
        <v>0</v>
      </c>
      <c r="AK1653" s="28">
        <v>0</v>
      </c>
      <c r="AL1653" s="28">
        <v>3</v>
      </c>
      <c r="AM1653" s="28">
        <v>11</v>
      </c>
      <c r="AN1653" s="32">
        <v>0</v>
      </c>
    </row>
    <row r="1654" spans="1:40" x14ac:dyDescent="0.35">
      <c r="A1654" s="19">
        <v>10402</v>
      </c>
      <c r="B1654" s="20">
        <v>1967</v>
      </c>
      <c r="C1654" s="21">
        <f ca="1">YEAR(TODAY())-CLEAN!$B1654</f>
        <v>58</v>
      </c>
      <c r="D1654" s="28" t="s">
        <v>792</v>
      </c>
      <c r="E1654" s="20" t="s">
        <v>716</v>
      </c>
      <c r="F1654" s="20" t="s">
        <v>710</v>
      </c>
      <c r="G1654" s="22">
        <v>35441</v>
      </c>
      <c r="H1654" s="21">
        <v>1</v>
      </c>
      <c r="I1654" s="21">
        <v>1</v>
      </c>
      <c r="J1654" s="21">
        <f>CLEAN!$H1654+CLEAN!$I1654</f>
        <v>2</v>
      </c>
      <c r="K1654" s="23">
        <v>41319</v>
      </c>
      <c r="L1654" s="21">
        <f ca="1">YEAR(TODAY())-YEAR(CLEAN!$K1654)</f>
        <v>12</v>
      </c>
      <c r="M1654" s="21">
        <v>94</v>
      </c>
      <c r="N1654" s="21">
        <f>SUM(CLEAN!$AB1654:$AE1654)</f>
        <v>12</v>
      </c>
      <c r="O1654" s="24">
        <f>CLEAN!$U1654+CLEAN!$V1654+CLEAN!$W1654+CLEAN!$X1654+CLEAN!$Y1654+CLEAN!$Z1654</f>
        <v>39</v>
      </c>
      <c r="P1654" s="21">
        <f>IF(CLEAN!$M1654&lt;=32,3,IF(CLEAN!$M1654&lt;=65,2,1))</f>
        <v>1</v>
      </c>
      <c r="Q1654" s="21">
        <f>IF(Table_Market[[#This Row],[F_TOTAL_achat]]&lt;=14,1,IF(Table_Market[[#This Row],[F_TOTAL_achat]]&lt;=21,2,3))</f>
        <v>1</v>
      </c>
      <c r="R1654" s="21">
        <f>IF(Table_Market[[#This Row],[M_TOTAL_dépensé]]&lt;=115,1,IF(Table_Market[[#This Row],[M_TOTAL_dépensé]]&lt;=833,2,3))</f>
        <v>1</v>
      </c>
      <c r="S1654" s="21" t="str">
        <f>Table_Market[[#This Row],[R_SCORE]]&amp;Table_Market[[#This Row],[F_SCORE]]&amp;Table_Market[[#This Row],[M_SCORE]]</f>
        <v>111</v>
      </c>
      <c r="T16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54" s="24">
        <v>25</v>
      </c>
      <c r="V1654" s="24">
        <v>1</v>
      </c>
      <c r="W1654" s="24">
        <v>9</v>
      </c>
      <c r="X1654" s="24">
        <v>2</v>
      </c>
      <c r="Y1654" s="24">
        <v>1</v>
      </c>
      <c r="Z1654" s="24">
        <v>1</v>
      </c>
      <c r="AA1654" s="21">
        <v>2</v>
      </c>
      <c r="AB1654" s="21">
        <v>1</v>
      </c>
      <c r="AC1654" s="21">
        <v>0</v>
      </c>
      <c r="AD1654" s="21">
        <v>3</v>
      </c>
      <c r="AE1654" s="21">
        <v>8</v>
      </c>
      <c r="AF1654" s="21">
        <v>0</v>
      </c>
      <c r="AG1654" s="21">
        <v>0</v>
      </c>
      <c r="AH1654" s="21">
        <v>0</v>
      </c>
      <c r="AI1654" s="21">
        <v>0</v>
      </c>
      <c r="AJ1654" s="21">
        <v>0</v>
      </c>
      <c r="AK1654" s="21">
        <v>0</v>
      </c>
      <c r="AL1654" s="21">
        <v>3</v>
      </c>
      <c r="AM1654" s="21">
        <v>11</v>
      </c>
      <c r="AN1654" s="25">
        <v>0</v>
      </c>
    </row>
    <row r="1655" spans="1:40" x14ac:dyDescent="0.35">
      <c r="A1655" s="26">
        <v>4697</v>
      </c>
      <c r="B1655" s="27">
        <v>1949</v>
      </c>
      <c r="C1655" s="21">
        <f ca="1">YEAR(TODAY())-CLEAN!$B1655</f>
        <v>76</v>
      </c>
      <c r="D1655" s="28" t="s">
        <v>794</v>
      </c>
      <c r="E1655" s="27" t="s">
        <v>717</v>
      </c>
      <c r="F1655" s="27" t="s">
        <v>711</v>
      </c>
      <c r="G1655" s="29">
        <v>35416</v>
      </c>
      <c r="H1655" s="28">
        <v>0</v>
      </c>
      <c r="I1655" s="28">
        <v>0</v>
      </c>
      <c r="J1655" s="28">
        <f>CLEAN!$H1655+CLEAN!$I1655</f>
        <v>0</v>
      </c>
      <c r="K1655" s="30">
        <v>41438</v>
      </c>
      <c r="L1655" s="28">
        <f ca="1">YEAR(TODAY())-YEAR(CLEAN!$K1655)</f>
        <v>12</v>
      </c>
      <c r="M1655" s="28">
        <v>62</v>
      </c>
      <c r="N1655" s="28">
        <f>SUM(CLEAN!$AB1655:$AE1655)</f>
        <v>21</v>
      </c>
      <c r="O1655" s="31">
        <f>CLEAN!$U1655+CLEAN!$V1655+CLEAN!$W1655+CLEAN!$X1655+CLEAN!$Y1655+CLEAN!$Z1655</f>
        <v>390</v>
      </c>
      <c r="P1655" s="28">
        <f>IF(CLEAN!$M1655&lt;=32,3,IF(CLEAN!$M1655&lt;=65,2,1))</f>
        <v>2</v>
      </c>
      <c r="Q1655" s="28">
        <f>IF(Table_Market[[#This Row],[F_TOTAL_achat]]&lt;=14,1,IF(Table_Market[[#This Row],[F_TOTAL_achat]]&lt;=21,2,3))</f>
        <v>2</v>
      </c>
      <c r="R1655" s="28">
        <f>IF(Table_Market[[#This Row],[M_TOTAL_dépensé]]&lt;=115,1,IF(Table_Market[[#This Row],[M_TOTAL_dépensé]]&lt;=833,2,3))</f>
        <v>2</v>
      </c>
      <c r="S1655" s="21" t="str">
        <f>Table_Market[[#This Row],[R_SCORE]]&amp;Table_Market[[#This Row],[F_SCORE]]&amp;Table_Market[[#This Row],[M_SCORE]]</f>
        <v>222</v>
      </c>
      <c r="T16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55" s="31">
        <v>248</v>
      </c>
      <c r="V1655" s="31">
        <v>3</v>
      </c>
      <c r="W1655" s="31">
        <v>81</v>
      </c>
      <c r="X1655" s="31">
        <v>4</v>
      </c>
      <c r="Y1655" s="31">
        <v>3</v>
      </c>
      <c r="Z1655" s="31">
        <v>51</v>
      </c>
      <c r="AA1655" s="28">
        <v>3</v>
      </c>
      <c r="AB1655" s="28">
        <v>7</v>
      </c>
      <c r="AC1655" s="28">
        <v>1</v>
      </c>
      <c r="AD1655" s="28">
        <v>5</v>
      </c>
      <c r="AE1655" s="28">
        <v>8</v>
      </c>
      <c r="AF1655" s="28">
        <v>0</v>
      </c>
      <c r="AG1655" s="28">
        <v>0</v>
      </c>
      <c r="AH1655" s="28">
        <v>0</v>
      </c>
      <c r="AI1655" s="28">
        <v>0</v>
      </c>
      <c r="AJ1655" s="28">
        <v>0</v>
      </c>
      <c r="AK1655" s="28">
        <v>0</v>
      </c>
      <c r="AL1655" s="28">
        <v>3</v>
      </c>
      <c r="AM1655" s="28">
        <v>11</v>
      </c>
      <c r="AN1655" s="32">
        <v>0</v>
      </c>
    </row>
    <row r="1656" spans="1:40" x14ac:dyDescent="0.35">
      <c r="A1656" s="19">
        <v>2874</v>
      </c>
      <c r="B1656" s="20">
        <v>1988</v>
      </c>
      <c r="C1656" s="21">
        <f ca="1">YEAR(TODAY())-CLEAN!$B1656</f>
        <v>37</v>
      </c>
      <c r="D1656" s="28" t="s">
        <v>793</v>
      </c>
      <c r="E1656" s="20" t="s">
        <v>717</v>
      </c>
      <c r="F1656" s="20" t="s">
        <v>711</v>
      </c>
      <c r="G1656" s="22">
        <v>35388</v>
      </c>
      <c r="H1656" s="21">
        <v>1</v>
      </c>
      <c r="I1656" s="21">
        <v>0</v>
      </c>
      <c r="J1656" s="21">
        <f>CLEAN!$H1656+CLEAN!$I1656</f>
        <v>1</v>
      </c>
      <c r="K1656" s="23">
        <v>41340</v>
      </c>
      <c r="L1656" s="21">
        <f ca="1">YEAR(TODAY())-YEAR(CLEAN!$K1656)</f>
        <v>12</v>
      </c>
      <c r="M1656" s="21">
        <v>20</v>
      </c>
      <c r="N1656" s="21">
        <f>SUM(CLEAN!$AB1656:$AE1656)</f>
        <v>11</v>
      </c>
      <c r="O1656" s="24">
        <f>CLEAN!$U1656+CLEAN!$V1656+CLEAN!$W1656+CLEAN!$X1656+CLEAN!$Y1656+CLEAN!$Z1656</f>
        <v>32</v>
      </c>
      <c r="P1656" s="21">
        <f>IF(CLEAN!$M1656&lt;=32,3,IF(CLEAN!$M1656&lt;=65,2,1))</f>
        <v>3</v>
      </c>
      <c r="Q1656" s="21">
        <f>IF(Table_Market[[#This Row],[F_TOTAL_achat]]&lt;=14,1,IF(Table_Market[[#This Row],[F_TOTAL_achat]]&lt;=21,2,3))</f>
        <v>1</v>
      </c>
      <c r="R1656" s="21">
        <f>IF(Table_Market[[#This Row],[M_TOTAL_dépensé]]&lt;=115,1,IF(Table_Market[[#This Row],[M_TOTAL_dépensé]]&lt;=833,2,3))</f>
        <v>1</v>
      </c>
      <c r="S1656" s="21" t="str">
        <f>Table_Market[[#This Row],[R_SCORE]]&amp;Table_Market[[#This Row],[F_SCORE]]&amp;Table_Market[[#This Row],[M_SCORE]]</f>
        <v>311</v>
      </c>
      <c r="T16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56" s="24">
        <v>6</v>
      </c>
      <c r="V1656" s="24">
        <v>4</v>
      </c>
      <c r="W1656" s="24">
        <v>7</v>
      </c>
      <c r="X1656" s="24">
        <v>4</v>
      </c>
      <c r="Y1656" s="24">
        <v>3</v>
      </c>
      <c r="Z1656" s="24">
        <v>8</v>
      </c>
      <c r="AA1656" s="21">
        <v>1</v>
      </c>
      <c r="AB1656" s="21">
        <v>1</v>
      </c>
      <c r="AC1656" s="21">
        <v>0</v>
      </c>
      <c r="AD1656" s="21">
        <v>3</v>
      </c>
      <c r="AE1656" s="21">
        <v>7</v>
      </c>
      <c r="AF1656" s="21">
        <v>0</v>
      </c>
      <c r="AG1656" s="21">
        <v>0</v>
      </c>
      <c r="AH1656" s="21">
        <v>0</v>
      </c>
      <c r="AI1656" s="21">
        <v>0</v>
      </c>
      <c r="AJ1656" s="21">
        <v>0</v>
      </c>
      <c r="AK1656" s="21">
        <v>0</v>
      </c>
      <c r="AL1656" s="21">
        <v>3</v>
      </c>
      <c r="AM1656" s="21">
        <v>11</v>
      </c>
      <c r="AN1656" s="25">
        <v>0</v>
      </c>
    </row>
    <row r="1657" spans="1:40" x14ac:dyDescent="0.35">
      <c r="A1657" s="26">
        <v>453</v>
      </c>
      <c r="B1657" s="27">
        <v>1956</v>
      </c>
      <c r="C1657" s="21">
        <f ca="1">YEAR(TODAY())-CLEAN!$B1657</f>
        <v>69</v>
      </c>
      <c r="D1657" s="28" t="s">
        <v>794</v>
      </c>
      <c r="E1657" s="27" t="s">
        <v>714</v>
      </c>
      <c r="F1657" s="27" t="s">
        <v>712</v>
      </c>
      <c r="G1657" s="29">
        <v>35340</v>
      </c>
      <c r="H1657" s="28">
        <v>1</v>
      </c>
      <c r="I1657" s="28">
        <v>1</v>
      </c>
      <c r="J1657" s="28">
        <f>CLEAN!$H1657+CLEAN!$I1657</f>
        <v>2</v>
      </c>
      <c r="K1657" s="30">
        <v>41819</v>
      </c>
      <c r="L1657" s="28">
        <f ca="1">YEAR(TODAY())-YEAR(CLEAN!$K1657)</f>
        <v>11</v>
      </c>
      <c r="M1657" s="28">
        <v>1</v>
      </c>
      <c r="N1657" s="28">
        <f>SUM(CLEAN!$AB1657:$AE1657)</f>
        <v>10</v>
      </c>
      <c r="O1657" s="31">
        <f>CLEAN!$U1657+CLEAN!$V1657+CLEAN!$W1657+CLEAN!$X1657+CLEAN!$Y1657+CLEAN!$Z1657</f>
        <v>45</v>
      </c>
      <c r="P1657" s="28">
        <f>IF(CLEAN!$M1657&lt;=32,3,IF(CLEAN!$M1657&lt;=65,2,1))</f>
        <v>3</v>
      </c>
      <c r="Q1657" s="28">
        <f>IF(Table_Market[[#This Row],[F_TOTAL_achat]]&lt;=14,1,IF(Table_Market[[#This Row],[F_TOTAL_achat]]&lt;=21,2,3))</f>
        <v>1</v>
      </c>
      <c r="R1657" s="28">
        <f>IF(Table_Market[[#This Row],[M_TOTAL_dépensé]]&lt;=115,1,IF(Table_Market[[#This Row],[M_TOTAL_dépensé]]&lt;=833,2,3))</f>
        <v>1</v>
      </c>
      <c r="S1657" s="21" t="str">
        <f>Table_Market[[#This Row],[R_SCORE]]&amp;Table_Market[[#This Row],[F_SCORE]]&amp;Table_Market[[#This Row],[M_SCORE]]</f>
        <v>311</v>
      </c>
      <c r="T16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57" s="31">
        <v>27</v>
      </c>
      <c r="V1657" s="31">
        <v>0</v>
      </c>
      <c r="W1657" s="31">
        <v>12</v>
      </c>
      <c r="X1657" s="31">
        <v>0</v>
      </c>
      <c r="Y1657" s="31">
        <v>1</v>
      </c>
      <c r="Z1657" s="31">
        <v>5</v>
      </c>
      <c r="AA1657" s="28">
        <v>2</v>
      </c>
      <c r="AB1657" s="28">
        <v>2</v>
      </c>
      <c r="AC1657" s="28">
        <v>0</v>
      </c>
      <c r="AD1657" s="28">
        <v>3</v>
      </c>
      <c r="AE1657" s="28">
        <v>5</v>
      </c>
      <c r="AF1657" s="28">
        <v>0</v>
      </c>
      <c r="AG1657" s="28">
        <v>0</v>
      </c>
      <c r="AH1657" s="28">
        <v>0</v>
      </c>
      <c r="AI1657" s="28">
        <v>0</v>
      </c>
      <c r="AJ1657" s="28">
        <v>0</v>
      </c>
      <c r="AK1657" s="28">
        <v>0</v>
      </c>
      <c r="AL1657" s="28">
        <v>3</v>
      </c>
      <c r="AM1657" s="28">
        <v>11</v>
      </c>
      <c r="AN1657" s="32">
        <v>0</v>
      </c>
    </row>
    <row r="1658" spans="1:40" x14ac:dyDescent="0.35">
      <c r="A1658" s="19">
        <v>6263</v>
      </c>
      <c r="B1658" s="20">
        <v>1968</v>
      </c>
      <c r="C1658" s="21">
        <f ca="1">YEAR(TODAY())-CLEAN!$B1658</f>
        <v>57</v>
      </c>
      <c r="D1658" s="28" t="s">
        <v>792</v>
      </c>
      <c r="E1658" s="20" t="s">
        <v>716</v>
      </c>
      <c r="F1658" s="20" t="s">
        <v>713</v>
      </c>
      <c r="G1658" s="22">
        <v>35322</v>
      </c>
      <c r="H1658" s="21">
        <v>1</v>
      </c>
      <c r="I1658" s="21">
        <v>2</v>
      </c>
      <c r="J1658" s="21">
        <f>CLEAN!$H1658+CLEAN!$I1658</f>
        <v>3</v>
      </c>
      <c r="K1658" s="23">
        <v>41143</v>
      </c>
      <c r="L1658" s="21">
        <f ca="1">YEAR(TODAY())-YEAR(CLEAN!$K1658)</f>
        <v>13</v>
      </c>
      <c r="M1658" s="21">
        <v>34</v>
      </c>
      <c r="N1658" s="21">
        <f>SUM(CLEAN!$AB1658:$AE1658)</f>
        <v>14</v>
      </c>
      <c r="O1658" s="24">
        <f>CLEAN!$U1658+CLEAN!$V1658+CLEAN!$W1658+CLEAN!$X1658+CLEAN!$Y1658+CLEAN!$Z1658</f>
        <v>106</v>
      </c>
      <c r="P1658" s="21">
        <f>IF(CLEAN!$M1658&lt;=32,3,IF(CLEAN!$M1658&lt;=65,2,1))</f>
        <v>2</v>
      </c>
      <c r="Q1658" s="21">
        <f>IF(Table_Market[[#This Row],[F_TOTAL_achat]]&lt;=14,1,IF(Table_Market[[#This Row],[F_TOTAL_achat]]&lt;=21,2,3))</f>
        <v>1</v>
      </c>
      <c r="R1658" s="21">
        <f>IF(Table_Market[[#This Row],[M_TOTAL_dépensé]]&lt;=115,1,IF(Table_Market[[#This Row],[M_TOTAL_dépensé]]&lt;=833,2,3))</f>
        <v>1</v>
      </c>
      <c r="S1658" s="21" t="str">
        <f>Table_Market[[#This Row],[R_SCORE]]&amp;Table_Market[[#This Row],[F_SCORE]]&amp;Table_Market[[#This Row],[M_SCORE]]</f>
        <v>211</v>
      </c>
      <c r="T16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58" s="24">
        <v>28</v>
      </c>
      <c r="V1658" s="24">
        <v>9</v>
      </c>
      <c r="W1658" s="24">
        <v>37</v>
      </c>
      <c r="X1658" s="24">
        <v>12</v>
      </c>
      <c r="Y1658" s="24">
        <v>7</v>
      </c>
      <c r="Z1658" s="24">
        <v>13</v>
      </c>
      <c r="AA1658" s="21">
        <v>3</v>
      </c>
      <c r="AB1658" s="21">
        <v>2</v>
      </c>
      <c r="AC1658" s="21">
        <v>0</v>
      </c>
      <c r="AD1658" s="21">
        <v>4</v>
      </c>
      <c r="AE1658" s="21">
        <v>8</v>
      </c>
      <c r="AF1658" s="21">
        <v>0</v>
      </c>
      <c r="AG1658" s="21">
        <v>0</v>
      </c>
      <c r="AH1658" s="21">
        <v>0</v>
      </c>
      <c r="AI1658" s="21">
        <v>0</v>
      </c>
      <c r="AJ1658" s="21">
        <v>0</v>
      </c>
      <c r="AK1658" s="21">
        <v>0</v>
      </c>
      <c r="AL1658" s="21">
        <v>3</v>
      </c>
      <c r="AM1658" s="21">
        <v>11</v>
      </c>
      <c r="AN1658" s="25">
        <v>0</v>
      </c>
    </row>
    <row r="1659" spans="1:40" x14ac:dyDescent="0.35">
      <c r="A1659" s="26">
        <v>5827</v>
      </c>
      <c r="B1659" s="27">
        <v>1958</v>
      </c>
      <c r="C1659" s="21">
        <f ca="1">YEAR(TODAY())-CLEAN!$B1659</f>
        <v>67</v>
      </c>
      <c r="D1659" s="28" t="s">
        <v>794</v>
      </c>
      <c r="E1659" s="27" t="s">
        <v>716</v>
      </c>
      <c r="F1659" s="27" t="s">
        <v>711</v>
      </c>
      <c r="G1659" s="29">
        <v>35246</v>
      </c>
      <c r="H1659" s="28">
        <v>1</v>
      </c>
      <c r="I1659" s="28">
        <v>1</v>
      </c>
      <c r="J1659" s="28">
        <f>CLEAN!$H1659+CLEAN!$I1659</f>
        <v>2</v>
      </c>
      <c r="K1659" s="30">
        <v>41745</v>
      </c>
      <c r="L1659" s="28">
        <f ca="1">YEAR(TODAY())-YEAR(CLEAN!$K1659)</f>
        <v>11</v>
      </c>
      <c r="M1659" s="28">
        <v>53</v>
      </c>
      <c r="N1659" s="28">
        <f>SUM(CLEAN!$AB1659:$AE1659)</f>
        <v>12</v>
      </c>
      <c r="O1659" s="31">
        <f>CLEAN!$U1659+CLEAN!$V1659+CLEAN!$W1659+CLEAN!$X1659+CLEAN!$Y1659+CLEAN!$Z1659</f>
        <v>62</v>
      </c>
      <c r="P1659" s="28">
        <f>IF(CLEAN!$M1659&lt;=32,3,IF(CLEAN!$M1659&lt;=65,2,1))</f>
        <v>2</v>
      </c>
      <c r="Q1659" s="28">
        <f>IF(Table_Market[[#This Row],[F_TOTAL_achat]]&lt;=14,1,IF(Table_Market[[#This Row],[F_TOTAL_achat]]&lt;=21,2,3))</f>
        <v>1</v>
      </c>
      <c r="R1659" s="28">
        <f>IF(Table_Market[[#This Row],[M_TOTAL_dépensé]]&lt;=115,1,IF(Table_Market[[#This Row],[M_TOTAL_dépensé]]&lt;=833,2,3))</f>
        <v>1</v>
      </c>
      <c r="S1659" s="21" t="str">
        <f>Table_Market[[#This Row],[R_SCORE]]&amp;Table_Market[[#This Row],[F_SCORE]]&amp;Table_Market[[#This Row],[M_SCORE]]</f>
        <v>211</v>
      </c>
      <c r="T16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59" s="31">
        <v>36</v>
      </c>
      <c r="V1659" s="31">
        <v>0</v>
      </c>
      <c r="W1659" s="31">
        <v>12</v>
      </c>
      <c r="X1659" s="31">
        <v>2</v>
      </c>
      <c r="Y1659" s="31">
        <v>2</v>
      </c>
      <c r="Z1659" s="31">
        <v>10</v>
      </c>
      <c r="AA1659" s="28">
        <v>4</v>
      </c>
      <c r="AB1659" s="28">
        <v>3</v>
      </c>
      <c r="AC1659" s="28">
        <v>1</v>
      </c>
      <c r="AD1659" s="28">
        <v>3</v>
      </c>
      <c r="AE1659" s="28">
        <v>5</v>
      </c>
      <c r="AF1659" s="28">
        <v>0</v>
      </c>
      <c r="AG1659" s="28">
        <v>0</v>
      </c>
      <c r="AH1659" s="28">
        <v>0</v>
      </c>
      <c r="AI1659" s="28">
        <v>0</v>
      </c>
      <c r="AJ1659" s="28">
        <v>0</v>
      </c>
      <c r="AK1659" s="28">
        <v>0</v>
      </c>
      <c r="AL1659" s="28">
        <v>3</v>
      </c>
      <c r="AM1659" s="28">
        <v>11</v>
      </c>
      <c r="AN1659" s="32">
        <v>0</v>
      </c>
    </row>
    <row r="1660" spans="1:40" x14ac:dyDescent="0.35">
      <c r="A1660" s="19">
        <v>8870</v>
      </c>
      <c r="B1660" s="20">
        <v>1984</v>
      </c>
      <c r="C1660" s="21">
        <f ca="1">YEAR(TODAY())-CLEAN!$B1660</f>
        <v>41</v>
      </c>
      <c r="D1660" s="28" t="s">
        <v>793</v>
      </c>
      <c r="E1660" s="20" t="s">
        <v>716</v>
      </c>
      <c r="F1660" s="20" t="s">
        <v>713</v>
      </c>
      <c r="G1660" s="22">
        <v>35196</v>
      </c>
      <c r="H1660" s="21">
        <v>1</v>
      </c>
      <c r="I1660" s="21">
        <v>0</v>
      </c>
      <c r="J1660" s="21">
        <f>CLEAN!$H1660+CLEAN!$I1660</f>
        <v>1</v>
      </c>
      <c r="K1660" s="23">
        <v>41226</v>
      </c>
      <c r="L1660" s="21">
        <f ca="1">YEAR(TODAY())-YEAR(CLEAN!$K1660)</f>
        <v>13</v>
      </c>
      <c r="M1660" s="21">
        <v>68</v>
      </c>
      <c r="N1660" s="21">
        <f>SUM(CLEAN!$AB1660:$AE1660)</f>
        <v>20</v>
      </c>
      <c r="O1660" s="24">
        <f>CLEAN!$U1660+CLEAN!$V1660+CLEAN!$W1660+CLEAN!$X1660+CLEAN!$Y1660+CLEAN!$Z1660</f>
        <v>497</v>
      </c>
      <c r="P1660" s="21">
        <f>IF(CLEAN!$M1660&lt;=32,3,IF(CLEAN!$M1660&lt;=65,2,1))</f>
        <v>1</v>
      </c>
      <c r="Q1660" s="21">
        <f>IF(Table_Market[[#This Row],[F_TOTAL_achat]]&lt;=14,1,IF(Table_Market[[#This Row],[F_TOTAL_achat]]&lt;=21,2,3))</f>
        <v>2</v>
      </c>
      <c r="R1660" s="21">
        <f>IF(Table_Market[[#This Row],[M_TOTAL_dépensé]]&lt;=115,1,IF(Table_Market[[#This Row],[M_TOTAL_dépensé]]&lt;=833,2,3))</f>
        <v>2</v>
      </c>
      <c r="S1660" s="21" t="str">
        <f>Table_Market[[#This Row],[R_SCORE]]&amp;Table_Market[[#This Row],[F_SCORE]]&amp;Table_Market[[#This Row],[M_SCORE]]</f>
        <v>122</v>
      </c>
      <c r="T16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60" s="24">
        <v>75</v>
      </c>
      <c r="V1660" s="24">
        <v>12</v>
      </c>
      <c r="W1660" s="24">
        <v>141</v>
      </c>
      <c r="X1660" s="24">
        <v>43</v>
      </c>
      <c r="Y1660" s="24">
        <v>39</v>
      </c>
      <c r="Z1660" s="24">
        <v>187</v>
      </c>
      <c r="AA1660" s="21">
        <v>6</v>
      </c>
      <c r="AB1660" s="21">
        <v>6</v>
      </c>
      <c r="AC1660" s="21">
        <v>1</v>
      </c>
      <c r="AD1660" s="21">
        <v>5</v>
      </c>
      <c r="AE1660" s="21">
        <v>8</v>
      </c>
      <c r="AF1660" s="21">
        <v>0</v>
      </c>
      <c r="AG1660" s="21">
        <v>0</v>
      </c>
      <c r="AH1660" s="21">
        <v>0</v>
      </c>
      <c r="AI1660" s="21">
        <v>0</v>
      </c>
      <c r="AJ1660" s="21">
        <v>0</v>
      </c>
      <c r="AK1660" s="21">
        <v>0</v>
      </c>
      <c r="AL1660" s="21">
        <v>3</v>
      </c>
      <c r="AM1660" s="21">
        <v>11</v>
      </c>
      <c r="AN1660" s="25">
        <v>1</v>
      </c>
    </row>
    <row r="1661" spans="1:40" x14ac:dyDescent="0.35">
      <c r="A1661" s="26">
        <v>10340</v>
      </c>
      <c r="B1661" s="27">
        <v>1984</v>
      </c>
      <c r="C1661" s="21">
        <f ca="1">YEAR(TODAY())-CLEAN!$B1661</f>
        <v>41</v>
      </c>
      <c r="D1661" s="28" t="s">
        <v>793</v>
      </c>
      <c r="E1661" s="27" t="s">
        <v>716</v>
      </c>
      <c r="F1661" s="27" t="s">
        <v>713</v>
      </c>
      <c r="G1661" s="29">
        <v>35196</v>
      </c>
      <c r="H1661" s="28">
        <v>1</v>
      </c>
      <c r="I1661" s="28">
        <v>0</v>
      </c>
      <c r="J1661" s="28">
        <f>CLEAN!$H1661+CLEAN!$I1661</f>
        <v>1</v>
      </c>
      <c r="K1661" s="30">
        <v>41226</v>
      </c>
      <c r="L1661" s="28">
        <f ca="1">YEAR(TODAY())-YEAR(CLEAN!$K1661)</f>
        <v>13</v>
      </c>
      <c r="M1661" s="28">
        <v>68</v>
      </c>
      <c r="N1661" s="28">
        <f>SUM(CLEAN!$AB1661:$AE1661)</f>
        <v>20</v>
      </c>
      <c r="O1661" s="31">
        <f>CLEAN!$U1661+CLEAN!$V1661+CLEAN!$W1661+CLEAN!$X1661+CLEAN!$Y1661+CLEAN!$Z1661</f>
        <v>497</v>
      </c>
      <c r="P1661" s="28">
        <f>IF(CLEAN!$M1661&lt;=32,3,IF(CLEAN!$M1661&lt;=65,2,1))</f>
        <v>1</v>
      </c>
      <c r="Q1661" s="28">
        <f>IF(Table_Market[[#This Row],[F_TOTAL_achat]]&lt;=14,1,IF(Table_Market[[#This Row],[F_TOTAL_achat]]&lt;=21,2,3))</f>
        <v>2</v>
      </c>
      <c r="R1661" s="28">
        <f>IF(Table_Market[[#This Row],[M_TOTAL_dépensé]]&lt;=115,1,IF(Table_Market[[#This Row],[M_TOTAL_dépensé]]&lt;=833,2,3))</f>
        <v>2</v>
      </c>
      <c r="S1661" s="21" t="str">
        <f>Table_Market[[#This Row],[R_SCORE]]&amp;Table_Market[[#This Row],[F_SCORE]]&amp;Table_Market[[#This Row],[M_SCORE]]</f>
        <v>122</v>
      </c>
      <c r="T16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61" s="31">
        <v>75</v>
      </c>
      <c r="V1661" s="31">
        <v>12</v>
      </c>
      <c r="W1661" s="31">
        <v>141</v>
      </c>
      <c r="X1661" s="31">
        <v>43</v>
      </c>
      <c r="Y1661" s="31">
        <v>39</v>
      </c>
      <c r="Z1661" s="31">
        <v>187</v>
      </c>
      <c r="AA1661" s="28">
        <v>6</v>
      </c>
      <c r="AB1661" s="28">
        <v>6</v>
      </c>
      <c r="AC1661" s="28">
        <v>1</v>
      </c>
      <c r="AD1661" s="28">
        <v>5</v>
      </c>
      <c r="AE1661" s="28">
        <v>8</v>
      </c>
      <c r="AF1661" s="28">
        <v>0</v>
      </c>
      <c r="AG1661" s="28">
        <v>0</v>
      </c>
      <c r="AH1661" s="28">
        <v>0</v>
      </c>
      <c r="AI1661" s="28">
        <v>0</v>
      </c>
      <c r="AJ1661" s="28">
        <v>0</v>
      </c>
      <c r="AK1661" s="28">
        <v>0</v>
      </c>
      <c r="AL1661" s="28">
        <v>3</v>
      </c>
      <c r="AM1661" s="28">
        <v>11</v>
      </c>
      <c r="AN1661" s="32">
        <v>0</v>
      </c>
    </row>
    <row r="1662" spans="1:40" x14ac:dyDescent="0.35">
      <c r="A1662" s="19">
        <v>2521</v>
      </c>
      <c r="B1662" s="20">
        <v>1971</v>
      </c>
      <c r="C1662" s="21">
        <f ca="1">YEAR(TODAY())-CLEAN!$B1662</f>
        <v>54</v>
      </c>
      <c r="D1662" s="28" t="s">
        <v>792</v>
      </c>
      <c r="E1662" s="20" t="s">
        <v>717</v>
      </c>
      <c r="F1662" s="20" t="s">
        <v>710</v>
      </c>
      <c r="G1662" s="22">
        <v>35178</v>
      </c>
      <c r="H1662" s="21">
        <v>1</v>
      </c>
      <c r="I1662" s="21">
        <v>0</v>
      </c>
      <c r="J1662" s="21">
        <f>CLEAN!$H1662+CLEAN!$I1662</f>
        <v>1</v>
      </c>
      <c r="K1662" s="23">
        <v>41284</v>
      </c>
      <c r="L1662" s="21">
        <f ca="1">YEAR(TODAY())-YEAR(CLEAN!$K1662)</f>
        <v>12</v>
      </c>
      <c r="M1662" s="21">
        <v>10</v>
      </c>
      <c r="N1662" s="21">
        <f>SUM(CLEAN!$AB1662:$AE1662)</f>
        <v>11</v>
      </c>
      <c r="O1662" s="24">
        <f>CLEAN!$U1662+CLEAN!$V1662+CLEAN!$W1662+CLEAN!$X1662+CLEAN!$Y1662+CLEAN!$Z1662</f>
        <v>59</v>
      </c>
      <c r="P1662" s="21">
        <f>IF(CLEAN!$M1662&lt;=32,3,IF(CLEAN!$M1662&lt;=65,2,1))</f>
        <v>3</v>
      </c>
      <c r="Q1662" s="21">
        <f>IF(Table_Market[[#This Row],[F_TOTAL_achat]]&lt;=14,1,IF(Table_Market[[#This Row],[F_TOTAL_achat]]&lt;=21,2,3))</f>
        <v>1</v>
      </c>
      <c r="R1662" s="21">
        <f>IF(Table_Market[[#This Row],[M_TOTAL_dépensé]]&lt;=115,1,IF(Table_Market[[#This Row],[M_TOTAL_dépensé]]&lt;=833,2,3))</f>
        <v>1</v>
      </c>
      <c r="S1662" s="21" t="str">
        <f>Table_Market[[#This Row],[R_SCORE]]&amp;Table_Market[[#This Row],[F_SCORE]]&amp;Table_Market[[#This Row],[M_SCORE]]</f>
        <v>311</v>
      </c>
      <c r="T16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62" s="24">
        <v>23</v>
      </c>
      <c r="V1662" s="24">
        <v>1</v>
      </c>
      <c r="W1662" s="24">
        <v>13</v>
      </c>
      <c r="X1662" s="24">
        <v>2</v>
      </c>
      <c r="Y1662" s="24">
        <v>2</v>
      </c>
      <c r="Z1662" s="24">
        <v>18</v>
      </c>
      <c r="AA1662" s="21">
        <v>1</v>
      </c>
      <c r="AB1662" s="21">
        <v>1</v>
      </c>
      <c r="AC1662" s="21">
        <v>1</v>
      </c>
      <c r="AD1662" s="21">
        <v>2</v>
      </c>
      <c r="AE1662" s="21">
        <v>7</v>
      </c>
      <c r="AF1662" s="21">
        <v>1</v>
      </c>
      <c r="AG1662" s="21">
        <v>0</v>
      </c>
      <c r="AH1662" s="21">
        <v>0</v>
      </c>
      <c r="AI1662" s="21">
        <v>0</v>
      </c>
      <c r="AJ1662" s="21">
        <v>0</v>
      </c>
      <c r="AK1662" s="21">
        <v>0</v>
      </c>
      <c r="AL1662" s="21">
        <v>3</v>
      </c>
      <c r="AM1662" s="21">
        <v>11</v>
      </c>
      <c r="AN1662" s="25">
        <v>1</v>
      </c>
    </row>
    <row r="1663" spans="1:40" x14ac:dyDescent="0.35">
      <c r="A1663" s="26">
        <v>4301</v>
      </c>
      <c r="B1663" s="27">
        <v>1971</v>
      </c>
      <c r="C1663" s="21">
        <f ca="1">YEAR(TODAY())-CLEAN!$B1663</f>
        <v>54</v>
      </c>
      <c r="D1663" s="28" t="s">
        <v>792</v>
      </c>
      <c r="E1663" s="27" t="s">
        <v>717</v>
      </c>
      <c r="F1663" s="27" t="s">
        <v>710</v>
      </c>
      <c r="G1663" s="29">
        <v>35178</v>
      </c>
      <c r="H1663" s="28">
        <v>1</v>
      </c>
      <c r="I1663" s="28">
        <v>0</v>
      </c>
      <c r="J1663" s="28">
        <f>CLEAN!$H1663+CLEAN!$I1663</f>
        <v>1</v>
      </c>
      <c r="K1663" s="30">
        <v>41284</v>
      </c>
      <c r="L1663" s="28">
        <f ca="1">YEAR(TODAY())-YEAR(CLEAN!$K1663)</f>
        <v>12</v>
      </c>
      <c r="M1663" s="28">
        <v>10</v>
      </c>
      <c r="N1663" s="28">
        <f>SUM(CLEAN!$AB1663:$AE1663)</f>
        <v>11</v>
      </c>
      <c r="O1663" s="31">
        <f>CLEAN!$U1663+CLEAN!$V1663+CLEAN!$W1663+CLEAN!$X1663+CLEAN!$Y1663+CLEAN!$Z1663</f>
        <v>59</v>
      </c>
      <c r="P1663" s="28">
        <f>IF(CLEAN!$M1663&lt;=32,3,IF(CLEAN!$M1663&lt;=65,2,1))</f>
        <v>3</v>
      </c>
      <c r="Q1663" s="28">
        <f>IF(Table_Market[[#This Row],[F_TOTAL_achat]]&lt;=14,1,IF(Table_Market[[#This Row],[F_TOTAL_achat]]&lt;=21,2,3))</f>
        <v>1</v>
      </c>
      <c r="R1663" s="28">
        <f>IF(Table_Market[[#This Row],[M_TOTAL_dépensé]]&lt;=115,1,IF(Table_Market[[#This Row],[M_TOTAL_dépensé]]&lt;=833,2,3))</f>
        <v>1</v>
      </c>
      <c r="S1663" s="21" t="str">
        <f>Table_Market[[#This Row],[R_SCORE]]&amp;Table_Market[[#This Row],[F_SCORE]]&amp;Table_Market[[#This Row],[M_SCORE]]</f>
        <v>311</v>
      </c>
      <c r="T16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63" s="31">
        <v>23</v>
      </c>
      <c r="V1663" s="31">
        <v>1</v>
      </c>
      <c r="W1663" s="31">
        <v>13</v>
      </c>
      <c r="X1663" s="31">
        <v>2</v>
      </c>
      <c r="Y1663" s="31">
        <v>2</v>
      </c>
      <c r="Z1663" s="31">
        <v>18</v>
      </c>
      <c r="AA1663" s="28">
        <v>1</v>
      </c>
      <c r="AB1663" s="28">
        <v>1</v>
      </c>
      <c r="AC1663" s="28">
        <v>1</v>
      </c>
      <c r="AD1663" s="28">
        <v>2</v>
      </c>
      <c r="AE1663" s="28">
        <v>7</v>
      </c>
      <c r="AF1663" s="28">
        <v>1</v>
      </c>
      <c r="AG1663" s="28">
        <v>0</v>
      </c>
      <c r="AH1663" s="28">
        <v>0</v>
      </c>
      <c r="AI1663" s="28">
        <v>0</v>
      </c>
      <c r="AJ1663" s="28">
        <v>0</v>
      </c>
      <c r="AK1663" s="28">
        <v>0</v>
      </c>
      <c r="AL1663" s="28">
        <v>3</v>
      </c>
      <c r="AM1663" s="28">
        <v>11</v>
      </c>
      <c r="AN1663" s="32">
        <v>1</v>
      </c>
    </row>
    <row r="1664" spans="1:40" x14ac:dyDescent="0.35">
      <c r="A1664" s="19">
        <v>1403</v>
      </c>
      <c r="B1664" s="20">
        <v>1975</v>
      </c>
      <c r="C1664" s="21">
        <f ca="1">YEAR(TODAY())-CLEAN!$B1664</f>
        <v>50</v>
      </c>
      <c r="D1664" s="28" t="s">
        <v>792</v>
      </c>
      <c r="E1664" s="20" t="s">
        <v>717</v>
      </c>
      <c r="F1664" s="20" t="s">
        <v>713</v>
      </c>
      <c r="G1664" s="22">
        <v>34984</v>
      </c>
      <c r="H1664" s="21">
        <v>1</v>
      </c>
      <c r="I1664" s="21">
        <v>1</v>
      </c>
      <c r="J1664" s="21">
        <f>CLEAN!$H1664+CLEAN!$I1664</f>
        <v>2</v>
      </c>
      <c r="K1664" s="23">
        <v>41158</v>
      </c>
      <c r="L1664" s="21">
        <f ca="1">YEAR(TODAY())-YEAR(CLEAN!$K1664)</f>
        <v>13</v>
      </c>
      <c r="M1664" s="21">
        <v>40</v>
      </c>
      <c r="N1664" s="21">
        <f>SUM(CLEAN!$AB1664:$AE1664)</f>
        <v>11</v>
      </c>
      <c r="O1664" s="24">
        <f>CLEAN!$U1664+CLEAN!$V1664+CLEAN!$W1664+CLEAN!$X1664+CLEAN!$Y1664+CLEAN!$Z1664</f>
        <v>38</v>
      </c>
      <c r="P1664" s="21">
        <f>IF(CLEAN!$M1664&lt;=32,3,IF(CLEAN!$M1664&lt;=65,2,1))</f>
        <v>2</v>
      </c>
      <c r="Q1664" s="21">
        <f>IF(Table_Market[[#This Row],[F_TOTAL_achat]]&lt;=14,1,IF(Table_Market[[#This Row],[F_TOTAL_achat]]&lt;=21,2,3))</f>
        <v>1</v>
      </c>
      <c r="R1664" s="21">
        <f>IF(Table_Market[[#This Row],[M_TOTAL_dépensé]]&lt;=115,1,IF(Table_Market[[#This Row],[M_TOTAL_dépensé]]&lt;=833,2,3))</f>
        <v>1</v>
      </c>
      <c r="S1664" s="21" t="str">
        <f>Table_Market[[#This Row],[R_SCORE]]&amp;Table_Market[[#This Row],[F_SCORE]]&amp;Table_Market[[#This Row],[M_SCORE]]</f>
        <v>211</v>
      </c>
      <c r="T16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64" s="24">
        <v>8</v>
      </c>
      <c r="V1664" s="24">
        <v>4</v>
      </c>
      <c r="W1664" s="24">
        <v>15</v>
      </c>
      <c r="X1664" s="24">
        <v>3</v>
      </c>
      <c r="Y1664" s="24">
        <v>5</v>
      </c>
      <c r="Z1664" s="24">
        <v>3</v>
      </c>
      <c r="AA1664" s="21">
        <v>2</v>
      </c>
      <c r="AB1664" s="21">
        <v>1</v>
      </c>
      <c r="AC1664" s="21">
        <v>0</v>
      </c>
      <c r="AD1664" s="21">
        <v>3</v>
      </c>
      <c r="AE1664" s="21">
        <v>7</v>
      </c>
      <c r="AF1664" s="21">
        <v>0</v>
      </c>
      <c r="AG1664" s="21">
        <v>0</v>
      </c>
      <c r="AH1664" s="21">
        <v>0</v>
      </c>
      <c r="AI1664" s="21">
        <v>0</v>
      </c>
      <c r="AJ1664" s="21">
        <v>0</v>
      </c>
      <c r="AK1664" s="21">
        <v>0</v>
      </c>
      <c r="AL1664" s="21">
        <v>3</v>
      </c>
      <c r="AM1664" s="21">
        <v>11</v>
      </c>
      <c r="AN1664" s="25">
        <v>0</v>
      </c>
    </row>
    <row r="1665" spans="1:40" x14ac:dyDescent="0.35">
      <c r="A1665" s="26">
        <v>5892</v>
      </c>
      <c r="B1665" s="27">
        <v>1980</v>
      </c>
      <c r="C1665" s="21">
        <f ca="1">YEAR(TODAY())-CLEAN!$B1665</f>
        <v>45</v>
      </c>
      <c r="D1665" s="28" t="s">
        <v>792</v>
      </c>
      <c r="E1665" s="27" t="s">
        <v>716</v>
      </c>
      <c r="F1665" s="27" t="s">
        <v>710</v>
      </c>
      <c r="G1665" s="29">
        <v>34968</v>
      </c>
      <c r="H1665" s="28">
        <v>1</v>
      </c>
      <c r="I1665" s="28">
        <v>0</v>
      </c>
      <c r="J1665" s="28">
        <f>CLEAN!$H1665+CLEAN!$I1665</f>
        <v>1</v>
      </c>
      <c r="K1665" s="30">
        <v>41374</v>
      </c>
      <c r="L1665" s="28">
        <f ca="1">YEAR(TODAY())-YEAR(CLEAN!$K1665)</f>
        <v>12</v>
      </c>
      <c r="M1665" s="28">
        <v>11</v>
      </c>
      <c r="N1665" s="28">
        <f>SUM(CLEAN!$AB1665:$AE1665)</f>
        <v>17</v>
      </c>
      <c r="O1665" s="31">
        <f>CLEAN!$U1665+CLEAN!$V1665+CLEAN!$W1665+CLEAN!$X1665+CLEAN!$Y1665+CLEAN!$Z1665</f>
        <v>221</v>
      </c>
      <c r="P1665" s="28">
        <f>IF(CLEAN!$M1665&lt;=32,3,IF(CLEAN!$M1665&lt;=65,2,1))</f>
        <v>3</v>
      </c>
      <c r="Q1665" s="28">
        <f>IF(Table_Market[[#This Row],[F_TOTAL_achat]]&lt;=14,1,IF(Table_Market[[#This Row],[F_TOTAL_achat]]&lt;=21,2,3))</f>
        <v>2</v>
      </c>
      <c r="R1665" s="28">
        <f>IF(Table_Market[[#This Row],[M_TOTAL_dépensé]]&lt;=115,1,IF(Table_Market[[#This Row],[M_TOTAL_dépensé]]&lt;=833,2,3))</f>
        <v>2</v>
      </c>
      <c r="S1665" s="21" t="str">
        <f>Table_Market[[#This Row],[R_SCORE]]&amp;Table_Market[[#This Row],[F_SCORE]]&amp;Table_Market[[#This Row],[M_SCORE]]</f>
        <v>322</v>
      </c>
      <c r="T16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65" s="31">
        <v>158</v>
      </c>
      <c r="V1665" s="31">
        <v>6</v>
      </c>
      <c r="W1665" s="31">
        <v>45</v>
      </c>
      <c r="X1665" s="31">
        <v>8</v>
      </c>
      <c r="Y1665" s="31">
        <v>2</v>
      </c>
      <c r="Z1665" s="31">
        <v>2</v>
      </c>
      <c r="AA1665" s="28">
        <v>7</v>
      </c>
      <c r="AB1665" s="28">
        <v>3</v>
      </c>
      <c r="AC1665" s="28">
        <v>2</v>
      </c>
      <c r="AD1665" s="28">
        <v>5</v>
      </c>
      <c r="AE1665" s="28">
        <v>7</v>
      </c>
      <c r="AF1665" s="28">
        <v>0</v>
      </c>
      <c r="AG1665" s="28">
        <v>0</v>
      </c>
      <c r="AH1665" s="28">
        <v>0</v>
      </c>
      <c r="AI1665" s="28">
        <v>0</v>
      </c>
      <c r="AJ1665" s="28">
        <v>0</v>
      </c>
      <c r="AK1665" s="28">
        <v>0</v>
      </c>
      <c r="AL1665" s="28">
        <v>3</v>
      </c>
      <c r="AM1665" s="28">
        <v>11</v>
      </c>
      <c r="AN1665" s="32">
        <v>0</v>
      </c>
    </row>
    <row r="1666" spans="1:40" x14ac:dyDescent="0.35">
      <c r="A1666" s="19">
        <v>5287</v>
      </c>
      <c r="B1666" s="20">
        <v>1973</v>
      </c>
      <c r="C1666" s="21">
        <f ca="1">YEAR(TODAY())-CLEAN!$B1666</f>
        <v>52</v>
      </c>
      <c r="D1666" s="28" t="s">
        <v>792</v>
      </c>
      <c r="E1666" s="20" t="s">
        <v>716</v>
      </c>
      <c r="F1666" s="20" t="s">
        <v>710</v>
      </c>
      <c r="G1666" s="22">
        <v>34961</v>
      </c>
      <c r="H1666" s="21">
        <v>1</v>
      </c>
      <c r="I1666" s="21">
        <v>0</v>
      </c>
      <c r="J1666" s="21">
        <f>CLEAN!$H1666+CLEAN!$I1666</f>
        <v>1</v>
      </c>
      <c r="K1666" s="23">
        <v>41809</v>
      </c>
      <c r="L1666" s="21">
        <f ca="1">YEAR(TODAY())-YEAR(CLEAN!$K1666)</f>
        <v>11</v>
      </c>
      <c r="M1666" s="21">
        <v>77</v>
      </c>
      <c r="N1666" s="21">
        <f>SUM(CLEAN!$AB1666:$AE1666)</f>
        <v>14</v>
      </c>
      <c r="O1666" s="24">
        <f>CLEAN!$U1666+CLEAN!$V1666+CLEAN!$W1666+CLEAN!$X1666+CLEAN!$Y1666+CLEAN!$Z1666</f>
        <v>79</v>
      </c>
      <c r="P1666" s="21">
        <f>IF(CLEAN!$M1666&lt;=32,3,IF(CLEAN!$M1666&lt;=65,2,1))</f>
        <v>1</v>
      </c>
      <c r="Q1666" s="21">
        <f>IF(Table_Market[[#This Row],[F_TOTAL_achat]]&lt;=14,1,IF(Table_Market[[#This Row],[F_TOTAL_achat]]&lt;=21,2,3))</f>
        <v>1</v>
      </c>
      <c r="R1666" s="21">
        <f>IF(Table_Market[[#This Row],[M_TOTAL_dépensé]]&lt;=115,1,IF(Table_Market[[#This Row],[M_TOTAL_dépensé]]&lt;=833,2,3))</f>
        <v>1</v>
      </c>
      <c r="S1666" s="21" t="str">
        <f>Table_Market[[#This Row],[R_SCORE]]&amp;Table_Market[[#This Row],[F_SCORE]]&amp;Table_Market[[#This Row],[M_SCORE]]</f>
        <v>111</v>
      </c>
      <c r="T16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66" s="24">
        <v>45</v>
      </c>
      <c r="V1666" s="24">
        <v>2</v>
      </c>
      <c r="W1666" s="24">
        <v>26</v>
      </c>
      <c r="X1666" s="24">
        <v>4</v>
      </c>
      <c r="Y1666" s="24">
        <v>1</v>
      </c>
      <c r="Z1666" s="24">
        <v>1</v>
      </c>
      <c r="AA1666" s="21">
        <v>3</v>
      </c>
      <c r="AB1666" s="21">
        <v>3</v>
      </c>
      <c r="AC1666" s="21">
        <v>1</v>
      </c>
      <c r="AD1666" s="21">
        <v>3</v>
      </c>
      <c r="AE1666" s="21">
        <v>7</v>
      </c>
      <c r="AF1666" s="21">
        <v>0</v>
      </c>
      <c r="AG1666" s="21">
        <v>0</v>
      </c>
      <c r="AH1666" s="21">
        <v>0</v>
      </c>
      <c r="AI1666" s="21">
        <v>0</v>
      </c>
      <c r="AJ1666" s="21">
        <v>0</v>
      </c>
      <c r="AK1666" s="21">
        <v>0</v>
      </c>
      <c r="AL1666" s="21">
        <v>3</v>
      </c>
      <c r="AM1666" s="21">
        <v>11</v>
      </c>
      <c r="AN1666" s="25">
        <v>0</v>
      </c>
    </row>
    <row r="1667" spans="1:40" x14ac:dyDescent="0.35">
      <c r="A1667" s="26">
        <v>7458</v>
      </c>
      <c r="B1667" s="27">
        <v>1956</v>
      </c>
      <c r="C1667" s="21">
        <f ca="1">YEAR(TODAY())-CLEAN!$B1667</f>
        <v>69</v>
      </c>
      <c r="D1667" s="28" t="s">
        <v>794</v>
      </c>
      <c r="E1667" s="27" t="s">
        <v>717</v>
      </c>
      <c r="F1667" s="27" t="s">
        <v>713</v>
      </c>
      <c r="G1667" s="29">
        <v>34941</v>
      </c>
      <c r="H1667" s="28">
        <v>1</v>
      </c>
      <c r="I1667" s="28">
        <v>1</v>
      </c>
      <c r="J1667" s="28">
        <f>CLEAN!$H1667+CLEAN!$I1667</f>
        <v>2</v>
      </c>
      <c r="K1667" s="30">
        <v>41339</v>
      </c>
      <c r="L1667" s="28">
        <f ca="1">YEAR(TODAY())-YEAR(CLEAN!$K1667)</f>
        <v>12</v>
      </c>
      <c r="M1667" s="28">
        <v>26</v>
      </c>
      <c r="N1667" s="28">
        <f>SUM(CLEAN!$AB1667:$AE1667)</f>
        <v>14</v>
      </c>
      <c r="O1667" s="31">
        <f>CLEAN!$U1667+CLEAN!$V1667+CLEAN!$W1667+CLEAN!$X1667+CLEAN!$Y1667+CLEAN!$Z1667</f>
        <v>97</v>
      </c>
      <c r="P1667" s="28">
        <f>IF(CLEAN!$M1667&lt;=32,3,IF(CLEAN!$M1667&lt;=65,2,1))</f>
        <v>3</v>
      </c>
      <c r="Q1667" s="28">
        <f>IF(Table_Market[[#This Row],[F_TOTAL_achat]]&lt;=14,1,IF(Table_Market[[#This Row],[F_TOTAL_achat]]&lt;=21,2,3))</f>
        <v>1</v>
      </c>
      <c r="R1667" s="28">
        <f>IF(Table_Market[[#This Row],[M_TOTAL_dépensé]]&lt;=115,1,IF(Table_Market[[#This Row],[M_TOTAL_dépensé]]&lt;=833,2,3))</f>
        <v>1</v>
      </c>
      <c r="S1667" s="21" t="str">
        <f>Table_Market[[#This Row],[R_SCORE]]&amp;Table_Market[[#This Row],[F_SCORE]]&amp;Table_Market[[#This Row],[M_SCORE]]</f>
        <v>311</v>
      </c>
      <c r="T16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67" s="31">
        <v>39</v>
      </c>
      <c r="V1667" s="31">
        <v>2</v>
      </c>
      <c r="W1667" s="31">
        <v>25</v>
      </c>
      <c r="X1667" s="31">
        <v>4</v>
      </c>
      <c r="Y1667" s="31">
        <v>3</v>
      </c>
      <c r="Z1667" s="31">
        <v>24</v>
      </c>
      <c r="AA1667" s="28">
        <v>2</v>
      </c>
      <c r="AB1667" s="28">
        <v>3</v>
      </c>
      <c r="AC1667" s="28">
        <v>0</v>
      </c>
      <c r="AD1667" s="28">
        <v>3</v>
      </c>
      <c r="AE1667" s="28">
        <v>8</v>
      </c>
      <c r="AF1667" s="28">
        <v>0</v>
      </c>
      <c r="AG1667" s="28">
        <v>0</v>
      </c>
      <c r="AH1667" s="28">
        <v>0</v>
      </c>
      <c r="AI1667" s="28">
        <v>0</v>
      </c>
      <c r="AJ1667" s="28">
        <v>0</v>
      </c>
      <c r="AK1667" s="28">
        <v>0</v>
      </c>
      <c r="AL1667" s="28">
        <v>3</v>
      </c>
      <c r="AM1667" s="28">
        <v>11</v>
      </c>
      <c r="AN1667" s="32">
        <v>0</v>
      </c>
    </row>
    <row r="1668" spans="1:40" x14ac:dyDescent="0.35">
      <c r="A1668" s="19">
        <v>3386</v>
      </c>
      <c r="B1668" s="20">
        <v>1992</v>
      </c>
      <c r="C1668" s="21">
        <f ca="1">YEAR(TODAY())-CLEAN!$B1668</f>
        <v>33</v>
      </c>
      <c r="D1668" s="28" t="s">
        <v>793</v>
      </c>
      <c r="E1668" s="20" t="s">
        <v>716</v>
      </c>
      <c r="F1668" s="20" t="s">
        <v>710</v>
      </c>
      <c r="G1668" s="22">
        <v>34935</v>
      </c>
      <c r="H1668" s="21">
        <v>0</v>
      </c>
      <c r="I1668" s="21">
        <v>0</v>
      </c>
      <c r="J1668" s="21">
        <f>CLEAN!$H1668+CLEAN!$I1668</f>
        <v>0</v>
      </c>
      <c r="K1668" s="23">
        <v>41446</v>
      </c>
      <c r="L1668" s="21">
        <f ca="1">YEAR(TODAY())-YEAR(CLEAN!$K1668)</f>
        <v>12</v>
      </c>
      <c r="M1668" s="21">
        <v>71</v>
      </c>
      <c r="N1668" s="21">
        <f>SUM(CLEAN!$AB1668:$AE1668)</f>
        <v>14</v>
      </c>
      <c r="O1668" s="24">
        <f>CLEAN!$U1668+CLEAN!$V1668+CLEAN!$W1668+CLEAN!$X1668+CLEAN!$Y1668+CLEAN!$Z1668</f>
        <v>137</v>
      </c>
      <c r="P1668" s="21">
        <f>IF(CLEAN!$M1668&lt;=32,3,IF(CLEAN!$M1668&lt;=65,2,1))</f>
        <v>1</v>
      </c>
      <c r="Q1668" s="21">
        <f>IF(Table_Market[[#This Row],[F_TOTAL_achat]]&lt;=14,1,IF(Table_Market[[#This Row],[F_TOTAL_achat]]&lt;=21,2,3))</f>
        <v>1</v>
      </c>
      <c r="R1668" s="21">
        <f>IF(Table_Market[[#This Row],[M_TOTAL_dépensé]]&lt;=115,1,IF(Table_Market[[#This Row],[M_TOTAL_dépensé]]&lt;=833,2,3))</f>
        <v>2</v>
      </c>
      <c r="S1668" s="21" t="str">
        <f>Table_Market[[#This Row],[R_SCORE]]&amp;Table_Market[[#This Row],[F_SCORE]]&amp;Table_Market[[#This Row],[M_SCORE]]</f>
        <v>112</v>
      </c>
      <c r="T16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68" s="24">
        <v>34</v>
      </c>
      <c r="V1668" s="24">
        <v>4</v>
      </c>
      <c r="W1668" s="24">
        <v>66</v>
      </c>
      <c r="X1668" s="24">
        <v>3</v>
      </c>
      <c r="Y1668" s="24">
        <v>10</v>
      </c>
      <c r="Z1668" s="24">
        <v>20</v>
      </c>
      <c r="AA1668" s="21">
        <v>1</v>
      </c>
      <c r="AB1668" s="21">
        <v>2</v>
      </c>
      <c r="AC1668" s="21">
        <v>1</v>
      </c>
      <c r="AD1668" s="21">
        <v>4</v>
      </c>
      <c r="AE1668" s="21">
        <v>7</v>
      </c>
      <c r="AF1668" s="21">
        <v>0</v>
      </c>
      <c r="AG1668" s="21">
        <v>0</v>
      </c>
      <c r="AH1668" s="21">
        <v>0</v>
      </c>
      <c r="AI1668" s="21">
        <v>0</v>
      </c>
      <c r="AJ1668" s="21">
        <v>0</v>
      </c>
      <c r="AK1668" s="21">
        <v>0</v>
      </c>
      <c r="AL1668" s="21">
        <v>3</v>
      </c>
      <c r="AM1668" s="21">
        <v>11</v>
      </c>
      <c r="AN1668" s="25">
        <v>0</v>
      </c>
    </row>
    <row r="1669" spans="1:40" x14ac:dyDescent="0.35">
      <c r="A1669" s="26">
        <v>8175</v>
      </c>
      <c r="B1669" s="27">
        <v>1992</v>
      </c>
      <c r="C1669" s="21">
        <f ca="1">YEAR(TODAY())-CLEAN!$B1669</f>
        <v>33</v>
      </c>
      <c r="D1669" s="28" t="s">
        <v>793</v>
      </c>
      <c r="E1669" s="27" t="s">
        <v>716</v>
      </c>
      <c r="F1669" s="27" t="s">
        <v>710</v>
      </c>
      <c r="G1669" s="29">
        <v>34935</v>
      </c>
      <c r="H1669" s="28">
        <v>0</v>
      </c>
      <c r="I1669" s="28">
        <v>0</v>
      </c>
      <c r="J1669" s="28">
        <f>CLEAN!$H1669+CLEAN!$I1669</f>
        <v>0</v>
      </c>
      <c r="K1669" s="30">
        <v>41446</v>
      </c>
      <c r="L1669" s="28">
        <f ca="1">YEAR(TODAY())-YEAR(CLEAN!$K1669)</f>
        <v>12</v>
      </c>
      <c r="M1669" s="28">
        <v>71</v>
      </c>
      <c r="N1669" s="28">
        <f>SUM(CLEAN!$AB1669:$AE1669)</f>
        <v>14</v>
      </c>
      <c r="O1669" s="31">
        <f>CLEAN!$U1669+CLEAN!$V1669+CLEAN!$W1669+CLEAN!$X1669+CLEAN!$Y1669+CLEAN!$Z1669</f>
        <v>137</v>
      </c>
      <c r="P1669" s="28">
        <f>IF(CLEAN!$M1669&lt;=32,3,IF(CLEAN!$M1669&lt;=65,2,1))</f>
        <v>1</v>
      </c>
      <c r="Q1669" s="28">
        <f>IF(Table_Market[[#This Row],[F_TOTAL_achat]]&lt;=14,1,IF(Table_Market[[#This Row],[F_TOTAL_achat]]&lt;=21,2,3))</f>
        <v>1</v>
      </c>
      <c r="R1669" s="28">
        <f>IF(Table_Market[[#This Row],[M_TOTAL_dépensé]]&lt;=115,1,IF(Table_Market[[#This Row],[M_TOTAL_dépensé]]&lt;=833,2,3))</f>
        <v>2</v>
      </c>
      <c r="S1669" s="21" t="str">
        <f>Table_Market[[#This Row],[R_SCORE]]&amp;Table_Market[[#This Row],[F_SCORE]]&amp;Table_Market[[#This Row],[M_SCORE]]</f>
        <v>112</v>
      </c>
      <c r="T16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69" s="31">
        <v>34</v>
      </c>
      <c r="V1669" s="31">
        <v>4</v>
      </c>
      <c r="W1669" s="31">
        <v>66</v>
      </c>
      <c r="X1669" s="31">
        <v>3</v>
      </c>
      <c r="Y1669" s="31">
        <v>10</v>
      </c>
      <c r="Z1669" s="31">
        <v>20</v>
      </c>
      <c r="AA1669" s="28">
        <v>1</v>
      </c>
      <c r="AB1669" s="28">
        <v>2</v>
      </c>
      <c r="AC1669" s="28">
        <v>1</v>
      </c>
      <c r="AD1669" s="28">
        <v>4</v>
      </c>
      <c r="AE1669" s="28">
        <v>7</v>
      </c>
      <c r="AF1669" s="28">
        <v>0</v>
      </c>
      <c r="AG1669" s="28">
        <v>0</v>
      </c>
      <c r="AH1669" s="28">
        <v>0</v>
      </c>
      <c r="AI1669" s="28">
        <v>0</v>
      </c>
      <c r="AJ1669" s="28">
        <v>0</v>
      </c>
      <c r="AK1669" s="28">
        <v>0</v>
      </c>
      <c r="AL1669" s="28">
        <v>3</v>
      </c>
      <c r="AM1669" s="28">
        <v>11</v>
      </c>
      <c r="AN1669" s="32">
        <v>0</v>
      </c>
    </row>
    <row r="1670" spans="1:40" x14ac:dyDescent="0.35">
      <c r="A1670" s="19">
        <v>1404</v>
      </c>
      <c r="B1670" s="20">
        <v>1968</v>
      </c>
      <c r="C1670" s="21">
        <f ca="1">YEAR(TODAY())-CLEAN!$B1670</f>
        <v>57</v>
      </c>
      <c r="D1670" s="28" t="s">
        <v>792</v>
      </c>
      <c r="E1670" s="20" t="s">
        <v>716</v>
      </c>
      <c r="F1670" s="20" t="s">
        <v>713</v>
      </c>
      <c r="G1670" s="22">
        <v>34916</v>
      </c>
      <c r="H1670" s="21">
        <v>2</v>
      </c>
      <c r="I1670" s="21">
        <v>0</v>
      </c>
      <c r="J1670" s="21">
        <f>CLEAN!$H1670+CLEAN!$I1670</f>
        <v>2</v>
      </c>
      <c r="K1670" s="23">
        <v>41409</v>
      </c>
      <c r="L1670" s="21">
        <f ca="1">YEAR(TODAY())-YEAR(CLEAN!$K1670)</f>
        <v>12</v>
      </c>
      <c r="M1670" s="21">
        <v>89</v>
      </c>
      <c r="N1670" s="21">
        <f>SUM(CLEAN!$AB1670:$AE1670)</f>
        <v>18</v>
      </c>
      <c r="O1670" s="24">
        <f>CLEAN!$U1670+CLEAN!$V1670+CLEAN!$W1670+CLEAN!$X1670+CLEAN!$Y1670+CLEAN!$Z1670</f>
        <v>231</v>
      </c>
      <c r="P1670" s="21">
        <f>IF(CLEAN!$M1670&lt;=32,3,IF(CLEAN!$M1670&lt;=65,2,1))</f>
        <v>1</v>
      </c>
      <c r="Q1670" s="21">
        <f>IF(Table_Market[[#This Row],[F_TOTAL_achat]]&lt;=14,1,IF(Table_Market[[#This Row],[F_TOTAL_achat]]&lt;=21,2,3))</f>
        <v>2</v>
      </c>
      <c r="R1670" s="21">
        <f>IF(Table_Market[[#This Row],[M_TOTAL_dépensé]]&lt;=115,1,IF(Table_Market[[#This Row],[M_TOTAL_dépensé]]&lt;=833,2,3))</f>
        <v>2</v>
      </c>
      <c r="S1670" s="21" t="str">
        <f>Table_Market[[#This Row],[R_SCORE]]&amp;Table_Market[[#This Row],[F_SCORE]]&amp;Table_Market[[#This Row],[M_SCORE]]</f>
        <v>122</v>
      </c>
      <c r="T16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70" s="24">
        <v>51</v>
      </c>
      <c r="V1670" s="24">
        <v>23</v>
      </c>
      <c r="W1670" s="24">
        <v>82</v>
      </c>
      <c r="X1670" s="24">
        <v>33</v>
      </c>
      <c r="Y1670" s="24">
        <v>0</v>
      </c>
      <c r="Z1670" s="24">
        <v>42</v>
      </c>
      <c r="AA1670" s="21">
        <v>4</v>
      </c>
      <c r="AB1670" s="21">
        <v>5</v>
      </c>
      <c r="AC1670" s="21">
        <v>1</v>
      </c>
      <c r="AD1670" s="21">
        <v>3</v>
      </c>
      <c r="AE1670" s="21">
        <v>9</v>
      </c>
      <c r="AF1670" s="21">
        <v>0</v>
      </c>
      <c r="AG1670" s="21">
        <v>0</v>
      </c>
      <c r="AH1670" s="21">
        <v>0</v>
      </c>
      <c r="AI1670" s="21">
        <v>0</v>
      </c>
      <c r="AJ1670" s="21">
        <v>0</v>
      </c>
      <c r="AK1670" s="21">
        <v>0</v>
      </c>
      <c r="AL1670" s="21">
        <v>3</v>
      </c>
      <c r="AM1670" s="21">
        <v>11</v>
      </c>
      <c r="AN1670" s="25">
        <v>0</v>
      </c>
    </row>
    <row r="1671" spans="1:40" x14ac:dyDescent="0.35">
      <c r="A1671" s="26">
        <v>274</v>
      </c>
      <c r="B1671" s="27">
        <v>1973</v>
      </c>
      <c r="C1671" s="21">
        <f ca="1">YEAR(TODAY())-CLEAN!$B1671</f>
        <v>52</v>
      </c>
      <c r="D1671" s="28" t="s">
        <v>792</v>
      </c>
      <c r="E1671" s="27" t="s">
        <v>716</v>
      </c>
      <c r="F1671" s="27" t="s">
        <v>709</v>
      </c>
      <c r="G1671" s="29">
        <v>34853</v>
      </c>
      <c r="H1671" s="28">
        <v>1</v>
      </c>
      <c r="I1671" s="28">
        <v>1</v>
      </c>
      <c r="J1671" s="28">
        <f>CLEAN!$H1671+CLEAN!$I1671</f>
        <v>2</v>
      </c>
      <c r="K1671" s="30">
        <v>41631</v>
      </c>
      <c r="L1671" s="28">
        <f ca="1">YEAR(TODAY())-YEAR(CLEAN!$K1671)</f>
        <v>12</v>
      </c>
      <c r="M1671" s="28">
        <v>75</v>
      </c>
      <c r="N1671" s="28">
        <f>SUM(CLEAN!$AB1671:$AE1671)</f>
        <v>11</v>
      </c>
      <c r="O1671" s="31">
        <f>CLEAN!$U1671+CLEAN!$V1671+CLEAN!$W1671+CLEAN!$X1671+CLEAN!$Y1671+CLEAN!$Z1671</f>
        <v>34</v>
      </c>
      <c r="P1671" s="28">
        <f>IF(CLEAN!$M1671&lt;=32,3,IF(CLEAN!$M1671&lt;=65,2,1))</f>
        <v>1</v>
      </c>
      <c r="Q1671" s="28">
        <f>IF(Table_Market[[#This Row],[F_TOTAL_achat]]&lt;=14,1,IF(Table_Market[[#This Row],[F_TOTAL_achat]]&lt;=21,2,3))</f>
        <v>1</v>
      </c>
      <c r="R1671" s="28">
        <f>IF(Table_Market[[#This Row],[M_TOTAL_dépensé]]&lt;=115,1,IF(Table_Market[[#This Row],[M_TOTAL_dépensé]]&lt;=833,2,3))</f>
        <v>1</v>
      </c>
      <c r="S1671" s="21" t="str">
        <f>Table_Market[[#This Row],[R_SCORE]]&amp;Table_Market[[#This Row],[F_SCORE]]&amp;Table_Market[[#This Row],[M_SCORE]]</f>
        <v>111</v>
      </c>
      <c r="T16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71" s="31">
        <v>9</v>
      </c>
      <c r="V1671" s="31">
        <v>3</v>
      </c>
      <c r="W1671" s="31">
        <v>15</v>
      </c>
      <c r="X1671" s="31">
        <v>2</v>
      </c>
      <c r="Y1671" s="31">
        <v>3</v>
      </c>
      <c r="Z1671" s="31">
        <v>2</v>
      </c>
      <c r="AA1671" s="28">
        <v>2</v>
      </c>
      <c r="AB1671" s="28">
        <v>2</v>
      </c>
      <c r="AC1671" s="28">
        <v>0</v>
      </c>
      <c r="AD1671" s="28">
        <v>3</v>
      </c>
      <c r="AE1671" s="28">
        <v>6</v>
      </c>
      <c r="AF1671" s="28">
        <v>0</v>
      </c>
      <c r="AG1671" s="28">
        <v>0</v>
      </c>
      <c r="AH1671" s="28">
        <v>0</v>
      </c>
      <c r="AI1671" s="28">
        <v>0</v>
      </c>
      <c r="AJ1671" s="28">
        <v>0</v>
      </c>
      <c r="AK1671" s="28">
        <v>0</v>
      </c>
      <c r="AL1671" s="28">
        <v>3</v>
      </c>
      <c r="AM1671" s="28">
        <v>11</v>
      </c>
      <c r="AN1671" s="32">
        <v>0</v>
      </c>
    </row>
    <row r="1672" spans="1:40" x14ac:dyDescent="0.35">
      <c r="A1672" s="19">
        <v>236</v>
      </c>
      <c r="B1672" s="20">
        <v>1951</v>
      </c>
      <c r="C1672" s="21">
        <f ca="1">YEAR(TODAY())-CLEAN!$B1672</f>
        <v>74</v>
      </c>
      <c r="D1672" s="28" t="s">
        <v>794</v>
      </c>
      <c r="E1672" s="20" t="s">
        <v>716</v>
      </c>
      <c r="F1672" s="20" t="s">
        <v>710</v>
      </c>
      <c r="G1672" s="22">
        <v>34838</v>
      </c>
      <c r="H1672" s="21">
        <v>1</v>
      </c>
      <c r="I1672" s="21">
        <v>1</v>
      </c>
      <c r="J1672" s="21">
        <f>CLEAN!$H1672+CLEAN!$I1672</f>
        <v>2</v>
      </c>
      <c r="K1672" s="23">
        <v>41293</v>
      </c>
      <c r="L1672" s="21">
        <f ca="1">YEAR(TODAY())-YEAR(CLEAN!$K1672)</f>
        <v>12</v>
      </c>
      <c r="M1672" s="21">
        <v>62</v>
      </c>
      <c r="N1672" s="21">
        <f>SUM(CLEAN!$AB1672:$AE1672)</f>
        <v>13</v>
      </c>
      <c r="O1672" s="24">
        <f>CLEAN!$U1672+CLEAN!$V1672+CLEAN!$W1672+CLEAN!$X1672+CLEAN!$Y1672+CLEAN!$Z1672</f>
        <v>170</v>
      </c>
      <c r="P1672" s="21">
        <f>IF(CLEAN!$M1672&lt;=32,3,IF(CLEAN!$M1672&lt;=65,2,1))</f>
        <v>2</v>
      </c>
      <c r="Q1672" s="21">
        <f>IF(Table_Market[[#This Row],[F_TOTAL_achat]]&lt;=14,1,IF(Table_Market[[#This Row],[F_TOTAL_achat]]&lt;=21,2,3))</f>
        <v>1</v>
      </c>
      <c r="R1672" s="21">
        <f>IF(Table_Market[[#This Row],[M_TOTAL_dépensé]]&lt;=115,1,IF(Table_Market[[#This Row],[M_TOTAL_dépensé]]&lt;=833,2,3))</f>
        <v>2</v>
      </c>
      <c r="S1672" s="21" t="str">
        <f>Table_Market[[#This Row],[R_SCORE]]&amp;Table_Market[[#This Row],[F_SCORE]]&amp;Table_Market[[#This Row],[M_SCORE]]</f>
        <v>212</v>
      </c>
      <c r="T16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72" s="24">
        <v>28</v>
      </c>
      <c r="V1672" s="24">
        <v>23</v>
      </c>
      <c r="W1672" s="24">
        <v>29</v>
      </c>
      <c r="X1672" s="24">
        <v>29</v>
      </c>
      <c r="Y1672" s="24">
        <v>14</v>
      </c>
      <c r="Z1672" s="24">
        <v>47</v>
      </c>
      <c r="AA1672" s="21">
        <v>3</v>
      </c>
      <c r="AB1672" s="21">
        <v>2</v>
      </c>
      <c r="AC1672" s="21">
        <v>1</v>
      </c>
      <c r="AD1672" s="21">
        <v>4</v>
      </c>
      <c r="AE1672" s="21">
        <v>6</v>
      </c>
      <c r="AF1672" s="21">
        <v>0</v>
      </c>
      <c r="AG1672" s="21">
        <v>0</v>
      </c>
      <c r="AH1672" s="21">
        <v>0</v>
      </c>
      <c r="AI1672" s="21">
        <v>0</v>
      </c>
      <c r="AJ1672" s="21">
        <v>0</v>
      </c>
      <c r="AK1672" s="21">
        <v>0</v>
      </c>
      <c r="AL1672" s="21">
        <v>3</v>
      </c>
      <c r="AM1672" s="21">
        <v>11</v>
      </c>
      <c r="AN1672" s="25">
        <v>0</v>
      </c>
    </row>
    <row r="1673" spans="1:40" x14ac:dyDescent="0.35">
      <c r="A1673" s="26">
        <v>8315</v>
      </c>
      <c r="B1673" s="27">
        <v>1995</v>
      </c>
      <c r="C1673" s="21">
        <f ca="1">YEAR(TODAY())-CLEAN!$B1673</f>
        <v>30</v>
      </c>
      <c r="D1673" s="28" t="s">
        <v>793</v>
      </c>
      <c r="E1673" s="27" t="s">
        <v>716</v>
      </c>
      <c r="F1673" s="27" t="s">
        <v>709</v>
      </c>
      <c r="G1673" s="29">
        <v>34824</v>
      </c>
      <c r="H1673" s="28">
        <v>0</v>
      </c>
      <c r="I1673" s="28">
        <v>0</v>
      </c>
      <c r="J1673" s="28">
        <f>CLEAN!$H1673+CLEAN!$I1673</f>
        <v>0</v>
      </c>
      <c r="K1673" s="30">
        <v>41724</v>
      </c>
      <c r="L1673" s="28">
        <f ca="1">YEAR(TODAY())-YEAR(CLEAN!$K1673)</f>
        <v>11</v>
      </c>
      <c r="M1673" s="28">
        <v>65</v>
      </c>
      <c r="N1673" s="28">
        <f>SUM(CLEAN!$AB1673:$AE1673)</f>
        <v>9</v>
      </c>
      <c r="O1673" s="31">
        <f>CLEAN!$U1673+CLEAN!$V1673+CLEAN!$W1673+CLEAN!$X1673+CLEAN!$Y1673+CLEAN!$Z1673</f>
        <v>23</v>
      </c>
      <c r="P1673" s="28">
        <f>IF(CLEAN!$M1673&lt;=32,3,IF(CLEAN!$M1673&lt;=65,2,1))</f>
        <v>2</v>
      </c>
      <c r="Q1673" s="28">
        <f>IF(Table_Market[[#This Row],[F_TOTAL_achat]]&lt;=14,1,IF(Table_Market[[#This Row],[F_TOTAL_achat]]&lt;=21,2,3))</f>
        <v>1</v>
      </c>
      <c r="R1673" s="28">
        <f>IF(Table_Market[[#This Row],[M_TOTAL_dépensé]]&lt;=115,1,IF(Table_Market[[#This Row],[M_TOTAL_dépensé]]&lt;=833,2,3))</f>
        <v>1</v>
      </c>
      <c r="S1673" s="21" t="str">
        <f>Table_Market[[#This Row],[R_SCORE]]&amp;Table_Market[[#This Row],[F_SCORE]]&amp;Table_Market[[#This Row],[M_SCORE]]</f>
        <v>211</v>
      </c>
      <c r="T16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73" s="31">
        <v>4</v>
      </c>
      <c r="V1673" s="31">
        <v>2</v>
      </c>
      <c r="W1673" s="31">
        <v>11</v>
      </c>
      <c r="X1673" s="31">
        <v>2</v>
      </c>
      <c r="Y1673" s="31">
        <v>0</v>
      </c>
      <c r="Z1673" s="31">
        <v>4</v>
      </c>
      <c r="AA1673" s="28">
        <v>1</v>
      </c>
      <c r="AB1673" s="28">
        <v>1</v>
      </c>
      <c r="AC1673" s="28">
        <v>0</v>
      </c>
      <c r="AD1673" s="28">
        <v>2</v>
      </c>
      <c r="AE1673" s="28">
        <v>6</v>
      </c>
      <c r="AF1673" s="28">
        <v>0</v>
      </c>
      <c r="AG1673" s="28">
        <v>0</v>
      </c>
      <c r="AH1673" s="28">
        <v>0</v>
      </c>
      <c r="AI1673" s="28">
        <v>0</v>
      </c>
      <c r="AJ1673" s="28">
        <v>0</v>
      </c>
      <c r="AK1673" s="28">
        <v>0</v>
      </c>
      <c r="AL1673" s="28">
        <v>3</v>
      </c>
      <c r="AM1673" s="28">
        <v>11</v>
      </c>
      <c r="AN1673" s="32">
        <v>0</v>
      </c>
    </row>
    <row r="1674" spans="1:40" x14ac:dyDescent="0.35">
      <c r="A1674" s="19">
        <v>5184</v>
      </c>
      <c r="B1674" s="20">
        <v>1995</v>
      </c>
      <c r="C1674" s="21">
        <f ca="1">YEAR(TODAY())-CLEAN!$B1674</f>
        <v>30</v>
      </c>
      <c r="D1674" s="28" t="s">
        <v>793</v>
      </c>
      <c r="E1674" s="20" t="s">
        <v>716</v>
      </c>
      <c r="F1674" s="20" t="s">
        <v>709</v>
      </c>
      <c r="G1674" s="22">
        <v>34824</v>
      </c>
      <c r="H1674" s="21">
        <v>0</v>
      </c>
      <c r="I1674" s="21">
        <v>0</v>
      </c>
      <c r="J1674" s="21">
        <f>CLEAN!$H1674+CLEAN!$I1674</f>
        <v>0</v>
      </c>
      <c r="K1674" s="23">
        <v>41724</v>
      </c>
      <c r="L1674" s="21">
        <f ca="1">YEAR(TODAY())-YEAR(CLEAN!$K1674)</f>
        <v>11</v>
      </c>
      <c r="M1674" s="21">
        <v>65</v>
      </c>
      <c r="N1674" s="21">
        <f>SUM(CLEAN!$AB1674:$AE1674)</f>
        <v>9</v>
      </c>
      <c r="O1674" s="24">
        <f>CLEAN!$U1674+CLEAN!$V1674+CLEAN!$W1674+CLEAN!$X1674+CLEAN!$Y1674+CLEAN!$Z1674</f>
        <v>23</v>
      </c>
      <c r="P1674" s="21">
        <f>IF(CLEAN!$M1674&lt;=32,3,IF(CLEAN!$M1674&lt;=65,2,1))</f>
        <v>2</v>
      </c>
      <c r="Q1674" s="21">
        <f>IF(Table_Market[[#This Row],[F_TOTAL_achat]]&lt;=14,1,IF(Table_Market[[#This Row],[F_TOTAL_achat]]&lt;=21,2,3))</f>
        <v>1</v>
      </c>
      <c r="R1674" s="21">
        <f>IF(Table_Market[[#This Row],[M_TOTAL_dépensé]]&lt;=115,1,IF(Table_Market[[#This Row],[M_TOTAL_dépensé]]&lt;=833,2,3))</f>
        <v>1</v>
      </c>
      <c r="S1674" s="21" t="str">
        <f>Table_Market[[#This Row],[R_SCORE]]&amp;Table_Market[[#This Row],[F_SCORE]]&amp;Table_Market[[#This Row],[M_SCORE]]</f>
        <v>211</v>
      </c>
      <c r="T16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74" s="24">
        <v>4</v>
      </c>
      <c r="V1674" s="24">
        <v>2</v>
      </c>
      <c r="W1674" s="24">
        <v>11</v>
      </c>
      <c r="X1674" s="24">
        <v>2</v>
      </c>
      <c r="Y1674" s="24">
        <v>0</v>
      </c>
      <c r="Z1674" s="24">
        <v>4</v>
      </c>
      <c r="AA1674" s="21">
        <v>1</v>
      </c>
      <c r="AB1674" s="21">
        <v>1</v>
      </c>
      <c r="AC1674" s="21">
        <v>0</v>
      </c>
      <c r="AD1674" s="21">
        <v>2</v>
      </c>
      <c r="AE1674" s="21">
        <v>6</v>
      </c>
      <c r="AF1674" s="21">
        <v>0</v>
      </c>
      <c r="AG1674" s="21">
        <v>0</v>
      </c>
      <c r="AH1674" s="21">
        <v>0</v>
      </c>
      <c r="AI1674" s="21">
        <v>0</v>
      </c>
      <c r="AJ1674" s="21">
        <v>0</v>
      </c>
      <c r="AK1674" s="21">
        <v>0</v>
      </c>
      <c r="AL1674" s="21">
        <v>3</v>
      </c>
      <c r="AM1674" s="21">
        <v>11</v>
      </c>
      <c r="AN1674" s="25">
        <v>0</v>
      </c>
    </row>
    <row r="1675" spans="1:40" x14ac:dyDescent="0.35">
      <c r="A1675" s="26">
        <v>9467</v>
      </c>
      <c r="B1675" s="27">
        <v>1984</v>
      </c>
      <c r="C1675" s="21">
        <f ca="1">YEAR(TODAY())-CLEAN!$B1675</f>
        <v>41</v>
      </c>
      <c r="D1675" s="28" t="s">
        <v>793</v>
      </c>
      <c r="E1675" s="27" t="s">
        <v>716</v>
      </c>
      <c r="F1675" s="27" t="s">
        <v>709</v>
      </c>
      <c r="G1675" s="29">
        <v>34738</v>
      </c>
      <c r="H1675" s="28">
        <v>1</v>
      </c>
      <c r="I1675" s="28">
        <v>0</v>
      </c>
      <c r="J1675" s="28">
        <f>CLEAN!$H1675+CLEAN!$I1675</f>
        <v>1</v>
      </c>
      <c r="K1675" s="30">
        <v>41770</v>
      </c>
      <c r="L1675" s="28">
        <f ca="1">YEAR(TODAY())-YEAR(CLEAN!$K1675)</f>
        <v>11</v>
      </c>
      <c r="M1675" s="28">
        <v>51</v>
      </c>
      <c r="N1675" s="28">
        <f>SUM(CLEAN!$AB1675:$AE1675)</f>
        <v>10</v>
      </c>
      <c r="O1675" s="31">
        <f>CLEAN!$U1675+CLEAN!$V1675+CLEAN!$W1675+CLEAN!$X1675+CLEAN!$Y1675+CLEAN!$Z1675</f>
        <v>20</v>
      </c>
      <c r="P1675" s="28">
        <f>IF(CLEAN!$M1675&lt;=32,3,IF(CLEAN!$M1675&lt;=65,2,1))</f>
        <v>2</v>
      </c>
      <c r="Q1675" s="28">
        <f>IF(Table_Market[[#This Row],[F_TOTAL_achat]]&lt;=14,1,IF(Table_Market[[#This Row],[F_TOTAL_achat]]&lt;=21,2,3))</f>
        <v>1</v>
      </c>
      <c r="R1675" s="28">
        <f>IF(Table_Market[[#This Row],[M_TOTAL_dépensé]]&lt;=115,1,IF(Table_Market[[#This Row],[M_TOTAL_dépensé]]&lt;=833,2,3))</f>
        <v>1</v>
      </c>
      <c r="S1675" s="21" t="str">
        <f>Table_Market[[#This Row],[R_SCORE]]&amp;Table_Market[[#This Row],[F_SCORE]]&amp;Table_Market[[#This Row],[M_SCORE]]</f>
        <v>211</v>
      </c>
      <c r="T16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75" s="31">
        <v>3</v>
      </c>
      <c r="V1675" s="31">
        <v>2</v>
      </c>
      <c r="W1675" s="31">
        <v>10</v>
      </c>
      <c r="X1675" s="31">
        <v>3</v>
      </c>
      <c r="Y1675" s="31">
        <v>0</v>
      </c>
      <c r="Z1675" s="31">
        <v>2</v>
      </c>
      <c r="AA1675" s="28">
        <v>1</v>
      </c>
      <c r="AB1675" s="28">
        <v>1</v>
      </c>
      <c r="AC1675" s="28">
        <v>0</v>
      </c>
      <c r="AD1675" s="28">
        <v>3</v>
      </c>
      <c r="AE1675" s="28">
        <v>6</v>
      </c>
      <c r="AF1675" s="28">
        <v>0</v>
      </c>
      <c r="AG1675" s="28">
        <v>0</v>
      </c>
      <c r="AH1675" s="28">
        <v>0</v>
      </c>
      <c r="AI1675" s="28">
        <v>0</v>
      </c>
      <c r="AJ1675" s="28">
        <v>0</v>
      </c>
      <c r="AK1675" s="28">
        <v>0</v>
      </c>
      <c r="AL1675" s="28">
        <v>3</v>
      </c>
      <c r="AM1675" s="28">
        <v>11</v>
      </c>
      <c r="AN1675" s="32">
        <v>0</v>
      </c>
    </row>
    <row r="1676" spans="1:40" x14ac:dyDescent="0.35">
      <c r="A1676" s="19">
        <v>6287</v>
      </c>
      <c r="B1676" s="20">
        <v>1986</v>
      </c>
      <c r="C1676" s="21">
        <f ca="1">YEAR(TODAY())-CLEAN!$B1676</f>
        <v>39</v>
      </c>
      <c r="D1676" s="28" t="s">
        <v>793</v>
      </c>
      <c r="E1676" s="20" t="s">
        <v>716</v>
      </c>
      <c r="F1676" s="20" t="s">
        <v>713</v>
      </c>
      <c r="G1676" s="22">
        <v>34728</v>
      </c>
      <c r="H1676" s="21">
        <v>1</v>
      </c>
      <c r="I1676" s="21">
        <v>0</v>
      </c>
      <c r="J1676" s="21">
        <f>CLEAN!$H1676+CLEAN!$I1676</f>
        <v>1</v>
      </c>
      <c r="K1676" s="23">
        <v>41485</v>
      </c>
      <c r="L1676" s="21">
        <f ca="1">YEAR(TODAY())-YEAR(CLEAN!$K1676)</f>
        <v>12</v>
      </c>
      <c r="M1676" s="21">
        <v>2</v>
      </c>
      <c r="N1676" s="21">
        <f>SUM(CLEAN!$AB1676:$AE1676)</f>
        <v>10</v>
      </c>
      <c r="O1676" s="24">
        <f>CLEAN!$U1676+CLEAN!$V1676+CLEAN!$W1676+CLEAN!$X1676+CLEAN!$Y1676+CLEAN!$Z1676</f>
        <v>36</v>
      </c>
      <c r="P1676" s="21">
        <f>IF(CLEAN!$M1676&lt;=32,3,IF(CLEAN!$M1676&lt;=65,2,1))</f>
        <v>3</v>
      </c>
      <c r="Q1676" s="21">
        <f>IF(Table_Market[[#This Row],[F_TOTAL_achat]]&lt;=14,1,IF(Table_Market[[#This Row],[F_TOTAL_achat]]&lt;=21,2,3))</f>
        <v>1</v>
      </c>
      <c r="R1676" s="21">
        <f>IF(Table_Market[[#This Row],[M_TOTAL_dépensé]]&lt;=115,1,IF(Table_Market[[#This Row],[M_TOTAL_dépensé]]&lt;=833,2,3))</f>
        <v>1</v>
      </c>
      <c r="S1676" s="21" t="str">
        <f>Table_Market[[#This Row],[R_SCORE]]&amp;Table_Market[[#This Row],[F_SCORE]]&amp;Table_Market[[#This Row],[M_SCORE]]</f>
        <v>311</v>
      </c>
      <c r="T16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76" s="24">
        <v>14</v>
      </c>
      <c r="V1676" s="24">
        <v>0</v>
      </c>
      <c r="W1676" s="24">
        <v>16</v>
      </c>
      <c r="X1676" s="24">
        <v>0</v>
      </c>
      <c r="Y1676" s="24">
        <v>0</v>
      </c>
      <c r="Z1676" s="24">
        <v>6</v>
      </c>
      <c r="AA1676" s="21">
        <v>1</v>
      </c>
      <c r="AB1676" s="21">
        <v>1</v>
      </c>
      <c r="AC1676" s="21">
        <v>1</v>
      </c>
      <c r="AD1676" s="21">
        <v>2</v>
      </c>
      <c r="AE1676" s="21">
        <v>6</v>
      </c>
      <c r="AF1676" s="21">
        <v>0</v>
      </c>
      <c r="AG1676" s="21">
        <v>0</v>
      </c>
      <c r="AH1676" s="21">
        <v>0</v>
      </c>
      <c r="AI1676" s="21">
        <v>0</v>
      </c>
      <c r="AJ1676" s="21">
        <v>0</v>
      </c>
      <c r="AK1676" s="21">
        <v>0</v>
      </c>
      <c r="AL1676" s="21">
        <v>3</v>
      </c>
      <c r="AM1676" s="21">
        <v>11</v>
      </c>
      <c r="AN1676" s="25">
        <v>1</v>
      </c>
    </row>
    <row r="1677" spans="1:40" x14ac:dyDescent="0.35">
      <c r="A1677" s="26">
        <v>4706</v>
      </c>
      <c r="B1677" s="27">
        <v>1966</v>
      </c>
      <c r="C1677" s="21">
        <f ca="1">YEAR(TODAY())-CLEAN!$B1677</f>
        <v>59</v>
      </c>
      <c r="D1677" s="28" t="s">
        <v>792</v>
      </c>
      <c r="E1677" s="27" t="s">
        <v>716</v>
      </c>
      <c r="F1677" s="27" t="s">
        <v>709</v>
      </c>
      <c r="G1677" s="29">
        <v>34704</v>
      </c>
      <c r="H1677" s="28">
        <v>0</v>
      </c>
      <c r="I1677" s="28">
        <v>1</v>
      </c>
      <c r="J1677" s="28">
        <f>CLEAN!$H1677+CLEAN!$I1677</f>
        <v>1</v>
      </c>
      <c r="K1677" s="30">
        <v>41391</v>
      </c>
      <c r="L1677" s="28">
        <f ca="1">YEAR(TODAY())-YEAR(CLEAN!$K1677)</f>
        <v>12</v>
      </c>
      <c r="M1677" s="28">
        <v>65</v>
      </c>
      <c r="N1677" s="28">
        <f>SUM(CLEAN!$AB1677:$AE1677)</f>
        <v>9</v>
      </c>
      <c r="O1677" s="31">
        <f>CLEAN!$U1677+CLEAN!$V1677+CLEAN!$W1677+CLEAN!$X1677+CLEAN!$Y1677+CLEAN!$Z1677</f>
        <v>40</v>
      </c>
      <c r="P1677" s="28">
        <f>IF(CLEAN!$M1677&lt;=32,3,IF(CLEAN!$M1677&lt;=65,2,1))</f>
        <v>2</v>
      </c>
      <c r="Q1677" s="28">
        <f>IF(Table_Market[[#This Row],[F_TOTAL_achat]]&lt;=14,1,IF(Table_Market[[#This Row],[F_TOTAL_achat]]&lt;=21,2,3))</f>
        <v>1</v>
      </c>
      <c r="R1677" s="28">
        <f>IF(Table_Market[[#This Row],[M_TOTAL_dépensé]]&lt;=115,1,IF(Table_Market[[#This Row],[M_TOTAL_dépensé]]&lt;=833,2,3))</f>
        <v>1</v>
      </c>
      <c r="S1677" s="21" t="str">
        <f>Table_Market[[#This Row],[R_SCORE]]&amp;Table_Market[[#This Row],[F_SCORE]]&amp;Table_Market[[#This Row],[M_SCORE]]</f>
        <v>211</v>
      </c>
      <c r="T16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77" s="31">
        <v>29</v>
      </c>
      <c r="V1677" s="31">
        <v>0</v>
      </c>
      <c r="W1677" s="31">
        <v>5</v>
      </c>
      <c r="X1677" s="31">
        <v>0</v>
      </c>
      <c r="Y1677" s="31">
        <v>1</v>
      </c>
      <c r="Z1677" s="31">
        <v>5</v>
      </c>
      <c r="AA1677" s="28">
        <v>1</v>
      </c>
      <c r="AB1677" s="28">
        <v>1</v>
      </c>
      <c r="AC1677" s="28">
        <v>0</v>
      </c>
      <c r="AD1677" s="28">
        <v>3</v>
      </c>
      <c r="AE1677" s="28">
        <v>5</v>
      </c>
      <c r="AF1677" s="28">
        <v>0</v>
      </c>
      <c r="AG1677" s="28">
        <v>0</v>
      </c>
      <c r="AH1677" s="28">
        <v>0</v>
      </c>
      <c r="AI1677" s="28">
        <v>0</v>
      </c>
      <c r="AJ1677" s="28">
        <v>0</v>
      </c>
      <c r="AK1677" s="28">
        <v>0</v>
      </c>
      <c r="AL1677" s="28">
        <v>3</v>
      </c>
      <c r="AM1677" s="28">
        <v>11</v>
      </c>
      <c r="AN1677" s="32">
        <v>0</v>
      </c>
    </row>
    <row r="1678" spans="1:40" x14ac:dyDescent="0.35">
      <c r="A1678" s="19">
        <v>3790</v>
      </c>
      <c r="B1678" s="20">
        <v>1956</v>
      </c>
      <c r="C1678" s="21">
        <f ca="1">YEAR(TODAY())-CLEAN!$B1678</f>
        <v>69</v>
      </c>
      <c r="D1678" s="28" t="s">
        <v>794</v>
      </c>
      <c r="E1678" s="20" t="s">
        <v>716</v>
      </c>
      <c r="F1678" s="20" t="s">
        <v>713</v>
      </c>
      <c r="G1678" s="22">
        <v>34633</v>
      </c>
      <c r="H1678" s="21">
        <v>2</v>
      </c>
      <c r="I1678" s="21">
        <v>1</v>
      </c>
      <c r="J1678" s="21">
        <f>CLEAN!$H1678+CLEAN!$I1678</f>
        <v>3</v>
      </c>
      <c r="K1678" s="23">
        <v>41662</v>
      </c>
      <c r="L1678" s="21">
        <f ca="1">YEAR(TODAY())-YEAR(CLEAN!$K1678)</f>
        <v>11</v>
      </c>
      <c r="M1678" s="21">
        <v>31</v>
      </c>
      <c r="N1678" s="21">
        <f>SUM(CLEAN!$AB1678:$AE1678)</f>
        <v>9</v>
      </c>
      <c r="O1678" s="24">
        <f>CLEAN!$U1678+CLEAN!$V1678+CLEAN!$W1678+CLEAN!$X1678+CLEAN!$Y1678+CLEAN!$Z1678</f>
        <v>15</v>
      </c>
      <c r="P1678" s="21">
        <f>IF(CLEAN!$M1678&lt;=32,3,IF(CLEAN!$M1678&lt;=65,2,1))</f>
        <v>3</v>
      </c>
      <c r="Q1678" s="21">
        <f>IF(Table_Market[[#This Row],[F_TOTAL_achat]]&lt;=14,1,IF(Table_Market[[#This Row],[F_TOTAL_achat]]&lt;=21,2,3))</f>
        <v>1</v>
      </c>
      <c r="R1678" s="21">
        <f>IF(Table_Market[[#This Row],[M_TOTAL_dépensé]]&lt;=115,1,IF(Table_Market[[#This Row],[M_TOTAL_dépensé]]&lt;=833,2,3))</f>
        <v>1</v>
      </c>
      <c r="S1678" s="21" t="str">
        <f>Table_Market[[#This Row],[R_SCORE]]&amp;Table_Market[[#This Row],[F_SCORE]]&amp;Table_Market[[#This Row],[M_SCORE]]</f>
        <v>311</v>
      </c>
      <c r="T16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78" s="24">
        <v>8</v>
      </c>
      <c r="V1678" s="24">
        <v>1</v>
      </c>
      <c r="W1678" s="24">
        <v>5</v>
      </c>
      <c r="X1678" s="24">
        <v>0</v>
      </c>
      <c r="Y1678" s="24">
        <v>0</v>
      </c>
      <c r="Z1678" s="24">
        <v>1</v>
      </c>
      <c r="AA1678" s="21">
        <v>1</v>
      </c>
      <c r="AB1678" s="21">
        <v>1</v>
      </c>
      <c r="AC1678" s="21">
        <v>0</v>
      </c>
      <c r="AD1678" s="21">
        <v>2</v>
      </c>
      <c r="AE1678" s="21">
        <v>6</v>
      </c>
      <c r="AF1678" s="21">
        <v>0</v>
      </c>
      <c r="AG1678" s="21">
        <v>0</v>
      </c>
      <c r="AH1678" s="21">
        <v>0</v>
      </c>
      <c r="AI1678" s="21">
        <v>0</v>
      </c>
      <c r="AJ1678" s="21">
        <v>0</v>
      </c>
      <c r="AK1678" s="21">
        <v>0</v>
      </c>
      <c r="AL1678" s="21">
        <v>3</v>
      </c>
      <c r="AM1678" s="21">
        <v>11</v>
      </c>
      <c r="AN1678" s="25">
        <v>0</v>
      </c>
    </row>
    <row r="1679" spans="1:40" x14ac:dyDescent="0.35">
      <c r="A1679" s="26">
        <v>7261</v>
      </c>
      <c r="B1679" s="27">
        <v>1971</v>
      </c>
      <c r="C1679" s="21">
        <f ca="1">YEAR(TODAY())-CLEAN!$B1679</f>
        <v>54</v>
      </c>
      <c r="D1679" s="28" t="s">
        <v>792</v>
      </c>
      <c r="E1679" s="27" t="s">
        <v>716</v>
      </c>
      <c r="F1679" s="27" t="s">
        <v>713</v>
      </c>
      <c r="G1679" s="29">
        <v>34600</v>
      </c>
      <c r="H1679" s="28">
        <v>1</v>
      </c>
      <c r="I1679" s="28">
        <v>1</v>
      </c>
      <c r="J1679" s="28">
        <f>CLEAN!$H1679+CLEAN!$I1679</f>
        <v>2</v>
      </c>
      <c r="K1679" s="30">
        <v>41275</v>
      </c>
      <c r="L1679" s="28">
        <f ca="1">YEAR(TODAY())-YEAR(CLEAN!$K1679)</f>
        <v>12</v>
      </c>
      <c r="M1679" s="28">
        <v>8</v>
      </c>
      <c r="N1679" s="28">
        <f>SUM(CLEAN!$AB1679:$AE1679)</f>
        <v>20</v>
      </c>
      <c r="O1679" s="31">
        <f>CLEAN!$U1679+CLEAN!$V1679+CLEAN!$W1679+CLEAN!$X1679+CLEAN!$Y1679+CLEAN!$Z1679</f>
        <v>318</v>
      </c>
      <c r="P1679" s="28">
        <f>IF(CLEAN!$M1679&lt;=32,3,IF(CLEAN!$M1679&lt;=65,2,1))</f>
        <v>3</v>
      </c>
      <c r="Q1679" s="28">
        <f>IF(Table_Market[[#This Row],[F_TOTAL_achat]]&lt;=14,1,IF(Table_Market[[#This Row],[F_TOTAL_achat]]&lt;=21,2,3))</f>
        <v>2</v>
      </c>
      <c r="R1679" s="28">
        <f>IF(Table_Market[[#This Row],[M_TOTAL_dépensé]]&lt;=115,1,IF(Table_Market[[#This Row],[M_TOTAL_dépensé]]&lt;=833,2,3))</f>
        <v>2</v>
      </c>
      <c r="S1679" s="21" t="str">
        <f>Table_Market[[#This Row],[R_SCORE]]&amp;Table_Market[[#This Row],[F_SCORE]]&amp;Table_Market[[#This Row],[M_SCORE]]</f>
        <v>322</v>
      </c>
      <c r="T16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79" s="31">
        <v>199</v>
      </c>
      <c r="V1679" s="31">
        <v>33</v>
      </c>
      <c r="W1679" s="31">
        <v>60</v>
      </c>
      <c r="X1679" s="31">
        <v>8</v>
      </c>
      <c r="Y1679" s="31">
        <v>3</v>
      </c>
      <c r="Z1679" s="31">
        <v>15</v>
      </c>
      <c r="AA1679" s="28">
        <v>5</v>
      </c>
      <c r="AB1679" s="28">
        <v>5</v>
      </c>
      <c r="AC1679" s="28">
        <v>2</v>
      </c>
      <c r="AD1679" s="28">
        <v>5</v>
      </c>
      <c r="AE1679" s="28">
        <v>8</v>
      </c>
      <c r="AF1679" s="28">
        <v>0</v>
      </c>
      <c r="AG1679" s="28">
        <v>0</v>
      </c>
      <c r="AH1679" s="28">
        <v>0</v>
      </c>
      <c r="AI1679" s="28">
        <v>0</v>
      </c>
      <c r="AJ1679" s="28">
        <v>0</v>
      </c>
      <c r="AK1679" s="28">
        <v>0</v>
      </c>
      <c r="AL1679" s="28">
        <v>3</v>
      </c>
      <c r="AM1679" s="28">
        <v>11</v>
      </c>
      <c r="AN1679" s="32">
        <v>1</v>
      </c>
    </row>
    <row r="1680" spans="1:40" x14ac:dyDescent="0.35">
      <c r="A1680" s="19">
        <v>2452</v>
      </c>
      <c r="B1680" s="20">
        <v>1971</v>
      </c>
      <c r="C1680" s="21">
        <f ca="1">YEAR(TODAY())-CLEAN!$B1680</f>
        <v>54</v>
      </c>
      <c r="D1680" s="28" t="s">
        <v>792</v>
      </c>
      <c r="E1680" s="20" t="s">
        <v>716</v>
      </c>
      <c r="F1680" s="20" t="s">
        <v>713</v>
      </c>
      <c r="G1680" s="22">
        <v>34600</v>
      </c>
      <c r="H1680" s="21">
        <v>1</v>
      </c>
      <c r="I1680" s="21">
        <v>1</v>
      </c>
      <c r="J1680" s="21">
        <f>CLEAN!$H1680+CLEAN!$I1680</f>
        <v>2</v>
      </c>
      <c r="K1680" s="23">
        <v>41275</v>
      </c>
      <c r="L1680" s="21">
        <f ca="1">YEAR(TODAY())-YEAR(CLEAN!$K1680)</f>
        <v>12</v>
      </c>
      <c r="M1680" s="21">
        <v>8</v>
      </c>
      <c r="N1680" s="21">
        <f>SUM(CLEAN!$AB1680:$AE1680)</f>
        <v>20</v>
      </c>
      <c r="O1680" s="24">
        <f>CLEAN!$U1680+CLEAN!$V1680+CLEAN!$W1680+CLEAN!$X1680+CLEAN!$Y1680+CLEAN!$Z1680</f>
        <v>318</v>
      </c>
      <c r="P1680" s="21">
        <f>IF(CLEAN!$M1680&lt;=32,3,IF(CLEAN!$M1680&lt;=65,2,1))</f>
        <v>3</v>
      </c>
      <c r="Q1680" s="21">
        <f>IF(Table_Market[[#This Row],[F_TOTAL_achat]]&lt;=14,1,IF(Table_Market[[#This Row],[F_TOTAL_achat]]&lt;=21,2,3))</f>
        <v>2</v>
      </c>
      <c r="R1680" s="21">
        <f>IF(Table_Market[[#This Row],[M_TOTAL_dépensé]]&lt;=115,1,IF(Table_Market[[#This Row],[M_TOTAL_dépensé]]&lt;=833,2,3))</f>
        <v>2</v>
      </c>
      <c r="S1680" s="21" t="str">
        <f>Table_Market[[#This Row],[R_SCORE]]&amp;Table_Market[[#This Row],[F_SCORE]]&amp;Table_Market[[#This Row],[M_SCORE]]</f>
        <v>322</v>
      </c>
      <c r="T16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80" s="24">
        <v>199</v>
      </c>
      <c r="V1680" s="24">
        <v>33</v>
      </c>
      <c r="W1680" s="24">
        <v>60</v>
      </c>
      <c r="X1680" s="24">
        <v>8</v>
      </c>
      <c r="Y1680" s="24">
        <v>3</v>
      </c>
      <c r="Z1680" s="24">
        <v>15</v>
      </c>
      <c r="AA1680" s="21">
        <v>5</v>
      </c>
      <c r="AB1680" s="21">
        <v>5</v>
      </c>
      <c r="AC1680" s="21">
        <v>2</v>
      </c>
      <c r="AD1680" s="21">
        <v>5</v>
      </c>
      <c r="AE1680" s="21">
        <v>8</v>
      </c>
      <c r="AF1680" s="21">
        <v>0</v>
      </c>
      <c r="AG1680" s="21">
        <v>0</v>
      </c>
      <c r="AH1680" s="21">
        <v>0</v>
      </c>
      <c r="AI1680" s="21">
        <v>0</v>
      </c>
      <c r="AJ1680" s="21">
        <v>0</v>
      </c>
      <c r="AK1680" s="21">
        <v>0</v>
      </c>
      <c r="AL1680" s="21">
        <v>3</v>
      </c>
      <c r="AM1680" s="21">
        <v>11</v>
      </c>
      <c r="AN1680" s="25">
        <v>1</v>
      </c>
    </row>
    <row r="1681" spans="1:40" x14ac:dyDescent="0.35">
      <c r="A1681" s="26">
        <v>2620</v>
      </c>
      <c r="B1681" s="27">
        <v>1974</v>
      </c>
      <c r="C1681" s="21">
        <f ca="1">YEAR(TODAY())-CLEAN!$B1681</f>
        <v>51</v>
      </c>
      <c r="D1681" s="28" t="s">
        <v>792</v>
      </c>
      <c r="E1681" s="27" t="s">
        <v>714</v>
      </c>
      <c r="F1681" s="27" t="s">
        <v>710</v>
      </c>
      <c r="G1681" s="29">
        <v>34596</v>
      </c>
      <c r="H1681" s="28">
        <v>1</v>
      </c>
      <c r="I1681" s="28">
        <v>0</v>
      </c>
      <c r="J1681" s="28">
        <f>CLEAN!$H1681+CLEAN!$I1681</f>
        <v>1</v>
      </c>
      <c r="K1681" s="30">
        <v>41377</v>
      </c>
      <c r="L1681" s="28">
        <f ca="1">YEAR(TODAY())-YEAR(CLEAN!$K1681)</f>
        <v>12</v>
      </c>
      <c r="M1681" s="28">
        <v>48</v>
      </c>
      <c r="N1681" s="28">
        <f>SUM(CLEAN!$AB1681:$AE1681)</f>
        <v>11</v>
      </c>
      <c r="O1681" s="31">
        <f>CLEAN!$U1681+CLEAN!$V1681+CLEAN!$W1681+CLEAN!$X1681+CLEAN!$Y1681+CLEAN!$Z1681</f>
        <v>23</v>
      </c>
      <c r="P1681" s="28">
        <f>IF(CLEAN!$M1681&lt;=32,3,IF(CLEAN!$M1681&lt;=65,2,1))</f>
        <v>2</v>
      </c>
      <c r="Q1681" s="28">
        <f>IF(Table_Market[[#This Row],[F_TOTAL_achat]]&lt;=14,1,IF(Table_Market[[#This Row],[F_TOTAL_achat]]&lt;=21,2,3))</f>
        <v>1</v>
      </c>
      <c r="R1681" s="28">
        <f>IF(Table_Market[[#This Row],[M_TOTAL_dépensé]]&lt;=115,1,IF(Table_Market[[#This Row],[M_TOTAL_dépensé]]&lt;=833,2,3))</f>
        <v>1</v>
      </c>
      <c r="S1681" s="21" t="str">
        <f>Table_Market[[#This Row],[R_SCORE]]&amp;Table_Market[[#This Row],[F_SCORE]]&amp;Table_Market[[#This Row],[M_SCORE]]</f>
        <v>211</v>
      </c>
      <c r="T16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81" s="31">
        <v>14</v>
      </c>
      <c r="V1681" s="31">
        <v>0</v>
      </c>
      <c r="W1681" s="31">
        <v>2</v>
      </c>
      <c r="X1681" s="31">
        <v>0</v>
      </c>
      <c r="Y1681" s="31">
        <v>0</v>
      </c>
      <c r="Z1681" s="31">
        <v>7</v>
      </c>
      <c r="AA1681" s="28">
        <v>1</v>
      </c>
      <c r="AB1681" s="28">
        <v>1</v>
      </c>
      <c r="AC1681" s="28">
        <v>0</v>
      </c>
      <c r="AD1681" s="28">
        <v>2</v>
      </c>
      <c r="AE1681" s="28">
        <v>8</v>
      </c>
      <c r="AF1681" s="28">
        <v>0</v>
      </c>
      <c r="AG1681" s="28">
        <v>0</v>
      </c>
      <c r="AH1681" s="28">
        <v>0</v>
      </c>
      <c r="AI1681" s="28">
        <v>0</v>
      </c>
      <c r="AJ1681" s="28">
        <v>0</v>
      </c>
      <c r="AK1681" s="28">
        <v>0</v>
      </c>
      <c r="AL1681" s="28">
        <v>3</v>
      </c>
      <c r="AM1681" s="28">
        <v>11</v>
      </c>
      <c r="AN1681" s="32">
        <v>1</v>
      </c>
    </row>
    <row r="1682" spans="1:40" x14ac:dyDescent="0.35">
      <c r="A1682" s="19">
        <v>8254</v>
      </c>
      <c r="B1682" s="20">
        <v>1974</v>
      </c>
      <c r="C1682" s="21">
        <f ca="1">YEAR(TODAY())-CLEAN!$B1682</f>
        <v>51</v>
      </c>
      <c r="D1682" s="28" t="s">
        <v>792</v>
      </c>
      <c r="E1682" s="20" t="s">
        <v>714</v>
      </c>
      <c r="F1682" s="20" t="s">
        <v>710</v>
      </c>
      <c r="G1682" s="22">
        <v>34596</v>
      </c>
      <c r="H1682" s="21">
        <v>1</v>
      </c>
      <c r="I1682" s="21">
        <v>0</v>
      </c>
      <c r="J1682" s="21">
        <f>CLEAN!$H1682+CLEAN!$I1682</f>
        <v>1</v>
      </c>
      <c r="K1682" s="23">
        <v>41377</v>
      </c>
      <c r="L1682" s="21">
        <f ca="1">YEAR(TODAY())-YEAR(CLEAN!$K1682)</f>
        <v>12</v>
      </c>
      <c r="M1682" s="21">
        <v>48</v>
      </c>
      <c r="N1682" s="21">
        <f>SUM(CLEAN!$AB1682:$AE1682)</f>
        <v>11</v>
      </c>
      <c r="O1682" s="24">
        <f>CLEAN!$U1682+CLEAN!$V1682+CLEAN!$W1682+CLEAN!$X1682+CLEAN!$Y1682+CLEAN!$Z1682</f>
        <v>23</v>
      </c>
      <c r="P1682" s="21">
        <f>IF(CLEAN!$M1682&lt;=32,3,IF(CLEAN!$M1682&lt;=65,2,1))</f>
        <v>2</v>
      </c>
      <c r="Q1682" s="21">
        <f>IF(Table_Market[[#This Row],[F_TOTAL_achat]]&lt;=14,1,IF(Table_Market[[#This Row],[F_TOTAL_achat]]&lt;=21,2,3))</f>
        <v>1</v>
      </c>
      <c r="R1682" s="21">
        <f>IF(Table_Market[[#This Row],[M_TOTAL_dépensé]]&lt;=115,1,IF(Table_Market[[#This Row],[M_TOTAL_dépensé]]&lt;=833,2,3))</f>
        <v>1</v>
      </c>
      <c r="S1682" s="21" t="str">
        <f>Table_Market[[#This Row],[R_SCORE]]&amp;Table_Market[[#This Row],[F_SCORE]]&amp;Table_Market[[#This Row],[M_SCORE]]</f>
        <v>211</v>
      </c>
      <c r="T16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82" s="24">
        <v>14</v>
      </c>
      <c r="V1682" s="24">
        <v>0</v>
      </c>
      <c r="W1682" s="24">
        <v>2</v>
      </c>
      <c r="X1682" s="24">
        <v>0</v>
      </c>
      <c r="Y1682" s="24">
        <v>0</v>
      </c>
      <c r="Z1682" s="24">
        <v>7</v>
      </c>
      <c r="AA1682" s="21">
        <v>1</v>
      </c>
      <c r="AB1682" s="21">
        <v>1</v>
      </c>
      <c r="AC1682" s="21">
        <v>0</v>
      </c>
      <c r="AD1682" s="21">
        <v>2</v>
      </c>
      <c r="AE1682" s="21">
        <v>8</v>
      </c>
      <c r="AF1682" s="21">
        <v>0</v>
      </c>
      <c r="AG1682" s="21">
        <v>0</v>
      </c>
      <c r="AH1682" s="21">
        <v>0</v>
      </c>
      <c r="AI1682" s="21">
        <v>0</v>
      </c>
      <c r="AJ1682" s="21">
        <v>0</v>
      </c>
      <c r="AK1682" s="21">
        <v>0</v>
      </c>
      <c r="AL1682" s="21">
        <v>3</v>
      </c>
      <c r="AM1682" s="21">
        <v>11</v>
      </c>
      <c r="AN1682" s="25">
        <v>0</v>
      </c>
    </row>
    <row r="1683" spans="1:40" x14ac:dyDescent="0.35">
      <c r="A1683" s="26">
        <v>11091</v>
      </c>
      <c r="B1683" s="27">
        <v>1953</v>
      </c>
      <c r="C1683" s="21">
        <f ca="1">YEAR(TODAY())-CLEAN!$B1683</f>
        <v>72</v>
      </c>
      <c r="D1683" s="28" t="s">
        <v>794</v>
      </c>
      <c r="E1683" s="27" t="s">
        <v>716</v>
      </c>
      <c r="F1683" s="27" t="s">
        <v>713</v>
      </c>
      <c r="G1683" s="29">
        <v>34587</v>
      </c>
      <c r="H1683" s="28">
        <v>1</v>
      </c>
      <c r="I1683" s="28">
        <v>1</v>
      </c>
      <c r="J1683" s="28">
        <f>CLEAN!$H1683+CLEAN!$I1683</f>
        <v>2</v>
      </c>
      <c r="K1683" s="30">
        <v>41775</v>
      </c>
      <c r="L1683" s="28">
        <f ca="1">YEAR(TODAY())-YEAR(CLEAN!$K1683)</f>
        <v>11</v>
      </c>
      <c r="M1683" s="28">
        <v>68</v>
      </c>
      <c r="N1683" s="28">
        <f>SUM(CLEAN!$AB1683:$AE1683)</f>
        <v>8</v>
      </c>
      <c r="O1683" s="31">
        <f>CLEAN!$U1683+CLEAN!$V1683+CLEAN!$W1683+CLEAN!$X1683+CLEAN!$Y1683+CLEAN!$Z1683</f>
        <v>22</v>
      </c>
      <c r="P1683" s="28">
        <f>IF(CLEAN!$M1683&lt;=32,3,IF(CLEAN!$M1683&lt;=65,2,1))</f>
        <v>1</v>
      </c>
      <c r="Q1683" s="28">
        <f>IF(Table_Market[[#This Row],[F_TOTAL_achat]]&lt;=14,1,IF(Table_Market[[#This Row],[F_TOTAL_achat]]&lt;=21,2,3))</f>
        <v>1</v>
      </c>
      <c r="R1683" s="28">
        <f>IF(Table_Market[[#This Row],[M_TOTAL_dépensé]]&lt;=115,1,IF(Table_Market[[#This Row],[M_TOTAL_dépensé]]&lt;=833,2,3))</f>
        <v>1</v>
      </c>
      <c r="S1683" s="21" t="str">
        <f>Table_Market[[#This Row],[R_SCORE]]&amp;Table_Market[[#This Row],[F_SCORE]]&amp;Table_Market[[#This Row],[M_SCORE]]</f>
        <v>111</v>
      </c>
      <c r="T16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83" s="31">
        <v>7</v>
      </c>
      <c r="V1683" s="31">
        <v>2</v>
      </c>
      <c r="W1683" s="31">
        <v>9</v>
      </c>
      <c r="X1683" s="31">
        <v>2</v>
      </c>
      <c r="Y1683" s="31">
        <v>0</v>
      </c>
      <c r="Z1683" s="31">
        <v>2</v>
      </c>
      <c r="AA1683" s="28">
        <v>2</v>
      </c>
      <c r="AB1683" s="28">
        <v>1</v>
      </c>
      <c r="AC1683" s="28">
        <v>0</v>
      </c>
      <c r="AD1683" s="28">
        <v>3</v>
      </c>
      <c r="AE1683" s="28">
        <v>4</v>
      </c>
      <c r="AF1683" s="28">
        <v>0</v>
      </c>
      <c r="AG1683" s="28">
        <v>0</v>
      </c>
      <c r="AH1683" s="28">
        <v>0</v>
      </c>
      <c r="AI1683" s="28">
        <v>0</v>
      </c>
      <c r="AJ1683" s="28">
        <v>0</v>
      </c>
      <c r="AK1683" s="28">
        <v>0</v>
      </c>
      <c r="AL1683" s="28">
        <v>3</v>
      </c>
      <c r="AM1683" s="28">
        <v>11</v>
      </c>
      <c r="AN1683" s="32">
        <v>0</v>
      </c>
    </row>
    <row r="1684" spans="1:40" x14ac:dyDescent="0.35">
      <c r="A1684" s="19">
        <v>5824</v>
      </c>
      <c r="B1684" s="20">
        <v>1972</v>
      </c>
      <c r="C1684" s="21">
        <f ca="1">YEAR(TODAY())-CLEAN!$B1684</f>
        <v>53</v>
      </c>
      <c r="D1684" s="28" t="s">
        <v>792</v>
      </c>
      <c r="E1684" s="20" t="s">
        <v>714</v>
      </c>
      <c r="F1684" s="20" t="s">
        <v>713</v>
      </c>
      <c r="G1684" s="22">
        <v>34578</v>
      </c>
      <c r="H1684" s="21">
        <v>2</v>
      </c>
      <c r="I1684" s="21">
        <v>1</v>
      </c>
      <c r="J1684" s="21">
        <f>CLEAN!$H1684+CLEAN!$I1684</f>
        <v>3</v>
      </c>
      <c r="K1684" s="23">
        <v>41740</v>
      </c>
      <c r="L1684" s="21">
        <f ca="1">YEAR(TODAY())-YEAR(CLEAN!$K1684)</f>
        <v>11</v>
      </c>
      <c r="M1684" s="21">
        <v>1</v>
      </c>
      <c r="N1684" s="21">
        <f>SUM(CLEAN!$AB1684:$AE1684)</f>
        <v>9</v>
      </c>
      <c r="O1684" s="24">
        <f>CLEAN!$U1684+CLEAN!$V1684+CLEAN!$W1684+CLEAN!$X1684+CLEAN!$Y1684+CLEAN!$Z1684</f>
        <v>8</v>
      </c>
      <c r="P1684" s="21">
        <f>IF(CLEAN!$M1684&lt;=32,3,IF(CLEAN!$M1684&lt;=65,2,1))</f>
        <v>3</v>
      </c>
      <c r="Q1684" s="21">
        <f>IF(Table_Market[[#This Row],[F_TOTAL_achat]]&lt;=14,1,IF(Table_Market[[#This Row],[F_TOTAL_achat]]&lt;=21,2,3))</f>
        <v>1</v>
      </c>
      <c r="R1684" s="21">
        <f>IF(Table_Market[[#This Row],[M_TOTAL_dépensé]]&lt;=115,1,IF(Table_Market[[#This Row],[M_TOTAL_dépensé]]&lt;=833,2,3))</f>
        <v>1</v>
      </c>
      <c r="S1684" s="21" t="str">
        <f>Table_Market[[#This Row],[R_SCORE]]&amp;Table_Market[[#This Row],[F_SCORE]]&amp;Table_Market[[#This Row],[M_SCORE]]</f>
        <v>311</v>
      </c>
      <c r="T16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84" s="24">
        <v>7</v>
      </c>
      <c r="V1684" s="24">
        <v>0</v>
      </c>
      <c r="W1684" s="24">
        <v>1</v>
      </c>
      <c r="X1684" s="24">
        <v>0</v>
      </c>
      <c r="Y1684" s="24">
        <v>0</v>
      </c>
      <c r="Z1684" s="24">
        <v>0</v>
      </c>
      <c r="AA1684" s="21">
        <v>1</v>
      </c>
      <c r="AB1684" s="21">
        <v>1</v>
      </c>
      <c r="AC1684" s="21">
        <v>0</v>
      </c>
      <c r="AD1684" s="21">
        <v>2</v>
      </c>
      <c r="AE1684" s="21">
        <v>6</v>
      </c>
      <c r="AF1684" s="21">
        <v>0</v>
      </c>
      <c r="AG1684" s="21">
        <v>0</v>
      </c>
      <c r="AH1684" s="21">
        <v>0</v>
      </c>
      <c r="AI1684" s="21">
        <v>0</v>
      </c>
      <c r="AJ1684" s="21">
        <v>0</v>
      </c>
      <c r="AK1684" s="21">
        <v>0</v>
      </c>
      <c r="AL1684" s="21">
        <v>3</v>
      </c>
      <c r="AM1684" s="21">
        <v>11</v>
      </c>
      <c r="AN1684" s="25">
        <v>0</v>
      </c>
    </row>
    <row r="1685" spans="1:40" x14ac:dyDescent="0.35">
      <c r="A1685" s="26">
        <v>1016</v>
      </c>
      <c r="B1685" s="27">
        <v>1959</v>
      </c>
      <c r="C1685" s="21">
        <f ca="1">YEAR(TODAY())-CLEAN!$B1685</f>
        <v>66</v>
      </c>
      <c r="D1685" s="28" t="s">
        <v>794</v>
      </c>
      <c r="E1685" s="27" t="s">
        <v>714</v>
      </c>
      <c r="F1685" s="27" t="s">
        <v>709</v>
      </c>
      <c r="G1685" s="29">
        <v>34554</v>
      </c>
      <c r="H1685" s="28">
        <v>0</v>
      </c>
      <c r="I1685" s="28">
        <v>1</v>
      </c>
      <c r="J1685" s="28">
        <f>CLEAN!$H1685+CLEAN!$I1685</f>
        <v>1</v>
      </c>
      <c r="K1685" s="30">
        <v>41728</v>
      </c>
      <c r="L1685" s="28">
        <f ca="1">YEAR(TODAY())-YEAR(CLEAN!$K1685)</f>
        <v>11</v>
      </c>
      <c r="M1685" s="28">
        <v>43</v>
      </c>
      <c r="N1685" s="28">
        <f>SUM(CLEAN!$AB1685:$AE1685)</f>
        <v>11</v>
      </c>
      <c r="O1685" s="31">
        <f>CLEAN!$U1685+CLEAN!$V1685+CLEAN!$W1685+CLEAN!$X1685+CLEAN!$Y1685+CLEAN!$Z1685</f>
        <v>55</v>
      </c>
      <c r="P1685" s="28">
        <f>IF(CLEAN!$M1685&lt;=32,3,IF(CLEAN!$M1685&lt;=65,2,1))</f>
        <v>2</v>
      </c>
      <c r="Q1685" s="28">
        <f>IF(Table_Market[[#This Row],[F_TOTAL_achat]]&lt;=14,1,IF(Table_Market[[#This Row],[F_TOTAL_achat]]&lt;=21,2,3))</f>
        <v>1</v>
      </c>
      <c r="R1685" s="28">
        <f>IF(Table_Market[[#This Row],[M_TOTAL_dépensé]]&lt;=115,1,IF(Table_Market[[#This Row],[M_TOTAL_dépensé]]&lt;=833,2,3))</f>
        <v>1</v>
      </c>
      <c r="S1685" s="21" t="str">
        <f>Table_Market[[#This Row],[R_SCORE]]&amp;Table_Market[[#This Row],[F_SCORE]]&amp;Table_Market[[#This Row],[M_SCORE]]</f>
        <v>211</v>
      </c>
      <c r="T16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85" s="31">
        <v>41</v>
      </c>
      <c r="V1685" s="31">
        <v>1</v>
      </c>
      <c r="W1685" s="31">
        <v>6</v>
      </c>
      <c r="X1685" s="31">
        <v>2</v>
      </c>
      <c r="Y1685" s="31">
        <v>0</v>
      </c>
      <c r="Z1685" s="31">
        <v>5</v>
      </c>
      <c r="AA1685" s="28">
        <v>2</v>
      </c>
      <c r="AB1685" s="28">
        <v>2</v>
      </c>
      <c r="AC1685" s="28">
        <v>0</v>
      </c>
      <c r="AD1685" s="28">
        <v>3</v>
      </c>
      <c r="AE1685" s="28">
        <v>6</v>
      </c>
      <c r="AF1685" s="28">
        <v>0</v>
      </c>
      <c r="AG1685" s="28">
        <v>0</v>
      </c>
      <c r="AH1685" s="28">
        <v>0</v>
      </c>
      <c r="AI1685" s="28">
        <v>0</v>
      </c>
      <c r="AJ1685" s="28">
        <v>0</v>
      </c>
      <c r="AK1685" s="28">
        <v>0</v>
      </c>
      <c r="AL1685" s="28">
        <v>3</v>
      </c>
      <c r="AM1685" s="28">
        <v>11</v>
      </c>
      <c r="AN1685" s="32">
        <v>0</v>
      </c>
    </row>
    <row r="1686" spans="1:40" x14ac:dyDescent="0.35">
      <c r="A1686" s="19">
        <v>5015</v>
      </c>
      <c r="B1686" s="20">
        <v>1976</v>
      </c>
      <c r="C1686" s="21">
        <f ca="1">YEAR(TODAY())-CLEAN!$B1686</f>
        <v>49</v>
      </c>
      <c r="D1686" s="28" t="s">
        <v>792</v>
      </c>
      <c r="E1686" s="20" t="s">
        <v>717</v>
      </c>
      <c r="F1686" s="20" t="s">
        <v>710</v>
      </c>
      <c r="G1686" s="22">
        <v>34529</v>
      </c>
      <c r="H1686" s="21">
        <v>1</v>
      </c>
      <c r="I1686" s="21">
        <v>0</v>
      </c>
      <c r="J1686" s="21">
        <f>CLEAN!$H1686+CLEAN!$I1686</f>
        <v>1</v>
      </c>
      <c r="K1686" s="23">
        <v>41166</v>
      </c>
      <c r="L1686" s="21">
        <f ca="1">YEAR(TODAY())-YEAR(CLEAN!$K1686)</f>
        <v>13</v>
      </c>
      <c r="M1686" s="21">
        <v>94</v>
      </c>
      <c r="N1686" s="21">
        <f>SUM(CLEAN!$AB1686:$AE1686)</f>
        <v>14</v>
      </c>
      <c r="O1686" s="24">
        <f>CLEAN!$U1686+CLEAN!$V1686+CLEAN!$W1686+CLEAN!$X1686+CLEAN!$Y1686+CLEAN!$Z1686</f>
        <v>162</v>
      </c>
      <c r="P1686" s="21">
        <f>IF(CLEAN!$M1686&lt;=32,3,IF(CLEAN!$M1686&lt;=65,2,1))</f>
        <v>1</v>
      </c>
      <c r="Q1686" s="21">
        <f>IF(Table_Market[[#This Row],[F_TOTAL_achat]]&lt;=14,1,IF(Table_Market[[#This Row],[F_TOTAL_achat]]&lt;=21,2,3))</f>
        <v>1</v>
      </c>
      <c r="R1686" s="21">
        <f>IF(Table_Market[[#This Row],[M_TOTAL_dépensé]]&lt;=115,1,IF(Table_Market[[#This Row],[M_TOTAL_dépensé]]&lt;=833,2,3))</f>
        <v>2</v>
      </c>
      <c r="S1686" s="21" t="str">
        <f>Table_Market[[#This Row],[R_SCORE]]&amp;Table_Market[[#This Row],[F_SCORE]]&amp;Table_Market[[#This Row],[M_SCORE]]</f>
        <v>112</v>
      </c>
      <c r="T16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86" s="24">
        <v>68</v>
      </c>
      <c r="V1686" s="24">
        <v>6</v>
      </c>
      <c r="W1686" s="24">
        <v>38</v>
      </c>
      <c r="X1686" s="24">
        <v>3</v>
      </c>
      <c r="Y1686" s="24">
        <v>6</v>
      </c>
      <c r="Z1686" s="24">
        <v>41</v>
      </c>
      <c r="AA1686" s="21">
        <v>2</v>
      </c>
      <c r="AB1686" s="21">
        <v>2</v>
      </c>
      <c r="AC1686" s="21">
        <v>2</v>
      </c>
      <c r="AD1686" s="21">
        <v>3</v>
      </c>
      <c r="AE1686" s="21">
        <v>7</v>
      </c>
      <c r="AF1686" s="21">
        <v>0</v>
      </c>
      <c r="AG1686" s="21">
        <v>0</v>
      </c>
      <c r="AH1686" s="21">
        <v>0</v>
      </c>
      <c r="AI1686" s="21">
        <v>0</v>
      </c>
      <c r="AJ1686" s="21">
        <v>0</v>
      </c>
      <c r="AK1686" s="21">
        <v>0</v>
      </c>
      <c r="AL1686" s="21">
        <v>3</v>
      </c>
      <c r="AM1686" s="21">
        <v>11</v>
      </c>
      <c r="AN1686" s="25">
        <v>0</v>
      </c>
    </row>
    <row r="1687" spans="1:40" x14ac:dyDescent="0.35">
      <c r="A1687" s="26">
        <v>3469</v>
      </c>
      <c r="B1687" s="27">
        <v>1977</v>
      </c>
      <c r="C1687" s="21">
        <f ca="1">YEAR(TODAY())-CLEAN!$B1687</f>
        <v>48</v>
      </c>
      <c r="D1687" s="28" t="s">
        <v>792</v>
      </c>
      <c r="E1687" s="27" t="s">
        <v>714</v>
      </c>
      <c r="F1687" s="27" t="s">
        <v>711</v>
      </c>
      <c r="G1687" s="29">
        <v>34487</v>
      </c>
      <c r="H1687" s="28">
        <v>1</v>
      </c>
      <c r="I1687" s="28">
        <v>1</v>
      </c>
      <c r="J1687" s="28">
        <f>CLEAN!$H1687+CLEAN!$I1687</f>
        <v>2</v>
      </c>
      <c r="K1687" s="30">
        <v>41158</v>
      </c>
      <c r="L1687" s="28">
        <f ca="1">YEAR(TODAY())-YEAR(CLEAN!$K1687)</f>
        <v>13</v>
      </c>
      <c r="M1687" s="28">
        <v>94</v>
      </c>
      <c r="N1687" s="28">
        <f>SUM(CLEAN!$AB1687:$AE1687)</f>
        <v>15</v>
      </c>
      <c r="O1687" s="31">
        <f>CLEAN!$U1687+CLEAN!$V1687+CLEAN!$W1687+CLEAN!$X1687+CLEAN!$Y1687+CLEAN!$Z1687</f>
        <v>103</v>
      </c>
      <c r="P1687" s="28">
        <f>IF(CLEAN!$M1687&lt;=32,3,IF(CLEAN!$M1687&lt;=65,2,1))</f>
        <v>1</v>
      </c>
      <c r="Q1687" s="28">
        <f>IF(Table_Market[[#This Row],[F_TOTAL_achat]]&lt;=14,1,IF(Table_Market[[#This Row],[F_TOTAL_achat]]&lt;=21,2,3))</f>
        <v>2</v>
      </c>
      <c r="R1687" s="28">
        <f>IF(Table_Market[[#This Row],[M_TOTAL_dépensé]]&lt;=115,1,IF(Table_Market[[#This Row],[M_TOTAL_dépensé]]&lt;=833,2,3))</f>
        <v>1</v>
      </c>
      <c r="S1687" s="21" t="str">
        <f>Table_Market[[#This Row],[R_SCORE]]&amp;Table_Market[[#This Row],[F_SCORE]]&amp;Table_Market[[#This Row],[M_SCORE]]</f>
        <v>121</v>
      </c>
      <c r="T16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87" s="31">
        <v>19</v>
      </c>
      <c r="V1687" s="31">
        <v>18</v>
      </c>
      <c r="W1687" s="31">
        <v>33</v>
      </c>
      <c r="X1687" s="31">
        <v>24</v>
      </c>
      <c r="Y1687" s="31">
        <v>1</v>
      </c>
      <c r="Z1687" s="31">
        <v>8</v>
      </c>
      <c r="AA1687" s="28">
        <v>3</v>
      </c>
      <c r="AB1687" s="28">
        <v>3</v>
      </c>
      <c r="AC1687" s="28">
        <v>0</v>
      </c>
      <c r="AD1687" s="28">
        <v>3</v>
      </c>
      <c r="AE1687" s="28">
        <v>9</v>
      </c>
      <c r="AF1687" s="28">
        <v>0</v>
      </c>
      <c r="AG1687" s="28">
        <v>0</v>
      </c>
      <c r="AH1687" s="28">
        <v>0</v>
      </c>
      <c r="AI1687" s="28">
        <v>0</v>
      </c>
      <c r="AJ1687" s="28">
        <v>0</v>
      </c>
      <c r="AK1687" s="28">
        <v>0</v>
      </c>
      <c r="AL1687" s="28">
        <v>3</v>
      </c>
      <c r="AM1687" s="28">
        <v>11</v>
      </c>
      <c r="AN1687" s="32">
        <v>0</v>
      </c>
    </row>
    <row r="1688" spans="1:40" x14ac:dyDescent="0.35">
      <c r="A1688" s="19">
        <v>4988</v>
      </c>
      <c r="B1688" s="20">
        <v>1948</v>
      </c>
      <c r="C1688" s="21">
        <f ca="1">YEAR(TODAY())-CLEAN!$B1688</f>
        <v>77</v>
      </c>
      <c r="D1688" s="28" t="s">
        <v>794</v>
      </c>
      <c r="E1688" s="20" t="s">
        <v>714</v>
      </c>
      <c r="F1688" s="20" t="s">
        <v>710</v>
      </c>
      <c r="G1688" s="22">
        <v>34469</v>
      </c>
      <c r="H1688" s="21">
        <v>1</v>
      </c>
      <c r="I1688" s="21">
        <v>1</v>
      </c>
      <c r="J1688" s="21">
        <f>CLEAN!$H1688+CLEAN!$I1688</f>
        <v>2</v>
      </c>
      <c r="K1688" s="23">
        <v>41763</v>
      </c>
      <c r="L1688" s="21">
        <f ca="1">YEAR(TODAY())-YEAR(CLEAN!$K1688)</f>
        <v>11</v>
      </c>
      <c r="M1688" s="21">
        <v>58</v>
      </c>
      <c r="N1688" s="21">
        <f>SUM(CLEAN!$AB1688:$AE1688)</f>
        <v>10</v>
      </c>
      <c r="O1688" s="24">
        <f>CLEAN!$U1688+CLEAN!$V1688+CLEAN!$W1688+CLEAN!$X1688+CLEAN!$Y1688+CLEAN!$Z1688</f>
        <v>62</v>
      </c>
      <c r="P1688" s="21">
        <f>IF(CLEAN!$M1688&lt;=32,3,IF(CLEAN!$M1688&lt;=65,2,1))</f>
        <v>2</v>
      </c>
      <c r="Q1688" s="21">
        <f>IF(Table_Market[[#This Row],[F_TOTAL_achat]]&lt;=14,1,IF(Table_Market[[#This Row],[F_TOTAL_achat]]&lt;=21,2,3))</f>
        <v>1</v>
      </c>
      <c r="R1688" s="21">
        <f>IF(Table_Market[[#This Row],[M_TOTAL_dépensé]]&lt;=115,1,IF(Table_Market[[#This Row],[M_TOTAL_dépensé]]&lt;=833,2,3))</f>
        <v>1</v>
      </c>
      <c r="S1688" s="21" t="str">
        <f>Table_Market[[#This Row],[R_SCORE]]&amp;Table_Market[[#This Row],[F_SCORE]]&amp;Table_Market[[#This Row],[M_SCORE]]</f>
        <v>211</v>
      </c>
      <c r="T16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88" s="24">
        <v>19</v>
      </c>
      <c r="V1688" s="24">
        <v>6</v>
      </c>
      <c r="W1688" s="24">
        <v>20</v>
      </c>
      <c r="X1688" s="24">
        <v>0</v>
      </c>
      <c r="Y1688" s="24">
        <v>5</v>
      </c>
      <c r="Z1688" s="24">
        <v>12</v>
      </c>
      <c r="AA1688" s="21">
        <v>3</v>
      </c>
      <c r="AB1688" s="21">
        <v>1</v>
      </c>
      <c r="AC1688" s="21">
        <v>1</v>
      </c>
      <c r="AD1688" s="21">
        <v>4</v>
      </c>
      <c r="AE1688" s="21">
        <v>4</v>
      </c>
      <c r="AF1688" s="21">
        <v>0</v>
      </c>
      <c r="AG1688" s="21">
        <v>0</v>
      </c>
      <c r="AH1688" s="21">
        <v>0</v>
      </c>
      <c r="AI1688" s="21">
        <v>0</v>
      </c>
      <c r="AJ1688" s="21">
        <v>0</v>
      </c>
      <c r="AK1688" s="21">
        <v>0</v>
      </c>
      <c r="AL1688" s="21">
        <v>3</v>
      </c>
      <c r="AM1688" s="21">
        <v>11</v>
      </c>
      <c r="AN1688" s="25">
        <v>0</v>
      </c>
    </row>
    <row r="1689" spans="1:40" x14ac:dyDescent="0.35">
      <c r="A1689" s="26">
        <v>1951</v>
      </c>
      <c r="B1689" s="27">
        <v>1981</v>
      </c>
      <c r="C1689" s="21">
        <f ca="1">YEAR(TODAY())-CLEAN!$B1689</f>
        <v>44</v>
      </c>
      <c r="D1689" s="28" t="s">
        <v>793</v>
      </c>
      <c r="E1689" s="27" t="s">
        <v>715</v>
      </c>
      <c r="F1689" s="27" t="s">
        <v>710</v>
      </c>
      <c r="G1689" s="29">
        <v>34445</v>
      </c>
      <c r="H1689" s="28">
        <v>0</v>
      </c>
      <c r="I1689" s="28">
        <v>0</v>
      </c>
      <c r="J1689" s="28">
        <f>CLEAN!$H1689+CLEAN!$I1689</f>
        <v>0</v>
      </c>
      <c r="K1689" s="30">
        <v>41301</v>
      </c>
      <c r="L1689" s="28">
        <f ca="1">YEAR(TODAY())-YEAR(CLEAN!$K1689)</f>
        <v>12</v>
      </c>
      <c r="M1689" s="28">
        <v>92</v>
      </c>
      <c r="N1689" s="28">
        <f>SUM(CLEAN!$AB1689:$AE1689)</f>
        <v>30</v>
      </c>
      <c r="O1689" s="31">
        <f>CLEAN!$U1689+CLEAN!$V1689+CLEAN!$W1689+CLEAN!$X1689+CLEAN!$Y1689+CLEAN!$Z1689</f>
        <v>839</v>
      </c>
      <c r="P1689" s="28">
        <f>IF(CLEAN!$M1689&lt;=32,3,IF(CLEAN!$M1689&lt;=65,2,1))</f>
        <v>1</v>
      </c>
      <c r="Q1689" s="28">
        <f>IF(Table_Market[[#This Row],[F_TOTAL_achat]]&lt;=14,1,IF(Table_Market[[#This Row],[F_TOTAL_achat]]&lt;=21,2,3))</f>
        <v>3</v>
      </c>
      <c r="R1689" s="28">
        <f>IF(Table_Market[[#This Row],[M_TOTAL_dépensé]]&lt;=115,1,IF(Table_Market[[#This Row],[M_TOTAL_dépensé]]&lt;=833,2,3))</f>
        <v>3</v>
      </c>
      <c r="S1689" s="21" t="str">
        <f>Table_Market[[#This Row],[R_SCORE]]&amp;Table_Market[[#This Row],[F_SCORE]]&amp;Table_Market[[#This Row],[M_SCORE]]</f>
        <v>133</v>
      </c>
      <c r="T16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89" s="31">
        <v>228</v>
      </c>
      <c r="V1689" s="31">
        <v>122</v>
      </c>
      <c r="W1689" s="31">
        <v>122</v>
      </c>
      <c r="X1689" s="31">
        <v>208</v>
      </c>
      <c r="Y1689" s="31">
        <v>129</v>
      </c>
      <c r="Z1689" s="31">
        <v>30</v>
      </c>
      <c r="AA1689" s="28">
        <v>6</v>
      </c>
      <c r="AB1689" s="28">
        <v>11</v>
      </c>
      <c r="AC1689" s="28">
        <v>2</v>
      </c>
      <c r="AD1689" s="28">
        <v>8</v>
      </c>
      <c r="AE1689" s="28">
        <v>9</v>
      </c>
      <c r="AF1689" s="28">
        <v>0</v>
      </c>
      <c r="AG1689" s="28">
        <v>0</v>
      </c>
      <c r="AH1689" s="28">
        <v>0</v>
      </c>
      <c r="AI1689" s="28">
        <v>0</v>
      </c>
      <c r="AJ1689" s="28">
        <v>0</v>
      </c>
      <c r="AK1689" s="28">
        <v>0</v>
      </c>
      <c r="AL1689" s="28">
        <v>3</v>
      </c>
      <c r="AM1689" s="28">
        <v>11</v>
      </c>
      <c r="AN1689" s="32">
        <v>0</v>
      </c>
    </row>
    <row r="1690" spans="1:40" x14ac:dyDescent="0.35">
      <c r="A1690" s="19">
        <v>520</v>
      </c>
      <c r="B1690" s="20">
        <v>1974</v>
      </c>
      <c r="C1690" s="21">
        <f ca="1">YEAR(TODAY())-CLEAN!$B1690</f>
        <v>51</v>
      </c>
      <c r="D1690" s="28" t="s">
        <v>792</v>
      </c>
      <c r="E1690" s="20" t="s">
        <v>716</v>
      </c>
      <c r="F1690" s="20" t="s">
        <v>710</v>
      </c>
      <c r="G1690" s="22">
        <v>34421</v>
      </c>
      <c r="H1690" s="21">
        <v>1</v>
      </c>
      <c r="I1690" s="21">
        <v>0</v>
      </c>
      <c r="J1690" s="21">
        <f>CLEAN!$H1690+CLEAN!$I1690</f>
        <v>1</v>
      </c>
      <c r="K1690" s="23">
        <v>41456</v>
      </c>
      <c r="L1690" s="21">
        <f ca="1">YEAR(TODAY())-YEAR(CLEAN!$K1690)</f>
        <v>12</v>
      </c>
      <c r="M1690" s="21">
        <v>81</v>
      </c>
      <c r="N1690" s="21">
        <f>SUM(CLEAN!$AB1690:$AE1690)</f>
        <v>10</v>
      </c>
      <c r="O1690" s="24">
        <f>CLEAN!$U1690+CLEAN!$V1690+CLEAN!$W1690+CLEAN!$X1690+CLEAN!$Y1690+CLEAN!$Z1690</f>
        <v>30</v>
      </c>
      <c r="P1690" s="21">
        <f>IF(CLEAN!$M1690&lt;=32,3,IF(CLEAN!$M1690&lt;=65,2,1))</f>
        <v>1</v>
      </c>
      <c r="Q1690" s="21">
        <f>IF(Table_Market[[#This Row],[F_TOTAL_achat]]&lt;=14,1,IF(Table_Market[[#This Row],[F_TOTAL_achat]]&lt;=21,2,3))</f>
        <v>1</v>
      </c>
      <c r="R1690" s="21">
        <f>IF(Table_Market[[#This Row],[M_TOTAL_dépensé]]&lt;=115,1,IF(Table_Market[[#This Row],[M_TOTAL_dépensé]]&lt;=833,2,3))</f>
        <v>1</v>
      </c>
      <c r="S1690" s="21" t="str">
        <f>Table_Market[[#This Row],[R_SCORE]]&amp;Table_Market[[#This Row],[F_SCORE]]&amp;Table_Market[[#This Row],[M_SCORE]]</f>
        <v>111</v>
      </c>
      <c r="T16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0" s="24">
        <v>3</v>
      </c>
      <c r="V1690" s="24">
        <v>3</v>
      </c>
      <c r="W1690" s="24">
        <v>7</v>
      </c>
      <c r="X1690" s="24">
        <v>6</v>
      </c>
      <c r="Y1690" s="24">
        <v>2</v>
      </c>
      <c r="Z1690" s="24">
        <v>9</v>
      </c>
      <c r="AA1690" s="21">
        <v>1</v>
      </c>
      <c r="AB1690" s="21">
        <v>1</v>
      </c>
      <c r="AC1690" s="21">
        <v>0</v>
      </c>
      <c r="AD1690" s="21">
        <v>2</v>
      </c>
      <c r="AE1690" s="21">
        <v>7</v>
      </c>
      <c r="AF1690" s="21">
        <v>0</v>
      </c>
      <c r="AG1690" s="21">
        <v>0</v>
      </c>
      <c r="AH1690" s="21">
        <v>0</v>
      </c>
      <c r="AI1690" s="21">
        <v>0</v>
      </c>
      <c r="AJ1690" s="21">
        <v>0</v>
      </c>
      <c r="AK1690" s="21">
        <v>0</v>
      </c>
      <c r="AL1690" s="21">
        <v>3</v>
      </c>
      <c r="AM1690" s="21">
        <v>11</v>
      </c>
      <c r="AN1690" s="25">
        <v>0</v>
      </c>
    </row>
    <row r="1691" spans="1:40" x14ac:dyDescent="0.35">
      <c r="A1691" s="26">
        <v>8372</v>
      </c>
      <c r="B1691" s="27">
        <v>1974</v>
      </c>
      <c r="C1691" s="21">
        <f ca="1">YEAR(TODAY())-CLEAN!$B1691</f>
        <v>51</v>
      </c>
      <c r="D1691" s="28" t="s">
        <v>792</v>
      </c>
      <c r="E1691" s="27" t="s">
        <v>716</v>
      </c>
      <c r="F1691" s="27" t="s">
        <v>710</v>
      </c>
      <c r="G1691" s="29">
        <v>34421</v>
      </c>
      <c r="H1691" s="28">
        <v>1</v>
      </c>
      <c r="I1691" s="28">
        <v>0</v>
      </c>
      <c r="J1691" s="28">
        <f>CLEAN!$H1691+CLEAN!$I1691</f>
        <v>1</v>
      </c>
      <c r="K1691" s="30">
        <v>41456</v>
      </c>
      <c r="L1691" s="28">
        <f ca="1">YEAR(TODAY())-YEAR(CLEAN!$K1691)</f>
        <v>12</v>
      </c>
      <c r="M1691" s="28">
        <v>81</v>
      </c>
      <c r="N1691" s="28">
        <f>SUM(CLEAN!$AB1691:$AE1691)</f>
        <v>10</v>
      </c>
      <c r="O1691" s="31">
        <f>CLEAN!$U1691+CLEAN!$V1691+CLEAN!$W1691+CLEAN!$X1691+CLEAN!$Y1691+CLEAN!$Z1691</f>
        <v>30</v>
      </c>
      <c r="P1691" s="28">
        <f>IF(CLEAN!$M1691&lt;=32,3,IF(CLEAN!$M1691&lt;=65,2,1))</f>
        <v>1</v>
      </c>
      <c r="Q1691" s="28">
        <f>IF(Table_Market[[#This Row],[F_TOTAL_achat]]&lt;=14,1,IF(Table_Market[[#This Row],[F_TOTAL_achat]]&lt;=21,2,3))</f>
        <v>1</v>
      </c>
      <c r="R1691" s="28">
        <f>IF(Table_Market[[#This Row],[M_TOTAL_dépensé]]&lt;=115,1,IF(Table_Market[[#This Row],[M_TOTAL_dépensé]]&lt;=833,2,3))</f>
        <v>1</v>
      </c>
      <c r="S1691" s="21" t="str">
        <f>Table_Market[[#This Row],[R_SCORE]]&amp;Table_Market[[#This Row],[F_SCORE]]&amp;Table_Market[[#This Row],[M_SCORE]]</f>
        <v>111</v>
      </c>
      <c r="T16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1" s="31">
        <v>3</v>
      </c>
      <c r="V1691" s="31">
        <v>3</v>
      </c>
      <c r="W1691" s="31">
        <v>7</v>
      </c>
      <c r="X1691" s="31">
        <v>6</v>
      </c>
      <c r="Y1691" s="31">
        <v>2</v>
      </c>
      <c r="Z1691" s="31">
        <v>9</v>
      </c>
      <c r="AA1691" s="28">
        <v>1</v>
      </c>
      <c r="AB1691" s="28">
        <v>1</v>
      </c>
      <c r="AC1691" s="28">
        <v>0</v>
      </c>
      <c r="AD1691" s="28">
        <v>2</v>
      </c>
      <c r="AE1691" s="28">
        <v>7</v>
      </c>
      <c r="AF1691" s="28">
        <v>0</v>
      </c>
      <c r="AG1691" s="28">
        <v>0</v>
      </c>
      <c r="AH1691" s="28">
        <v>0</v>
      </c>
      <c r="AI1691" s="28">
        <v>0</v>
      </c>
      <c r="AJ1691" s="28">
        <v>0</v>
      </c>
      <c r="AK1691" s="28">
        <v>0</v>
      </c>
      <c r="AL1691" s="28">
        <v>3</v>
      </c>
      <c r="AM1691" s="28">
        <v>11</v>
      </c>
      <c r="AN1691" s="32">
        <v>0</v>
      </c>
    </row>
    <row r="1692" spans="1:40" x14ac:dyDescent="0.35">
      <c r="A1692" s="19">
        <v>2678</v>
      </c>
      <c r="B1692" s="20">
        <v>1990</v>
      </c>
      <c r="C1692" s="21">
        <f ca="1">YEAR(TODAY())-CLEAN!$B1692</f>
        <v>35</v>
      </c>
      <c r="D1692" s="28" t="s">
        <v>793</v>
      </c>
      <c r="E1692" s="20" t="s">
        <v>716</v>
      </c>
      <c r="F1692" s="20" t="s">
        <v>709</v>
      </c>
      <c r="G1692" s="22">
        <v>34412</v>
      </c>
      <c r="H1692" s="21">
        <v>1</v>
      </c>
      <c r="I1692" s="21">
        <v>0</v>
      </c>
      <c r="J1692" s="21">
        <f>CLEAN!$H1692+CLEAN!$I1692</f>
        <v>1</v>
      </c>
      <c r="K1692" s="23">
        <v>41318</v>
      </c>
      <c r="L1692" s="21">
        <f ca="1">YEAR(TODAY())-YEAR(CLEAN!$K1692)</f>
        <v>12</v>
      </c>
      <c r="M1692" s="21">
        <v>62</v>
      </c>
      <c r="N1692" s="21">
        <f>SUM(CLEAN!$AB1692:$AE1692)</f>
        <v>17</v>
      </c>
      <c r="O1692" s="24">
        <f>CLEAN!$U1692+CLEAN!$V1692+CLEAN!$W1692+CLEAN!$X1692+CLEAN!$Y1692+CLEAN!$Z1692</f>
        <v>209</v>
      </c>
      <c r="P1692" s="21">
        <f>IF(CLEAN!$M1692&lt;=32,3,IF(CLEAN!$M1692&lt;=65,2,1))</f>
        <v>2</v>
      </c>
      <c r="Q1692" s="21">
        <f>IF(Table_Market[[#This Row],[F_TOTAL_achat]]&lt;=14,1,IF(Table_Market[[#This Row],[F_TOTAL_achat]]&lt;=21,2,3))</f>
        <v>2</v>
      </c>
      <c r="R1692" s="21">
        <f>IF(Table_Market[[#This Row],[M_TOTAL_dépensé]]&lt;=115,1,IF(Table_Market[[#This Row],[M_TOTAL_dépensé]]&lt;=833,2,3))</f>
        <v>2</v>
      </c>
      <c r="S1692" s="21" t="str">
        <f>Table_Market[[#This Row],[R_SCORE]]&amp;Table_Market[[#This Row],[F_SCORE]]&amp;Table_Market[[#This Row],[M_SCORE]]</f>
        <v>222</v>
      </c>
      <c r="T16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692" s="24">
        <v>52</v>
      </c>
      <c r="V1692" s="24">
        <v>12</v>
      </c>
      <c r="W1692" s="24">
        <v>50</v>
      </c>
      <c r="X1692" s="24">
        <v>4</v>
      </c>
      <c r="Y1692" s="24">
        <v>36</v>
      </c>
      <c r="Z1692" s="24">
        <v>55</v>
      </c>
      <c r="AA1692" s="21">
        <v>3</v>
      </c>
      <c r="AB1692" s="21">
        <v>5</v>
      </c>
      <c r="AC1692" s="21">
        <v>0</v>
      </c>
      <c r="AD1692" s="21">
        <v>3</v>
      </c>
      <c r="AE1692" s="21">
        <v>9</v>
      </c>
      <c r="AF1692" s="21">
        <v>0</v>
      </c>
      <c r="AG1692" s="21">
        <v>0</v>
      </c>
      <c r="AH1692" s="21">
        <v>0</v>
      </c>
      <c r="AI1692" s="21">
        <v>0</v>
      </c>
      <c r="AJ1692" s="21">
        <v>0</v>
      </c>
      <c r="AK1692" s="21">
        <v>0</v>
      </c>
      <c r="AL1692" s="21">
        <v>3</v>
      </c>
      <c r="AM1692" s="21">
        <v>11</v>
      </c>
      <c r="AN1692" s="25">
        <v>0</v>
      </c>
    </row>
    <row r="1693" spans="1:40" x14ac:dyDescent="0.35">
      <c r="A1693" s="26">
        <v>4864</v>
      </c>
      <c r="B1693" s="27">
        <v>1977</v>
      </c>
      <c r="C1693" s="21">
        <f ca="1">YEAR(TODAY())-CLEAN!$B1693</f>
        <v>48</v>
      </c>
      <c r="D1693" s="28" t="s">
        <v>792</v>
      </c>
      <c r="E1693" s="27" t="s">
        <v>716</v>
      </c>
      <c r="F1693" s="27" t="s">
        <v>710</v>
      </c>
      <c r="G1693" s="29">
        <v>34380</v>
      </c>
      <c r="H1693" s="28">
        <v>1</v>
      </c>
      <c r="I1693" s="28">
        <v>0</v>
      </c>
      <c r="J1693" s="28">
        <f>CLEAN!$H1693+CLEAN!$I1693</f>
        <v>1</v>
      </c>
      <c r="K1693" s="30">
        <v>41396</v>
      </c>
      <c r="L1693" s="28">
        <f ca="1">YEAR(TODAY())-YEAR(CLEAN!$K1693)</f>
        <v>12</v>
      </c>
      <c r="M1693" s="28">
        <v>68</v>
      </c>
      <c r="N1693" s="28">
        <f>SUM(CLEAN!$AB1693:$AE1693)</f>
        <v>16</v>
      </c>
      <c r="O1693" s="31">
        <f>CLEAN!$U1693+CLEAN!$V1693+CLEAN!$W1693+CLEAN!$X1693+CLEAN!$Y1693+CLEAN!$Z1693</f>
        <v>175</v>
      </c>
      <c r="P1693" s="28">
        <f>IF(CLEAN!$M1693&lt;=32,3,IF(CLEAN!$M1693&lt;=65,2,1))</f>
        <v>1</v>
      </c>
      <c r="Q1693" s="28">
        <f>IF(Table_Market[[#This Row],[F_TOTAL_achat]]&lt;=14,1,IF(Table_Market[[#This Row],[F_TOTAL_achat]]&lt;=21,2,3))</f>
        <v>2</v>
      </c>
      <c r="R1693" s="28">
        <f>IF(Table_Market[[#This Row],[M_TOTAL_dépensé]]&lt;=115,1,IF(Table_Market[[#This Row],[M_TOTAL_dépensé]]&lt;=833,2,3))</f>
        <v>2</v>
      </c>
      <c r="S1693" s="21" t="str">
        <f>Table_Market[[#This Row],[R_SCORE]]&amp;Table_Market[[#This Row],[F_SCORE]]&amp;Table_Market[[#This Row],[M_SCORE]]</f>
        <v>122</v>
      </c>
      <c r="T16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3" s="31">
        <v>72</v>
      </c>
      <c r="V1693" s="31">
        <v>7</v>
      </c>
      <c r="W1693" s="31">
        <v>58</v>
      </c>
      <c r="X1693" s="31">
        <v>13</v>
      </c>
      <c r="Y1693" s="31">
        <v>1</v>
      </c>
      <c r="Z1693" s="31">
        <v>24</v>
      </c>
      <c r="AA1693" s="28">
        <v>4</v>
      </c>
      <c r="AB1693" s="28">
        <v>4</v>
      </c>
      <c r="AC1693" s="28">
        <v>1</v>
      </c>
      <c r="AD1693" s="28">
        <v>3</v>
      </c>
      <c r="AE1693" s="28">
        <v>8</v>
      </c>
      <c r="AF1693" s="28">
        <v>0</v>
      </c>
      <c r="AG1693" s="28">
        <v>0</v>
      </c>
      <c r="AH1693" s="28">
        <v>0</v>
      </c>
      <c r="AI1693" s="28">
        <v>0</v>
      </c>
      <c r="AJ1693" s="28">
        <v>0</v>
      </c>
      <c r="AK1693" s="28">
        <v>0</v>
      </c>
      <c r="AL1693" s="28">
        <v>3</v>
      </c>
      <c r="AM1693" s="28">
        <v>11</v>
      </c>
      <c r="AN1693" s="32">
        <v>0</v>
      </c>
    </row>
    <row r="1694" spans="1:40" x14ac:dyDescent="0.35">
      <c r="A1694" s="19">
        <v>9739</v>
      </c>
      <c r="B1694" s="20">
        <v>1963</v>
      </c>
      <c r="C1694" s="21">
        <f ca="1">YEAR(TODAY())-CLEAN!$B1694</f>
        <v>62</v>
      </c>
      <c r="D1694" s="28" t="s">
        <v>794</v>
      </c>
      <c r="E1694" s="20" t="s">
        <v>716</v>
      </c>
      <c r="F1694" s="20" t="s">
        <v>709</v>
      </c>
      <c r="G1694" s="22">
        <v>34377</v>
      </c>
      <c r="H1694" s="21">
        <v>0</v>
      </c>
      <c r="I1694" s="21">
        <v>1</v>
      </c>
      <c r="J1694" s="21">
        <f>CLEAN!$H1694+CLEAN!$I1694</f>
        <v>1</v>
      </c>
      <c r="K1694" s="23">
        <v>41293</v>
      </c>
      <c r="L1694" s="21">
        <f ca="1">YEAR(TODAY())-YEAR(CLEAN!$K1694)</f>
        <v>12</v>
      </c>
      <c r="M1694" s="21">
        <v>55</v>
      </c>
      <c r="N1694" s="21">
        <f>SUM(CLEAN!$AB1694:$AE1694)</f>
        <v>13</v>
      </c>
      <c r="O1694" s="24">
        <f>CLEAN!$U1694+CLEAN!$V1694+CLEAN!$W1694+CLEAN!$X1694+CLEAN!$Y1694+CLEAN!$Z1694</f>
        <v>114</v>
      </c>
      <c r="P1694" s="21">
        <f>IF(CLEAN!$M1694&lt;=32,3,IF(CLEAN!$M1694&lt;=65,2,1))</f>
        <v>2</v>
      </c>
      <c r="Q1694" s="21">
        <f>IF(Table_Market[[#This Row],[F_TOTAL_achat]]&lt;=14,1,IF(Table_Market[[#This Row],[F_TOTAL_achat]]&lt;=21,2,3))</f>
        <v>1</v>
      </c>
      <c r="R1694" s="21">
        <f>IF(Table_Market[[#This Row],[M_TOTAL_dépensé]]&lt;=115,1,IF(Table_Market[[#This Row],[M_TOTAL_dépensé]]&lt;=833,2,3))</f>
        <v>1</v>
      </c>
      <c r="S1694" s="21" t="str">
        <f>Table_Market[[#This Row],[R_SCORE]]&amp;Table_Market[[#This Row],[F_SCORE]]&amp;Table_Market[[#This Row],[M_SCORE]]</f>
        <v>211</v>
      </c>
      <c r="T16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694" s="24">
        <v>62</v>
      </c>
      <c r="V1694" s="24">
        <v>0</v>
      </c>
      <c r="W1694" s="24">
        <v>22</v>
      </c>
      <c r="X1694" s="24">
        <v>3</v>
      </c>
      <c r="Y1694" s="24">
        <v>1</v>
      </c>
      <c r="Z1694" s="24">
        <v>26</v>
      </c>
      <c r="AA1694" s="21">
        <v>2</v>
      </c>
      <c r="AB1694" s="21">
        <v>2</v>
      </c>
      <c r="AC1694" s="21">
        <v>2</v>
      </c>
      <c r="AD1694" s="21">
        <v>2</v>
      </c>
      <c r="AE1694" s="21">
        <v>7</v>
      </c>
      <c r="AF1694" s="21">
        <v>0</v>
      </c>
      <c r="AG1694" s="21">
        <v>0</v>
      </c>
      <c r="AH1694" s="21">
        <v>0</v>
      </c>
      <c r="AI1694" s="21">
        <v>0</v>
      </c>
      <c r="AJ1694" s="21">
        <v>0</v>
      </c>
      <c r="AK1694" s="21">
        <v>0</v>
      </c>
      <c r="AL1694" s="21">
        <v>3</v>
      </c>
      <c r="AM1694" s="21">
        <v>11</v>
      </c>
      <c r="AN1694" s="25">
        <v>0</v>
      </c>
    </row>
    <row r="1695" spans="1:40" x14ac:dyDescent="0.35">
      <c r="A1695" s="26">
        <v>1655</v>
      </c>
      <c r="B1695" s="27">
        <v>1979</v>
      </c>
      <c r="C1695" s="21">
        <f ca="1">YEAR(TODAY())-CLEAN!$B1695</f>
        <v>46</v>
      </c>
      <c r="D1695" s="28" t="s">
        <v>792</v>
      </c>
      <c r="E1695" s="27" t="s">
        <v>716</v>
      </c>
      <c r="F1695" s="27" t="s">
        <v>713</v>
      </c>
      <c r="G1695" s="29">
        <v>34350</v>
      </c>
      <c r="H1695" s="28">
        <v>1</v>
      </c>
      <c r="I1695" s="28">
        <v>0</v>
      </c>
      <c r="J1695" s="28">
        <f>CLEAN!$H1695+CLEAN!$I1695</f>
        <v>1</v>
      </c>
      <c r="K1695" s="30">
        <v>41566</v>
      </c>
      <c r="L1695" s="28">
        <f ca="1">YEAR(TODAY())-YEAR(CLEAN!$K1695)</f>
        <v>12</v>
      </c>
      <c r="M1695" s="28">
        <v>81</v>
      </c>
      <c r="N1695" s="28">
        <f>SUM(CLEAN!$AB1695:$AE1695)</f>
        <v>11</v>
      </c>
      <c r="O1695" s="31">
        <f>CLEAN!$U1695+CLEAN!$V1695+CLEAN!$W1695+CLEAN!$X1695+CLEAN!$Y1695+CLEAN!$Z1695</f>
        <v>48</v>
      </c>
      <c r="P1695" s="28">
        <f>IF(CLEAN!$M1695&lt;=32,3,IF(CLEAN!$M1695&lt;=65,2,1))</f>
        <v>1</v>
      </c>
      <c r="Q1695" s="28">
        <f>IF(Table_Market[[#This Row],[F_TOTAL_achat]]&lt;=14,1,IF(Table_Market[[#This Row],[F_TOTAL_achat]]&lt;=21,2,3))</f>
        <v>1</v>
      </c>
      <c r="R1695" s="28">
        <f>IF(Table_Market[[#This Row],[M_TOTAL_dépensé]]&lt;=115,1,IF(Table_Market[[#This Row],[M_TOTAL_dépensé]]&lt;=833,2,3))</f>
        <v>1</v>
      </c>
      <c r="S1695" s="21" t="str">
        <f>Table_Market[[#This Row],[R_SCORE]]&amp;Table_Market[[#This Row],[F_SCORE]]&amp;Table_Market[[#This Row],[M_SCORE]]</f>
        <v>111</v>
      </c>
      <c r="T16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5" s="31">
        <v>16</v>
      </c>
      <c r="V1695" s="31">
        <v>3</v>
      </c>
      <c r="W1695" s="31">
        <v>15</v>
      </c>
      <c r="X1695" s="31">
        <v>2</v>
      </c>
      <c r="Y1695" s="31">
        <v>1</v>
      </c>
      <c r="Z1695" s="31">
        <v>11</v>
      </c>
      <c r="AA1695" s="28">
        <v>1</v>
      </c>
      <c r="AB1695" s="28">
        <v>1</v>
      </c>
      <c r="AC1695" s="28">
        <v>0</v>
      </c>
      <c r="AD1695" s="28">
        <v>3</v>
      </c>
      <c r="AE1695" s="28">
        <v>7</v>
      </c>
      <c r="AF1695" s="28">
        <v>0</v>
      </c>
      <c r="AG1695" s="28">
        <v>0</v>
      </c>
      <c r="AH1695" s="28">
        <v>0</v>
      </c>
      <c r="AI1695" s="28">
        <v>0</v>
      </c>
      <c r="AJ1695" s="28">
        <v>0</v>
      </c>
      <c r="AK1695" s="28">
        <v>0</v>
      </c>
      <c r="AL1695" s="28">
        <v>3</v>
      </c>
      <c r="AM1695" s="28">
        <v>11</v>
      </c>
      <c r="AN1695" s="32">
        <v>0</v>
      </c>
    </row>
    <row r="1696" spans="1:40" x14ac:dyDescent="0.35">
      <c r="A1696" s="19">
        <v>3726</v>
      </c>
      <c r="B1696" s="20">
        <v>1986</v>
      </c>
      <c r="C1696" s="21">
        <f ca="1">YEAR(TODAY())-CLEAN!$B1696</f>
        <v>39</v>
      </c>
      <c r="D1696" s="28" t="s">
        <v>793</v>
      </c>
      <c r="E1696" s="20" t="s">
        <v>714</v>
      </c>
      <c r="F1696" s="20" t="s">
        <v>713</v>
      </c>
      <c r="G1696" s="22">
        <v>34320</v>
      </c>
      <c r="H1696" s="21">
        <v>1</v>
      </c>
      <c r="I1696" s="21">
        <v>0</v>
      </c>
      <c r="J1696" s="21">
        <f>CLEAN!$H1696+CLEAN!$I1696</f>
        <v>1</v>
      </c>
      <c r="K1696" s="23">
        <v>41686</v>
      </c>
      <c r="L1696" s="21"/>
      <c r="M1696" s="21">
        <v>66</v>
      </c>
      <c r="N1696" s="21">
        <f>SUM(CLEAN!$AB1696:$AE1696)</f>
        <v>11</v>
      </c>
      <c r="O1696" s="24">
        <f>CLEAN!$U1696+CLEAN!$V1696+CLEAN!$W1696+CLEAN!$X1696+CLEAN!$Y1696+CLEAN!$Z1696</f>
        <v>17</v>
      </c>
      <c r="P1696" s="21">
        <f>IF(CLEAN!$M1696&lt;=32,3,IF(CLEAN!$M1696&lt;=65,2,1))</f>
        <v>1</v>
      </c>
      <c r="Q1696" s="21">
        <f>IF(Table_Market[[#This Row],[F_TOTAL_achat]]&lt;=14,1,IF(Table_Market[[#This Row],[F_TOTAL_achat]]&lt;=21,2,3))</f>
        <v>1</v>
      </c>
      <c r="R1696" s="21">
        <f>IF(Table_Market[[#This Row],[M_TOTAL_dépensé]]&lt;=115,1,IF(Table_Market[[#This Row],[M_TOTAL_dépensé]]&lt;=833,2,3))</f>
        <v>1</v>
      </c>
      <c r="S1696" s="21" t="str">
        <f>Table_Market[[#This Row],[R_SCORE]]&amp;Table_Market[[#This Row],[F_SCORE]]&amp;Table_Market[[#This Row],[M_SCORE]]</f>
        <v>111</v>
      </c>
      <c r="T16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6" s="24">
        <v>4</v>
      </c>
      <c r="V1696" s="24">
        <v>1</v>
      </c>
      <c r="W1696" s="24">
        <v>9</v>
      </c>
      <c r="X1696" s="24">
        <v>3</v>
      </c>
      <c r="Y1696" s="24">
        <v>0</v>
      </c>
      <c r="Z1696" s="24">
        <v>0</v>
      </c>
      <c r="AA1696" s="21">
        <v>1</v>
      </c>
      <c r="AB1696" s="21">
        <v>1</v>
      </c>
      <c r="AC1696" s="21">
        <v>0</v>
      </c>
      <c r="AD1696" s="21">
        <v>2</v>
      </c>
      <c r="AE1696" s="21">
        <v>8</v>
      </c>
      <c r="AF1696" s="21">
        <v>0</v>
      </c>
      <c r="AG1696" s="21">
        <v>0</v>
      </c>
      <c r="AH1696" s="21">
        <v>0</v>
      </c>
      <c r="AI1696" s="21">
        <v>0</v>
      </c>
      <c r="AJ1696" s="21">
        <v>0</v>
      </c>
      <c r="AK1696" s="21">
        <v>0</v>
      </c>
      <c r="AL1696" s="21">
        <v>3</v>
      </c>
      <c r="AM1696" s="21">
        <v>11</v>
      </c>
      <c r="AN1696" s="25">
        <v>0</v>
      </c>
    </row>
    <row r="1697" spans="1:40" x14ac:dyDescent="0.35">
      <c r="A1697" s="26">
        <v>9291</v>
      </c>
      <c r="B1697" s="27">
        <v>1959</v>
      </c>
      <c r="C1697" s="21">
        <f ca="1">YEAR(TODAY())-CLEAN!$B1697</f>
        <v>66</v>
      </c>
      <c r="D1697" s="28" t="s">
        <v>794</v>
      </c>
      <c r="E1697" s="27" t="s">
        <v>717</v>
      </c>
      <c r="F1697" s="27" t="s">
        <v>710</v>
      </c>
      <c r="G1697" s="29">
        <v>34242</v>
      </c>
      <c r="H1697" s="28">
        <v>0</v>
      </c>
      <c r="I1697" s="28">
        <v>1</v>
      </c>
      <c r="J1697" s="28">
        <f>CLEAN!$H1697+CLEAN!$I1697</f>
        <v>1</v>
      </c>
      <c r="K1697" s="30">
        <v>41721</v>
      </c>
      <c r="L1697" s="28">
        <f ca="1">YEAR(TODAY())-YEAR(CLEAN!$K1697)</f>
        <v>11</v>
      </c>
      <c r="M1697" s="28">
        <v>25</v>
      </c>
      <c r="N1697" s="28">
        <f>SUM(CLEAN!$AB1697:$AE1697)</f>
        <v>8</v>
      </c>
      <c r="O1697" s="31">
        <f>CLEAN!$U1697+CLEAN!$V1697+CLEAN!$W1697+CLEAN!$X1697+CLEAN!$Y1697+CLEAN!$Z1697</f>
        <v>15</v>
      </c>
      <c r="P1697" s="28">
        <f>IF(CLEAN!$M1697&lt;=32,3,IF(CLEAN!$M1697&lt;=65,2,1))</f>
        <v>3</v>
      </c>
      <c r="Q1697" s="28">
        <f>IF(Table_Market[[#This Row],[F_TOTAL_achat]]&lt;=14,1,IF(Table_Market[[#This Row],[F_TOTAL_achat]]&lt;=21,2,3))</f>
        <v>1</v>
      </c>
      <c r="R1697" s="28">
        <f>IF(Table_Market[[#This Row],[M_TOTAL_dépensé]]&lt;=115,1,IF(Table_Market[[#This Row],[M_TOTAL_dépensé]]&lt;=833,2,3))</f>
        <v>1</v>
      </c>
      <c r="S1697" s="21" t="str">
        <f>Table_Market[[#This Row],[R_SCORE]]&amp;Table_Market[[#This Row],[F_SCORE]]&amp;Table_Market[[#This Row],[M_SCORE]]</f>
        <v>311</v>
      </c>
      <c r="T16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97" s="31">
        <v>8</v>
      </c>
      <c r="V1697" s="31">
        <v>2</v>
      </c>
      <c r="W1697" s="31">
        <v>4</v>
      </c>
      <c r="X1697" s="31">
        <v>0</v>
      </c>
      <c r="Y1697" s="31">
        <v>0</v>
      </c>
      <c r="Z1697" s="31">
        <v>1</v>
      </c>
      <c r="AA1697" s="28">
        <v>1</v>
      </c>
      <c r="AB1697" s="28">
        <v>0</v>
      </c>
      <c r="AC1697" s="28">
        <v>0</v>
      </c>
      <c r="AD1697" s="28">
        <v>3</v>
      </c>
      <c r="AE1697" s="28">
        <v>5</v>
      </c>
      <c r="AF1697" s="28">
        <v>0</v>
      </c>
      <c r="AG1697" s="28">
        <v>0</v>
      </c>
      <c r="AH1697" s="28">
        <v>0</v>
      </c>
      <c r="AI1697" s="28">
        <v>0</v>
      </c>
      <c r="AJ1697" s="28">
        <v>0</v>
      </c>
      <c r="AK1697" s="28">
        <v>0</v>
      </c>
      <c r="AL1697" s="28">
        <v>3</v>
      </c>
      <c r="AM1697" s="28">
        <v>11</v>
      </c>
      <c r="AN1697" s="32">
        <v>0</v>
      </c>
    </row>
    <row r="1698" spans="1:40" x14ac:dyDescent="0.35">
      <c r="A1698" s="19">
        <v>10686</v>
      </c>
      <c r="B1698" s="20">
        <v>1965</v>
      </c>
      <c r="C1698" s="21">
        <f ca="1">YEAR(TODAY())-CLEAN!$B1698</f>
        <v>60</v>
      </c>
      <c r="D1698" s="28" t="s">
        <v>794</v>
      </c>
      <c r="E1698" s="20" t="s">
        <v>714</v>
      </c>
      <c r="F1698" s="20" t="s">
        <v>713</v>
      </c>
      <c r="G1698" s="22">
        <v>34230</v>
      </c>
      <c r="H1698" s="21">
        <v>1</v>
      </c>
      <c r="I1698" s="21">
        <v>1</v>
      </c>
      <c r="J1698" s="21">
        <f>CLEAN!$H1698+CLEAN!$I1698</f>
        <v>2</v>
      </c>
      <c r="K1698" s="23">
        <v>41269</v>
      </c>
      <c r="L1698" s="21">
        <f ca="1">YEAR(TODAY())-YEAR(CLEAN!$K1698)</f>
        <v>13</v>
      </c>
      <c r="M1698" s="21">
        <v>72</v>
      </c>
      <c r="N1698" s="21">
        <f>SUM(CLEAN!$AB1698:$AE1698)</f>
        <v>10</v>
      </c>
      <c r="O1698" s="24">
        <f>CLEAN!$U1698+CLEAN!$V1698+CLEAN!$W1698+CLEAN!$X1698+CLEAN!$Y1698+CLEAN!$Z1698</f>
        <v>21</v>
      </c>
      <c r="P1698" s="21">
        <f>IF(CLEAN!$M1698&lt;=32,3,IF(CLEAN!$M1698&lt;=65,2,1))</f>
        <v>1</v>
      </c>
      <c r="Q1698" s="21">
        <f>IF(Table_Market[[#This Row],[F_TOTAL_achat]]&lt;=14,1,IF(Table_Market[[#This Row],[F_TOTAL_achat]]&lt;=21,2,3))</f>
        <v>1</v>
      </c>
      <c r="R1698" s="21">
        <f>IF(Table_Market[[#This Row],[M_TOTAL_dépensé]]&lt;=115,1,IF(Table_Market[[#This Row],[M_TOTAL_dépensé]]&lt;=833,2,3))</f>
        <v>1</v>
      </c>
      <c r="S1698" s="21" t="str">
        <f>Table_Market[[#This Row],[R_SCORE]]&amp;Table_Market[[#This Row],[F_SCORE]]&amp;Table_Market[[#This Row],[M_SCORE]]</f>
        <v>111</v>
      </c>
      <c r="T16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698" s="24">
        <v>15</v>
      </c>
      <c r="V1698" s="24">
        <v>0</v>
      </c>
      <c r="W1698" s="24">
        <v>4</v>
      </c>
      <c r="X1698" s="24">
        <v>0</v>
      </c>
      <c r="Y1698" s="24">
        <v>0</v>
      </c>
      <c r="Z1698" s="24">
        <v>2</v>
      </c>
      <c r="AA1698" s="21">
        <v>1</v>
      </c>
      <c r="AB1698" s="21">
        <v>1</v>
      </c>
      <c r="AC1698" s="21">
        <v>0</v>
      </c>
      <c r="AD1698" s="21">
        <v>2</v>
      </c>
      <c r="AE1698" s="21">
        <v>7</v>
      </c>
      <c r="AF1698" s="21">
        <v>0</v>
      </c>
      <c r="AG1698" s="21">
        <v>0</v>
      </c>
      <c r="AH1698" s="21">
        <v>0</v>
      </c>
      <c r="AI1698" s="21">
        <v>0</v>
      </c>
      <c r="AJ1698" s="21">
        <v>0</v>
      </c>
      <c r="AK1698" s="21">
        <v>0</v>
      </c>
      <c r="AL1698" s="21">
        <v>3</v>
      </c>
      <c r="AM1698" s="21">
        <v>11</v>
      </c>
      <c r="AN1698" s="25">
        <v>0</v>
      </c>
    </row>
    <row r="1699" spans="1:40" x14ac:dyDescent="0.35">
      <c r="A1699" s="26">
        <v>10352</v>
      </c>
      <c r="B1699" s="27">
        <v>1963</v>
      </c>
      <c r="C1699" s="21">
        <f ca="1">YEAR(TODAY())-CLEAN!$B1699</f>
        <v>62</v>
      </c>
      <c r="D1699" s="28" t="s">
        <v>794</v>
      </c>
      <c r="E1699" s="27" t="s">
        <v>716</v>
      </c>
      <c r="F1699" s="27" t="s">
        <v>712</v>
      </c>
      <c r="G1699" s="29">
        <v>34213</v>
      </c>
      <c r="H1699" s="28">
        <v>1</v>
      </c>
      <c r="I1699" s="28">
        <v>1</v>
      </c>
      <c r="J1699" s="28">
        <f>CLEAN!$H1699+CLEAN!$I1699</f>
        <v>2</v>
      </c>
      <c r="K1699" s="30">
        <v>41159</v>
      </c>
      <c r="L1699" s="28">
        <f ca="1">YEAR(TODAY())-YEAR(CLEAN!$K1699)</f>
        <v>13</v>
      </c>
      <c r="M1699" s="28">
        <v>2</v>
      </c>
      <c r="N1699" s="28">
        <f>SUM(CLEAN!$AB1699:$AE1699)</f>
        <v>15</v>
      </c>
      <c r="O1699" s="31">
        <f>CLEAN!$U1699+CLEAN!$V1699+CLEAN!$W1699+CLEAN!$X1699+CLEAN!$Y1699+CLEAN!$Z1699</f>
        <v>117</v>
      </c>
      <c r="P1699" s="28">
        <f>IF(CLEAN!$M1699&lt;=32,3,IF(CLEAN!$M1699&lt;=65,2,1))</f>
        <v>3</v>
      </c>
      <c r="Q1699" s="28">
        <f>IF(Table_Market[[#This Row],[F_TOTAL_achat]]&lt;=14,1,IF(Table_Market[[#This Row],[F_TOTAL_achat]]&lt;=21,2,3))</f>
        <v>2</v>
      </c>
      <c r="R1699" s="28">
        <f>IF(Table_Market[[#This Row],[M_TOTAL_dépensé]]&lt;=115,1,IF(Table_Market[[#This Row],[M_TOTAL_dépensé]]&lt;=833,2,3))</f>
        <v>2</v>
      </c>
      <c r="S1699" s="21" t="str">
        <f>Table_Market[[#This Row],[R_SCORE]]&amp;Table_Market[[#This Row],[F_SCORE]]&amp;Table_Market[[#This Row],[M_SCORE]]</f>
        <v>322</v>
      </c>
      <c r="T16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699" s="31">
        <v>50</v>
      </c>
      <c r="V1699" s="31">
        <v>4</v>
      </c>
      <c r="W1699" s="31">
        <v>28</v>
      </c>
      <c r="X1699" s="31">
        <v>6</v>
      </c>
      <c r="Y1699" s="31">
        <v>3</v>
      </c>
      <c r="Z1699" s="31">
        <v>26</v>
      </c>
      <c r="AA1699" s="28">
        <v>3</v>
      </c>
      <c r="AB1699" s="28">
        <v>3</v>
      </c>
      <c r="AC1699" s="28">
        <v>1</v>
      </c>
      <c r="AD1699" s="28">
        <v>2</v>
      </c>
      <c r="AE1699" s="28">
        <v>9</v>
      </c>
      <c r="AF1699" s="28">
        <v>0</v>
      </c>
      <c r="AG1699" s="28">
        <v>0</v>
      </c>
      <c r="AH1699" s="28">
        <v>0</v>
      </c>
      <c r="AI1699" s="28">
        <v>0</v>
      </c>
      <c r="AJ1699" s="28">
        <v>0</v>
      </c>
      <c r="AK1699" s="28">
        <v>0</v>
      </c>
      <c r="AL1699" s="28">
        <v>3</v>
      </c>
      <c r="AM1699" s="28">
        <v>11</v>
      </c>
      <c r="AN1699" s="32">
        <v>1</v>
      </c>
    </row>
    <row r="1700" spans="1:40" x14ac:dyDescent="0.35">
      <c r="A1700" s="19">
        <v>1515</v>
      </c>
      <c r="B1700" s="20">
        <v>1975</v>
      </c>
      <c r="C1700" s="21">
        <f ca="1">YEAR(TODAY())-CLEAN!$B1700</f>
        <v>50</v>
      </c>
      <c r="D1700" s="28" t="s">
        <v>792</v>
      </c>
      <c r="E1700" s="20" t="s">
        <v>717</v>
      </c>
      <c r="F1700" s="20" t="s">
        <v>713</v>
      </c>
      <c r="G1700" s="22">
        <v>34176</v>
      </c>
      <c r="H1700" s="21">
        <v>0</v>
      </c>
      <c r="I1700" s="21">
        <v>1</v>
      </c>
      <c r="J1700" s="21">
        <f>CLEAN!$H1700+CLEAN!$I1700</f>
        <v>1</v>
      </c>
      <c r="K1700" s="23">
        <v>41661</v>
      </c>
      <c r="L1700" s="21">
        <f ca="1">YEAR(TODAY())-YEAR(CLEAN!$K1700)</f>
        <v>11</v>
      </c>
      <c r="M1700" s="21">
        <v>9</v>
      </c>
      <c r="N1700" s="21">
        <f>SUM(CLEAN!$AB1700:$AE1700)</f>
        <v>7</v>
      </c>
      <c r="O1700" s="24">
        <f>CLEAN!$U1700+CLEAN!$V1700+CLEAN!$W1700+CLEAN!$X1700+CLEAN!$Y1700+CLEAN!$Z1700</f>
        <v>28</v>
      </c>
      <c r="P1700" s="21">
        <f>IF(CLEAN!$M1700&lt;=32,3,IF(CLEAN!$M1700&lt;=65,2,1))</f>
        <v>3</v>
      </c>
      <c r="Q1700" s="21">
        <f>IF(Table_Market[[#This Row],[F_TOTAL_achat]]&lt;=14,1,IF(Table_Market[[#This Row],[F_TOTAL_achat]]&lt;=21,2,3))</f>
        <v>1</v>
      </c>
      <c r="R1700" s="21">
        <f>IF(Table_Market[[#This Row],[M_TOTAL_dépensé]]&lt;=115,1,IF(Table_Market[[#This Row],[M_TOTAL_dépensé]]&lt;=833,2,3))</f>
        <v>1</v>
      </c>
      <c r="S1700" s="21" t="str">
        <f>Table_Market[[#This Row],[R_SCORE]]&amp;Table_Market[[#This Row],[F_SCORE]]&amp;Table_Market[[#This Row],[M_SCORE]]</f>
        <v>311</v>
      </c>
      <c r="T17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00" s="24">
        <v>11</v>
      </c>
      <c r="V1700" s="24">
        <v>2</v>
      </c>
      <c r="W1700" s="24">
        <v>7</v>
      </c>
      <c r="X1700" s="24">
        <v>4</v>
      </c>
      <c r="Y1700" s="24">
        <v>2</v>
      </c>
      <c r="Z1700" s="24">
        <v>2</v>
      </c>
      <c r="AA1700" s="21">
        <v>1</v>
      </c>
      <c r="AB1700" s="21">
        <v>1</v>
      </c>
      <c r="AC1700" s="21">
        <v>0</v>
      </c>
      <c r="AD1700" s="21">
        <v>3</v>
      </c>
      <c r="AE1700" s="21">
        <v>3</v>
      </c>
      <c r="AF1700" s="21">
        <v>0</v>
      </c>
      <c r="AG1700" s="21">
        <v>0</v>
      </c>
      <c r="AH1700" s="21">
        <v>0</v>
      </c>
      <c r="AI1700" s="21">
        <v>0</v>
      </c>
      <c r="AJ1700" s="21">
        <v>0</v>
      </c>
      <c r="AK1700" s="21">
        <v>0</v>
      </c>
      <c r="AL1700" s="21">
        <v>3</v>
      </c>
      <c r="AM1700" s="21">
        <v>11</v>
      </c>
      <c r="AN1700" s="25">
        <v>0</v>
      </c>
    </row>
    <row r="1701" spans="1:40" x14ac:dyDescent="0.35">
      <c r="A1701" s="26">
        <v>92</v>
      </c>
      <c r="B1701" s="27">
        <v>1988</v>
      </c>
      <c r="C1701" s="21">
        <f ca="1">YEAR(TODAY())-CLEAN!$B1701</f>
        <v>37</v>
      </c>
      <c r="D1701" s="28" t="s">
        <v>793</v>
      </c>
      <c r="E1701" s="27" t="s">
        <v>716</v>
      </c>
      <c r="F1701" s="27" t="s">
        <v>709</v>
      </c>
      <c r="G1701" s="29">
        <v>34176</v>
      </c>
      <c r="H1701" s="28">
        <v>1</v>
      </c>
      <c r="I1701" s="28">
        <v>0</v>
      </c>
      <c r="J1701" s="28">
        <f>CLEAN!$H1701+CLEAN!$I1701</f>
        <v>1</v>
      </c>
      <c r="K1701" s="30">
        <v>41771</v>
      </c>
      <c r="L1701" s="28">
        <f ca="1">YEAR(TODAY())-YEAR(CLEAN!$K1701)</f>
        <v>11</v>
      </c>
      <c r="M1701" s="28">
        <v>12</v>
      </c>
      <c r="N1701" s="28">
        <f>SUM(CLEAN!$AB1701:$AE1701)</f>
        <v>13</v>
      </c>
      <c r="O1701" s="31">
        <f>CLEAN!$U1701+CLEAN!$V1701+CLEAN!$W1701+CLEAN!$X1701+CLEAN!$Y1701+CLEAN!$Z1701</f>
        <v>89</v>
      </c>
      <c r="P1701" s="28">
        <f>IF(CLEAN!$M1701&lt;=32,3,IF(CLEAN!$M1701&lt;=65,2,1))</f>
        <v>3</v>
      </c>
      <c r="Q1701" s="28">
        <f>IF(Table_Market[[#This Row],[F_TOTAL_achat]]&lt;=14,1,IF(Table_Market[[#This Row],[F_TOTAL_achat]]&lt;=21,2,3))</f>
        <v>1</v>
      </c>
      <c r="R1701" s="28">
        <f>IF(Table_Market[[#This Row],[M_TOTAL_dépensé]]&lt;=115,1,IF(Table_Market[[#This Row],[M_TOTAL_dépensé]]&lt;=833,2,3))</f>
        <v>1</v>
      </c>
      <c r="S1701" s="21" t="str">
        <f>Table_Market[[#This Row],[R_SCORE]]&amp;Table_Market[[#This Row],[F_SCORE]]&amp;Table_Market[[#This Row],[M_SCORE]]</f>
        <v>311</v>
      </c>
      <c r="T17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01" s="31">
        <v>5</v>
      </c>
      <c r="V1701" s="31">
        <v>7</v>
      </c>
      <c r="W1701" s="31">
        <v>24</v>
      </c>
      <c r="X1701" s="31">
        <v>19</v>
      </c>
      <c r="Y1701" s="31">
        <v>14</v>
      </c>
      <c r="Z1701" s="31">
        <v>20</v>
      </c>
      <c r="AA1701" s="28">
        <v>4</v>
      </c>
      <c r="AB1701" s="28">
        <v>3</v>
      </c>
      <c r="AC1701" s="28">
        <v>0</v>
      </c>
      <c r="AD1701" s="28">
        <v>4</v>
      </c>
      <c r="AE1701" s="28">
        <v>6</v>
      </c>
      <c r="AF1701" s="28">
        <v>0</v>
      </c>
      <c r="AG1701" s="28">
        <v>0</v>
      </c>
      <c r="AH1701" s="28">
        <v>0</v>
      </c>
      <c r="AI1701" s="28">
        <v>0</v>
      </c>
      <c r="AJ1701" s="28">
        <v>0</v>
      </c>
      <c r="AK1701" s="28">
        <v>0</v>
      </c>
      <c r="AL1701" s="28">
        <v>3</v>
      </c>
      <c r="AM1701" s="28">
        <v>11</v>
      </c>
      <c r="AN1701" s="32">
        <v>0</v>
      </c>
    </row>
    <row r="1702" spans="1:40" x14ac:dyDescent="0.35">
      <c r="A1702" s="19">
        <v>3312</v>
      </c>
      <c r="B1702" s="20">
        <v>1988</v>
      </c>
      <c r="C1702" s="21">
        <f ca="1">YEAR(TODAY())-CLEAN!$B1702</f>
        <v>37</v>
      </c>
      <c r="D1702" s="28" t="s">
        <v>793</v>
      </c>
      <c r="E1702" s="20" t="s">
        <v>716</v>
      </c>
      <c r="F1702" s="20" t="s">
        <v>709</v>
      </c>
      <c r="G1702" s="22">
        <v>34176</v>
      </c>
      <c r="H1702" s="21">
        <v>1</v>
      </c>
      <c r="I1702" s="21">
        <v>0</v>
      </c>
      <c r="J1702" s="21">
        <f>CLEAN!$H1702+CLEAN!$I1702</f>
        <v>1</v>
      </c>
      <c r="K1702" s="23">
        <v>41771</v>
      </c>
      <c r="L1702" s="21">
        <f ca="1">YEAR(TODAY())-YEAR(CLEAN!$K1702)</f>
        <v>11</v>
      </c>
      <c r="M1702" s="21">
        <v>12</v>
      </c>
      <c r="N1702" s="21">
        <f>SUM(CLEAN!$AB1702:$AE1702)</f>
        <v>13</v>
      </c>
      <c r="O1702" s="24">
        <f>CLEAN!$U1702+CLEAN!$V1702+CLEAN!$W1702+CLEAN!$X1702+CLEAN!$Y1702+CLEAN!$Z1702</f>
        <v>89</v>
      </c>
      <c r="P1702" s="21">
        <f>IF(CLEAN!$M1702&lt;=32,3,IF(CLEAN!$M1702&lt;=65,2,1))</f>
        <v>3</v>
      </c>
      <c r="Q1702" s="21">
        <f>IF(Table_Market[[#This Row],[F_TOTAL_achat]]&lt;=14,1,IF(Table_Market[[#This Row],[F_TOTAL_achat]]&lt;=21,2,3))</f>
        <v>1</v>
      </c>
      <c r="R1702" s="21">
        <f>IF(Table_Market[[#This Row],[M_TOTAL_dépensé]]&lt;=115,1,IF(Table_Market[[#This Row],[M_TOTAL_dépensé]]&lt;=833,2,3))</f>
        <v>1</v>
      </c>
      <c r="S1702" s="21" t="str">
        <f>Table_Market[[#This Row],[R_SCORE]]&amp;Table_Market[[#This Row],[F_SCORE]]&amp;Table_Market[[#This Row],[M_SCORE]]</f>
        <v>311</v>
      </c>
      <c r="T17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02" s="24">
        <v>5</v>
      </c>
      <c r="V1702" s="24">
        <v>7</v>
      </c>
      <c r="W1702" s="24">
        <v>24</v>
      </c>
      <c r="X1702" s="24">
        <v>19</v>
      </c>
      <c r="Y1702" s="24">
        <v>14</v>
      </c>
      <c r="Z1702" s="24">
        <v>20</v>
      </c>
      <c r="AA1702" s="21">
        <v>4</v>
      </c>
      <c r="AB1702" s="21">
        <v>3</v>
      </c>
      <c r="AC1702" s="21">
        <v>0</v>
      </c>
      <c r="AD1702" s="21">
        <v>4</v>
      </c>
      <c r="AE1702" s="21">
        <v>6</v>
      </c>
      <c r="AF1702" s="21">
        <v>0</v>
      </c>
      <c r="AG1702" s="21">
        <v>0</v>
      </c>
      <c r="AH1702" s="21">
        <v>0</v>
      </c>
      <c r="AI1702" s="21">
        <v>0</v>
      </c>
      <c r="AJ1702" s="21">
        <v>0</v>
      </c>
      <c r="AK1702" s="21">
        <v>0</v>
      </c>
      <c r="AL1702" s="21">
        <v>3</v>
      </c>
      <c r="AM1702" s="21">
        <v>11</v>
      </c>
      <c r="AN1702" s="25">
        <v>0</v>
      </c>
    </row>
    <row r="1703" spans="1:40" x14ac:dyDescent="0.35">
      <c r="A1703" s="26">
        <v>7901</v>
      </c>
      <c r="B1703" s="27">
        <v>1971</v>
      </c>
      <c r="C1703" s="21">
        <f ca="1">YEAR(TODAY())-CLEAN!$B1703</f>
        <v>54</v>
      </c>
      <c r="D1703" s="28" t="s">
        <v>792</v>
      </c>
      <c r="E1703" s="27" t="s">
        <v>717</v>
      </c>
      <c r="F1703" s="27" t="s">
        <v>710</v>
      </c>
      <c r="G1703" s="29">
        <v>34109</v>
      </c>
      <c r="H1703" s="28">
        <v>0</v>
      </c>
      <c r="I1703" s="28">
        <v>1</v>
      </c>
      <c r="J1703" s="28">
        <f>CLEAN!$H1703+CLEAN!$I1703</f>
        <v>1</v>
      </c>
      <c r="K1703" s="30">
        <v>41584</v>
      </c>
      <c r="L1703" s="28">
        <f ca="1">YEAR(TODAY())-YEAR(CLEAN!$K1703)</f>
        <v>12</v>
      </c>
      <c r="M1703" s="28">
        <v>39</v>
      </c>
      <c r="N1703" s="28">
        <f>SUM(CLEAN!$AB1703:$AE1703)</f>
        <v>7</v>
      </c>
      <c r="O1703" s="31">
        <f>CLEAN!$U1703+CLEAN!$V1703+CLEAN!$W1703+CLEAN!$X1703+CLEAN!$Y1703+CLEAN!$Z1703</f>
        <v>22</v>
      </c>
      <c r="P1703" s="28">
        <f>IF(CLEAN!$M1703&lt;=32,3,IF(CLEAN!$M1703&lt;=65,2,1))</f>
        <v>2</v>
      </c>
      <c r="Q1703" s="28">
        <f>IF(Table_Market[[#This Row],[F_TOTAL_achat]]&lt;=14,1,IF(Table_Market[[#This Row],[F_TOTAL_achat]]&lt;=21,2,3))</f>
        <v>1</v>
      </c>
      <c r="R1703" s="28">
        <f>IF(Table_Market[[#This Row],[M_TOTAL_dépensé]]&lt;=115,1,IF(Table_Market[[#This Row],[M_TOTAL_dépensé]]&lt;=833,2,3))</f>
        <v>1</v>
      </c>
      <c r="S1703" s="21" t="str">
        <f>Table_Market[[#This Row],[R_SCORE]]&amp;Table_Market[[#This Row],[F_SCORE]]&amp;Table_Market[[#This Row],[M_SCORE]]</f>
        <v>211</v>
      </c>
      <c r="T17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03" s="31">
        <v>9</v>
      </c>
      <c r="V1703" s="31">
        <v>1</v>
      </c>
      <c r="W1703" s="31">
        <v>5</v>
      </c>
      <c r="X1703" s="31">
        <v>2</v>
      </c>
      <c r="Y1703" s="31">
        <v>1</v>
      </c>
      <c r="Z1703" s="31">
        <v>4</v>
      </c>
      <c r="AA1703" s="28">
        <v>1</v>
      </c>
      <c r="AB1703" s="28">
        <v>0</v>
      </c>
      <c r="AC1703" s="28">
        <v>0</v>
      </c>
      <c r="AD1703" s="28">
        <v>3</v>
      </c>
      <c r="AE1703" s="28">
        <v>4</v>
      </c>
      <c r="AF1703" s="28">
        <v>0</v>
      </c>
      <c r="AG1703" s="28">
        <v>0</v>
      </c>
      <c r="AH1703" s="28">
        <v>0</v>
      </c>
      <c r="AI1703" s="28">
        <v>0</v>
      </c>
      <c r="AJ1703" s="28">
        <v>0</v>
      </c>
      <c r="AK1703" s="28">
        <v>0</v>
      </c>
      <c r="AL1703" s="28">
        <v>3</v>
      </c>
      <c r="AM1703" s="28">
        <v>11</v>
      </c>
      <c r="AN1703" s="32">
        <v>0</v>
      </c>
    </row>
    <row r="1704" spans="1:40" x14ac:dyDescent="0.35">
      <c r="A1704" s="19">
        <v>9905</v>
      </c>
      <c r="B1704" s="20">
        <v>1952</v>
      </c>
      <c r="C1704" s="21">
        <f ca="1">YEAR(TODAY())-CLEAN!$B1704</f>
        <v>73</v>
      </c>
      <c r="D1704" s="28" t="s">
        <v>794</v>
      </c>
      <c r="E1704" s="20" t="s">
        <v>716</v>
      </c>
      <c r="F1704" s="20" t="s">
        <v>713</v>
      </c>
      <c r="G1704" s="22">
        <v>34074</v>
      </c>
      <c r="H1704" s="21">
        <v>1</v>
      </c>
      <c r="I1704" s="21">
        <v>1</v>
      </c>
      <c r="J1704" s="21">
        <f>CLEAN!$H1704+CLEAN!$I1704</f>
        <v>2</v>
      </c>
      <c r="K1704" s="23">
        <v>41468</v>
      </c>
      <c r="L1704" s="21">
        <f ca="1">YEAR(TODAY())-YEAR(CLEAN!$K1704)</f>
        <v>12</v>
      </c>
      <c r="M1704" s="21">
        <v>69</v>
      </c>
      <c r="N1704" s="21">
        <f>SUM(CLEAN!$AB1704:$AE1704)</f>
        <v>15</v>
      </c>
      <c r="O1704" s="24">
        <f>CLEAN!$U1704+CLEAN!$V1704+CLEAN!$W1704+CLEAN!$X1704+CLEAN!$Y1704+CLEAN!$Z1704</f>
        <v>255</v>
      </c>
      <c r="P1704" s="21">
        <f>IF(CLEAN!$M1704&lt;=32,3,IF(CLEAN!$M1704&lt;=65,2,1))</f>
        <v>1</v>
      </c>
      <c r="Q1704" s="21">
        <f>IF(Table_Market[[#This Row],[F_TOTAL_achat]]&lt;=14,1,IF(Table_Market[[#This Row],[F_TOTAL_achat]]&lt;=21,2,3))</f>
        <v>2</v>
      </c>
      <c r="R1704" s="21">
        <f>IF(Table_Market[[#This Row],[M_TOTAL_dépensé]]&lt;=115,1,IF(Table_Market[[#This Row],[M_TOTAL_dépensé]]&lt;=833,2,3))</f>
        <v>2</v>
      </c>
      <c r="S1704" s="21" t="str">
        <f>Table_Market[[#This Row],[R_SCORE]]&amp;Table_Market[[#This Row],[F_SCORE]]&amp;Table_Market[[#This Row],[M_SCORE]]</f>
        <v>122</v>
      </c>
      <c r="T17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04" s="24">
        <v>135</v>
      </c>
      <c r="V1704" s="24">
        <v>1</v>
      </c>
      <c r="W1704" s="24">
        <v>41</v>
      </c>
      <c r="X1704" s="24">
        <v>10</v>
      </c>
      <c r="Y1704" s="24">
        <v>1</v>
      </c>
      <c r="Z1704" s="24">
        <v>67</v>
      </c>
      <c r="AA1704" s="21">
        <v>5</v>
      </c>
      <c r="AB1704" s="21">
        <v>3</v>
      </c>
      <c r="AC1704" s="21">
        <v>3</v>
      </c>
      <c r="AD1704" s="21">
        <v>3</v>
      </c>
      <c r="AE1704" s="21">
        <v>6</v>
      </c>
      <c r="AF1704" s="21">
        <v>1</v>
      </c>
      <c r="AG1704" s="21">
        <v>0</v>
      </c>
      <c r="AH1704" s="21">
        <v>0</v>
      </c>
      <c r="AI1704" s="21">
        <v>0</v>
      </c>
      <c r="AJ1704" s="21">
        <v>0</v>
      </c>
      <c r="AK1704" s="21">
        <v>0</v>
      </c>
      <c r="AL1704" s="21">
        <v>3</v>
      </c>
      <c r="AM1704" s="21">
        <v>11</v>
      </c>
      <c r="AN1704" s="25">
        <v>0</v>
      </c>
    </row>
    <row r="1705" spans="1:40" x14ac:dyDescent="0.35">
      <c r="A1705" s="26">
        <v>1970</v>
      </c>
      <c r="B1705" s="27">
        <v>1968</v>
      </c>
      <c r="C1705" s="21">
        <f ca="1">YEAR(TODAY())-CLEAN!$B1705</f>
        <v>57</v>
      </c>
      <c r="D1705" s="28" t="s">
        <v>792</v>
      </c>
      <c r="E1705" s="27" t="s">
        <v>717</v>
      </c>
      <c r="F1705" s="27" t="s">
        <v>713</v>
      </c>
      <c r="G1705" s="29">
        <v>34053</v>
      </c>
      <c r="H1705" s="28">
        <v>0</v>
      </c>
      <c r="I1705" s="28">
        <v>1</v>
      </c>
      <c r="J1705" s="28">
        <f>CLEAN!$H1705+CLEAN!$I1705</f>
        <v>1</v>
      </c>
      <c r="K1705" s="30">
        <v>41162</v>
      </c>
      <c r="L1705" s="28">
        <f ca="1">YEAR(TODAY())-YEAR(CLEAN!$K1705)</f>
        <v>13</v>
      </c>
      <c r="M1705" s="28">
        <v>14</v>
      </c>
      <c r="N1705" s="28">
        <f>SUM(CLEAN!$AB1705:$AE1705)</f>
        <v>14</v>
      </c>
      <c r="O1705" s="31">
        <f>CLEAN!$U1705+CLEAN!$V1705+CLEAN!$W1705+CLEAN!$X1705+CLEAN!$Y1705+CLEAN!$Z1705</f>
        <v>103</v>
      </c>
      <c r="P1705" s="28">
        <f>IF(CLEAN!$M1705&lt;=32,3,IF(CLEAN!$M1705&lt;=65,2,1))</f>
        <v>3</v>
      </c>
      <c r="Q1705" s="28">
        <f>IF(Table_Market[[#This Row],[F_TOTAL_achat]]&lt;=14,1,IF(Table_Market[[#This Row],[F_TOTAL_achat]]&lt;=21,2,3))</f>
        <v>1</v>
      </c>
      <c r="R1705" s="28">
        <f>IF(Table_Market[[#This Row],[M_TOTAL_dépensé]]&lt;=115,1,IF(Table_Market[[#This Row],[M_TOTAL_dépensé]]&lt;=833,2,3))</f>
        <v>1</v>
      </c>
      <c r="S1705" s="21" t="str">
        <f>Table_Market[[#This Row],[R_SCORE]]&amp;Table_Market[[#This Row],[F_SCORE]]&amp;Table_Market[[#This Row],[M_SCORE]]</f>
        <v>311</v>
      </c>
      <c r="T17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05" s="31">
        <v>63</v>
      </c>
      <c r="V1705" s="31">
        <v>0</v>
      </c>
      <c r="W1705" s="31">
        <v>21</v>
      </c>
      <c r="X1705" s="31">
        <v>7</v>
      </c>
      <c r="Y1705" s="31">
        <v>0</v>
      </c>
      <c r="Z1705" s="31">
        <v>12</v>
      </c>
      <c r="AA1705" s="28">
        <v>1</v>
      </c>
      <c r="AB1705" s="28">
        <v>3</v>
      </c>
      <c r="AC1705" s="28">
        <v>0</v>
      </c>
      <c r="AD1705" s="28">
        <v>3</v>
      </c>
      <c r="AE1705" s="28">
        <v>8</v>
      </c>
      <c r="AF1705" s="28">
        <v>0</v>
      </c>
      <c r="AG1705" s="28">
        <v>0</v>
      </c>
      <c r="AH1705" s="28">
        <v>0</v>
      </c>
      <c r="AI1705" s="28">
        <v>0</v>
      </c>
      <c r="AJ1705" s="28">
        <v>0</v>
      </c>
      <c r="AK1705" s="28">
        <v>0</v>
      </c>
      <c r="AL1705" s="28">
        <v>3</v>
      </c>
      <c r="AM1705" s="28">
        <v>11</v>
      </c>
      <c r="AN1705" s="32">
        <v>0</v>
      </c>
    </row>
    <row r="1706" spans="1:40" x14ac:dyDescent="0.35">
      <c r="A1706" s="19">
        <v>1663</v>
      </c>
      <c r="B1706" s="20">
        <v>1978</v>
      </c>
      <c r="C1706" s="21">
        <f ca="1">YEAR(TODAY())-CLEAN!$B1706</f>
        <v>47</v>
      </c>
      <c r="D1706" s="28" t="s">
        <v>792</v>
      </c>
      <c r="E1706" s="20" t="s">
        <v>714</v>
      </c>
      <c r="F1706" s="20" t="s">
        <v>713</v>
      </c>
      <c r="G1706" s="22">
        <v>34043</v>
      </c>
      <c r="H1706" s="21">
        <v>1</v>
      </c>
      <c r="I1706" s="21">
        <v>0</v>
      </c>
      <c r="J1706" s="21">
        <f>CLEAN!$H1706+CLEAN!$I1706</f>
        <v>1</v>
      </c>
      <c r="K1706" s="23">
        <v>41572</v>
      </c>
      <c r="L1706" s="21">
        <f ca="1">YEAR(TODAY())-YEAR(CLEAN!$K1706)</f>
        <v>12</v>
      </c>
      <c r="M1706" s="21">
        <v>97</v>
      </c>
      <c r="N1706" s="21">
        <f>SUM(CLEAN!$AB1706:$AE1706)</f>
        <v>13</v>
      </c>
      <c r="O1706" s="24">
        <f>CLEAN!$U1706+CLEAN!$V1706+CLEAN!$W1706+CLEAN!$X1706+CLEAN!$Y1706+CLEAN!$Z1706</f>
        <v>49</v>
      </c>
      <c r="P1706" s="21">
        <f>IF(CLEAN!$M1706&lt;=32,3,IF(CLEAN!$M1706&lt;=65,2,1))</f>
        <v>1</v>
      </c>
      <c r="Q1706" s="21">
        <f>IF(Table_Market[[#This Row],[F_TOTAL_achat]]&lt;=14,1,IF(Table_Market[[#This Row],[F_TOTAL_achat]]&lt;=21,2,3))</f>
        <v>1</v>
      </c>
      <c r="R1706" s="21">
        <f>IF(Table_Market[[#This Row],[M_TOTAL_dépensé]]&lt;=115,1,IF(Table_Market[[#This Row],[M_TOTAL_dépensé]]&lt;=833,2,3))</f>
        <v>1</v>
      </c>
      <c r="S1706" s="21" t="str">
        <f>Table_Market[[#This Row],[R_SCORE]]&amp;Table_Market[[#This Row],[F_SCORE]]&amp;Table_Market[[#This Row],[M_SCORE]]</f>
        <v>111</v>
      </c>
      <c r="T17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06" s="24">
        <v>20</v>
      </c>
      <c r="V1706" s="24">
        <v>2</v>
      </c>
      <c r="W1706" s="24">
        <v>14</v>
      </c>
      <c r="X1706" s="24">
        <v>3</v>
      </c>
      <c r="Y1706" s="24">
        <v>0</v>
      </c>
      <c r="Z1706" s="24">
        <v>10</v>
      </c>
      <c r="AA1706" s="21">
        <v>1</v>
      </c>
      <c r="AB1706" s="21">
        <v>2</v>
      </c>
      <c r="AC1706" s="21">
        <v>0</v>
      </c>
      <c r="AD1706" s="21">
        <v>2</v>
      </c>
      <c r="AE1706" s="21">
        <v>9</v>
      </c>
      <c r="AF1706" s="21">
        <v>0</v>
      </c>
      <c r="AG1706" s="21">
        <v>0</v>
      </c>
      <c r="AH1706" s="21">
        <v>0</v>
      </c>
      <c r="AI1706" s="21">
        <v>0</v>
      </c>
      <c r="AJ1706" s="21">
        <v>0</v>
      </c>
      <c r="AK1706" s="21">
        <v>0</v>
      </c>
      <c r="AL1706" s="21">
        <v>3</v>
      </c>
      <c r="AM1706" s="21">
        <v>11</v>
      </c>
      <c r="AN1706" s="25">
        <v>0</v>
      </c>
    </row>
    <row r="1707" spans="1:40" x14ac:dyDescent="0.35">
      <c r="A1707" s="26">
        <v>4186</v>
      </c>
      <c r="B1707" s="27">
        <v>1950</v>
      </c>
      <c r="C1707" s="21">
        <f ca="1">YEAR(TODAY())-CLEAN!$B1707</f>
        <v>75</v>
      </c>
      <c r="D1707" s="28" t="s">
        <v>794</v>
      </c>
      <c r="E1707" s="27" t="s">
        <v>716</v>
      </c>
      <c r="F1707" s="27" t="s">
        <v>713</v>
      </c>
      <c r="G1707" s="29">
        <v>34026</v>
      </c>
      <c r="H1707" s="28">
        <v>1</v>
      </c>
      <c r="I1707" s="28">
        <v>1</v>
      </c>
      <c r="J1707" s="28">
        <f>CLEAN!$H1707+CLEAN!$I1707</f>
        <v>2</v>
      </c>
      <c r="K1707" s="30">
        <v>41491</v>
      </c>
      <c r="L1707" s="28">
        <f ca="1">YEAR(TODAY())-YEAR(CLEAN!$K1707)</f>
        <v>12</v>
      </c>
      <c r="M1707" s="28">
        <v>11</v>
      </c>
      <c r="N1707" s="28">
        <f>SUM(CLEAN!$AB1707:$AE1707)</f>
        <v>11</v>
      </c>
      <c r="O1707" s="31">
        <f>CLEAN!$U1707+CLEAN!$V1707+CLEAN!$W1707+CLEAN!$X1707+CLEAN!$Y1707+CLEAN!$Z1707</f>
        <v>76</v>
      </c>
      <c r="P1707" s="28">
        <f>IF(CLEAN!$M1707&lt;=32,3,IF(CLEAN!$M1707&lt;=65,2,1))</f>
        <v>3</v>
      </c>
      <c r="Q1707" s="28">
        <f>IF(Table_Market[[#This Row],[F_TOTAL_achat]]&lt;=14,1,IF(Table_Market[[#This Row],[F_TOTAL_achat]]&lt;=21,2,3))</f>
        <v>1</v>
      </c>
      <c r="R1707" s="28">
        <f>IF(Table_Market[[#This Row],[M_TOTAL_dépensé]]&lt;=115,1,IF(Table_Market[[#This Row],[M_TOTAL_dépensé]]&lt;=833,2,3))</f>
        <v>1</v>
      </c>
      <c r="S1707" s="21" t="str">
        <f>Table_Market[[#This Row],[R_SCORE]]&amp;Table_Market[[#This Row],[F_SCORE]]&amp;Table_Market[[#This Row],[M_SCORE]]</f>
        <v>311</v>
      </c>
      <c r="T17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07" s="31">
        <v>18</v>
      </c>
      <c r="V1707" s="31">
        <v>6</v>
      </c>
      <c r="W1707" s="31">
        <v>15</v>
      </c>
      <c r="X1707" s="31">
        <v>12</v>
      </c>
      <c r="Y1707" s="31">
        <v>8</v>
      </c>
      <c r="Z1707" s="31">
        <v>17</v>
      </c>
      <c r="AA1707" s="28">
        <v>3</v>
      </c>
      <c r="AB1707" s="28">
        <v>2</v>
      </c>
      <c r="AC1707" s="28">
        <v>1</v>
      </c>
      <c r="AD1707" s="28">
        <v>3</v>
      </c>
      <c r="AE1707" s="28">
        <v>5</v>
      </c>
      <c r="AF1707" s="28">
        <v>0</v>
      </c>
      <c r="AG1707" s="28">
        <v>0</v>
      </c>
      <c r="AH1707" s="28">
        <v>0</v>
      </c>
      <c r="AI1707" s="28">
        <v>0</v>
      </c>
      <c r="AJ1707" s="28">
        <v>0</v>
      </c>
      <c r="AK1707" s="28">
        <v>0</v>
      </c>
      <c r="AL1707" s="28">
        <v>3</v>
      </c>
      <c r="AM1707" s="28">
        <v>11</v>
      </c>
      <c r="AN1707" s="32">
        <v>0</v>
      </c>
    </row>
    <row r="1708" spans="1:40" x14ac:dyDescent="0.35">
      <c r="A1708" s="19">
        <v>1419</v>
      </c>
      <c r="B1708" s="20">
        <v>1950</v>
      </c>
      <c r="C1708" s="21">
        <f ca="1">YEAR(TODAY())-CLEAN!$B1708</f>
        <v>75</v>
      </c>
      <c r="D1708" s="28" t="s">
        <v>794</v>
      </c>
      <c r="E1708" s="20" t="s">
        <v>716</v>
      </c>
      <c r="F1708" s="20" t="s">
        <v>713</v>
      </c>
      <c r="G1708" s="22">
        <v>34026</v>
      </c>
      <c r="H1708" s="21">
        <v>1</v>
      </c>
      <c r="I1708" s="21">
        <v>1</v>
      </c>
      <c r="J1708" s="21">
        <f>CLEAN!$H1708+CLEAN!$I1708</f>
        <v>2</v>
      </c>
      <c r="K1708" s="23">
        <v>41491</v>
      </c>
      <c r="L1708" s="21">
        <f ca="1">YEAR(TODAY())-YEAR(CLEAN!$K1708)</f>
        <v>12</v>
      </c>
      <c r="M1708" s="21">
        <v>11</v>
      </c>
      <c r="N1708" s="21">
        <f>SUM(CLEAN!$AB1708:$AE1708)</f>
        <v>11</v>
      </c>
      <c r="O1708" s="24">
        <f>CLEAN!$U1708+CLEAN!$V1708+CLEAN!$W1708+CLEAN!$X1708+CLEAN!$Y1708+CLEAN!$Z1708</f>
        <v>76</v>
      </c>
      <c r="P1708" s="21">
        <f>IF(CLEAN!$M1708&lt;=32,3,IF(CLEAN!$M1708&lt;=65,2,1))</f>
        <v>3</v>
      </c>
      <c r="Q1708" s="21">
        <f>IF(Table_Market[[#This Row],[F_TOTAL_achat]]&lt;=14,1,IF(Table_Market[[#This Row],[F_TOTAL_achat]]&lt;=21,2,3))</f>
        <v>1</v>
      </c>
      <c r="R1708" s="21">
        <f>IF(Table_Market[[#This Row],[M_TOTAL_dépensé]]&lt;=115,1,IF(Table_Market[[#This Row],[M_TOTAL_dépensé]]&lt;=833,2,3))</f>
        <v>1</v>
      </c>
      <c r="S1708" s="21" t="str">
        <f>Table_Market[[#This Row],[R_SCORE]]&amp;Table_Market[[#This Row],[F_SCORE]]&amp;Table_Market[[#This Row],[M_SCORE]]</f>
        <v>311</v>
      </c>
      <c r="T17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08" s="24">
        <v>18</v>
      </c>
      <c r="V1708" s="24">
        <v>6</v>
      </c>
      <c r="W1708" s="24">
        <v>15</v>
      </c>
      <c r="X1708" s="24">
        <v>12</v>
      </c>
      <c r="Y1708" s="24">
        <v>8</v>
      </c>
      <c r="Z1708" s="24">
        <v>17</v>
      </c>
      <c r="AA1708" s="21">
        <v>3</v>
      </c>
      <c r="AB1708" s="21">
        <v>2</v>
      </c>
      <c r="AC1708" s="21">
        <v>1</v>
      </c>
      <c r="AD1708" s="21">
        <v>3</v>
      </c>
      <c r="AE1708" s="21">
        <v>5</v>
      </c>
      <c r="AF1708" s="21">
        <v>0</v>
      </c>
      <c r="AG1708" s="21">
        <v>0</v>
      </c>
      <c r="AH1708" s="21">
        <v>0</v>
      </c>
      <c r="AI1708" s="21">
        <v>0</v>
      </c>
      <c r="AJ1708" s="21">
        <v>0</v>
      </c>
      <c r="AK1708" s="21">
        <v>0</v>
      </c>
      <c r="AL1708" s="21">
        <v>3</v>
      </c>
      <c r="AM1708" s="21">
        <v>11</v>
      </c>
      <c r="AN1708" s="25">
        <v>0</v>
      </c>
    </row>
    <row r="1709" spans="1:40" x14ac:dyDescent="0.35">
      <c r="A1709" s="26">
        <v>663</v>
      </c>
      <c r="B1709" s="27">
        <v>1989</v>
      </c>
      <c r="C1709" s="21">
        <f ca="1">YEAR(TODAY())-CLEAN!$B1709</f>
        <v>36</v>
      </c>
      <c r="D1709" s="28" t="s">
        <v>793</v>
      </c>
      <c r="E1709" s="27" t="s">
        <v>714</v>
      </c>
      <c r="F1709" s="27" t="s">
        <v>709</v>
      </c>
      <c r="G1709" s="29">
        <v>33996</v>
      </c>
      <c r="H1709" s="28">
        <v>0</v>
      </c>
      <c r="I1709" s="28">
        <v>0</v>
      </c>
      <c r="J1709" s="28">
        <f>CLEAN!$H1709+CLEAN!$I1709</f>
        <v>0</v>
      </c>
      <c r="K1709" s="30">
        <v>41528</v>
      </c>
      <c r="L1709" s="28">
        <f ca="1">YEAR(TODAY())-YEAR(CLEAN!$K1709)</f>
        <v>12</v>
      </c>
      <c r="M1709" s="28">
        <v>46</v>
      </c>
      <c r="N1709" s="28">
        <f>SUM(CLEAN!$AB1709:$AE1709)</f>
        <v>9</v>
      </c>
      <c r="O1709" s="31">
        <f>CLEAN!$U1709+CLEAN!$V1709+CLEAN!$W1709+CLEAN!$X1709+CLEAN!$Y1709+CLEAN!$Z1709</f>
        <v>71</v>
      </c>
      <c r="P1709" s="28">
        <f>IF(CLEAN!$M1709&lt;=32,3,IF(CLEAN!$M1709&lt;=65,2,1))</f>
        <v>2</v>
      </c>
      <c r="Q1709" s="28">
        <f>IF(Table_Market[[#This Row],[F_TOTAL_achat]]&lt;=14,1,IF(Table_Market[[#This Row],[F_TOTAL_achat]]&lt;=21,2,3))</f>
        <v>1</v>
      </c>
      <c r="R1709" s="28">
        <f>IF(Table_Market[[#This Row],[M_TOTAL_dépensé]]&lt;=115,1,IF(Table_Market[[#This Row],[M_TOTAL_dépensé]]&lt;=833,2,3))</f>
        <v>1</v>
      </c>
      <c r="S1709" s="21" t="str">
        <f>Table_Market[[#This Row],[R_SCORE]]&amp;Table_Market[[#This Row],[F_SCORE]]&amp;Table_Market[[#This Row],[M_SCORE]]</f>
        <v>211</v>
      </c>
      <c r="T17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09" s="31">
        <v>40</v>
      </c>
      <c r="V1709" s="31">
        <v>2</v>
      </c>
      <c r="W1709" s="31">
        <v>15</v>
      </c>
      <c r="X1709" s="31">
        <v>8</v>
      </c>
      <c r="Y1709" s="31">
        <v>0</v>
      </c>
      <c r="Z1709" s="31">
        <v>6</v>
      </c>
      <c r="AA1709" s="28">
        <v>1</v>
      </c>
      <c r="AB1709" s="28">
        <v>1</v>
      </c>
      <c r="AC1709" s="28">
        <v>1</v>
      </c>
      <c r="AD1709" s="28">
        <v>3</v>
      </c>
      <c r="AE1709" s="28">
        <v>4</v>
      </c>
      <c r="AF1709" s="28">
        <v>0</v>
      </c>
      <c r="AG1709" s="28">
        <v>0</v>
      </c>
      <c r="AH1709" s="28">
        <v>0</v>
      </c>
      <c r="AI1709" s="28">
        <v>0</v>
      </c>
      <c r="AJ1709" s="28">
        <v>0</v>
      </c>
      <c r="AK1709" s="28">
        <v>0</v>
      </c>
      <c r="AL1709" s="28">
        <v>3</v>
      </c>
      <c r="AM1709" s="28">
        <v>11</v>
      </c>
      <c r="AN1709" s="32">
        <v>0</v>
      </c>
    </row>
    <row r="1710" spans="1:40" x14ac:dyDescent="0.35">
      <c r="A1710" s="19">
        <v>8299</v>
      </c>
      <c r="B1710" s="20">
        <v>1989</v>
      </c>
      <c r="C1710" s="21">
        <f ca="1">YEAR(TODAY())-CLEAN!$B1710</f>
        <v>36</v>
      </c>
      <c r="D1710" s="28" t="s">
        <v>793</v>
      </c>
      <c r="E1710" s="20" t="s">
        <v>714</v>
      </c>
      <c r="F1710" s="20" t="s">
        <v>709</v>
      </c>
      <c r="G1710" s="22">
        <v>33996</v>
      </c>
      <c r="H1710" s="21">
        <v>0</v>
      </c>
      <c r="I1710" s="21">
        <v>0</v>
      </c>
      <c r="J1710" s="21">
        <f>CLEAN!$H1710+CLEAN!$I1710</f>
        <v>0</v>
      </c>
      <c r="K1710" s="23">
        <v>41528</v>
      </c>
      <c r="L1710" s="21">
        <f ca="1">YEAR(TODAY())-YEAR(CLEAN!$K1710)</f>
        <v>12</v>
      </c>
      <c r="M1710" s="21">
        <v>46</v>
      </c>
      <c r="N1710" s="21">
        <f>SUM(CLEAN!$AB1710:$AE1710)</f>
        <v>9</v>
      </c>
      <c r="O1710" s="24">
        <f>CLEAN!$U1710+CLEAN!$V1710+CLEAN!$W1710+CLEAN!$X1710+CLEAN!$Y1710+CLEAN!$Z1710</f>
        <v>71</v>
      </c>
      <c r="P1710" s="21">
        <f>IF(CLEAN!$M1710&lt;=32,3,IF(CLEAN!$M1710&lt;=65,2,1))</f>
        <v>2</v>
      </c>
      <c r="Q1710" s="21">
        <f>IF(Table_Market[[#This Row],[F_TOTAL_achat]]&lt;=14,1,IF(Table_Market[[#This Row],[F_TOTAL_achat]]&lt;=21,2,3))</f>
        <v>1</v>
      </c>
      <c r="R1710" s="21">
        <f>IF(Table_Market[[#This Row],[M_TOTAL_dépensé]]&lt;=115,1,IF(Table_Market[[#This Row],[M_TOTAL_dépensé]]&lt;=833,2,3))</f>
        <v>1</v>
      </c>
      <c r="S1710" s="21" t="str">
        <f>Table_Market[[#This Row],[R_SCORE]]&amp;Table_Market[[#This Row],[F_SCORE]]&amp;Table_Market[[#This Row],[M_SCORE]]</f>
        <v>211</v>
      </c>
      <c r="T17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10" s="24">
        <v>40</v>
      </c>
      <c r="V1710" s="24">
        <v>2</v>
      </c>
      <c r="W1710" s="24">
        <v>15</v>
      </c>
      <c r="X1710" s="24">
        <v>8</v>
      </c>
      <c r="Y1710" s="24">
        <v>0</v>
      </c>
      <c r="Z1710" s="24">
        <v>6</v>
      </c>
      <c r="AA1710" s="21">
        <v>1</v>
      </c>
      <c r="AB1710" s="21">
        <v>1</v>
      </c>
      <c r="AC1710" s="21">
        <v>1</v>
      </c>
      <c r="AD1710" s="21">
        <v>3</v>
      </c>
      <c r="AE1710" s="21">
        <v>4</v>
      </c>
      <c r="AF1710" s="21">
        <v>0</v>
      </c>
      <c r="AG1710" s="21">
        <v>0</v>
      </c>
      <c r="AH1710" s="21">
        <v>0</v>
      </c>
      <c r="AI1710" s="21">
        <v>0</v>
      </c>
      <c r="AJ1710" s="21">
        <v>0</v>
      </c>
      <c r="AK1710" s="21">
        <v>0</v>
      </c>
      <c r="AL1710" s="21">
        <v>3</v>
      </c>
      <c r="AM1710" s="21">
        <v>11</v>
      </c>
      <c r="AN1710" s="25">
        <v>0</v>
      </c>
    </row>
    <row r="1711" spans="1:40" x14ac:dyDescent="0.35">
      <c r="A1711" s="26">
        <v>5267</v>
      </c>
      <c r="B1711" s="27">
        <v>1970</v>
      </c>
      <c r="C1711" s="21">
        <f ca="1">YEAR(TODAY())-CLEAN!$B1711</f>
        <v>55</v>
      </c>
      <c r="D1711" s="28" t="s">
        <v>792</v>
      </c>
      <c r="E1711" s="27" t="s">
        <v>716</v>
      </c>
      <c r="F1711" s="27" t="s">
        <v>711</v>
      </c>
      <c r="G1711" s="29">
        <v>33986</v>
      </c>
      <c r="H1711" s="28">
        <v>1</v>
      </c>
      <c r="I1711" s="28">
        <v>0</v>
      </c>
      <c r="J1711" s="28">
        <f>CLEAN!$H1711+CLEAN!$I1711</f>
        <v>1</v>
      </c>
      <c r="K1711" s="30">
        <v>41347</v>
      </c>
      <c r="L1711" s="28">
        <f ca="1">YEAR(TODAY())-YEAR(CLEAN!$K1711)</f>
        <v>12</v>
      </c>
      <c r="M1711" s="28">
        <v>43</v>
      </c>
      <c r="N1711" s="28">
        <f>SUM(CLEAN!$AB1711:$AE1711)</f>
        <v>11</v>
      </c>
      <c r="O1711" s="31">
        <f>CLEAN!$U1711+CLEAN!$V1711+CLEAN!$W1711+CLEAN!$X1711+CLEAN!$Y1711+CLEAN!$Z1711</f>
        <v>44</v>
      </c>
      <c r="P1711" s="28">
        <f>IF(CLEAN!$M1711&lt;=32,3,IF(CLEAN!$M1711&lt;=65,2,1))</f>
        <v>2</v>
      </c>
      <c r="Q1711" s="28">
        <f>IF(Table_Market[[#This Row],[F_TOTAL_achat]]&lt;=14,1,IF(Table_Market[[#This Row],[F_TOTAL_achat]]&lt;=21,2,3))</f>
        <v>1</v>
      </c>
      <c r="R1711" s="28">
        <f>IF(Table_Market[[#This Row],[M_TOTAL_dépensé]]&lt;=115,1,IF(Table_Market[[#This Row],[M_TOTAL_dépensé]]&lt;=833,2,3))</f>
        <v>1</v>
      </c>
      <c r="S1711" s="21" t="str">
        <f>Table_Market[[#This Row],[R_SCORE]]&amp;Table_Market[[#This Row],[F_SCORE]]&amp;Table_Market[[#This Row],[M_SCORE]]</f>
        <v>211</v>
      </c>
      <c r="T17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11" s="31">
        <v>16</v>
      </c>
      <c r="V1711" s="31">
        <v>2</v>
      </c>
      <c r="W1711" s="31">
        <v>18</v>
      </c>
      <c r="X1711" s="31">
        <v>2</v>
      </c>
      <c r="Y1711" s="31">
        <v>1</v>
      </c>
      <c r="Z1711" s="31">
        <v>5</v>
      </c>
      <c r="AA1711" s="28">
        <v>1</v>
      </c>
      <c r="AB1711" s="28">
        <v>1</v>
      </c>
      <c r="AC1711" s="28">
        <v>0</v>
      </c>
      <c r="AD1711" s="28">
        <v>3</v>
      </c>
      <c r="AE1711" s="28">
        <v>7</v>
      </c>
      <c r="AF1711" s="28">
        <v>0</v>
      </c>
      <c r="AG1711" s="28">
        <v>0</v>
      </c>
      <c r="AH1711" s="28">
        <v>0</v>
      </c>
      <c r="AI1711" s="28">
        <v>0</v>
      </c>
      <c r="AJ1711" s="28">
        <v>0</v>
      </c>
      <c r="AK1711" s="28">
        <v>0</v>
      </c>
      <c r="AL1711" s="28">
        <v>3</v>
      </c>
      <c r="AM1711" s="28">
        <v>11</v>
      </c>
      <c r="AN1711" s="32">
        <v>0</v>
      </c>
    </row>
    <row r="1712" spans="1:40" x14ac:dyDescent="0.35">
      <c r="A1712" s="19">
        <v>1764</v>
      </c>
      <c r="B1712" s="20">
        <v>1975</v>
      </c>
      <c r="C1712" s="21">
        <f ca="1">YEAR(TODAY())-CLEAN!$B1712</f>
        <v>50</v>
      </c>
      <c r="D1712" s="28" t="s">
        <v>792</v>
      </c>
      <c r="E1712" s="20" t="s">
        <v>716</v>
      </c>
      <c r="F1712" s="20" t="s">
        <v>709</v>
      </c>
      <c r="G1712" s="22">
        <v>33955</v>
      </c>
      <c r="H1712" s="21">
        <v>1</v>
      </c>
      <c r="I1712" s="21">
        <v>0</v>
      </c>
      <c r="J1712" s="21">
        <f>CLEAN!$H1712+CLEAN!$I1712</f>
        <v>1</v>
      </c>
      <c r="K1712" s="23">
        <v>41495</v>
      </c>
      <c r="L1712" s="21">
        <f ca="1">YEAR(TODAY())-YEAR(CLEAN!$K1712)</f>
        <v>12</v>
      </c>
      <c r="M1712" s="21">
        <v>92</v>
      </c>
      <c r="N1712" s="21">
        <f>SUM(CLEAN!$AB1712:$AE1712)</f>
        <v>19</v>
      </c>
      <c r="O1712" s="24">
        <f>CLEAN!$U1712+CLEAN!$V1712+CLEAN!$W1712+CLEAN!$X1712+CLEAN!$Y1712+CLEAN!$Z1712</f>
        <v>270</v>
      </c>
      <c r="P1712" s="21">
        <f>IF(CLEAN!$M1712&lt;=32,3,IF(CLEAN!$M1712&lt;=65,2,1))</f>
        <v>1</v>
      </c>
      <c r="Q1712" s="21">
        <f>IF(Table_Market[[#This Row],[F_TOTAL_achat]]&lt;=14,1,IF(Table_Market[[#This Row],[F_TOTAL_achat]]&lt;=21,2,3))</f>
        <v>2</v>
      </c>
      <c r="R1712" s="21">
        <f>IF(Table_Market[[#This Row],[M_TOTAL_dépensé]]&lt;=115,1,IF(Table_Market[[#This Row],[M_TOTAL_dépensé]]&lt;=833,2,3))</f>
        <v>2</v>
      </c>
      <c r="S1712" s="21" t="str">
        <f>Table_Market[[#This Row],[R_SCORE]]&amp;Table_Market[[#This Row],[F_SCORE]]&amp;Table_Market[[#This Row],[M_SCORE]]</f>
        <v>122</v>
      </c>
      <c r="T17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12" s="24">
        <v>100</v>
      </c>
      <c r="V1712" s="24">
        <v>2</v>
      </c>
      <c r="W1712" s="24">
        <v>128</v>
      </c>
      <c r="X1712" s="24">
        <v>23</v>
      </c>
      <c r="Y1712" s="24">
        <v>7</v>
      </c>
      <c r="Z1712" s="24">
        <v>10</v>
      </c>
      <c r="AA1712" s="21">
        <v>4</v>
      </c>
      <c r="AB1712" s="21">
        <v>5</v>
      </c>
      <c r="AC1712" s="21">
        <v>1</v>
      </c>
      <c r="AD1712" s="21">
        <v>5</v>
      </c>
      <c r="AE1712" s="21">
        <v>8</v>
      </c>
      <c r="AF1712" s="21">
        <v>0</v>
      </c>
      <c r="AG1712" s="21">
        <v>0</v>
      </c>
      <c r="AH1712" s="21">
        <v>0</v>
      </c>
      <c r="AI1712" s="21">
        <v>0</v>
      </c>
      <c r="AJ1712" s="21">
        <v>0</v>
      </c>
      <c r="AK1712" s="21">
        <v>0</v>
      </c>
      <c r="AL1712" s="21">
        <v>3</v>
      </c>
      <c r="AM1712" s="21">
        <v>11</v>
      </c>
      <c r="AN1712" s="25">
        <v>0</v>
      </c>
    </row>
    <row r="1713" spans="1:40" x14ac:dyDescent="0.35">
      <c r="A1713" s="26">
        <v>2278</v>
      </c>
      <c r="B1713" s="27">
        <v>1985</v>
      </c>
      <c r="C1713" s="21">
        <f ca="1">YEAR(TODAY())-CLEAN!$B1713</f>
        <v>40</v>
      </c>
      <c r="D1713" s="28" t="s">
        <v>793</v>
      </c>
      <c r="E1713" s="27" t="s">
        <v>717</v>
      </c>
      <c r="F1713" s="27" t="s">
        <v>709</v>
      </c>
      <c r="G1713" s="29">
        <v>33812</v>
      </c>
      <c r="H1713" s="28">
        <v>1</v>
      </c>
      <c r="I1713" s="28">
        <v>0</v>
      </c>
      <c r="J1713" s="28">
        <f>CLEAN!$H1713+CLEAN!$I1713</f>
        <v>1</v>
      </c>
      <c r="K1713" s="30">
        <v>41216</v>
      </c>
      <c r="L1713" s="28">
        <f ca="1">YEAR(TODAY())-YEAR(CLEAN!$K1713)</f>
        <v>13</v>
      </c>
      <c r="M1713" s="28">
        <v>86</v>
      </c>
      <c r="N1713" s="28">
        <f>SUM(CLEAN!$AB1713:$AE1713)</f>
        <v>12</v>
      </c>
      <c r="O1713" s="31">
        <f>CLEAN!$U1713+CLEAN!$V1713+CLEAN!$W1713+CLEAN!$X1713+CLEAN!$Y1713+CLEAN!$Z1713</f>
        <v>133</v>
      </c>
      <c r="P1713" s="28">
        <f>IF(CLEAN!$M1713&lt;=32,3,IF(CLEAN!$M1713&lt;=65,2,1))</f>
        <v>1</v>
      </c>
      <c r="Q1713" s="28">
        <f>IF(Table_Market[[#This Row],[F_TOTAL_achat]]&lt;=14,1,IF(Table_Market[[#This Row],[F_TOTAL_achat]]&lt;=21,2,3))</f>
        <v>1</v>
      </c>
      <c r="R1713" s="28">
        <f>IF(Table_Market[[#This Row],[M_TOTAL_dépensé]]&lt;=115,1,IF(Table_Market[[#This Row],[M_TOTAL_dépensé]]&lt;=833,2,3))</f>
        <v>2</v>
      </c>
      <c r="S1713" s="21" t="str">
        <f>Table_Market[[#This Row],[R_SCORE]]&amp;Table_Market[[#This Row],[F_SCORE]]&amp;Table_Market[[#This Row],[M_SCORE]]</f>
        <v>112</v>
      </c>
      <c r="T17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13" s="31">
        <v>4</v>
      </c>
      <c r="V1713" s="31">
        <v>17</v>
      </c>
      <c r="W1713" s="31">
        <v>19</v>
      </c>
      <c r="X1713" s="31">
        <v>30</v>
      </c>
      <c r="Y1713" s="31">
        <v>24</v>
      </c>
      <c r="Z1713" s="31">
        <v>39</v>
      </c>
      <c r="AA1713" s="28">
        <v>2</v>
      </c>
      <c r="AB1713" s="28">
        <v>2</v>
      </c>
      <c r="AC1713" s="28">
        <v>1</v>
      </c>
      <c r="AD1713" s="28">
        <v>3</v>
      </c>
      <c r="AE1713" s="28">
        <v>6</v>
      </c>
      <c r="AF1713" s="28">
        <v>0</v>
      </c>
      <c r="AG1713" s="28">
        <v>0</v>
      </c>
      <c r="AH1713" s="28">
        <v>0</v>
      </c>
      <c r="AI1713" s="28">
        <v>0</v>
      </c>
      <c r="AJ1713" s="28">
        <v>0</v>
      </c>
      <c r="AK1713" s="28">
        <v>0</v>
      </c>
      <c r="AL1713" s="28">
        <v>3</v>
      </c>
      <c r="AM1713" s="28">
        <v>11</v>
      </c>
      <c r="AN1713" s="32">
        <v>0</v>
      </c>
    </row>
    <row r="1714" spans="1:40" x14ac:dyDescent="0.35">
      <c r="A1714" s="19">
        <v>9579</v>
      </c>
      <c r="B1714" s="20">
        <v>1959</v>
      </c>
      <c r="C1714" s="21">
        <f ca="1">YEAR(TODAY())-CLEAN!$B1714</f>
        <v>66</v>
      </c>
      <c r="D1714" s="28" t="s">
        <v>794</v>
      </c>
      <c r="E1714" s="20" t="s">
        <v>714</v>
      </c>
      <c r="F1714" s="20" t="s">
        <v>710</v>
      </c>
      <c r="G1714" s="22">
        <v>33762</v>
      </c>
      <c r="H1714" s="21">
        <v>2</v>
      </c>
      <c r="I1714" s="21">
        <v>1</v>
      </c>
      <c r="J1714" s="21">
        <f>CLEAN!$H1714+CLEAN!$I1714</f>
        <v>3</v>
      </c>
      <c r="K1714" s="23">
        <v>41462</v>
      </c>
      <c r="L1714" s="21">
        <f ca="1">YEAR(TODAY())-YEAR(CLEAN!$K1714)</f>
        <v>12</v>
      </c>
      <c r="M1714" s="21">
        <v>61</v>
      </c>
      <c r="N1714" s="21">
        <f>SUM(CLEAN!$AB1714:$AE1714)</f>
        <v>14</v>
      </c>
      <c r="O1714" s="24">
        <f>CLEAN!$U1714+CLEAN!$V1714+CLEAN!$W1714+CLEAN!$X1714+CLEAN!$Y1714+CLEAN!$Z1714</f>
        <v>106</v>
      </c>
      <c r="P1714" s="21">
        <f>IF(CLEAN!$M1714&lt;=32,3,IF(CLEAN!$M1714&lt;=65,2,1))</f>
        <v>2</v>
      </c>
      <c r="Q1714" s="21">
        <f>IF(Table_Market[[#This Row],[F_TOTAL_achat]]&lt;=14,1,IF(Table_Market[[#This Row],[F_TOTAL_achat]]&lt;=21,2,3))</f>
        <v>1</v>
      </c>
      <c r="R1714" s="21">
        <f>IF(Table_Market[[#This Row],[M_TOTAL_dépensé]]&lt;=115,1,IF(Table_Market[[#This Row],[M_TOTAL_dépensé]]&lt;=833,2,3))</f>
        <v>1</v>
      </c>
      <c r="S1714" s="21" t="str">
        <f>Table_Market[[#This Row],[R_SCORE]]&amp;Table_Market[[#This Row],[F_SCORE]]&amp;Table_Market[[#This Row],[M_SCORE]]</f>
        <v>211</v>
      </c>
      <c r="T17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14" s="24">
        <v>53</v>
      </c>
      <c r="V1714" s="24">
        <v>1</v>
      </c>
      <c r="W1714" s="24">
        <v>34</v>
      </c>
      <c r="X1714" s="24">
        <v>2</v>
      </c>
      <c r="Y1714" s="24">
        <v>0</v>
      </c>
      <c r="Z1714" s="24">
        <v>16</v>
      </c>
      <c r="AA1714" s="21">
        <v>3</v>
      </c>
      <c r="AB1714" s="21">
        <v>2</v>
      </c>
      <c r="AC1714" s="21">
        <v>2</v>
      </c>
      <c r="AD1714" s="21">
        <v>2</v>
      </c>
      <c r="AE1714" s="21">
        <v>8</v>
      </c>
      <c r="AF1714" s="21">
        <v>0</v>
      </c>
      <c r="AG1714" s="21">
        <v>0</v>
      </c>
      <c r="AH1714" s="21">
        <v>0</v>
      </c>
      <c r="AI1714" s="21">
        <v>0</v>
      </c>
      <c r="AJ1714" s="21">
        <v>0</v>
      </c>
      <c r="AK1714" s="21">
        <v>0</v>
      </c>
      <c r="AL1714" s="21">
        <v>3</v>
      </c>
      <c r="AM1714" s="21">
        <v>11</v>
      </c>
      <c r="AN1714" s="25">
        <v>0</v>
      </c>
    </row>
    <row r="1715" spans="1:40" x14ac:dyDescent="0.35">
      <c r="A1715" s="26">
        <v>2281</v>
      </c>
      <c r="B1715" s="27">
        <v>1970</v>
      </c>
      <c r="C1715" s="21">
        <f ca="1">YEAR(TODAY())-CLEAN!$B1715</f>
        <v>55</v>
      </c>
      <c r="D1715" s="28" t="s">
        <v>792</v>
      </c>
      <c r="E1715" s="27" t="s">
        <v>716</v>
      </c>
      <c r="F1715" s="27" t="s">
        <v>709</v>
      </c>
      <c r="G1715" s="29">
        <v>33697</v>
      </c>
      <c r="H1715" s="28">
        <v>1</v>
      </c>
      <c r="I1715" s="28">
        <v>0</v>
      </c>
      <c r="J1715" s="28">
        <f>CLEAN!$H1715+CLEAN!$I1715</f>
        <v>1</v>
      </c>
      <c r="K1715" s="30">
        <v>41532</v>
      </c>
      <c r="L1715" s="28">
        <f ca="1">YEAR(TODAY())-YEAR(CLEAN!$K1715)</f>
        <v>12</v>
      </c>
      <c r="M1715" s="28">
        <v>34</v>
      </c>
      <c r="N1715" s="28">
        <f>SUM(CLEAN!$AB1715:$AE1715)</f>
        <v>10</v>
      </c>
      <c r="O1715" s="31">
        <f>CLEAN!$U1715+CLEAN!$V1715+CLEAN!$W1715+CLEAN!$X1715+CLEAN!$Y1715+CLEAN!$Z1715</f>
        <v>28</v>
      </c>
      <c r="P1715" s="28">
        <f>IF(CLEAN!$M1715&lt;=32,3,IF(CLEAN!$M1715&lt;=65,2,1))</f>
        <v>2</v>
      </c>
      <c r="Q1715" s="28">
        <f>IF(Table_Market[[#This Row],[F_TOTAL_achat]]&lt;=14,1,IF(Table_Market[[#This Row],[F_TOTAL_achat]]&lt;=21,2,3))</f>
        <v>1</v>
      </c>
      <c r="R1715" s="28">
        <f>IF(Table_Market[[#This Row],[M_TOTAL_dépensé]]&lt;=115,1,IF(Table_Market[[#This Row],[M_TOTAL_dépensé]]&lt;=833,2,3))</f>
        <v>1</v>
      </c>
      <c r="S1715" s="21" t="str">
        <f>Table_Market[[#This Row],[R_SCORE]]&amp;Table_Market[[#This Row],[F_SCORE]]&amp;Table_Market[[#This Row],[M_SCORE]]</f>
        <v>211</v>
      </c>
      <c r="T17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15" s="31">
        <v>4</v>
      </c>
      <c r="V1715" s="31">
        <v>3</v>
      </c>
      <c r="W1715" s="31">
        <v>7</v>
      </c>
      <c r="X1715" s="31">
        <v>0</v>
      </c>
      <c r="Y1715" s="31">
        <v>3</v>
      </c>
      <c r="Z1715" s="31">
        <v>11</v>
      </c>
      <c r="AA1715" s="28">
        <v>1</v>
      </c>
      <c r="AB1715" s="28">
        <v>1</v>
      </c>
      <c r="AC1715" s="28">
        <v>0</v>
      </c>
      <c r="AD1715" s="28">
        <v>2</v>
      </c>
      <c r="AE1715" s="28">
        <v>7</v>
      </c>
      <c r="AF1715" s="28">
        <v>1</v>
      </c>
      <c r="AG1715" s="28">
        <v>0</v>
      </c>
      <c r="AH1715" s="28">
        <v>0</v>
      </c>
      <c r="AI1715" s="28">
        <v>0</v>
      </c>
      <c r="AJ1715" s="28">
        <v>0</v>
      </c>
      <c r="AK1715" s="28">
        <v>0</v>
      </c>
      <c r="AL1715" s="28">
        <v>3</v>
      </c>
      <c r="AM1715" s="28">
        <v>11</v>
      </c>
      <c r="AN1715" s="32">
        <v>0</v>
      </c>
    </row>
    <row r="1716" spans="1:40" x14ac:dyDescent="0.35">
      <c r="A1716" s="19">
        <v>8876</v>
      </c>
      <c r="B1716" s="20">
        <v>1963</v>
      </c>
      <c r="C1716" s="21">
        <f ca="1">YEAR(TODAY())-CLEAN!$B1716</f>
        <v>62</v>
      </c>
      <c r="D1716" s="28" t="s">
        <v>794</v>
      </c>
      <c r="E1716" s="20" t="s">
        <v>714</v>
      </c>
      <c r="F1716" s="20" t="s">
        <v>713</v>
      </c>
      <c r="G1716" s="22">
        <v>33629</v>
      </c>
      <c r="H1716" s="21">
        <v>1</v>
      </c>
      <c r="I1716" s="21">
        <v>1</v>
      </c>
      <c r="J1716" s="21">
        <f>CLEAN!$H1716+CLEAN!$I1716</f>
        <v>2</v>
      </c>
      <c r="K1716" s="23">
        <v>41129</v>
      </c>
      <c r="L1716" s="21">
        <f ca="1">YEAR(TODAY())-YEAR(CLEAN!$K1716)</f>
        <v>13</v>
      </c>
      <c r="M1716" s="21">
        <v>49</v>
      </c>
      <c r="N1716" s="21">
        <f>SUM(CLEAN!$AB1716:$AE1716)</f>
        <v>17</v>
      </c>
      <c r="O1716" s="24">
        <f>CLEAN!$U1716+CLEAN!$V1716+CLEAN!$W1716+CLEAN!$X1716+CLEAN!$Y1716+CLEAN!$Z1716</f>
        <v>152</v>
      </c>
      <c r="P1716" s="21">
        <f>IF(CLEAN!$M1716&lt;=32,3,IF(CLEAN!$M1716&lt;=65,2,1))</f>
        <v>2</v>
      </c>
      <c r="Q1716" s="21">
        <f>IF(Table_Market[[#This Row],[F_TOTAL_achat]]&lt;=14,1,IF(Table_Market[[#This Row],[F_TOTAL_achat]]&lt;=21,2,3))</f>
        <v>2</v>
      </c>
      <c r="R1716" s="21">
        <f>IF(Table_Market[[#This Row],[M_TOTAL_dépensé]]&lt;=115,1,IF(Table_Market[[#This Row],[M_TOTAL_dépensé]]&lt;=833,2,3))</f>
        <v>2</v>
      </c>
      <c r="S1716" s="21" t="str">
        <f>Table_Market[[#This Row],[R_SCORE]]&amp;Table_Market[[#This Row],[F_SCORE]]&amp;Table_Market[[#This Row],[M_SCORE]]</f>
        <v>222</v>
      </c>
      <c r="T17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716" s="24">
        <v>132</v>
      </c>
      <c r="V1716" s="24">
        <v>0</v>
      </c>
      <c r="W1716" s="24">
        <v>16</v>
      </c>
      <c r="X1716" s="24">
        <v>0</v>
      </c>
      <c r="Y1716" s="24">
        <v>0</v>
      </c>
      <c r="Z1716" s="24">
        <v>4</v>
      </c>
      <c r="AA1716" s="21">
        <v>5</v>
      </c>
      <c r="AB1716" s="21">
        <v>3</v>
      </c>
      <c r="AC1716" s="21">
        <v>1</v>
      </c>
      <c r="AD1716" s="21">
        <v>4</v>
      </c>
      <c r="AE1716" s="21">
        <v>9</v>
      </c>
      <c r="AF1716" s="21">
        <v>0</v>
      </c>
      <c r="AG1716" s="21">
        <v>0</v>
      </c>
      <c r="AH1716" s="21">
        <v>0</v>
      </c>
      <c r="AI1716" s="21">
        <v>0</v>
      </c>
      <c r="AJ1716" s="21">
        <v>0</v>
      </c>
      <c r="AK1716" s="21">
        <v>0</v>
      </c>
      <c r="AL1716" s="21">
        <v>3</v>
      </c>
      <c r="AM1716" s="21">
        <v>11</v>
      </c>
      <c r="AN1716" s="25">
        <v>0</v>
      </c>
    </row>
    <row r="1717" spans="1:40" x14ac:dyDescent="0.35">
      <c r="A1717" s="26">
        <v>2371</v>
      </c>
      <c r="B1717" s="27">
        <v>1972</v>
      </c>
      <c r="C1717" s="21">
        <f ca="1">YEAR(TODAY())-CLEAN!$B1717</f>
        <v>53</v>
      </c>
      <c r="D1717" s="28" t="s">
        <v>792</v>
      </c>
      <c r="E1717" s="27" t="s">
        <v>716</v>
      </c>
      <c r="F1717" s="27" t="s">
        <v>710</v>
      </c>
      <c r="G1717" s="29">
        <v>33622</v>
      </c>
      <c r="H1717" s="28">
        <v>1</v>
      </c>
      <c r="I1717" s="28">
        <v>1</v>
      </c>
      <c r="J1717" s="28">
        <f>CLEAN!$H1717+CLEAN!$I1717</f>
        <v>2</v>
      </c>
      <c r="K1717" s="30">
        <v>41377</v>
      </c>
      <c r="L1717" s="28">
        <f ca="1">YEAR(TODAY())-YEAR(CLEAN!$K1717)</f>
        <v>12</v>
      </c>
      <c r="M1717" s="28">
        <v>22</v>
      </c>
      <c r="N1717" s="28">
        <f>SUM(CLEAN!$AB1717:$AE1717)</f>
        <v>13</v>
      </c>
      <c r="O1717" s="31">
        <f>CLEAN!$U1717+CLEAN!$V1717+CLEAN!$W1717+CLEAN!$X1717+CLEAN!$Y1717+CLEAN!$Z1717</f>
        <v>81</v>
      </c>
      <c r="P1717" s="28">
        <f>IF(CLEAN!$M1717&lt;=32,3,IF(CLEAN!$M1717&lt;=65,2,1))</f>
        <v>3</v>
      </c>
      <c r="Q1717" s="28">
        <f>IF(Table_Market[[#This Row],[F_TOTAL_achat]]&lt;=14,1,IF(Table_Market[[#This Row],[F_TOTAL_achat]]&lt;=21,2,3))</f>
        <v>1</v>
      </c>
      <c r="R1717" s="28">
        <f>IF(Table_Market[[#This Row],[M_TOTAL_dépensé]]&lt;=115,1,IF(Table_Market[[#This Row],[M_TOTAL_dépensé]]&lt;=833,2,3))</f>
        <v>1</v>
      </c>
      <c r="S1717" s="21" t="str">
        <f>Table_Market[[#This Row],[R_SCORE]]&amp;Table_Market[[#This Row],[F_SCORE]]&amp;Table_Market[[#This Row],[M_SCORE]]</f>
        <v>311</v>
      </c>
      <c r="T17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17" s="31">
        <v>39</v>
      </c>
      <c r="V1717" s="31">
        <v>1</v>
      </c>
      <c r="W1717" s="31">
        <v>22</v>
      </c>
      <c r="X1717" s="31">
        <v>3</v>
      </c>
      <c r="Y1717" s="31">
        <v>4</v>
      </c>
      <c r="Z1717" s="31">
        <v>12</v>
      </c>
      <c r="AA1717" s="28">
        <v>3</v>
      </c>
      <c r="AB1717" s="28">
        <v>2</v>
      </c>
      <c r="AC1717" s="28">
        <v>0</v>
      </c>
      <c r="AD1717" s="28">
        <v>4</v>
      </c>
      <c r="AE1717" s="28">
        <v>7</v>
      </c>
      <c r="AF1717" s="28">
        <v>0</v>
      </c>
      <c r="AG1717" s="28">
        <v>0</v>
      </c>
      <c r="AH1717" s="28">
        <v>0</v>
      </c>
      <c r="AI1717" s="28">
        <v>0</v>
      </c>
      <c r="AJ1717" s="28">
        <v>0</v>
      </c>
      <c r="AK1717" s="28">
        <v>0</v>
      </c>
      <c r="AL1717" s="28">
        <v>3</v>
      </c>
      <c r="AM1717" s="28">
        <v>11</v>
      </c>
      <c r="AN1717" s="32">
        <v>0</v>
      </c>
    </row>
    <row r="1718" spans="1:40" x14ac:dyDescent="0.35">
      <c r="A1718" s="19">
        <v>10104</v>
      </c>
      <c r="B1718" s="20">
        <v>1974</v>
      </c>
      <c r="C1718" s="21">
        <f ca="1">YEAR(TODAY())-CLEAN!$B1718</f>
        <v>51</v>
      </c>
      <c r="D1718" s="28" t="s">
        <v>792</v>
      </c>
      <c r="E1718" s="20" t="s">
        <v>716</v>
      </c>
      <c r="F1718" s="20" t="s">
        <v>713</v>
      </c>
      <c r="G1718" s="22">
        <v>33590</v>
      </c>
      <c r="H1718" s="21">
        <v>2</v>
      </c>
      <c r="I1718" s="21">
        <v>1</v>
      </c>
      <c r="J1718" s="21">
        <f>CLEAN!$H1718+CLEAN!$I1718</f>
        <v>3</v>
      </c>
      <c r="K1718" s="23">
        <v>41581</v>
      </c>
      <c r="L1718" s="21">
        <f ca="1">YEAR(TODAY())-YEAR(CLEAN!$K1718)</f>
        <v>12</v>
      </c>
      <c r="M1718" s="21">
        <v>65</v>
      </c>
      <c r="N1718" s="21">
        <f>SUM(CLEAN!$AB1718:$AE1718)</f>
        <v>10</v>
      </c>
      <c r="O1718" s="24">
        <f>CLEAN!$U1718+CLEAN!$V1718+CLEAN!$W1718+CLEAN!$X1718+CLEAN!$Y1718+CLEAN!$Z1718</f>
        <v>8</v>
      </c>
      <c r="P1718" s="21">
        <f>IF(CLEAN!$M1718&lt;=32,3,IF(CLEAN!$M1718&lt;=65,2,1))</f>
        <v>2</v>
      </c>
      <c r="Q1718" s="21">
        <f>IF(Table_Market[[#This Row],[F_TOTAL_achat]]&lt;=14,1,IF(Table_Market[[#This Row],[F_TOTAL_achat]]&lt;=21,2,3))</f>
        <v>1</v>
      </c>
      <c r="R1718" s="21">
        <f>IF(Table_Market[[#This Row],[M_TOTAL_dépensé]]&lt;=115,1,IF(Table_Market[[#This Row],[M_TOTAL_dépensé]]&lt;=833,2,3))</f>
        <v>1</v>
      </c>
      <c r="S1718" s="21" t="str">
        <f>Table_Market[[#This Row],[R_SCORE]]&amp;Table_Market[[#This Row],[F_SCORE]]&amp;Table_Market[[#This Row],[M_SCORE]]</f>
        <v>211</v>
      </c>
      <c r="T17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18" s="24">
        <v>4</v>
      </c>
      <c r="V1718" s="24">
        <v>0</v>
      </c>
      <c r="W1718" s="24">
        <v>2</v>
      </c>
      <c r="X1718" s="24">
        <v>0</v>
      </c>
      <c r="Y1718" s="24">
        <v>0</v>
      </c>
      <c r="Z1718" s="24">
        <v>2</v>
      </c>
      <c r="AA1718" s="21">
        <v>1</v>
      </c>
      <c r="AB1718" s="21">
        <v>1</v>
      </c>
      <c r="AC1718" s="21">
        <v>0</v>
      </c>
      <c r="AD1718" s="21">
        <v>2</v>
      </c>
      <c r="AE1718" s="21">
        <v>7</v>
      </c>
      <c r="AF1718" s="21">
        <v>0</v>
      </c>
      <c r="AG1718" s="21">
        <v>0</v>
      </c>
      <c r="AH1718" s="21">
        <v>0</v>
      </c>
      <c r="AI1718" s="21">
        <v>0</v>
      </c>
      <c r="AJ1718" s="21">
        <v>0</v>
      </c>
      <c r="AK1718" s="21">
        <v>0</v>
      </c>
      <c r="AL1718" s="21">
        <v>3</v>
      </c>
      <c r="AM1718" s="21">
        <v>11</v>
      </c>
      <c r="AN1718" s="25">
        <v>0</v>
      </c>
    </row>
    <row r="1719" spans="1:40" x14ac:dyDescent="0.35">
      <c r="A1719" s="26">
        <v>4754</v>
      </c>
      <c r="B1719" s="27">
        <v>1966</v>
      </c>
      <c r="C1719" s="21">
        <f ca="1">YEAR(TODAY())-CLEAN!$B1719</f>
        <v>59</v>
      </c>
      <c r="D1719" s="28" t="s">
        <v>792</v>
      </c>
      <c r="E1719" s="27" t="s">
        <v>717</v>
      </c>
      <c r="F1719" s="27" t="s">
        <v>710</v>
      </c>
      <c r="G1719" s="29">
        <v>33585</v>
      </c>
      <c r="H1719" s="28">
        <v>0</v>
      </c>
      <c r="I1719" s="28">
        <v>1</v>
      </c>
      <c r="J1719" s="28">
        <f>CLEAN!$H1719+CLEAN!$I1719</f>
        <v>1</v>
      </c>
      <c r="K1719" s="30">
        <v>41542</v>
      </c>
      <c r="L1719" s="28">
        <f ca="1">YEAR(TODAY())-YEAR(CLEAN!$K1719)</f>
        <v>12</v>
      </c>
      <c r="M1719" s="28">
        <v>91</v>
      </c>
      <c r="N1719" s="28">
        <f>SUM(CLEAN!$AB1719:$AE1719)</f>
        <v>10</v>
      </c>
      <c r="O1719" s="31">
        <f>CLEAN!$U1719+CLEAN!$V1719+CLEAN!$W1719+CLEAN!$X1719+CLEAN!$Y1719+CLEAN!$Z1719</f>
        <v>122</v>
      </c>
      <c r="P1719" s="28">
        <f>IF(CLEAN!$M1719&lt;=32,3,IF(CLEAN!$M1719&lt;=65,2,1))</f>
        <v>1</v>
      </c>
      <c r="Q1719" s="28">
        <f>IF(Table_Market[[#This Row],[F_TOTAL_achat]]&lt;=14,1,IF(Table_Market[[#This Row],[F_TOTAL_achat]]&lt;=21,2,3))</f>
        <v>1</v>
      </c>
      <c r="R1719" s="28">
        <f>IF(Table_Market[[#This Row],[M_TOTAL_dépensé]]&lt;=115,1,IF(Table_Market[[#This Row],[M_TOTAL_dépensé]]&lt;=833,2,3))</f>
        <v>2</v>
      </c>
      <c r="S1719" s="21" t="str">
        <f>Table_Market[[#This Row],[R_SCORE]]&amp;Table_Market[[#This Row],[F_SCORE]]&amp;Table_Market[[#This Row],[M_SCORE]]</f>
        <v>112</v>
      </c>
      <c r="T17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19" s="31">
        <v>30</v>
      </c>
      <c r="V1719" s="31">
        <v>11</v>
      </c>
      <c r="W1719" s="31">
        <v>33</v>
      </c>
      <c r="X1719" s="31">
        <v>13</v>
      </c>
      <c r="Y1719" s="31">
        <v>6</v>
      </c>
      <c r="Z1719" s="31">
        <v>29</v>
      </c>
      <c r="AA1719" s="28">
        <v>1</v>
      </c>
      <c r="AB1719" s="28">
        <v>2</v>
      </c>
      <c r="AC1719" s="28">
        <v>0</v>
      </c>
      <c r="AD1719" s="28">
        <v>4</v>
      </c>
      <c r="AE1719" s="28">
        <v>4</v>
      </c>
      <c r="AF1719" s="28">
        <v>0</v>
      </c>
      <c r="AG1719" s="28">
        <v>0</v>
      </c>
      <c r="AH1719" s="28">
        <v>0</v>
      </c>
      <c r="AI1719" s="28">
        <v>0</v>
      </c>
      <c r="AJ1719" s="28">
        <v>0</v>
      </c>
      <c r="AK1719" s="28">
        <v>0</v>
      </c>
      <c r="AL1719" s="28">
        <v>3</v>
      </c>
      <c r="AM1719" s="28">
        <v>11</v>
      </c>
      <c r="AN1719" s="32">
        <v>0</v>
      </c>
    </row>
    <row r="1720" spans="1:40" x14ac:dyDescent="0.35">
      <c r="A1720" s="19">
        <v>2098</v>
      </c>
      <c r="B1720" s="20">
        <v>1969</v>
      </c>
      <c r="C1720" s="21">
        <f ca="1">YEAR(TODAY())-CLEAN!$B1720</f>
        <v>56</v>
      </c>
      <c r="D1720" s="28" t="s">
        <v>792</v>
      </c>
      <c r="E1720" s="20" t="s">
        <v>714</v>
      </c>
      <c r="F1720" s="20" t="s">
        <v>710</v>
      </c>
      <c r="G1720" s="22">
        <v>33581</v>
      </c>
      <c r="H1720" s="21">
        <v>2</v>
      </c>
      <c r="I1720" s="21">
        <v>0</v>
      </c>
      <c r="J1720" s="21">
        <f>CLEAN!$H1720+CLEAN!$I1720</f>
        <v>2</v>
      </c>
      <c r="K1720" s="23">
        <v>41282</v>
      </c>
      <c r="L1720" s="21">
        <f ca="1">YEAR(TODAY())-YEAR(CLEAN!$K1720)</f>
        <v>12</v>
      </c>
      <c r="M1720" s="21">
        <v>38</v>
      </c>
      <c r="N1720" s="21">
        <f>SUM(CLEAN!$AB1720:$AE1720)</f>
        <v>11</v>
      </c>
      <c r="O1720" s="24">
        <f>CLEAN!$U1720+CLEAN!$V1720+CLEAN!$W1720+CLEAN!$X1720+CLEAN!$Y1720+CLEAN!$Z1720</f>
        <v>17</v>
      </c>
      <c r="P1720" s="21">
        <f>IF(CLEAN!$M1720&lt;=32,3,IF(CLEAN!$M1720&lt;=65,2,1))</f>
        <v>2</v>
      </c>
      <c r="Q1720" s="21">
        <f>IF(Table_Market[[#This Row],[F_TOTAL_achat]]&lt;=14,1,IF(Table_Market[[#This Row],[F_TOTAL_achat]]&lt;=21,2,3))</f>
        <v>1</v>
      </c>
      <c r="R1720" s="21">
        <f>IF(Table_Market[[#This Row],[M_TOTAL_dépensé]]&lt;=115,1,IF(Table_Market[[#This Row],[M_TOTAL_dépensé]]&lt;=833,2,3))</f>
        <v>1</v>
      </c>
      <c r="S1720" s="21" t="str">
        <f>Table_Market[[#This Row],[R_SCORE]]&amp;Table_Market[[#This Row],[F_SCORE]]&amp;Table_Market[[#This Row],[M_SCORE]]</f>
        <v>211</v>
      </c>
      <c r="T17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20" s="24">
        <v>11</v>
      </c>
      <c r="V1720" s="24">
        <v>0</v>
      </c>
      <c r="W1720" s="24">
        <v>5</v>
      </c>
      <c r="X1720" s="24">
        <v>0</v>
      </c>
      <c r="Y1720" s="24">
        <v>0</v>
      </c>
      <c r="Z1720" s="24">
        <v>1</v>
      </c>
      <c r="AA1720" s="21">
        <v>1</v>
      </c>
      <c r="AB1720" s="21">
        <v>1</v>
      </c>
      <c r="AC1720" s="21">
        <v>0</v>
      </c>
      <c r="AD1720" s="21">
        <v>2</v>
      </c>
      <c r="AE1720" s="21">
        <v>8</v>
      </c>
      <c r="AF1720" s="21">
        <v>0</v>
      </c>
      <c r="AG1720" s="21">
        <v>0</v>
      </c>
      <c r="AH1720" s="21">
        <v>0</v>
      </c>
      <c r="AI1720" s="21">
        <v>0</v>
      </c>
      <c r="AJ1720" s="21">
        <v>0</v>
      </c>
      <c r="AK1720" s="21">
        <v>0</v>
      </c>
      <c r="AL1720" s="21">
        <v>3</v>
      </c>
      <c r="AM1720" s="21">
        <v>11</v>
      </c>
      <c r="AN1720" s="25">
        <v>0</v>
      </c>
    </row>
    <row r="1721" spans="1:40" x14ac:dyDescent="0.35">
      <c r="A1721" s="26">
        <v>3885</v>
      </c>
      <c r="B1721" s="27">
        <v>1983</v>
      </c>
      <c r="C1721" s="21">
        <f ca="1">YEAR(TODAY())-CLEAN!$B1721</f>
        <v>42</v>
      </c>
      <c r="D1721" s="28" t="s">
        <v>793</v>
      </c>
      <c r="E1721" s="27" t="s">
        <v>714</v>
      </c>
      <c r="F1721" s="27" t="s">
        <v>710</v>
      </c>
      <c r="G1721" s="29">
        <v>33569</v>
      </c>
      <c r="H1721" s="28">
        <v>1</v>
      </c>
      <c r="I1721" s="28">
        <v>0</v>
      </c>
      <c r="J1721" s="28">
        <f>CLEAN!$H1721+CLEAN!$I1721</f>
        <v>1</v>
      </c>
      <c r="K1721" s="30">
        <v>41563</v>
      </c>
      <c r="L1721" s="28">
        <f ca="1">YEAR(TODAY())-YEAR(CLEAN!$K1721)</f>
        <v>12</v>
      </c>
      <c r="M1721" s="28">
        <v>10</v>
      </c>
      <c r="N1721" s="28">
        <f>SUM(CLEAN!$AB1721:$AE1721)</f>
        <v>12</v>
      </c>
      <c r="O1721" s="31">
        <f>CLEAN!$U1721+CLEAN!$V1721+CLEAN!$W1721+CLEAN!$X1721+CLEAN!$Y1721+CLEAN!$Z1721</f>
        <v>63</v>
      </c>
      <c r="P1721" s="28">
        <f>IF(CLEAN!$M1721&lt;=32,3,IF(CLEAN!$M1721&lt;=65,2,1))</f>
        <v>3</v>
      </c>
      <c r="Q1721" s="28">
        <f>IF(Table_Market[[#This Row],[F_TOTAL_achat]]&lt;=14,1,IF(Table_Market[[#This Row],[F_TOTAL_achat]]&lt;=21,2,3))</f>
        <v>1</v>
      </c>
      <c r="R1721" s="28">
        <f>IF(Table_Market[[#This Row],[M_TOTAL_dépensé]]&lt;=115,1,IF(Table_Market[[#This Row],[M_TOTAL_dépensé]]&lt;=833,2,3))</f>
        <v>1</v>
      </c>
      <c r="S1721" s="21" t="str">
        <f>Table_Market[[#This Row],[R_SCORE]]&amp;Table_Market[[#This Row],[F_SCORE]]&amp;Table_Market[[#This Row],[M_SCORE]]</f>
        <v>311</v>
      </c>
      <c r="T17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21" s="31">
        <v>16</v>
      </c>
      <c r="V1721" s="31">
        <v>2</v>
      </c>
      <c r="W1721" s="31">
        <v>18</v>
      </c>
      <c r="X1721" s="31">
        <v>3</v>
      </c>
      <c r="Y1721" s="31">
        <v>0</v>
      </c>
      <c r="Z1721" s="31">
        <v>24</v>
      </c>
      <c r="AA1721" s="28">
        <v>1</v>
      </c>
      <c r="AB1721" s="28">
        <v>1</v>
      </c>
      <c r="AC1721" s="28">
        <v>1</v>
      </c>
      <c r="AD1721" s="28">
        <v>2</v>
      </c>
      <c r="AE1721" s="28">
        <v>8</v>
      </c>
      <c r="AF1721" s="28">
        <v>1</v>
      </c>
      <c r="AG1721" s="28">
        <v>0</v>
      </c>
      <c r="AH1721" s="28">
        <v>0</v>
      </c>
      <c r="AI1721" s="28">
        <v>0</v>
      </c>
      <c r="AJ1721" s="28">
        <v>0</v>
      </c>
      <c r="AK1721" s="28">
        <v>0</v>
      </c>
      <c r="AL1721" s="28">
        <v>3</v>
      </c>
      <c r="AM1721" s="28">
        <v>11</v>
      </c>
      <c r="AN1721" s="32">
        <v>1</v>
      </c>
    </row>
    <row r="1722" spans="1:40" x14ac:dyDescent="0.35">
      <c r="A1722" s="19">
        <v>4550</v>
      </c>
      <c r="B1722" s="20">
        <v>1966</v>
      </c>
      <c r="C1722" s="21">
        <f ca="1">YEAR(TODAY())-CLEAN!$B1722</f>
        <v>59</v>
      </c>
      <c r="D1722" s="28" t="s">
        <v>792</v>
      </c>
      <c r="E1722" s="20" t="s">
        <v>717</v>
      </c>
      <c r="F1722" s="20" t="s">
        <v>713</v>
      </c>
      <c r="G1722" s="22">
        <v>33564</v>
      </c>
      <c r="H1722" s="21">
        <v>0</v>
      </c>
      <c r="I1722" s="21">
        <v>1</v>
      </c>
      <c r="J1722" s="21">
        <f>CLEAN!$H1722+CLEAN!$I1722</f>
        <v>1</v>
      </c>
      <c r="K1722" s="23">
        <v>41814</v>
      </c>
      <c r="L1722" s="21">
        <f ca="1">YEAR(TODAY())-YEAR(CLEAN!$K1722)</f>
        <v>11</v>
      </c>
      <c r="M1722" s="21">
        <v>51</v>
      </c>
      <c r="N1722" s="21">
        <f>SUM(CLEAN!$AB1722:$AE1722)</f>
        <v>10</v>
      </c>
      <c r="O1722" s="24">
        <f>CLEAN!$U1722+CLEAN!$V1722+CLEAN!$W1722+CLEAN!$X1722+CLEAN!$Y1722+CLEAN!$Z1722</f>
        <v>71</v>
      </c>
      <c r="P1722" s="21">
        <f>IF(CLEAN!$M1722&lt;=32,3,IF(CLEAN!$M1722&lt;=65,2,1))</f>
        <v>2</v>
      </c>
      <c r="Q1722" s="21">
        <f>IF(Table_Market[[#This Row],[F_TOTAL_achat]]&lt;=14,1,IF(Table_Market[[#This Row],[F_TOTAL_achat]]&lt;=21,2,3))</f>
        <v>1</v>
      </c>
      <c r="R1722" s="21">
        <f>IF(Table_Market[[#This Row],[M_TOTAL_dépensé]]&lt;=115,1,IF(Table_Market[[#This Row],[M_TOTAL_dépensé]]&lt;=833,2,3))</f>
        <v>1</v>
      </c>
      <c r="S1722" s="21" t="str">
        <f>Table_Market[[#This Row],[R_SCORE]]&amp;Table_Market[[#This Row],[F_SCORE]]&amp;Table_Market[[#This Row],[M_SCORE]]</f>
        <v>211</v>
      </c>
      <c r="T17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22" s="24">
        <v>61</v>
      </c>
      <c r="V1722" s="24">
        <v>0</v>
      </c>
      <c r="W1722" s="24">
        <v>3</v>
      </c>
      <c r="X1722" s="24">
        <v>0</v>
      </c>
      <c r="Y1722" s="24">
        <v>0</v>
      </c>
      <c r="Z1722" s="24">
        <v>7</v>
      </c>
      <c r="AA1722" s="21">
        <v>1</v>
      </c>
      <c r="AB1722" s="21">
        <v>1</v>
      </c>
      <c r="AC1722" s="21">
        <v>1</v>
      </c>
      <c r="AD1722" s="21">
        <v>3</v>
      </c>
      <c r="AE1722" s="21">
        <v>5</v>
      </c>
      <c r="AF1722" s="21">
        <v>0</v>
      </c>
      <c r="AG1722" s="21">
        <v>0</v>
      </c>
      <c r="AH1722" s="21">
        <v>0</v>
      </c>
      <c r="AI1722" s="21">
        <v>0</v>
      </c>
      <c r="AJ1722" s="21">
        <v>0</v>
      </c>
      <c r="AK1722" s="21">
        <v>0</v>
      </c>
      <c r="AL1722" s="21">
        <v>3</v>
      </c>
      <c r="AM1722" s="21">
        <v>11</v>
      </c>
      <c r="AN1722" s="25">
        <v>0</v>
      </c>
    </row>
    <row r="1723" spans="1:40" x14ac:dyDescent="0.35">
      <c r="A1723" s="26">
        <v>1448</v>
      </c>
      <c r="B1723" s="27">
        <v>1963</v>
      </c>
      <c r="C1723" s="21">
        <f ca="1">YEAR(TODAY())-CLEAN!$B1723</f>
        <v>62</v>
      </c>
      <c r="D1723" s="28" t="s">
        <v>794</v>
      </c>
      <c r="E1723" s="27" t="s">
        <v>717</v>
      </c>
      <c r="F1723" s="27" t="s">
        <v>710</v>
      </c>
      <c r="G1723" s="29">
        <v>33562</v>
      </c>
      <c r="H1723" s="28">
        <v>1</v>
      </c>
      <c r="I1723" s="28">
        <v>2</v>
      </c>
      <c r="J1723" s="28">
        <f>CLEAN!$H1723+CLEAN!$I1723</f>
        <v>3</v>
      </c>
      <c r="K1723" s="30">
        <v>41815</v>
      </c>
      <c r="L1723" s="28">
        <f ca="1">YEAR(TODAY())-YEAR(CLEAN!$K1723)</f>
        <v>11</v>
      </c>
      <c r="M1723" s="28">
        <v>33</v>
      </c>
      <c r="N1723" s="28">
        <f>SUM(CLEAN!$AB1723:$AE1723)</f>
        <v>10</v>
      </c>
      <c r="O1723" s="31">
        <f>CLEAN!$U1723+CLEAN!$V1723+CLEAN!$W1723+CLEAN!$X1723+CLEAN!$Y1723+CLEAN!$Z1723</f>
        <v>51</v>
      </c>
      <c r="P1723" s="28">
        <f>IF(CLEAN!$M1723&lt;=32,3,IF(CLEAN!$M1723&lt;=65,2,1))</f>
        <v>2</v>
      </c>
      <c r="Q1723" s="28">
        <f>IF(Table_Market[[#This Row],[F_TOTAL_achat]]&lt;=14,1,IF(Table_Market[[#This Row],[F_TOTAL_achat]]&lt;=21,2,3))</f>
        <v>1</v>
      </c>
      <c r="R1723" s="28">
        <f>IF(Table_Market[[#This Row],[M_TOTAL_dépensé]]&lt;=115,1,IF(Table_Market[[#This Row],[M_TOTAL_dépensé]]&lt;=833,2,3))</f>
        <v>1</v>
      </c>
      <c r="S1723" s="21" t="str">
        <f>Table_Market[[#This Row],[R_SCORE]]&amp;Table_Market[[#This Row],[F_SCORE]]&amp;Table_Market[[#This Row],[M_SCORE]]</f>
        <v>211</v>
      </c>
      <c r="T17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23" s="31">
        <v>21</v>
      </c>
      <c r="V1723" s="31">
        <v>12</v>
      </c>
      <c r="W1723" s="31">
        <v>12</v>
      </c>
      <c r="X1723" s="31">
        <v>0</v>
      </c>
      <c r="Y1723" s="31">
        <v>3</v>
      </c>
      <c r="Z1723" s="31">
        <v>3</v>
      </c>
      <c r="AA1723" s="28">
        <v>3</v>
      </c>
      <c r="AB1723" s="28">
        <v>2</v>
      </c>
      <c r="AC1723" s="28">
        <v>0</v>
      </c>
      <c r="AD1723" s="28">
        <v>4</v>
      </c>
      <c r="AE1723" s="28">
        <v>4</v>
      </c>
      <c r="AF1723" s="28">
        <v>0</v>
      </c>
      <c r="AG1723" s="28">
        <v>0</v>
      </c>
      <c r="AH1723" s="28">
        <v>0</v>
      </c>
      <c r="AI1723" s="28">
        <v>0</v>
      </c>
      <c r="AJ1723" s="28">
        <v>0</v>
      </c>
      <c r="AK1723" s="28">
        <v>0</v>
      </c>
      <c r="AL1723" s="28">
        <v>3</v>
      </c>
      <c r="AM1723" s="28">
        <v>11</v>
      </c>
      <c r="AN1723" s="32">
        <v>0</v>
      </c>
    </row>
    <row r="1724" spans="1:40" x14ac:dyDescent="0.35">
      <c r="A1724" s="19">
        <v>7011</v>
      </c>
      <c r="B1724" s="20">
        <v>1973</v>
      </c>
      <c r="C1724" s="21">
        <f ca="1">YEAR(TODAY())-CLEAN!$B1724</f>
        <v>52</v>
      </c>
      <c r="D1724" s="28" t="s">
        <v>792</v>
      </c>
      <c r="E1724" s="20" t="s">
        <v>716</v>
      </c>
      <c r="F1724" s="20" t="s">
        <v>710</v>
      </c>
      <c r="G1724" s="22">
        <v>33471</v>
      </c>
      <c r="H1724" s="21">
        <v>1</v>
      </c>
      <c r="I1724" s="21">
        <v>0</v>
      </c>
      <c r="J1724" s="21">
        <f>CLEAN!$H1724+CLEAN!$I1724</f>
        <v>1</v>
      </c>
      <c r="K1724" s="23">
        <v>41194</v>
      </c>
      <c r="L1724" s="21">
        <f ca="1">YEAR(TODAY())-YEAR(CLEAN!$K1724)</f>
        <v>13</v>
      </c>
      <c r="M1724" s="21">
        <v>47</v>
      </c>
      <c r="N1724" s="21">
        <f>SUM(CLEAN!$AB1724:$AE1724)</f>
        <v>14</v>
      </c>
      <c r="O1724" s="24">
        <f>CLEAN!$U1724+CLEAN!$V1724+CLEAN!$W1724+CLEAN!$X1724+CLEAN!$Y1724+CLEAN!$Z1724</f>
        <v>93</v>
      </c>
      <c r="P1724" s="21">
        <f>IF(CLEAN!$M1724&lt;=32,3,IF(CLEAN!$M1724&lt;=65,2,1))</f>
        <v>2</v>
      </c>
      <c r="Q1724" s="21">
        <f>IF(Table_Market[[#This Row],[F_TOTAL_achat]]&lt;=14,1,IF(Table_Market[[#This Row],[F_TOTAL_achat]]&lt;=21,2,3))</f>
        <v>1</v>
      </c>
      <c r="R1724" s="21">
        <f>IF(Table_Market[[#This Row],[M_TOTAL_dépensé]]&lt;=115,1,IF(Table_Market[[#This Row],[M_TOTAL_dépensé]]&lt;=833,2,3))</f>
        <v>1</v>
      </c>
      <c r="S1724" s="21" t="str">
        <f>Table_Market[[#This Row],[R_SCORE]]&amp;Table_Market[[#This Row],[F_SCORE]]&amp;Table_Market[[#This Row],[M_SCORE]]</f>
        <v>211</v>
      </c>
      <c r="T17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24" s="24">
        <v>43</v>
      </c>
      <c r="V1724" s="24">
        <v>2</v>
      </c>
      <c r="W1724" s="24">
        <v>27</v>
      </c>
      <c r="X1724" s="24">
        <v>0</v>
      </c>
      <c r="Y1724" s="24">
        <v>9</v>
      </c>
      <c r="Z1724" s="24">
        <v>12</v>
      </c>
      <c r="AA1724" s="21">
        <v>3</v>
      </c>
      <c r="AB1724" s="21">
        <v>3</v>
      </c>
      <c r="AC1724" s="21">
        <v>0</v>
      </c>
      <c r="AD1724" s="21">
        <v>4</v>
      </c>
      <c r="AE1724" s="21">
        <v>7</v>
      </c>
      <c r="AF1724" s="21">
        <v>0</v>
      </c>
      <c r="AG1724" s="21">
        <v>0</v>
      </c>
      <c r="AH1724" s="21">
        <v>0</v>
      </c>
      <c r="AI1724" s="21">
        <v>0</v>
      </c>
      <c r="AJ1724" s="21">
        <v>0</v>
      </c>
      <c r="AK1724" s="21">
        <v>0</v>
      </c>
      <c r="AL1724" s="21">
        <v>3</v>
      </c>
      <c r="AM1724" s="21">
        <v>11</v>
      </c>
      <c r="AN1724" s="25">
        <v>0</v>
      </c>
    </row>
    <row r="1725" spans="1:40" x14ac:dyDescent="0.35">
      <c r="A1725" s="26">
        <v>6634</v>
      </c>
      <c r="B1725" s="27">
        <v>1979</v>
      </c>
      <c r="C1725" s="21">
        <f ca="1">YEAR(TODAY())-CLEAN!$B1725</f>
        <v>46</v>
      </c>
      <c r="D1725" s="28" t="s">
        <v>792</v>
      </c>
      <c r="E1725" s="27" t="s">
        <v>717</v>
      </c>
      <c r="F1725" s="27" t="s">
        <v>711</v>
      </c>
      <c r="G1725" s="29">
        <v>33462</v>
      </c>
      <c r="H1725" s="28">
        <v>1</v>
      </c>
      <c r="I1725" s="28">
        <v>0</v>
      </c>
      <c r="J1725" s="28">
        <f>CLEAN!$H1725+CLEAN!$I1725</f>
        <v>1</v>
      </c>
      <c r="K1725" s="30">
        <v>41493</v>
      </c>
      <c r="L1725" s="28">
        <f ca="1">YEAR(TODAY())-YEAR(CLEAN!$K1725)</f>
        <v>12</v>
      </c>
      <c r="M1725" s="28">
        <v>78</v>
      </c>
      <c r="N1725" s="28">
        <f>SUM(CLEAN!$AB1725:$AE1725)</f>
        <v>12</v>
      </c>
      <c r="O1725" s="31">
        <f>CLEAN!$U1725+CLEAN!$V1725+CLEAN!$W1725+CLEAN!$X1725+CLEAN!$Y1725+CLEAN!$Z1725</f>
        <v>54</v>
      </c>
      <c r="P1725" s="28">
        <f>IF(CLEAN!$M1725&lt;=32,3,IF(CLEAN!$M1725&lt;=65,2,1))</f>
        <v>1</v>
      </c>
      <c r="Q1725" s="28">
        <f>IF(Table_Market[[#This Row],[F_TOTAL_achat]]&lt;=14,1,IF(Table_Market[[#This Row],[F_TOTAL_achat]]&lt;=21,2,3))</f>
        <v>1</v>
      </c>
      <c r="R1725" s="28">
        <f>IF(Table_Market[[#This Row],[M_TOTAL_dépensé]]&lt;=115,1,IF(Table_Market[[#This Row],[M_TOTAL_dépensé]]&lt;=833,2,3))</f>
        <v>1</v>
      </c>
      <c r="S1725" s="21" t="str">
        <f>Table_Market[[#This Row],[R_SCORE]]&amp;Table_Market[[#This Row],[F_SCORE]]&amp;Table_Market[[#This Row],[M_SCORE]]</f>
        <v>111</v>
      </c>
      <c r="T17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25" s="31">
        <v>22</v>
      </c>
      <c r="V1725" s="31">
        <v>3</v>
      </c>
      <c r="W1725" s="31">
        <v>18</v>
      </c>
      <c r="X1725" s="31">
        <v>0</v>
      </c>
      <c r="Y1725" s="31">
        <v>0</v>
      </c>
      <c r="Z1725" s="31">
        <v>11</v>
      </c>
      <c r="AA1725" s="28">
        <v>1</v>
      </c>
      <c r="AB1725" s="28">
        <v>2</v>
      </c>
      <c r="AC1725" s="28">
        <v>0</v>
      </c>
      <c r="AD1725" s="28">
        <v>3</v>
      </c>
      <c r="AE1725" s="28">
        <v>7</v>
      </c>
      <c r="AF1725" s="28">
        <v>0</v>
      </c>
      <c r="AG1725" s="28">
        <v>0</v>
      </c>
      <c r="AH1725" s="28">
        <v>0</v>
      </c>
      <c r="AI1725" s="28">
        <v>0</v>
      </c>
      <c r="AJ1725" s="28">
        <v>0</v>
      </c>
      <c r="AK1725" s="28">
        <v>0</v>
      </c>
      <c r="AL1725" s="28">
        <v>3</v>
      </c>
      <c r="AM1725" s="28">
        <v>11</v>
      </c>
      <c r="AN1725" s="32">
        <v>0</v>
      </c>
    </row>
    <row r="1726" spans="1:40" x14ac:dyDescent="0.35">
      <c r="A1726" s="19">
        <v>5610</v>
      </c>
      <c r="B1726" s="20">
        <v>1965</v>
      </c>
      <c r="C1726" s="21">
        <f ca="1">YEAR(TODAY())-CLEAN!$B1726</f>
        <v>60</v>
      </c>
      <c r="D1726" s="28" t="s">
        <v>794</v>
      </c>
      <c r="E1726" s="20" t="s">
        <v>716</v>
      </c>
      <c r="F1726" s="20" t="s">
        <v>713</v>
      </c>
      <c r="G1726" s="22">
        <v>33456</v>
      </c>
      <c r="H1726" s="21">
        <v>1</v>
      </c>
      <c r="I1726" s="21">
        <v>1</v>
      </c>
      <c r="J1726" s="21">
        <f>CLEAN!$H1726+CLEAN!$I1726</f>
        <v>2</v>
      </c>
      <c r="K1726" s="23">
        <v>41750</v>
      </c>
      <c r="L1726" s="21">
        <f ca="1">YEAR(TODAY())-YEAR(CLEAN!$K1726)</f>
        <v>11</v>
      </c>
      <c r="M1726" s="21">
        <v>58</v>
      </c>
      <c r="N1726" s="21">
        <f>SUM(CLEAN!$AB1726:$AE1726)</f>
        <v>11</v>
      </c>
      <c r="O1726" s="24">
        <f>CLEAN!$U1726+CLEAN!$V1726+CLEAN!$W1726+CLEAN!$X1726+CLEAN!$Y1726+CLEAN!$Z1726</f>
        <v>36</v>
      </c>
      <c r="P1726" s="21">
        <f>IF(CLEAN!$M1726&lt;=32,3,IF(CLEAN!$M1726&lt;=65,2,1))</f>
        <v>2</v>
      </c>
      <c r="Q1726" s="21">
        <f>IF(Table_Market[[#This Row],[F_TOTAL_achat]]&lt;=14,1,IF(Table_Market[[#This Row],[F_TOTAL_achat]]&lt;=21,2,3))</f>
        <v>1</v>
      </c>
      <c r="R1726" s="21">
        <f>IF(Table_Market[[#This Row],[M_TOTAL_dépensé]]&lt;=115,1,IF(Table_Market[[#This Row],[M_TOTAL_dépensé]]&lt;=833,2,3))</f>
        <v>1</v>
      </c>
      <c r="S1726" s="21" t="str">
        <f>Table_Market[[#This Row],[R_SCORE]]&amp;Table_Market[[#This Row],[F_SCORE]]&amp;Table_Market[[#This Row],[M_SCORE]]</f>
        <v>211</v>
      </c>
      <c r="T17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26" s="24">
        <v>7</v>
      </c>
      <c r="V1726" s="24">
        <v>3</v>
      </c>
      <c r="W1726" s="24">
        <v>10</v>
      </c>
      <c r="X1726" s="24">
        <v>8</v>
      </c>
      <c r="Y1726" s="24">
        <v>1</v>
      </c>
      <c r="Z1726" s="24">
        <v>7</v>
      </c>
      <c r="AA1726" s="21">
        <v>2</v>
      </c>
      <c r="AB1726" s="21">
        <v>1</v>
      </c>
      <c r="AC1726" s="21">
        <v>0</v>
      </c>
      <c r="AD1726" s="21">
        <v>3</v>
      </c>
      <c r="AE1726" s="21">
        <v>7</v>
      </c>
      <c r="AF1726" s="21">
        <v>0</v>
      </c>
      <c r="AG1726" s="21">
        <v>0</v>
      </c>
      <c r="AH1726" s="21">
        <v>0</v>
      </c>
      <c r="AI1726" s="21">
        <v>0</v>
      </c>
      <c r="AJ1726" s="21">
        <v>0</v>
      </c>
      <c r="AK1726" s="21">
        <v>0</v>
      </c>
      <c r="AL1726" s="21">
        <v>3</v>
      </c>
      <c r="AM1726" s="21">
        <v>11</v>
      </c>
      <c r="AN1726" s="25">
        <v>0</v>
      </c>
    </row>
    <row r="1727" spans="1:40" x14ac:dyDescent="0.35">
      <c r="A1727" s="26">
        <v>6177</v>
      </c>
      <c r="B1727" s="27">
        <v>1985</v>
      </c>
      <c r="C1727" s="21">
        <f ca="1">YEAR(TODAY())-CLEAN!$B1727</f>
        <v>40</v>
      </c>
      <c r="D1727" s="28" t="s">
        <v>793</v>
      </c>
      <c r="E1727" s="27" t="s">
        <v>714</v>
      </c>
      <c r="F1727" s="27" t="s">
        <v>710</v>
      </c>
      <c r="G1727" s="29">
        <v>33454</v>
      </c>
      <c r="H1727" s="28">
        <v>1</v>
      </c>
      <c r="I1727" s="28">
        <v>0</v>
      </c>
      <c r="J1727" s="28">
        <f>CLEAN!$H1727+CLEAN!$I1727</f>
        <v>1</v>
      </c>
      <c r="K1727" s="30">
        <v>41402</v>
      </c>
      <c r="L1727" s="28">
        <f ca="1">YEAR(TODAY())-YEAR(CLEAN!$K1727)</f>
        <v>12</v>
      </c>
      <c r="M1727" s="28">
        <v>32</v>
      </c>
      <c r="N1727" s="28">
        <f>SUM(CLEAN!$AB1727:$AE1727)</f>
        <v>16</v>
      </c>
      <c r="O1727" s="31">
        <f>CLEAN!$U1727+CLEAN!$V1727+CLEAN!$W1727+CLEAN!$X1727+CLEAN!$Y1727+CLEAN!$Z1727</f>
        <v>169</v>
      </c>
      <c r="P1727" s="28">
        <f>IF(CLEAN!$M1727&lt;=32,3,IF(CLEAN!$M1727&lt;=65,2,1))</f>
        <v>3</v>
      </c>
      <c r="Q1727" s="28">
        <f>IF(Table_Market[[#This Row],[F_TOTAL_achat]]&lt;=14,1,IF(Table_Market[[#This Row],[F_TOTAL_achat]]&lt;=21,2,3))</f>
        <v>2</v>
      </c>
      <c r="R1727" s="28">
        <f>IF(Table_Market[[#This Row],[M_TOTAL_dépensé]]&lt;=115,1,IF(Table_Market[[#This Row],[M_TOTAL_dépensé]]&lt;=833,2,3))</f>
        <v>2</v>
      </c>
      <c r="S1727" s="21" t="str">
        <f>Table_Market[[#This Row],[R_SCORE]]&amp;Table_Market[[#This Row],[F_SCORE]]&amp;Table_Market[[#This Row],[M_SCORE]]</f>
        <v>322</v>
      </c>
      <c r="T17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27" s="31">
        <v>76</v>
      </c>
      <c r="V1727" s="31">
        <v>10</v>
      </c>
      <c r="W1727" s="31">
        <v>56</v>
      </c>
      <c r="X1727" s="31">
        <v>3</v>
      </c>
      <c r="Y1727" s="31">
        <v>1</v>
      </c>
      <c r="Z1727" s="31">
        <v>23</v>
      </c>
      <c r="AA1727" s="28">
        <v>2</v>
      </c>
      <c r="AB1727" s="28">
        <v>4</v>
      </c>
      <c r="AC1727" s="28">
        <v>0</v>
      </c>
      <c r="AD1727" s="28">
        <v>4</v>
      </c>
      <c r="AE1727" s="28">
        <v>8</v>
      </c>
      <c r="AF1727" s="28">
        <v>0</v>
      </c>
      <c r="AG1727" s="28">
        <v>0</v>
      </c>
      <c r="AH1727" s="28">
        <v>0</v>
      </c>
      <c r="AI1727" s="28">
        <v>0</v>
      </c>
      <c r="AJ1727" s="28">
        <v>0</v>
      </c>
      <c r="AK1727" s="28">
        <v>0</v>
      </c>
      <c r="AL1727" s="28">
        <v>3</v>
      </c>
      <c r="AM1727" s="28">
        <v>11</v>
      </c>
      <c r="AN1727" s="32">
        <v>0</v>
      </c>
    </row>
    <row r="1728" spans="1:40" x14ac:dyDescent="0.35">
      <c r="A1728" s="19">
        <v>5907</v>
      </c>
      <c r="B1728" s="20">
        <v>1952</v>
      </c>
      <c r="C1728" s="21">
        <f ca="1">YEAR(TODAY())-CLEAN!$B1728</f>
        <v>73</v>
      </c>
      <c r="D1728" s="28" t="s">
        <v>794</v>
      </c>
      <c r="E1728" s="20" t="s">
        <v>717</v>
      </c>
      <c r="F1728" s="20" t="s">
        <v>710</v>
      </c>
      <c r="G1728" s="22">
        <v>33444</v>
      </c>
      <c r="H1728" s="21">
        <v>1</v>
      </c>
      <c r="I1728" s="21">
        <v>1</v>
      </c>
      <c r="J1728" s="21">
        <f>CLEAN!$H1728+CLEAN!$I1728</f>
        <v>2</v>
      </c>
      <c r="K1728" s="23">
        <v>41216</v>
      </c>
      <c r="L1728" s="21"/>
      <c r="M1728" s="21">
        <v>24</v>
      </c>
      <c r="N1728" s="21">
        <f>SUM(CLEAN!$AB1728:$AE1728)</f>
        <v>11</v>
      </c>
      <c r="O1728" s="24">
        <f>CLEAN!$U1728+CLEAN!$V1728+CLEAN!$W1728+CLEAN!$X1728+CLEAN!$Y1728+CLEAN!$Z1728</f>
        <v>18</v>
      </c>
      <c r="P1728" s="21">
        <f>IF(CLEAN!$M1728&lt;=32,3,IF(CLEAN!$M1728&lt;=65,2,1))</f>
        <v>3</v>
      </c>
      <c r="Q1728" s="21">
        <f>IF(Table_Market[[#This Row],[F_TOTAL_achat]]&lt;=14,1,IF(Table_Market[[#This Row],[F_TOTAL_achat]]&lt;=21,2,3))</f>
        <v>1</v>
      </c>
      <c r="R1728" s="21">
        <f>IF(Table_Market[[#This Row],[M_TOTAL_dépensé]]&lt;=115,1,IF(Table_Market[[#This Row],[M_TOTAL_dépensé]]&lt;=833,2,3))</f>
        <v>1</v>
      </c>
      <c r="S1728" s="21" t="str">
        <f>Table_Market[[#This Row],[R_SCORE]]&amp;Table_Market[[#This Row],[F_SCORE]]&amp;Table_Market[[#This Row],[M_SCORE]]</f>
        <v>311</v>
      </c>
      <c r="T17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28" s="24">
        <v>8</v>
      </c>
      <c r="V1728" s="24">
        <v>0</v>
      </c>
      <c r="W1728" s="24">
        <v>8</v>
      </c>
      <c r="X1728" s="24">
        <v>0</v>
      </c>
      <c r="Y1728" s="24">
        <v>0</v>
      </c>
      <c r="Z1728" s="24">
        <v>2</v>
      </c>
      <c r="AA1728" s="21">
        <v>1</v>
      </c>
      <c r="AB1728" s="21">
        <v>1</v>
      </c>
      <c r="AC1728" s="21">
        <v>0</v>
      </c>
      <c r="AD1728" s="21">
        <v>2</v>
      </c>
      <c r="AE1728" s="21">
        <v>8</v>
      </c>
      <c r="AF1728" s="21">
        <v>0</v>
      </c>
      <c r="AG1728" s="21">
        <v>0</v>
      </c>
      <c r="AH1728" s="21">
        <v>0</v>
      </c>
      <c r="AI1728" s="21">
        <v>0</v>
      </c>
      <c r="AJ1728" s="21">
        <v>0</v>
      </c>
      <c r="AK1728" s="21">
        <v>0</v>
      </c>
      <c r="AL1728" s="21">
        <v>3</v>
      </c>
      <c r="AM1728" s="21">
        <v>11</v>
      </c>
      <c r="AN1728" s="25">
        <v>0</v>
      </c>
    </row>
    <row r="1729" spans="1:40" x14ac:dyDescent="0.35">
      <c r="A1729" s="26">
        <v>2740</v>
      </c>
      <c r="B1729" s="27">
        <v>1958</v>
      </c>
      <c r="C1729" s="21">
        <f ca="1">YEAR(TODAY())-CLEAN!$B1729</f>
        <v>67</v>
      </c>
      <c r="D1729" s="28" t="s">
        <v>794</v>
      </c>
      <c r="E1729" s="27" t="s">
        <v>714</v>
      </c>
      <c r="F1729" s="27" t="s">
        <v>712</v>
      </c>
      <c r="G1729" s="29">
        <v>33438</v>
      </c>
      <c r="H1729" s="28">
        <v>1</v>
      </c>
      <c r="I1729" s="28">
        <v>1</v>
      </c>
      <c r="J1729" s="28">
        <f>CLEAN!$H1729+CLEAN!$I1729</f>
        <v>2</v>
      </c>
      <c r="K1729" s="30">
        <v>41539</v>
      </c>
      <c r="L1729" s="28">
        <f ca="1">YEAR(TODAY())-YEAR(CLEAN!$K1729)</f>
        <v>12</v>
      </c>
      <c r="M1729" s="28">
        <v>81</v>
      </c>
      <c r="N1729" s="28">
        <f>SUM(CLEAN!$AB1729:$AE1729)</f>
        <v>12</v>
      </c>
      <c r="O1729" s="31">
        <f>CLEAN!$U1729+CLEAN!$V1729+CLEAN!$W1729+CLEAN!$X1729+CLEAN!$Y1729+CLEAN!$Z1729</f>
        <v>90</v>
      </c>
      <c r="P1729" s="28">
        <f>IF(CLEAN!$M1729&lt;=32,3,IF(CLEAN!$M1729&lt;=65,2,1))</f>
        <v>1</v>
      </c>
      <c r="Q1729" s="28">
        <f>IF(Table_Market[[#This Row],[F_TOTAL_achat]]&lt;=14,1,IF(Table_Market[[#This Row],[F_TOTAL_achat]]&lt;=21,2,3))</f>
        <v>1</v>
      </c>
      <c r="R1729" s="28">
        <f>IF(Table_Market[[#This Row],[M_TOTAL_dépensé]]&lt;=115,1,IF(Table_Market[[#This Row],[M_TOTAL_dépensé]]&lt;=833,2,3))</f>
        <v>1</v>
      </c>
      <c r="S1729" s="21" t="str">
        <f>Table_Market[[#This Row],[R_SCORE]]&amp;Table_Market[[#This Row],[F_SCORE]]&amp;Table_Market[[#This Row],[M_SCORE]]</f>
        <v>111</v>
      </c>
      <c r="T17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29" s="31">
        <v>62</v>
      </c>
      <c r="V1729" s="31">
        <v>1</v>
      </c>
      <c r="W1729" s="31">
        <v>16</v>
      </c>
      <c r="X1729" s="31">
        <v>3</v>
      </c>
      <c r="Y1729" s="31">
        <v>2</v>
      </c>
      <c r="Z1729" s="31">
        <v>6</v>
      </c>
      <c r="AA1729" s="28">
        <v>4</v>
      </c>
      <c r="AB1729" s="28">
        <v>2</v>
      </c>
      <c r="AC1729" s="28">
        <v>1</v>
      </c>
      <c r="AD1729" s="28">
        <v>4</v>
      </c>
      <c r="AE1729" s="28">
        <v>5</v>
      </c>
      <c r="AF1729" s="28">
        <v>0</v>
      </c>
      <c r="AG1729" s="28">
        <v>0</v>
      </c>
      <c r="AH1729" s="28">
        <v>0</v>
      </c>
      <c r="AI1729" s="28">
        <v>0</v>
      </c>
      <c r="AJ1729" s="28">
        <v>0</v>
      </c>
      <c r="AK1729" s="28">
        <v>0</v>
      </c>
      <c r="AL1729" s="28">
        <v>3</v>
      </c>
      <c r="AM1729" s="28">
        <v>11</v>
      </c>
      <c r="AN1729" s="32">
        <v>0</v>
      </c>
    </row>
    <row r="1730" spans="1:40" x14ac:dyDescent="0.35">
      <c r="A1730" s="19">
        <v>8414</v>
      </c>
      <c r="B1730" s="20">
        <v>1962</v>
      </c>
      <c r="C1730" s="21">
        <f ca="1">YEAR(TODAY())-CLEAN!$B1730</f>
        <v>63</v>
      </c>
      <c r="D1730" s="28" t="s">
        <v>794</v>
      </c>
      <c r="E1730" s="20" t="s">
        <v>714</v>
      </c>
      <c r="F1730" s="20" t="s">
        <v>709</v>
      </c>
      <c r="G1730" s="22">
        <v>33419</v>
      </c>
      <c r="H1730" s="21">
        <v>0</v>
      </c>
      <c r="I1730" s="21">
        <v>1</v>
      </c>
      <c r="J1730" s="21">
        <f>CLEAN!$H1730+CLEAN!$I1730</f>
        <v>1</v>
      </c>
      <c r="K1730" s="23">
        <v>41503</v>
      </c>
      <c r="L1730" s="21">
        <f ca="1">YEAR(TODAY())-YEAR(CLEAN!$K1730)</f>
        <v>12</v>
      </c>
      <c r="M1730" s="21">
        <v>76</v>
      </c>
      <c r="N1730" s="21">
        <f>SUM(CLEAN!$AB1730:$AE1730)</f>
        <v>13</v>
      </c>
      <c r="O1730" s="24">
        <f>CLEAN!$U1730+CLEAN!$V1730+CLEAN!$W1730+CLEAN!$X1730+CLEAN!$Y1730+CLEAN!$Z1730</f>
        <v>86</v>
      </c>
      <c r="P1730" s="21">
        <f>IF(CLEAN!$M1730&lt;=32,3,IF(CLEAN!$M1730&lt;=65,2,1))</f>
        <v>1</v>
      </c>
      <c r="Q1730" s="21">
        <f>IF(Table_Market[[#This Row],[F_TOTAL_achat]]&lt;=14,1,IF(Table_Market[[#This Row],[F_TOTAL_achat]]&lt;=21,2,3))</f>
        <v>1</v>
      </c>
      <c r="R1730" s="21">
        <f>IF(Table_Market[[#This Row],[M_TOTAL_dépensé]]&lt;=115,1,IF(Table_Market[[#This Row],[M_TOTAL_dépensé]]&lt;=833,2,3))</f>
        <v>1</v>
      </c>
      <c r="S1730" s="21" t="str">
        <f>Table_Market[[#This Row],[R_SCORE]]&amp;Table_Market[[#This Row],[F_SCORE]]&amp;Table_Market[[#This Row],[M_SCORE]]</f>
        <v>111</v>
      </c>
      <c r="T17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30" s="24">
        <v>56</v>
      </c>
      <c r="V1730" s="24">
        <v>0</v>
      </c>
      <c r="W1730" s="24">
        <v>12</v>
      </c>
      <c r="X1730" s="24">
        <v>0</v>
      </c>
      <c r="Y1730" s="24">
        <v>0</v>
      </c>
      <c r="Z1730" s="24">
        <v>18</v>
      </c>
      <c r="AA1730" s="21">
        <v>2</v>
      </c>
      <c r="AB1730" s="21">
        <v>2</v>
      </c>
      <c r="AC1730" s="21">
        <v>0</v>
      </c>
      <c r="AD1730" s="21">
        <v>4</v>
      </c>
      <c r="AE1730" s="21">
        <v>7</v>
      </c>
      <c r="AF1730" s="21">
        <v>0</v>
      </c>
      <c r="AG1730" s="21">
        <v>0</v>
      </c>
      <c r="AH1730" s="21">
        <v>0</v>
      </c>
      <c r="AI1730" s="21">
        <v>0</v>
      </c>
      <c r="AJ1730" s="21">
        <v>0</v>
      </c>
      <c r="AK1730" s="21">
        <v>0</v>
      </c>
      <c r="AL1730" s="21">
        <v>3</v>
      </c>
      <c r="AM1730" s="21">
        <v>11</v>
      </c>
      <c r="AN1730" s="25">
        <v>0</v>
      </c>
    </row>
    <row r="1731" spans="1:40" x14ac:dyDescent="0.35">
      <c r="A1731" s="26">
        <v>5967</v>
      </c>
      <c r="B1731" s="27">
        <v>1952</v>
      </c>
      <c r="C1731" s="21">
        <f ca="1">YEAR(TODAY())-CLEAN!$B1731</f>
        <v>73</v>
      </c>
      <c r="D1731" s="28" t="s">
        <v>794</v>
      </c>
      <c r="E1731" s="27" t="s">
        <v>716</v>
      </c>
      <c r="F1731" s="27" t="s">
        <v>713</v>
      </c>
      <c r="G1731" s="29">
        <v>33402</v>
      </c>
      <c r="H1731" s="28">
        <v>1</v>
      </c>
      <c r="I1731" s="28">
        <v>1</v>
      </c>
      <c r="J1731" s="28">
        <f>CLEAN!$H1731+CLEAN!$I1731</f>
        <v>2</v>
      </c>
      <c r="K1731" s="30">
        <v>41473</v>
      </c>
      <c r="L1731" s="28">
        <f ca="1">YEAR(TODAY())-YEAR(CLEAN!$K1731)</f>
        <v>12</v>
      </c>
      <c r="M1731" s="28">
        <v>60</v>
      </c>
      <c r="N1731" s="28">
        <f>SUM(CLEAN!$AB1731:$AE1731)</f>
        <v>14</v>
      </c>
      <c r="O1731" s="31">
        <f>CLEAN!$U1731+CLEAN!$V1731+CLEAN!$W1731+CLEAN!$X1731+CLEAN!$Y1731+CLEAN!$Z1731</f>
        <v>70</v>
      </c>
      <c r="P1731" s="28">
        <f>IF(CLEAN!$M1731&lt;=32,3,IF(CLEAN!$M1731&lt;=65,2,1))</f>
        <v>2</v>
      </c>
      <c r="Q1731" s="28">
        <f>IF(Table_Market[[#This Row],[F_TOTAL_achat]]&lt;=14,1,IF(Table_Market[[#This Row],[F_TOTAL_achat]]&lt;=21,2,3))</f>
        <v>1</v>
      </c>
      <c r="R1731" s="28">
        <f>IF(Table_Market[[#This Row],[M_TOTAL_dépensé]]&lt;=115,1,IF(Table_Market[[#This Row],[M_TOTAL_dépensé]]&lt;=833,2,3))</f>
        <v>1</v>
      </c>
      <c r="S1731" s="21" t="str">
        <f>Table_Market[[#This Row],[R_SCORE]]&amp;Table_Market[[#This Row],[F_SCORE]]&amp;Table_Market[[#This Row],[M_SCORE]]</f>
        <v>211</v>
      </c>
      <c r="T17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31" s="31">
        <v>26</v>
      </c>
      <c r="V1731" s="31">
        <v>2</v>
      </c>
      <c r="W1731" s="31">
        <v>19</v>
      </c>
      <c r="X1731" s="31">
        <v>10</v>
      </c>
      <c r="Y1731" s="31">
        <v>5</v>
      </c>
      <c r="Z1731" s="31">
        <v>8</v>
      </c>
      <c r="AA1731" s="28">
        <v>3</v>
      </c>
      <c r="AB1731" s="28">
        <v>2</v>
      </c>
      <c r="AC1731" s="28">
        <v>1</v>
      </c>
      <c r="AD1731" s="28">
        <v>3</v>
      </c>
      <c r="AE1731" s="28">
        <v>8</v>
      </c>
      <c r="AF1731" s="28">
        <v>0</v>
      </c>
      <c r="AG1731" s="28">
        <v>0</v>
      </c>
      <c r="AH1731" s="28">
        <v>0</v>
      </c>
      <c r="AI1731" s="28">
        <v>0</v>
      </c>
      <c r="AJ1731" s="28">
        <v>0</v>
      </c>
      <c r="AK1731" s="28">
        <v>0</v>
      </c>
      <c r="AL1731" s="28">
        <v>3</v>
      </c>
      <c r="AM1731" s="28">
        <v>11</v>
      </c>
      <c r="AN1731" s="32">
        <v>0</v>
      </c>
    </row>
    <row r="1732" spans="1:40" x14ac:dyDescent="0.35">
      <c r="A1732" s="19">
        <v>10967</v>
      </c>
      <c r="B1732" s="20">
        <v>1963</v>
      </c>
      <c r="C1732" s="21">
        <f ca="1">YEAR(TODAY())-CLEAN!$B1732</f>
        <v>62</v>
      </c>
      <c r="D1732" s="28" t="s">
        <v>794</v>
      </c>
      <c r="E1732" s="20" t="s">
        <v>716</v>
      </c>
      <c r="F1732" s="20" t="s">
        <v>711</v>
      </c>
      <c r="G1732" s="22">
        <v>33378</v>
      </c>
      <c r="H1732" s="21">
        <v>1</v>
      </c>
      <c r="I1732" s="21">
        <v>1</v>
      </c>
      <c r="J1732" s="21">
        <f>CLEAN!$H1732+CLEAN!$I1732</f>
        <v>2</v>
      </c>
      <c r="K1732" s="23">
        <v>41311</v>
      </c>
      <c r="L1732" s="21">
        <f ca="1">YEAR(TODAY())-YEAR(CLEAN!$K1732)</f>
        <v>12</v>
      </c>
      <c r="M1732" s="21">
        <v>38</v>
      </c>
      <c r="N1732" s="21">
        <f>SUM(CLEAN!$AB1732:$AE1732)</f>
        <v>13</v>
      </c>
      <c r="O1732" s="24">
        <f>CLEAN!$U1732+CLEAN!$V1732+CLEAN!$W1732+CLEAN!$X1732+CLEAN!$Y1732+CLEAN!$Z1732</f>
        <v>99</v>
      </c>
      <c r="P1732" s="21">
        <f>IF(CLEAN!$M1732&lt;=32,3,IF(CLEAN!$M1732&lt;=65,2,1))</f>
        <v>2</v>
      </c>
      <c r="Q1732" s="21">
        <f>IF(Table_Market[[#This Row],[F_TOTAL_achat]]&lt;=14,1,IF(Table_Market[[#This Row],[F_TOTAL_achat]]&lt;=21,2,3))</f>
        <v>1</v>
      </c>
      <c r="R1732" s="21">
        <f>IF(Table_Market[[#This Row],[M_TOTAL_dépensé]]&lt;=115,1,IF(Table_Market[[#This Row],[M_TOTAL_dépensé]]&lt;=833,2,3))</f>
        <v>1</v>
      </c>
      <c r="S1732" s="21" t="str">
        <f>Table_Market[[#This Row],[R_SCORE]]&amp;Table_Market[[#This Row],[F_SCORE]]&amp;Table_Market[[#This Row],[M_SCORE]]</f>
        <v>211</v>
      </c>
      <c r="T17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32" s="24">
        <v>33</v>
      </c>
      <c r="V1732" s="24">
        <v>6</v>
      </c>
      <c r="W1732" s="24">
        <v>40</v>
      </c>
      <c r="X1732" s="24">
        <v>3</v>
      </c>
      <c r="Y1732" s="24">
        <v>7</v>
      </c>
      <c r="Z1732" s="24">
        <v>10</v>
      </c>
      <c r="AA1732" s="21">
        <v>3</v>
      </c>
      <c r="AB1732" s="21">
        <v>2</v>
      </c>
      <c r="AC1732" s="21">
        <v>0</v>
      </c>
      <c r="AD1732" s="21">
        <v>4</v>
      </c>
      <c r="AE1732" s="21">
        <v>7</v>
      </c>
      <c r="AF1732" s="21">
        <v>0</v>
      </c>
      <c r="AG1732" s="21">
        <v>0</v>
      </c>
      <c r="AH1732" s="21">
        <v>0</v>
      </c>
      <c r="AI1732" s="21">
        <v>0</v>
      </c>
      <c r="AJ1732" s="21">
        <v>0</v>
      </c>
      <c r="AK1732" s="21">
        <v>0</v>
      </c>
      <c r="AL1732" s="21">
        <v>3</v>
      </c>
      <c r="AM1732" s="21">
        <v>11</v>
      </c>
      <c r="AN1732" s="25">
        <v>0</v>
      </c>
    </row>
    <row r="1733" spans="1:40" x14ac:dyDescent="0.35">
      <c r="A1733" s="26">
        <v>7275</v>
      </c>
      <c r="B1733" s="27">
        <v>1971</v>
      </c>
      <c r="C1733" s="21">
        <f ca="1">YEAR(TODAY())-CLEAN!$B1733</f>
        <v>54</v>
      </c>
      <c r="D1733" s="28" t="s">
        <v>792</v>
      </c>
      <c r="E1733" s="27" t="s">
        <v>717</v>
      </c>
      <c r="F1733" s="27" t="s">
        <v>709</v>
      </c>
      <c r="G1733" s="29">
        <v>33316</v>
      </c>
      <c r="H1733" s="28">
        <v>1</v>
      </c>
      <c r="I1733" s="28">
        <v>1</v>
      </c>
      <c r="J1733" s="28">
        <f>CLEAN!$H1733+CLEAN!$I1733</f>
        <v>2</v>
      </c>
      <c r="K1733" s="30">
        <v>41551</v>
      </c>
      <c r="L1733" s="28">
        <f ca="1">YEAR(TODAY())-YEAR(CLEAN!$K1733)</f>
        <v>12</v>
      </c>
      <c r="M1733" s="28">
        <v>34</v>
      </c>
      <c r="N1733" s="28">
        <f>SUM(CLEAN!$AB1733:$AE1733)</f>
        <v>13</v>
      </c>
      <c r="O1733" s="31">
        <f>CLEAN!$U1733+CLEAN!$V1733+CLEAN!$W1733+CLEAN!$X1733+CLEAN!$Y1733+CLEAN!$Z1733</f>
        <v>131</v>
      </c>
      <c r="P1733" s="28">
        <f>IF(CLEAN!$M1733&lt;=32,3,IF(CLEAN!$M1733&lt;=65,2,1))</f>
        <v>2</v>
      </c>
      <c r="Q1733" s="28">
        <f>IF(Table_Market[[#This Row],[F_TOTAL_achat]]&lt;=14,1,IF(Table_Market[[#This Row],[F_TOTAL_achat]]&lt;=21,2,3))</f>
        <v>1</v>
      </c>
      <c r="R1733" s="28">
        <f>IF(Table_Market[[#This Row],[M_TOTAL_dépensé]]&lt;=115,1,IF(Table_Market[[#This Row],[M_TOTAL_dépensé]]&lt;=833,2,3))</f>
        <v>2</v>
      </c>
      <c r="S1733" s="21" t="str">
        <f>Table_Market[[#This Row],[R_SCORE]]&amp;Table_Market[[#This Row],[F_SCORE]]&amp;Table_Market[[#This Row],[M_SCORE]]</f>
        <v>212</v>
      </c>
      <c r="T17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33" s="31">
        <v>79</v>
      </c>
      <c r="V1733" s="31">
        <v>1</v>
      </c>
      <c r="W1733" s="31">
        <v>31</v>
      </c>
      <c r="X1733" s="31">
        <v>4</v>
      </c>
      <c r="Y1733" s="31">
        <v>4</v>
      </c>
      <c r="Z1733" s="31">
        <v>12</v>
      </c>
      <c r="AA1733" s="28">
        <v>3</v>
      </c>
      <c r="AB1733" s="28">
        <v>2</v>
      </c>
      <c r="AC1733" s="28">
        <v>1</v>
      </c>
      <c r="AD1733" s="28">
        <v>4</v>
      </c>
      <c r="AE1733" s="28">
        <v>6</v>
      </c>
      <c r="AF1733" s="28">
        <v>0</v>
      </c>
      <c r="AG1733" s="28">
        <v>0</v>
      </c>
      <c r="AH1733" s="28">
        <v>0</v>
      </c>
      <c r="AI1733" s="28">
        <v>0</v>
      </c>
      <c r="AJ1733" s="28">
        <v>0</v>
      </c>
      <c r="AK1733" s="28">
        <v>0</v>
      </c>
      <c r="AL1733" s="28">
        <v>3</v>
      </c>
      <c r="AM1733" s="28">
        <v>11</v>
      </c>
      <c r="AN1733" s="32">
        <v>0</v>
      </c>
    </row>
    <row r="1734" spans="1:40" x14ac:dyDescent="0.35">
      <c r="A1734" s="19">
        <v>8334</v>
      </c>
      <c r="B1734" s="20">
        <v>1971</v>
      </c>
      <c r="C1734" s="21">
        <f ca="1">YEAR(TODAY())-CLEAN!$B1734</f>
        <v>54</v>
      </c>
      <c r="D1734" s="28" t="s">
        <v>792</v>
      </c>
      <c r="E1734" s="20" t="s">
        <v>717</v>
      </c>
      <c r="F1734" s="20" t="s">
        <v>709</v>
      </c>
      <c r="G1734" s="22">
        <v>33316</v>
      </c>
      <c r="H1734" s="21">
        <v>1</v>
      </c>
      <c r="I1734" s="21">
        <v>1</v>
      </c>
      <c r="J1734" s="21">
        <f>CLEAN!$H1734+CLEAN!$I1734</f>
        <v>2</v>
      </c>
      <c r="K1734" s="23">
        <v>41551</v>
      </c>
      <c r="L1734" s="21">
        <f ca="1">YEAR(TODAY())-YEAR(CLEAN!$K1734)</f>
        <v>12</v>
      </c>
      <c r="M1734" s="21">
        <v>34</v>
      </c>
      <c r="N1734" s="21">
        <f>SUM(CLEAN!$AB1734:$AE1734)</f>
        <v>13</v>
      </c>
      <c r="O1734" s="24">
        <f>CLEAN!$U1734+CLEAN!$V1734+CLEAN!$W1734+CLEAN!$X1734+CLEAN!$Y1734+CLEAN!$Z1734</f>
        <v>131</v>
      </c>
      <c r="P1734" s="21">
        <f>IF(CLEAN!$M1734&lt;=32,3,IF(CLEAN!$M1734&lt;=65,2,1))</f>
        <v>2</v>
      </c>
      <c r="Q1734" s="21">
        <f>IF(Table_Market[[#This Row],[F_TOTAL_achat]]&lt;=14,1,IF(Table_Market[[#This Row],[F_TOTAL_achat]]&lt;=21,2,3))</f>
        <v>1</v>
      </c>
      <c r="R1734" s="21">
        <f>IF(Table_Market[[#This Row],[M_TOTAL_dépensé]]&lt;=115,1,IF(Table_Market[[#This Row],[M_TOTAL_dépensé]]&lt;=833,2,3))</f>
        <v>2</v>
      </c>
      <c r="S1734" s="21" t="str">
        <f>Table_Market[[#This Row],[R_SCORE]]&amp;Table_Market[[#This Row],[F_SCORE]]&amp;Table_Market[[#This Row],[M_SCORE]]</f>
        <v>212</v>
      </c>
      <c r="T17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34" s="24">
        <v>79</v>
      </c>
      <c r="V1734" s="24">
        <v>1</v>
      </c>
      <c r="W1734" s="24">
        <v>31</v>
      </c>
      <c r="X1734" s="24">
        <v>4</v>
      </c>
      <c r="Y1734" s="24">
        <v>4</v>
      </c>
      <c r="Z1734" s="24">
        <v>12</v>
      </c>
      <c r="AA1734" s="21">
        <v>3</v>
      </c>
      <c r="AB1734" s="21">
        <v>2</v>
      </c>
      <c r="AC1734" s="21">
        <v>1</v>
      </c>
      <c r="AD1734" s="21">
        <v>4</v>
      </c>
      <c r="AE1734" s="21">
        <v>6</v>
      </c>
      <c r="AF1734" s="21">
        <v>0</v>
      </c>
      <c r="AG1734" s="21">
        <v>0</v>
      </c>
      <c r="AH1734" s="21">
        <v>0</v>
      </c>
      <c r="AI1734" s="21">
        <v>0</v>
      </c>
      <c r="AJ1734" s="21">
        <v>0</v>
      </c>
      <c r="AK1734" s="21">
        <v>0</v>
      </c>
      <c r="AL1734" s="21">
        <v>3</v>
      </c>
      <c r="AM1734" s="21">
        <v>11</v>
      </c>
      <c r="AN1734" s="25">
        <v>0</v>
      </c>
    </row>
    <row r="1735" spans="1:40" x14ac:dyDescent="0.35">
      <c r="A1735" s="26">
        <v>6679</v>
      </c>
      <c r="B1735" s="27">
        <v>1966</v>
      </c>
      <c r="C1735" s="21">
        <f ca="1">YEAR(TODAY())-CLEAN!$B1735</f>
        <v>59</v>
      </c>
      <c r="D1735" s="28" t="s">
        <v>792</v>
      </c>
      <c r="E1735" s="27" t="s">
        <v>716</v>
      </c>
      <c r="F1735" s="27" t="s">
        <v>709</v>
      </c>
      <c r="G1735" s="29">
        <v>33279</v>
      </c>
      <c r="H1735" s="28">
        <v>0</v>
      </c>
      <c r="I1735" s="28">
        <v>0</v>
      </c>
      <c r="J1735" s="28">
        <f>CLEAN!$H1735+CLEAN!$I1735</f>
        <v>0</v>
      </c>
      <c r="K1735" s="30">
        <v>41802</v>
      </c>
      <c r="L1735" s="28">
        <f ca="1">YEAR(TODAY())-YEAR(CLEAN!$K1735)</f>
        <v>11</v>
      </c>
      <c r="M1735" s="28">
        <v>29</v>
      </c>
      <c r="N1735" s="28">
        <f>SUM(CLEAN!$AB1735:$AE1735)</f>
        <v>6</v>
      </c>
      <c r="O1735" s="31">
        <f>CLEAN!$U1735+CLEAN!$V1735+CLEAN!$W1735+CLEAN!$X1735+CLEAN!$Y1735+CLEAN!$Z1735</f>
        <v>16</v>
      </c>
      <c r="P1735" s="28">
        <f>IF(CLEAN!$M1735&lt;=32,3,IF(CLEAN!$M1735&lt;=65,2,1))</f>
        <v>3</v>
      </c>
      <c r="Q1735" s="28">
        <f>IF(Table_Market[[#This Row],[F_TOTAL_achat]]&lt;=14,1,IF(Table_Market[[#This Row],[F_TOTAL_achat]]&lt;=21,2,3))</f>
        <v>1</v>
      </c>
      <c r="R1735" s="28">
        <f>IF(Table_Market[[#This Row],[M_TOTAL_dépensé]]&lt;=115,1,IF(Table_Market[[#This Row],[M_TOTAL_dépensé]]&lt;=833,2,3))</f>
        <v>1</v>
      </c>
      <c r="S1735" s="21" t="str">
        <f>Table_Market[[#This Row],[R_SCORE]]&amp;Table_Market[[#This Row],[F_SCORE]]&amp;Table_Market[[#This Row],[M_SCORE]]</f>
        <v>311</v>
      </c>
      <c r="T17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35" s="31">
        <v>10</v>
      </c>
      <c r="V1735" s="31">
        <v>3</v>
      </c>
      <c r="W1735" s="31">
        <v>3</v>
      </c>
      <c r="X1735" s="31">
        <v>0</v>
      </c>
      <c r="Y1735" s="31">
        <v>0</v>
      </c>
      <c r="Z1735" s="31">
        <v>0</v>
      </c>
      <c r="AA1735" s="28">
        <v>1</v>
      </c>
      <c r="AB1735" s="28">
        <v>0</v>
      </c>
      <c r="AC1735" s="28">
        <v>0</v>
      </c>
      <c r="AD1735" s="28">
        <v>3</v>
      </c>
      <c r="AE1735" s="28">
        <v>3</v>
      </c>
      <c r="AF1735" s="28">
        <v>0</v>
      </c>
      <c r="AG1735" s="28">
        <v>0</v>
      </c>
      <c r="AH1735" s="28">
        <v>0</v>
      </c>
      <c r="AI1735" s="28">
        <v>0</v>
      </c>
      <c r="AJ1735" s="28">
        <v>0</v>
      </c>
      <c r="AK1735" s="28">
        <v>0</v>
      </c>
      <c r="AL1735" s="28">
        <v>3</v>
      </c>
      <c r="AM1735" s="28">
        <v>11</v>
      </c>
      <c r="AN1735" s="32">
        <v>0</v>
      </c>
    </row>
    <row r="1736" spans="1:40" x14ac:dyDescent="0.35">
      <c r="A1736" s="19">
        <v>1388</v>
      </c>
      <c r="B1736" s="20">
        <v>1975</v>
      </c>
      <c r="C1736" s="21">
        <f ca="1">YEAR(TODAY())-CLEAN!$B1736</f>
        <v>50</v>
      </c>
      <c r="D1736" s="28" t="s">
        <v>792</v>
      </c>
      <c r="E1736" s="20" t="s">
        <v>716</v>
      </c>
      <c r="F1736" s="20" t="s">
        <v>709</v>
      </c>
      <c r="G1736" s="22">
        <v>33249</v>
      </c>
      <c r="H1736" s="21">
        <v>1</v>
      </c>
      <c r="I1736" s="21">
        <v>0</v>
      </c>
      <c r="J1736" s="21">
        <f>CLEAN!$H1736+CLEAN!$I1736</f>
        <v>1</v>
      </c>
      <c r="K1736" s="23">
        <v>41325</v>
      </c>
      <c r="L1736" s="21">
        <f ca="1">YEAR(TODAY())-YEAR(CLEAN!$K1736)</f>
        <v>12</v>
      </c>
      <c r="M1736" s="21">
        <v>11</v>
      </c>
      <c r="N1736" s="21">
        <f>SUM(CLEAN!$AB1736:$AE1736)</f>
        <v>12</v>
      </c>
      <c r="O1736" s="24">
        <f>CLEAN!$U1736+CLEAN!$V1736+CLEAN!$W1736+CLEAN!$X1736+CLEAN!$Y1736+CLEAN!$Z1736</f>
        <v>112</v>
      </c>
      <c r="P1736" s="21">
        <f>IF(CLEAN!$M1736&lt;=32,3,IF(CLEAN!$M1736&lt;=65,2,1))</f>
        <v>3</v>
      </c>
      <c r="Q1736" s="21">
        <f>IF(Table_Market[[#This Row],[F_TOTAL_achat]]&lt;=14,1,IF(Table_Market[[#This Row],[F_TOTAL_achat]]&lt;=21,2,3))</f>
        <v>1</v>
      </c>
      <c r="R1736" s="21">
        <f>IF(Table_Market[[#This Row],[M_TOTAL_dépensé]]&lt;=115,1,IF(Table_Market[[#This Row],[M_TOTAL_dépensé]]&lt;=833,2,3))</f>
        <v>1</v>
      </c>
      <c r="S1736" s="21" t="str">
        <f>Table_Market[[#This Row],[R_SCORE]]&amp;Table_Market[[#This Row],[F_SCORE]]&amp;Table_Market[[#This Row],[M_SCORE]]</f>
        <v>311</v>
      </c>
      <c r="T17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36" s="24">
        <v>6</v>
      </c>
      <c r="V1736" s="24">
        <v>10</v>
      </c>
      <c r="W1736" s="24">
        <v>21</v>
      </c>
      <c r="X1736" s="24">
        <v>19</v>
      </c>
      <c r="Y1736" s="24">
        <v>14</v>
      </c>
      <c r="Z1736" s="24">
        <v>42</v>
      </c>
      <c r="AA1736" s="21">
        <v>2</v>
      </c>
      <c r="AB1736" s="21">
        <v>2</v>
      </c>
      <c r="AC1736" s="21">
        <v>1</v>
      </c>
      <c r="AD1736" s="21">
        <v>3</v>
      </c>
      <c r="AE1736" s="21">
        <v>6</v>
      </c>
      <c r="AF1736" s="21">
        <v>0</v>
      </c>
      <c r="AG1736" s="21">
        <v>0</v>
      </c>
      <c r="AH1736" s="21">
        <v>0</v>
      </c>
      <c r="AI1736" s="21">
        <v>0</v>
      </c>
      <c r="AJ1736" s="21">
        <v>0</v>
      </c>
      <c r="AK1736" s="21">
        <v>0</v>
      </c>
      <c r="AL1736" s="21">
        <v>3</v>
      </c>
      <c r="AM1736" s="21">
        <v>11</v>
      </c>
      <c r="AN1736" s="25">
        <v>0</v>
      </c>
    </row>
    <row r="1737" spans="1:40" x14ac:dyDescent="0.35">
      <c r="A1737" s="26">
        <v>979</v>
      </c>
      <c r="B1737" s="27">
        <v>1975</v>
      </c>
      <c r="C1737" s="21">
        <f ca="1">YEAR(TODAY())-CLEAN!$B1737</f>
        <v>50</v>
      </c>
      <c r="D1737" s="28" t="s">
        <v>792</v>
      </c>
      <c r="E1737" s="27" t="s">
        <v>716</v>
      </c>
      <c r="F1737" s="27" t="s">
        <v>709</v>
      </c>
      <c r="G1737" s="29">
        <v>33249</v>
      </c>
      <c r="H1737" s="28">
        <v>1</v>
      </c>
      <c r="I1737" s="28">
        <v>0</v>
      </c>
      <c r="J1737" s="28">
        <f>CLEAN!$H1737+CLEAN!$I1737</f>
        <v>1</v>
      </c>
      <c r="K1737" s="30">
        <v>41325</v>
      </c>
      <c r="L1737" s="28">
        <f ca="1">YEAR(TODAY())-YEAR(CLEAN!$K1737)</f>
        <v>12</v>
      </c>
      <c r="M1737" s="28">
        <v>11</v>
      </c>
      <c r="N1737" s="28">
        <f>SUM(CLEAN!$AB1737:$AE1737)</f>
        <v>12</v>
      </c>
      <c r="O1737" s="31">
        <f>CLEAN!$U1737+CLEAN!$V1737+CLEAN!$W1737+CLEAN!$X1737+CLEAN!$Y1737+CLEAN!$Z1737</f>
        <v>112</v>
      </c>
      <c r="P1737" s="28">
        <f>IF(CLEAN!$M1737&lt;=32,3,IF(CLEAN!$M1737&lt;=65,2,1))</f>
        <v>3</v>
      </c>
      <c r="Q1737" s="28">
        <f>IF(Table_Market[[#This Row],[F_TOTAL_achat]]&lt;=14,1,IF(Table_Market[[#This Row],[F_TOTAL_achat]]&lt;=21,2,3))</f>
        <v>1</v>
      </c>
      <c r="R1737" s="28">
        <f>IF(Table_Market[[#This Row],[M_TOTAL_dépensé]]&lt;=115,1,IF(Table_Market[[#This Row],[M_TOTAL_dépensé]]&lt;=833,2,3))</f>
        <v>1</v>
      </c>
      <c r="S1737" s="21" t="str">
        <f>Table_Market[[#This Row],[R_SCORE]]&amp;Table_Market[[#This Row],[F_SCORE]]&amp;Table_Market[[#This Row],[M_SCORE]]</f>
        <v>311</v>
      </c>
      <c r="T17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37" s="31">
        <v>6</v>
      </c>
      <c r="V1737" s="31">
        <v>10</v>
      </c>
      <c r="W1737" s="31">
        <v>21</v>
      </c>
      <c r="X1737" s="31">
        <v>19</v>
      </c>
      <c r="Y1737" s="31">
        <v>14</v>
      </c>
      <c r="Z1737" s="31">
        <v>42</v>
      </c>
      <c r="AA1737" s="28">
        <v>2</v>
      </c>
      <c r="AB1737" s="28">
        <v>2</v>
      </c>
      <c r="AC1737" s="28">
        <v>1</v>
      </c>
      <c r="AD1737" s="28">
        <v>3</v>
      </c>
      <c r="AE1737" s="28">
        <v>6</v>
      </c>
      <c r="AF1737" s="28">
        <v>0</v>
      </c>
      <c r="AG1737" s="28">
        <v>0</v>
      </c>
      <c r="AH1737" s="28">
        <v>0</v>
      </c>
      <c r="AI1737" s="28">
        <v>0</v>
      </c>
      <c r="AJ1737" s="28">
        <v>0</v>
      </c>
      <c r="AK1737" s="28">
        <v>0</v>
      </c>
      <c r="AL1737" s="28">
        <v>3</v>
      </c>
      <c r="AM1737" s="28">
        <v>11</v>
      </c>
      <c r="AN1737" s="32">
        <v>0</v>
      </c>
    </row>
    <row r="1738" spans="1:40" x14ac:dyDescent="0.35">
      <c r="A1738" s="19">
        <v>10680</v>
      </c>
      <c r="B1738" s="20">
        <v>1986</v>
      </c>
      <c r="C1738" s="21">
        <f ca="1">YEAR(TODAY())-CLEAN!$B1738</f>
        <v>39</v>
      </c>
      <c r="D1738" s="28" t="s">
        <v>793</v>
      </c>
      <c r="E1738" s="20" t="s">
        <v>716</v>
      </c>
      <c r="F1738" s="20" t="s">
        <v>713</v>
      </c>
      <c r="G1738" s="22">
        <v>33235</v>
      </c>
      <c r="H1738" s="21">
        <v>1</v>
      </c>
      <c r="I1738" s="21">
        <v>0</v>
      </c>
      <c r="J1738" s="21">
        <f>CLEAN!$H1738+CLEAN!$I1738</f>
        <v>1</v>
      </c>
      <c r="K1738" s="23">
        <v>41675</v>
      </c>
      <c r="L1738" s="21">
        <f ca="1">YEAR(TODAY())-YEAR(CLEAN!$K1738)</f>
        <v>11</v>
      </c>
      <c r="M1738" s="21">
        <v>71</v>
      </c>
      <c r="N1738" s="21">
        <f>SUM(CLEAN!$AB1738:$AE1738)</f>
        <v>13</v>
      </c>
      <c r="O1738" s="24">
        <f>CLEAN!$U1738+CLEAN!$V1738+CLEAN!$W1738+CLEAN!$X1738+CLEAN!$Y1738+CLEAN!$Z1738</f>
        <v>70</v>
      </c>
      <c r="P1738" s="21">
        <f>IF(CLEAN!$M1738&lt;=32,3,IF(CLEAN!$M1738&lt;=65,2,1))</f>
        <v>1</v>
      </c>
      <c r="Q1738" s="21">
        <f>IF(Table_Market[[#This Row],[F_TOTAL_achat]]&lt;=14,1,IF(Table_Market[[#This Row],[F_TOTAL_achat]]&lt;=21,2,3))</f>
        <v>1</v>
      </c>
      <c r="R1738" s="21">
        <f>IF(Table_Market[[#This Row],[M_TOTAL_dépensé]]&lt;=115,1,IF(Table_Market[[#This Row],[M_TOTAL_dépensé]]&lt;=833,2,3))</f>
        <v>1</v>
      </c>
      <c r="S1738" s="21" t="str">
        <f>Table_Market[[#This Row],[R_SCORE]]&amp;Table_Market[[#This Row],[F_SCORE]]&amp;Table_Market[[#This Row],[M_SCORE]]</f>
        <v>111</v>
      </c>
      <c r="T17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38" s="24">
        <v>45</v>
      </c>
      <c r="V1738" s="24">
        <v>0</v>
      </c>
      <c r="W1738" s="24">
        <v>16</v>
      </c>
      <c r="X1738" s="24">
        <v>2</v>
      </c>
      <c r="Y1738" s="24">
        <v>1</v>
      </c>
      <c r="Z1738" s="24">
        <v>6</v>
      </c>
      <c r="AA1738" s="21">
        <v>1</v>
      </c>
      <c r="AB1738" s="21">
        <v>3</v>
      </c>
      <c r="AC1738" s="21">
        <v>0</v>
      </c>
      <c r="AD1738" s="21">
        <v>3</v>
      </c>
      <c r="AE1738" s="21">
        <v>7</v>
      </c>
      <c r="AF1738" s="21">
        <v>0</v>
      </c>
      <c r="AG1738" s="21">
        <v>0</v>
      </c>
      <c r="AH1738" s="21">
        <v>0</v>
      </c>
      <c r="AI1738" s="21">
        <v>0</v>
      </c>
      <c r="AJ1738" s="21">
        <v>0</v>
      </c>
      <c r="AK1738" s="21">
        <v>0</v>
      </c>
      <c r="AL1738" s="21">
        <v>3</v>
      </c>
      <c r="AM1738" s="21">
        <v>11</v>
      </c>
      <c r="AN1738" s="25">
        <v>0</v>
      </c>
    </row>
    <row r="1739" spans="1:40" x14ac:dyDescent="0.35">
      <c r="A1739" s="26">
        <v>8230</v>
      </c>
      <c r="B1739" s="27">
        <v>1980</v>
      </c>
      <c r="C1739" s="21">
        <f ca="1">YEAR(TODAY())-CLEAN!$B1739</f>
        <v>45</v>
      </c>
      <c r="D1739" s="28" t="s">
        <v>792</v>
      </c>
      <c r="E1739" s="27" t="s">
        <v>716</v>
      </c>
      <c r="F1739" s="27" t="s">
        <v>710</v>
      </c>
      <c r="G1739" s="29">
        <v>33228</v>
      </c>
      <c r="H1739" s="28">
        <v>1</v>
      </c>
      <c r="I1739" s="28">
        <v>0</v>
      </c>
      <c r="J1739" s="28">
        <f>CLEAN!$H1739+CLEAN!$I1739</f>
        <v>1</v>
      </c>
      <c r="K1739" s="30">
        <v>41662</v>
      </c>
      <c r="L1739" s="28">
        <f ca="1">YEAR(TODAY())-YEAR(CLEAN!$K1739)</f>
        <v>11</v>
      </c>
      <c r="M1739" s="28">
        <v>28</v>
      </c>
      <c r="N1739" s="28">
        <f>SUM(CLEAN!$AB1739:$AE1739)</f>
        <v>12</v>
      </c>
      <c r="O1739" s="31">
        <f>CLEAN!$U1739+CLEAN!$V1739+CLEAN!$W1739+CLEAN!$X1739+CLEAN!$Y1739+CLEAN!$Z1739</f>
        <v>71</v>
      </c>
      <c r="P1739" s="28">
        <f>IF(CLEAN!$M1739&lt;=32,3,IF(CLEAN!$M1739&lt;=65,2,1))</f>
        <v>3</v>
      </c>
      <c r="Q1739" s="28">
        <f>IF(Table_Market[[#This Row],[F_TOTAL_achat]]&lt;=14,1,IF(Table_Market[[#This Row],[F_TOTAL_achat]]&lt;=21,2,3))</f>
        <v>1</v>
      </c>
      <c r="R1739" s="28">
        <f>IF(Table_Market[[#This Row],[M_TOTAL_dépensé]]&lt;=115,1,IF(Table_Market[[#This Row],[M_TOTAL_dépensé]]&lt;=833,2,3))</f>
        <v>1</v>
      </c>
      <c r="S1739" s="21" t="str">
        <f>Table_Market[[#This Row],[R_SCORE]]&amp;Table_Market[[#This Row],[F_SCORE]]&amp;Table_Market[[#This Row],[M_SCORE]]</f>
        <v>311</v>
      </c>
      <c r="T17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39" s="31">
        <v>22</v>
      </c>
      <c r="V1739" s="31">
        <v>2</v>
      </c>
      <c r="W1739" s="31">
        <v>31</v>
      </c>
      <c r="X1739" s="31">
        <v>7</v>
      </c>
      <c r="Y1739" s="31">
        <v>4</v>
      </c>
      <c r="Z1739" s="31">
        <v>5</v>
      </c>
      <c r="AA1739" s="28">
        <v>1</v>
      </c>
      <c r="AB1739" s="28">
        <v>2</v>
      </c>
      <c r="AC1739" s="28">
        <v>0</v>
      </c>
      <c r="AD1739" s="28">
        <v>3</v>
      </c>
      <c r="AE1739" s="28">
        <v>7</v>
      </c>
      <c r="AF1739" s="28">
        <v>0</v>
      </c>
      <c r="AG1739" s="28">
        <v>0</v>
      </c>
      <c r="AH1739" s="28">
        <v>0</v>
      </c>
      <c r="AI1739" s="28">
        <v>0</v>
      </c>
      <c r="AJ1739" s="28">
        <v>0</v>
      </c>
      <c r="AK1739" s="28">
        <v>0</v>
      </c>
      <c r="AL1739" s="28">
        <v>3</v>
      </c>
      <c r="AM1739" s="28">
        <v>11</v>
      </c>
      <c r="AN1739" s="32">
        <v>0</v>
      </c>
    </row>
    <row r="1740" spans="1:40" x14ac:dyDescent="0.35">
      <c r="A1740" s="19">
        <v>2815</v>
      </c>
      <c r="B1740" s="20">
        <v>1975</v>
      </c>
      <c r="C1740" s="21">
        <f ca="1">YEAR(TODAY())-CLEAN!$B1740</f>
        <v>50</v>
      </c>
      <c r="D1740" s="28" t="s">
        <v>792</v>
      </c>
      <c r="E1740" s="20" t="s">
        <v>716</v>
      </c>
      <c r="F1740" s="20" t="s">
        <v>710</v>
      </c>
      <c r="G1740" s="22">
        <v>33183</v>
      </c>
      <c r="H1740" s="21">
        <v>1</v>
      </c>
      <c r="I1740" s="21">
        <v>0</v>
      </c>
      <c r="J1740" s="21">
        <f>CLEAN!$H1740+CLEAN!$I1740</f>
        <v>1</v>
      </c>
      <c r="K1740" s="23">
        <v>41694</v>
      </c>
      <c r="L1740" s="21">
        <f ca="1">YEAR(TODAY())-YEAR(CLEAN!$K1740)</f>
        <v>11</v>
      </c>
      <c r="M1740" s="21">
        <v>46</v>
      </c>
      <c r="N1740" s="21">
        <f>SUM(CLEAN!$AB1740:$AE1740)</f>
        <v>14</v>
      </c>
      <c r="O1740" s="24">
        <f>CLEAN!$U1740+CLEAN!$V1740+CLEAN!$W1740+CLEAN!$X1740+CLEAN!$Y1740+CLEAN!$Z1740</f>
        <v>120</v>
      </c>
      <c r="P1740" s="21">
        <f>IF(CLEAN!$M1740&lt;=32,3,IF(CLEAN!$M1740&lt;=65,2,1))</f>
        <v>2</v>
      </c>
      <c r="Q1740" s="21">
        <f>IF(Table_Market[[#This Row],[F_TOTAL_achat]]&lt;=14,1,IF(Table_Market[[#This Row],[F_TOTAL_achat]]&lt;=21,2,3))</f>
        <v>1</v>
      </c>
      <c r="R1740" s="21">
        <f>IF(Table_Market[[#This Row],[M_TOTAL_dépensé]]&lt;=115,1,IF(Table_Market[[#This Row],[M_TOTAL_dépensé]]&lt;=833,2,3))</f>
        <v>2</v>
      </c>
      <c r="S1740" s="21" t="str">
        <f>Table_Market[[#This Row],[R_SCORE]]&amp;Table_Market[[#This Row],[F_SCORE]]&amp;Table_Market[[#This Row],[M_SCORE]]</f>
        <v>212</v>
      </c>
      <c r="T17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40" s="24">
        <v>7</v>
      </c>
      <c r="V1740" s="24">
        <v>5</v>
      </c>
      <c r="W1740" s="24">
        <v>39</v>
      </c>
      <c r="X1740" s="24">
        <v>17</v>
      </c>
      <c r="Y1740" s="24">
        <v>15</v>
      </c>
      <c r="Z1740" s="24">
        <v>37</v>
      </c>
      <c r="AA1740" s="21">
        <v>2</v>
      </c>
      <c r="AB1740" s="21">
        <v>4</v>
      </c>
      <c r="AC1740" s="21">
        <v>0</v>
      </c>
      <c r="AD1740" s="21">
        <v>3</v>
      </c>
      <c r="AE1740" s="21">
        <v>7</v>
      </c>
      <c r="AF1740" s="21">
        <v>0</v>
      </c>
      <c r="AG1740" s="21">
        <v>0</v>
      </c>
      <c r="AH1740" s="21">
        <v>0</v>
      </c>
      <c r="AI1740" s="21">
        <v>0</v>
      </c>
      <c r="AJ1740" s="21">
        <v>0</v>
      </c>
      <c r="AK1740" s="21">
        <v>0</v>
      </c>
      <c r="AL1740" s="21">
        <v>3</v>
      </c>
      <c r="AM1740" s="21">
        <v>11</v>
      </c>
      <c r="AN1740" s="25">
        <v>0</v>
      </c>
    </row>
    <row r="1741" spans="1:40" x14ac:dyDescent="0.35">
      <c r="A1741" s="26">
        <v>11030</v>
      </c>
      <c r="B1741" s="27">
        <v>1976</v>
      </c>
      <c r="C1741" s="21">
        <f ca="1">YEAR(TODAY())-CLEAN!$B1741</f>
        <v>49</v>
      </c>
      <c r="D1741" s="28" t="s">
        <v>792</v>
      </c>
      <c r="E1741" s="27" t="s">
        <v>717</v>
      </c>
      <c r="F1741" s="27" t="s">
        <v>710</v>
      </c>
      <c r="G1741" s="29">
        <v>33181</v>
      </c>
      <c r="H1741" s="28">
        <v>1</v>
      </c>
      <c r="I1741" s="28">
        <v>0</v>
      </c>
      <c r="J1741" s="28">
        <f>CLEAN!$H1741+CLEAN!$I1741</f>
        <v>1</v>
      </c>
      <c r="K1741" s="30">
        <v>41642</v>
      </c>
      <c r="L1741" s="28">
        <f ca="1">YEAR(TODAY())-YEAR(CLEAN!$K1741)</f>
        <v>11</v>
      </c>
      <c r="M1741" s="28">
        <v>90</v>
      </c>
      <c r="N1741" s="28">
        <f>SUM(CLEAN!$AB1741:$AE1741)</f>
        <v>9</v>
      </c>
      <c r="O1741" s="31">
        <f>CLEAN!$U1741+CLEAN!$V1741+CLEAN!$W1741+CLEAN!$X1741+CLEAN!$Y1741+CLEAN!$Z1741</f>
        <v>16</v>
      </c>
      <c r="P1741" s="28">
        <f>IF(CLEAN!$M1741&lt;=32,3,IF(CLEAN!$M1741&lt;=65,2,1))</f>
        <v>1</v>
      </c>
      <c r="Q1741" s="28">
        <f>IF(Table_Market[[#This Row],[F_TOTAL_achat]]&lt;=14,1,IF(Table_Market[[#This Row],[F_TOTAL_achat]]&lt;=21,2,3))</f>
        <v>1</v>
      </c>
      <c r="R1741" s="28">
        <f>IF(Table_Market[[#This Row],[M_TOTAL_dépensé]]&lt;=115,1,IF(Table_Market[[#This Row],[M_TOTAL_dépensé]]&lt;=833,2,3))</f>
        <v>1</v>
      </c>
      <c r="S1741" s="21" t="str">
        <f>Table_Market[[#This Row],[R_SCORE]]&amp;Table_Market[[#This Row],[F_SCORE]]&amp;Table_Market[[#This Row],[M_SCORE]]</f>
        <v>111</v>
      </c>
      <c r="T17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41" s="31">
        <v>9</v>
      </c>
      <c r="V1741" s="31">
        <v>0</v>
      </c>
      <c r="W1741" s="31">
        <v>3</v>
      </c>
      <c r="X1741" s="31">
        <v>0</v>
      </c>
      <c r="Y1741" s="31">
        <v>0</v>
      </c>
      <c r="Z1741" s="31">
        <v>4</v>
      </c>
      <c r="AA1741" s="28">
        <v>1</v>
      </c>
      <c r="AB1741" s="28">
        <v>1</v>
      </c>
      <c r="AC1741" s="28">
        <v>0</v>
      </c>
      <c r="AD1741" s="28">
        <v>2</v>
      </c>
      <c r="AE1741" s="28">
        <v>6</v>
      </c>
      <c r="AF1741" s="28">
        <v>1</v>
      </c>
      <c r="AG1741" s="28">
        <v>0</v>
      </c>
      <c r="AH1741" s="28">
        <v>0</v>
      </c>
      <c r="AI1741" s="28">
        <v>0</v>
      </c>
      <c r="AJ1741" s="28">
        <v>0</v>
      </c>
      <c r="AK1741" s="28">
        <v>0</v>
      </c>
      <c r="AL1741" s="28">
        <v>3</v>
      </c>
      <c r="AM1741" s="28">
        <v>11</v>
      </c>
      <c r="AN1741" s="32">
        <v>0</v>
      </c>
    </row>
    <row r="1742" spans="1:40" x14ac:dyDescent="0.35">
      <c r="A1742" s="19">
        <v>6424</v>
      </c>
      <c r="B1742" s="20">
        <v>1977</v>
      </c>
      <c r="C1742" s="21">
        <f ca="1">YEAR(TODAY())-CLEAN!$B1742</f>
        <v>48</v>
      </c>
      <c r="D1742" s="28" t="s">
        <v>792</v>
      </c>
      <c r="E1742" s="20" t="s">
        <v>716</v>
      </c>
      <c r="F1742" s="20" t="s">
        <v>713</v>
      </c>
      <c r="G1742" s="22">
        <v>33178</v>
      </c>
      <c r="H1742" s="21">
        <v>1</v>
      </c>
      <c r="I1742" s="21">
        <v>0</v>
      </c>
      <c r="J1742" s="21">
        <f>CLEAN!$H1742+CLEAN!$I1742</f>
        <v>1</v>
      </c>
      <c r="K1742" s="23">
        <v>41669</v>
      </c>
      <c r="L1742" s="21">
        <f ca="1">YEAR(TODAY())-YEAR(CLEAN!$K1742)</f>
        <v>11</v>
      </c>
      <c r="M1742" s="21">
        <v>9</v>
      </c>
      <c r="N1742" s="21">
        <f>SUM(CLEAN!$AB1742:$AE1742)</f>
        <v>8</v>
      </c>
      <c r="O1742" s="24">
        <f>CLEAN!$U1742+CLEAN!$V1742+CLEAN!$W1742+CLEAN!$X1742+CLEAN!$Y1742+CLEAN!$Z1742</f>
        <v>49</v>
      </c>
      <c r="P1742" s="21">
        <f>IF(CLEAN!$M1742&lt;=32,3,IF(CLEAN!$M1742&lt;=65,2,1))</f>
        <v>3</v>
      </c>
      <c r="Q1742" s="21">
        <f>IF(Table_Market[[#This Row],[F_TOTAL_achat]]&lt;=14,1,IF(Table_Market[[#This Row],[F_TOTAL_achat]]&lt;=21,2,3))</f>
        <v>1</v>
      </c>
      <c r="R1742" s="21">
        <f>IF(Table_Market[[#This Row],[M_TOTAL_dépensé]]&lt;=115,1,IF(Table_Market[[#This Row],[M_TOTAL_dépensé]]&lt;=833,2,3))</f>
        <v>1</v>
      </c>
      <c r="S1742" s="21" t="str">
        <f>Table_Market[[#This Row],[R_SCORE]]&amp;Table_Market[[#This Row],[F_SCORE]]&amp;Table_Market[[#This Row],[M_SCORE]]</f>
        <v>311</v>
      </c>
      <c r="T17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42" s="24">
        <v>12</v>
      </c>
      <c r="V1742" s="24">
        <v>6</v>
      </c>
      <c r="W1742" s="24">
        <v>2</v>
      </c>
      <c r="X1742" s="24">
        <v>11</v>
      </c>
      <c r="Y1742" s="24">
        <v>2</v>
      </c>
      <c r="Z1742" s="24">
        <v>16</v>
      </c>
      <c r="AA1742" s="21">
        <v>1</v>
      </c>
      <c r="AB1742" s="21">
        <v>1</v>
      </c>
      <c r="AC1742" s="21">
        <v>0</v>
      </c>
      <c r="AD1742" s="21">
        <v>3</v>
      </c>
      <c r="AE1742" s="21">
        <v>4</v>
      </c>
      <c r="AF1742" s="21">
        <v>0</v>
      </c>
      <c r="AG1742" s="21">
        <v>0</v>
      </c>
      <c r="AH1742" s="21">
        <v>0</v>
      </c>
      <c r="AI1742" s="21">
        <v>0</v>
      </c>
      <c r="AJ1742" s="21">
        <v>0</v>
      </c>
      <c r="AK1742" s="21">
        <v>0</v>
      </c>
      <c r="AL1742" s="21">
        <v>3</v>
      </c>
      <c r="AM1742" s="21">
        <v>11</v>
      </c>
      <c r="AN1742" s="25">
        <v>0</v>
      </c>
    </row>
    <row r="1743" spans="1:40" x14ac:dyDescent="0.35">
      <c r="A1743" s="26">
        <v>5985</v>
      </c>
      <c r="B1743" s="27">
        <v>1965</v>
      </c>
      <c r="C1743" s="21">
        <f ca="1">YEAR(TODAY())-CLEAN!$B1743</f>
        <v>60</v>
      </c>
      <c r="D1743" s="28" t="s">
        <v>794</v>
      </c>
      <c r="E1743" s="27" t="s">
        <v>717</v>
      </c>
      <c r="F1743" s="27" t="s">
        <v>709</v>
      </c>
      <c r="G1743" s="29">
        <v>33168</v>
      </c>
      <c r="H1743" s="28">
        <v>0</v>
      </c>
      <c r="I1743" s="28">
        <v>1</v>
      </c>
      <c r="J1743" s="28">
        <f>CLEAN!$H1743+CLEAN!$I1743</f>
        <v>1</v>
      </c>
      <c r="K1743" s="30">
        <v>41195</v>
      </c>
      <c r="L1743" s="28">
        <f ca="1">YEAR(TODAY())-YEAR(CLEAN!$K1743)</f>
        <v>13</v>
      </c>
      <c r="M1743" s="28">
        <v>0</v>
      </c>
      <c r="N1743" s="28">
        <f>SUM(CLEAN!$AB1743:$AE1743)</f>
        <v>14</v>
      </c>
      <c r="O1743" s="31">
        <f>CLEAN!$U1743+CLEAN!$V1743+CLEAN!$W1743+CLEAN!$X1743+CLEAN!$Y1743+CLEAN!$Z1743</f>
        <v>122</v>
      </c>
      <c r="P1743" s="28">
        <f>IF(CLEAN!$M1743&lt;=32,3,IF(CLEAN!$M1743&lt;=65,2,1))</f>
        <v>3</v>
      </c>
      <c r="Q1743" s="28">
        <f>IF(Table_Market[[#This Row],[F_TOTAL_achat]]&lt;=14,1,IF(Table_Market[[#This Row],[F_TOTAL_achat]]&lt;=21,2,3))</f>
        <v>1</v>
      </c>
      <c r="R1743" s="28">
        <f>IF(Table_Market[[#This Row],[M_TOTAL_dépensé]]&lt;=115,1,IF(Table_Market[[#This Row],[M_TOTAL_dépensé]]&lt;=833,2,3))</f>
        <v>2</v>
      </c>
      <c r="S1743" s="21" t="str">
        <f>Table_Market[[#This Row],[R_SCORE]]&amp;Table_Market[[#This Row],[F_SCORE]]&amp;Table_Market[[#This Row],[M_SCORE]]</f>
        <v>312</v>
      </c>
      <c r="T17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43" s="31">
        <v>80</v>
      </c>
      <c r="V1743" s="31">
        <v>1</v>
      </c>
      <c r="W1743" s="31">
        <v>37</v>
      </c>
      <c r="X1743" s="31">
        <v>0</v>
      </c>
      <c r="Y1743" s="31">
        <v>1</v>
      </c>
      <c r="Z1743" s="31">
        <v>3</v>
      </c>
      <c r="AA1743" s="28">
        <v>3</v>
      </c>
      <c r="AB1743" s="28">
        <v>2</v>
      </c>
      <c r="AC1743" s="28">
        <v>1</v>
      </c>
      <c r="AD1743" s="28">
        <v>4</v>
      </c>
      <c r="AE1743" s="28">
        <v>7</v>
      </c>
      <c r="AF1743" s="28">
        <v>0</v>
      </c>
      <c r="AG1743" s="28">
        <v>0</v>
      </c>
      <c r="AH1743" s="28">
        <v>0</v>
      </c>
      <c r="AI1743" s="28">
        <v>0</v>
      </c>
      <c r="AJ1743" s="28">
        <v>0</v>
      </c>
      <c r="AK1743" s="28">
        <v>0</v>
      </c>
      <c r="AL1743" s="28">
        <v>3</v>
      </c>
      <c r="AM1743" s="28">
        <v>11</v>
      </c>
      <c r="AN1743" s="32">
        <v>0</v>
      </c>
    </row>
    <row r="1744" spans="1:40" x14ac:dyDescent="0.35">
      <c r="A1744" s="19">
        <v>3766</v>
      </c>
      <c r="B1744" s="20">
        <v>1959</v>
      </c>
      <c r="C1744" s="21">
        <f ca="1">YEAR(TODAY())-CLEAN!$B1744</f>
        <v>66</v>
      </c>
      <c r="D1744" s="28" t="s">
        <v>794</v>
      </c>
      <c r="E1744" s="20" t="s">
        <v>717</v>
      </c>
      <c r="F1744" s="20" t="s">
        <v>712</v>
      </c>
      <c r="G1744" s="22">
        <v>33051</v>
      </c>
      <c r="H1744" s="21">
        <v>0</v>
      </c>
      <c r="I1744" s="21">
        <v>0</v>
      </c>
      <c r="J1744" s="21">
        <f>CLEAN!$H1744+CLEAN!$I1744</f>
        <v>0</v>
      </c>
      <c r="K1744" s="23">
        <v>41137</v>
      </c>
      <c r="L1744" s="21">
        <f ca="1">YEAR(TODAY())-YEAR(CLEAN!$K1744)</f>
        <v>13</v>
      </c>
      <c r="M1744" s="21">
        <v>15</v>
      </c>
      <c r="N1744" s="21">
        <f>SUM(CLEAN!$AB1744:$AE1744)</f>
        <v>27</v>
      </c>
      <c r="O1744" s="24">
        <f>CLEAN!$U1744+CLEAN!$V1744+CLEAN!$W1744+CLEAN!$X1744+CLEAN!$Y1744+CLEAN!$Z1744</f>
        <v>835</v>
      </c>
      <c r="P1744" s="21">
        <f>IF(CLEAN!$M1744&lt;=32,3,IF(CLEAN!$M1744&lt;=65,2,1))</f>
        <v>3</v>
      </c>
      <c r="Q1744" s="21">
        <f>IF(Table_Market[[#This Row],[F_TOTAL_achat]]&lt;=14,1,IF(Table_Market[[#This Row],[F_TOTAL_achat]]&lt;=21,2,3))</f>
        <v>3</v>
      </c>
      <c r="R1744" s="21">
        <f>IF(Table_Market[[#This Row],[M_TOTAL_dépensé]]&lt;=115,1,IF(Table_Market[[#This Row],[M_TOTAL_dépensé]]&lt;=833,2,3))</f>
        <v>3</v>
      </c>
      <c r="S1744" s="21" t="str">
        <f>Table_Market[[#This Row],[R_SCORE]]&amp;Table_Market[[#This Row],[F_SCORE]]&amp;Table_Market[[#This Row],[M_SCORE]]</f>
        <v>333</v>
      </c>
      <c r="T17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Clients élites</v>
      </c>
      <c r="U1744" s="24">
        <v>100</v>
      </c>
      <c r="V1744" s="24">
        <v>71</v>
      </c>
      <c r="W1744" s="24">
        <v>243</v>
      </c>
      <c r="X1744" s="24">
        <v>108</v>
      </c>
      <c r="Y1744" s="24">
        <v>94</v>
      </c>
      <c r="Z1744" s="24">
        <v>219</v>
      </c>
      <c r="AA1744" s="21">
        <v>3</v>
      </c>
      <c r="AB1744" s="21">
        <v>9</v>
      </c>
      <c r="AC1744" s="21">
        <v>1</v>
      </c>
      <c r="AD1744" s="21">
        <v>8</v>
      </c>
      <c r="AE1744" s="21">
        <v>9</v>
      </c>
      <c r="AF1744" s="21">
        <v>0</v>
      </c>
      <c r="AG1744" s="21">
        <v>0</v>
      </c>
      <c r="AH1744" s="21">
        <v>0</v>
      </c>
      <c r="AI1744" s="21">
        <v>0</v>
      </c>
      <c r="AJ1744" s="21">
        <v>0</v>
      </c>
      <c r="AK1744" s="21">
        <v>0</v>
      </c>
      <c r="AL1744" s="21">
        <v>3</v>
      </c>
      <c r="AM1744" s="21">
        <v>11</v>
      </c>
      <c r="AN1744" s="25">
        <v>1</v>
      </c>
    </row>
    <row r="1745" spans="1:40" x14ac:dyDescent="0.35">
      <c r="A1745" s="26">
        <v>7685</v>
      </c>
      <c r="B1745" s="27">
        <v>1978</v>
      </c>
      <c r="C1745" s="21">
        <f ca="1">YEAR(TODAY())-CLEAN!$B1745</f>
        <v>47</v>
      </c>
      <c r="D1745" s="28" t="s">
        <v>792</v>
      </c>
      <c r="E1745" s="27" t="s">
        <v>716</v>
      </c>
      <c r="F1745" s="27" t="s">
        <v>710</v>
      </c>
      <c r="G1745" s="29">
        <v>33039</v>
      </c>
      <c r="H1745" s="28">
        <v>1</v>
      </c>
      <c r="I1745" s="28">
        <v>0</v>
      </c>
      <c r="J1745" s="28">
        <f>CLEAN!$H1745+CLEAN!$I1745</f>
        <v>1</v>
      </c>
      <c r="K1745" s="30">
        <v>41526</v>
      </c>
      <c r="L1745" s="28">
        <f ca="1">YEAR(TODAY())-YEAR(CLEAN!$K1745)</f>
        <v>12</v>
      </c>
      <c r="M1745" s="28">
        <v>4</v>
      </c>
      <c r="N1745" s="28">
        <f>SUM(CLEAN!$AB1745:$AE1745)</f>
        <v>11</v>
      </c>
      <c r="O1745" s="31">
        <f>CLEAN!$U1745+CLEAN!$V1745+CLEAN!$W1745+CLEAN!$X1745+CLEAN!$Y1745+CLEAN!$Z1745</f>
        <v>78</v>
      </c>
      <c r="P1745" s="28">
        <f>IF(CLEAN!$M1745&lt;=32,3,IF(CLEAN!$M1745&lt;=65,2,1))</f>
        <v>3</v>
      </c>
      <c r="Q1745" s="28">
        <f>IF(Table_Market[[#This Row],[F_TOTAL_achat]]&lt;=14,1,IF(Table_Market[[#This Row],[F_TOTAL_achat]]&lt;=21,2,3))</f>
        <v>1</v>
      </c>
      <c r="R1745" s="28">
        <f>IF(Table_Market[[#This Row],[M_TOTAL_dépensé]]&lt;=115,1,IF(Table_Market[[#This Row],[M_TOTAL_dépensé]]&lt;=833,2,3))</f>
        <v>1</v>
      </c>
      <c r="S1745" s="21" t="str">
        <f>Table_Market[[#This Row],[R_SCORE]]&amp;Table_Market[[#This Row],[F_SCORE]]&amp;Table_Market[[#This Row],[M_SCORE]]</f>
        <v>311</v>
      </c>
      <c r="T17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45" s="31">
        <v>30</v>
      </c>
      <c r="V1745" s="31">
        <v>8</v>
      </c>
      <c r="W1745" s="31">
        <v>12</v>
      </c>
      <c r="X1745" s="31">
        <v>8</v>
      </c>
      <c r="Y1745" s="31">
        <v>8</v>
      </c>
      <c r="Z1745" s="31">
        <v>12</v>
      </c>
      <c r="AA1745" s="28">
        <v>1</v>
      </c>
      <c r="AB1745" s="28">
        <v>2</v>
      </c>
      <c r="AC1745" s="28">
        <v>0</v>
      </c>
      <c r="AD1745" s="28">
        <v>4</v>
      </c>
      <c r="AE1745" s="28">
        <v>5</v>
      </c>
      <c r="AF1745" s="28">
        <v>0</v>
      </c>
      <c r="AG1745" s="28">
        <v>0</v>
      </c>
      <c r="AH1745" s="28">
        <v>0</v>
      </c>
      <c r="AI1745" s="28">
        <v>0</v>
      </c>
      <c r="AJ1745" s="28">
        <v>0</v>
      </c>
      <c r="AK1745" s="28">
        <v>0</v>
      </c>
      <c r="AL1745" s="28">
        <v>3</v>
      </c>
      <c r="AM1745" s="28">
        <v>11</v>
      </c>
      <c r="AN1745" s="32">
        <v>0</v>
      </c>
    </row>
    <row r="1746" spans="1:40" x14ac:dyDescent="0.35">
      <c r="A1746" s="19">
        <v>6310</v>
      </c>
      <c r="B1746" s="20">
        <v>1978</v>
      </c>
      <c r="C1746" s="21">
        <f ca="1">YEAR(TODAY())-CLEAN!$B1746</f>
        <v>47</v>
      </c>
      <c r="D1746" s="28" t="s">
        <v>792</v>
      </c>
      <c r="E1746" s="20" t="s">
        <v>716</v>
      </c>
      <c r="F1746" s="20" t="s">
        <v>710</v>
      </c>
      <c r="G1746" s="22">
        <v>33039</v>
      </c>
      <c r="H1746" s="21">
        <v>1</v>
      </c>
      <c r="I1746" s="21">
        <v>0</v>
      </c>
      <c r="J1746" s="21">
        <f>CLEAN!$H1746+CLEAN!$I1746</f>
        <v>1</v>
      </c>
      <c r="K1746" s="23">
        <v>41526</v>
      </c>
      <c r="L1746" s="21">
        <f ca="1">YEAR(TODAY())-YEAR(CLEAN!$K1746)</f>
        <v>12</v>
      </c>
      <c r="M1746" s="21">
        <v>4</v>
      </c>
      <c r="N1746" s="21">
        <f>SUM(CLEAN!$AB1746:$AE1746)</f>
        <v>11</v>
      </c>
      <c r="O1746" s="24">
        <f>CLEAN!$U1746+CLEAN!$V1746+CLEAN!$W1746+CLEAN!$X1746+CLEAN!$Y1746+CLEAN!$Z1746</f>
        <v>78</v>
      </c>
      <c r="P1746" s="21">
        <f>IF(CLEAN!$M1746&lt;=32,3,IF(CLEAN!$M1746&lt;=65,2,1))</f>
        <v>3</v>
      </c>
      <c r="Q1746" s="21">
        <f>IF(Table_Market[[#This Row],[F_TOTAL_achat]]&lt;=14,1,IF(Table_Market[[#This Row],[F_TOTAL_achat]]&lt;=21,2,3))</f>
        <v>1</v>
      </c>
      <c r="R1746" s="21">
        <f>IF(Table_Market[[#This Row],[M_TOTAL_dépensé]]&lt;=115,1,IF(Table_Market[[#This Row],[M_TOTAL_dépensé]]&lt;=833,2,3))</f>
        <v>1</v>
      </c>
      <c r="S1746" s="21" t="str">
        <f>Table_Market[[#This Row],[R_SCORE]]&amp;Table_Market[[#This Row],[F_SCORE]]&amp;Table_Market[[#This Row],[M_SCORE]]</f>
        <v>311</v>
      </c>
      <c r="T17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46" s="24">
        <v>30</v>
      </c>
      <c r="V1746" s="24">
        <v>8</v>
      </c>
      <c r="W1746" s="24">
        <v>12</v>
      </c>
      <c r="X1746" s="24">
        <v>8</v>
      </c>
      <c r="Y1746" s="24">
        <v>8</v>
      </c>
      <c r="Z1746" s="24">
        <v>12</v>
      </c>
      <c r="AA1746" s="21">
        <v>1</v>
      </c>
      <c r="AB1746" s="21">
        <v>2</v>
      </c>
      <c r="AC1746" s="21">
        <v>0</v>
      </c>
      <c r="AD1746" s="21">
        <v>4</v>
      </c>
      <c r="AE1746" s="21">
        <v>5</v>
      </c>
      <c r="AF1746" s="21">
        <v>0</v>
      </c>
      <c r="AG1746" s="21">
        <v>0</v>
      </c>
      <c r="AH1746" s="21">
        <v>0</v>
      </c>
      <c r="AI1746" s="21">
        <v>0</v>
      </c>
      <c r="AJ1746" s="21">
        <v>0</v>
      </c>
      <c r="AK1746" s="21">
        <v>0</v>
      </c>
      <c r="AL1746" s="21">
        <v>3</v>
      </c>
      <c r="AM1746" s="21">
        <v>11</v>
      </c>
      <c r="AN1746" s="25">
        <v>0</v>
      </c>
    </row>
    <row r="1747" spans="1:40" x14ac:dyDescent="0.35">
      <c r="A1747" s="26">
        <v>6885</v>
      </c>
      <c r="B1747" s="27">
        <v>1977</v>
      </c>
      <c r="C1747" s="21">
        <f ca="1">YEAR(TODAY())-CLEAN!$B1747</f>
        <v>48</v>
      </c>
      <c r="D1747" s="28" t="s">
        <v>792</v>
      </c>
      <c r="E1747" s="27" t="s">
        <v>716</v>
      </c>
      <c r="F1747" s="27" t="s">
        <v>711</v>
      </c>
      <c r="G1747" s="29">
        <v>32952</v>
      </c>
      <c r="H1747" s="28">
        <v>1</v>
      </c>
      <c r="I1747" s="28">
        <v>0</v>
      </c>
      <c r="J1747" s="28">
        <f>CLEAN!$H1747+CLEAN!$I1747</f>
        <v>1</v>
      </c>
      <c r="K1747" s="30">
        <v>41609</v>
      </c>
      <c r="L1747" s="28">
        <f ca="1">YEAR(TODAY())-YEAR(CLEAN!$K1747)</f>
        <v>12</v>
      </c>
      <c r="M1747" s="28">
        <v>36</v>
      </c>
      <c r="N1747" s="28">
        <f>SUM(CLEAN!$AB1747:$AE1747)</f>
        <v>12</v>
      </c>
      <c r="O1747" s="31">
        <f>CLEAN!$U1747+CLEAN!$V1747+CLEAN!$W1747+CLEAN!$X1747+CLEAN!$Y1747+CLEAN!$Z1747</f>
        <v>55</v>
      </c>
      <c r="P1747" s="28">
        <f>IF(CLEAN!$M1747&lt;=32,3,IF(CLEAN!$M1747&lt;=65,2,1))</f>
        <v>2</v>
      </c>
      <c r="Q1747" s="28">
        <f>IF(Table_Market[[#This Row],[F_TOTAL_achat]]&lt;=14,1,IF(Table_Market[[#This Row],[F_TOTAL_achat]]&lt;=21,2,3))</f>
        <v>1</v>
      </c>
      <c r="R1747" s="28">
        <f>IF(Table_Market[[#This Row],[M_TOTAL_dépensé]]&lt;=115,1,IF(Table_Market[[#This Row],[M_TOTAL_dépensé]]&lt;=833,2,3))</f>
        <v>1</v>
      </c>
      <c r="S1747" s="21" t="str">
        <f>Table_Market[[#This Row],[R_SCORE]]&amp;Table_Market[[#This Row],[F_SCORE]]&amp;Table_Market[[#This Row],[M_SCORE]]</f>
        <v>211</v>
      </c>
      <c r="T17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47" s="31">
        <v>38</v>
      </c>
      <c r="V1747" s="31">
        <v>0</v>
      </c>
      <c r="W1747" s="31">
        <v>12</v>
      </c>
      <c r="X1747" s="31">
        <v>3</v>
      </c>
      <c r="Y1747" s="31">
        <v>1</v>
      </c>
      <c r="Z1747" s="31">
        <v>1</v>
      </c>
      <c r="AA1747" s="28">
        <v>1</v>
      </c>
      <c r="AB1747" s="28">
        <v>2</v>
      </c>
      <c r="AC1747" s="28">
        <v>0</v>
      </c>
      <c r="AD1747" s="28">
        <v>3</v>
      </c>
      <c r="AE1747" s="28">
        <v>7</v>
      </c>
      <c r="AF1747" s="28">
        <v>0</v>
      </c>
      <c r="AG1747" s="28">
        <v>0</v>
      </c>
      <c r="AH1747" s="28">
        <v>0</v>
      </c>
      <c r="AI1747" s="28">
        <v>0</v>
      </c>
      <c r="AJ1747" s="28">
        <v>0</v>
      </c>
      <c r="AK1747" s="28">
        <v>0</v>
      </c>
      <c r="AL1747" s="28">
        <v>3</v>
      </c>
      <c r="AM1747" s="28">
        <v>11</v>
      </c>
      <c r="AN1747" s="32">
        <v>0</v>
      </c>
    </row>
    <row r="1748" spans="1:40" x14ac:dyDescent="0.35">
      <c r="A1748" s="19">
        <v>6383</v>
      </c>
      <c r="B1748" s="20">
        <v>1971</v>
      </c>
      <c r="C1748" s="21">
        <f ca="1">YEAR(TODAY())-CLEAN!$B1748</f>
        <v>54</v>
      </c>
      <c r="D1748" s="28" t="s">
        <v>792</v>
      </c>
      <c r="E1748" s="20" t="s">
        <v>714</v>
      </c>
      <c r="F1748" s="20" t="s">
        <v>713</v>
      </c>
      <c r="G1748" s="22">
        <v>32892</v>
      </c>
      <c r="H1748" s="21">
        <v>1</v>
      </c>
      <c r="I1748" s="21">
        <v>0</v>
      </c>
      <c r="J1748" s="21">
        <f>CLEAN!$H1748+CLEAN!$I1748</f>
        <v>1</v>
      </c>
      <c r="K1748" s="23">
        <v>41784</v>
      </c>
      <c r="L1748" s="21">
        <f ca="1">YEAR(TODAY())-YEAR(CLEAN!$K1748)</f>
        <v>11</v>
      </c>
      <c r="M1748" s="21">
        <v>78</v>
      </c>
      <c r="N1748" s="21">
        <f>SUM(CLEAN!$AB1748:$AE1748)</f>
        <v>14</v>
      </c>
      <c r="O1748" s="24">
        <f>CLEAN!$U1748+CLEAN!$V1748+CLEAN!$W1748+CLEAN!$X1748+CLEAN!$Y1748+CLEAN!$Z1748</f>
        <v>46</v>
      </c>
      <c r="P1748" s="21">
        <f>IF(CLEAN!$M1748&lt;=32,3,IF(CLEAN!$M1748&lt;=65,2,1))</f>
        <v>1</v>
      </c>
      <c r="Q1748" s="21">
        <f>IF(Table_Market[[#This Row],[F_TOTAL_achat]]&lt;=14,1,IF(Table_Market[[#This Row],[F_TOTAL_achat]]&lt;=21,2,3))</f>
        <v>1</v>
      </c>
      <c r="R1748" s="21">
        <f>IF(Table_Market[[#This Row],[M_TOTAL_dépensé]]&lt;=115,1,IF(Table_Market[[#This Row],[M_TOTAL_dépensé]]&lt;=833,2,3))</f>
        <v>1</v>
      </c>
      <c r="S1748" s="21" t="str">
        <f>Table_Market[[#This Row],[R_SCORE]]&amp;Table_Market[[#This Row],[F_SCORE]]&amp;Table_Market[[#This Row],[M_SCORE]]</f>
        <v>111</v>
      </c>
      <c r="T17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48" s="24">
        <v>26</v>
      </c>
      <c r="V1748" s="24">
        <v>0</v>
      </c>
      <c r="W1748" s="24">
        <v>15</v>
      </c>
      <c r="X1748" s="24">
        <v>2</v>
      </c>
      <c r="Y1748" s="24">
        <v>1</v>
      </c>
      <c r="Z1748" s="24">
        <v>2</v>
      </c>
      <c r="AA1748" s="21">
        <v>2</v>
      </c>
      <c r="AB1748" s="21">
        <v>3</v>
      </c>
      <c r="AC1748" s="21">
        <v>0</v>
      </c>
      <c r="AD1748" s="21">
        <v>3</v>
      </c>
      <c r="AE1748" s="21">
        <v>8</v>
      </c>
      <c r="AF1748" s="21">
        <v>0</v>
      </c>
      <c r="AG1748" s="21">
        <v>0</v>
      </c>
      <c r="AH1748" s="21">
        <v>0</v>
      </c>
      <c r="AI1748" s="21">
        <v>0</v>
      </c>
      <c r="AJ1748" s="21">
        <v>0</v>
      </c>
      <c r="AK1748" s="21">
        <v>0</v>
      </c>
      <c r="AL1748" s="21">
        <v>3</v>
      </c>
      <c r="AM1748" s="21">
        <v>11</v>
      </c>
      <c r="AN1748" s="25">
        <v>0</v>
      </c>
    </row>
    <row r="1749" spans="1:40" x14ac:dyDescent="0.35">
      <c r="A1749" s="26">
        <v>10536</v>
      </c>
      <c r="B1749" s="27">
        <v>1971</v>
      </c>
      <c r="C1749" s="21">
        <f ca="1">YEAR(TODAY())-CLEAN!$B1749</f>
        <v>54</v>
      </c>
      <c r="D1749" s="28" t="s">
        <v>792</v>
      </c>
      <c r="E1749" s="27" t="s">
        <v>714</v>
      </c>
      <c r="F1749" s="27" t="s">
        <v>713</v>
      </c>
      <c r="G1749" s="29">
        <v>32892</v>
      </c>
      <c r="H1749" s="28">
        <v>1</v>
      </c>
      <c r="I1749" s="28">
        <v>0</v>
      </c>
      <c r="J1749" s="28">
        <f>CLEAN!$H1749+CLEAN!$I1749</f>
        <v>1</v>
      </c>
      <c r="K1749" s="30">
        <v>41784</v>
      </c>
      <c r="L1749" s="28">
        <f ca="1">YEAR(TODAY())-YEAR(CLEAN!$K1749)</f>
        <v>11</v>
      </c>
      <c r="M1749" s="28">
        <v>78</v>
      </c>
      <c r="N1749" s="28">
        <f>SUM(CLEAN!$AB1749:$AE1749)</f>
        <v>14</v>
      </c>
      <c r="O1749" s="31">
        <f>CLEAN!$U1749+CLEAN!$V1749+CLEAN!$W1749+CLEAN!$X1749+CLEAN!$Y1749+CLEAN!$Z1749</f>
        <v>46</v>
      </c>
      <c r="P1749" s="28">
        <f>IF(CLEAN!$M1749&lt;=32,3,IF(CLEAN!$M1749&lt;=65,2,1))</f>
        <v>1</v>
      </c>
      <c r="Q1749" s="28">
        <f>IF(Table_Market[[#This Row],[F_TOTAL_achat]]&lt;=14,1,IF(Table_Market[[#This Row],[F_TOTAL_achat]]&lt;=21,2,3))</f>
        <v>1</v>
      </c>
      <c r="R1749" s="28">
        <f>IF(Table_Market[[#This Row],[M_TOTAL_dépensé]]&lt;=115,1,IF(Table_Market[[#This Row],[M_TOTAL_dépensé]]&lt;=833,2,3))</f>
        <v>1</v>
      </c>
      <c r="S1749" s="21" t="str">
        <f>Table_Market[[#This Row],[R_SCORE]]&amp;Table_Market[[#This Row],[F_SCORE]]&amp;Table_Market[[#This Row],[M_SCORE]]</f>
        <v>111</v>
      </c>
      <c r="T17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49" s="31">
        <v>26</v>
      </c>
      <c r="V1749" s="31">
        <v>0</v>
      </c>
      <c r="W1749" s="31">
        <v>15</v>
      </c>
      <c r="X1749" s="31">
        <v>2</v>
      </c>
      <c r="Y1749" s="31">
        <v>1</v>
      </c>
      <c r="Z1749" s="31">
        <v>2</v>
      </c>
      <c r="AA1749" s="28">
        <v>2</v>
      </c>
      <c r="AB1749" s="28">
        <v>3</v>
      </c>
      <c r="AC1749" s="28">
        <v>0</v>
      </c>
      <c r="AD1749" s="28">
        <v>3</v>
      </c>
      <c r="AE1749" s="28">
        <v>8</v>
      </c>
      <c r="AF1749" s="28">
        <v>0</v>
      </c>
      <c r="AG1749" s="28">
        <v>0</v>
      </c>
      <c r="AH1749" s="28">
        <v>0</v>
      </c>
      <c r="AI1749" s="28">
        <v>0</v>
      </c>
      <c r="AJ1749" s="28">
        <v>0</v>
      </c>
      <c r="AK1749" s="28">
        <v>0</v>
      </c>
      <c r="AL1749" s="28">
        <v>3</v>
      </c>
      <c r="AM1749" s="28">
        <v>11</v>
      </c>
      <c r="AN1749" s="32">
        <v>0</v>
      </c>
    </row>
    <row r="1750" spans="1:40" x14ac:dyDescent="0.35">
      <c r="A1750" s="19">
        <v>4227</v>
      </c>
      <c r="B1750" s="20">
        <v>1968</v>
      </c>
      <c r="C1750" s="21">
        <f ca="1">YEAR(TODAY())-CLEAN!$B1750</f>
        <v>57</v>
      </c>
      <c r="D1750" s="28" t="s">
        <v>792</v>
      </c>
      <c r="E1750" s="20" t="s">
        <v>717</v>
      </c>
      <c r="F1750" s="20" t="s">
        <v>713</v>
      </c>
      <c r="G1750" s="22">
        <v>32889</v>
      </c>
      <c r="H1750" s="21">
        <v>1</v>
      </c>
      <c r="I1750" s="21">
        <v>1</v>
      </c>
      <c r="J1750" s="21">
        <f>CLEAN!$H1750+CLEAN!$I1750</f>
        <v>2</v>
      </c>
      <c r="K1750" s="23">
        <v>41523</v>
      </c>
      <c r="L1750" s="21">
        <f ca="1">YEAR(TODAY())-YEAR(CLEAN!$K1750)</f>
        <v>12</v>
      </c>
      <c r="M1750" s="21">
        <v>78</v>
      </c>
      <c r="N1750" s="21">
        <f>SUM(CLEAN!$AB1750:$AE1750)</f>
        <v>11</v>
      </c>
      <c r="O1750" s="24">
        <f>CLEAN!$U1750+CLEAN!$V1750+CLEAN!$W1750+CLEAN!$X1750+CLEAN!$Y1750+CLEAN!$Z1750</f>
        <v>55</v>
      </c>
      <c r="P1750" s="21">
        <f>IF(CLEAN!$M1750&lt;=32,3,IF(CLEAN!$M1750&lt;=65,2,1))</f>
        <v>1</v>
      </c>
      <c r="Q1750" s="21">
        <f>IF(Table_Market[[#This Row],[F_TOTAL_achat]]&lt;=14,1,IF(Table_Market[[#This Row],[F_TOTAL_achat]]&lt;=21,2,3))</f>
        <v>1</v>
      </c>
      <c r="R1750" s="21">
        <f>IF(Table_Market[[#This Row],[M_TOTAL_dépensé]]&lt;=115,1,IF(Table_Market[[#This Row],[M_TOTAL_dépensé]]&lt;=833,2,3))</f>
        <v>1</v>
      </c>
      <c r="S1750" s="21" t="str">
        <f>Table_Market[[#This Row],[R_SCORE]]&amp;Table_Market[[#This Row],[F_SCORE]]&amp;Table_Market[[#This Row],[M_SCORE]]</f>
        <v>111</v>
      </c>
      <c r="T17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50" s="24">
        <v>28</v>
      </c>
      <c r="V1750" s="24">
        <v>0</v>
      </c>
      <c r="W1750" s="24">
        <v>13</v>
      </c>
      <c r="X1750" s="24">
        <v>4</v>
      </c>
      <c r="Y1750" s="24">
        <v>2</v>
      </c>
      <c r="Z1750" s="24">
        <v>8</v>
      </c>
      <c r="AA1750" s="21">
        <v>3</v>
      </c>
      <c r="AB1750" s="21">
        <v>2</v>
      </c>
      <c r="AC1750" s="21">
        <v>1</v>
      </c>
      <c r="AD1750" s="21">
        <v>3</v>
      </c>
      <c r="AE1750" s="21">
        <v>5</v>
      </c>
      <c r="AF1750" s="21">
        <v>0</v>
      </c>
      <c r="AG1750" s="21">
        <v>0</v>
      </c>
      <c r="AH1750" s="21">
        <v>0</v>
      </c>
      <c r="AI1750" s="21">
        <v>0</v>
      </c>
      <c r="AJ1750" s="21">
        <v>0</v>
      </c>
      <c r="AK1750" s="21">
        <v>0</v>
      </c>
      <c r="AL1750" s="21">
        <v>3</v>
      </c>
      <c r="AM1750" s="21">
        <v>11</v>
      </c>
      <c r="AN1750" s="25">
        <v>0</v>
      </c>
    </row>
    <row r="1751" spans="1:40" x14ac:dyDescent="0.35">
      <c r="A1751" s="26">
        <v>2258</v>
      </c>
      <c r="B1751" s="27">
        <v>1986</v>
      </c>
      <c r="C1751" s="21">
        <f ca="1">YEAR(TODAY())-CLEAN!$B1751</f>
        <v>39</v>
      </c>
      <c r="D1751" s="28" t="s">
        <v>793</v>
      </c>
      <c r="E1751" s="27" t="s">
        <v>716</v>
      </c>
      <c r="F1751" s="27" t="s">
        <v>710</v>
      </c>
      <c r="G1751" s="29">
        <v>32880</v>
      </c>
      <c r="H1751" s="28">
        <v>1</v>
      </c>
      <c r="I1751" s="28">
        <v>0</v>
      </c>
      <c r="J1751" s="28">
        <f>CLEAN!$H1751+CLEAN!$I1751</f>
        <v>1</v>
      </c>
      <c r="K1751" s="30">
        <v>41247</v>
      </c>
      <c r="L1751" s="28">
        <f ca="1">YEAR(TODAY())-YEAR(CLEAN!$K1751)</f>
        <v>13</v>
      </c>
      <c r="M1751" s="28">
        <v>76</v>
      </c>
      <c r="N1751" s="28">
        <f>SUM(CLEAN!$AB1751:$AE1751)</f>
        <v>12</v>
      </c>
      <c r="O1751" s="31">
        <f>CLEAN!$U1751+CLEAN!$V1751+CLEAN!$W1751+CLEAN!$X1751+CLEAN!$Y1751+CLEAN!$Z1751</f>
        <v>42</v>
      </c>
      <c r="P1751" s="28">
        <f>IF(CLEAN!$M1751&lt;=32,3,IF(CLEAN!$M1751&lt;=65,2,1))</f>
        <v>1</v>
      </c>
      <c r="Q1751" s="28">
        <f>IF(Table_Market[[#This Row],[F_TOTAL_achat]]&lt;=14,1,IF(Table_Market[[#This Row],[F_TOTAL_achat]]&lt;=21,2,3))</f>
        <v>1</v>
      </c>
      <c r="R1751" s="28">
        <f>IF(Table_Market[[#This Row],[M_TOTAL_dépensé]]&lt;=115,1,IF(Table_Market[[#This Row],[M_TOTAL_dépensé]]&lt;=833,2,3))</f>
        <v>1</v>
      </c>
      <c r="S1751" s="21" t="str">
        <f>Table_Market[[#This Row],[R_SCORE]]&amp;Table_Market[[#This Row],[F_SCORE]]&amp;Table_Market[[#This Row],[M_SCORE]]</f>
        <v>111</v>
      </c>
      <c r="T17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51" s="31">
        <v>8</v>
      </c>
      <c r="V1751" s="31">
        <v>4</v>
      </c>
      <c r="W1751" s="31">
        <v>15</v>
      </c>
      <c r="X1751" s="31">
        <v>7</v>
      </c>
      <c r="Y1751" s="31">
        <v>6</v>
      </c>
      <c r="Z1751" s="31">
        <v>2</v>
      </c>
      <c r="AA1751" s="28">
        <v>1</v>
      </c>
      <c r="AB1751" s="28">
        <v>1</v>
      </c>
      <c r="AC1751" s="28">
        <v>0</v>
      </c>
      <c r="AD1751" s="28">
        <v>3</v>
      </c>
      <c r="AE1751" s="28">
        <v>8</v>
      </c>
      <c r="AF1751" s="28">
        <v>0</v>
      </c>
      <c r="AG1751" s="28">
        <v>0</v>
      </c>
      <c r="AH1751" s="28">
        <v>0</v>
      </c>
      <c r="AI1751" s="28">
        <v>0</v>
      </c>
      <c r="AJ1751" s="28">
        <v>0</v>
      </c>
      <c r="AK1751" s="28">
        <v>0</v>
      </c>
      <c r="AL1751" s="28">
        <v>3</v>
      </c>
      <c r="AM1751" s="28">
        <v>11</v>
      </c>
      <c r="AN1751" s="32">
        <v>0</v>
      </c>
    </row>
    <row r="1752" spans="1:40" x14ac:dyDescent="0.35">
      <c r="A1752" s="19">
        <v>626</v>
      </c>
      <c r="B1752" s="20">
        <v>1951</v>
      </c>
      <c r="C1752" s="21">
        <f ca="1">YEAR(TODAY())-CLEAN!$B1752</f>
        <v>74</v>
      </c>
      <c r="D1752" s="28" t="s">
        <v>794</v>
      </c>
      <c r="E1752" s="20" t="s">
        <v>716</v>
      </c>
      <c r="F1752" s="20" t="s">
        <v>710</v>
      </c>
      <c r="G1752" s="22">
        <v>32871</v>
      </c>
      <c r="H1752" s="21">
        <v>1</v>
      </c>
      <c r="I1752" s="21">
        <v>1</v>
      </c>
      <c r="J1752" s="21">
        <f>CLEAN!$H1752+CLEAN!$I1752</f>
        <v>2</v>
      </c>
      <c r="K1752" s="23">
        <v>41342</v>
      </c>
      <c r="L1752" s="21">
        <f ca="1">YEAR(TODAY())-YEAR(CLEAN!$K1752)</f>
        <v>12</v>
      </c>
      <c r="M1752" s="21">
        <v>28</v>
      </c>
      <c r="N1752" s="21">
        <f>SUM(CLEAN!$AB1752:$AE1752)</f>
        <v>8</v>
      </c>
      <c r="O1752" s="24">
        <f>CLEAN!$U1752+CLEAN!$V1752+CLEAN!$W1752+CLEAN!$X1752+CLEAN!$Y1752+CLEAN!$Z1752</f>
        <v>43</v>
      </c>
      <c r="P1752" s="21">
        <f>IF(CLEAN!$M1752&lt;=32,3,IF(CLEAN!$M1752&lt;=65,2,1))</f>
        <v>3</v>
      </c>
      <c r="Q1752" s="21">
        <f>IF(Table_Market[[#This Row],[F_TOTAL_achat]]&lt;=14,1,IF(Table_Market[[#This Row],[F_TOTAL_achat]]&lt;=21,2,3))</f>
        <v>1</v>
      </c>
      <c r="R1752" s="21">
        <f>IF(Table_Market[[#This Row],[M_TOTAL_dépensé]]&lt;=115,1,IF(Table_Market[[#This Row],[M_TOTAL_dépensé]]&lt;=833,2,3))</f>
        <v>1</v>
      </c>
      <c r="S1752" s="21" t="str">
        <f>Table_Market[[#This Row],[R_SCORE]]&amp;Table_Market[[#This Row],[F_SCORE]]&amp;Table_Market[[#This Row],[M_SCORE]]</f>
        <v>311</v>
      </c>
      <c r="T17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52" s="24">
        <v>22</v>
      </c>
      <c r="V1752" s="24">
        <v>2</v>
      </c>
      <c r="W1752" s="24">
        <v>12</v>
      </c>
      <c r="X1752" s="24">
        <v>0</v>
      </c>
      <c r="Y1752" s="24">
        <v>2</v>
      </c>
      <c r="Z1752" s="24">
        <v>5</v>
      </c>
      <c r="AA1752" s="21">
        <v>1</v>
      </c>
      <c r="AB1752" s="21">
        <v>1</v>
      </c>
      <c r="AC1752" s="21">
        <v>0</v>
      </c>
      <c r="AD1752" s="21">
        <v>3</v>
      </c>
      <c r="AE1752" s="21">
        <v>4</v>
      </c>
      <c r="AF1752" s="21">
        <v>0</v>
      </c>
      <c r="AG1752" s="21">
        <v>0</v>
      </c>
      <c r="AH1752" s="21">
        <v>0</v>
      </c>
      <c r="AI1752" s="21">
        <v>0</v>
      </c>
      <c r="AJ1752" s="21">
        <v>0</v>
      </c>
      <c r="AK1752" s="21">
        <v>0</v>
      </c>
      <c r="AL1752" s="21">
        <v>3</v>
      </c>
      <c r="AM1752" s="21">
        <v>11</v>
      </c>
      <c r="AN1752" s="25">
        <v>0</v>
      </c>
    </row>
    <row r="1753" spans="1:40" x14ac:dyDescent="0.35">
      <c r="A1753" s="26">
        <v>9423</v>
      </c>
      <c r="B1753" s="27">
        <v>1979</v>
      </c>
      <c r="C1753" s="21">
        <f ca="1">YEAR(TODAY())-CLEAN!$B1753</f>
        <v>46</v>
      </c>
      <c r="D1753" s="28" t="s">
        <v>792</v>
      </c>
      <c r="E1753" s="27" t="s">
        <v>717</v>
      </c>
      <c r="F1753" s="27" t="s">
        <v>710</v>
      </c>
      <c r="G1753" s="29">
        <v>32765</v>
      </c>
      <c r="H1753" s="28">
        <v>1</v>
      </c>
      <c r="I1753" s="28">
        <v>0</v>
      </c>
      <c r="J1753" s="28">
        <f>CLEAN!$H1753+CLEAN!$I1753</f>
        <v>1</v>
      </c>
      <c r="K1753" s="30">
        <v>41693</v>
      </c>
      <c r="L1753" s="28">
        <f ca="1">YEAR(TODAY())-YEAR(CLEAN!$K1753)</f>
        <v>11</v>
      </c>
      <c r="M1753" s="28">
        <v>49</v>
      </c>
      <c r="N1753" s="28">
        <f>SUM(CLEAN!$AB1753:$AE1753)</f>
        <v>11</v>
      </c>
      <c r="O1753" s="31">
        <f>CLEAN!$U1753+CLEAN!$V1753+CLEAN!$W1753+CLEAN!$X1753+CLEAN!$Y1753+CLEAN!$Z1753</f>
        <v>46</v>
      </c>
      <c r="P1753" s="28">
        <f>IF(CLEAN!$M1753&lt;=32,3,IF(CLEAN!$M1753&lt;=65,2,1))</f>
        <v>2</v>
      </c>
      <c r="Q1753" s="28">
        <f>IF(Table_Market[[#This Row],[F_TOTAL_achat]]&lt;=14,1,IF(Table_Market[[#This Row],[F_TOTAL_achat]]&lt;=21,2,3))</f>
        <v>1</v>
      </c>
      <c r="R1753" s="28">
        <f>IF(Table_Market[[#This Row],[M_TOTAL_dépensé]]&lt;=115,1,IF(Table_Market[[#This Row],[M_TOTAL_dépensé]]&lt;=833,2,3))</f>
        <v>1</v>
      </c>
      <c r="S1753" s="21" t="str">
        <f>Table_Market[[#This Row],[R_SCORE]]&amp;Table_Market[[#This Row],[F_SCORE]]&amp;Table_Market[[#This Row],[M_SCORE]]</f>
        <v>211</v>
      </c>
      <c r="T17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53" s="31">
        <v>13</v>
      </c>
      <c r="V1753" s="31">
        <v>3</v>
      </c>
      <c r="W1753" s="31">
        <v>17</v>
      </c>
      <c r="X1753" s="31">
        <v>7</v>
      </c>
      <c r="Y1753" s="31">
        <v>3</v>
      </c>
      <c r="Z1753" s="31">
        <v>3</v>
      </c>
      <c r="AA1753" s="28">
        <v>2</v>
      </c>
      <c r="AB1753" s="28">
        <v>2</v>
      </c>
      <c r="AC1753" s="28">
        <v>0</v>
      </c>
      <c r="AD1753" s="28">
        <v>4</v>
      </c>
      <c r="AE1753" s="28">
        <v>5</v>
      </c>
      <c r="AF1753" s="28">
        <v>0</v>
      </c>
      <c r="AG1753" s="28">
        <v>0</v>
      </c>
      <c r="AH1753" s="28">
        <v>0</v>
      </c>
      <c r="AI1753" s="28">
        <v>0</v>
      </c>
      <c r="AJ1753" s="28">
        <v>0</v>
      </c>
      <c r="AK1753" s="28">
        <v>0</v>
      </c>
      <c r="AL1753" s="28">
        <v>3</v>
      </c>
      <c r="AM1753" s="28">
        <v>11</v>
      </c>
      <c r="AN1753" s="32">
        <v>0</v>
      </c>
    </row>
    <row r="1754" spans="1:40" x14ac:dyDescent="0.35">
      <c r="A1754" s="19">
        <v>6875</v>
      </c>
      <c r="B1754" s="20">
        <v>1965</v>
      </c>
      <c r="C1754" s="21">
        <f ca="1">YEAR(TODAY())-CLEAN!$B1754</f>
        <v>60</v>
      </c>
      <c r="D1754" s="28" t="s">
        <v>794</v>
      </c>
      <c r="E1754" s="20" t="s">
        <v>714</v>
      </c>
      <c r="F1754" s="20" t="s">
        <v>713</v>
      </c>
      <c r="G1754" s="22">
        <v>32727</v>
      </c>
      <c r="H1754" s="21">
        <v>0</v>
      </c>
      <c r="I1754" s="21">
        <v>0</v>
      </c>
      <c r="J1754" s="21">
        <f>CLEAN!$H1754+CLEAN!$I1754</f>
        <v>0</v>
      </c>
      <c r="K1754" s="23">
        <v>41149</v>
      </c>
      <c r="L1754" s="21">
        <f ca="1">YEAR(TODAY())-YEAR(CLEAN!$K1754)</f>
        <v>13</v>
      </c>
      <c r="M1754" s="21">
        <v>38</v>
      </c>
      <c r="N1754" s="21">
        <f>SUM(CLEAN!$AB1754:$AE1754)</f>
        <v>23</v>
      </c>
      <c r="O1754" s="24">
        <f>CLEAN!$U1754+CLEAN!$V1754+CLEAN!$W1754+CLEAN!$X1754+CLEAN!$Y1754+CLEAN!$Z1754</f>
        <v>529</v>
      </c>
      <c r="P1754" s="21">
        <f>IF(CLEAN!$M1754&lt;=32,3,IF(CLEAN!$M1754&lt;=65,2,1))</f>
        <v>2</v>
      </c>
      <c r="Q1754" s="21">
        <f>IF(Table_Market[[#This Row],[F_TOTAL_achat]]&lt;=14,1,IF(Table_Market[[#This Row],[F_TOTAL_achat]]&lt;=21,2,3))</f>
        <v>3</v>
      </c>
      <c r="R1754" s="21">
        <f>IF(Table_Market[[#This Row],[M_TOTAL_dépensé]]&lt;=115,1,IF(Table_Market[[#This Row],[M_TOTAL_dépensé]]&lt;=833,2,3))</f>
        <v>2</v>
      </c>
      <c r="S1754" s="21" t="str">
        <f>Table_Market[[#This Row],[R_SCORE]]&amp;Table_Market[[#This Row],[F_SCORE]]&amp;Table_Market[[#This Row],[M_SCORE]]</f>
        <v>232</v>
      </c>
      <c r="T17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754" s="24">
        <v>167</v>
      </c>
      <c r="V1754" s="24">
        <v>13</v>
      </c>
      <c r="W1754" s="24">
        <v>180</v>
      </c>
      <c r="X1754" s="24">
        <v>86</v>
      </c>
      <c r="Y1754" s="24">
        <v>13</v>
      </c>
      <c r="Z1754" s="24">
        <v>70</v>
      </c>
      <c r="AA1754" s="21">
        <v>2</v>
      </c>
      <c r="AB1754" s="21">
        <v>7</v>
      </c>
      <c r="AC1754" s="21">
        <v>3</v>
      </c>
      <c r="AD1754" s="21">
        <v>5</v>
      </c>
      <c r="AE1754" s="21">
        <v>8</v>
      </c>
      <c r="AF1754" s="21">
        <v>0</v>
      </c>
      <c r="AG1754" s="21">
        <v>0</v>
      </c>
      <c r="AH1754" s="21">
        <v>0</v>
      </c>
      <c r="AI1754" s="21">
        <v>0</v>
      </c>
      <c r="AJ1754" s="21">
        <v>0</v>
      </c>
      <c r="AK1754" s="21">
        <v>0</v>
      </c>
      <c r="AL1754" s="21">
        <v>3</v>
      </c>
      <c r="AM1754" s="21">
        <v>11</v>
      </c>
      <c r="AN1754" s="25">
        <v>0</v>
      </c>
    </row>
    <row r="1755" spans="1:40" x14ac:dyDescent="0.35">
      <c r="A1755" s="26">
        <v>5370</v>
      </c>
      <c r="B1755" s="27">
        <v>1973</v>
      </c>
      <c r="C1755" s="21">
        <f ca="1">YEAR(TODAY())-CLEAN!$B1755</f>
        <v>52</v>
      </c>
      <c r="D1755" s="28" t="s">
        <v>792</v>
      </c>
      <c r="E1755" s="27" t="s">
        <v>714</v>
      </c>
      <c r="F1755" s="27" t="s">
        <v>710</v>
      </c>
      <c r="G1755" s="29">
        <v>32644</v>
      </c>
      <c r="H1755" s="28">
        <v>1</v>
      </c>
      <c r="I1755" s="28">
        <v>0</v>
      </c>
      <c r="J1755" s="28">
        <f>CLEAN!$H1755+CLEAN!$I1755</f>
        <v>1</v>
      </c>
      <c r="K1755" s="30">
        <v>41290</v>
      </c>
      <c r="L1755" s="28">
        <f ca="1">YEAR(TODAY())-YEAR(CLEAN!$K1755)</f>
        <v>12</v>
      </c>
      <c r="M1755" s="28">
        <v>38</v>
      </c>
      <c r="N1755" s="28">
        <f>SUM(CLEAN!$AB1755:$AE1755)</f>
        <v>22</v>
      </c>
      <c r="O1755" s="31">
        <f>CLEAN!$U1755+CLEAN!$V1755+CLEAN!$W1755+CLEAN!$X1755+CLEAN!$Y1755+CLEAN!$Z1755</f>
        <v>413</v>
      </c>
      <c r="P1755" s="28">
        <f>IF(CLEAN!$M1755&lt;=32,3,IF(CLEAN!$M1755&lt;=65,2,1))</f>
        <v>2</v>
      </c>
      <c r="Q1755" s="28">
        <f>IF(Table_Market[[#This Row],[F_TOTAL_achat]]&lt;=14,1,IF(Table_Market[[#This Row],[F_TOTAL_achat]]&lt;=21,2,3))</f>
        <v>3</v>
      </c>
      <c r="R1755" s="28">
        <f>IF(Table_Market[[#This Row],[M_TOTAL_dépensé]]&lt;=115,1,IF(Table_Market[[#This Row],[M_TOTAL_dépensé]]&lt;=833,2,3))</f>
        <v>2</v>
      </c>
      <c r="S1755" s="21" t="str">
        <f>Table_Market[[#This Row],[R_SCORE]]&amp;Table_Market[[#This Row],[F_SCORE]]&amp;Table_Market[[#This Row],[M_SCORE]]</f>
        <v>232</v>
      </c>
      <c r="T17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755" s="31">
        <v>239</v>
      </c>
      <c r="V1755" s="31">
        <v>3</v>
      </c>
      <c r="W1755" s="31">
        <v>141</v>
      </c>
      <c r="X1755" s="31">
        <v>0</v>
      </c>
      <c r="Y1755" s="31">
        <v>7</v>
      </c>
      <c r="Z1755" s="31">
        <v>23</v>
      </c>
      <c r="AA1755" s="28">
        <v>4</v>
      </c>
      <c r="AB1755" s="28">
        <v>7</v>
      </c>
      <c r="AC1755" s="28">
        <v>1</v>
      </c>
      <c r="AD1755" s="28">
        <v>6</v>
      </c>
      <c r="AE1755" s="28">
        <v>8</v>
      </c>
      <c r="AF1755" s="28">
        <v>1</v>
      </c>
      <c r="AG1755" s="28">
        <v>0</v>
      </c>
      <c r="AH1755" s="28">
        <v>0</v>
      </c>
      <c r="AI1755" s="28">
        <v>0</v>
      </c>
      <c r="AJ1755" s="28">
        <v>0</v>
      </c>
      <c r="AK1755" s="28">
        <v>0</v>
      </c>
      <c r="AL1755" s="28">
        <v>3</v>
      </c>
      <c r="AM1755" s="28">
        <v>11</v>
      </c>
      <c r="AN1755" s="32">
        <v>0</v>
      </c>
    </row>
    <row r="1756" spans="1:40" x14ac:dyDescent="0.35">
      <c r="A1756" s="19">
        <v>5117</v>
      </c>
      <c r="B1756" s="20">
        <v>1963</v>
      </c>
      <c r="C1756" s="21">
        <f ca="1">YEAR(TODAY())-CLEAN!$B1756</f>
        <v>62</v>
      </c>
      <c r="D1756" s="28" t="s">
        <v>794</v>
      </c>
      <c r="E1756" s="20" t="s">
        <v>717</v>
      </c>
      <c r="F1756" s="20" t="s">
        <v>710</v>
      </c>
      <c r="G1756" s="22">
        <v>32632</v>
      </c>
      <c r="H1756" s="21">
        <v>0</v>
      </c>
      <c r="I1756" s="21">
        <v>0</v>
      </c>
      <c r="J1756" s="21">
        <f>CLEAN!$H1756+CLEAN!$I1756</f>
        <v>0</v>
      </c>
      <c r="K1756" s="23">
        <v>41123</v>
      </c>
      <c r="L1756" s="21">
        <f ca="1">YEAR(TODAY())-YEAR(CLEAN!$K1756)</f>
        <v>13</v>
      </c>
      <c r="M1756" s="21">
        <v>32</v>
      </c>
      <c r="N1756" s="21">
        <f>SUM(CLEAN!$AB1756:$AE1756)</f>
        <v>21</v>
      </c>
      <c r="O1756" s="24">
        <f>CLEAN!$U1756+CLEAN!$V1756+CLEAN!$W1756+CLEAN!$X1756+CLEAN!$Y1756+CLEAN!$Z1756</f>
        <v>576</v>
      </c>
      <c r="P1756" s="21">
        <f>IF(CLEAN!$M1756&lt;=32,3,IF(CLEAN!$M1756&lt;=65,2,1))</f>
        <v>3</v>
      </c>
      <c r="Q1756" s="21">
        <f>IF(Table_Market[[#This Row],[F_TOTAL_achat]]&lt;=14,1,IF(Table_Market[[#This Row],[F_TOTAL_achat]]&lt;=21,2,3))</f>
        <v>2</v>
      </c>
      <c r="R1756" s="21">
        <f>IF(Table_Market[[#This Row],[M_TOTAL_dépensé]]&lt;=115,1,IF(Table_Market[[#This Row],[M_TOTAL_dépensé]]&lt;=833,2,3))</f>
        <v>2</v>
      </c>
      <c r="S1756" s="21" t="str">
        <f>Table_Market[[#This Row],[R_SCORE]]&amp;Table_Market[[#This Row],[F_SCORE]]&amp;Table_Market[[#This Row],[M_SCORE]]</f>
        <v>322</v>
      </c>
      <c r="T17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56" s="24">
        <v>63</v>
      </c>
      <c r="V1756" s="24">
        <v>151</v>
      </c>
      <c r="W1756" s="24">
        <v>137</v>
      </c>
      <c r="X1756" s="24">
        <v>153</v>
      </c>
      <c r="Y1756" s="24">
        <v>19</v>
      </c>
      <c r="Z1756" s="24">
        <v>53</v>
      </c>
      <c r="AA1756" s="21">
        <v>2</v>
      </c>
      <c r="AB1756" s="21">
        <v>4</v>
      </c>
      <c r="AC1756" s="21">
        <v>4</v>
      </c>
      <c r="AD1756" s="21">
        <v>8</v>
      </c>
      <c r="AE1756" s="21">
        <v>5</v>
      </c>
      <c r="AF1756" s="21">
        <v>0</v>
      </c>
      <c r="AG1756" s="21">
        <v>0</v>
      </c>
      <c r="AH1756" s="21">
        <v>0</v>
      </c>
      <c r="AI1756" s="21">
        <v>0</v>
      </c>
      <c r="AJ1756" s="21">
        <v>0</v>
      </c>
      <c r="AK1756" s="21">
        <v>0</v>
      </c>
      <c r="AL1756" s="21">
        <v>3</v>
      </c>
      <c r="AM1756" s="21">
        <v>11</v>
      </c>
      <c r="AN1756" s="25">
        <v>0</v>
      </c>
    </row>
    <row r="1757" spans="1:40" x14ac:dyDescent="0.35">
      <c r="A1757" s="26">
        <v>8566</v>
      </c>
      <c r="B1757" s="27">
        <v>1961</v>
      </c>
      <c r="C1757" s="21">
        <f ca="1">YEAR(TODAY())-CLEAN!$B1757</f>
        <v>64</v>
      </c>
      <c r="D1757" s="28" t="s">
        <v>794</v>
      </c>
      <c r="E1757" s="27" t="s">
        <v>714</v>
      </c>
      <c r="F1757" s="27" t="s">
        <v>713</v>
      </c>
      <c r="G1757" s="29">
        <v>32583</v>
      </c>
      <c r="H1757" s="28">
        <v>1</v>
      </c>
      <c r="I1757" s="28">
        <v>1</v>
      </c>
      <c r="J1757" s="28">
        <f>CLEAN!$H1757+CLEAN!$I1757</f>
        <v>2</v>
      </c>
      <c r="K1757" s="30">
        <v>41805</v>
      </c>
      <c r="L1757" s="28">
        <f ca="1">YEAR(TODAY())-YEAR(CLEAN!$K1757)</f>
        <v>11</v>
      </c>
      <c r="M1757" s="28">
        <v>10</v>
      </c>
      <c r="N1757" s="28">
        <f>SUM(CLEAN!$AB1757:$AE1757)</f>
        <v>10</v>
      </c>
      <c r="O1757" s="31">
        <f>CLEAN!$U1757+CLEAN!$V1757+CLEAN!$W1757+CLEAN!$X1757+CLEAN!$Y1757+CLEAN!$Z1757</f>
        <v>9</v>
      </c>
      <c r="P1757" s="28">
        <f>IF(CLEAN!$M1757&lt;=32,3,IF(CLEAN!$M1757&lt;=65,2,1))</f>
        <v>3</v>
      </c>
      <c r="Q1757" s="28">
        <f>IF(Table_Market[[#This Row],[F_TOTAL_achat]]&lt;=14,1,IF(Table_Market[[#This Row],[F_TOTAL_achat]]&lt;=21,2,3))</f>
        <v>1</v>
      </c>
      <c r="R1757" s="28">
        <f>IF(Table_Market[[#This Row],[M_TOTAL_dépensé]]&lt;=115,1,IF(Table_Market[[#This Row],[M_TOTAL_dépensé]]&lt;=833,2,3))</f>
        <v>1</v>
      </c>
      <c r="S1757" s="21" t="str">
        <f>Table_Market[[#This Row],[R_SCORE]]&amp;Table_Market[[#This Row],[F_SCORE]]&amp;Table_Market[[#This Row],[M_SCORE]]</f>
        <v>311</v>
      </c>
      <c r="T17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57" s="31">
        <v>5</v>
      </c>
      <c r="V1757" s="31">
        <v>0</v>
      </c>
      <c r="W1757" s="31">
        <v>3</v>
      </c>
      <c r="X1757" s="31">
        <v>0</v>
      </c>
      <c r="Y1757" s="31">
        <v>0</v>
      </c>
      <c r="Z1757" s="31">
        <v>1</v>
      </c>
      <c r="AA1757" s="28">
        <v>1</v>
      </c>
      <c r="AB1757" s="28">
        <v>1</v>
      </c>
      <c r="AC1757" s="28">
        <v>0</v>
      </c>
      <c r="AD1757" s="28">
        <v>2</v>
      </c>
      <c r="AE1757" s="28">
        <v>7</v>
      </c>
      <c r="AF1757" s="28">
        <v>0</v>
      </c>
      <c r="AG1757" s="28">
        <v>0</v>
      </c>
      <c r="AH1757" s="28">
        <v>0</v>
      </c>
      <c r="AI1757" s="28">
        <v>0</v>
      </c>
      <c r="AJ1757" s="28">
        <v>0</v>
      </c>
      <c r="AK1757" s="28">
        <v>0</v>
      </c>
      <c r="AL1757" s="28">
        <v>3</v>
      </c>
      <c r="AM1757" s="28">
        <v>11</v>
      </c>
      <c r="AN1757" s="32">
        <v>0</v>
      </c>
    </row>
    <row r="1758" spans="1:40" x14ac:dyDescent="0.35">
      <c r="A1758" s="19">
        <v>6205</v>
      </c>
      <c r="B1758" s="20">
        <v>1967</v>
      </c>
      <c r="C1758" s="21">
        <f ca="1">YEAR(TODAY())-CLEAN!$B1758</f>
        <v>58</v>
      </c>
      <c r="D1758" s="28" t="s">
        <v>792</v>
      </c>
      <c r="E1758" s="20" t="s">
        <v>717</v>
      </c>
      <c r="F1758" s="20" t="s">
        <v>709</v>
      </c>
      <c r="G1758" s="22">
        <v>32557</v>
      </c>
      <c r="H1758" s="21">
        <v>1</v>
      </c>
      <c r="I1758" s="21">
        <v>0</v>
      </c>
      <c r="J1758" s="21">
        <f>CLEAN!$H1758+CLEAN!$I1758</f>
        <v>1</v>
      </c>
      <c r="K1758" s="23">
        <v>41694</v>
      </c>
      <c r="L1758" s="21">
        <f ca="1">YEAR(TODAY())-YEAR(CLEAN!$K1758)</f>
        <v>11</v>
      </c>
      <c r="M1758" s="21">
        <v>13</v>
      </c>
      <c r="N1758" s="21">
        <f>SUM(CLEAN!$AB1758:$AE1758)</f>
        <v>11</v>
      </c>
      <c r="O1758" s="24">
        <f>CLEAN!$U1758+CLEAN!$V1758+CLEAN!$W1758+CLEAN!$X1758+CLEAN!$Y1758+CLEAN!$Z1758</f>
        <v>80</v>
      </c>
      <c r="P1758" s="21">
        <f>IF(CLEAN!$M1758&lt;=32,3,IF(CLEAN!$M1758&lt;=65,2,1))</f>
        <v>3</v>
      </c>
      <c r="Q1758" s="21">
        <f>IF(Table_Market[[#This Row],[F_TOTAL_achat]]&lt;=14,1,IF(Table_Market[[#This Row],[F_TOTAL_achat]]&lt;=21,2,3))</f>
        <v>1</v>
      </c>
      <c r="R1758" s="21">
        <f>IF(Table_Market[[#This Row],[M_TOTAL_dépensé]]&lt;=115,1,IF(Table_Market[[#This Row],[M_TOTAL_dépensé]]&lt;=833,2,3))</f>
        <v>1</v>
      </c>
      <c r="S1758" s="21" t="str">
        <f>Table_Market[[#This Row],[R_SCORE]]&amp;Table_Market[[#This Row],[F_SCORE]]&amp;Table_Market[[#This Row],[M_SCORE]]</f>
        <v>311</v>
      </c>
      <c r="T17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58" s="24">
        <v>34</v>
      </c>
      <c r="V1758" s="24">
        <v>3</v>
      </c>
      <c r="W1758" s="24">
        <v>29</v>
      </c>
      <c r="X1758" s="24">
        <v>0</v>
      </c>
      <c r="Y1758" s="24">
        <v>4</v>
      </c>
      <c r="Z1758" s="24">
        <v>10</v>
      </c>
      <c r="AA1758" s="21">
        <v>3</v>
      </c>
      <c r="AB1758" s="21">
        <v>2</v>
      </c>
      <c r="AC1758" s="21">
        <v>1</v>
      </c>
      <c r="AD1758" s="21">
        <v>3</v>
      </c>
      <c r="AE1758" s="21">
        <v>5</v>
      </c>
      <c r="AF1758" s="21">
        <v>0</v>
      </c>
      <c r="AG1758" s="21">
        <v>0</v>
      </c>
      <c r="AH1758" s="21">
        <v>0</v>
      </c>
      <c r="AI1758" s="21">
        <v>0</v>
      </c>
      <c r="AJ1758" s="21">
        <v>0</v>
      </c>
      <c r="AK1758" s="21">
        <v>0</v>
      </c>
      <c r="AL1758" s="21">
        <v>3</v>
      </c>
      <c r="AM1758" s="21">
        <v>11</v>
      </c>
      <c r="AN1758" s="25">
        <v>1</v>
      </c>
    </row>
    <row r="1759" spans="1:40" x14ac:dyDescent="0.35">
      <c r="A1759" s="26">
        <v>1386</v>
      </c>
      <c r="B1759" s="27">
        <v>1967</v>
      </c>
      <c r="C1759" s="21">
        <f ca="1">YEAR(TODAY())-CLEAN!$B1759</f>
        <v>58</v>
      </c>
      <c r="D1759" s="28" t="s">
        <v>792</v>
      </c>
      <c r="E1759" s="27" t="s">
        <v>716</v>
      </c>
      <c r="F1759" s="27" t="s">
        <v>713</v>
      </c>
      <c r="G1759" s="29">
        <v>32474</v>
      </c>
      <c r="H1759" s="28">
        <v>1</v>
      </c>
      <c r="I1759" s="28">
        <v>1</v>
      </c>
      <c r="J1759" s="28">
        <f>CLEAN!$H1759+CLEAN!$I1759</f>
        <v>2</v>
      </c>
      <c r="K1759" s="30">
        <v>41770</v>
      </c>
      <c r="L1759" s="28">
        <f ca="1">YEAR(TODAY())-YEAR(CLEAN!$K1759)</f>
        <v>11</v>
      </c>
      <c r="M1759" s="28">
        <v>0</v>
      </c>
      <c r="N1759" s="28">
        <f>SUM(CLEAN!$AB1759:$AE1759)</f>
        <v>10</v>
      </c>
      <c r="O1759" s="31">
        <f>CLEAN!$U1759+CLEAN!$V1759+CLEAN!$W1759+CLEAN!$X1759+CLEAN!$Y1759+CLEAN!$Z1759</f>
        <v>11</v>
      </c>
      <c r="P1759" s="28">
        <f>IF(CLEAN!$M1759&lt;=32,3,IF(CLEAN!$M1759&lt;=65,2,1))</f>
        <v>3</v>
      </c>
      <c r="Q1759" s="28">
        <f>IF(Table_Market[[#This Row],[F_TOTAL_achat]]&lt;=14,1,IF(Table_Market[[#This Row],[F_TOTAL_achat]]&lt;=21,2,3))</f>
        <v>1</v>
      </c>
      <c r="R1759" s="28">
        <f>IF(Table_Market[[#This Row],[M_TOTAL_dépensé]]&lt;=115,1,IF(Table_Market[[#This Row],[M_TOTAL_dépensé]]&lt;=833,2,3))</f>
        <v>1</v>
      </c>
      <c r="S1759" s="21" t="str">
        <f>Table_Market[[#This Row],[R_SCORE]]&amp;Table_Market[[#This Row],[F_SCORE]]&amp;Table_Market[[#This Row],[M_SCORE]]</f>
        <v>311</v>
      </c>
      <c r="T17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59" s="31">
        <v>10</v>
      </c>
      <c r="V1759" s="31">
        <v>0</v>
      </c>
      <c r="W1759" s="31">
        <v>1</v>
      </c>
      <c r="X1759" s="31">
        <v>0</v>
      </c>
      <c r="Y1759" s="31">
        <v>0</v>
      </c>
      <c r="Z1759" s="31">
        <v>0</v>
      </c>
      <c r="AA1759" s="28">
        <v>1</v>
      </c>
      <c r="AB1759" s="28">
        <v>1</v>
      </c>
      <c r="AC1759" s="28">
        <v>0</v>
      </c>
      <c r="AD1759" s="28">
        <v>2</v>
      </c>
      <c r="AE1759" s="28">
        <v>7</v>
      </c>
      <c r="AF1759" s="28">
        <v>0</v>
      </c>
      <c r="AG1759" s="28">
        <v>0</v>
      </c>
      <c r="AH1759" s="28">
        <v>0</v>
      </c>
      <c r="AI1759" s="28">
        <v>0</v>
      </c>
      <c r="AJ1759" s="28">
        <v>0</v>
      </c>
      <c r="AK1759" s="28">
        <v>0</v>
      </c>
      <c r="AL1759" s="28">
        <v>3</v>
      </c>
      <c r="AM1759" s="28">
        <v>11</v>
      </c>
      <c r="AN1759" s="32">
        <v>0</v>
      </c>
    </row>
    <row r="1760" spans="1:40" x14ac:dyDescent="0.35">
      <c r="A1760" s="19">
        <v>9262</v>
      </c>
      <c r="B1760" s="20">
        <v>1984</v>
      </c>
      <c r="C1760" s="21">
        <f ca="1">YEAR(TODAY())-CLEAN!$B1760</f>
        <v>41</v>
      </c>
      <c r="D1760" s="28" t="s">
        <v>793</v>
      </c>
      <c r="E1760" s="20" t="s">
        <v>717</v>
      </c>
      <c r="F1760" s="20" t="s">
        <v>713</v>
      </c>
      <c r="G1760" s="22">
        <v>32414</v>
      </c>
      <c r="H1760" s="21">
        <v>0</v>
      </c>
      <c r="I1760" s="21">
        <v>0</v>
      </c>
      <c r="J1760" s="21">
        <f>CLEAN!$H1760+CLEAN!$I1760</f>
        <v>0</v>
      </c>
      <c r="K1760" s="23">
        <v>41459</v>
      </c>
      <c r="L1760" s="21">
        <f ca="1">YEAR(TODAY())-YEAR(CLEAN!$K1760)</f>
        <v>12</v>
      </c>
      <c r="M1760" s="21">
        <v>11</v>
      </c>
      <c r="N1760" s="21">
        <f>SUM(CLEAN!$AB1760:$AE1760)</f>
        <v>11</v>
      </c>
      <c r="O1760" s="24">
        <f>CLEAN!$U1760+CLEAN!$V1760+CLEAN!$W1760+CLEAN!$X1760+CLEAN!$Y1760+CLEAN!$Z1760</f>
        <v>52</v>
      </c>
      <c r="P1760" s="21">
        <f>IF(CLEAN!$M1760&lt;=32,3,IF(CLEAN!$M1760&lt;=65,2,1))</f>
        <v>3</v>
      </c>
      <c r="Q1760" s="21">
        <f>IF(Table_Market[[#This Row],[F_TOTAL_achat]]&lt;=14,1,IF(Table_Market[[#This Row],[F_TOTAL_achat]]&lt;=21,2,3))</f>
        <v>1</v>
      </c>
      <c r="R1760" s="21">
        <f>IF(Table_Market[[#This Row],[M_TOTAL_dépensé]]&lt;=115,1,IF(Table_Market[[#This Row],[M_TOTAL_dépensé]]&lt;=833,2,3))</f>
        <v>1</v>
      </c>
      <c r="S1760" s="21" t="str">
        <f>Table_Market[[#This Row],[R_SCORE]]&amp;Table_Market[[#This Row],[F_SCORE]]&amp;Table_Market[[#This Row],[M_SCORE]]</f>
        <v>311</v>
      </c>
      <c r="T17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0" s="24">
        <v>20</v>
      </c>
      <c r="V1760" s="24">
        <v>6</v>
      </c>
      <c r="W1760" s="24">
        <v>5</v>
      </c>
      <c r="X1760" s="24">
        <v>0</v>
      </c>
      <c r="Y1760" s="24">
        <v>9</v>
      </c>
      <c r="Z1760" s="24">
        <v>12</v>
      </c>
      <c r="AA1760" s="21">
        <v>1</v>
      </c>
      <c r="AB1760" s="21">
        <v>1</v>
      </c>
      <c r="AC1760" s="21">
        <v>0</v>
      </c>
      <c r="AD1760" s="21">
        <v>3</v>
      </c>
      <c r="AE1760" s="21">
        <v>7</v>
      </c>
      <c r="AF1760" s="21">
        <v>1</v>
      </c>
      <c r="AG1760" s="21">
        <v>0</v>
      </c>
      <c r="AH1760" s="21">
        <v>0</v>
      </c>
      <c r="AI1760" s="21">
        <v>0</v>
      </c>
      <c r="AJ1760" s="21">
        <v>0</v>
      </c>
      <c r="AK1760" s="21">
        <v>0</v>
      </c>
      <c r="AL1760" s="21">
        <v>3</v>
      </c>
      <c r="AM1760" s="21">
        <v>11</v>
      </c>
      <c r="AN1760" s="25">
        <v>0</v>
      </c>
    </row>
    <row r="1761" spans="1:40" x14ac:dyDescent="0.35">
      <c r="A1761" s="26">
        <v>9576</v>
      </c>
      <c r="B1761" s="27">
        <v>1982</v>
      </c>
      <c r="C1761" s="21">
        <f ca="1">YEAR(TODAY())-CLEAN!$B1761</f>
        <v>43</v>
      </c>
      <c r="D1761" s="28" t="s">
        <v>793</v>
      </c>
      <c r="E1761" s="27" t="s">
        <v>714</v>
      </c>
      <c r="F1761" s="27" t="s">
        <v>713</v>
      </c>
      <c r="G1761" s="29">
        <v>32313</v>
      </c>
      <c r="H1761" s="28">
        <v>1</v>
      </c>
      <c r="I1761" s="28">
        <v>0</v>
      </c>
      <c r="J1761" s="28">
        <f>CLEAN!$H1761+CLEAN!$I1761</f>
        <v>1</v>
      </c>
      <c r="K1761" s="30">
        <v>41316</v>
      </c>
      <c r="L1761" s="28">
        <f ca="1">YEAR(TODAY())-YEAR(CLEAN!$K1761)</f>
        <v>12</v>
      </c>
      <c r="M1761" s="28">
        <v>60</v>
      </c>
      <c r="N1761" s="28">
        <f>SUM(CLEAN!$AB1761:$AE1761)</f>
        <v>17</v>
      </c>
      <c r="O1761" s="31">
        <f>CLEAN!$U1761+CLEAN!$V1761+CLEAN!$W1761+CLEAN!$X1761+CLEAN!$Y1761+CLEAN!$Z1761</f>
        <v>159</v>
      </c>
      <c r="P1761" s="28">
        <f>IF(CLEAN!$M1761&lt;=32,3,IF(CLEAN!$M1761&lt;=65,2,1))</f>
        <v>2</v>
      </c>
      <c r="Q1761" s="28">
        <f>IF(Table_Market[[#This Row],[F_TOTAL_achat]]&lt;=14,1,IF(Table_Market[[#This Row],[F_TOTAL_achat]]&lt;=21,2,3))</f>
        <v>2</v>
      </c>
      <c r="R1761" s="28">
        <f>IF(Table_Market[[#This Row],[M_TOTAL_dépensé]]&lt;=115,1,IF(Table_Market[[#This Row],[M_TOTAL_dépensé]]&lt;=833,2,3))</f>
        <v>2</v>
      </c>
      <c r="S1761" s="21" t="str">
        <f>Table_Market[[#This Row],[R_SCORE]]&amp;Table_Market[[#This Row],[F_SCORE]]&amp;Table_Market[[#This Row],[M_SCORE]]</f>
        <v>222</v>
      </c>
      <c r="T17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761" s="31">
        <v>86</v>
      </c>
      <c r="V1761" s="31">
        <v>4</v>
      </c>
      <c r="W1761" s="31">
        <v>56</v>
      </c>
      <c r="X1761" s="31">
        <v>2</v>
      </c>
      <c r="Y1761" s="31">
        <v>4</v>
      </c>
      <c r="Z1761" s="31">
        <v>7</v>
      </c>
      <c r="AA1761" s="28">
        <v>3</v>
      </c>
      <c r="AB1761" s="28">
        <v>4</v>
      </c>
      <c r="AC1761" s="28">
        <v>0</v>
      </c>
      <c r="AD1761" s="28">
        <v>4</v>
      </c>
      <c r="AE1761" s="28">
        <v>9</v>
      </c>
      <c r="AF1761" s="28">
        <v>0</v>
      </c>
      <c r="AG1761" s="28">
        <v>0</v>
      </c>
      <c r="AH1761" s="28">
        <v>0</v>
      </c>
      <c r="AI1761" s="28">
        <v>0</v>
      </c>
      <c r="AJ1761" s="28">
        <v>0</v>
      </c>
      <c r="AK1761" s="28">
        <v>0</v>
      </c>
      <c r="AL1761" s="28">
        <v>3</v>
      </c>
      <c r="AM1761" s="28">
        <v>11</v>
      </c>
      <c r="AN1761" s="32">
        <v>0</v>
      </c>
    </row>
    <row r="1762" spans="1:40" x14ac:dyDescent="0.35">
      <c r="A1762" s="19">
        <v>5823</v>
      </c>
      <c r="B1762" s="20">
        <v>1970</v>
      </c>
      <c r="C1762" s="21">
        <f ca="1">YEAR(TODAY())-CLEAN!$B1762</f>
        <v>55</v>
      </c>
      <c r="D1762" s="28" t="s">
        <v>792</v>
      </c>
      <c r="E1762" s="20" t="s">
        <v>714</v>
      </c>
      <c r="F1762" s="20" t="s">
        <v>709</v>
      </c>
      <c r="G1762" s="22">
        <v>32303</v>
      </c>
      <c r="H1762" s="21">
        <v>0</v>
      </c>
      <c r="I1762" s="21">
        <v>1</v>
      </c>
      <c r="J1762" s="21">
        <f>CLEAN!$H1762+CLEAN!$I1762</f>
        <v>1</v>
      </c>
      <c r="K1762" s="23">
        <v>41706</v>
      </c>
      <c r="L1762" s="21">
        <f ca="1">YEAR(TODAY())-YEAR(CLEAN!$K1762)</f>
        <v>11</v>
      </c>
      <c r="M1762" s="21">
        <v>63</v>
      </c>
      <c r="N1762" s="21">
        <f>SUM(CLEAN!$AB1762:$AE1762)</f>
        <v>10</v>
      </c>
      <c r="O1762" s="24">
        <f>CLEAN!$U1762+CLEAN!$V1762+CLEAN!$W1762+CLEAN!$X1762+CLEAN!$Y1762+CLEAN!$Z1762</f>
        <v>39</v>
      </c>
      <c r="P1762" s="21">
        <f>IF(CLEAN!$M1762&lt;=32,3,IF(CLEAN!$M1762&lt;=65,2,1))</f>
        <v>2</v>
      </c>
      <c r="Q1762" s="21">
        <f>IF(Table_Market[[#This Row],[F_TOTAL_achat]]&lt;=14,1,IF(Table_Market[[#This Row],[F_TOTAL_achat]]&lt;=21,2,3))</f>
        <v>1</v>
      </c>
      <c r="R1762" s="21">
        <f>IF(Table_Market[[#This Row],[M_TOTAL_dépensé]]&lt;=115,1,IF(Table_Market[[#This Row],[M_TOTAL_dépensé]]&lt;=833,2,3))</f>
        <v>1</v>
      </c>
      <c r="S1762" s="21" t="str">
        <f>Table_Market[[#This Row],[R_SCORE]]&amp;Table_Market[[#This Row],[F_SCORE]]&amp;Table_Market[[#This Row],[M_SCORE]]</f>
        <v>211</v>
      </c>
      <c r="T17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62" s="24">
        <v>35</v>
      </c>
      <c r="V1762" s="24">
        <v>0</v>
      </c>
      <c r="W1762" s="24">
        <v>2</v>
      </c>
      <c r="X1762" s="24">
        <v>0</v>
      </c>
      <c r="Y1762" s="24">
        <v>0</v>
      </c>
      <c r="Z1762" s="24">
        <v>2</v>
      </c>
      <c r="AA1762" s="21">
        <v>2</v>
      </c>
      <c r="AB1762" s="21">
        <v>1</v>
      </c>
      <c r="AC1762" s="21">
        <v>0</v>
      </c>
      <c r="AD1762" s="21">
        <v>4</v>
      </c>
      <c r="AE1762" s="21">
        <v>5</v>
      </c>
      <c r="AF1762" s="21">
        <v>0</v>
      </c>
      <c r="AG1762" s="21">
        <v>0</v>
      </c>
      <c r="AH1762" s="21">
        <v>0</v>
      </c>
      <c r="AI1762" s="21">
        <v>0</v>
      </c>
      <c r="AJ1762" s="21">
        <v>0</v>
      </c>
      <c r="AK1762" s="21">
        <v>0</v>
      </c>
      <c r="AL1762" s="21">
        <v>3</v>
      </c>
      <c r="AM1762" s="21">
        <v>11</v>
      </c>
      <c r="AN1762" s="25">
        <v>0</v>
      </c>
    </row>
    <row r="1763" spans="1:40" x14ac:dyDescent="0.35">
      <c r="A1763" s="26">
        <v>3158</v>
      </c>
      <c r="B1763" s="27">
        <v>1973</v>
      </c>
      <c r="C1763" s="21">
        <f ca="1">YEAR(TODAY())-CLEAN!$B1763</f>
        <v>52</v>
      </c>
      <c r="D1763" s="28" t="s">
        <v>792</v>
      </c>
      <c r="E1763" s="27" t="s">
        <v>716</v>
      </c>
      <c r="F1763" s="27" t="s">
        <v>710</v>
      </c>
      <c r="G1763" s="29">
        <v>32300</v>
      </c>
      <c r="H1763" s="28">
        <v>1</v>
      </c>
      <c r="I1763" s="28">
        <v>0</v>
      </c>
      <c r="J1763" s="28">
        <f>CLEAN!$H1763+CLEAN!$I1763</f>
        <v>1</v>
      </c>
      <c r="K1763" s="30">
        <v>41277</v>
      </c>
      <c r="L1763" s="28">
        <f ca="1">YEAR(TODAY())-YEAR(CLEAN!$K1763)</f>
        <v>12</v>
      </c>
      <c r="M1763" s="28">
        <v>1</v>
      </c>
      <c r="N1763" s="28">
        <f>SUM(CLEAN!$AB1763:$AE1763)</f>
        <v>12</v>
      </c>
      <c r="O1763" s="31">
        <f>CLEAN!$U1763+CLEAN!$V1763+CLEAN!$W1763+CLEAN!$X1763+CLEAN!$Y1763+CLEAN!$Z1763</f>
        <v>39</v>
      </c>
      <c r="P1763" s="28">
        <f>IF(CLEAN!$M1763&lt;=32,3,IF(CLEAN!$M1763&lt;=65,2,1))</f>
        <v>3</v>
      </c>
      <c r="Q1763" s="28">
        <f>IF(Table_Market[[#This Row],[F_TOTAL_achat]]&lt;=14,1,IF(Table_Market[[#This Row],[F_TOTAL_achat]]&lt;=21,2,3))</f>
        <v>1</v>
      </c>
      <c r="R1763" s="28">
        <f>IF(Table_Market[[#This Row],[M_TOTAL_dépensé]]&lt;=115,1,IF(Table_Market[[#This Row],[M_TOTAL_dépensé]]&lt;=833,2,3))</f>
        <v>1</v>
      </c>
      <c r="S1763" s="21" t="str">
        <f>Table_Market[[#This Row],[R_SCORE]]&amp;Table_Market[[#This Row],[F_SCORE]]&amp;Table_Market[[#This Row],[M_SCORE]]</f>
        <v>311</v>
      </c>
      <c r="T17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3" s="31">
        <v>13</v>
      </c>
      <c r="V1763" s="31">
        <v>3</v>
      </c>
      <c r="W1763" s="31">
        <v>6</v>
      </c>
      <c r="X1763" s="31">
        <v>6</v>
      </c>
      <c r="Y1763" s="31">
        <v>5</v>
      </c>
      <c r="Z1763" s="31">
        <v>6</v>
      </c>
      <c r="AA1763" s="28">
        <v>1</v>
      </c>
      <c r="AB1763" s="28">
        <v>1</v>
      </c>
      <c r="AC1763" s="28">
        <v>0</v>
      </c>
      <c r="AD1763" s="28">
        <v>3</v>
      </c>
      <c r="AE1763" s="28">
        <v>8</v>
      </c>
      <c r="AF1763" s="28">
        <v>0</v>
      </c>
      <c r="AG1763" s="28">
        <v>0</v>
      </c>
      <c r="AH1763" s="28">
        <v>0</v>
      </c>
      <c r="AI1763" s="28">
        <v>0</v>
      </c>
      <c r="AJ1763" s="28">
        <v>0</v>
      </c>
      <c r="AK1763" s="28">
        <v>0</v>
      </c>
      <c r="AL1763" s="28">
        <v>3</v>
      </c>
      <c r="AM1763" s="28">
        <v>11</v>
      </c>
      <c r="AN1763" s="32">
        <v>0</v>
      </c>
    </row>
    <row r="1764" spans="1:40" x14ac:dyDescent="0.35">
      <c r="A1764" s="19">
        <v>8346</v>
      </c>
      <c r="B1764" s="20">
        <v>1974</v>
      </c>
      <c r="C1764" s="21">
        <f ca="1">YEAR(TODAY())-CLEAN!$B1764</f>
        <v>51</v>
      </c>
      <c r="D1764" s="28" t="s">
        <v>792</v>
      </c>
      <c r="E1764" s="20" t="s">
        <v>716</v>
      </c>
      <c r="F1764" s="20" t="s">
        <v>709</v>
      </c>
      <c r="G1764" s="22">
        <v>32233</v>
      </c>
      <c r="H1764" s="21">
        <v>1</v>
      </c>
      <c r="I1764" s="21">
        <v>0</v>
      </c>
      <c r="J1764" s="21">
        <f>CLEAN!$H1764+CLEAN!$I1764</f>
        <v>1</v>
      </c>
      <c r="K1764" s="23">
        <v>41140</v>
      </c>
      <c r="L1764" s="21">
        <f ca="1">YEAR(TODAY())-YEAR(CLEAN!$K1764)</f>
        <v>13</v>
      </c>
      <c r="M1764" s="21">
        <v>26</v>
      </c>
      <c r="N1764" s="21">
        <f>SUM(CLEAN!$AB1764:$AE1764)</f>
        <v>19</v>
      </c>
      <c r="O1764" s="24">
        <f>CLEAN!$U1764+CLEAN!$V1764+CLEAN!$W1764+CLEAN!$X1764+CLEAN!$Y1764+CLEAN!$Z1764</f>
        <v>296</v>
      </c>
      <c r="P1764" s="21">
        <f>IF(CLEAN!$M1764&lt;=32,3,IF(CLEAN!$M1764&lt;=65,2,1))</f>
        <v>3</v>
      </c>
      <c r="Q1764" s="21">
        <f>IF(Table_Market[[#This Row],[F_TOTAL_achat]]&lt;=14,1,IF(Table_Market[[#This Row],[F_TOTAL_achat]]&lt;=21,2,3))</f>
        <v>2</v>
      </c>
      <c r="R1764" s="21">
        <f>IF(Table_Market[[#This Row],[M_TOTAL_dépensé]]&lt;=115,1,IF(Table_Market[[#This Row],[M_TOTAL_dépensé]]&lt;=833,2,3))</f>
        <v>2</v>
      </c>
      <c r="S1764" s="21" t="str">
        <f>Table_Market[[#This Row],[R_SCORE]]&amp;Table_Market[[#This Row],[F_SCORE]]&amp;Table_Market[[#This Row],[M_SCORE]]</f>
        <v>322</v>
      </c>
      <c r="T17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4" s="24">
        <v>138</v>
      </c>
      <c r="V1764" s="24">
        <v>15</v>
      </c>
      <c r="W1764" s="24">
        <v>35</v>
      </c>
      <c r="X1764" s="24">
        <v>25</v>
      </c>
      <c r="Y1764" s="24">
        <v>11</v>
      </c>
      <c r="Z1764" s="24">
        <v>72</v>
      </c>
      <c r="AA1764" s="21">
        <v>2</v>
      </c>
      <c r="AB1764" s="21">
        <v>6</v>
      </c>
      <c r="AC1764" s="21">
        <v>2</v>
      </c>
      <c r="AD1764" s="21">
        <v>2</v>
      </c>
      <c r="AE1764" s="21">
        <v>9</v>
      </c>
      <c r="AF1764" s="21">
        <v>1</v>
      </c>
      <c r="AG1764" s="21">
        <v>0</v>
      </c>
      <c r="AH1764" s="21">
        <v>0</v>
      </c>
      <c r="AI1764" s="21">
        <v>0</v>
      </c>
      <c r="AJ1764" s="21">
        <v>0</v>
      </c>
      <c r="AK1764" s="21">
        <v>0</v>
      </c>
      <c r="AL1764" s="21">
        <v>3</v>
      </c>
      <c r="AM1764" s="21">
        <v>11</v>
      </c>
      <c r="AN1764" s="25">
        <v>1</v>
      </c>
    </row>
    <row r="1765" spans="1:40" x14ac:dyDescent="0.35">
      <c r="A1765" s="26">
        <v>4376</v>
      </c>
      <c r="B1765" s="27">
        <v>1960</v>
      </c>
      <c r="C1765" s="21">
        <f ca="1">YEAR(TODAY())-CLEAN!$B1765</f>
        <v>65</v>
      </c>
      <c r="D1765" s="28" t="s">
        <v>794</v>
      </c>
      <c r="E1765" s="27" t="s">
        <v>717</v>
      </c>
      <c r="F1765" s="27" t="s">
        <v>709</v>
      </c>
      <c r="G1765" s="29">
        <v>32218</v>
      </c>
      <c r="H1765" s="28">
        <v>0</v>
      </c>
      <c r="I1765" s="28">
        <v>0</v>
      </c>
      <c r="J1765" s="28">
        <f>CLEAN!$H1765+CLEAN!$I1765</f>
        <v>0</v>
      </c>
      <c r="K1765" s="30">
        <v>41685</v>
      </c>
      <c r="L1765" s="28">
        <f ca="1">YEAR(TODAY())-YEAR(CLEAN!$K1765)</f>
        <v>11</v>
      </c>
      <c r="M1765" s="28">
        <v>27</v>
      </c>
      <c r="N1765" s="28">
        <f>SUM(CLEAN!$AB1765:$AE1765)</f>
        <v>13</v>
      </c>
      <c r="O1765" s="31">
        <f>CLEAN!$U1765+CLEAN!$V1765+CLEAN!$W1765+CLEAN!$X1765+CLEAN!$Y1765+CLEAN!$Z1765</f>
        <v>93</v>
      </c>
      <c r="P1765" s="28">
        <f>IF(CLEAN!$M1765&lt;=32,3,IF(CLEAN!$M1765&lt;=65,2,1))</f>
        <v>3</v>
      </c>
      <c r="Q1765" s="28">
        <f>IF(Table_Market[[#This Row],[F_TOTAL_achat]]&lt;=14,1,IF(Table_Market[[#This Row],[F_TOTAL_achat]]&lt;=21,2,3))</f>
        <v>1</v>
      </c>
      <c r="R1765" s="28">
        <f>IF(Table_Market[[#This Row],[M_TOTAL_dépensé]]&lt;=115,1,IF(Table_Market[[#This Row],[M_TOTAL_dépensé]]&lt;=833,2,3))</f>
        <v>1</v>
      </c>
      <c r="S1765" s="21" t="str">
        <f>Table_Market[[#This Row],[R_SCORE]]&amp;Table_Market[[#This Row],[F_SCORE]]&amp;Table_Market[[#This Row],[M_SCORE]]</f>
        <v>311</v>
      </c>
      <c r="T17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5" s="31">
        <v>10</v>
      </c>
      <c r="V1765" s="31">
        <v>24</v>
      </c>
      <c r="W1765" s="31">
        <v>15</v>
      </c>
      <c r="X1765" s="31">
        <v>13</v>
      </c>
      <c r="Y1765" s="31">
        <v>1</v>
      </c>
      <c r="Z1765" s="31">
        <v>30</v>
      </c>
      <c r="AA1765" s="28">
        <v>1</v>
      </c>
      <c r="AB1765" s="28">
        <v>2</v>
      </c>
      <c r="AC1765" s="28">
        <v>1</v>
      </c>
      <c r="AD1765" s="28">
        <v>3</v>
      </c>
      <c r="AE1765" s="28">
        <v>7</v>
      </c>
      <c r="AF1765" s="28">
        <v>1</v>
      </c>
      <c r="AG1765" s="28">
        <v>0</v>
      </c>
      <c r="AH1765" s="28">
        <v>0</v>
      </c>
      <c r="AI1765" s="28">
        <v>0</v>
      </c>
      <c r="AJ1765" s="28">
        <v>0</v>
      </c>
      <c r="AK1765" s="28">
        <v>0</v>
      </c>
      <c r="AL1765" s="28">
        <v>3</v>
      </c>
      <c r="AM1765" s="28">
        <v>11</v>
      </c>
      <c r="AN1765" s="32">
        <v>1</v>
      </c>
    </row>
    <row r="1766" spans="1:40" x14ac:dyDescent="0.35">
      <c r="A1766" s="19">
        <v>10175</v>
      </c>
      <c r="B1766" s="20">
        <v>1958</v>
      </c>
      <c r="C1766" s="21">
        <f ca="1">YEAR(TODAY())-CLEAN!$B1766</f>
        <v>67</v>
      </c>
      <c r="D1766" s="28" t="s">
        <v>794</v>
      </c>
      <c r="E1766" s="20" t="s">
        <v>714</v>
      </c>
      <c r="F1766" s="20" t="s">
        <v>711</v>
      </c>
      <c r="G1766" s="22">
        <v>32173</v>
      </c>
      <c r="H1766" s="21">
        <v>0</v>
      </c>
      <c r="I1766" s="21">
        <v>1</v>
      </c>
      <c r="J1766" s="21">
        <f>CLEAN!$H1766+CLEAN!$I1766</f>
        <v>1</v>
      </c>
      <c r="K1766" s="23">
        <v>41487</v>
      </c>
      <c r="L1766" s="21">
        <f ca="1">YEAR(TODAY())-YEAR(CLEAN!$K1766)</f>
        <v>12</v>
      </c>
      <c r="M1766" s="21">
        <v>0</v>
      </c>
      <c r="N1766" s="21">
        <f>SUM(CLEAN!$AB1766:$AE1766)</f>
        <v>8</v>
      </c>
      <c r="O1766" s="24">
        <f>CLEAN!$U1766+CLEAN!$V1766+CLEAN!$W1766+CLEAN!$X1766+CLEAN!$Y1766+CLEAN!$Z1766</f>
        <v>22</v>
      </c>
      <c r="P1766" s="21">
        <f>IF(CLEAN!$M1766&lt;=32,3,IF(CLEAN!$M1766&lt;=65,2,1))</f>
        <v>3</v>
      </c>
      <c r="Q1766" s="21">
        <f>IF(Table_Market[[#This Row],[F_TOTAL_achat]]&lt;=14,1,IF(Table_Market[[#This Row],[F_TOTAL_achat]]&lt;=21,2,3))</f>
        <v>1</v>
      </c>
      <c r="R1766" s="21">
        <f>IF(Table_Market[[#This Row],[M_TOTAL_dépensé]]&lt;=115,1,IF(Table_Market[[#This Row],[M_TOTAL_dépensé]]&lt;=833,2,3))</f>
        <v>1</v>
      </c>
      <c r="S1766" s="21" t="str">
        <f>Table_Market[[#This Row],[R_SCORE]]&amp;Table_Market[[#This Row],[F_SCORE]]&amp;Table_Market[[#This Row],[M_SCORE]]</f>
        <v>311</v>
      </c>
      <c r="T17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6" s="24">
        <v>18</v>
      </c>
      <c r="V1766" s="24">
        <v>0</v>
      </c>
      <c r="W1766" s="24">
        <v>2</v>
      </c>
      <c r="X1766" s="24">
        <v>0</v>
      </c>
      <c r="Y1766" s="24">
        <v>0</v>
      </c>
      <c r="Z1766" s="24">
        <v>2</v>
      </c>
      <c r="AA1766" s="21">
        <v>1</v>
      </c>
      <c r="AB1766" s="21">
        <v>1</v>
      </c>
      <c r="AC1766" s="21">
        <v>0</v>
      </c>
      <c r="AD1766" s="21">
        <v>3</v>
      </c>
      <c r="AE1766" s="21">
        <v>4</v>
      </c>
      <c r="AF1766" s="21">
        <v>0</v>
      </c>
      <c r="AG1766" s="21">
        <v>0</v>
      </c>
      <c r="AH1766" s="21">
        <v>0</v>
      </c>
      <c r="AI1766" s="21">
        <v>0</v>
      </c>
      <c r="AJ1766" s="21">
        <v>0</v>
      </c>
      <c r="AK1766" s="21">
        <v>0</v>
      </c>
      <c r="AL1766" s="21">
        <v>3</v>
      </c>
      <c r="AM1766" s="21">
        <v>11</v>
      </c>
      <c r="AN1766" s="25">
        <v>0</v>
      </c>
    </row>
    <row r="1767" spans="1:40" x14ac:dyDescent="0.35">
      <c r="A1767" s="26">
        <v>8933</v>
      </c>
      <c r="B1767" s="27">
        <v>1983</v>
      </c>
      <c r="C1767" s="21">
        <f ca="1">YEAR(TODAY())-CLEAN!$B1767</f>
        <v>42</v>
      </c>
      <c r="D1767" s="28" t="s">
        <v>793</v>
      </c>
      <c r="E1767" s="27" t="s">
        <v>717</v>
      </c>
      <c r="F1767" s="27" t="s">
        <v>710</v>
      </c>
      <c r="G1767" s="29">
        <v>32146</v>
      </c>
      <c r="H1767" s="28">
        <v>1</v>
      </c>
      <c r="I1767" s="28">
        <v>0</v>
      </c>
      <c r="J1767" s="28">
        <f>CLEAN!$H1767+CLEAN!$I1767</f>
        <v>1</v>
      </c>
      <c r="K1767" s="30">
        <v>41771</v>
      </c>
      <c r="L1767" s="28">
        <f ca="1">YEAR(TODAY())-YEAR(CLEAN!$K1767)</f>
        <v>11</v>
      </c>
      <c r="M1767" s="28">
        <v>16</v>
      </c>
      <c r="N1767" s="28">
        <f>SUM(CLEAN!$AB1767:$AE1767)</f>
        <v>12</v>
      </c>
      <c r="O1767" s="31">
        <f>CLEAN!$U1767+CLEAN!$V1767+CLEAN!$W1767+CLEAN!$X1767+CLEAN!$Y1767+CLEAN!$Z1767</f>
        <v>66</v>
      </c>
      <c r="P1767" s="28">
        <f>IF(CLEAN!$M1767&lt;=32,3,IF(CLEAN!$M1767&lt;=65,2,1))</f>
        <v>3</v>
      </c>
      <c r="Q1767" s="28">
        <f>IF(Table_Market[[#This Row],[F_TOTAL_achat]]&lt;=14,1,IF(Table_Market[[#This Row],[F_TOTAL_achat]]&lt;=21,2,3))</f>
        <v>1</v>
      </c>
      <c r="R1767" s="28">
        <f>IF(Table_Market[[#This Row],[M_TOTAL_dépensé]]&lt;=115,1,IF(Table_Market[[#This Row],[M_TOTAL_dépensé]]&lt;=833,2,3))</f>
        <v>1</v>
      </c>
      <c r="S1767" s="21" t="str">
        <f>Table_Market[[#This Row],[R_SCORE]]&amp;Table_Market[[#This Row],[F_SCORE]]&amp;Table_Market[[#This Row],[M_SCORE]]</f>
        <v>311</v>
      </c>
      <c r="T17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67" s="31">
        <v>26</v>
      </c>
      <c r="V1767" s="31">
        <v>3</v>
      </c>
      <c r="W1767" s="31">
        <v>23</v>
      </c>
      <c r="X1767" s="31">
        <v>4</v>
      </c>
      <c r="Y1767" s="31">
        <v>7</v>
      </c>
      <c r="Z1767" s="31">
        <v>3</v>
      </c>
      <c r="AA1767" s="28">
        <v>2</v>
      </c>
      <c r="AB1767" s="28">
        <v>2</v>
      </c>
      <c r="AC1767" s="28">
        <v>0</v>
      </c>
      <c r="AD1767" s="28">
        <v>4</v>
      </c>
      <c r="AE1767" s="28">
        <v>6</v>
      </c>
      <c r="AF1767" s="28">
        <v>0</v>
      </c>
      <c r="AG1767" s="28">
        <v>0</v>
      </c>
      <c r="AH1767" s="28">
        <v>0</v>
      </c>
      <c r="AI1767" s="28">
        <v>0</v>
      </c>
      <c r="AJ1767" s="28">
        <v>0</v>
      </c>
      <c r="AK1767" s="28">
        <v>0</v>
      </c>
      <c r="AL1767" s="28">
        <v>3</v>
      </c>
      <c r="AM1767" s="28">
        <v>11</v>
      </c>
      <c r="AN1767" s="32">
        <v>0</v>
      </c>
    </row>
    <row r="1768" spans="1:40" x14ac:dyDescent="0.35">
      <c r="A1768" s="19">
        <v>4333</v>
      </c>
      <c r="B1768" s="20">
        <v>1954</v>
      </c>
      <c r="C1768" s="21">
        <f ca="1">YEAR(TODAY())-CLEAN!$B1768</f>
        <v>71</v>
      </c>
      <c r="D1768" s="28" t="s">
        <v>794</v>
      </c>
      <c r="E1768" s="20" t="s">
        <v>716</v>
      </c>
      <c r="F1768" s="20" t="s">
        <v>713</v>
      </c>
      <c r="G1768" s="22">
        <v>32144</v>
      </c>
      <c r="H1768" s="21">
        <v>1</v>
      </c>
      <c r="I1768" s="21">
        <v>1</v>
      </c>
      <c r="J1768" s="21">
        <f>CLEAN!$H1768+CLEAN!$I1768</f>
        <v>2</v>
      </c>
      <c r="K1768" s="23">
        <v>41721</v>
      </c>
      <c r="L1768" s="21">
        <f ca="1">YEAR(TODAY())-YEAR(CLEAN!$K1768)</f>
        <v>11</v>
      </c>
      <c r="M1768" s="21">
        <v>76</v>
      </c>
      <c r="N1768" s="21">
        <f>SUM(CLEAN!$AB1768:$AE1768)</f>
        <v>13</v>
      </c>
      <c r="O1768" s="24">
        <f>CLEAN!$U1768+CLEAN!$V1768+CLEAN!$W1768+CLEAN!$X1768+CLEAN!$Y1768+CLEAN!$Z1768</f>
        <v>54</v>
      </c>
      <c r="P1768" s="21">
        <f>IF(CLEAN!$M1768&lt;=32,3,IF(CLEAN!$M1768&lt;=65,2,1))</f>
        <v>1</v>
      </c>
      <c r="Q1768" s="21">
        <f>IF(Table_Market[[#This Row],[F_TOTAL_achat]]&lt;=14,1,IF(Table_Market[[#This Row],[F_TOTAL_achat]]&lt;=21,2,3))</f>
        <v>1</v>
      </c>
      <c r="R1768" s="21">
        <f>IF(Table_Market[[#This Row],[M_TOTAL_dépensé]]&lt;=115,1,IF(Table_Market[[#This Row],[M_TOTAL_dépensé]]&lt;=833,2,3))</f>
        <v>1</v>
      </c>
      <c r="S1768" s="21" t="str">
        <f>Table_Market[[#This Row],[R_SCORE]]&amp;Table_Market[[#This Row],[F_SCORE]]&amp;Table_Market[[#This Row],[M_SCORE]]</f>
        <v>111</v>
      </c>
      <c r="T17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68" s="24">
        <v>41</v>
      </c>
      <c r="V1768" s="24">
        <v>0</v>
      </c>
      <c r="W1768" s="24">
        <v>10</v>
      </c>
      <c r="X1768" s="24">
        <v>0</v>
      </c>
      <c r="Y1768" s="24">
        <v>0</v>
      </c>
      <c r="Z1768" s="24">
        <v>3</v>
      </c>
      <c r="AA1768" s="21">
        <v>4</v>
      </c>
      <c r="AB1768" s="21">
        <v>2</v>
      </c>
      <c r="AC1768" s="21">
        <v>1</v>
      </c>
      <c r="AD1768" s="21">
        <v>3</v>
      </c>
      <c r="AE1768" s="21">
        <v>7</v>
      </c>
      <c r="AF1768" s="21">
        <v>0</v>
      </c>
      <c r="AG1768" s="21">
        <v>1</v>
      </c>
      <c r="AH1768" s="21">
        <v>0</v>
      </c>
      <c r="AI1768" s="21">
        <v>0</v>
      </c>
      <c r="AJ1768" s="21">
        <v>0</v>
      </c>
      <c r="AK1768" s="21">
        <v>0</v>
      </c>
      <c r="AL1768" s="21">
        <v>3</v>
      </c>
      <c r="AM1768" s="21">
        <v>11</v>
      </c>
      <c r="AN1768" s="25">
        <v>0</v>
      </c>
    </row>
    <row r="1769" spans="1:40" x14ac:dyDescent="0.35">
      <c r="A1769" s="26">
        <v>5455</v>
      </c>
      <c r="B1769" s="27">
        <v>1971</v>
      </c>
      <c r="C1769" s="21">
        <f ca="1">YEAR(TODAY())-CLEAN!$B1769</f>
        <v>54</v>
      </c>
      <c r="D1769" s="28" t="s">
        <v>792</v>
      </c>
      <c r="E1769" s="27" t="s">
        <v>714</v>
      </c>
      <c r="F1769" s="27" t="s">
        <v>710</v>
      </c>
      <c r="G1769" s="29">
        <v>32011</v>
      </c>
      <c r="H1769" s="28">
        <v>1</v>
      </c>
      <c r="I1769" s="28">
        <v>0</v>
      </c>
      <c r="J1769" s="28">
        <f>CLEAN!$H1769+CLEAN!$I1769</f>
        <v>1</v>
      </c>
      <c r="K1769" s="30">
        <v>41508</v>
      </c>
      <c r="L1769" s="28">
        <f ca="1">YEAR(TODAY())-YEAR(CLEAN!$K1769)</f>
        <v>12</v>
      </c>
      <c r="M1769" s="28">
        <v>89</v>
      </c>
      <c r="N1769" s="28">
        <f>SUM(CLEAN!$AB1769:$AE1769)</f>
        <v>14</v>
      </c>
      <c r="O1769" s="31">
        <f>CLEAN!$U1769+CLEAN!$V1769+CLEAN!$W1769+CLEAN!$X1769+CLEAN!$Y1769+CLEAN!$Z1769</f>
        <v>122</v>
      </c>
      <c r="P1769" s="28">
        <f>IF(CLEAN!$M1769&lt;=32,3,IF(CLEAN!$M1769&lt;=65,2,1))</f>
        <v>1</v>
      </c>
      <c r="Q1769" s="28">
        <f>IF(Table_Market[[#This Row],[F_TOTAL_achat]]&lt;=14,1,IF(Table_Market[[#This Row],[F_TOTAL_achat]]&lt;=21,2,3))</f>
        <v>1</v>
      </c>
      <c r="R1769" s="28">
        <f>IF(Table_Market[[#This Row],[M_TOTAL_dépensé]]&lt;=115,1,IF(Table_Market[[#This Row],[M_TOTAL_dépensé]]&lt;=833,2,3))</f>
        <v>2</v>
      </c>
      <c r="S1769" s="21" t="str">
        <f>Table_Market[[#This Row],[R_SCORE]]&amp;Table_Market[[#This Row],[F_SCORE]]&amp;Table_Market[[#This Row],[M_SCORE]]</f>
        <v>112</v>
      </c>
      <c r="T17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69" s="31">
        <v>99</v>
      </c>
      <c r="V1769" s="31">
        <v>0</v>
      </c>
      <c r="W1769" s="31">
        <v>15</v>
      </c>
      <c r="X1769" s="31">
        <v>2</v>
      </c>
      <c r="Y1769" s="31">
        <v>1</v>
      </c>
      <c r="Z1769" s="31">
        <v>5</v>
      </c>
      <c r="AA1769" s="28">
        <v>3</v>
      </c>
      <c r="AB1769" s="28">
        <v>2</v>
      </c>
      <c r="AC1769" s="28">
        <v>1</v>
      </c>
      <c r="AD1769" s="28">
        <v>4</v>
      </c>
      <c r="AE1769" s="28">
        <v>7</v>
      </c>
      <c r="AF1769" s="28">
        <v>0</v>
      </c>
      <c r="AG1769" s="28">
        <v>0</v>
      </c>
      <c r="AH1769" s="28">
        <v>0</v>
      </c>
      <c r="AI1769" s="28">
        <v>0</v>
      </c>
      <c r="AJ1769" s="28">
        <v>0</v>
      </c>
      <c r="AK1769" s="28">
        <v>0</v>
      </c>
      <c r="AL1769" s="28">
        <v>3</v>
      </c>
      <c r="AM1769" s="28">
        <v>11</v>
      </c>
      <c r="AN1769" s="32">
        <v>0</v>
      </c>
    </row>
    <row r="1770" spans="1:40" x14ac:dyDescent="0.35">
      <c r="A1770" s="19">
        <v>6678</v>
      </c>
      <c r="B1770" s="20">
        <v>1989</v>
      </c>
      <c r="C1770" s="21">
        <f ca="1">YEAR(TODAY())-CLEAN!$B1770</f>
        <v>36</v>
      </c>
      <c r="D1770" s="28" t="s">
        <v>793</v>
      </c>
      <c r="E1770" s="20" t="s">
        <v>716</v>
      </c>
      <c r="F1770" s="20" t="s">
        <v>713</v>
      </c>
      <c r="G1770" s="22">
        <v>31928</v>
      </c>
      <c r="H1770" s="21">
        <v>1</v>
      </c>
      <c r="I1770" s="21">
        <v>0</v>
      </c>
      <c r="J1770" s="21">
        <f>CLEAN!$H1770+CLEAN!$I1770</f>
        <v>1</v>
      </c>
      <c r="K1770" s="23">
        <v>41726</v>
      </c>
      <c r="L1770" s="21">
        <f ca="1">YEAR(TODAY())-YEAR(CLEAN!$K1770)</f>
        <v>11</v>
      </c>
      <c r="M1770" s="21">
        <v>5</v>
      </c>
      <c r="N1770" s="21">
        <f>SUM(CLEAN!$AB1770:$AE1770)</f>
        <v>14</v>
      </c>
      <c r="O1770" s="24">
        <f>CLEAN!$U1770+CLEAN!$V1770+CLEAN!$W1770+CLEAN!$X1770+CLEAN!$Y1770+CLEAN!$Z1770</f>
        <v>72</v>
      </c>
      <c r="P1770" s="21">
        <f>IF(CLEAN!$M1770&lt;=32,3,IF(CLEAN!$M1770&lt;=65,2,1))</f>
        <v>3</v>
      </c>
      <c r="Q1770" s="21">
        <f>IF(Table_Market[[#This Row],[F_TOTAL_achat]]&lt;=14,1,IF(Table_Market[[#This Row],[F_TOTAL_achat]]&lt;=21,2,3))</f>
        <v>1</v>
      </c>
      <c r="R1770" s="21">
        <f>IF(Table_Market[[#This Row],[M_TOTAL_dépensé]]&lt;=115,1,IF(Table_Market[[#This Row],[M_TOTAL_dépensé]]&lt;=833,2,3))</f>
        <v>1</v>
      </c>
      <c r="S1770" s="21" t="str">
        <f>Table_Market[[#This Row],[R_SCORE]]&amp;Table_Market[[#This Row],[F_SCORE]]&amp;Table_Market[[#This Row],[M_SCORE]]</f>
        <v>311</v>
      </c>
      <c r="T17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70" s="24">
        <v>33</v>
      </c>
      <c r="V1770" s="24">
        <v>4</v>
      </c>
      <c r="W1770" s="24">
        <v>24</v>
      </c>
      <c r="X1770" s="24">
        <v>4</v>
      </c>
      <c r="Y1770" s="24">
        <v>2</v>
      </c>
      <c r="Z1770" s="24">
        <v>5</v>
      </c>
      <c r="AA1770" s="21">
        <v>2</v>
      </c>
      <c r="AB1770" s="21">
        <v>3</v>
      </c>
      <c r="AC1770" s="21">
        <v>0</v>
      </c>
      <c r="AD1770" s="21">
        <v>4</v>
      </c>
      <c r="AE1770" s="21">
        <v>7</v>
      </c>
      <c r="AF1770" s="21">
        <v>0</v>
      </c>
      <c r="AG1770" s="21">
        <v>0</v>
      </c>
      <c r="AH1770" s="21">
        <v>0</v>
      </c>
      <c r="AI1770" s="21">
        <v>0</v>
      </c>
      <c r="AJ1770" s="21">
        <v>0</v>
      </c>
      <c r="AK1770" s="21">
        <v>0</v>
      </c>
      <c r="AL1770" s="21">
        <v>3</v>
      </c>
      <c r="AM1770" s="21">
        <v>11</v>
      </c>
      <c r="AN1770" s="25">
        <v>0</v>
      </c>
    </row>
    <row r="1771" spans="1:40" x14ac:dyDescent="0.35">
      <c r="A1771" s="26">
        <v>1362</v>
      </c>
      <c r="B1771" s="27">
        <v>1972</v>
      </c>
      <c r="C1771" s="21">
        <f ca="1">YEAR(TODAY())-CLEAN!$B1771</f>
        <v>53</v>
      </c>
      <c r="D1771" s="28" t="s">
        <v>792</v>
      </c>
      <c r="E1771" s="27" t="s">
        <v>716</v>
      </c>
      <c r="F1771" s="27" t="s">
        <v>709</v>
      </c>
      <c r="G1771" s="29">
        <v>31907</v>
      </c>
      <c r="H1771" s="28">
        <v>0</v>
      </c>
      <c r="I1771" s="28">
        <v>0</v>
      </c>
      <c r="J1771" s="28">
        <f>CLEAN!$H1771+CLEAN!$I1771</f>
        <v>0</v>
      </c>
      <c r="K1771" s="30">
        <v>41337</v>
      </c>
      <c r="L1771" s="28">
        <f ca="1">YEAR(TODAY())-YEAR(CLEAN!$K1771)</f>
        <v>12</v>
      </c>
      <c r="M1771" s="28">
        <v>75</v>
      </c>
      <c r="N1771" s="28">
        <f>SUM(CLEAN!$AB1771:$AE1771)</f>
        <v>20</v>
      </c>
      <c r="O1771" s="31">
        <f>CLEAN!$U1771+CLEAN!$V1771+CLEAN!$W1771+CLEAN!$X1771+CLEAN!$Y1771+CLEAN!$Z1771</f>
        <v>449</v>
      </c>
      <c r="P1771" s="28">
        <f>IF(CLEAN!$M1771&lt;=32,3,IF(CLEAN!$M1771&lt;=65,2,1))</f>
        <v>1</v>
      </c>
      <c r="Q1771" s="28">
        <f>IF(Table_Market[[#This Row],[F_TOTAL_achat]]&lt;=14,1,IF(Table_Market[[#This Row],[F_TOTAL_achat]]&lt;=21,2,3))</f>
        <v>2</v>
      </c>
      <c r="R1771" s="28">
        <f>IF(Table_Market[[#This Row],[M_TOTAL_dépensé]]&lt;=115,1,IF(Table_Market[[#This Row],[M_TOTAL_dépensé]]&lt;=833,2,3))</f>
        <v>2</v>
      </c>
      <c r="S1771" s="21" t="str">
        <f>Table_Market[[#This Row],[R_SCORE]]&amp;Table_Market[[#This Row],[F_SCORE]]&amp;Table_Market[[#This Row],[M_SCORE]]</f>
        <v>122</v>
      </c>
      <c r="T17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71" s="31">
        <v>33</v>
      </c>
      <c r="V1771" s="31">
        <v>87</v>
      </c>
      <c r="W1771" s="31">
        <v>64</v>
      </c>
      <c r="X1771" s="31">
        <v>175</v>
      </c>
      <c r="Y1771" s="31">
        <v>16</v>
      </c>
      <c r="Z1771" s="31">
        <v>74</v>
      </c>
      <c r="AA1771" s="28">
        <v>1</v>
      </c>
      <c r="AB1771" s="28">
        <v>6</v>
      </c>
      <c r="AC1771" s="28">
        <v>1</v>
      </c>
      <c r="AD1771" s="28">
        <v>6</v>
      </c>
      <c r="AE1771" s="28">
        <v>7</v>
      </c>
      <c r="AF1771" s="28">
        <v>0</v>
      </c>
      <c r="AG1771" s="28">
        <v>0</v>
      </c>
      <c r="AH1771" s="28">
        <v>0</v>
      </c>
      <c r="AI1771" s="28">
        <v>0</v>
      </c>
      <c r="AJ1771" s="28">
        <v>0</v>
      </c>
      <c r="AK1771" s="28">
        <v>0</v>
      </c>
      <c r="AL1771" s="28">
        <v>3</v>
      </c>
      <c r="AM1771" s="28">
        <v>11</v>
      </c>
      <c r="AN1771" s="32">
        <v>0</v>
      </c>
    </row>
    <row r="1772" spans="1:40" x14ac:dyDescent="0.35">
      <c r="A1772" s="19">
        <v>9213</v>
      </c>
      <c r="B1772" s="20">
        <v>1970</v>
      </c>
      <c r="C1772" s="21">
        <f ca="1">YEAR(TODAY())-CLEAN!$B1772</f>
        <v>55</v>
      </c>
      <c r="D1772" s="28" t="s">
        <v>792</v>
      </c>
      <c r="E1772" s="20" t="s">
        <v>716</v>
      </c>
      <c r="F1772" s="20" t="s">
        <v>712</v>
      </c>
      <c r="G1772" s="22">
        <v>31880</v>
      </c>
      <c r="H1772" s="21">
        <v>1</v>
      </c>
      <c r="I1772" s="21">
        <v>0</v>
      </c>
      <c r="J1772" s="21">
        <f>CLEAN!$H1772+CLEAN!$I1772</f>
        <v>1</v>
      </c>
      <c r="K1772" s="23">
        <v>41213</v>
      </c>
      <c r="L1772" s="21">
        <f ca="1">YEAR(TODAY())-YEAR(CLEAN!$K1772)</f>
        <v>13</v>
      </c>
      <c r="M1772" s="21">
        <v>13</v>
      </c>
      <c r="N1772" s="21">
        <f>SUM(CLEAN!$AB1772:$AE1772)</f>
        <v>11</v>
      </c>
      <c r="O1772" s="24">
        <f>CLEAN!$U1772+CLEAN!$V1772+CLEAN!$W1772+CLEAN!$X1772+CLEAN!$Y1772+CLEAN!$Z1772</f>
        <v>15</v>
      </c>
      <c r="P1772" s="21">
        <f>IF(CLEAN!$M1772&lt;=32,3,IF(CLEAN!$M1772&lt;=65,2,1))</f>
        <v>3</v>
      </c>
      <c r="Q1772" s="21">
        <f>IF(Table_Market[[#This Row],[F_TOTAL_achat]]&lt;=14,1,IF(Table_Market[[#This Row],[F_TOTAL_achat]]&lt;=21,2,3))</f>
        <v>1</v>
      </c>
      <c r="R1772" s="21">
        <f>IF(Table_Market[[#This Row],[M_TOTAL_dépensé]]&lt;=115,1,IF(Table_Market[[#This Row],[M_TOTAL_dépensé]]&lt;=833,2,3))</f>
        <v>1</v>
      </c>
      <c r="S1772" s="21" t="str">
        <f>Table_Market[[#This Row],[R_SCORE]]&amp;Table_Market[[#This Row],[F_SCORE]]&amp;Table_Market[[#This Row],[M_SCORE]]</f>
        <v>311</v>
      </c>
      <c r="T17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72" s="24">
        <v>4</v>
      </c>
      <c r="V1772" s="24">
        <v>1</v>
      </c>
      <c r="W1772" s="24">
        <v>5</v>
      </c>
      <c r="X1772" s="24">
        <v>2</v>
      </c>
      <c r="Y1772" s="24">
        <v>0</v>
      </c>
      <c r="Z1772" s="24">
        <v>3</v>
      </c>
      <c r="AA1772" s="21">
        <v>1</v>
      </c>
      <c r="AB1772" s="21">
        <v>1</v>
      </c>
      <c r="AC1772" s="21">
        <v>0</v>
      </c>
      <c r="AD1772" s="21">
        <v>2</v>
      </c>
      <c r="AE1772" s="21">
        <v>8</v>
      </c>
      <c r="AF1772" s="21">
        <v>0</v>
      </c>
      <c r="AG1772" s="21">
        <v>0</v>
      </c>
      <c r="AH1772" s="21">
        <v>0</v>
      </c>
      <c r="AI1772" s="21">
        <v>0</v>
      </c>
      <c r="AJ1772" s="21">
        <v>0</v>
      </c>
      <c r="AK1772" s="21">
        <v>0</v>
      </c>
      <c r="AL1772" s="21">
        <v>3</v>
      </c>
      <c r="AM1772" s="21">
        <v>11</v>
      </c>
      <c r="AN1772" s="25">
        <v>0</v>
      </c>
    </row>
    <row r="1773" spans="1:40" x14ac:dyDescent="0.35">
      <c r="A1773" s="26">
        <v>2546</v>
      </c>
      <c r="B1773" s="27">
        <v>1977</v>
      </c>
      <c r="C1773" s="21">
        <f ca="1">YEAR(TODAY())-CLEAN!$B1773</f>
        <v>48</v>
      </c>
      <c r="D1773" s="28" t="s">
        <v>792</v>
      </c>
      <c r="E1773" s="27" t="s">
        <v>717</v>
      </c>
      <c r="F1773" s="27" t="s">
        <v>709</v>
      </c>
      <c r="G1773" s="29">
        <v>31878</v>
      </c>
      <c r="H1773" s="28">
        <v>0</v>
      </c>
      <c r="I1773" s="28">
        <v>1</v>
      </c>
      <c r="J1773" s="28">
        <f>CLEAN!$H1773+CLEAN!$I1773</f>
        <v>1</v>
      </c>
      <c r="K1773" s="30">
        <v>41812</v>
      </c>
      <c r="L1773" s="28">
        <f ca="1">YEAR(TODAY())-YEAR(CLEAN!$K1773)</f>
        <v>11</v>
      </c>
      <c r="M1773" s="28">
        <v>7</v>
      </c>
      <c r="N1773" s="28">
        <f>SUM(CLEAN!$AB1773:$AE1773)</f>
        <v>8</v>
      </c>
      <c r="O1773" s="31">
        <f>CLEAN!$U1773+CLEAN!$V1773+CLEAN!$W1773+CLEAN!$X1773+CLEAN!$Y1773+CLEAN!$Z1773</f>
        <v>70</v>
      </c>
      <c r="P1773" s="28">
        <f>IF(CLEAN!$M1773&lt;=32,3,IF(CLEAN!$M1773&lt;=65,2,1))</f>
        <v>3</v>
      </c>
      <c r="Q1773" s="28">
        <f>IF(Table_Market[[#This Row],[F_TOTAL_achat]]&lt;=14,1,IF(Table_Market[[#This Row],[F_TOTAL_achat]]&lt;=21,2,3))</f>
        <v>1</v>
      </c>
      <c r="R1773" s="28">
        <f>IF(Table_Market[[#This Row],[M_TOTAL_dépensé]]&lt;=115,1,IF(Table_Market[[#This Row],[M_TOTAL_dépensé]]&lt;=833,2,3))</f>
        <v>1</v>
      </c>
      <c r="S1773" s="21" t="str">
        <f>Table_Market[[#This Row],[R_SCORE]]&amp;Table_Market[[#This Row],[F_SCORE]]&amp;Table_Market[[#This Row],[M_SCORE]]</f>
        <v>311</v>
      </c>
      <c r="T17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73" s="31">
        <v>23</v>
      </c>
      <c r="V1773" s="31">
        <v>4</v>
      </c>
      <c r="W1773" s="31">
        <v>5</v>
      </c>
      <c r="X1773" s="31">
        <v>10</v>
      </c>
      <c r="Y1773" s="31">
        <v>5</v>
      </c>
      <c r="Z1773" s="31">
        <v>23</v>
      </c>
      <c r="AA1773" s="28">
        <v>1</v>
      </c>
      <c r="AB1773" s="28">
        <v>1</v>
      </c>
      <c r="AC1773" s="28">
        <v>0</v>
      </c>
      <c r="AD1773" s="28">
        <v>4</v>
      </c>
      <c r="AE1773" s="28">
        <v>3</v>
      </c>
      <c r="AF1773" s="28">
        <v>0</v>
      </c>
      <c r="AG1773" s="28">
        <v>0</v>
      </c>
      <c r="AH1773" s="28">
        <v>0</v>
      </c>
      <c r="AI1773" s="28">
        <v>0</v>
      </c>
      <c r="AJ1773" s="28">
        <v>0</v>
      </c>
      <c r="AK1773" s="28">
        <v>0</v>
      </c>
      <c r="AL1773" s="28">
        <v>3</v>
      </c>
      <c r="AM1773" s="28">
        <v>11</v>
      </c>
      <c r="AN1773" s="32">
        <v>0</v>
      </c>
    </row>
    <row r="1774" spans="1:40" x14ac:dyDescent="0.35">
      <c r="A1774" s="19">
        <v>4037</v>
      </c>
      <c r="B1774" s="20">
        <v>1976</v>
      </c>
      <c r="C1774" s="21">
        <f ca="1">YEAR(TODAY())-CLEAN!$B1774</f>
        <v>49</v>
      </c>
      <c r="D1774" s="28" t="s">
        <v>792</v>
      </c>
      <c r="E1774" s="20" t="s">
        <v>716</v>
      </c>
      <c r="F1774" s="20" t="s">
        <v>711</v>
      </c>
      <c r="G1774" s="22">
        <v>31859</v>
      </c>
      <c r="H1774" s="21">
        <v>1</v>
      </c>
      <c r="I1774" s="21">
        <v>0</v>
      </c>
      <c r="J1774" s="21">
        <f>CLEAN!$H1774+CLEAN!$I1774</f>
        <v>1</v>
      </c>
      <c r="K1774" s="23">
        <v>41439</v>
      </c>
      <c r="L1774" s="21">
        <f ca="1">YEAR(TODAY())-YEAR(CLEAN!$K1774)</f>
        <v>12</v>
      </c>
      <c r="M1774" s="21">
        <v>77</v>
      </c>
      <c r="N1774" s="21">
        <f>SUM(CLEAN!$AB1774:$AE1774)</f>
        <v>10</v>
      </c>
      <c r="O1774" s="24">
        <f>CLEAN!$U1774+CLEAN!$V1774+CLEAN!$W1774+CLEAN!$X1774+CLEAN!$Y1774+CLEAN!$Z1774</f>
        <v>20</v>
      </c>
      <c r="P1774" s="21">
        <f>IF(CLEAN!$M1774&lt;=32,3,IF(CLEAN!$M1774&lt;=65,2,1))</f>
        <v>1</v>
      </c>
      <c r="Q1774" s="21">
        <f>IF(Table_Market[[#This Row],[F_TOTAL_achat]]&lt;=14,1,IF(Table_Market[[#This Row],[F_TOTAL_achat]]&lt;=21,2,3))</f>
        <v>1</v>
      </c>
      <c r="R1774" s="21">
        <f>IF(Table_Market[[#This Row],[M_TOTAL_dépensé]]&lt;=115,1,IF(Table_Market[[#This Row],[M_TOTAL_dépensé]]&lt;=833,2,3))</f>
        <v>1</v>
      </c>
      <c r="S1774" s="21" t="str">
        <f>Table_Market[[#This Row],[R_SCORE]]&amp;Table_Market[[#This Row],[F_SCORE]]&amp;Table_Market[[#This Row],[M_SCORE]]</f>
        <v>111</v>
      </c>
      <c r="T17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74" s="24">
        <v>3</v>
      </c>
      <c r="V1774" s="24">
        <v>1</v>
      </c>
      <c r="W1774" s="24">
        <v>3</v>
      </c>
      <c r="X1774" s="24">
        <v>8</v>
      </c>
      <c r="Y1774" s="24">
        <v>0</v>
      </c>
      <c r="Z1774" s="24">
        <v>5</v>
      </c>
      <c r="AA1774" s="21">
        <v>1</v>
      </c>
      <c r="AB1774" s="21">
        <v>1</v>
      </c>
      <c r="AC1774" s="21">
        <v>0</v>
      </c>
      <c r="AD1774" s="21">
        <v>2</v>
      </c>
      <c r="AE1774" s="21">
        <v>7</v>
      </c>
      <c r="AF1774" s="21">
        <v>0</v>
      </c>
      <c r="AG1774" s="21">
        <v>0</v>
      </c>
      <c r="AH1774" s="21">
        <v>0</v>
      </c>
      <c r="AI1774" s="21">
        <v>0</v>
      </c>
      <c r="AJ1774" s="21">
        <v>0</v>
      </c>
      <c r="AK1774" s="21">
        <v>0</v>
      </c>
      <c r="AL1774" s="21">
        <v>3</v>
      </c>
      <c r="AM1774" s="21">
        <v>11</v>
      </c>
      <c r="AN1774" s="25">
        <v>0</v>
      </c>
    </row>
    <row r="1775" spans="1:40" x14ac:dyDescent="0.35">
      <c r="A1775" s="26">
        <v>3878</v>
      </c>
      <c r="B1775" s="27">
        <v>1980</v>
      </c>
      <c r="C1775" s="21">
        <f ca="1">YEAR(TODAY())-CLEAN!$B1775</f>
        <v>45</v>
      </c>
      <c r="D1775" s="28" t="s">
        <v>792</v>
      </c>
      <c r="E1775" s="27" t="s">
        <v>717</v>
      </c>
      <c r="F1775" s="27" t="s">
        <v>709</v>
      </c>
      <c r="G1775" s="29">
        <v>31859</v>
      </c>
      <c r="H1775" s="28">
        <v>1</v>
      </c>
      <c r="I1775" s="28">
        <v>0</v>
      </c>
      <c r="J1775" s="28">
        <f>CLEAN!$H1775+CLEAN!$I1775</f>
        <v>1</v>
      </c>
      <c r="K1775" s="30">
        <v>41697</v>
      </c>
      <c r="L1775" s="28">
        <f ca="1">YEAR(TODAY())-YEAR(CLEAN!$K1775)</f>
        <v>11</v>
      </c>
      <c r="M1775" s="28">
        <v>3</v>
      </c>
      <c r="N1775" s="28">
        <f>SUM(CLEAN!$AB1775:$AE1775)</f>
        <v>11</v>
      </c>
      <c r="O1775" s="31">
        <f>CLEAN!$U1775+CLEAN!$V1775+CLEAN!$W1775+CLEAN!$X1775+CLEAN!$Y1775+CLEAN!$Z1775</f>
        <v>48</v>
      </c>
      <c r="P1775" s="28">
        <f>IF(CLEAN!$M1775&lt;=32,3,IF(CLEAN!$M1775&lt;=65,2,1))</f>
        <v>3</v>
      </c>
      <c r="Q1775" s="28">
        <f>IF(Table_Market[[#This Row],[F_TOTAL_achat]]&lt;=14,1,IF(Table_Market[[#This Row],[F_TOTAL_achat]]&lt;=21,2,3))</f>
        <v>1</v>
      </c>
      <c r="R1775" s="28">
        <f>IF(Table_Market[[#This Row],[M_TOTAL_dépensé]]&lt;=115,1,IF(Table_Market[[#This Row],[M_TOTAL_dépensé]]&lt;=833,2,3))</f>
        <v>1</v>
      </c>
      <c r="S1775" s="21" t="str">
        <f>Table_Market[[#This Row],[R_SCORE]]&amp;Table_Market[[#This Row],[F_SCORE]]&amp;Table_Market[[#This Row],[M_SCORE]]</f>
        <v>311</v>
      </c>
      <c r="T17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75" s="31">
        <v>3</v>
      </c>
      <c r="V1775" s="31">
        <v>4</v>
      </c>
      <c r="W1775" s="31">
        <v>7</v>
      </c>
      <c r="X1775" s="31">
        <v>15</v>
      </c>
      <c r="Y1775" s="31">
        <v>8</v>
      </c>
      <c r="Z1775" s="31">
        <v>11</v>
      </c>
      <c r="AA1775" s="28">
        <v>1</v>
      </c>
      <c r="AB1775" s="28">
        <v>1</v>
      </c>
      <c r="AC1775" s="28">
        <v>0</v>
      </c>
      <c r="AD1775" s="28">
        <v>3</v>
      </c>
      <c r="AE1775" s="28">
        <v>7</v>
      </c>
      <c r="AF1775" s="28">
        <v>0</v>
      </c>
      <c r="AG1775" s="28">
        <v>0</v>
      </c>
      <c r="AH1775" s="28">
        <v>0</v>
      </c>
      <c r="AI1775" s="28">
        <v>0</v>
      </c>
      <c r="AJ1775" s="28">
        <v>0</v>
      </c>
      <c r="AK1775" s="28">
        <v>0</v>
      </c>
      <c r="AL1775" s="28">
        <v>3</v>
      </c>
      <c r="AM1775" s="28">
        <v>11</v>
      </c>
      <c r="AN1775" s="32">
        <v>0</v>
      </c>
    </row>
    <row r="1776" spans="1:40" x14ac:dyDescent="0.35">
      <c r="A1776" s="19">
        <v>1928</v>
      </c>
      <c r="B1776" s="20">
        <v>1973</v>
      </c>
      <c r="C1776" s="21">
        <f ca="1">YEAR(TODAY())-CLEAN!$B1776</f>
        <v>52</v>
      </c>
      <c r="D1776" s="28" t="s">
        <v>792</v>
      </c>
      <c r="E1776" s="20" t="s">
        <v>716</v>
      </c>
      <c r="F1776" s="20" t="s">
        <v>710</v>
      </c>
      <c r="G1776" s="22">
        <v>31814</v>
      </c>
      <c r="H1776" s="21">
        <v>1</v>
      </c>
      <c r="I1776" s="21">
        <v>0</v>
      </c>
      <c r="J1776" s="21">
        <f>CLEAN!$H1776+CLEAN!$I1776</f>
        <v>1</v>
      </c>
      <c r="K1776" s="23">
        <v>41314</v>
      </c>
      <c r="L1776" s="21">
        <f ca="1">YEAR(TODAY())-YEAR(CLEAN!$K1776)</f>
        <v>12</v>
      </c>
      <c r="M1776" s="21">
        <v>73</v>
      </c>
      <c r="N1776" s="21">
        <f>SUM(CLEAN!$AB1776:$AE1776)</f>
        <v>14</v>
      </c>
      <c r="O1776" s="24">
        <f>CLEAN!$U1776+CLEAN!$V1776+CLEAN!$W1776+CLEAN!$X1776+CLEAN!$Y1776+CLEAN!$Z1776</f>
        <v>83</v>
      </c>
      <c r="P1776" s="21">
        <f>IF(CLEAN!$M1776&lt;=32,3,IF(CLEAN!$M1776&lt;=65,2,1))</f>
        <v>1</v>
      </c>
      <c r="Q1776" s="21">
        <f>IF(Table_Market[[#This Row],[F_TOTAL_achat]]&lt;=14,1,IF(Table_Market[[#This Row],[F_TOTAL_achat]]&lt;=21,2,3))</f>
        <v>1</v>
      </c>
      <c r="R1776" s="21">
        <f>IF(Table_Market[[#This Row],[M_TOTAL_dépensé]]&lt;=115,1,IF(Table_Market[[#This Row],[M_TOTAL_dépensé]]&lt;=833,2,3))</f>
        <v>1</v>
      </c>
      <c r="S1776" s="21" t="str">
        <f>Table_Market[[#This Row],[R_SCORE]]&amp;Table_Market[[#This Row],[F_SCORE]]&amp;Table_Market[[#This Row],[M_SCORE]]</f>
        <v>111</v>
      </c>
      <c r="T17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76" s="24">
        <v>35</v>
      </c>
      <c r="V1776" s="24">
        <v>3</v>
      </c>
      <c r="W1776" s="24">
        <v>20</v>
      </c>
      <c r="X1776" s="24">
        <v>4</v>
      </c>
      <c r="Y1776" s="24">
        <v>1</v>
      </c>
      <c r="Z1776" s="24">
        <v>20</v>
      </c>
      <c r="AA1776" s="21">
        <v>2</v>
      </c>
      <c r="AB1776" s="21">
        <v>2</v>
      </c>
      <c r="AC1776" s="21">
        <v>0</v>
      </c>
      <c r="AD1776" s="21">
        <v>3</v>
      </c>
      <c r="AE1776" s="21">
        <v>9</v>
      </c>
      <c r="AF1776" s="21">
        <v>1</v>
      </c>
      <c r="AG1776" s="21">
        <v>0</v>
      </c>
      <c r="AH1776" s="21">
        <v>0</v>
      </c>
      <c r="AI1776" s="21">
        <v>0</v>
      </c>
      <c r="AJ1776" s="21">
        <v>0</v>
      </c>
      <c r="AK1776" s="21">
        <v>0</v>
      </c>
      <c r="AL1776" s="21">
        <v>3</v>
      </c>
      <c r="AM1776" s="21">
        <v>11</v>
      </c>
      <c r="AN1776" s="25">
        <v>0</v>
      </c>
    </row>
    <row r="1777" spans="1:40" x14ac:dyDescent="0.35">
      <c r="A1777" s="26">
        <v>5726</v>
      </c>
      <c r="B1777" s="27">
        <v>1983</v>
      </c>
      <c r="C1777" s="21">
        <f ca="1">YEAR(TODAY())-CLEAN!$B1777</f>
        <v>42</v>
      </c>
      <c r="D1777" s="28" t="s">
        <v>793</v>
      </c>
      <c r="E1777" s="27" t="s">
        <v>717</v>
      </c>
      <c r="F1777" s="27" t="s">
        <v>709</v>
      </c>
      <c r="G1777" s="29">
        <v>31788</v>
      </c>
      <c r="H1777" s="28">
        <v>1</v>
      </c>
      <c r="I1777" s="28">
        <v>0</v>
      </c>
      <c r="J1777" s="28">
        <f>CLEAN!$H1777+CLEAN!$I1777</f>
        <v>1</v>
      </c>
      <c r="K1777" s="30">
        <v>41718</v>
      </c>
      <c r="L1777" s="28">
        <f ca="1">YEAR(TODAY())-YEAR(CLEAN!$K1777)</f>
        <v>11</v>
      </c>
      <c r="M1777" s="28">
        <v>15</v>
      </c>
      <c r="N1777" s="28">
        <f>SUM(CLEAN!$AB1777:$AE1777)</f>
        <v>12</v>
      </c>
      <c r="O1777" s="31">
        <f>CLEAN!$U1777+CLEAN!$V1777+CLEAN!$W1777+CLEAN!$X1777+CLEAN!$Y1777+CLEAN!$Z1777</f>
        <v>60</v>
      </c>
      <c r="P1777" s="28">
        <f>IF(CLEAN!$M1777&lt;=32,3,IF(CLEAN!$M1777&lt;=65,2,1))</f>
        <v>3</v>
      </c>
      <c r="Q1777" s="28">
        <f>IF(Table_Market[[#This Row],[F_TOTAL_achat]]&lt;=14,1,IF(Table_Market[[#This Row],[F_TOTAL_achat]]&lt;=21,2,3))</f>
        <v>1</v>
      </c>
      <c r="R1777" s="28">
        <f>IF(Table_Market[[#This Row],[M_TOTAL_dépensé]]&lt;=115,1,IF(Table_Market[[#This Row],[M_TOTAL_dépensé]]&lt;=833,2,3))</f>
        <v>1</v>
      </c>
      <c r="S1777" s="21" t="str">
        <f>Table_Market[[#This Row],[R_SCORE]]&amp;Table_Market[[#This Row],[F_SCORE]]&amp;Table_Market[[#This Row],[M_SCORE]]</f>
        <v>311</v>
      </c>
      <c r="T17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77" s="31">
        <v>16</v>
      </c>
      <c r="V1777" s="31">
        <v>7</v>
      </c>
      <c r="W1777" s="31">
        <v>23</v>
      </c>
      <c r="X1777" s="31">
        <v>0</v>
      </c>
      <c r="Y1777" s="31">
        <v>8</v>
      </c>
      <c r="Z1777" s="31">
        <v>6</v>
      </c>
      <c r="AA1777" s="28">
        <v>3</v>
      </c>
      <c r="AB1777" s="28">
        <v>3</v>
      </c>
      <c r="AC1777" s="28">
        <v>0</v>
      </c>
      <c r="AD1777" s="28">
        <v>4</v>
      </c>
      <c r="AE1777" s="28">
        <v>5</v>
      </c>
      <c r="AF1777" s="28">
        <v>0</v>
      </c>
      <c r="AG1777" s="28">
        <v>0</v>
      </c>
      <c r="AH1777" s="28">
        <v>0</v>
      </c>
      <c r="AI1777" s="28">
        <v>0</v>
      </c>
      <c r="AJ1777" s="28">
        <v>0</v>
      </c>
      <c r="AK1777" s="28">
        <v>1</v>
      </c>
      <c r="AL1777" s="28">
        <v>3</v>
      </c>
      <c r="AM1777" s="28">
        <v>11</v>
      </c>
      <c r="AN1777" s="32">
        <v>0</v>
      </c>
    </row>
    <row r="1778" spans="1:40" x14ac:dyDescent="0.35">
      <c r="A1778" s="19">
        <v>10500</v>
      </c>
      <c r="B1778" s="20">
        <v>1984</v>
      </c>
      <c r="C1778" s="21">
        <f ca="1">YEAR(TODAY())-CLEAN!$B1778</f>
        <v>41</v>
      </c>
      <c r="D1778" s="28" t="s">
        <v>793</v>
      </c>
      <c r="E1778" s="20" t="s">
        <v>716</v>
      </c>
      <c r="F1778" s="20" t="s">
        <v>710</v>
      </c>
      <c r="G1778" s="22">
        <v>31761</v>
      </c>
      <c r="H1778" s="21">
        <v>1</v>
      </c>
      <c r="I1778" s="21">
        <v>0</v>
      </c>
      <c r="J1778" s="21">
        <f>CLEAN!$H1778+CLEAN!$I1778</f>
        <v>1</v>
      </c>
      <c r="K1778" s="23">
        <v>41734</v>
      </c>
      <c r="L1778" s="21">
        <f ca="1">YEAR(TODAY())-YEAR(CLEAN!$K1778)</f>
        <v>11</v>
      </c>
      <c r="M1778" s="21">
        <v>96</v>
      </c>
      <c r="N1778" s="21">
        <f>SUM(CLEAN!$AB1778:$AE1778)</f>
        <v>12</v>
      </c>
      <c r="O1778" s="24">
        <f>CLEAN!$U1778+CLEAN!$V1778+CLEAN!$W1778+CLEAN!$X1778+CLEAN!$Y1778+CLEAN!$Z1778</f>
        <v>98</v>
      </c>
      <c r="P1778" s="21">
        <f>IF(CLEAN!$M1778&lt;=32,3,IF(CLEAN!$M1778&lt;=65,2,1))</f>
        <v>1</v>
      </c>
      <c r="Q1778" s="21">
        <f>IF(Table_Market[[#This Row],[F_TOTAL_achat]]&lt;=14,1,IF(Table_Market[[#This Row],[F_TOTAL_achat]]&lt;=21,2,3))</f>
        <v>1</v>
      </c>
      <c r="R1778" s="21">
        <f>IF(Table_Market[[#This Row],[M_TOTAL_dépensé]]&lt;=115,1,IF(Table_Market[[#This Row],[M_TOTAL_dépensé]]&lt;=833,2,3))</f>
        <v>1</v>
      </c>
      <c r="S1778" s="21" t="str">
        <f>Table_Market[[#This Row],[R_SCORE]]&amp;Table_Market[[#This Row],[F_SCORE]]&amp;Table_Market[[#This Row],[M_SCORE]]</f>
        <v>111</v>
      </c>
      <c r="T17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78" s="24">
        <v>19</v>
      </c>
      <c r="V1778" s="24">
        <v>1</v>
      </c>
      <c r="W1778" s="24">
        <v>20</v>
      </c>
      <c r="X1778" s="24">
        <v>16</v>
      </c>
      <c r="Y1778" s="24">
        <v>14</v>
      </c>
      <c r="Z1778" s="24">
        <v>28</v>
      </c>
      <c r="AA1778" s="21">
        <v>2</v>
      </c>
      <c r="AB1778" s="21">
        <v>3</v>
      </c>
      <c r="AC1778" s="21">
        <v>0</v>
      </c>
      <c r="AD1778" s="21">
        <v>4</v>
      </c>
      <c r="AE1778" s="21">
        <v>5</v>
      </c>
      <c r="AF1778" s="21">
        <v>0</v>
      </c>
      <c r="AG1778" s="21">
        <v>0</v>
      </c>
      <c r="AH1778" s="21">
        <v>0</v>
      </c>
      <c r="AI1778" s="21">
        <v>0</v>
      </c>
      <c r="AJ1778" s="21">
        <v>0</v>
      </c>
      <c r="AK1778" s="21">
        <v>0</v>
      </c>
      <c r="AL1778" s="21">
        <v>3</v>
      </c>
      <c r="AM1778" s="21">
        <v>11</v>
      </c>
      <c r="AN1778" s="25">
        <v>0</v>
      </c>
    </row>
    <row r="1779" spans="1:40" x14ac:dyDescent="0.35">
      <c r="A1779" s="26">
        <v>7411</v>
      </c>
      <c r="B1779" s="27">
        <v>1964</v>
      </c>
      <c r="C1779" s="21">
        <f ca="1">YEAR(TODAY())-CLEAN!$B1779</f>
        <v>61</v>
      </c>
      <c r="D1779" s="28" t="s">
        <v>794</v>
      </c>
      <c r="E1779" s="27" t="s">
        <v>714</v>
      </c>
      <c r="F1779" s="27" t="s">
        <v>710</v>
      </c>
      <c r="G1779" s="29">
        <v>31686</v>
      </c>
      <c r="H1779" s="28">
        <v>1</v>
      </c>
      <c r="I1779" s="28">
        <v>1</v>
      </c>
      <c r="J1779" s="28">
        <f>CLEAN!$H1779+CLEAN!$I1779</f>
        <v>2</v>
      </c>
      <c r="K1779" s="30">
        <v>41795</v>
      </c>
      <c r="L1779" s="28">
        <f ca="1">YEAR(TODAY())-YEAR(CLEAN!$K1779)</f>
        <v>11</v>
      </c>
      <c r="M1779" s="28">
        <v>31</v>
      </c>
      <c r="N1779" s="28">
        <f>SUM(CLEAN!$AB1779:$AE1779)</f>
        <v>10</v>
      </c>
      <c r="O1779" s="31">
        <f>CLEAN!$U1779+CLEAN!$V1779+CLEAN!$W1779+CLEAN!$X1779+CLEAN!$Y1779+CLEAN!$Z1779</f>
        <v>17</v>
      </c>
      <c r="P1779" s="28">
        <f>IF(CLEAN!$M1779&lt;=32,3,IF(CLEAN!$M1779&lt;=65,2,1))</f>
        <v>3</v>
      </c>
      <c r="Q1779" s="28">
        <f>IF(Table_Market[[#This Row],[F_TOTAL_achat]]&lt;=14,1,IF(Table_Market[[#This Row],[F_TOTAL_achat]]&lt;=21,2,3))</f>
        <v>1</v>
      </c>
      <c r="R1779" s="28">
        <f>IF(Table_Market[[#This Row],[M_TOTAL_dépensé]]&lt;=115,1,IF(Table_Market[[#This Row],[M_TOTAL_dépensé]]&lt;=833,2,3))</f>
        <v>1</v>
      </c>
      <c r="S1779" s="21" t="str">
        <f>Table_Market[[#This Row],[R_SCORE]]&amp;Table_Market[[#This Row],[F_SCORE]]&amp;Table_Market[[#This Row],[M_SCORE]]</f>
        <v>311</v>
      </c>
      <c r="T17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79" s="31">
        <v>11</v>
      </c>
      <c r="V1779" s="31">
        <v>0</v>
      </c>
      <c r="W1779" s="31">
        <v>5</v>
      </c>
      <c r="X1779" s="31">
        <v>0</v>
      </c>
      <c r="Y1779" s="31">
        <v>0</v>
      </c>
      <c r="Z1779" s="31">
        <v>1</v>
      </c>
      <c r="AA1779" s="28">
        <v>2</v>
      </c>
      <c r="AB1779" s="28">
        <v>1</v>
      </c>
      <c r="AC1779" s="28">
        <v>0</v>
      </c>
      <c r="AD1779" s="28">
        <v>3</v>
      </c>
      <c r="AE1779" s="28">
        <v>6</v>
      </c>
      <c r="AF1779" s="28">
        <v>0</v>
      </c>
      <c r="AG1779" s="28">
        <v>0</v>
      </c>
      <c r="AH1779" s="28">
        <v>0</v>
      </c>
      <c r="AI1779" s="28">
        <v>0</v>
      </c>
      <c r="AJ1779" s="28">
        <v>0</v>
      </c>
      <c r="AK1779" s="28">
        <v>0</v>
      </c>
      <c r="AL1779" s="28">
        <v>3</v>
      </c>
      <c r="AM1779" s="28">
        <v>11</v>
      </c>
      <c r="AN1779" s="32">
        <v>0</v>
      </c>
    </row>
    <row r="1780" spans="1:40" x14ac:dyDescent="0.35">
      <c r="A1780" s="19">
        <v>6941</v>
      </c>
      <c r="B1780" s="20">
        <v>1971</v>
      </c>
      <c r="C1780" s="21">
        <f ca="1">YEAR(TODAY())-CLEAN!$B1780</f>
        <v>54</v>
      </c>
      <c r="D1780" s="28" t="s">
        <v>792</v>
      </c>
      <c r="E1780" s="20" t="s">
        <v>716</v>
      </c>
      <c r="F1780" s="20" t="s">
        <v>709</v>
      </c>
      <c r="G1780" s="22">
        <v>31632</v>
      </c>
      <c r="H1780" s="21">
        <v>0</v>
      </c>
      <c r="I1780" s="21">
        <v>0</v>
      </c>
      <c r="J1780" s="21">
        <f>CLEAN!$H1780+CLEAN!$I1780</f>
        <v>0</v>
      </c>
      <c r="K1780" s="23">
        <v>41469</v>
      </c>
      <c r="L1780" s="21">
        <f ca="1">YEAR(TODAY())-YEAR(CLEAN!$K1780)</f>
        <v>12</v>
      </c>
      <c r="M1780" s="21">
        <v>92</v>
      </c>
      <c r="N1780" s="21">
        <f>SUM(CLEAN!$AB1780:$AE1780)</f>
        <v>12</v>
      </c>
      <c r="O1780" s="24">
        <f>CLEAN!$U1780+CLEAN!$V1780+CLEAN!$W1780+CLEAN!$X1780+CLEAN!$Y1780+CLEAN!$Z1780</f>
        <v>95</v>
      </c>
      <c r="P1780" s="21">
        <f>IF(CLEAN!$M1780&lt;=32,3,IF(CLEAN!$M1780&lt;=65,2,1))</f>
        <v>1</v>
      </c>
      <c r="Q1780" s="21">
        <f>IF(Table_Market[[#This Row],[F_TOTAL_achat]]&lt;=14,1,IF(Table_Market[[#This Row],[F_TOTAL_achat]]&lt;=21,2,3))</f>
        <v>1</v>
      </c>
      <c r="R1780" s="21">
        <f>IF(Table_Market[[#This Row],[M_TOTAL_dépensé]]&lt;=115,1,IF(Table_Market[[#This Row],[M_TOTAL_dépensé]]&lt;=833,2,3))</f>
        <v>1</v>
      </c>
      <c r="S1780" s="21" t="str">
        <f>Table_Market[[#This Row],[R_SCORE]]&amp;Table_Market[[#This Row],[F_SCORE]]&amp;Table_Market[[#This Row],[M_SCORE]]</f>
        <v>111</v>
      </c>
      <c r="T17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80" s="24">
        <v>17</v>
      </c>
      <c r="V1780" s="24">
        <v>8</v>
      </c>
      <c r="W1780" s="24">
        <v>12</v>
      </c>
      <c r="X1780" s="24">
        <v>11</v>
      </c>
      <c r="Y1780" s="24">
        <v>15</v>
      </c>
      <c r="Z1780" s="24">
        <v>32</v>
      </c>
      <c r="AA1780" s="21">
        <v>1</v>
      </c>
      <c r="AB1780" s="21">
        <v>2</v>
      </c>
      <c r="AC1780" s="21">
        <v>1</v>
      </c>
      <c r="AD1780" s="21">
        <v>2</v>
      </c>
      <c r="AE1780" s="21">
        <v>7</v>
      </c>
      <c r="AF1780" s="21">
        <v>0</v>
      </c>
      <c r="AG1780" s="21">
        <v>0</v>
      </c>
      <c r="AH1780" s="21">
        <v>0</v>
      </c>
      <c r="AI1780" s="21">
        <v>0</v>
      </c>
      <c r="AJ1780" s="21">
        <v>0</v>
      </c>
      <c r="AK1780" s="21">
        <v>0</v>
      </c>
      <c r="AL1780" s="21">
        <v>3</v>
      </c>
      <c r="AM1780" s="21">
        <v>11</v>
      </c>
      <c r="AN1780" s="25">
        <v>0</v>
      </c>
    </row>
    <row r="1781" spans="1:40" x14ac:dyDescent="0.35">
      <c r="A1781" s="26">
        <v>7573</v>
      </c>
      <c r="B1781" s="27">
        <v>1978</v>
      </c>
      <c r="C1781" s="21">
        <f ca="1">YEAR(TODAY())-CLEAN!$B1781</f>
        <v>47</v>
      </c>
      <c r="D1781" s="28" t="s">
        <v>792</v>
      </c>
      <c r="E1781" s="27" t="s">
        <v>714</v>
      </c>
      <c r="F1781" s="27" t="s">
        <v>709</v>
      </c>
      <c r="G1781" s="29">
        <v>31626</v>
      </c>
      <c r="H1781" s="28">
        <v>1</v>
      </c>
      <c r="I1781" s="28">
        <v>0</v>
      </c>
      <c r="J1781" s="28">
        <f>CLEAN!$H1781+CLEAN!$I1781</f>
        <v>1</v>
      </c>
      <c r="K1781" s="30">
        <v>41404</v>
      </c>
      <c r="L1781" s="28">
        <f ca="1">YEAR(TODAY())-YEAR(CLEAN!$K1781)</f>
        <v>12</v>
      </c>
      <c r="M1781" s="28">
        <v>12</v>
      </c>
      <c r="N1781" s="28">
        <f>SUM(CLEAN!$AB1781:$AE1781)</f>
        <v>12</v>
      </c>
      <c r="O1781" s="31">
        <f>CLEAN!$U1781+CLEAN!$V1781+CLEAN!$W1781+CLEAN!$X1781+CLEAN!$Y1781+CLEAN!$Z1781</f>
        <v>86</v>
      </c>
      <c r="P1781" s="28">
        <f>IF(CLEAN!$M1781&lt;=32,3,IF(CLEAN!$M1781&lt;=65,2,1))</f>
        <v>3</v>
      </c>
      <c r="Q1781" s="28">
        <f>IF(Table_Market[[#This Row],[F_TOTAL_achat]]&lt;=14,1,IF(Table_Market[[#This Row],[F_TOTAL_achat]]&lt;=21,2,3))</f>
        <v>1</v>
      </c>
      <c r="R1781" s="28">
        <f>IF(Table_Market[[#This Row],[M_TOTAL_dépensé]]&lt;=115,1,IF(Table_Market[[#This Row],[M_TOTAL_dépensé]]&lt;=833,2,3))</f>
        <v>1</v>
      </c>
      <c r="S1781" s="21" t="str">
        <f>Table_Market[[#This Row],[R_SCORE]]&amp;Table_Market[[#This Row],[F_SCORE]]&amp;Table_Market[[#This Row],[M_SCORE]]</f>
        <v>311</v>
      </c>
      <c r="T17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81" s="31">
        <v>39</v>
      </c>
      <c r="V1781" s="31">
        <v>1</v>
      </c>
      <c r="W1781" s="31">
        <v>9</v>
      </c>
      <c r="X1781" s="31">
        <v>2</v>
      </c>
      <c r="Y1781" s="31">
        <v>1</v>
      </c>
      <c r="Z1781" s="31">
        <v>34</v>
      </c>
      <c r="AA1781" s="28">
        <v>1</v>
      </c>
      <c r="AB1781" s="28">
        <v>2</v>
      </c>
      <c r="AC1781" s="28">
        <v>1</v>
      </c>
      <c r="AD1781" s="28">
        <v>2</v>
      </c>
      <c r="AE1781" s="28">
        <v>7</v>
      </c>
      <c r="AF1781" s="28">
        <v>1</v>
      </c>
      <c r="AG1781" s="28">
        <v>0</v>
      </c>
      <c r="AH1781" s="28">
        <v>0</v>
      </c>
      <c r="AI1781" s="28">
        <v>0</v>
      </c>
      <c r="AJ1781" s="28">
        <v>0</v>
      </c>
      <c r="AK1781" s="28">
        <v>0</v>
      </c>
      <c r="AL1781" s="28">
        <v>3</v>
      </c>
      <c r="AM1781" s="28">
        <v>11</v>
      </c>
      <c r="AN1781" s="32">
        <v>1</v>
      </c>
    </row>
    <row r="1782" spans="1:40" x14ac:dyDescent="0.35">
      <c r="A1782" s="19">
        <v>4432</v>
      </c>
      <c r="B1782" s="20">
        <v>1976</v>
      </c>
      <c r="C1782" s="21">
        <f ca="1">YEAR(TODAY())-CLEAN!$B1782</f>
        <v>49</v>
      </c>
      <c r="D1782" s="28" t="s">
        <v>792</v>
      </c>
      <c r="E1782" s="20" t="s">
        <v>716</v>
      </c>
      <c r="F1782" s="20" t="s">
        <v>711</v>
      </c>
      <c r="G1782" s="22">
        <v>31615</v>
      </c>
      <c r="H1782" s="21">
        <v>1</v>
      </c>
      <c r="I1782" s="21">
        <v>0</v>
      </c>
      <c r="J1782" s="21">
        <f>CLEAN!$H1782+CLEAN!$I1782</f>
        <v>1</v>
      </c>
      <c r="K1782" s="23">
        <v>41349</v>
      </c>
      <c r="L1782" s="21">
        <f ca="1">YEAR(TODAY())-YEAR(CLEAN!$K1782)</f>
        <v>12</v>
      </c>
      <c r="M1782" s="21">
        <v>82</v>
      </c>
      <c r="N1782" s="21">
        <f>SUM(CLEAN!$AB1782:$AE1782)</f>
        <v>12</v>
      </c>
      <c r="O1782" s="24">
        <f>CLEAN!$U1782+CLEAN!$V1782+CLEAN!$W1782+CLEAN!$X1782+CLEAN!$Y1782+CLEAN!$Z1782</f>
        <v>51</v>
      </c>
      <c r="P1782" s="21">
        <f>IF(CLEAN!$M1782&lt;=32,3,IF(CLEAN!$M1782&lt;=65,2,1))</f>
        <v>1</v>
      </c>
      <c r="Q1782" s="21">
        <f>IF(Table_Market[[#This Row],[F_TOTAL_achat]]&lt;=14,1,IF(Table_Market[[#This Row],[F_TOTAL_achat]]&lt;=21,2,3))</f>
        <v>1</v>
      </c>
      <c r="R1782" s="21">
        <f>IF(Table_Market[[#This Row],[M_TOTAL_dépensé]]&lt;=115,1,IF(Table_Market[[#This Row],[M_TOTAL_dépensé]]&lt;=833,2,3))</f>
        <v>1</v>
      </c>
      <c r="S1782" s="21" t="str">
        <f>Table_Market[[#This Row],[R_SCORE]]&amp;Table_Market[[#This Row],[F_SCORE]]&amp;Table_Market[[#This Row],[M_SCORE]]</f>
        <v>111</v>
      </c>
      <c r="T17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82" s="24">
        <v>2</v>
      </c>
      <c r="V1782" s="24">
        <v>3</v>
      </c>
      <c r="W1782" s="24">
        <v>20</v>
      </c>
      <c r="X1782" s="24">
        <v>6</v>
      </c>
      <c r="Y1782" s="24">
        <v>11</v>
      </c>
      <c r="Z1782" s="24">
        <v>9</v>
      </c>
      <c r="AA1782" s="21">
        <v>2</v>
      </c>
      <c r="AB1782" s="21">
        <v>2</v>
      </c>
      <c r="AC1782" s="21">
        <v>0</v>
      </c>
      <c r="AD1782" s="21">
        <v>3</v>
      </c>
      <c r="AE1782" s="21">
        <v>7</v>
      </c>
      <c r="AF1782" s="21">
        <v>0</v>
      </c>
      <c r="AG1782" s="21">
        <v>0</v>
      </c>
      <c r="AH1782" s="21">
        <v>0</v>
      </c>
      <c r="AI1782" s="21">
        <v>0</v>
      </c>
      <c r="AJ1782" s="21">
        <v>0</v>
      </c>
      <c r="AK1782" s="21">
        <v>0</v>
      </c>
      <c r="AL1782" s="21">
        <v>3</v>
      </c>
      <c r="AM1782" s="21">
        <v>11</v>
      </c>
      <c r="AN1782" s="25">
        <v>0</v>
      </c>
    </row>
    <row r="1783" spans="1:40" x14ac:dyDescent="0.35">
      <c r="A1783" s="26">
        <v>4713</v>
      </c>
      <c r="B1783" s="27">
        <v>1979</v>
      </c>
      <c r="C1783" s="21">
        <f ca="1">YEAR(TODAY())-CLEAN!$B1783</f>
        <v>46</v>
      </c>
      <c r="D1783" s="28" t="s">
        <v>792</v>
      </c>
      <c r="E1783" s="27" t="s">
        <v>714</v>
      </c>
      <c r="F1783" s="27" t="s">
        <v>710</v>
      </c>
      <c r="G1783" s="29">
        <v>31605</v>
      </c>
      <c r="H1783" s="28">
        <v>1</v>
      </c>
      <c r="I1783" s="28">
        <v>0</v>
      </c>
      <c r="J1783" s="28">
        <f>CLEAN!$H1783+CLEAN!$I1783</f>
        <v>1</v>
      </c>
      <c r="K1783" s="30">
        <v>41235</v>
      </c>
      <c r="L1783" s="28">
        <f ca="1">YEAR(TODAY())-YEAR(CLEAN!$K1783)</f>
        <v>13</v>
      </c>
      <c r="M1783" s="28">
        <v>15</v>
      </c>
      <c r="N1783" s="28">
        <f>SUM(CLEAN!$AB1783:$AE1783)</f>
        <v>14</v>
      </c>
      <c r="O1783" s="31">
        <f>CLEAN!$U1783+CLEAN!$V1783+CLEAN!$W1783+CLEAN!$X1783+CLEAN!$Y1783+CLEAN!$Z1783</f>
        <v>125</v>
      </c>
      <c r="P1783" s="28">
        <f>IF(CLEAN!$M1783&lt;=32,3,IF(CLEAN!$M1783&lt;=65,2,1))</f>
        <v>3</v>
      </c>
      <c r="Q1783" s="28">
        <f>IF(Table_Market[[#This Row],[F_TOTAL_achat]]&lt;=14,1,IF(Table_Market[[#This Row],[F_TOTAL_achat]]&lt;=21,2,3))</f>
        <v>1</v>
      </c>
      <c r="R1783" s="28">
        <f>IF(Table_Market[[#This Row],[M_TOTAL_dépensé]]&lt;=115,1,IF(Table_Market[[#This Row],[M_TOTAL_dépensé]]&lt;=833,2,3))</f>
        <v>2</v>
      </c>
      <c r="S1783" s="21" t="str">
        <f>Table_Market[[#This Row],[R_SCORE]]&amp;Table_Market[[#This Row],[F_SCORE]]&amp;Table_Market[[#This Row],[M_SCORE]]</f>
        <v>312</v>
      </c>
      <c r="T17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83" s="31">
        <v>74</v>
      </c>
      <c r="V1783" s="31">
        <v>0</v>
      </c>
      <c r="W1783" s="31">
        <v>42</v>
      </c>
      <c r="X1783" s="31">
        <v>2</v>
      </c>
      <c r="Y1783" s="31">
        <v>1</v>
      </c>
      <c r="Z1783" s="31">
        <v>6</v>
      </c>
      <c r="AA1783" s="28">
        <v>2</v>
      </c>
      <c r="AB1783" s="28">
        <v>2</v>
      </c>
      <c r="AC1783" s="28">
        <v>1</v>
      </c>
      <c r="AD1783" s="28">
        <v>4</v>
      </c>
      <c r="AE1783" s="28">
        <v>7</v>
      </c>
      <c r="AF1783" s="28">
        <v>0</v>
      </c>
      <c r="AG1783" s="28">
        <v>0</v>
      </c>
      <c r="AH1783" s="28">
        <v>0</v>
      </c>
      <c r="AI1783" s="28">
        <v>0</v>
      </c>
      <c r="AJ1783" s="28">
        <v>0</v>
      </c>
      <c r="AK1783" s="28">
        <v>0</v>
      </c>
      <c r="AL1783" s="28">
        <v>3</v>
      </c>
      <c r="AM1783" s="28">
        <v>11</v>
      </c>
      <c r="AN1783" s="32">
        <v>0</v>
      </c>
    </row>
    <row r="1784" spans="1:40" x14ac:dyDescent="0.35">
      <c r="A1784" s="19">
        <v>10219</v>
      </c>
      <c r="B1784" s="20">
        <v>1972</v>
      </c>
      <c r="C1784" s="21">
        <f ca="1">YEAR(TODAY())-CLEAN!$B1784</f>
        <v>53</v>
      </c>
      <c r="D1784" s="28" t="s">
        <v>792</v>
      </c>
      <c r="E1784" s="20" t="s">
        <v>716</v>
      </c>
      <c r="F1784" s="20" t="s">
        <v>713</v>
      </c>
      <c r="G1784" s="22">
        <v>31590</v>
      </c>
      <c r="H1784" s="21">
        <v>1</v>
      </c>
      <c r="I1784" s="21">
        <v>0</v>
      </c>
      <c r="J1784" s="21">
        <f>CLEAN!$H1784+CLEAN!$I1784</f>
        <v>1</v>
      </c>
      <c r="K1784" s="23">
        <v>41443</v>
      </c>
      <c r="L1784" s="21">
        <f ca="1">YEAR(TODAY())-YEAR(CLEAN!$K1784)</f>
        <v>12</v>
      </c>
      <c r="M1784" s="21">
        <v>40</v>
      </c>
      <c r="N1784" s="21">
        <f>SUM(CLEAN!$AB1784:$AE1784)</f>
        <v>12</v>
      </c>
      <c r="O1784" s="24">
        <f>CLEAN!$U1784+CLEAN!$V1784+CLEAN!$W1784+CLEAN!$X1784+CLEAN!$Y1784+CLEAN!$Z1784</f>
        <v>38</v>
      </c>
      <c r="P1784" s="21">
        <f>IF(CLEAN!$M1784&lt;=32,3,IF(CLEAN!$M1784&lt;=65,2,1))</f>
        <v>2</v>
      </c>
      <c r="Q1784" s="21">
        <f>IF(Table_Market[[#This Row],[F_TOTAL_achat]]&lt;=14,1,IF(Table_Market[[#This Row],[F_TOTAL_achat]]&lt;=21,2,3))</f>
        <v>1</v>
      </c>
      <c r="R1784" s="21">
        <f>IF(Table_Market[[#This Row],[M_TOTAL_dépensé]]&lt;=115,1,IF(Table_Market[[#This Row],[M_TOTAL_dépensé]]&lt;=833,2,3))</f>
        <v>1</v>
      </c>
      <c r="S1784" s="21" t="str">
        <f>Table_Market[[#This Row],[R_SCORE]]&amp;Table_Market[[#This Row],[F_SCORE]]&amp;Table_Market[[#This Row],[M_SCORE]]</f>
        <v>211</v>
      </c>
      <c r="T17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84" s="24">
        <v>6</v>
      </c>
      <c r="V1784" s="24">
        <v>2</v>
      </c>
      <c r="W1784" s="24">
        <v>15</v>
      </c>
      <c r="X1784" s="24">
        <v>6</v>
      </c>
      <c r="Y1784" s="24">
        <v>6</v>
      </c>
      <c r="Z1784" s="24">
        <v>3</v>
      </c>
      <c r="AA1784" s="21">
        <v>1</v>
      </c>
      <c r="AB1784" s="21">
        <v>1</v>
      </c>
      <c r="AC1784" s="21">
        <v>0</v>
      </c>
      <c r="AD1784" s="21">
        <v>3</v>
      </c>
      <c r="AE1784" s="21">
        <v>8</v>
      </c>
      <c r="AF1784" s="21">
        <v>0</v>
      </c>
      <c r="AG1784" s="21">
        <v>0</v>
      </c>
      <c r="AH1784" s="21">
        <v>0</v>
      </c>
      <c r="AI1784" s="21">
        <v>0</v>
      </c>
      <c r="AJ1784" s="21">
        <v>0</v>
      </c>
      <c r="AK1784" s="21">
        <v>0</v>
      </c>
      <c r="AL1784" s="21">
        <v>3</v>
      </c>
      <c r="AM1784" s="21">
        <v>11</v>
      </c>
      <c r="AN1784" s="25">
        <v>0</v>
      </c>
    </row>
    <row r="1785" spans="1:40" x14ac:dyDescent="0.35">
      <c r="A1785" s="26">
        <v>9706</v>
      </c>
      <c r="B1785" s="27">
        <v>1974</v>
      </c>
      <c r="C1785" s="21">
        <f ca="1">YEAR(TODAY())-CLEAN!$B1785</f>
        <v>51</v>
      </c>
      <c r="D1785" s="28" t="s">
        <v>792</v>
      </c>
      <c r="E1785" s="27" t="s">
        <v>714</v>
      </c>
      <c r="F1785" s="27" t="s">
        <v>709</v>
      </c>
      <c r="G1785" s="29">
        <v>31560</v>
      </c>
      <c r="H1785" s="28">
        <v>1</v>
      </c>
      <c r="I1785" s="28">
        <v>0</v>
      </c>
      <c r="J1785" s="28">
        <f>CLEAN!$H1785+CLEAN!$I1785</f>
        <v>1</v>
      </c>
      <c r="K1785" s="30">
        <v>41449</v>
      </c>
      <c r="L1785" s="28">
        <f ca="1">YEAR(TODAY())-YEAR(CLEAN!$K1785)</f>
        <v>12</v>
      </c>
      <c r="M1785" s="28">
        <v>98</v>
      </c>
      <c r="N1785" s="28">
        <f>SUM(CLEAN!$AB1785:$AE1785)</f>
        <v>14</v>
      </c>
      <c r="O1785" s="31">
        <f>CLEAN!$U1785+CLEAN!$V1785+CLEAN!$W1785+CLEAN!$X1785+CLEAN!$Y1785+CLEAN!$Z1785</f>
        <v>94</v>
      </c>
      <c r="P1785" s="28">
        <f>IF(CLEAN!$M1785&lt;=32,3,IF(CLEAN!$M1785&lt;=65,2,1))</f>
        <v>1</v>
      </c>
      <c r="Q1785" s="28">
        <f>IF(Table_Market[[#This Row],[F_TOTAL_achat]]&lt;=14,1,IF(Table_Market[[#This Row],[F_TOTAL_achat]]&lt;=21,2,3))</f>
        <v>1</v>
      </c>
      <c r="R1785" s="28">
        <f>IF(Table_Market[[#This Row],[M_TOTAL_dépensé]]&lt;=115,1,IF(Table_Market[[#This Row],[M_TOTAL_dépensé]]&lt;=833,2,3))</f>
        <v>1</v>
      </c>
      <c r="S1785" s="21" t="str">
        <f>Table_Market[[#This Row],[R_SCORE]]&amp;Table_Market[[#This Row],[F_SCORE]]&amp;Table_Market[[#This Row],[M_SCORE]]</f>
        <v>111</v>
      </c>
      <c r="T17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85" s="31">
        <v>62</v>
      </c>
      <c r="V1785" s="31">
        <v>1</v>
      </c>
      <c r="W1785" s="31">
        <v>20</v>
      </c>
      <c r="X1785" s="31">
        <v>4</v>
      </c>
      <c r="Y1785" s="31">
        <v>0</v>
      </c>
      <c r="Z1785" s="31">
        <v>7</v>
      </c>
      <c r="AA1785" s="28">
        <v>2</v>
      </c>
      <c r="AB1785" s="28">
        <v>2</v>
      </c>
      <c r="AC1785" s="28">
        <v>1</v>
      </c>
      <c r="AD1785" s="28">
        <v>3</v>
      </c>
      <c r="AE1785" s="28">
        <v>8</v>
      </c>
      <c r="AF1785" s="28">
        <v>0</v>
      </c>
      <c r="AG1785" s="28">
        <v>0</v>
      </c>
      <c r="AH1785" s="28">
        <v>0</v>
      </c>
      <c r="AI1785" s="28">
        <v>0</v>
      </c>
      <c r="AJ1785" s="28">
        <v>0</v>
      </c>
      <c r="AK1785" s="28">
        <v>0</v>
      </c>
      <c r="AL1785" s="28">
        <v>3</v>
      </c>
      <c r="AM1785" s="28">
        <v>11</v>
      </c>
      <c r="AN1785" s="32">
        <v>0</v>
      </c>
    </row>
    <row r="1786" spans="1:40" x14ac:dyDescent="0.35">
      <c r="A1786" s="19">
        <v>5623</v>
      </c>
      <c r="B1786" s="20">
        <v>1980</v>
      </c>
      <c r="C1786" s="21">
        <f ca="1">YEAR(TODAY())-CLEAN!$B1786</f>
        <v>45</v>
      </c>
      <c r="D1786" s="28" t="s">
        <v>792</v>
      </c>
      <c r="E1786" s="20" t="s">
        <v>717</v>
      </c>
      <c r="F1786" s="20" t="s">
        <v>710</v>
      </c>
      <c r="G1786" s="22">
        <v>31535</v>
      </c>
      <c r="H1786" s="21">
        <v>1</v>
      </c>
      <c r="I1786" s="21">
        <v>0</v>
      </c>
      <c r="J1786" s="21">
        <f>CLEAN!$H1786+CLEAN!$I1786</f>
        <v>1</v>
      </c>
      <c r="K1786" s="23">
        <v>41543</v>
      </c>
      <c r="L1786" s="21">
        <f ca="1">YEAR(TODAY())-YEAR(CLEAN!$K1786)</f>
        <v>12</v>
      </c>
      <c r="M1786" s="21">
        <v>95</v>
      </c>
      <c r="N1786" s="21">
        <f>SUM(CLEAN!$AB1786:$AE1786)</f>
        <v>11</v>
      </c>
      <c r="O1786" s="24">
        <f>CLEAN!$U1786+CLEAN!$V1786+CLEAN!$W1786+CLEAN!$X1786+CLEAN!$Y1786+CLEAN!$Z1786</f>
        <v>51</v>
      </c>
      <c r="P1786" s="21">
        <f>IF(CLEAN!$M1786&lt;=32,3,IF(CLEAN!$M1786&lt;=65,2,1))</f>
        <v>1</v>
      </c>
      <c r="Q1786" s="21">
        <f>IF(Table_Market[[#This Row],[F_TOTAL_achat]]&lt;=14,1,IF(Table_Market[[#This Row],[F_TOTAL_achat]]&lt;=21,2,3))</f>
        <v>1</v>
      </c>
      <c r="R1786" s="21">
        <f>IF(Table_Market[[#This Row],[M_TOTAL_dépensé]]&lt;=115,1,IF(Table_Market[[#This Row],[M_TOTAL_dépensé]]&lt;=833,2,3))</f>
        <v>1</v>
      </c>
      <c r="S1786" s="21" t="str">
        <f>Table_Market[[#This Row],[R_SCORE]]&amp;Table_Market[[#This Row],[F_SCORE]]&amp;Table_Market[[#This Row],[M_SCORE]]</f>
        <v>111</v>
      </c>
      <c r="T17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86" s="24">
        <v>15</v>
      </c>
      <c r="V1786" s="24">
        <v>4</v>
      </c>
      <c r="W1786" s="24">
        <v>13</v>
      </c>
      <c r="X1786" s="24">
        <v>0</v>
      </c>
      <c r="Y1786" s="24">
        <v>0</v>
      </c>
      <c r="Z1786" s="24">
        <v>19</v>
      </c>
      <c r="AA1786" s="21">
        <v>1</v>
      </c>
      <c r="AB1786" s="21">
        <v>1</v>
      </c>
      <c r="AC1786" s="21">
        <v>1</v>
      </c>
      <c r="AD1786" s="21">
        <v>2</v>
      </c>
      <c r="AE1786" s="21">
        <v>7</v>
      </c>
      <c r="AF1786" s="21">
        <v>1</v>
      </c>
      <c r="AG1786" s="21">
        <v>0</v>
      </c>
      <c r="AH1786" s="21">
        <v>0</v>
      </c>
      <c r="AI1786" s="21">
        <v>0</v>
      </c>
      <c r="AJ1786" s="21">
        <v>0</v>
      </c>
      <c r="AK1786" s="21">
        <v>0</v>
      </c>
      <c r="AL1786" s="21">
        <v>3</v>
      </c>
      <c r="AM1786" s="21">
        <v>11</v>
      </c>
      <c r="AN1786" s="25">
        <v>0</v>
      </c>
    </row>
    <row r="1787" spans="1:40" x14ac:dyDescent="0.35">
      <c r="A1787" s="26">
        <v>4088</v>
      </c>
      <c r="B1787" s="27">
        <v>1962</v>
      </c>
      <c r="C1787" s="21">
        <f ca="1">YEAR(TODAY())-CLEAN!$B1787</f>
        <v>63</v>
      </c>
      <c r="D1787" s="28" t="s">
        <v>794</v>
      </c>
      <c r="E1787" s="27" t="s">
        <v>714</v>
      </c>
      <c r="F1787" s="27" t="s">
        <v>713</v>
      </c>
      <c r="G1787" s="29">
        <v>31497</v>
      </c>
      <c r="H1787" s="28">
        <v>0</v>
      </c>
      <c r="I1787" s="28">
        <v>1</v>
      </c>
      <c r="J1787" s="28">
        <f>CLEAN!$H1787+CLEAN!$I1787</f>
        <v>1</v>
      </c>
      <c r="K1787" s="30">
        <v>41249</v>
      </c>
      <c r="L1787" s="28">
        <f ca="1">YEAR(TODAY())-YEAR(CLEAN!$K1787)</f>
        <v>13</v>
      </c>
      <c r="M1787" s="28">
        <v>22</v>
      </c>
      <c r="N1787" s="28">
        <f>SUM(CLEAN!$AB1787:$AE1787)</f>
        <v>16</v>
      </c>
      <c r="O1787" s="31">
        <f>CLEAN!$U1787+CLEAN!$V1787+CLEAN!$W1787+CLEAN!$X1787+CLEAN!$Y1787+CLEAN!$Z1787</f>
        <v>155</v>
      </c>
      <c r="P1787" s="28">
        <f>IF(CLEAN!$M1787&lt;=32,3,IF(CLEAN!$M1787&lt;=65,2,1))</f>
        <v>3</v>
      </c>
      <c r="Q1787" s="28">
        <f>IF(Table_Market[[#This Row],[F_TOTAL_achat]]&lt;=14,1,IF(Table_Market[[#This Row],[F_TOTAL_achat]]&lt;=21,2,3))</f>
        <v>2</v>
      </c>
      <c r="R1787" s="28">
        <f>IF(Table_Market[[#This Row],[M_TOTAL_dépensé]]&lt;=115,1,IF(Table_Market[[#This Row],[M_TOTAL_dépensé]]&lt;=833,2,3))</f>
        <v>2</v>
      </c>
      <c r="S1787" s="21" t="str">
        <f>Table_Market[[#This Row],[R_SCORE]]&amp;Table_Market[[#This Row],[F_SCORE]]&amp;Table_Market[[#This Row],[M_SCORE]]</f>
        <v>322</v>
      </c>
      <c r="T17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87" s="31">
        <v>108</v>
      </c>
      <c r="V1787" s="31">
        <v>1</v>
      </c>
      <c r="W1787" s="31">
        <v>28</v>
      </c>
      <c r="X1787" s="31">
        <v>13</v>
      </c>
      <c r="Y1787" s="31">
        <v>1</v>
      </c>
      <c r="Z1787" s="31">
        <v>4</v>
      </c>
      <c r="AA1787" s="28">
        <v>2</v>
      </c>
      <c r="AB1787" s="28">
        <v>3</v>
      </c>
      <c r="AC1787" s="28">
        <v>1</v>
      </c>
      <c r="AD1787" s="28">
        <v>4</v>
      </c>
      <c r="AE1787" s="28">
        <v>8</v>
      </c>
      <c r="AF1787" s="28">
        <v>0</v>
      </c>
      <c r="AG1787" s="28">
        <v>0</v>
      </c>
      <c r="AH1787" s="28">
        <v>0</v>
      </c>
      <c r="AI1787" s="28">
        <v>0</v>
      </c>
      <c r="AJ1787" s="28">
        <v>0</v>
      </c>
      <c r="AK1787" s="28">
        <v>0</v>
      </c>
      <c r="AL1787" s="28">
        <v>3</v>
      </c>
      <c r="AM1787" s="28">
        <v>11</v>
      </c>
      <c r="AN1787" s="32">
        <v>0</v>
      </c>
    </row>
    <row r="1788" spans="1:40" x14ac:dyDescent="0.35">
      <c r="A1788" s="19">
        <v>4971</v>
      </c>
      <c r="B1788" s="20">
        <v>1962</v>
      </c>
      <c r="C1788" s="21">
        <f ca="1">YEAR(TODAY())-CLEAN!$B1788</f>
        <v>63</v>
      </c>
      <c r="D1788" s="28" t="s">
        <v>794</v>
      </c>
      <c r="E1788" s="20" t="s">
        <v>714</v>
      </c>
      <c r="F1788" s="20" t="s">
        <v>713</v>
      </c>
      <c r="G1788" s="22">
        <v>31497</v>
      </c>
      <c r="H1788" s="21">
        <v>0</v>
      </c>
      <c r="I1788" s="21">
        <v>1</v>
      </c>
      <c r="J1788" s="21">
        <f>CLEAN!$H1788+CLEAN!$I1788</f>
        <v>1</v>
      </c>
      <c r="K1788" s="23">
        <v>41249</v>
      </c>
      <c r="L1788" s="21">
        <f ca="1">YEAR(TODAY())-YEAR(CLEAN!$K1788)</f>
        <v>13</v>
      </c>
      <c r="M1788" s="21">
        <v>22</v>
      </c>
      <c r="N1788" s="21">
        <f>SUM(CLEAN!$AB1788:$AE1788)</f>
        <v>16</v>
      </c>
      <c r="O1788" s="24">
        <f>CLEAN!$U1788+CLEAN!$V1788+CLEAN!$W1788+CLEAN!$X1788+CLEAN!$Y1788+CLEAN!$Z1788</f>
        <v>155</v>
      </c>
      <c r="P1788" s="21">
        <f>IF(CLEAN!$M1788&lt;=32,3,IF(CLEAN!$M1788&lt;=65,2,1))</f>
        <v>3</v>
      </c>
      <c r="Q1788" s="21">
        <f>IF(Table_Market[[#This Row],[F_TOTAL_achat]]&lt;=14,1,IF(Table_Market[[#This Row],[F_TOTAL_achat]]&lt;=21,2,3))</f>
        <v>2</v>
      </c>
      <c r="R1788" s="21">
        <f>IF(Table_Market[[#This Row],[M_TOTAL_dépensé]]&lt;=115,1,IF(Table_Market[[#This Row],[M_TOTAL_dépensé]]&lt;=833,2,3))</f>
        <v>2</v>
      </c>
      <c r="S1788" s="21" t="str">
        <f>Table_Market[[#This Row],[R_SCORE]]&amp;Table_Market[[#This Row],[F_SCORE]]&amp;Table_Market[[#This Row],[M_SCORE]]</f>
        <v>322</v>
      </c>
      <c r="T17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88" s="24">
        <v>108</v>
      </c>
      <c r="V1788" s="24">
        <v>1</v>
      </c>
      <c r="W1788" s="24">
        <v>28</v>
      </c>
      <c r="X1788" s="24">
        <v>13</v>
      </c>
      <c r="Y1788" s="24">
        <v>1</v>
      </c>
      <c r="Z1788" s="24">
        <v>4</v>
      </c>
      <c r="AA1788" s="21">
        <v>2</v>
      </c>
      <c r="AB1788" s="21">
        <v>3</v>
      </c>
      <c r="AC1788" s="21">
        <v>1</v>
      </c>
      <c r="AD1788" s="21">
        <v>4</v>
      </c>
      <c r="AE1788" s="21">
        <v>8</v>
      </c>
      <c r="AF1788" s="21">
        <v>0</v>
      </c>
      <c r="AG1788" s="21">
        <v>0</v>
      </c>
      <c r="AH1788" s="21">
        <v>0</v>
      </c>
      <c r="AI1788" s="21">
        <v>0</v>
      </c>
      <c r="AJ1788" s="21">
        <v>0</v>
      </c>
      <c r="AK1788" s="21">
        <v>0</v>
      </c>
      <c r="AL1788" s="21">
        <v>3</v>
      </c>
      <c r="AM1788" s="21">
        <v>11</v>
      </c>
      <c r="AN1788" s="25">
        <v>0</v>
      </c>
    </row>
    <row r="1789" spans="1:40" x14ac:dyDescent="0.35">
      <c r="A1789" s="26">
        <v>8147</v>
      </c>
      <c r="B1789" s="27">
        <v>1960</v>
      </c>
      <c r="C1789" s="21">
        <f ca="1">YEAR(TODAY())-CLEAN!$B1789</f>
        <v>65</v>
      </c>
      <c r="D1789" s="28" t="s">
        <v>794</v>
      </c>
      <c r="E1789" s="27" t="s">
        <v>716</v>
      </c>
      <c r="F1789" s="27" t="s">
        <v>710</v>
      </c>
      <c r="G1789" s="29">
        <v>31454</v>
      </c>
      <c r="H1789" s="28">
        <v>1</v>
      </c>
      <c r="I1789" s="28">
        <v>1</v>
      </c>
      <c r="J1789" s="28">
        <f>CLEAN!$H1789+CLEAN!$I1789</f>
        <v>2</v>
      </c>
      <c r="K1789" s="30">
        <v>41461</v>
      </c>
      <c r="L1789" s="28">
        <f ca="1">YEAR(TODAY())-YEAR(CLEAN!$K1789)</f>
        <v>12</v>
      </c>
      <c r="M1789" s="28">
        <v>40</v>
      </c>
      <c r="N1789" s="28">
        <f>SUM(CLEAN!$AB1789:$AE1789)</f>
        <v>13</v>
      </c>
      <c r="O1789" s="31">
        <f>CLEAN!$U1789+CLEAN!$V1789+CLEAN!$W1789+CLEAN!$X1789+CLEAN!$Y1789+CLEAN!$Z1789</f>
        <v>48</v>
      </c>
      <c r="P1789" s="28">
        <f>IF(CLEAN!$M1789&lt;=32,3,IF(CLEAN!$M1789&lt;=65,2,1))</f>
        <v>2</v>
      </c>
      <c r="Q1789" s="28">
        <f>IF(Table_Market[[#This Row],[F_TOTAL_achat]]&lt;=14,1,IF(Table_Market[[#This Row],[F_TOTAL_achat]]&lt;=21,2,3))</f>
        <v>1</v>
      </c>
      <c r="R1789" s="28">
        <f>IF(Table_Market[[#This Row],[M_TOTAL_dépensé]]&lt;=115,1,IF(Table_Market[[#This Row],[M_TOTAL_dépensé]]&lt;=833,2,3))</f>
        <v>1</v>
      </c>
      <c r="S1789" s="21" t="str">
        <f>Table_Market[[#This Row],[R_SCORE]]&amp;Table_Market[[#This Row],[F_SCORE]]&amp;Table_Market[[#This Row],[M_SCORE]]</f>
        <v>211</v>
      </c>
      <c r="T17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89" s="31">
        <v>28</v>
      </c>
      <c r="V1789" s="31">
        <v>0</v>
      </c>
      <c r="W1789" s="31">
        <v>11</v>
      </c>
      <c r="X1789" s="31">
        <v>0</v>
      </c>
      <c r="Y1789" s="31">
        <v>0</v>
      </c>
      <c r="Z1789" s="31">
        <v>9</v>
      </c>
      <c r="AA1789" s="28">
        <v>3</v>
      </c>
      <c r="AB1789" s="28">
        <v>2</v>
      </c>
      <c r="AC1789" s="28">
        <v>0</v>
      </c>
      <c r="AD1789" s="28">
        <v>3</v>
      </c>
      <c r="AE1789" s="28">
        <v>8</v>
      </c>
      <c r="AF1789" s="28">
        <v>0</v>
      </c>
      <c r="AG1789" s="28">
        <v>0</v>
      </c>
      <c r="AH1789" s="28">
        <v>0</v>
      </c>
      <c r="AI1789" s="28">
        <v>0</v>
      </c>
      <c r="AJ1789" s="28">
        <v>0</v>
      </c>
      <c r="AK1789" s="28">
        <v>0</v>
      </c>
      <c r="AL1789" s="28">
        <v>3</v>
      </c>
      <c r="AM1789" s="28">
        <v>11</v>
      </c>
      <c r="AN1789" s="32">
        <v>0</v>
      </c>
    </row>
    <row r="1790" spans="1:40" x14ac:dyDescent="0.35">
      <c r="A1790" s="19">
        <v>2488</v>
      </c>
      <c r="B1790" s="20">
        <v>1956</v>
      </c>
      <c r="C1790" s="21">
        <f ca="1">YEAR(TODAY())-CLEAN!$B1790</f>
        <v>69</v>
      </c>
      <c r="D1790" s="28" t="s">
        <v>794</v>
      </c>
      <c r="E1790" s="20" t="s">
        <v>717</v>
      </c>
      <c r="F1790" s="20" t="s">
        <v>711</v>
      </c>
      <c r="G1790" s="22">
        <v>31395</v>
      </c>
      <c r="H1790" s="21">
        <v>1</v>
      </c>
      <c r="I1790" s="21">
        <v>1</v>
      </c>
      <c r="J1790" s="21">
        <f>CLEAN!$H1790+CLEAN!$I1790</f>
        <v>2</v>
      </c>
      <c r="K1790" s="23">
        <v>41356</v>
      </c>
      <c r="L1790" s="21">
        <f ca="1">YEAR(TODAY())-YEAR(CLEAN!$K1790)</f>
        <v>12</v>
      </c>
      <c r="M1790" s="21">
        <v>80</v>
      </c>
      <c r="N1790" s="21">
        <f>SUM(CLEAN!$AB1790:$AE1790)</f>
        <v>12</v>
      </c>
      <c r="O1790" s="24">
        <f>CLEAN!$U1790+CLEAN!$V1790+CLEAN!$W1790+CLEAN!$X1790+CLEAN!$Y1790+CLEAN!$Z1790</f>
        <v>64</v>
      </c>
      <c r="P1790" s="21">
        <f>IF(CLEAN!$M1790&lt;=32,3,IF(CLEAN!$M1790&lt;=65,2,1))</f>
        <v>1</v>
      </c>
      <c r="Q1790" s="21">
        <f>IF(Table_Market[[#This Row],[F_TOTAL_achat]]&lt;=14,1,IF(Table_Market[[#This Row],[F_TOTAL_achat]]&lt;=21,2,3))</f>
        <v>1</v>
      </c>
      <c r="R1790" s="21">
        <f>IF(Table_Market[[#This Row],[M_TOTAL_dépensé]]&lt;=115,1,IF(Table_Market[[#This Row],[M_TOTAL_dépensé]]&lt;=833,2,3))</f>
        <v>1</v>
      </c>
      <c r="S1790" s="21" t="str">
        <f>Table_Market[[#This Row],[R_SCORE]]&amp;Table_Market[[#This Row],[F_SCORE]]&amp;Table_Market[[#This Row],[M_SCORE]]</f>
        <v>111</v>
      </c>
      <c r="T17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90" s="24">
        <v>23</v>
      </c>
      <c r="V1790" s="24">
        <v>1</v>
      </c>
      <c r="W1790" s="24">
        <v>25</v>
      </c>
      <c r="X1790" s="24">
        <v>0</v>
      </c>
      <c r="Y1790" s="24">
        <v>8</v>
      </c>
      <c r="Z1790" s="24">
        <v>7</v>
      </c>
      <c r="AA1790" s="21">
        <v>4</v>
      </c>
      <c r="AB1790" s="21">
        <v>2</v>
      </c>
      <c r="AC1790" s="21">
        <v>1</v>
      </c>
      <c r="AD1790" s="21">
        <v>3</v>
      </c>
      <c r="AE1790" s="21">
        <v>6</v>
      </c>
      <c r="AF1790" s="21">
        <v>0</v>
      </c>
      <c r="AG1790" s="21">
        <v>0</v>
      </c>
      <c r="AH1790" s="21">
        <v>0</v>
      </c>
      <c r="AI1790" s="21">
        <v>0</v>
      </c>
      <c r="AJ1790" s="21">
        <v>0</v>
      </c>
      <c r="AK1790" s="21">
        <v>0</v>
      </c>
      <c r="AL1790" s="21">
        <v>3</v>
      </c>
      <c r="AM1790" s="21">
        <v>11</v>
      </c>
      <c r="AN1790" s="25">
        <v>0</v>
      </c>
    </row>
    <row r="1791" spans="1:40" x14ac:dyDescent="0.35">
      <c r="A1791" s="26">
        <v>10913</v>
      </c>
      <c r="B1791" s="27">
        <v>1984</v>
      </c>
      <c r="C1791" s="21">
        <f ca="1">YEAR(TODAY())-CLEAN!$B1791</f>
        <v>41</v>
      </c>
      <c r="D1791" s="28" t="s">
        <v>793</v>
      </c>
      <c r="E1791" s="27" t="s">
        <v>717</v>
      </c>
      <c r="F1791" s="27" t="s">
        <v>709</v>
      </c>
      <c r="G1791" s="29">
        <v>31385</v>
      </c>
      <c r="H1791" s="28">
        <v>1</v>
      </c>
      <c r="I1791" s="28">
        <v>0</v>
      </c>
      <c r="J1791" s="28">
        <f>CLEAN!$H1791+CLEAN!$I1791</f>
        <v>1</v>
      </c>
      <c r="K1791" s="30">
        <v>41248</v>
      </c>
      <c r="L1791" s="28">
        <f ca="1">YEAR(TODAY())-YEAR(CLEAN!$K1791)</f>
        <v>13</v>
      </c>
      <c r="M1791" s="28">
        <v>56</v>
      </c>
      <c r="N1791" s="28">
        <f>SUM(CLEAN!$AB1791:$AE1791)</f>
        <v>11</v>
      </c>
      <c r="O1791" s="31">
        <f>CLEAN!$U1791+CLEAN!$V1791+CLEAN!$W1791+CLEAN!$X1791+CLEAN!$Y1791+CLEAN!$Z1791</f>
        <v>27</v>
      </c>
      <c r="P1791" s="28">
        <f>IF(CLEAN!$M1791&lt;=32,3,IF(CLEAN!$M1791&lt;=65,2,1))</f>
        <v>2</v>
      </c>
      <c r="Q1791" s="28">
        <f>IF(Table_Market[[#This Row],[F_TOTAL_achat]]&lt;=14,1,IF(Table_Market[[#This Row],[F_TOTAL_achat]]&lt;=21,2,3))</f>
        <v>1</v>
      </c>
      <c r="R1791" s="28">
        <f>IF(Table_Market[[#This Row],[M_TOTAL_dépensé]]&lt;=115,1,IF(Table_Market[[#This Row],[M_TOTAL_dépensé]]&lt;=833,2,3))</f>
        <v>1</v>
      </c>
      <c r="S1791" s="21" t="str">
        <f>Table_Market[[#This Row],[R_SCORE]]&amp;Table_Market[[#This Row],[F_SCORE]]&amp;Table_Market[[#This Row],[M_SCORE]]</f>
        <v>211</v>
      </c>
      <c r="T17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91" s="31">
        <v>3</v>
      </c>
      <c r="V1791" s="31">
        <v>2</v>
      </c>
      <c r="W1791" s="31">
        <v>12</v>
      </c>
      <c r="X1791" s="31">
        <v>0</v>
      </c>
      <c r="Y1791" s="31">
        <v>1</v>
      </c>
      <c r="Z1791" s="31">
        <v>9</v>
      </c>
      <c r="AA1791" s="28">
        <v>1</v>
      </c>
      <c r="AB1791" s="28">
        <v>1</v>
      </c>
      <c r="AC1791" s="28">
        <v>0</v>
      </c>
      <c r="AD1791" s="28">
        <v>2</v>
      </c>
      <c r="AE1791" s="28">
        <v>8</v>
      </c>
      <c r="AF1791" s="28">
        <v>1</v>
      </c>
      <c r="AG1791" s="28">
        <v>0</v>
      </c>
      <c r="AH1791" s="28">
        <v>0</v>
      </c>
      <c r="AI1791" s="28">
        <v>0</v>
      </c>
      <c r="AJ1791" s="28">
        <v>0</v>
      </c>
      <c r="AK1791" s="28">
        <v>0</v>
      </c>
      <c r="AL1791" s="28">
        <v>3</v>
      </c>
      <c r="AM1791" s="28">
        <v>11</v>
      </c>
      <c r="AN1791" s="32">
        <v>1</v>
      </c>
    </row>
    <row r="1792" spans="1:40" x14ac:dyDescent="0.35">
      <c r="A1792" s="19">
        <v>7224</v>
      </c>
      <c r="B1792" s="20">
        <v>1977</v>
      </c>
      <c r="C1792" s="21">
        <f ca="1">YEAR(TODAY())-CLEAN!$B1792</f>
        <v>48</v>
      </c>
      <c r="D1792" s="28" t="s">
        <v>792</v>
      </c>
      <c r="E1792" s="20" t="s">
        <v>716</v>
      </c>
      <c r="F1792" s="20" t="s">
        <v>710</v>
      </c>
      <c r="G1792" s="22">
        <v>31353</v>
      </c>
      <c r="H1792" s="21">
        <v>1</v>
      </c>
      <c r="I1792" s="21">
        <v>1</v>
      </c>
      <c r="J1792" s="21">
        <f>CLEAN!$H1792+CLEAN!$I1792</f>
        <v>2</v>
      </c>
      <c r="K1792" s="23">
        <v>41637</v>
      </c>
      <c r="L1792" s="21">
        <f ca="1">YEAR(TODAY())-YEAR(CLEAN!$K1792)</f>
        <v>12</v>
      </c>
      <c r="M1792" s="21">
        <v>24</v>
      </c>
      <c r="N1792" s="21">
        <f>SUM(CLEAN!$AB1792:$AE1792)</f>
        <v>12</v>
      </c>
      <c r="O1792" s="24">
        <f>CLEAN!$U1792+CLEAN!$V1792+CLEAN!$W1792+CLEAN!$X1792+CLEAN!$Y1792+CLEAN!$Z1792</f>
        <v>31</v>
      </c>
      <c r="P1792" s="21">
        <f>IF(CLEAN!$M1792&lt;=32,3,IF(CLEAN!$M1792&lt;=65,2,1))</f>
        <v>3</v>
      </c>
      <c r="Q1792" s="21">
        <f>IF(Table_Market[[#This Row],[F_TOTAL_achat]]&lt;=14,1,IF(Table_Market[[#This Row],[F_TOTAL_achat]]&lt;=21,2,3))</f>
        <v>1</v>
      </c>
      <c r="R1792" s="21">
        <f>IF(Table_Market[[#This Row],[M_TOTAL_dépensé]]&lt;=115,1,IF(Table_Market[[#This Row],[M_TOTAL_dépensé]]&lt;=833,2,3))</f>
        <v>1</v>
      </c>
      <c r="S1792" s="21" t="str">
        <f>Table_Market[[#This Row],[R_SCORE]]&amp;Table_Market[[#This Row],[F_SCORE]]&amp;Table_Market[[#This Row],[M_SCORE]]</f>
        <v>311</v>
      </c>
      <c r="T17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92" s="24">
        <v>10</v>
      </c>
      <c r="V1792" s="24">
        <v>0</v>
      </c>
      <c r="W1792" s="24">
        <v>10</v>
      </c>
      <c r="X1792" s="24">
        <v>3</v>
      </c>
      <c r="Y1792" s="24">
        <v>1</v>
      </c>
      <c r="Z1792" s="24">
        <v>7</v>
      </c>
      <c r="AA1792" s="21">
        <v>2</v>
      </c>
      <c r="AB1792" s="21">
        <v>1</v>
      </c>
      <c r="AC1792" s="21">
        <v>1</v>
      </c>
      <c r="AD1792" s="21">
        <v>2</v>
      </c>
      <c r="AE1792" s="21">
        <v>8</v>
      </c>
      <c r="AF1792" s="21">
        <v>0</v>
      </c>
      <c r="AG1792" s="21">
        <v>0</v>
      </c>
      <c r="AH1792" s="21">
        <v>0</v>
      </c>
      <c r="AI1792" s="21">
        <v>0</v>
      </c>
      <c r="AJ1792" s="21">
        <v>0</v>
      </c>
      <c r="AK1792" s="21">
        <v>0</v>
      </c>
      <c r="AL1792" s="21">
        <v>3</v>
      </c>
      <c r="AM1792" s="21">
        <v>11</v>
      </c>
      <c r="AN1792" s="25">
        <v>0</v>
      </c>
    </row>
    <row r="1793" spans="1:40" x14ac:dyDescent="0.35">
      <c r="A1793" s="26">
        <v>6215</v>
      </c>
      <c r="B1793" s="27">
        <v>1977</v>
      </c>
      <c r="C1793" s="21">
        <f ca="1">YEAR(TODAY())-CLEAN!$B1793</f>
        <v>48</v>
      </c>
      <c r="D1793" s="28" t="s">
        <v>792</v>
      </c>
      <c r="E1793" s="27" t="s">
        <v>716</v>
      </c>
      <c r="F1793" s="27" t="s">
        <v>710</v>
      </c>
      <c r="G1793" s="29">
        <v>31353</v>
      </c>
      <c r="H1793" s="28">
        <v>1</v>
      </c>
      <c r="I1793" s="28">
        <v>1</v>
      </c>
      <c r="J1793" s="28">
        <f>CLEAN!$H1793+CLEAN!$I1793</f>
        <v>2</v>
      </c>
      <c r="K1793" s="30">
        <v>41637</v>
      </c>
      <c r="L1793" s="28">
        <f ca="1">YEAR(TODAY())-YEAR(CLEAN!$K1793)</f>
        <v>12</v>
      </c>
      <c r="M1793" s="28">
        <v>24</v>
      </c>
      <c r="N1793" s="28">
        <f>SUM(CLEAN!$AB1793:$AE1793)</f>
        <v>12</v>
      </c>
      <c r="O1793" s="31">
        <f>CLEAN!$U1793+CLEAN!$V1793+CLEAN!$W1793+CLEAN!$X1793+CLEAN!$Y1793+CLEAN!$Z1793</f>
        <v>31</v>
      </c>
      <c r="P1793" s="28">
        <f>IF(CLEAN!$M1793&lt;=32,3,IF(CLEAN!$M1793&lt;=65,2,1))</f>
        <v>3</v>
      </c>
      <c r="Q1793" s="28">
        <f>IF(Table_Market[[#This Row],[F_TOTAL_achat]]&lt;=14,1,IF(Table_Market[[#This Row],[F_TOTAL_achat]]&lt;=21,2,3))</f>
        <v>1</v>
      </c>
      <c r="R1793" s="28">
        <f>IF(Table_Market[[#This Row],[M_TOTAL_dépensé]]&lt;=115,1,IF(Table_Market[[#This Row],[M_TOTAL_dépensé]]&lt;=833,2,3))</f>
        <v>1</v>
      </c>
      <c r="S1793" s="21" t="str">
        <f>Table_Market[[#This Row],[R_SCORE]]&amp;Table_Market[[#This Row],[F_SCORE]]&amp;Table_Market[[#This Row],[M_SCORE]]</f>
        <v>311</v>
      </c>
      <c r="T17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793" s="31">
        <v>10</v>
      </c>
      <c r="V1793" s="31">
        <v>0</v>
      </c>
      <c r="W1793" s="31">
        <v>10</v>
      </c>
      <c r="X1793" s="31">
        <v>3</v>
      </c>
      <c r="Y1793" s="31">
        <v>1</v>
      </c>
      <c r="Z1793" s="31">
        <v>7</v>
      </c>
      <c r="AA1793" s="28">
        <v>2</v>
      </c>
      <c r="AB1793" s="28">
        <v>1</v>
      </c>
      <c r="AC1793" s="28">
        <v>1</v>
      </c>
      <c r="AD1793" s="28">
        <v>2</v>
      </c>
      <c r="AE1793" s="28">
        <v>8</v>
      </c>
      <c r="AF1793" s="28">
        <v>0</v>
      </c>
      <c r="AG1793" s="28">
        <v>0</v>
      </c>
      <c r="AH1793" s="28">
        <v>0</v>
      </c>
      <c r="AI1793" s="28">
        <v>0</v>
      </c>
      <c r="AJ1793" s="28">
        <v>0</v>
      </c>
      <c r="AK1793" s="28">
        <v>0</v>
      </c>
      <c r="AL1793" s="28">
        <v>3</v>
      </c>
      <c r="AM1793" s="28">
        <v>11</v>
      </c>
      <c r="AN1793" s="32">
        <v>1</v>
      </c>
    </row>
    <row r="1794" spans="1:40" x14ac:dyDescent="0.35">
      <c r="A1794" s="19">
        <v>10033</v>
      </c>
      <c r="B1794" s="20">
        <v>1973</v>
      </c>
      <c r="C1794" s="21">
        <f ca="1">YEAR(TODAY())-CLEAN!$B1794</f>
        <v>52</v>
      </c>
      <c r="D1794" s="28" t="s">
        <v>792</v>
      </c>
      <c r="E1794" s="20" t="s">
        <v>717</v>
      </c>
      <c r="F1794" s="20" t="s">
        <v>711</v>
      </c>
      <c r="G1794" s="22">
        <v>31163</v>
      </c>
      <c r="H1794" s="21">
        <v>1</v>
      </c>
      <c r="I1794" s="21">
        <v>0</v>
      </c>
      <c r="J1794" s="21">
        <f>CLEAN!$H1794+CLEAN!$I1794</f>
        <v>1</v>
      </c>
      <c r="K1794" s="23">
        <v>41683</v>
      </c>
      <c r="L1794" s="21">
        <f ca="1">YEAR(TODAY())-YEAR(CLEAN!$K1794)</f>
        <v>11</v>
      </c>
      <c r="M1794" s="21">
        <v>54</v>
      </c>
      <c r="N1794" s="21">
        <f>SUM(CLEAN!$AB1794:$AE1794)</f>
        <v>10</v>
      </c>
      <c r="O1794" s="24">
        <f>CLEAN!$U1794+CLEAN!$V1794+CLEAN!$W1794+CLEAN!$X1794+CLEAN!$Y1794+CLEAN!$Z1794</f>
        <v>38</v>
      </c>
      <c r="P1794" s="21">
        <f>IF(CLEAN!$M1794&lt;=32,3,IF(CLEAN!$M1794&lt;=65,2,1))</f>
        <v>2</v>
      </c>
      <c r="Q1794" s="21">
        <f>IF(Table_Market[[#This Row],[F_TOTAL_achat]]&lt;=14,1,IF(Table_Market[[#This Row],[F_TOTAL_achat]]&lt;=21,2,3))</f>
        <v>1</v>
      </c>
      <c r="R1794" s="21">
        <f>IF(Table_Market[[#This Row],[M_TOTAL_dépensé]]&lt;=115,1,IF(Table_Market[[#This Row],[M_TOTAL_dépensé]]&lt;=833,2,3))</f>
        <v>1</v>
      </c>
      <c r="S1794" s="21" t="str">
        <f>Table_Market[[#This Row],[R_SCORE]]&amp;Table_Market[[#This Row],[F_SCORE]]&amp;Table_Market[[#This Row],[M_SCORE]]</f>
        <v>211</v>
      </c>
      <c r="T17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94" s="24">
        <v>2</v>
      </c>
      <c r="V1794" s="24">
        <v>3</v>
      </c>
      <c r="W1794" s="24">
        <v>10</v>
      </c>
      <c r="X1794" s="24">
        <v>11</v>
      </c>
      <c r="Y1794" s="24">
        <v>2</v>
      </c>
      <c r="Z1794" s="24">
        <v>10</v>
      </c>
      <c r="AA1794" s="21">
        <v>1</v>
      </c>
      <c r="AB1794" s="21">
        <v>1</v>
      </c>
      <c r="AC1794" s="21">
        <v>0</v>
      </c>
      <c r="AD1794" s="21">
        <v>3</v>
      </c>
      <c r="AE1794" s="21">
        <v>6</v>
      </c>
      <c r="AF1794" s="21">
        <v>0</v>
      </c>
      <c r="AG1794" s="21">
        <v>0</v>
      </c>
      <c r="AH1794" s="21">
        <v>0</v>
      </c>
      <c r="AI1794" s="21">
        <v>0</v>
      </c>
      <c r="AJ1794" s="21">
        <v>0</v>
      </c>
      <c r="AK1794" s="21">
        <v>0</v>
      </c>
      <c r="AL1794" s="21">
        <v>3</v>
      </c>
      <c r="AM1794" s="21">
        <v>11</v>
      </c>
      <c r="AN1794" s="25">
        <v>0</v>
      </c>
    </row>
    <row r="1795" spans="1:40" x14ac:dyDescent="0.35">
      <c r="A1795" s="26">
        <v>5751</v>
      </c>
      <c r="B1795" s="27">
        <v>1973</v>
      </c>
      <c r="C1795" s="21">
        <f ca="1">YEAR(TODAY())-CLEAN!$B1795</f>
        <v>52</v>
      </c>
      <c r="D1795" s="28" t="s">
        <v>792</v>
      </c>
      <c r="E1795" s="27" t="s">
        <v>717</v>
      </c>
      <c r="F1795" s="27" t="s">
        <v>711</v>
      </c>
      <c r="G1795" s="29">
        <v>31163</v>
      </c>
      <c r="H1795" s="28">
        <v>1</v>
      </c>
      <c r="I1795" s="28">
        <v>0</v>
      </c>
      <c r="J1795" s="28">
        <f>CLEAN!$H1795+CLEAN!$I1795</f>
        <v>1</v>
      </c>
      <c r="K1795" s="30">
        <v>41683</v>
      </c>
      <c r="L1795" s="28">
        <f ca="1">YEAR(TODAY())-YEAR(CLEAN!$K1795)</f>
        <v>11</v>
      </c>
      <c r="M1795" s="28">
        <v>54</v>
      </c>
      <c r="N1795" s="28">
        <f>SUM(CLEAN!$AB1795:$AE1795)</f>
        <v>10</v>
      </c>
      <c r="O1795" s="31">
        <f>CLEAN!$U1795+CLEAN!$V1795+CLEAN!$W1795+CLEAN!$X1795+CLEAN!$Y1795+CLEAN!$Z1795</f>
        <v>38</v>
      </c>
      <c r="P1795" s="28">
        <f>IF(CLEAN!$M1795&lt;=32,3,IF(CLEAN!$M1795&lt;=65,2,1))</f>
        <v>2</v>
      </c>
      <c r="Q1795" s="28">
        <f>IF(Table_Market[[#This Row],[F_TOTAL_achat]]&lt;=14,1,IF(Table_Market[[#This Row],[F_TOTAL_achat]]&lt;=21,2,3))</f>
        <v>1</v>
      </c>
      <c r="R1795" s="28">
        <f>IF(Table_Market[[#This Row],[M_TOTAL_dépensé]]&lt;=115,1,IF(Table_Market[[#This Row],[M_TOTAL_dépensé]]&lt;=833,2,3))</f>
        <v>1</v>
      </c>
      <c r="S1795" s="21" t="str">
        <f>Table_Market[[#This Row],[R_SCORE]]&amp;Table_Market[[#This Row],[F_SCORE]]&amp;Table_Market[[#This Row],[M_SCORE]]</f>
        <v>211</v>
      </c>
      <c r="T17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95" s="31">
        <v>2</v>
      </c>
      <c r="V1795" s="31">
        <v>3</v>
      </c>
      <c r="W1795" s="31">
        <v>10</v>
      </c>
      <c r="X1795" s="31">
        <v>11</v>
      </c>
      <c r="Y1795" s="31">
        <v>2</v>
      </c>
      <c r="Z1795" s="31">
        <v>10</v>
      </c>
      <c r="AA1795" s="28">
        <v>1</v>
      </c>
      <c r="AB1795" s="28">
        <v>1</v>
      </c>
      <c r="AC1795" s="28">
        <v>0</v>
      </c>
      <c r="AD1795" s="28">
        <v>3</v>
      </c>
      <c r="AE1795" s="28">
        <v>6</v>
      </c>
      <c r="AF1795" s="28">
        <v>0</v>
      </c>
      <c r="AG1795" s="28">
        <v>0</v>
      </c>
      <c r="AH1795" s="28">
        <v>0</v>
      </c>
      <c r="AI1795" s="28">
        <v>0</v>
      </c>
      <c r="AJ1795" s="28">
        <v>0</v>
      </c>
      <c r="AK1795" s="28">
        <v>0</v>
      </c>
      <c r="AL1795" s="28">
        <v>3</v>
      </c>
      <c r="AM1795" s="28">
        <v>11</v>
      </c>
      <c r="AN1795" s="32">
        <v>0</v>
      </c>
    </row>
    <row r="1796" spans="1:40" x14ac:dyDescent="0.35">
      <c r="A1796" s="19">
        <v>10236</v>
      </c>
      <c r="B1796" s="20">
        <v>1975</v>
      </c>
      <c r="C1796" s="21">
        <f ca="1">YEAR(TODAY())-CLEAN!$B1796</f>
        <v>50</v>
      </c>
      <c r="D1796" s="28" t="s">
        <v>792</v>
      </c>
      <c r="E1796" s="20" t="s">
        <v>717</v>
      </c>
      <c r="F1796" s="20" t="s">
        <v>709</v>
      </c>
      <c r="G1796" s="22">
        <v>31160</v>
      </c>
      <c r="H1796" s="21">
        <v>1</v>
      </c>
      <c r="I1796" s="21">
        <v>0</v>
      </c>
      <c r="J1796" s="21">
        <f>CLEAN!$H1796+CLEAN!$I1796</f>
        <v>1</v>
      </c>
      <c r="K1796" s="23">
        <v>41533</v>
      </c>
      <c r="L1796" s="21">
        <f ca="1">YEAR(TODAY())-YEAR(CLEAN!$K1796)</f>
        <v>12</v>
      </c>
      <c r="M1796" s="21">
        <v>59</v>
      </c>
      <c r="N1796" s="21">
        <f>SUM(CLEAN!$AB1796:$AE1796)</f>
        <v>13</v>
      </c>
      <c r="O1796" s="24">
        <f>CLEAN!$U1796+CLEAN!$V1796+CLEAN!$W1796+CLEAN!$X1796+CLEAN!$Y1796+CLEAN!$Z1796</f>
        <v>64</v>
      </c>
      <c r="P1796" s="21">
        <f>IF(CLEAN!$M1796&lt;=32,3,IF(CLEAN!$M1796&lt;=65,2,1))</f>
        <v>2</v>
      </c>
      <c r="Q1796" s="21">
        <f>IF(Table_Market[[#This Row],[F_TOTAL_achat]]&lt;=14,1,IF(Table_Market[[#This Row],[F_TOTAL_achat]]&lt;=21,2,3))</f>
        <v>1</v>
      </c>
      <c r="R1796" s="21">
        <f>IF(Table_Market[[#This Row],[M_TOTAL_dépensé]]&lt;=115,1,IF(Table_Market[[#This Row],[M_TOTAL_dépensé]]&lt;=833,2,3))</f>
        <v>1</v>
      </c>
      <c r="S1796" s="21" t="str">
        <f>Table_Market[[#This Row],[R_SCORE]]&amp;Table_Market[[#This Row],[F_SCORE]]&amp;Table_Market[[#This Row],[M_SCORE]]</f>
        <v>211</v>
      </c>
      <c r="T17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96" s="24">
        <v>16</v>
      </c>
      <c r="V1796" s="24">
        <v>3</v>
      </c>
      <c r="W1796" s="24">
        <v>25</v>
      </c>
      <c r="X1796" s="24">
        <v>6</v>
      </c>
      <c r="Y1796" s="24">
        <v>1</v>
      </c>
      <c r="Z1796" s="24">
        <v>13</v>
      </c>
      <c r="AA1796" s="21">
        <v>2</v>
      </c>
      <c r="AB1796" s="21">
        <v>2</v>
      </c>
      <c r="AC1796" s="21">
        <v>0</v>
      </c>
      <c r="AD1796" s="21">
        <v>3</v>
      </c>
      <c r="AE1796" s="21">
        <v>8</v>
      </c>
      <c r="AF1796" s="21">
        <v>0</v>
      </c>
      <c r="AG1796" s="21">
        <v>0</v>
      </c>
      <c r="AH1796" s="21">
        <v>0</v>
      </c>
      <c r="AI1796" s="21">
        <v>0</v>
      </c>
      <c r="AJ1796" s="21">
        <v>0</v>
      </c>
      <c r="AK1796" s="21">
        <v>0</v>
      </c>
      <c r="AL1796" s="21">
        <v>3</v>
      </c>
      <c r="AM1796" s="21">
        <v>11</v>
      </c>
      <c r="AN1796" s="25">
        <v>0</v>
      </c>
    </row>
    <row r="1797" spans="1:40" x14ac:dyDescent="0.35">
      <c r="A1797" s="26">
        <v>5790</v>
      </c>
      <c r="B1797" s="27">
        <v>1985</v>
      </c>
      <c r="C1797" s="21">
        <f ca="1">YEAR(TODAY())-CLEAN!$B1797</f>
        <v>40</v>
      </c>
      <c r="D1797" s="28" t="s">
        <v>793</v>
      </c>
      <c r="E1797" s="27" t="s">
        <v>716</v>
      </c>
      <c r="F1797" s="27" t="s">
        <v>710</v>
      </c>
      <c r="G1797" s="29">
        <v>31158</v>
      </c>
      <c r="H1797" s="28">
        <v>1</v>
      </c>
      <c r="I1797" s="28">
        <v>0</v>
      </c>
      <c r="J1797" s="28">
        <f>CLEAN!$H1797+CLEAN!$I1797</f>
        <v>1</v>
      </c>
      <c r="K1797" s="30">
        <v>41301</v>
      </c>
      <c r="L1797" s="28">
        <f ca="1">YEAR(TODAY())-YEAR(CLEAN!$K1797)</f>
        <v>12</v>
      </c>
      <c r="M1797" s="28">
        <v>62</v>
      </c>
      <c r="N1797" s="28">
        <f>SUM(CLEAN!$AB1797:$AE1797)</f>
        <v>13</v>
      </c>
      <c r="O1797" s="31">
        <f>CLEAN!$U1797+CLEAN!$V1797+CLEAN!$W1797+CLEAN!$X1797+CLEAN!$Y1797+CLEAN!$Z1797</f>
        <v>72</v>
      </c>
      <c r="P1797" s="28">
        <f>IF(CLEAN!$M1797&lt;=32,3,IF(CLEAN!$M1797&lt;=65,2,1))</f>
        <v>2</v>
      </c>
      <c r="Q1797" s="28">
        <f>IF(Table_Market[[#This Row],[F_TOTAL_achat]]&lt;=14,1,IF(Table_Market[[#This Row],[F_TOTAL_achat]]&lt;=21,2,3))</f>
        <v>1</v>
      </c>
      <c r="R1797" s="28">
        <f>IF(Table_Market[[#This Row],[M_TOTAL_dépensé]]&lt;=115,1,IF(Table_Market[[#This Row],[M_TOTAL_dépensé]]&lt;=833,2,3))</f>
        <v>1</v>
      </c>
      <c r="S1797" s="21" t="str">
        <f>Table_Market[[#This Row],[R_SCORE]]&amp;Table_Market[[#This Row],[F_SCORE]]&amp;Table_Market[[#This Row],[M_SCORE]]</f>
        <v>211</v>
      </c>
      <c r="T17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97" s="31">
        <v>25</v>
      </c>
      <c r="V1797" s="31">
        <v>6</v>
      </c>
      <c r="W1797" s="31">
        <v>16</v>
      </c>
      <c r="X1797" s="31">
        <v>20</v>
      </c>
      <c r="Y1797" s="31">
        <v>0</v>
      </c>
      <c r="Z1797" s="31">
        <v>5</v>
      </c>
      <c r="AA1797" s="28">
        <v>2</v>
      </c>
      <c r="AB1797" s="28">
        <v>2</v>
      </c>
      <c r="AC1797" s="28">
        <v>0</v>
      </c>
      <c r="AD1797" s="28">
        <v>3</v>
      </c>
      <c r="AE1797" s="28">
        <v>8</v>
      </c>
      <c r="AF1797" s="28">
        <v>0</v>
      </c>
      <c r="AG1797" s="28">
        <v>0</v>
      </c>
      <c r="AH1797" s="28">
        <v>0</v>
      </c>
      <c r="AI1797" s="28">
        <v>0</v>
      </c>
      <c r="AJ1797" s="28">
        <v>0</v>
      </c>
      <c r="AK1797" s="28">
        <v>0</v>
      </c>
      <c r="AL1797" s="28">
        <v>3</v>
      </c>
      <c r="AM1797" s="28">
        <v>11</v>
      </c>
      <c r="AN1797" s="32">
        <v>0</v>
      </c>
    </row>
    <row r="1798" spans="1:40" x14ac:dyDescent="0.35">
      <c r="A1798" s="19">
        <v>3537</v>
      </c>
      <c r="B1798" s="20">
        <v>1981</v>
      </c>
      <c r="C1798" s="21">
        <f ca="1">YEAR(TODAY())-CLEAN!$B1798</f>
        <v>44</v>
      </c>
      <c r="D1798" s="28" t="s">
        <v>793</v>
      </c>
      <c r="E1798" s="20" t="s">
        <v>716</v>
      </c>
      <c r="F1798" s="20" t="s">
        <v>713</v>
      </c>
      <c r="G1798" s="22">
        <v>31089</v>
      </c>
      <c r="H1798" s="21">
        <v>1</v>
      </c>
      <c r="I1798" s="21">
        <v>0</v>
      </c>
      <c r="J1798" s="21">
        <f>CLEAN!$H1798+CLEAN!$I1798</f>
        <v>1</v>
      </c>
      <c r="K1798" s="23">
        <v>41138</v>
      </c>
      <c r="L1798" s="21">
        <f ca="1">YEAR(TODAY())-YEAR(CLEAN!$K1798)</f>
        <v>13</v>
      </c>
      <c r="M1798" s="21">
        <v>57</v>
      </c>
      <c r="N1798" s="21">
        <f>SUM(CLEAN!$AB1798:$AE1798)</f>
        <v>15</v>
      </c>
      <c r="O1798" s="24">
        <f>CLEAN!$U1798+CLEAN!$V1798+CLEAN!$W1798+CLEAN!$X1798+CLEAN!$Y1798+CLEAN!$Z1798</f>
        <v>79</v>
      </c>
      <c r="P1798" s="21">
        <f>IF(CLEAN!$M1798&lt;=32,3,IF(CLEAN!$M1798&lt;=65,2,1))</f>
        <v>2</v>
      </c>
      <c r="Q1798" s="21">
        <f>IF(Table_Market[[#This Row],[F_TOTAL_achat]]&lt;=14,1,IF(Table_Market[[#This Row],[F_TOTAL_achat]]&lt;=21,2,3))</f>
        <v>2</v>
      </c>
      <c r="R1798" s="21">
        <f>IF(Table_Market[[#This Row],[M_TOTAL_dépensé]]&lt;=115,1,IF(Table_Market[[#This Row],[M_TOTAL_dépensé]]&lt;=833,2,3))</f>
        <v>1</v>
      </c>
      <c r="S1798" s="21" t="str">
        <f>Table_Market[[#This Row],[R_SCORE]]&amp;Table_Market[[#This Row],[F_SCORE]]&amp;Table_Market[[#This Row],[M_SCORE]]</f>
        <v>221</v>
      </c>
      <c r="T17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798" s="24">
        <v>31</v>
      </c>
      <c r="V1798" s="24">
        <v>3</v>
      </c>
      <c r="W1798" s="24">
        <v>31</v>
      </c>
      <c r="X1798" s="24">
        <v>2</v>
      </c>
      <c r="Y1798" s="24">
        <v>8</v>
      </c>
      <c r="Z1798" s="24">
        <v>4</v>
      </c>
      <c r="AA1798" s="21">
        <v>3</v>
      </c>
      <c r="AB1798" s="21">
        <v>3</v>
      </c>
      <c r="AC1798" s="21">
        <v>0</v>
      </c>
      <c r="AD1798" s="21">
        <v>4</v>
      </c>
      <c r="AE1798" s="21">
        <v>8</v>
      </c>
      <c r="AF1798" s="21">
        <v>0</v>
      </c>
      <c r="AG1798" s="21">
        <v>0</v>
      </c>
      <c r="AH1798" s="21">
        <v>0</v>
      </c>
      <c r="AI1798" s="21">
        <v>0</v>
      </c>
      <c r="AJ1798" s="21">
        <v>0</v>
      </c>
      <c r="AK1798" s="21">
        <v>0</v>
      </c>
      <c r="AL1798" s="21">
        <v>3</v>
      </c>
      <c r="AM1798" s="21">
        <v>11</v>
      </c>
      <c r="AN1798" s="25">
        <v>0</v>
      </c>
    </row>
    <row r="1799" spans="1:40" x14ac:dyDescent="0.35">
      <c r="A1799" s="26">
        <v>922</v>
      </c>
      <c r="B1799" s="27">
        <v>1979</v>
      </c>
      <c r="C1799" s="21">
        <f ca="1">YEAR(TODAY())-CLEAN!$B1799</f>
        <v>46</v>
      </c>
      <c r="D1799" s="28" t="s">
        <v>792</v>
      </c>
      <c r="E1799" s="27" t="s">
        <v>717</v>
      </c>
      <c r="F1799" s="27" t="s">
        <v>710</v>
      </c>
      <c r="G1799" s="29">
        <v>31086</v>
      </c>
      <c r="H1799" s="28">
        <v>1</v>
      </c>
      <c r="I1799" s="28">
        <v>1</v>
      </c>
      <c r="J1799" s="28">
        <f>CLEAN!$H1799+CLEAN!$I1799</f>
        <v>2</v>
      </c>
      <c r="K1799" s="30">
        <v>41398</v>
      </c>
      <c r="L1799" s="28">
        <f ca="1">YEAR(TODAY())-YEAR(CLEAN!$K1799)</f>
        <v>12</v>
      </c>
      <c r="M1799" s="28">
        <v>79</v>
      </c>
      <c r="N1799" s="28">
        <f>SUM(CLEAN!$AB1799:$AE1799)</f>
        <v>12</v>
      </c>
      <c r="O1799" s="31">
        <f>CLEAN!$U1799+CLEAN!$V1799+CLEAN!$W1799+CLEAN!$X1799+CLEAN!$Y1799+CLEAN!$Z1799</f>
        <v>48</v>
      </c>
      <c r="P1799" s="28">
        <f>IF(CLEAN!$M1799&lt;=32,3,IF(CLEAN!$M1799&lt;=65,2,1))</f>
        <v>1</v>
      </c>
      <c r="Q1799" s="28">
        <f>IF(Table_Market[[#This Row],[F_TOTAL_achat]]&lt;=14,1,IF(Table_Market[[#This Row],[F_TOTAL_achat]]&lt;=21,2,3))</f>
        <v>1</v>
      </c>
      <c r="R1799" s="28">
        <f>IF(Table_Market[[#This Row],[M_TOTAL_dépensé]]&lt;=115,1,IF(Table_Market[[#This Row],[M_TOTAL_dépensé]]&lt;=833,2,3))</f>
        <v>1</v>
      </c>
      <c r="S1799" s="21" t="str">
        <f>Table_Market[[#This Row],[R_SCORE]]&amp;Table_Market[[#This Row],[F_SCORE]]&amp;Table_Market[[#This Row],[M_SCORE]]</f>
        <v>111</v>
      </c>
      <c r="T17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799" s="31">
        <v>16</v>
      </c>
      <c r="V1799" s="31">
        <v>2</v>
      </c>
      <c r="W1799" s="31">
        <v>11</v>
      </c>
      <c r="X1799" s="31">
        <v>3</v>
      </c>
      <c r="Y1799" s="31">
        <v>0</v>
      </c>
      <c r="Z1799" s="31">
        <v>16</v>
      </c>
      <c r="AA1799" s="28">
        <v>2</v>
      </c>
      <c r="AB1799" s="28">
        <v>1</v>
      </c>
      <c r="AC1799" s="28">
        <v>1</v>
      </c>
      <c r="AD1799" s="28">
        <v>2</v>
      </c>
      <c r="AE1799" s="28">
        <v>8</v>
      </c>
      <c r="AF1799" s="28">
        <v>1</v>
      </c>
      <c r="AG1799" s="28">
        <v>0</v>
      </c>
      <c r="AH1799" s="28">
        <v>0</v>
      </c>
      <c r="AI1799" s="28">
        <v>0</v>
      </c>
      <c r="AJ1799" s="28">
        <v>0</v>
      </c>
      <c r="AK1799" s="28">
        <v>0</v>
      </c>
      <c r="AL1799" s="28">
        <v>3</v>
      </c>
      <c r="AM1799" s="28">
        <v>11</v>
      </c>
      <c r="AN1799" s="32">
        <v>0</v>
      </c>
    </row>
    <row r="1800" spans="1:40" x14ac:dyDescent="0.35">
      <c r="A1800" s="19">
        <v>5263</v>
      </c>
      <c r="B1800" s="20">
        <v>1977</v>
      </c>
      <c r="C1800" s="21">
        <f ca="1">YEAR(TODAY())-CLEAN!$B1800</f>
        <v>48</v>
      </c>
      <c r="D1800" s="28" t="s">
        <v>792</v>
      </c>
      <c r="E1800" s="20" t="s">
        <v>717</v>
      </c>
      <c r="F1800" s="20" t="s">
        <v>710</v>
      </c>
      <c r="G1800" s="22">
        <v>31056</v>
      </c>
      <c r="H1800" s="21">
        <v>1</v>
      </c>
      <c r="I1800" s="21">
        <v>0</v>
      </c>
      <c r="J1800" s="21">
        <f>CLEAN!$H1800+CLEAN!$I1800</f>
        <v>1</v>
      </c>
      <c r="K1800" s="23">
        <v>41296</v>
      </c>
      <c r="L1800" s="21">
        <f ca="1">YEAR(TODAY())-YEAR(CLEAN!$K1800)</f>
        <v>12</v>
      </c>
      <c r="M1800" s="21">
        <v>99</v>
      </c>
      <c r="N1800" s="21">
        <f>SUM(CLEAN!$AB1800:$AE1800)</f>
        <v>12</v>
      </c>
      <c r="O1800" s="24">
        <f>CLEAN!$U1800+CLEAN!$V1800+CLEAN!$W1800+CLEAN!$X1800+CLEAN!$Y1800+CLEAN!$Z1800</f>
        <v>55</v>
      </c>
      <c r="P1800" s="21">
        <f>IF(CLEAN!$M1800&lt;=32,3,IF(CLEAN!$M1800&lt;=65,2,1))</f>
        <v>1</v>
      </c>
      <c r="Q1800" s="21">
        <f>IF(Table_Market[[#This Row],[F_TOTAL_achat]]&lt;=14,1,IF(Table_Market[[#This Row],[F_TOTAL_achat]]&lt;=21,2,3))</f>
        <v>1</v>
      </c>
      <c r="R1800" s="21">
        <f>IF(Table_Market[[#This Row],[M_TOTAL_dépensé]]&lt;=115,1,IF(Table_Market[[#This Row],[M_TOTAL_dépensé]]&lt;=833,2,3))</f>
        <v>1</v>
      </c>
      <c r="S1800" s="21" t="str">
        <f>Table_Market[[#This Row],[R_SCORE]]&amp;Table_Market[[#This Row],[F_SCORE]]&amp;Table_Market[[#This Row],[M_SCORE]]</f>
        <v>111</v>
      </c>
      <c r="T18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00" s="24">
        <v>5</v>
      </c>
      <c r="V1800" s="24">
        <v>10</v>
      </c>
      <c r="W1800" s="24">
        <v>13</v>
      </c>
      <c r="X1800" s="24">
        <v>3</v>
      </c>
      <c r="Y1800" s="24">
        <v>8</v>
      </c>
      <c r="Z1800" s="24">
        <v>16</v>
      </c>
      <c r="AA1800" s="21">
        <v>1</v>
      </c>
      <c r="AB1800" s="21">
        <v>1</v>
      </c>
      <c r="AC1800" s="21">
        <v>0</v>
      </c>
      <c r="AD1800" s="21">
        <v>3</v>
      </c>
      <c r="AE1800" s="21">
        <v>8</v>
      </c>
      <c r="AF1800" s="21">
        <v>0</v>
      </c>
      <c r="AG1800" s="21">
        <v>0</v>
      </c>
      <c r="AH1800" s="21">
        <v>0</v>
      </c>
      <c r="AI1800" s="21">
        <v>0</v>
      </c>
      <c r="AJ1800" s="21">
        <v>0</v>
      </c>
      <c r="AK1800" s="21">
        <v>0</v>
      </c>
      <c r="AL1800" s="21">
        <v>3</v>
      </c>
      <c r="AM1800" s="21">
        <v>11</v>
      </c>
      <c r="AN1800" s="25">
        <v>0</v>
      </c>
    </row>
    <row r="1801" spans="1:40" x14ac:dyDescent="0.35">
      <c r="A1801" s="26">
        <v>7386</v>
      </c>
      <c r="B1801" s="27">
        <v>1976</v>
      </c>
      <c r="C1801" s="21">
        <f ca="1">YEAR(TODAY())-CLEAN!$B1801</f>
        <v>49</v>
      </c>
      <c r="D1801" s="28" t="s">
        <v>792</v>
      </c>
      <c r="E1801" s="27" t="s">
        <v>716</v>
      </c>
      <c r="F1801" s="27" t="s">
        <v>711</v>
      </c>
      <c r="G1801" s="29">
        <v>30992</v>
      </c>
      <c r="H1801" s="28">
        <v>1</v>
      </c>
      <c r="I1801" s="28">
        <v>0</v>
      </c>
      <c r="J1801" s="28">
        <f>CLEAN!$H1801+CLEAN!$I1801</f>
        <v>1</v>
      </c>
      <c r="K1801" s="30">
        <v>41386</v>
      </c>
      <c r="L1801" s="28">
        <f ca="1">YEAR(TODAY())-YEAR(CLEAN!$K1801)</f>
        <v>12</v>
      </c>
      <c r="M1801" s="28">
        <v>83</v>
      </c>
      <c r="N1801" s="28">
        <f>SUM(CLEAN!$AB1801:$AE1801)</f>
        <v>11</v>
      </c>
      <c r="O1801" s="31">
        <f>CLEAN!$U1801+CLEAN!$V1801+CLEAN!$W1801+CLEAN!$X1801+CLEAN!$Y1801+CLEAN!$Z1801</f>
        <v>43</v>
      </c>
      <c r="P1801" s="28">
        <f>IF(CLEAN!$M1801&lt;=32,3,IF(CLEAN!$M1801&lt;=65,2,1))</f>
        <v>1</v>
      </c>
      <c r="Q1801" s="28">
        <f>IF(Table_Market[[#This Row],[F_TOTAL_achat]]&lt;=14,1,IF(Table_Market[[#This Row],[F_TOTAL_achat]]&lt;=21,2,3))</f>
        <v>1</v>
      </c>
      <c r="R1801" s="28">
        <f>IF(Table_Market[[#This Row],[M_TOTAL_dépensé]]&lt;=115,1,IF(Table_Market[[#This Row],[M_TOTAL_dépensé]]&lt;=833,2,3))</f>
        <v>1</v>
      </c>
      <c r="S1801" s="21" t="str">
        <f>Table_Market[[#This Row],[R_SCORE]]&amp;Table_Market[[#This Row],[F_SCORE]]&amp;Table_Market[[#This Row],[M_SCORE]]</f>
        <v>111</v>
      </c>
      <c r="T18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01" s="31">
        <v>17</v>
      </c>
      <c r="V1801" s="31">
        <v>0</v>
      </c>
      <c r="W1801" s="31">
        <v>14</v>
      </c>
      <c r="X1801" s="31">
        <v>7</v>
      </c>
      <c r="Y1801" s="31">
        <v>3</v>
      </c>
      <c r="Z1801" s="31">
        <v>2</v>
      </c>
      <c r="AA1801" s="28">
        <v>1</v>
      </c>
      <c r="AB1801" s="28">
        <v>1</v>
      </c>
      <c r="AC1801" s="28">
        <v>0</v>
      </c>
      <c r="AD1801" s="28">
        <v>3</v>
      </c>
      <c r="AE1801" s="28">
        <v>7</v>
      </c>
      <c r="AF1801" s="28">
        <v>0</v>
      </c>
      <c r="AG1801" s="28">
        <v>0</v>
      </c>
      <c r="AH1801" s="28">
        <v>0</v>
      </c>
      <c r="AI1801" s="28">
        <v>0</v>
      </c>
      <c r="AJ1801" s="28">
        <v>0</v>
      </c>
      <c r="AK1801" s="28">
        <v>0</v>
      </c>
      <c r="AL1801" s="28">
        <v>3</v>
      </c>
      <c r="AM1801" s="28">
        <v>11</v>
      </c>
      <c r="AN1801" s="32">
        <v>0</v>
      </c>
    </row>
    <row r="1802" spans="1:40" x14ac:dyDescent="0.35">
      <c r="A1802" s="19">
        <v>3006</v>
      </c>
      <c r="B1802" s="20">
        <v>1976</v>
      </c>
      <c r="C1802" s="21">
        <f ca="1">YEAR(TODAY())-CLEAN!$B1802</f>
        <v>49</v>
      </c>
      <c r="D1802" s="28" t="s">
        <v>792</v>
      </c>
      <c r="E1802" s="20" t="s">
        <v>716</v>
      </c>
      <c r="F1802" s="20" t="s">
        <v>711</v>
      </c>
      <c r="G1802" s="22">
        <v>30992</v>
      </c>
      <c r="H1802" s="21">
        <v>1</v>
      </c>
      <c r="I1802" s="21">
        <v>0</v>
      </c>
      <c r="J1802" s="21">
        <f>CLEAN!$H1802+CLEAN!$I1802</f>
        <v>1</v>
      </c>
      <c r="K1802" s="23">
        <v>41386</v>
      </c>
      <c r="L1802" s="21">
        <f ca="1">YEAR(TODAY())-YEAR(CLEAN!$K1802)</f>
        <v>12</v>
      </c>
      <c r="M1802" s="21">
        <v>83</v>
      </c>
      <c r="N1802" s="21">
        <f>SUM(CLEAN!$AB1802:$AE1802)</f>
        <v>11</v>
      </c>
      <c r="O1802" s="24">
        <f>CLEAN!$U1802+CLEAN!$V1802+CLEAN!$W1802+CLEAN!$X1802+CLEAN!$Y1802+CLEAN!$Z1802</f>
        <v>43</v>
      </c>
      <c r="P1802" s="21">
        <f>IF(CLEAN!$M1802&lt;=32,3,IF(CLEAN!$M1802&lt;=65,2,1))</f>
        <v>1</v>
      </c>
      <c r="Q1802" s="21">
        <f>IF(Table_Market[[#This Row],[F_TOTAL_achat]]&lt;=14,1,IF(Table_Market[[#This Row],[F_TOTAL_achat]]&lt;=21,2,3))</f>
        <v>1</v>
      </c>
      <c r="R1802" s="21">
        <f>IF(Table_Market[[#This Row],[M_TOTAL_dépensé]]&lt;=115,1,IF(Table_Market[[#This Row],[M_TOTAL_dépensé]]&lt;=833,2,3))</f>
        <v>1</v>
      </c>
      <c r="S1802" s="21" t="str">
        <f>Table_Market[[#This Row],[R_SCORE]]&amp;Table_Market[[#This Row],[F_SCORE]]&amp;Table_Market[[#This Row],[M_SCORE]]</f>
        <v>111</v>
      </c>
      <c r="T18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02" s="24">
        <v>17</v>
      </c>
      <c r="V1802" s="24">
        <v>0</v>
      </c>
      <c r="W1802" s="24">
        <v>14</v>
      </c>
      <c r="X1802" s="24">
        <v>7</v>
      </c>
      <c r="Y1802" s="24">
        <v>3</v>
      </c>
      <c r="Z1802" s="24">
        <v>2</v>
      </c>
      <c r="AA1802" s="21">
        <v>1</v>
      </c>
      <c r="AB1802" s="21">
        <v>1</v>
      </c>
      <c r="AC1802" s="21">
        <v>0</v>
      </c>
      <c r="AD1802" s="21">
        <v>3</v>
      </c>
      <c r="AE1802" s="21">
        <v>7</v>
      </c>
      <c r="AF1802" s="21">
        <v>0</v>
      </c>
      <c r="AG1802" s="21">
        <v>0</v>
      </c>
      <c r="AH1802" s="21">
        <v>0</v>
      </c>
      <c r="AI1802" s="21">
        <v>0</v>
      </c>
      <c r="AJ1802" s="21">
        <v>0</v>
      </c>
      <c r="AK1802" s="21">
        <v>0</v>
      </c>
      <c r="AL1802" s="21">
        <v>3</v>
      </c>
      <c r="AM1802" s="21">
        <v>11</v>
      </c>
      <c r="AN1802" s="25">
        <v>0</v>
      </c>
    </row>
    <row r="1803" spans="1:40" x14ac:dyDescent="0.35">
      <c r="A1803" s="26">
        <v>5636</v>
      </c>
      <c r="B1803" s="27">
        <v>1963</v>
      </c>
      <c r="C1803" s="21">
        <f ca="1">YEAR(TODAY())-CLEAN!$B1803</f>
        <v>62</v>
      </c>
      <c r="D1803" s="28" t="s">
        <v>794</v>
      </c>
      <c r="E1803" s="27" t="s">
        <v>716</v>
      </c>
      <c r="F1803" s="27" t="s">
        <v>709</v>
      </c>
      <c r="G1803" s="29">
        <v>30983</v>
      </c>
      <c r="H1803" s="28">
        <v>0</v>
      </c>
      <c r="I1803" s="28">
        <v>0</v>
      </c>
      <c r="J1803" s="28">
        <f>CLEAN!$H1803+CLEAN!$I1803</f>
        <v>0</v>
      </c>
      <c r="K1803" s="30">
        <v>41222</v>
      </c>
      <c r="L1803" s="28">
        <f ca="1">YEAR(TODAY())-YEAR(CLEAN!$K1803)</f>
        <v>13</v>
      </c>
      <c r="M1803" s="28">
        <v>50</v>
      </c>
      <c r="N1803" s="28">
        <f>SUM(CLEAN!$AB1803:$AE1803)</f>
        <v>15</v>
      </c>
      <c r="O1803" s="31">
        <f>CLEAN!$U1803+CLEAN!$V1803+CLEAN!$W1803+CLEAN!$X1803+CLEAN!$Y1803+CLEAN!$Z1803</f>
        <v>167</v>
      </c>
      <c r="P1803" s="28">
        <f>IF(CLEAN!$M1803&lt;=32,3,IF(CLEAN!$M1803&lt;=65,2,1))</f>
        <v>2</v>
      </c>
      <c r="Q1803" s="28">
        <f>IF(Table_Market[[#This Row],[F_TOTAL_achat]]&lt;=14,1,IF(Table_Market[[#This Row],[F_TOTAL_achat]]&lt;=21,2,3))</f>
        <v>2</v>
      </c>
      <c r="R1803" s="28">
        <f>IF(Table_Market[[#This Row],[M_TOTAL_dépensé]]&lt;=115,1,IF(Table_Market[[#This Row],[M_TOTAL_dépensé]]&lt;=833,2,3))</f>
        <v>2</v>
      </c>
      <c r="S1803" s="21" t="str">
        <f>Table_Market[[#This Row],[R_SCORE]]&amp;Table_Market[[#This Row],[F_SCORE]]&amp;Table_Market[[#This Row],[M_SCORE]]</f>
        <v>222</v>
      </c>
      <c r="T18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03" s="31">
        <v>51</v>
      </c>
      <c r="V1803" s="31">
        <v>4</v>
      </c>
      <c r="W1803" s="31">
        <v>50</v>
      </c>
      <c r="X1803" s="31">
        <v>12</v>
      </c>
      <c r="Y1803" s="31">
        <v>1</v>
      </c>
      <c r="Z1803" s="31">
        <v>49</v>
      </c>
      <c r="AA1803" s="28">
        <v>1</v>
      </c>
      <c r="AB1803" s="28">
        <v>4</v>
      </c>
      <c r="AC1803" s="28">
        <v>0</v>
      </c>
      <c r="AD1803" s="28">
        <v>3</v>
      </c>
      <c r="AE1803" s="28">
        <v>8</v>
      </c>
      <c r="AF1803" s="28">
        <v>0</v>
      </c>
      <c r="AG1803" s="28">
        <v>0</v>
      </c>
      <c r="AH1803" s="28">
        <v>0</v>
      </c>
      <c r="AI1803" s="28">
        <v>0</v>
      </c>
      <c r="AJ1803" s="28">
        <v>0</v>
      </c>
      <c r="AK1803" s="28">
        <v>0</v>
      </c>
      <c r="AL1803" s="28">
        <v>3</v>
      </c>
      <c r="AM1803" s="28">
        <v>11</v>
      </c>
      <c r="AN1803" s="32">
        <v>1</v>
      </c>
    </row>
    <row r="1804" spans="1:40" x14ac:dyDescent="0.35">
      <c r="A1804" s="19">
        <v>5304</v>
      </c>
      <c r="B1804" s="20">
        <v>1974</v>
      </c>
      <c r="C1804" s="21">
        <f ca="1">YEAR(TODAY())-CLEAN!$B1804</f>
        <v>51</v>
      </c>
      <c r="D1804" s="28" t="s">
        <v>792</v>
      </c>
      <c r="E1804" s="20" t="s">
        <v>714</v>
      </c>
      <c r="F1804" s="20" t="s">
        <v>709</v>
      </c>
      <c r="G1804" s="22">
        <v>30899</v>
      </c>
      <c r="H1804" s="21">
        <v>1</v>
      </c>
      <c r="I1804" s="21">
        <v>0</v>
      </c>
      <c r="J1804" s="21">
        <f>CLEAN!$H1804+CLEAN!$I1804</f>
        <v>1</v>
      </c>
      <c r="K1804" s="23">
        <v>41195</v>
      </c>
      <c r="L1804" s="21">
        <f ca="1">YEAR(TODAY())-YEAR(CLEAN!$K1804)</f>
        <v>13</v>
      </c>
      <c r="M1804" s="21">
        <v>35</v>
      </c>
      <c r="N1804" s="21">
        <f>SUM(CLEAN!$AB1804:$AE1804)</f>
        <v>10</v>
      </c>
      <c r="O1804" s="24">
        <f>CLEAN!$U1804+CLEAN!$V1804+CLEAN!$W1804+CLEAN!$X1804+CLEAN!$Y1804+CLEAN!$Z1804</f>
        <v>33</v>
      </c>
      <c r="P1804" s="21">
        <f>IF(CLEAN!$M1804&lt;=32,3,IF(CLEAN!$M1804&lt;=65,2,1))</f>
        <v>2</v>
      </c>
      <c r="Q1804" s="21">
        <f>IF(Table_Market[[#This Row],[F_TOTAL_achat]]&lt;=14,1,IF(Table_Market[[#This Row],[F_TOTAL_achat]]&lt;=21,2,3))</f>
        <v>1</v>
      </c>
      <c r="R1804" s="21">
        <f>IF(Table_Market[[#This Row],[M_TOTAL_dépensé]]&lt;=115,1,IF(Table_Market[[#This Row],[M_TOTAL_dépensé]]&lt;=833,2,3))</f>
        <v>1</v>
      </c>
      <c r="S1804" s="21" t="str">
        <f>Table_Market[[#This Row],[R_SCORE]]&amp;Table_Market[[#This Row],[F_SCORE]]&amp;Table_Market[[#This Row],[M_SCORE]]</f>
        <v>211</v>
      </c>
      <c r="T18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04" s="24">
        <v>24</v>
      </c>
      <c r="V1804" s="24">
        <v>0</v>
      </c>
      <c r="W1804" s="24">
        <v>8</v>
      </c>
      <c r="X1804" s="24">
        <v>0</v>
      </c>
      <c r="Y1804" s="24">
        <v>0</v>
      </c>
      <c r="Z1804" s="24">
        <v>1</v>
      </c>
      <c r="AA1804" s="21">
        <v>2</v>
      </c>
      <c r="AB1804" s="21">
        <v>1</v>
      </c>
      <c r="AC1804" s="21">
        <v>0</v>
      </c>
      <c r="AD1804" s="21">
        <v>3</v>
      </c>
      <c r="AE1804" s="21">
        <v>6</v>
      </c>
      <c r="AF1804" s="21">
        <v>0</v>
      </c>
      <c r="AG1804" s="21">
        <v>0</v>
      </c>
      <c r="AH1804" s="21">
        <v>0</v>
      </c>
      <c r="AI1804" s="21">
        <v>0</v>
      </c>
      <c r="AJ1804" s="21">
        <v>0</v>
      </c>
      <c r="AK1804" s="21">
        <v>0</v>
      </c>
      <c r="AL1804" s="21">
        <v>3</v>
      </c>
      <c r="AM1804" s="21">
        <v>11</v>
      </c>
      <c r="AN1804" s="25">
        <v>0</v>
      </c>
    </row>
    <row r="1805" spans="1:40" x14ac:dyDescent="0.35">
      <c r="A1805" s="26">
        <v>7186</v>
      </c>
      <c r="B1805" s="27">
        <v>1966</v>
      </c>
      <c r="C1805" s="21">
        <f ca="1">YEAR(TODAY())-CLEAN!$B1805</f>
        <v>59</v>
      </c>
      <c r="D1805" s="28" t="s">
        <v>792</v>
      </c>
      <c r="E1805" s="27" t="s">
        <v>714</v>
      </c>
      <c r="F1805" s="27" t="s">
        <v>713</v>
      </c>
      <c r="G1805" s="29">
        <v>30843</v>
      </c>
      <c r="H1805" s="28">
        <v>1</v>
      </c>
      <c r="I1805" s="28">
        <v>1</v>
      </c>
      <c r="J1805" s="28">
        <f>CLEAN!$H1805+CLEAN!$I1805</f>
        <v>2</v>
      </c>
      <c r="K1805" s="30">
        <v>41785</v>
      </c>
      <c r="L1805" s="28">
        <f ca="1">YEAR(TODAY())-YEAR(CLEAN!$K1805)</f>
        <v>11</v>
      </c>
      <c r="M1805" s="28">
        <v>43</v>
      </c>
      <c r="N1805" s="28">
        <f>SUM(CLEAN!$AB1805:$AE1805)</f>
        <v>9</v>
      </c>
      <c r="O1805" s="31">
        <f>CLEAN!$U1805+CLEAN!$V1805+CLEAN!$W1805+CLEAN!$X1805+CLEAN!$Y1805+CLEAN!$Z1805</f>
        <v>35</v>
      </c>
      <c r="P1805" s="28">
        <f>IF(CLEAN!$M1805&lt;=32,3,IF(CLEAN!$M1805&lt;=65,2,1))</f>
        <v>2</v>
      </c>
      <c r="Q1805" s="28">
        <f>IF(Table_Market[[#This Row],[F_TOTAL_achat]]&lt;=14,1,IF(Table_Market[[#This Row],[F_TOTAL_achat]]&lt;=21,2,3))</f>
        <v>1</v>
      </c>
      <c r="R1805" s="28">
        <f>IF(Table_Market[[#This Row],[M_TOTAL_dépensé]]&lt;=115,1,IF(Table_Market[[#This Row],[M_TOTAL_dépensé]]&lt;=833,2,3))</f>
        <v>1</v>
      </c>
      <c r="S1805" s="21" t="str">
        <f>Table_Market[[#This Row],[R_SCORE]]&amp;Table_Market[[#This Row],[F_SCORE]]&amp;Table_Market[[#This Row],[M_SCORE]]</f>
        <v>211</v>
      </c>
      <c r="T18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05" s="31">
        <v>24</v>
      </c>
      <c r="V1805" s="31">
        <v>0</v>
      </c>
      <c r="W1805" s="31">
        <v>2</v>
      </c>
      <c r="X1805" s="31">
        <v>0</v>
      </c>
      <c r="Y1805" s="31">
        <v>0</v>
      </c>
      <c r="Z1805" s="31">
        <v>9</v>
      </c>
      <c r="AA1805" s="28">
        <v>2</v>
      </c>
      <c r="AB1805" s="28">
        <v>1</v>
      </c>
      <c r="AC1805" s="28">
        <v>1</v>
      </c>
      <c r="AD1805" s="28">
        <v>2</v>
      </c>
      <c r="AE1805" s="28">
        <v>5</v>
      </c>
      <c r="AF1805" s="28">
        <v>1</v>
      </c>
      <c r="AG1805" s="28">
        <v>0</v>
      </c>
      <c r="AH1805" s="28">
        <v>0</v>
      </c>
      <c r="AI1805" s="28">
        <v>0</v>
      </c>
      <c r="AJ1805" s="28">
        <v>0</v>
      </c>
      <c r="AK1805" s="28">
        <v>0</v>
      </c>
      <c r="AL1805" s="28">
        <v>3</v>
      </c>
      <c r="AM1805" s="28">
        <v>11</v>
      </c>
      <c r="AN1805" s="32">
        <v>0</v>
      </c>
    </row>
    <row r="1806" spans="1:40" x14ac:dyDescent="0.35">
      <c r="A1806" s="19">
        <v>113</v>
      </c>
      <c r="B1806" s="20">
        <v>1951</v>
      </c>
      <c r="C1806" s="21">
        <f ca="1">YEAR(TODAY())-CLEAN!$B1806</f>
        <v>74</v>
      </c>
      <c r="D1806" s="28" t="s">
        <v>794</v>
      </c>
      <c r="E1806" s="20" t="s">
        <v>716</v>
      </c>
      <c r="F1806" s="20" t="s">
        <v>710</v>
      </c>
      <c r="G1806" s="22">
        <v>30833</v>
      </c>
      <c r="H1806" s="21">
        <v>1</v>
      </c>
      <c r="I1806" s="21">
        <v>1</v>
      </c>
      <c r="J1806" s="21">
        <f>CLEAN!$H1806+CLEAN!$I1806</f>
        <v>2</v>
      </c>
      <c r="K1806" s="23">
        <v>41471</v>
      </c>
      <c r="L1806" s="21">
        <f ca="1">YEAR(TODAY())-YEAR(CLEAN!$K1806)</f>
        <v>12</v>
      </c>
      <c r="M1806" s="21">
        <v>33</v>
      </c>
      <c r="N1806" s="21">
        <f>SUM(CLEAN!$AB1806:$AE1806)</f>
        <v>9</v>
      </c>
      <c r="O1806" s="24">
        <f>CLEAN!$U1806+CLEAN!$V1806+CLEAN!$W1806+CLEAN!$X1806+CLEAN!$Y1806+CLEAN!$Z1806</f>
        <v>28</v>
      </c>
      <c r="P1806" s="21">
        <f>IF(CLEAN!$M1806&lt;=32,3,IF(CLEAN!$M1806&lt;=65,2,1))</f>
        <v>2</v>
      </c>
      <c r="Q1806" s="21">
        <f>IF(Table_Market[[#This Row],[F_TOTAL_achat]]&lt;=14,1,IF(Table_Market[[#This Row],[F_TOTAL_achat]]&lt;=21,2,3))</f>
        <v>1</v>
      </c>
      <c r="R1806" s="21">
        <f>IF(Table_Market[[#This Row],[M_TOTAL_dépensé]]&lt;=115,1,IF(Table_Market[[#This Row],[M_TOTAL_dépensé]]&lt;=833,2,3))</f>
        <v>1</v>
      </c>
      <c r="S1806" s="21" t="str">
        <f>Table_Market[[#This Row],[R_SCORE]]&amp;Table_Market[[#This Row],[F_SCORE]]&amp;Table_Market[[#This Row],[M_SCORE]]</f>
        <v>211</v>
      </c>
      <c r="T18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06" s="24">
        <v>11</v>
      </c>
      <c r="V1806" s="24">
        <v>0</v>
      </c>
      <c r="W1806" s="24">
        <v>7</v>
      </c>
      <c r="X1806" s="24">
        <v>3</v>
      </c>
      <c r="Y1806" s="24">
        <v>1</v>
      </c>
      <c r="Z1806" s="24">
        <v>6</v>
      </c>
      <c r="AA1806" s="21">
        <v>2</v>
      </c>
      <c r="AB1806" s="21">
        <v>1</v>
      </c>
      <c r="AC1806" s="21">
        <v>0</v>
      </c>
      <c r="AD1806" s="21">
        <v>3</v>
      </c>
      <c r="AE1806" s="21">
        <v>5</v>
      </c>
      <c r="AF1806" s="21">
        <v>0</v>
      </c>
      <c r="AG1806" s="21">
        <v>0</v>
      </c>
      <c r="AH1806" s="21">
        <v>0</v>
      </c>
      <c r="AI1806" s="21">
        <v>0</v>
      </c>
      <c r="AJ1806" s="21">
        <v>0</v>
      </c>
      <c r="AK1806" s="21">
        <v>0</v>
      </c>
      <c r="AL1806" s="21">
        <v>3</v>
      </c>
      <c r="AM1806" s="21">
        <v>11</v>
      </c>
      <c r="AN1806" s="25">
        <v>0</v>
      </c>
    </row>
    <row r="1807" spans="1:40" x14ac:dyDescent="0.35">
      <c r="A1807" s="26">
        <v>6507</v>
      </c>
      <c r="B1807" s="27">
        <v>1980</v>
      </c>
      <c r="C1807" s="21">
        <f ca="1">YEAR(TODAY())-CLEAN!$B1807</f>
        <v>45</v>
      </c>
      <c r="D1807" s="28" t="s">
        <v>792</v>
      </c>
      <c r="E1807" s="27" t="s">
        <v>716</v>
      </c>
      <c r="F1807" s="27" t="s">
        <v>709</v>
      </c>
      <c r="G1807" s="29">
        <v>30828</v>
      </c>
      <c r="H1807" s="28">
        <v>1</v>
      </c>
      <c r="I1807" s="28">
        <v>0</v>
      </c>
      <c r="J1807" s="28">
        <f>CLEAN!$H1807+CLEAN!$I1807</f>
        <v>1</v>
      </c>
      <c r="K1807" s="30">
        <v>41551</v>
      </c>
      <c r="L1807" s="28">
        <f ca="1">YEAR(TODAY())-YEAR(CLEAN!$K1807)</f>
        <v>12</v>
      </c>
      <c r="M1807" s="28">
        <v>16</v>
      </c>
      <c r="N1807" s="28">
        <f>SUM(CLEAN!$AB1807:$AE1807)</f>
        <v>9</v>
      </c>
      <c r="O1807" s="31">
        <f>CLEAN!$U1807+CLEAN!$V1807+CLEAN!$W1807+CLEAN!$X1807+CLEAN!$Y1807+CLEAN!$Z1807</f>
        <v>56</v>
      </c>
      <c r="P1807" s="28">
        <f>IF(CLEAN!$M1807&lt;=32,3,IF(CLEAN!$M1807&lt;=65,2,1))</f>
        <v>3</v>
      </c>
      <c r="Q1807" s="28">
        <f>IF(Table_Market[[#This Row],[F_TOTAL_achat]]&lt;=14,1,IF(Table_Market[[#This Row],[F_TOTAL_achat]]&lt;=21,2,3))</f>
        <v>1</v>
      </c>
      <c r="R1807" s="28">
        <f>IF(Table_Market[[#This Row],[M_TOTAL_dépensé]]&lt;=115,1,IF(Table_Market[[#This Row],[M_TOTAL_dépensé]]&lt;=833,2,3))</f>
        <v>1</v>
      </c>
      <c r="S1807" s="21" t="str">
        <f>Table_Market[[#This Row],[R_SCORE]]&amp;Table_Market[[#This Row],[F_SCORE]]&amp;Table_Market[[#This Row],[M_SCORE]]</f>
        <v>311</v>
      </c>
      <c r="T18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07" s="31">
        <v>16</v>
      </c>
      <c r="V1807" s="31">
        <v>11</v>
      </c>
      <c r="W1807" s="31">
        <v>15</v>
      </c>
      <c r="X1807" s="31">
        <v>2</v>
      </c>
      <c r="Y1807" s="31">
        <v>0</v>
      </c>
      <c r="Z1807" s="31">
        <v>12</v>
      </c>
      <c r="AA1807" s="28">
        <v>2</v>
      </c>
      <c r="AB1807" s="28">
        <v>1</v>
      </c>
      <c r="AC1807" s="28">
        <v>1</v>
      </c>
      <c r="AD1807" s="28">
        <v>4</v>
      </c>
      <c r="AE1807" s="28">
        <v>3</v>
      </c>
      <c r="AF1807" s="28">
        <v>0</v>
      </c>
      <c r="AG1807" s="28">
        <v>0</v>
      </c>
      <c r="AH1807" s="28">
        <v>0</v>
      </c>
      <c r="AI1807" s="28">
        <v>0</v>
      </c>
      <c r="AJ1807" s="28">
        <v>0</v>
      </c>
      <c r="AK1807" s="28">
        <v>0</v>
      </c>
      <c r="AL1807" s="28">
        <v>3</v>
      </c>
      <c r="AM1807" s="28">
        <v>11</v>
      </c>
      <c r="AN1807" s="32">
        <v>0</v>
      </c>
    </row>
    <row r="1808" spans="1:40" x14ac:dyDescent="0.35">
      <c r="A1808" s="19">
        <v>1517</v>
      </c>
      <c r="B1808" s="20">
        <v>1969</v>
      </c>
      <c r="C1808" s="21">
        <f ca="1">YEAR(TODAY())-CLEAN!$B1808</f>
        <v>56</v>
      </c>
      <c r="D1808" s="28" t="s">
        <v>792</v>
      </c>
      <c r="E1808" s="20" t="s">
        <v>716</v>
      </c>
      <c r="F1808" s="20" t="s">
        <v>709</v>
      </c>
      <c r="G1808" s="22">
        <v>30822</v>
      </c>
      <c r="H1808" s="21">
        <v>1</v>
      </c>
      <c r="I1808" s="21">
        <v>0</v>
      </c>
      <c r="J1808" s="21">
        <f>CLEAN!$H1808+CLEAN!$I1808</f>
        <v>1</v>
      </c>
      <c r="K1808" s="23">
        <v>41439</v>
      </c>
      <c r="L1808" s="21">
        <f ca="1">YEAR(TODAY())-YEAR(CLEAN!$K1808)</f>
        <v>12</v>
      </c>
      <c r="M1808" s="21">
        <v>92</v>
      </c>
      <c r="N1808" s="21">
        <f>SUM(CLEAN!$AB1808:$AE1808)</f>
        <v>11</v>
      </c>
      <c r="O1808" s="24">
        <f>CLEAN!$U1808+CLEAN!$V1808+CLEAN!$W1808+CLEAN!$X1808+CLEAN!$Y1808+CLEAN!$Z1808</f>
        <v>51</v>
      </c>
      <c r="P1808" s="21">
        <f>IF(CLEAN!$M1808&lt;=32,3,IF(CLEAN!$M1808&lt;=65,2,1))</f>
        <v>1</v>
      </c>
      <c r="Q1808" s="21">
        <f>IF(Table_Market[[#This Row],[F_TOTAL_achat]]&lt;=14,1,IF(Table_Market[[#This Row],[F_TOTAL_achat]]&lt;=21,2,3))</f>
        <v>1</v>
      </c>
      <c r="R1808" s="21">
        <f>IF(Table_Market[[#This Row],[M_TOTAL_dépensé]]&lt;=115,1,IF(Table_Market[[#This Row],[M_TOTAL_dépensé]]&lt;=833,2,3))</f>
        <v>1</v>
      </c>
      <c r="S1808" s="21" t="str">
        <f>Table_Market[[#This Row],[R_SCORE]]&amp;Table_Market[[#This Row],[F_SCORE]]&amp;Table_Market[[#This Row],[M_SCORE]]</f>
        <v>111</v>
      </c>
      <c r="T18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08" s="24">
        <v>3</v>
      </c>
      <c r="V1808" s="24">
        <v>9</v>
      </c>
      <c r="W1808" s="24">
        <v>13</v>
      </c>
      <c r="X1808" s="24">
        <v>2</v>
      </c>
      <c r="Y1808" s="24">
        <v>12</v>
      </c>
      <c r="Z1808" s="24">
        <v>12</v>
      </c>
      <c r="AA1808" s="21">
        <v>1</v>
      </c>
      <c r="AB1808" s="21">
        <v>1</v>
      </c>
      <c r="AC1808" s="21">
        <v>0</v>
      </c>
      <c r="AD1808" s="21">
        <v>3</v>
      </c>
      <c r="AE1808" s="21">
        <v>7</v>
      </c>
      <c r="AF1808" s="21">
        <v>0</v>
      </c>
      <c r="AG1808" s="21">
        <v>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3</v>
      </c>
      <c r="AM1808" s="21">
        <v>11</v>
      </c>
      <c r="AN1808" s="25">
        <v>0</v>
      </c>
    </row>
    <row r="1809" spans="1:40" x14ac:dyDescent="0.35">
      <c r="A1809" s="26">
        <v>2457</v>
      </c>
      <c r="B1809" s="27">
        <v>1975</v>
      </c>
      <c r="C1809" s="21">
        <f ca="1">YEAR(TODAY())-CLEAN!$B1809</f>
        <v>50</v>
      </c>
      <c r="D1809" s="28" t="s">
        <v>792</v>
      </c>
      <c r="E1809" s="27" t="s">
        <v>715</v>
      </c>
      <c r="F1809" s="27" t="s">
        <v>710</v>
      </c>
      <c r="G1809" s="29">
        <v>30801</v>
      </c>
      <c r="H1809" s="28">
        <v>0</v>
      </c>
      <c r="I1809" s="28">
        <v>1</v>
      </c>
      <c r="J1809" s="28">
        <f>CLEAN!$H1809+CLEAN!$I1809</f>
        <v>1</v>
      </c>
      <c r="K1809" s="30">
        <v>41208</v>
      </c>
      <c r="L1809" s="28">
        <f ca="1">YEAR(TODAY())-YEAR(CLEAN!$K1809)</f>
        <v>13</v>
      </c>
      <c r="M1809" s="28">
        <v>23</v>
      </c>
      <c r="N1809" s="28">
        <f>SUM(CLEAN!$AB1809:$AE1809)</f>
        <v>11</v>
      </c>
      <c r="O1809" s="31">
        <f>CLEAN!$U1809+CLEAN!$V1809+CLEAN!$W1809+CLEAN!$X1809+CLEAN!$Y1809+CLEAN!$Z1809</f>
        <v>45</v>
      </c>
      <c r="P1809" s="28">
        <f>IF(CLEAN!$M1809&lt;=32,3,IF(CLEAN!$M1809&lt;=65,2,1))</f>
        <v>3</v>
      </c>
      <c r="Q1809" s="28">
        <f>IF(Table_Market[[#This Row],[F_TOTAL_achat]]&lt;=14,1,IF(Table_Market[[#This Row],[F_TOTAL_achat]]&lt;=21,2,3))</f>
        <v>1</v>
      </c>
      <c r="R1809" s="28">
        <f>IF(Table_Market[[#This Row],[M_TOTAL_dépensé]]&lt;=115,1,IF(Table_Market[[#This Row],[M_TOTAL_dépensé]]&lt;=833,2,3))</f>
        <v>1</v>
      </c>
      <c r="S1809" s="21" t="str">
        <f>Table_Market[[#This Row],[R_SCORE]]&amp;Table_Market[[#This Row],[F_SCORE]]&amp;Table_Market[[#This Row],[M_SCORE]]</f>
        <v>311</v>
      </c>
      <c r="T18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09" s="31">
        <v>8</v>
      </c>
      <c r="V1809" s="31">
        <v>4</v>
      </c>
      <c r="W1809" s="31">
        <v>5</v>
      </c>
      <c r="X1809" s="31">
        <v>15</v>
      </c>
      <c r="Y1809" s="31">
        <v>2</v>
      </c>
      <c r="Z1809" s="31">
        <v>11</v>
      </c>
      <c r="AA1809" s="28">
        <v>2</v>
      </c>
      <c r="AB1809" s="28">
        <v>1</v>
      </c>
      <c r="AC1809" s="28">
        <v>0</v>
      </c>
      <c r="AD1809" s="28">
        <v>3</v>
      </c>
      <c r="AE1809" s="28">
        <v>7</v>
      </c>
      <c r="AF1809" s="28">
        <v>0</v>
      </c>
      <c r="AG1809" s="28">
        <v>0</v>
      </c>
      <c r="AH1809" s="28">
        <v>0</v>
      </c>
      <c r="AI1809" s="28">
        <v>0</v>
      </c>
      <c r="AJ1809" s="28">
        <v>0</v>
      </c>
      <c r="AK1809" s="28">
        <v>0</v>
      </c>
      <c r="AL1809" s="28">
        <v>3</v>
      </c>
      <c r="AM1809" s="28">
        <v>11</v>
      </c>
      <c r="AN1809" s="32">
        <v>0</v>
      </c>
    </row>
    <row r="1810" spans="1:40" x14ac:dyDescent="0.35">
      <c r="A1810" s="19">
        <v>2986</v>
      </c>
      <c r="B1810" s="20">
        <v>1976</v>
      </c>
      <c r="C1810" s="21">
        <f ca="1">YEAR(TODAY())-CLEAN!$B1810</f>
        <v>49</v>
      </c>
      <c r="D1810" s="28" t="s">
        <v>792</v>
      </c>
      <c r="E1810" s="20" t="s">
        <v>716</v>
      </c>
      <c r="F1810" s="20" t="s">
        <v>710</v>
      </c>
      <c r="G1810" s="22">
        <v>30772</v>
      </c>
      <c r="H1810" s="21">
        <v>1</v>
      </c>
      <c r="I1810" s="21">
        <v>1</v>
      </c>
      <c r="J1810" s="21">
        <f>CLEAN!$H1810+CLEAN!$I1810</f>
        <v>2</v>
      </c>
      <c r="K1810" s="23">
        <v>41710</v>
      </c>
      <c r="L1810" s="21">
        <f ca="1">YEAR(TODAY())-YEAR(CLEAN!$K1810)</f>
        <v>11</v>
      </c>
      <c r="M1810" s="21">
        <v>89</v>
      </c>
      <c r="N1810" s="21">
        <f>SUM(CLEAN!$AB1810:$AE1810)</f>
        <v>9</v>
      </c>
      <c r="O1810" s="24">
        <f>CLEAN!$U1810+CLEAN!$V1810+CLEAN!$W1810+CLEAN!$X1810+CLEAN!$Y1810+CLEAN!$Z1810</f>
        <v>20</v>
      </c>
      <c r="P1810" s="21">
        <f>IF(CLEAN!$M1810&lt;=32,3,IF(CLEAN!$M1810&lt;=65,2,1))</f>
        <v>1</v>
      </c>
      <c r="Q1810" s="21">
        <f>IF(Table_Market[[#This Row],[F_TOTAL_achat]]&lt;=14,1,IF(Table_Market[[#This Row],[F_TOTAL_achat]]&lt;=21,2,3))</f>
        <v>1</v>
      </c>
      <c r="R1810" s="21">
        <f>IF(Table_Market[[#This Row],[M_TOTAL_dépensé]]&lt;=115,1,IF(Table_Market[[#This Row],[M_TOTAL_dépensé]]&lt;=833,2,3))</f>
        <v>1</v>
      </c>
      <c r="S1810" s="21" t="str">
        <f>Table_Market[[#This Row],[R_SCORE]]&amp;Table_Market[[#This Row],[F_SCORE]]&amp;Table_Market[[#This Row],[M_SCORE]]</f>
        <v>111</v>
      </c>
      <c r="T18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10" s="24">
        <v>7</v>
      </c>
      <c r="V1810" s="24">
        <v>2</v>
      </c>
      <c r="W1810" s="24">
        <v>4</v>
      </c>
      <c r="X1810" s="24">
        <v>2</v>
      </c>
      <c r="Y1810" s="24">
        <v>1</v>
      </c>
      <c r="Z1810" s="24">
        <v>4</v>
      </c>
      <c r="AA1810" s="21">
        <v>1</v>
      </c>
      <c r="AB1810" s="21">
        <v>1</v>
      </c>
      <c r="AC1810" s="21">
        <v>0</v>
      </c>
      <c r="AD1810" s="21">
        <v>2</v>
      </c>
      <c r="AE1810" s="21">
        <v>6</v>
      </c>
      <c r="AF1810" s="21">
        <v>0</v>
      </c>
      <c r="AG1810" s="21">
        <v>0</v>
      </c>
      <c r="AH1810" s="21">
        <v>0</v>
      </c>
      <c r="AI1810" s="21">
        <v>0</v>
      </c>
      <c r="AJ1810" s="21">
        <v>0</v>
      </c>
      <c r="AK1810" s="21">
        <v>0</v>
      </c>
      <c r="AL1810" s="21">
        <v>3</v>
      </c>
      <c r="AM1810" s="21">
        <v>11</v>
      </c>
      <c r="AN1810" s="25">
        <v>0</v>
      </c>
    </row>
    <row r="1811" spans="1:40" x14ac:dyDescent="0.35">
      <c r="A1811" s="26">
        <v>5234</v>
      </c>
      <c r="B1811" s="27">
        <v>1967</v>
      </c>
      <c r="C1811" s="21">
        <f ca="1">YEAR(TODAY())-CLEAN!$B1811</f>
        <v>58</v>
      </c>
      <c r="D1811" s="28" t="s">
        <v>792</v>
      </c>
      <c r="E1811" s="27" t="s">
        <v>717</v>
      </c>
      <c r="F1811" s="27" t="s">
        <v>713</v>
      </c>
      <c r="G1811" s="29">
        <v>30753</v>
      </c>
      <c r="H1811" s="28">
        <v>1</v>
      </c>
      <c r="I1811" s="28">
        <v>1</v>
      </c>
      <c r="J1811" s="28">
        <f>CLEAN!$H1811+CLEAN!$I1811</f>
        <v>2</v>
      </c>
      <c r="K1811" s="30">
        <v>41466</v>
      </c>
      <c r="L1811" s="28">
        <f ca="1">YEAR(TODAY())-YEAR(CLEAN!$K1811)</f>
        <v>12</v>
      </c>
      <c r="M1811" s="28">
        <v>85</v>
      </c>
      <c r="N1811" s="28">
        <f>SUM(CLEAN!$AB1811:$AE1811)</f>
        <v>10</v>
      </c>
      <c r="O1811" s="31">
        <f>CLEAN!$U1811+CLEAN!$V1811+CLEAN!$W1811+CLEAN!$X1811+CLEAN!$Y1811+CLEAN!$Z1811</f>
        <v>81</v>
      </c>
      <c r="P1811" s="28">
        <f>IF(CLEAN!$M1811&lt;=32,3,IF(CLEAN!$M1811&lt;=65,2,1))</f>
        <v>1</v>
      </c>
      <c r="Q1811" s="28">
        <f>IF(Table_Market[[#This Row],[F_TOTAL_achat]]&lt;=14,1,IF(Table_Market[[#This Row],[F_TOTAL_achat]]&lt;=21,2,3))</f>
        <v>1</v>
      </c>
      <c r="R1811" s="28">
        <f>IF(Table_Market[[#This Row],[M_TOTAL_dépensé]]&lt;=115,1,IF(Table_Market[[#This Row],[M_TOTAL_dépensé]]&lt;=833,2,3))</f>
        <v>1</v>
      </c>
      <c r="S1811" s="21" t="str">
        <f>Table_Market[[#This Row],[R_SCORE]]&amp;Table_Market[[#This Row],[F_SCORE]]&amp;Table_Market[[#This Row],[M_SCORE]]</f>
        <v>111</v>
      </c>
      <c r="T18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11" s="31">
        <v>12</v>
      </c>
      <c r="V1811" s="31">
        <v>5</v>
      </c>
      <c r="W1811" s="31">
        <v>25</v>
      </c>
      <c r="X1811" s="31">
        <v>0</v>
      </c>
      <c r="Y1811" s="31">
        <v>9</v>
      </c>
      <c r="Z1811" s="31">
        <v>30</v>
      </c>
      <c r="AA1811" s="28">
        <v>2</v>
      </c>
      <c r="AB1811" s="28">
        <v>1</v>
      </c>
      <c r="AC1811" s="28">
        <v>1</v>
      </c>
      <c r="AD1811" s="28">
        <v>3</v>
      </c>
      <c r="AE1811" s="28">
        <v>5</v>
      </c>
      <c r="AF1811" s="28">
        <v>0</v>
      </c>
      <c r="AG1811" s="28">
        <v>0</v>
      </c>
      <c r="AH1811" s="28">
        <v>0</v>
      </c>
      <c r="AI1811" s="28">
        <v>0</v>
      </c>
      <c r="AJ1811" s="28">
        <v>0</v>
      </c>
      <c r="AK1811" s="28">
        <v>0</v>
      </c>
      <c r="AL1811" s="28">
        <v>3</v>
      </c>
      <c r="AM1811" s="28">
        <v>11</v>
      </c>
      <c r="AN1811" s="32">
        <v>0</v>
      </c>
    </row>
    <row r="1812" spans="1:40" x14ac:dyDescent="0.35">
      <c r="A1812" s="19">
        <v>9076</v>
      </c>
      <c r="B1812" s="20">
        <v>1980</v>
      </c>
      <c r="C1812" s="21">
        <f ca="1">YEAR(TODAY())-CLEAN!$B1812</f>
        <v>45</v>
      </c>
      <c r="D1812" s="28" t="s">
        <v>792</v>
      </c>
      <c r="E1812" s="20" t="s">
        <v>714</v>
      </c>
      <c r="F1812" s="20" t="s">
        <v>710</v>
      </c>
      <c r="G1812" s="22">
        <v>30732</v>
      </c>
      <c r="H1812" s="21">
        <v>1</v>
      </c>
      <c r="I1812" s="21">
        <v>0</v>
      </c>
      <c r="J1812" s="21">
        <f>CLEAN!$H1812+CLEAN!$I1812</f>
        <v>1</v>
      </c>
      <c r="K1812" s="23">
        <v>41279</v>
      </c>
      <c r="L1812" s="21">
        <f ca="1">YEAR(TODAY())-YEAR(CLEAN!$K1812)</f>
        <v>12</v>
      </c>
      <c r="M1812" s="21">
        <v>44</v>
      </c>
      <c r="N1812" s="21">
        <f>SUM(CLEAN!$AB1812:$AE1812)</f>
        <v>17</v>
      </c>
      <c r="O1812" s="24">
        <f>CLEAN!$U1812+CLEAN!$V1812+CLEAN!$W1812+CLEAN!$X1812+CLEAN!$Y1812+CLEAN!$Z1812</f>
        <v>185</v>
      </c>
      <c r="P1812" s="21">
        <f>IF(CLEAN!$M1812&lt;=32,3,IF(CLEAN!$M1812&lt;=65,2,1))</f>
        <v>2</v>
      </c>
      <c r="Q1812" s="21">
        <f>IF(Table_Market[[#This Row],[F_TOTAL_achat]]&lt;=14,1,IF(Table_Market[[#This Row],[F_TOTAL_achat]]&lt;=21,2,3))</f>
        <v>2</v>
      </c>
      <c r="R1812" s="21">
        <f>IF(Table_Market[[#This Row],[M_TOTAL_dépensé]]&lt;=115,1,IF(Table_Market[[#This Row],[M_TOTAL_dépensé]]&lt;=833,2,3))</f>
        <v>2</v>
      </c>
      <c r="S1812" s="21" t="str">
        <f>Table_Market[[#This Row],[R_SCORE]]&amp;Table_Market[[#This Row],[F_SCORE]]&amp;Table_Market[[#This Row],[M_SCORE]]</f>
        <v>222</v>
      </c>
      <c r="T18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12" s="24">
        <v>155</v>
      </c>
      <c r="V1812" s="24">
        <v>1</v>
      </c>
      <c r="W1812" s="24">
        <v>25</v>
      </c>
      <c r="X1812" s="24">
        <v>0</v>
      </c>
      <c r="Y1812" s="24">
        <v>1</v>
      </c>
      <c r="Z1812" s="24">
        <v>3</v>
      </c>
      <c r="AA1812" s="21">
        <v>4</v>
      </c>
      <c r="AB1812" s="21">
        <v>4</v>
      </c>
      <c r="AC1812" s="21">
        <v>1</v>
      </c>
      <c r="AD1812" s="21">
        <v>4</v>
      </c>
      <c r="AE1812" s="21">
        <v>8</v>
      </c>
      <c r="AF1812" s="21">
        <v>0</v>
      </c>
      <c r="AG1812" s="21">
        <v>0</v>
      </c>
      <c r="AH1812" s="21">
        <v>0</v>
      </c>
      <c r="AI1812" s="21">
        <v>0</v>
      </c>
      <c r="AJ1812" s="21">
        <v>0</v>
      </c>
      <c r="AK1812" s="21">
        <v>0</v>
      </c>
      <c r="AL1812" s="21">
        <v>3</v>
      </c>
      <c r="AM1812" s="21">
        <v>11</v>
      </c>
      <c r="AN1812" s="25">
        <v>0</v>
      </c>
    </row>
    <row r="1813" spans="1:40" x14ac:dyDescent="0.35">
      <c r="A1813" s="26">
        <v>4099</v>
      </c>
      <c r="B1813" s="27">
        <v>1972</v>
      </c>
      <c r="C1813" s="21">
        <f ca="1">YEAR(TODAY())-CLEAN!$B1813</f>
        <v>53</v>
      </c>
      <c r="D1813" s="28" t="s">
        <v>792</v>
      </c>
      <c r="E1813" s="27" t="s">
        <v>716</v>
      </c>
      <c r="F1813" s="27" t="s">
        <v>710</v>
      </c>
      <c r="G1813" s="29">
        <v>30675</v>
      </c>
      <c r="H1813" s="28">
        <v>1</v>
      </c>
      <c r="I1813" s="28">
        <v>0</v>
      </c>
      <c r="J1813" s="28">
        <f>CLEAN!$H1813+CLEAN!$I1813</f>
        <v>1</v>
      </c>
      <c r="K1813" s="30">
        <v>41225</v>
      </c>
      <c r="L1813" s="28">
        <f ca="1">YEAR(TODAY())-YEAR(CLEAN!$K1813)</f>
        <v>13</v>
      </c>
      <c r="M1813" s="28">
        <v>14</v>
      </c>
      <c r="N1813" s="28">
        <f>SUM(CLEAN!$AB1813:$AE1813)</f>
        <v>12</v>
      </c>
      <c r="O1813" s="31">
        <f>CLEAN!$U1813+CLEAN!$V1813+CLEAN!$W1813+CLEAN!$X1813+CLEAN!$Y1813+CLEAN!$Z1813</f>
        <v>62</v>
      </c>
      <c r="P1813" s="28">
        <f>IF(CLEAN!$M1813&lt;=32,3,IF(CLEAN!$M1813&lt;=65,2,1))</f>
        <v>3</v>
      </c>
      <c r="Q1813" s="28">
        <f>IF(Table_Market[[#This Row],[F_TOTAL_achat]]&lt;=14,1,IF(Table_Market[[#This Row],[F_TOTAL_achat]]&lt;=21,2,3))</f>
        <v>1</v>
      </c>
      <c r="R1813" s="28">
        <f>IF(Table_Market[[#This Row],[M_TOTAL_dépensé]]&lt;=115,1,IF(Table_Market[[#This Row],[M_TOTAL_dépensé]]&lt;=833,2,3))</f>
        <v>1</v>
      </c>
      <c r="S1813" s="21" t="str">
        <f>Table_Market[[#This Row],[R_SCORE]]&amp;Table_Market[[#This Row],[F_SCORE]]&amp;Table_Market[[#This Row],[M_SCORE]]</f>
        <v>311</v>
      </c>
      <c r="T18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13" s="31">
        <v>10</v>
      </c>
      <c r="V1813" s="31">
        <v>2</v>
      </c>
      <c r="W1813" s="31">
        <v>16</v>
      </c>
      <c r="X1813" s="31">
        <v>11</v>
      </c>
      <c r="Y1813" s="31">
        <v>2</v>
      </c>
      <c r="Z1813" s="31">
        <v>21</v>
      </c>
      <c r="AA1813" s="28">
        <v>1</v>
      </c>
      <c r="AB1813" s="28">
        <v>1</v>
      </c>
      <c r="AC1813" s="28">
        <v>0</v>
      </c>
      <c r="AD1813" s="28">
        <v>3</v>
      </c>
      <c r="AE1813" s="28">
        <v>8</v>
      </c>
      <c r="AF1813" s="28">
        <v>0</v>
      </c>
      <c r="AG1813" s="28">
        <v>0</v>
      </c>
      <c r="AH1813" s="28">
        <v>0</v>
      </c>
      <c r="AI1813" s="28">
        <v>0</v>
      </c>
      <c r="AJ1813" s="28">
        <v>0</v>
      </c>
      <c r="AK1813" s="28">
        <v>0</v>
      </c>
      <c r="AL1813" s="28">
        <v>3</v>
      </c>
      <c r="AM1813" s="28">
        <v>11</v>
      </c>
      <c r="AN1813" s="32">
        <v>0</v>
      </c>
    </row>
    <row r="1814" spans="1:40" x14ac:dyDescent="0.35">
      <c r="A1814" s="19">
        <v>9974</v>
      </c>
      <c r="B1814" s="20">
        <v>1974</v>
      </c>
      <c r="C1814" s="21">
        <f ca="1">YEAR(TODAY())-CLEAN!$B1814</f>
        <v>51</v>
      </c>
      <c r="D1814" s="28" t="s">
        <v>792</v>
      </c>
      <c r="E1814" s="20" t="s">
        <v>716</v>
      </c>
      <c r="F1814" s="20" t="s">
        <v>710</v>
      </c>
      <c r="G1814" s="22">
        <v>30631</v>
      </c>
      <c r="H1814" s="21">
        <v>1</v>
      </c>
      <c r="I1814" s="21">
        <v>0</v>
      </c>
      <c r="J1814" s="21">
        <f>CLEAN!$H1814+CLEAN!$I1814</f>
        <v>1</v>
      </c>
      <c r="K1814" s="23">
        <v>41467</v>
      </c>
      <c r="L1814" s="21">
        <f ca="1">YEAR(TODAY())-YEAR(CLEAN!$K1814)</f>
        <v>12</v>
      </c>
      <c r="M1814" s="21">
        <v>75</v>
      </c>
      <c r="N1814" s="21">
        <f>SUM(CLEAN!$AB1814:$AE1814)</f>
        <v>13</v>
      </c>
      <c r="O1814" s="24">
        <f>CLEAN!$U1814+CLEAN!$V1814+CLEAN!$W1814+CLEAN!$X1814+CLEAN!$Y1814+CLEAN!$Z1814</f>
        <v>70</v>
      </c>
      <c r="P1814" s="21">
        <f>IF(CLEAN!$M1814&lt;=32,3,IF(CLEAN!$M1814&lt;=65,2,1))</f>
        <v>1</v>
      </c>
      <c r="Q1814" s="21">
        <f>IF(Table_Market[[#This Row],[F_TOTAL_achat]]&lt;=14,1,IF(Table_Market[[#This Row],[F_TOTAL_achat]]&lt;=21,2,3))</f>
        <v>1</v>
      </c>
      <c r="R1814" s="21">
        <f>IF(Table_Market[[#This Row],[M_TOTAL_dépensé]]&lt;=115,1,IF(Table_Market[[#This Row],[M_TOTAL_dépensé]]&lt;=833,2,3))</f>
        <v>1</v>
      </c>
      <c r="S1814" s="21" t="str">
        <f>Table_Market[[#This Row],[R_SCORE]]&amp;Table_Market[[#This Row],[F_SCORE]]&amp;Table_Market[[#This Row],[M_SCORE]]</f>
        <v>111</v>
      </c>
      <c r="T18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14" s="24">
        <v>15</v>
      </c>
      <c r="V1814" s="24">
        <v>6</v>
      </c>
      <c r="W1814" s="24">
        <v>20</v>
      </c>
      <c r="X1814" s="24">
        <v>4</v>
      </c>
      <c r="Y1814" s="24">
        <v>5</v>
      </c>
      <c r="Z1814" s="24">
        <v>20</v>
      </c>
      <c r="AA1814" s="21">
        <v>1</v>
      </c>
      <c r="AB1814" s="21">
        <v>3</v>
      </c>
      <c r="AC1814" s="21">
        <v>1</v>
      </c>
      <c r="AD1814" s="21">
        <v>2</v>
      </c>
      <c r="AE1814" s="21">
        <v>7</v>
      </c>
      <c r="AF1814" s="21">
        <v>0</v>
      </c>
      <c r="AG1814" s="21">
        <v>0</v>
      </c>
      <c r="AH1814" s="21">
        <v>0</v>
      </c>
      <c r="AI1814" s="21">
        <v>0</v>
      </c>
      <c r="AJ1814" s="21">
        <v>0</v>
      </c>
      <c r="AK1814" s="21">
        <v>0</v>
      </c>
      <c r="AL1814" s="21">
        <v>3</v>
      </c>
      <c r="AM1814" s="21">
        <v>11</v>
      </c>
      <c r="AN1814" s="25">
        <v>0</v>
      </c>
    </row>
    <row r="1815" spans="1:40" x14ac:dyDescent="0.35">
      <c r="A1815" s="26">
        <v>3696</v>
      </c>
      <c r="B1815" s="27">
        <v>1965</v>
      </c>
      <c r="C1815" s="21">
        <f ca="1">YEAR(TODAY())-CLEAN!$B1815</f>
        <v>60</v>
      </c>
      <c r="D1815" s="28" t="s">
        <v>794</v>
      </c>
      <c r="E1815" s="27" t="s">
        <v>716</v>
      </c>
      <c r="F1815" s="27" t="s">
        <v>711</v>
      </c>
      <c r="G1815" s="29">
        <v>30630</v>
      </c>
      <c r="H1815" s="28">
        <v>1</v>
      </c>
      <c r="I1815" s="28">
        <v>1</v>
      </c>
      <c r="J1815" s="28">
        <f>CLEAN!$H1815+CLEAN!$I1815</f>
        <v>2</v>
      </c>
      <c r="K1815" s="30">
        <v>41666</v>
      </c>
      <c r="L1815" s="28">
        <f ca="1">YEAR(TODAY())-YEAR(CLEAN!$K1815)</f>
        <v>11</v>
      </c>
      <c r="M1815" s="28">
        <v>67</v>
      </c>
      <c r="N1815" s="28">
        <f>SUM(CLEAN!$AB1815:$AE1815)</f>
        <v>12</v>
      </c>
      <c r="O1815" s="31">
        <f>CLEAN!$U1815+CLEAN!$V1815+CLEAN!$W1815+CLEAN!$X1815+CLEAN!$Y1815+CLEAN!$Z1815</f>
        <v>52</v>
      </c>
      <c r="P1815" s="28">
        <f>IF(CLEAN!$M1815&lt;=32,3,IF(CLEAN!$M1815&lt;=65,2,1))</f>
        <v>1</v>
      </c>
      <c r="Q1815" s="28">
        <f>IF(Table_Market[[#This Row],[F_TOTAL_achat]]&lt;=14,1,IF(Table_Market[[#This Row],[F_TOTAL_achat]]&lt;=21,2,3))</f>
        <v>1</v>
      </c>
      <c r="R1815" s="28">
        <f>IF(Table_Market[[#This Row],[M_TOTAL_dépensé]]&lt;=115,1,IF(Table_Market[[#This Row],[M_TOTAL_dépensé]]&lt;=833,2,3))</f>
        <v>1</v>
      </c>
      <c r="S1815" s="21" t="str">
        <f>Table_Market[[#This Row],[R_SCORE]]&amp;Table_Market[[#This Row],[F_SCORE]]&amp;Table_Market[[#This Row],[M_SCORE]]</f>
        <v>111</v>
      </c>
      <c r="T18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15" s="31">
        <v>27</v>
      </c>
      <c r="V1815" s="31">
        <v>1</v>
      </c>
      <c r="W1815" s="31">
        <v>12</v>
      </c>
      <c r="X1815" s="31">
        <v>2</v>
      </c>
      <c r="Y1815" s="31">
        <v>0</v>
      </c>
      <c r="Z1815" s="31">
        <v>10</v>
      </c>
      <c r="AA1815" s="28">
        <v>2</v>
      </c>
      <c r="AB1815" s="28">
        <v>2</v>
      </c>
      <c r="AC1815" s="28">
        <v>0</v>
      </c>
      <c r="AD1815" s="28">
        <v>3</v>
      </c>
      <c r="AE1815" s="28">
        <v>7</v>
      </c>
      <c r="AF1815" s="28">
        <v>0</v>
      </c>
      <c r="AG1815" s="28">
        <v>0</v>
      </c>
      <c r="AH1815" s="28">
        <v>0</v>
      </c>
      <c r="AI1815" s="28">
        <v>0</v>
      </c>
      <c r="AJ1815" s="28">
        <v>0</v>
      </c>
      <c r="AK1815" s="28">
        <v>0</v>
      </c>
      <c r="AL1815" s="28">
        <v>3</v>
      </c>
      <c r="AM1815" s="28">
        <v>11</v>
      </c>
      <c r="AN1815" s="32">
        <v>0</v>
      </c>
    </row>
    <row r="1816" spans="1:40" x14ac:dyDescent="0.35">
      <c r="A1816" s="19">
        <v>2814</v>
      </c>
      <c r="B1816" s="20">
        <v>1976</v>
      </c>
      <c r="C1816" s="21">
        <f ca="1">YEAR(TODAY())-CLEAN!$B1816</f>
        <v>49</v>
      </c>
      <c r="D1816" s="28" t="s">
        <v>792</v>
      </c>
      <c r="E1816" s="20" t="s">
        <v>717</v>
      </c>
      <c r="F1816" s="20" t="s">
        <v>713</v>
      </c>
      <c r="G1816" s="22">
        <v>30560</v>
      </c>
      <c r="H1816" s="21">
        <v>1</v>
      </c>
      <c r="I1816" s="21">
        <v>0</v>
      </c>
      <c r="J1816" s="21">
        <f>CLEAN!$H1816+CLEAN!$I1816</f>
        <v>1</v>
      </c>
      <c r="K1816" s="23">
        <v>41452</v>
      </c>
      <c r="L1816" s="21">
        <f ca="1">YEAR(TODAY())-YEAR(CLEAN!$K1816)</f>
        <v>12</v>
      </c>
      <c r="M1816" s="21">
        <v>6</v>
      </c>
      <c r="N1816" s="21">
        <f>SUM(CLEAN!$AB1816:$AE1816)</f>
        <v>11</v>
      </c>
      <c r="O1816" s="24">
        <f>CLEAN!$U1816+CLEAN!$V1816+CLEAN!$W1816+CLEAN!$X1816+CLEAN!$Y1816+CLEAN!$Z1816</f>
        <v>31</v>
      </c>
      <c r="P1816" s="21">
        <f>IF(CLEAN!$M1816&lt;=32,3,IF(CLEAN!$M1816&lt;=65,2,1))</f>
        <v>3</v>
      </c>
      <c r="Q1816" s="21">
        <f>IF(Table_Market[[#This Row],[F_TOTAL_achat]]&lt;=14,1,IF(Table_Market[[#This Row],[F_TOTAL_achat]]&lt;=21,2,3))</f>
        <v>1</v>
      </c>
      <c r="R1816" s="21">
        <f>IF(Table_Market[[#This Row],[M_TOTAL_dépensé]]&lt;=115,1,IF(Table_Market[[#This Row],[M_TOTAL_dépensé]]&lt;=833,2,3))</f>
        <v>1</v>
      </c>
      <c r="S1816" s="21" t="str">
        <f>Table_Market[[#This Row],[R_SCORE]]&amp;Table_Market[[#This Row],[F_SCORE]]&amp;Table_Market[[#This Row],[M_SCORE]]</f>
        <v>311</v>
      </c>
      <c r="T18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16" s="24">
        <v>9</v>
      </c>
      <c r="V1816" s="24">
        <v>1</v>
      </c>
      <c r="W1816" s="24">
        <v>5</v>
      </c>
      <c r="X1816" s="24">
        <v>4</v>
      </c>
      <c r="Y1816" s="24">
        <v>5</v>
      </c>
      <c r="Z1816" s="24">
        <v>7</v>
      </c>
      <c r="AA1816" s="21">
        <v>1</v>
      </c>
      <c r="AB1816" s="21">
        <v>1</v>
      </c>
      <c r="AC1816" s="21">
        <v>0</v>
      </c>
      <c r="AD1816" s="21">
        <v>3</v>
      </c>
      <c r="AE1816" s="21">
        <v>7</v>
      </c>
      <c r="AF1816" s="21">
        <v>0</v>
      </c>
      <c r="AG1816" s="21">
        <v>0</v>
      </c>
      <c r="AH1816" s="21">
        <v>0</v>
      </c>
      <c r="AI1816" s="21">
        <v>0</v>
      </c>
      <c r="AJ1816" s="21">
        <v>0</v>
      </c>
      <c r="AK1816" s="21">
        <v>0</v>
      </c>
      <c r="AL1816" s="21">
        <v>3</v>
      </c>
      <c r="AM1816" s="21">
        <v>11</v>
      </c>
      <c r="AN1816" s="25">
        <v>0</v>
      </c>
    </row>
    <row r="1817" spans="1:40" x14ac:dyDescent="0.35">
      <c r="A1817" s="26">
        <v>2711</v>
      </c>
      <c r="B1817" s="27">
        <v>1976</v>
      </c>
      <c r="C1817" s="21">
        <f ca="1">YEAR(TODAY())-CLEAN!$B1817</f>
        <v>49</v>
      </c>
      <c r="D1817" s="28" t="s">
        <v>792</v>
      </c>
      <c r="E1817" s="27" t="s">
        <v>717</v>
      </c>
      <c r="F1817" s="27" t="s">
        <v>713</v>
      </c>
      <c r="G1817" s="29">
        <v>30560</v>
      </c>
      <c r="H1817" s="28">
        <v>1</v>
      </c>
      <c r="I1817" s="28">
        <v>0</v>
      </c>
      <c r="J1817" s="28">
        <f>CLEAN!$H1817+CLEAN!$I1817</f>
        <v>1</v>
      </c>
      <c r="K1817" s="30">
        <v>41452</v>
      </c>
      <c r="L1817" s="28">
        <f ca="1">YEAR(TODAY())-YEAR(CLEAN!$K1817)</f>
        <v>12</v>
      </c>
      <c r="M1817" s="28">
        <v>6</v>
      </c>
      <c r="N1817" s="28">
        <f>SUM(CLEAN!$AB1817:$AE1817)</f>
        <v>11</v>
      </c>
      <c r="O1817" s="31">
        <f>CLEAN!$U1817+CLEAN!$V1817+CLEAN!$W1817+CLEAN!$X1817+CLEAN!$Y1817+CLEAN!$Z1817</f>
        <v>31</v>
      </c>
      <c r="P1817" s="28">
        <f>IF(CLEAN!$M1817&lt;=32,3,IF(CLEAN!$M1817&lt;=65,2,1))</f>
        <v>3</v>
      </c>
      <c r="Q1817" s="28">
        <f>IF(Table_Market[[#This Row],[F_TOTAL_achat]]&lt;=14,1,IF(Table_Market[[#This Row],[F_TOTAL_achat]]&lt;=21,2,3))</f>
        <v>1</v>
      </c>
      <c r="R1817" s="28">
        <f>IF(Table_Market[[#This Row],[M_TOTAL_dépensé]]&lt;=115,1,IF(Table_Market[[#This Row],[M_TOTAL_dépensé]]&lt;=833,2,3))</f>
        <v>1</v>
      </c>
      <c r="S1817" s="21" t="str">
        <f>Table_Market[[#This Row],[R_SCORE]]&amp;Table_Market[[#This Row],[F_SCORE]]&amp;Table_Market[[#This Row],[M_SCORE]]</f>
        <v>311</v>
      </c>
      <c r="T18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17" s="31">
        <v>9</v>
      </c>
      <c r="V1817" s="31">
        <v>1</v>
      </c>
      <c r="W1817" s="31">
        <v>5</v>
      </c>
      <c r="X1817" s="31">
        <v>4</v>
      </c>
      <c r="Y1817" s="31">
        <v>5</v>
      </c>
      <c r="Z1817" s="31">
        <v>7</v>
      </c>
      <c r="AA1817" s="28">
        <v>1</v>
      </c>
      <c r="AB1817" s="28">
        <v>1</v>
      </c>
      <c r="AC1817" s="28">
        <v>0</v>
      </c>
      <c r="AD1817" s="28">
        <v>3</v>
      </c>
      <c r="AE1817" s="28">
        <v>7</v>
      </c>
      <c r="AF1817" s="28">
        <v>0</v>
      </c>
      <c r="AG1817" s="28">
        <v>0</v>
      </c>
      <c r="AH1817" s="28">
        <v>0</v>
      </c>
      <c r="AI1817" s="28">
        <v>0</v>
      </c>
      <c r="AJ1817" s="28">
        <v>0</v>
      </c>
      <c r="AK1817" s="28">
        <v>0</v>
      </c>
      <c r="AL1817" s="28">
        <v>3</v>
      </c>
      <c r="AM1817" s="28">
        <v>11</v>
      </c>
      <c r="AN1817" s="32">
        <v>0</v>
      </c>
    </row>
    <row r="1818" spans="1:40" x14ac:dyDescent="0.35">
      <c r="A1818" s="19">
        <v>2447</v>
      </c>
      <c r="B1818" s="20">
        <v>1979</v>
      </c>
      <c r="C1818" s="21">
        <f ca="1">YEAR(TODAY())-CLEAN!$B1818</f>
        <v>46</v>
      </c>
      <c r="D1818" s="28" t="s">
        <v>792</v>
      </c>
      <c r="E1818" s="20" t="s">
        <v>716</v>
      </c>
      <c r="F1818" s="20" t="s">
        <v>713</v>
      </c>
      <c r="G1818" s="22">
        <v>30545</v>
      </c>
      <c r="H1818" s="21">
        <v>1</v>
      </c>
      <c r="I1818" s="21">
        <v>0</v>
      </c>
      <c r="J1818" s="21">
        <f>CLEAN!$H1818+CLEAN!$I1818</f>
        <v>1</v>
      </c>
      <c r="K1818" s="23">
        <v>41199</v>
      </c>
      <c r="L1818" s="21">
        <f ca="1">YEAR(TODAY())-YEAR(CLEAN!$K1818)</f>
        <v>13</v>
      </c>
      <c r="M1818" s="21">
        <v>71</v>
      </c>
      <c r="N1818" s="21">
        <f>SUM(CLEAN!$AB1818:$AE1818)</f>
        <v>12</v>
      </c>
      <c r="O1818" s="24">
        <f>CLEAN!$U1818+CLEAN!$V1818+CLEAN!$W1818+CLEAN!$X1818+CLEAN!$Y1818+CLEAN!$Z1818</f>
        <v>69</v>
      </c>
      <c r="P1818" s="21">
        <f>IF(CLEAN!$M1818&lt;=32,3,IF(CLEAN!$M1818&lt;=65,2,1))</f>
        <v>1</v>
      </c>
      <c r="Q1818" s="21">
        <f>IF(Table_Market[[#This Row],[F_TOTAL_achat]]&lt;=14,1,IF(Table_Market[[#This Row],[F_TOTAL_achat]]&lt;=21,2,3))</f>
        <v>1</v>
      </c>
      <c r="R1818" s="21">
        <f>IF(Table_Market[[#This Row],[M_TOTAL_dépensé]]&lt;=115,1,IF(Table_Market[[#This Row],[M_TOTAL_dépensé]]&lt;=833,2,3))</f>
        <v>1</v>
      </c>
      <c r="S1818" s="21" t="str">
        <f>Table_Market[[#This Row],[R_SCORE]]&amp;Table_Market[[#This Row],[F_SCORE]]&amp;Table_Market[[#This Row],[M_SCORE]]</f>
        <v>111</v>
      </c>
      <c r="T18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18" s="24">
        <v>4</v>
      </c>
      <c r="V1818" s="24">
        <v>12</v>
      </c>
      <c r="W1818" s="24">
        <v>15</v>
      </c>
      <c r="X1818" s="24">
        <v>19</v>
      </c>
      <c r="Y1818" s="24">
        <v>7</v>
      </c>
      <c r="Z1818" s="24">
        <v>12</v>
      </c>
      <c r="AA1818" s="21">
        <v>2</v>
      </c>
      <c r="AB1818" s="21">
        <v>2</v>
      </c>
      <c r="AC1818" s="21">
        <v>0</v>
      </c>
      <c r="AD1818" s="21">
        <v>3</v>
      </c>
      <c r="AE1818" s="21">
        <v>7</v>
      </c>
      <c r="AF1818" s="21">
        <v>0</v>
      </c>
      <c r="AG1818" s="21">
        <v>0</v>
      </c>
      <c r="AH1818" s="21">
        <v>0</v>
      </c>
      <c r="AI1818" s="21">
        <v>0</v>
      </c>
      <c r="AJ1818" s="21">
        <v>0</v>
      </c>
      <c r="AK1818" s="21">
        <v>0</v>
      </c>
      <c r="AL1818" s="21">
        <v>3</v>
      </c>
      <c r="AM1818" s="21">
        <v>11</v>
      </c>
      <c r="AN1818" s="25">
        <v>0</v>
      </c>
    </row>
    <row r="1819" spans="1:40" x14ac:dyDescent="0.35">
      <c r="A1819" s="26">
        <v>8486</v>
      </c>
      <c r="B1819" s="27">
        <v>1971</v>
      </c>
      <c r="C1819" s="21">
        <f ca="1">YEAR(TODAY())-CLEAN!$B1819</f>
        <v>54</v>
      </c>
      <c r="D1819" s="28" t="s">
        <v>792</v>
      </c>
      <c r="E1819" s="27" t="s">
        <v>717</v>
      </c>
      <c r="F1819" s="27" t="s">
        <v>713</v>
      </c>
      <c r="G1819" s="29">
        <v>30538</v>
      </c>
      <c r="H1819" s="28">
        <v>1</v>
      </c>
      <c r="I1819" s="28">
        <v>0</v>
      </c>
      <c r="J1819" s="28">
        <f>CLEAN!$H1819+CLEAN!$I1819</f>
        <v>1</v>
      </c>
      <c r="K1819" s="30">
        <v>41183</v>
      </c>
      <c r="L1819" s="28">
        <f ca="1">YEAR(TODAY())-YEAR(CLEAN!$K1819)</f>
        <v>13</v>
      </c>
      <c r="M1819" s="28">
        <v>27</v>
      </c>
      <c r="N1819" s="28">
        <f>SUM(CLEAN!$AB1819:$AE1819)</f>
        <v>23</v>
      </c>
      <c r="O1819" s="31">
        <f>CLEAN!$U1819+CLEAN!$V1819+CLEAN!$W1819+CLEAN!$X1819+CLEAN!$Y1819+CLEAN!$Z1819</f>
        <v>367</v>
      </c>
      <c r="P1819" s="28">
        <f>IF(CLEAN!$M1819&lt;=32,3,IF(CLEAN!$M1819&lt;=65,2,1))</f>
        <v>3</v>
      </c>
      <c r="Q1819" s="28">
        <f>IF(Table_Market[[#This Row],[F_TOTAL_achat]]&lt;=14,1,IF(Table_Market[[#This Row],[F_TOTAL_achat]]&lt;=21,2,3))</f>
        <v>3</v>
      </c>
      <c r="R1819" s="28">
        <f>IF(Table_Market[[#This Row],[M_TOTAL_dépensé]]&lt;=115,1,IF(Table_Market[[#This Row],[M_TOTAL_dépensé]]&lt;=833,2,3))</f>
        <v>2</v>
      </c>
      <c r="S1819" s="21" t="str">
        <f>Table_Market[[#This Row],[R_SCORE]]&amp;Table_Market[[#This Row],[F_SCORE]]&amp;Table_Market[[#This Row],[M_SCORE]]</f>
        <v>332</v>
      </c>
      <c r="T18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19" s="31">
        <v>284</v>
      </c>
      <c r="V1819" s="31">
        <v>0</v>
      </c>
      <c r="W1819" s="31">
        <v>52</v>
      </c>
      <c r="X1819" s="31">
        <v>8</v>
      </c>
      <c r="Y1819" s="31">
        <v>3</v>
      </c>
      <c r="Z1819" s="31">
        <v>20</v>
      </c>
      <c r="AA1819" s="28">
        <v>4</v>
      </c>
      <c r="AB1819" s="28">
        <v>9</v>
      </c>
      <c r="AC1819" s="28">
        <v>0</v>
      </c>
      <c r="AD1819" s="28">
        <v>4</v>
      </c>
      <c r="AE1819" s="28">
        <v>10</v>
      </c>
      <c r="AF1819" s="28">
        <v>0</v>
      </c>
      <c r="AG1819" s="28">
        <v>0</v>
      </c>
      <c r="AH1819" s="28">
        <v>0</v>
      </c>
      <c r="AI1819" s="28">
        <v>0</v>
      </c>
      <c r="AJ1819" s="28">
        <v>0</v>
      </c>
      <c r="AK1819" s="28">
        <v>0</v>
      </c>
      <c r="AL1819" s="28">
        <v>3</v>
      </c>
      <c r="AM1819" s="28">
        <v>11</v>
      </c>
      <c r="AN1819" s="32">
        <v>0</v>
      </c>
    </row>
    <row r="1820" spans="1:40" x14ac:dyDescent="0.35">
      <c r="A1820" s="19">
        <v>2795</v>
      </c>
      <c r="B1820" s="20">
        <v>1958</v>
      </c>
      <c r="C1820" s="21">
        <f ca="1">YEAR(TODAY())-CLEAN!$B1820</f>
        <v>67</v>
      </c>
      <c r="D1820" s="28" t="s">
        <v>794</v>
      </c>
      <c r="E1820" s="20" t="s">
        <v>717</v>
      </c>
      <c r="F1820" s="20" t="s">
        <v>709</v>
      </c>
      <c r="G1820" s="22">
        <v>30523</v>
      </c>
      <c r="H1820" s="21">
        <v>2</v>
      </c>
      <c r="I1820" s="21">
        <v>1</v>
      </c>
      <c r="J1820" s="21">
        <f>CLEAN!$H1820+CLEAN!$I1820</f>
        <v>3</v>
      </c>
      <c r="K1820" s="23">
        <v>41456</v>
      </c>
      <c r="L1820" s="21">
        <f ca="1">YEAR(TODAY())-YEAR(CLEAN!$K1820)</f>
        <v>12</v>
      </c>
      <c r="M1820" s="21">
        <v>0</v>
      </c>
      <c r="N1820" s="21">
        <f>SUM(CLEAN!$AB1820:$AE1820)</f>
        <v>10</v>
      </c>
      <c r="O1820" s="24">
        <f>CLEAN!$U1820+CLEAN!$V1820+CLEAN!$W1820+CLEAN!$X1820+CLEAN!$Y1820+CLEAN!$Z1820</f>
        <v>13</v>
      </c>
      <c r="P1820" s="21">
        <f>IF(CLEAN!$M1820&lt;=32,3,IF(CLEAN!$M1820&lt;=65,2,1))</f>
        <v>3</v>
      </c>
      <c r="Q1820" s="21">
        <f>IF(Table_Market[[#This Row],[F_TOTAL_achat]]&lt;=14,1,IF(Table_Market[[#This Row],[F_TOTAL_achat]]&lt;=21,2,3))</f>
        <v>1</v>
      </c>
      <c r="R1820" s="21">
        <f>IF(Table_Market[[#This Row],[M_TOTAL_dépensé]]&lt;=115,1,IF(Table_Market[[#This Row],[M_TOTAL_dépensé]]&lt;=833,2,3))</f>
        <v>1</v>
      </c>
      <c r="S1820" s="21" t="str">
        <f>Table_Market[[#This Row],[R_SCORE]]&amp;Table_Market[[#This Row],[F_SCORE]]&amp;Table_Market[[#This Row],[M_SCORE]]</f>
        <v>311</v>
      </c>
      <c r="T18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0" s="24">
        <v>5</v>
      </c>
      <c r="V1820" s="24">
        <v>0</v>
      </c>
      <c r="W1820" s="24">
        <v>3</v>
      </c>
      <c r="X1820" s="24">
        <v>0</v>
      </c>
      <c r="Y1820" s="24">
        <v>0</v>
      </c>
      <c r="Z1820" s="24">
        <v>5</v>
      </c>
      <c r="AA1820" s="21">
        <v>1</v>
      </c>
      <c r="AB1820" s="21">
        <v>1</v>
      </c>
      <c r="AC1820" s="21">
        <v>0</v>
      </c>
      <c r="AD1820" s="21">
        <v>2</v>
      </c>
      <c r="AE1820" s="21">
        <v>7</v>
      </c>
      <c r="AF1820" s="21">
        <v>0</v>
      </c>
      <c r="AG1820" s="21">
        <v>0</v>
      </c>
      <c r="AH1820" s="21">
        <v>0</v>
      </c>
      <c r="AI1820" s="21">
        <v>0</v>
      </c>
      <c r="AJ1820" s="21">
        <v>0</v>
      </c>
      <c r="AK1820" s="21">
        <v>0</v>
      </c>
      <c r="AL1820" s="21">
        <v>3</v>
      </c>
      <c r="AM1820" s="21">
        <v>11</v>
      </c>
      <c r="AN1820" s="25">
        <v>0</v>
      </c>
    </row>
    <row r="1821" spans="1:40" x14ac:dyDescent="0.35">
      <c r="A1821" s="26">
        <v>10862</v>
      </c>
      <c r="B1821" s="27">
        <v>1960</v>
      </c>
      <c r="C1821" s="21">
        <f ca="1">YEAR(TODAY())-CLEAN!$B1821</f>
        <v>65</v>
      </c>
      <c r="D1821" s="28" t="s">
        <v>794</v>
      </c>
      <c r="E1821" s="27" t="s">
        <v>717</v>
      </c>
      <c r="F1821" s="27" t="s">
        <v>710</v>
      </c>
      <c r="G1821" s="29">
        <v>30522</v>
      </c>
      <c r="H1821" s="28">
        <v>0</v>
      </c>
      <c r="I1821" s="28">
        <v>1</v>
      </c>
      <c r="J1821" s="28">
        <f>CLEAN!$H1821+CLEAN!$I1821</f>
        <v>1</v>
      </c>
      <c r="K1821" s="30">
        <v>41138</v>
      </c>
      <c r="L1821" s="28">
        <f ca="1">YEAR(TODAY())-YEAR(CLEAN!$K1821)</f>
        <v>13</v>
      </c>
      <c r="M1821" s="28">
        <v>6</v>
      </c>
      <c r="N1821" s="28">
        <f>SUM(CLEAN!$AB1821:$AE1821)</f>
        <v>14</v>
      </c>
      <c r="O1821" s="31">
        <f>CLEAN!$U1821+CLEAN!$V1821+CLEAN!$W1821+CLEAN!$X1821+CLEAN!$Y1821+CLEAN!$Z1821</f>
        <v>326</v>
      </c>
      <c r="P1821" s="28">
        <f>IF(CLEAN!$M1821&lt;=32,3,IF(CLEAN!$M1821&lt;=65,2,1))</f>
        <v>3</v>
      </c>
      <c r="Q1821" s="28">
        <f>IF(Table_Market[[#This Row],[F_TOTAL_achat]]&lt;=14,1,IF(Table_Market[[#This Row],[F_TOTAL_achat]]&lt;=21,2,3))</f>
        <v>1</v>
      </c>
      <c r="R1821" s="28">
        <f>IF(Table_Market[[#This Row],[M_TOTAL_dépensé]]&lt;=115,1,IF(Table_Market[[#This Row],[M_TOTAL_dépensé]]&lt;=833,2,3))</f>
        <v>2</v>
      </c>
      <c r="S1821" s="21" t="str">
        <f>Table_Market[[#This Row],[R_SCORE]]&amp;Table_Market[[#This Row],[F_SCORE]]&amp;Table_Market[[#This Row],[M_SCORE]]</f>
        <v>312</v>
      </c>
      <c r="T18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1" s="31">
        <v>179</v>
      </c>
      <c r="V1821" s="31">
        <v>8</v>
      </c>
      <c r="W1821" s="31">
        <v>83</v>
      </c>
      <c r="X1821" s="31">
        <v>19</v>
      </c>
      <c r="Y1821" s="31">
        <v>11</v>
      </c>
      <c r="Z1821" s="31">
        <v>26</v>
      </c>
      <c r="AA1821" s="28">
        <v>5</v>
      </c>
      <c r="AB1821" s="28">
        <v>1</v>
      </c>
      <c r="AC1821" s="28">
        <v>2</v>
      </c>
      <c r="AD1821" s="28">
        <v>9</v>
      </c>
      <c r="AE1821" s="28">
        <v>2</v>
      </c>
      <c r="AF1821" s="28">
        <v>0</v>
      </c>
      <c r="AG1821" s="28">
        <v>0</v>
      </c>
      <c r="AH1821" s="28">
        <v>0</v>
      </c>
      <c r="AI1821" s="28">
        <v>0</v>
      </c>
      <c r="AJ1821" s="28">
        <v>0</v>
      </c>
      <c r="AK1821" s="28">
        <v>0</v>
      </c>
      <c r="AL1821" s="28">
        <v>3</v>
      </c>
      <c r="AM1821" s="28">
        <v>11</v>
      </c>
      <c r="AN1821" s="32">
        <v>0</v>
      </c>
    </row>
    <row r="1822" spans="1:40" x14ac:dyDescent="0.35">
      <c r="A1822" s="19">
        <v>615</v>
      </c>
      <c r="B1822" s="20">
        <v>1960</v>
      </c>
      <c r="C1822" s="21">
        <f ca="1">YEAR(TODAY())-CLEAN!$B1822</f>
        <v>65</v>
      </c>
      <c r="D1822" s="28" t="s">
        <v>794</v>
      </c>
      <c r="E1822" s="20" t="s">
        <v>716</v>
      </c>
      <c r="F1822" s="20" t="s">
        <v>713</v>
      </c>
      <c r="G1822" s="22">
        <v>30507</v>
      </c>
      <c r="H1822" s="21">
        <v>0</v>
      </c>
      <c r="I1822" s="21">
        <v>0</v>
      </c>
      <c r="J1822" s="21">
        <f>CLEAN!$H1822+CLEAN!$I1822</f>
        <v>0</v>
      </c>
      <c r="K1822" s="23">
        <v>41344</v>
      </c>
      <c r="L1822" s="21">
        <f ca="1">YEAR(TODAY())-YEAR(CLEAN!$K1822)</f>
        <v>12</v>
      </c>
      <c r="M1822" s="21">
        <v>29</v>
      </c>
      <c r="N1822" s="21">
        <f>SUM(CLEAN!$AB1822:$AE1822)</f>
        <v>17</v>
      </c>
      <c r="O1822" s="24">
        <f>CLEAN!$U1822+CLEAN!$V1822+CLEAN!$W1822+CLEAN!$X1822+CLEAN!$Y1822+CLEAN!$Z1822</f>
        <v>343</v>
      </c>
      <c r="P1822" s="21">
        <f>IF(CLEAN!$M1822&lt;=32,3,IF(CLEAN!$M1822&lt;=65,2,1))</f>
        <v>3</v>
      </c>
      <c r="Q1822" s="21">
        <f>IF(Table_Market[[#This Row],[F_TOTAL_achat]]&lt;=14,1,IF(Table_Market[[#This Row],[F_TOTAL_achat]]&lt;=21,2,3))</f>
        <v>2</v>
      </c>
      <c r="R1822" s="21">
        <f>IF(Table_Market[[#This Row],[M_TOTAL_dépensé]]&lt;=115,1,IF(Table_Market[[#This Row],[M_TOTAL_dépensé]]&lt;=833,2,3))</f>
        <v>2</v>
      </c>
      <c r="S1822" s="21" t="str">
        <f>Table_Market[[#This Row],[R_SCORE]]&amp;Table_Market[[#This Row],[F_SCORE]]&amp;Table_Market[[#This Row],[M_SCORE]]</f>
        <v>322</v>
      </c>
      <c r="T18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2" s="24">
        <v>65</v>
      </c>
      <c r="V1822" s="24">
        <v>36</v>
      </c>
      <c r="W1822" s="24">
        <v>74</v>
      </c>
      <c r="X1822" s="24">
        <v>38</v>
      </c>
      <c r="Y1822" s="24">
        <v>20</v>
      </c>
      <c r="Z1822" s="24">
        <v>110</v>
      </c>
      <c r="AA1822" s="21">
        <v>1</v>
      </c>
      <c r="AB1822" s="21">
        <v>5</v>
      </c>
      <c r="AC1822" s="21">
        <v>1</v>
      </c>
      <c r="AD1822" s="21">
        <v>4</v>
      </c>
      <c r="AE1822" s="21">
        <v>7</v>
      </c>
      <c r="AF1822" s="21">
        <v>0</v>
      </c>
      <c r="AG1822" s="21">
        <v>0</v>
      </c>
      <c r="AH1822" s="21">
        <v>0</v>
      </c>
      <c r="AI1822" s="21">
        <v>0</v>
      </c>
      <c r="AJ1822" s="21">
        <v>0</v>
      </c>
      <c r="AK1822" s="21">
        <v>0</v>
      </c>
      <c r="AL1822" s="21">
        <v>3</v>
      </c>
      <c r="AM1822" s="21">
        <v>11</v>
      </c>
      <c r="AN1822" s="25">
        <v>0</v>
      </c>
    </row>
    <row r="1823" spans="1:40" x14ac:dyDescent="0.35">
      <c r="A1823" s="26">
        <v>10796</v>
      </c>
      <c r="B1823" s="27">
        <v>1984</v>
      </c>
      <c r="C1823" s="21">
        <f ca="1">YEAR(TODAY())-CLEAN!$B1823</f>
        <v>41</v>
      </c>
      <c r="D1823" s="28" t="s">
        <v>793</v>
      </c>
      <c r="E1823" s="27" t="s">
        <v>717</v>
      </c>
      <c r="F1823" s="27" t="s">
        <v>710</v>
      </c>
      <c r="G1823" s="29">
        <v>30477</v>
      </c>
      <c r="H1823" s="28">
        <v>1</v>
      </c>
      <c r="I1823" s="28">
        <v>0</v>
      </c>
      <c r="J1823" s="28">
        <f>CLEAN!$H1823+CLEAN!$I1823</f>
        <v>1</v>
      </c>
      <c r="K1823" s="30">
        <v>41661</v>
      </c>
      <c r="L1823" s="28">
        <f ca="1">YEAR(TODAY())-YEAR(CLEAN!$K1823)</f>
        <v>11</v>
      </c>
      <c r="M1823" s="28">
        <v>16</v>
      </c>
      <c r="N1823" s="28">
        <f>SUM(CLEAN!$AB1823:$AE1823)</f>
        <v>11</v>
      </c>
      <c r="O1823" s="31">
        <f>CLEAN!$U1823+CLEAN!$V1823+CLEAN!$W1823+CLEAN!$X1823+CLEAN!$Y1823+CLEAN!$Z1823</f>
        <v>66</v>
      </c>
      <c r="P1823" s="28">
        <f>IF(CLEAN!$M1823&lt;=32,3,IF(CLEAN!$M1823&lt;=65,2,1))</f>
        <v>3</v>
      </c>
      <c r="Q1823" s="28">
        <f>IF(Table_Market[[#This Row],[F_TOTAL_achat]]&lt;=14,1,IF(Table_Market[[#This Row],[F_TOTAL_achat]]&lt;=21,2,3))</f>
        <v>1</v>
      </c>
      <c r="R1823" s="28">
        <f>IF(Table_Market[[#This Row],[M_TOTAL_dépensé]]&lt;=115,1,IF(Table_Market[[#This Row],[M_TOTAL_dépensé]]&lt;=833,2,3))</f>
        <v>1</v>
      </c>
      <c r="S1823" s="21" t="str">
        <f>Table_Market[[#This Row],[R_SCORE]]&amp;Table_Market[[#This Row],[F_SCORE]]&amp;Table_Market[[#This Row],[M_SCORE]]</f>
        <v>311</v>
      </c>
      <c r="T18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3" s="31">
        <v>47</v>
      </c>
      <c r="V1823" s="31">
        <v>1</v>
      </c>
      <c r="W1823" s="31">
        <v>6</v>
      </c>
      <c r="X1823" s="31">
        <v>0</v>
      </c>
      <c r="Y1823" s="31">
        <v>0</v>
      </c>
      <c r="Z1823" s="31">
        <v>12</v>
      </c>
      <c r="AA1823" s="28">
        <v>1</v>
      </c>
      <c r="AB1823" s="28">
        <v>1</v>
      </c>
      <c r="AC1823" s="28">
        <v>1</v>
      </c>
      <c r="AD1823" s="28">
        <v>3</v>
      </c>
      <c r="AE1823" s="28">
        <v>6</v>
      </c>
      <c r="AF1823" s="28">
        <v>0</v>
      </c>
      <c r="AG1823" s="28">
        <v>0</v>
      </c>
      <c r="AH1823" s="28">
        <v>0</v>
      </c>
      <c r="AI1823" s="28">
        <v>0</v>
      </c>
      <c r="AJ1823" s="28">
        <v>0</v>
      </c>
      <c r="AK1823" s="28">
        <v>0</v>
      </c>
      <c r="AL1823" s="28">
        <v>3</v>
      </c>
      <c r="AM1823" s="28">
        <v>11</v>
      </c>
      <c r="AN1823" s="32">
        <v>0</v>
      </c>
    </row>
    <row r="1824" spans="1:40" x14ac:dyDescent="0.35">
      <c r="A1824" s="19">
        <v>4290</v>
      </c>
      <c r="B1824" s="20">
        <v>1972</v>
      </c>
      <c r="C1824" s="21">
        <f ca="1">YEAR(TODAY())-CLEAN!$B1824</f>
        <v>53</v>
      </c>
      <c r="D1824" s="28" t="s">
        <v>792</v>
      </c>
      <c r="E1824" s="20" t="s">
        <v>716</v>
      </c>
      <c r="F1824" s="20" t="s">
        <v>710</v>
      </c>
      <c r="G1824" s="22">
        <v>30467</v>
      </c>
      <c r="H1824" s="21">
        <v>1</v>
      </c>
      <c r="I1824" s="21">
        <v>0</v>
      </c>
      <c r="J1824" s="21">
        <f>CLEAN!$H1824+CLEAN!$I1824</f>
        <v>1</v>
      </c>
      <c r="K1824" s="23">
        <v>41717</v>
      </c>
      <c r="L1824" s="21">
        <f ca="1">YEAR(TODAY())-YEAR(CLEAN!$K1824)</f>
        <v>11</v>
      </c>
      <c r="M1824" s="21">
        <v>8</v>
      </c>
      <c r="N1824" s="21">
        <f>SUM(CLEAN!$AB1824:$AE1824)</f>
        <v>10</v>
      </c>
      <c r="O1824" s="24">
        <f>CLEAN!$U1824+CLEAN!$V1824+CLEAN!$W1824+CLEAN!$X1824+CLEAN!$Y1824+CLEAN!$Z1824</f>
        <v>24</v>
      </c>
      <c r="P1824" s="21">
        <f>IF(CLEAN!$M1824&lt;=32,3,IF(CLEAN!$M1824&lt;=65,2,1))</f>
        <v>3</v>
      </c>
      <c r="Q1824" s="21">
        <f>IF(Table_Market[[#This Row],[F_TOTAL_achat]]&lt;=14,1,IF(Table_Market[[#This Row],[F_TOTAL_achat]]&lt;=21,2,3))</f>
        <v>1</v>
      </c>
      <c r="R1824" s="21">
        <f>IF(Table_Market[[#This Row],[M_TOTAL_dépensé]]&lt;=115,1,IF(Table_Market[[#This Row],[M_TOTAL_dépensé]]&lt;=833,2,3))</f>
        <v>1</v>
      </c>
      <c r="S1824" s="21" t="str">
        <f>Table_Market[[#This Row],[R_SCORE]]&amp;Table_Market[[#This Row],[F_SCORE]]&amp;Table_Market[[#This Row],[M_SCORE]]</f>
        <v>311</v>
      </c>
      <c r="T18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4" s="24">
        <v>1</v>
      </c>
      <c r="V1824" s="24">
        <v>3</v>
      </c>
      <c r="W1824" s="24">
        <v>8</v>
      </c>
      <c r="X1824" s="24">
        <v>2</v>
      </c>
      <c r="Y1824" s="24">
        <v>5</v>
      </c>
      <c r="Z1824" s="24">
        <v>5</v>
      </c>
      <c r="AA1824" s="21">
        <v>1</v>
      </c>
      <c r="AB1824" s="21">
        <v>1</v>
      </c>
      <c r="AC1824" s="21">
        <v>0</v>
      </c>
      <c r="AD1824" s="21">
        <v>2</v>
      </c>
      <c r="AE1824" s="21">
        <v>7</v>
      </c>
      <c r="AF1824" s="21">
        <v>0</v>
      </c>
      <c r="AG1824" s="21">
        <v>0</v>
      </c>
      <c r="AH1824" s="21">
        <v>0</v>
      </c>
      <c r="AI1824" s="21">
        <v>0</v>
      </c>
      <c r="AJ1824" s="21">
        <v>0</v>
      </c>
      <c r="AK1824" s="21">
        <v>0</v>
      </c>
      <c r="AL1824" s="21">
        <v>3</v>
      </c>
      <c r="AM1824" s="21">
        <v>11</v>
      </c>
      <c r="AN1824" s="25">
        <v>0</v>
      </c>
    </row>
    <row r="1825" spans="1:40" x14ac:dyDescent="0.35">
      <c r="A1825" s="26">
        <v>8341</v>
      </c>
      <c r="B1825" s="27">
        <v>1969</v>
      </c>
      <c r="C1825" s="21">
        <f ca="1">YEAR(TODAY())-CLEAN!$B1825</f>
        <v>56</v>
      </c>
      <c r="D1825" s="28" t="s">
        <v>792</v>
      </c>
      <c r="E1825" s="27" t="s">
        <v>714</v>
      </c>
      <c r="F1825" s="27" t="s">
        <v>710</v>
      </c>
      <c r="G1825" s="29">
        <v>30396</v>
      </c>
      <c r="H1825" s="28">
        <v>1</v>
      </c>
      <c r="I1825" s="28">
        <v>0</v>
      </c>
      <c r="J1825" s="28">
        <f>CLEAN!$H1825+CLEAN!$I1825</f>
        <v>1</v>
      </c>
      <c r="K1825" s="30">
        <v>41759</v>
      </c>
      <c r="L1825" s="28">
        <f ca="1">YEAR(TODAY())-YEAR(CLEAN!$K1825)</f>
        <v>11</v>
      </c>
      <c r="M1825" s="28">
        <v>22</v>
      </c>
      <c r="N1825" s="28">
        <f>SUM(CLEAN!$AB1825:$AE1825)</f>
        <v>11</v>
      </c>
      <c r="O1825" s="31">
        <f>CLEAN!$U1825+CLEAN!$V1825+CLEAN!$W1825+CLEAN!$X1825+CLEAN!$Y1825+CLEAN!$Z1825</f>
        <v>34</v>
      </c>
      <c r="P1825" s="28">
        <f>IF(CLEAN!$M1825&lt;=32,3,IF(CLEAN!$M1825&lt;=65,2,1))</f>
        <v>3</v>
      </c>
      <c r="Q1825" s="28">
        <f>IF(Table_Market[[#This Row],[F_TOTAL_achat]]&lt;=14,1,IF(Table_Market[[#This Row],[F_TOTAL_achat]]&lt;=21,2,3))</f>
        <v>1</v>
      </c>
      <c r="R1825" s="28">
        <f>IF(Table_Market[[#This Row],[M_TOTAL_dépensé]]&lt;=115,1,IF(Table_Market[[#This Row],[M_TOTAL_dépensé]]&lt;=833,2,3))</f>
        <v>1</v>
      </c>
      <c r="S1825" s="21" t="str">
        <f>Table_Market[[#This Row],[R_SCORE]]&amp;Table_Market[[#This Row],[F_SCORE]]&amp;Table_Market[[#This Row],[M_SCORE]]</f>
        <v>311</v>
      </c>
      <c r="T18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5" s="31">
        <v>15</v>
      </c>
      <c r="V1825" s="31">
        <v>0</v>
      </c>
      <c r="W1825" s="31">
        <v>6</v>
      </c>
      <c r="X1825" s="31">
        <v>0</v>
      </c>
      <c r="Y1825" s="31">
        <v>1</v>
      </c>
      <c r="Z1825" s="31">
        <v>12</v>
      </c>
      <c r="AA1825" s="28">
        <v>2</v>
      </c>
      <c r="AB1825" s="28">
        <v>1</v>
      </c>
      <c r="AC1825" s="28">
        <v>1</v>
      </c>
      <c r="AD1825" s="28">
        <v>2</v>
      </c>
      <c r="AE1825" s="28">
        <v>7</v>
      </c>
      <c r="AF1825" s="28">
        <v>1</v>
      </c>
      <c r="AG1825" s="28">
        <v>0</v>
      </c>
      <c r="AH1825" s="28">
        <v>0</v>
      </c>
      <c r="AI1825" s="28">
        <v>0</v>
      </c>
      <c r="AJ1825" s="28">
        <v>0</v>
      </c>
      <c r="AK1825" s="28">
        <v>0</v>
      </c>
      <c r="AL1825" s="28">
        <v>3</v>
      </c>
      <c r="AM1825" s="28">
        <v>11</v>
      </c>
      <c r="AN1825" s="32">
        <v>1</v>
      </c>
    </row>
    <row r="1826" spans="1:40" x14ac:dyDescent="0.35">
      <c r="A1826" s="19">
        <v>6365</v>
      </c>
      <c r="B1826" s="20">
        <v>1987</v>
      </c>
      <c r="C1826" s="21">
        <f ca="1">YEAR(TODAY())-CLEAN!$B1826</f>
        <v>38</v>
      </c>
      <c r="D1826" s="28" t="s">
        <v>793</v>
      </c>
      <c r="E1826" s="20" t="s">
        <v>717</v>
      </c>
      <c r="F1826" s="20" t="s">
        <v>710</v>
      </c>
      <c r="G1826" s="22">
        <v>30390</v>
      </c>
      <c r="H1826" s="21">
        <v>0</v>
      </c>
      <c r="I1826" s="21">
        <v>0</v>
      </c>
      <c r="J1826" s="21">
        <f>CLEAN!$H1826+CLEAN!$I1826</f>
        <v>0</v>
      </c>
      <c r="K1826" s="23">
        <v>41519</v>
      </c>
      <c r="L1826" s="21">
        <f ca="1">YEAR(TODAY())-YEAR(CLEAN!$K1826)</f>
        <v>12</v>
      </c>
      <c r="M1826" s="21">
        <v>5</v>
      </c>
      <c r="N1826" s="21">
        <f>SUM(CLEAN!$AB1826:$AE1826)</f>
        <v>11</v>
      </c>
      <c r="O1826" s="24">
        <f>CLEAN!$U1826+CLEAN!$V1826+CLEAN!$W1826+CLEAN!$X1826+CLEAN!$Y1826+CLEAN!$Z1826</f>
        <v>80</v>
      </c>
      <c r="P1826" s="21">
        <f>IF(CLEAN!$M1826&lt;=32,3,IF(CLEAN!$M1826&lt;=65,2,1))</f>
        <v>3</v>
      </c>
      <c r="Q1826" s="21">
        <f>IF(Table_Market[[#This Row],[F_TOTAL_achat]]&lt;=14,1,IF(Table_Market[[#This Row],[F_TOTAL_achat]]&lt;=21,2,3))</f>
        <v>1</v>
      </c>
      <c r="R1826" s="21">
        <f>IF(Table_Market[[#This Row],[M_TOTAL_dépensé]]&lt;=115,1,IF(Table_Market[[#This Row],[M_TOTAL_dépensé]]&lt;=833,2,3))</f>
        <v>1</v>
      </c>
      <c r="S1826" s="21" t="str">
        <f>Table_Market[[#This Row],[R_SCORE]]&amp;Table_Market[[#This Row],[F_SCORE]]&amp;Table_Market[[#This Row],[M_SCORE]]</f>
        <v>311</v>
      </c>
      <c r="T18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26" s="24">
        <v>10</v>
      </c>
      <c r="V1826" s="24">
        <v>12</v>
      </c>
      <c r="W1826" s="24">
        <v>12</v>
      </c>
      <c r="X1826" s="24">
        <v>25</v>
      </c>
      <c r="Y1826" s="24">
        <v>1</v>
      </c>
      <c r="Z1826" s="24">
        <v>20</v>
      </c>
      <c r="AA1826" s="21">
        <v>1</v>
      </c>
      <c r="AB1826" s="21">
        <v>2</v>
      </c>
      <c r="AC1826" s="21">
        <v>0</v>
      </c>
      <c r="AD1826" s="21">
        <v>3</v>
      </c>
      <c r="AE1826" s="21">
        <v>6</v>
      </c>
      <c r="AF1826" s="21">
        <v>0</v>
      </c>
      <c r="AG1826" s="21">
        <v>0</v>
      </c>
      <c r="AH1826" s="21">
        <v>0</v>
      </c>
      <c r="AI1826" s="21">
        <v>0</v>
      </c>
      <c r="AJ1826" s="21">
        <v>0</v>
      </c>
      <c r="AK1826" s="21">
        <v>0</v>
      </c>
      <c r="AL1826" s="21">
        <v>3</v>
      </c>
      <c r="AM1826" s="21">
        <v>11</v>
      </c>
      <c r="AN1826" s="25">
        <v>0</v>
      </c>
    </row>
    <row r="1827" spans="1:40" x14ac:dyDescent="0.35">
      <c r="A1827" s="26">
        <v>8842</v>
      </c>
      <c r="B1827" s="27">
        <v>1971</v>
      </c>
      <c r="C1827" s="21">
        <f ca="1">YEAR(TODAY())-CLEAN!$B1827</f>
        <v>54</v>
      </c>
      <c r="D1827" s="28" t="s">
        <v>792</v>
      </c>
      <c r="E1827" s="27" t="s">
        <v>716</v>
      </c>
      <c r="F1827" s="27" t="s">
        <v>712</v>
      </c>
      <c r="G1827" s="29">
        <v>30372</v>
      </c>
      <c r="H1827" s="28">
        <v>1</v>
      </c>
      <c r="I1827" s="28">
        <v>1</v>
      </c>
      <c r="J1827" s="28">
        <f>CLEAN!$H1827+CLEAN!$I1827</f>
        <v>2</v>
      </c>
      <c r="K1827" s="30">
        <v>41268</v>
      </c>
      <c r="L1827" s="28">
        <f ca="1">YEAR(TODAY())-YEAR(CLEAN!$K1827)</f>
        <v>13</v>
      </c>
      <c r="M1827" s="28">
        <v>33</v>
      </c>
      <c r="N1827" s="28">
        <f>SUM(CLEAN!$AB1827:$AE1827)</f>
        <v>12</v>
      </c>
      <c r="O1827" s="31">
        <f>CLEAN!$U1827+CLEAN!$V1827+CLEAN!$W1827+CLEAN!$X1827+CLEAN!$Y1827+CLEAN!$Z1827</f>
        <v>44</v>
      </c>
      <c r="P1827" s="28">
        <f>IF(CLEAN!$M1827&lt;=32,3,IF(CLEAN!$M1827&lt;=65,2,1))</f>
        <v>2</v>
      </c>
      <c r="Q1827" s="28">
        <f>IF(Table_Market[[#This Row],[F_TOTAL_achat]]&lt;=14,1,IF(Table_Market[[#This Row],[F_TOTAL_achat]]&lt;=21,2,3))</f>
        <v>1</v>
      </c>
      <c r="R1827" s="28">
        <f>IF(Table_Market[[#This Row],[M_TOTAL_dépensé]]&lt;=115,1,IF(Table_Market[[#This Row],[M_TOTAL_dépensé]]&lt;=833,2,3))</f>
        <v>1</v>
      </c>
      <c r="S1827" s="21" t="str">
        <f>Table_Market[[#This Row],[R_SCORE]]&amp;Table_Market[[#This Row],[F_SCORE]]&amp;Table_Market[[#This Row],[M_SCORE]]</f>
        <v>211</v>
      </c>
      <c r="T18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27" s="31">
        <v>15</v>
      </c>
      <c r="V1827" s="31">
        <v>0</v>
      </c>
      <c r="W1827" s="31">
        <v>12</v>
      </c>
      <c r="X1827" s="31">
        <v>7</v>
      </c>
      <c r="Y1827" s="31">
        <v>3</v>
      </c>
      <c r="Z1827" s="31">
        <v>7</v>
      </c>
      <c r="AA1827" s="28">
        <v>3</v>
      </c>
      <c r="AB1827" s="28">
        <v>2</v>
      </c>
      <c r="AC1827" s="28">
        <v>0</v>
      </c>
      <c r="AD1827" s="28">
        <v>3</v>
      </c>
      <c r="AE1827" s="28">
        <v>7</v>
      </c>
      <c r="AF1827" s="28">
        <v>0</v>
      </c>
      <c r="AG1827" s="28">
        <v>0</v>
      </c>
      <c r="AH1827" s="28">
        <v>0</v>
      </c>
      <c r="AI1827" s="28">
        <v>0</v>
      </c>
      <c r="AJ1827" s="28">
        <v>0</v>
      </c>
      <c r="AK1827" s="28">
        <v>0</v>
      </c>
      <c r="AL1827" s="28">
        <v>3</v>
      </c>
      <c r="AM1827" s="28">
        <v>11</v>
      </c>
      <c r="AN1827" s="32">
        <v>0</v>
      </c>
    </row>
    <row r="1828" spans="1:40" x14ac:dyDescent="0.35">
      <c r="A1828" s="19">
        <v>2154</v>
      </c>
      <c r="B1828" s="20">
        <v>1971</v>
      </c>
      <c r="C1828" s="21">
        <f ca="1">YEAR(TODAY())-CLEAN!$B1828</f>
        <v>54</v>
      </c>
      <c r="D1828" s="28" t="s">
        <v>792</v>
      </c>
      <c r="E1828" s="20" t="s">
        <v>716</v>
      </c>
      <c r="F1828" s="20" t="s">
        <v>712</v>
      </c>
      <c r="G1828" s="22">
        <v>30372</v>
      </c>
      <c r="H1828" s="21">
        <v>1</v>
      </c>
      <c r="I1828" s="21">
        <v>1</v>
      </c>
      <c r="J1828" s="21">
        <f>CLEAN!$H1828+CLEAN!$I1828</f>
        <v>2</v>
      </c>
      <c r="K1828" s="23">
        <v>41268</v>
      </c>
      <c r="L1828" s="21">
        <f ca="1">YEAR(TODAY())-YEAR(CLEAN!$K1828)</f>
        <v>13</v>
      </c>
      <c r="M1828" s="21">
        <v>33</v>
      </c>
      <c r="N1828" s="21">
        <f>SUM(CLEAN!$AB1828:$AE1828)</f>
        <v>12</v>
      </c>
      <c r="O1828" s="24">
        <f>CLEAN!$U1828+CLEAN!$V1828+CLEAN!$W1828+CLEAN!$X1828+CLEAN!$Y1828+CLEAN!$Z1828</f>
        <v>44</v>
      </c>
      <c r="P1828" s="21">
        <f>IF(CLEAN!$M1828&lt;=32,3,IF(CLEAN!$M1828&lt;=65,2,1))</f>
        <v>2</v>
      </c>
      <c r="Q1828" s="21">
        <f>IF(Table_Market[[#This Row],[F_TOTAL_achat]]&lt;=14,1,IF(Table_Market[[#This Row],[F_TOTAL_achat]]&lt;=21,2,3))</f>
        <v>1</v>
      </c>
      <c r="R1828" s="21">
        <f>IF(Table_Market[[#This Row],[M_TOTAL_dépensé]]&lt;=115,1,IF(Table_Market[[#This Row],[M_TOTAL_dépensé]]&lt;=833,2,3))</f>
        <v>1</v>
      </c>
      <c r="S1828" s="21" t="str">
        <f>Table_Market[[#This Row],[R_SCORE]]&amp;Table_Market[[#This Row],[F_SCORE]]&amp;Table_Market[[#This Row],[M_SCORE]]</f>
        <v>211</v>
      </c>
      <c r="T18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28" s="24">
        <v>15</v>
      </c>
      <c r="V1828" s="24">
        <v>0</v>
      </c>
      <c r="W1828" s="24">
        <v>12</v>
      </c>
      <c r="X1828" s="24">
        <v>7</v>
      </c>
      <c r="Y1828" s="24">
        <v>3</v>
      </c>
      <c r="Z1828" s="24">
        <v>7</v>
      </c>
      <c r="AA1828" s="21">
        <v>3</v>
      </c>
      <c r="AB1828" s="21">
        <v>2</v>
      </c>
      <c r="AC1828" s="21">
        <v>0</v>
      </c>
      <c r="AD1828" s="21">
        <v>3</v>
      </c>
      <c r="AE1828" s="21">
        <v>7</v>
      </c>
      <c r="AF1828" s="21">
        <v>0</v>
      </c>
      <c r="AG1828" s="21">
        <v>0</v>
      </c>
      <c r="AH1828" s="21">
        <v>0</v>
      </c>
      <c r="AI1828" s="21">
        <v>0</v>
      </c>
      <c r="AJ1828" s="21">
        <v>0</v>
      </c>
      <c r="AK1828" s="21">
        <v>0</v>
      </c>
      <c r="AL1828" s="21">
        <v>3</v>
      </c>
      <c r="AM1828" s="21">
        <v>11</v>
      </c>
      <c r="AN1828" s="25">
        <v>0</v>
      </c>
    </row>
    <row r="1829" spans="1:40" x14ac:dyDescent="0.35">
      <c r="A1829" s="26">
        <v>7181</v>
      </c>
      <c r="B1829" s="27">
        <v>1977</v>
      </c>
      <c r="C1829" s="21">
        <f ca="1">YEAR(TODAY())-CLEAN!$B1829</f>
        <v>48</v>
      </c>
      <c r="D1829" s="28" t="s">
        <v>792</v>
      </c>
      <c r="E1829" s="27" t="s">
        <v>716</v>
      </c>
      <c r="F1829" s="27" t="s">
        <v>710</v>
      </c>
      <c r="G1829" s="29">
        <v>30368</v>
      </c>
      <c r="H1829" s="28">
        <v>0</v>
      </c>
      <c r="I1829" s="28">
        <v>1</v>
      </c>
      <c r="J1829" s="28">
        <f>CLEAN!$H1829+CLEAN!$I1829</f>
        <v>1</v>
      </c>
      <c r="K1829" s="30">
        <v>41585</v>
      </c>
      <c r="L1829" s="28">
        <f ca="1">YEAR(TODAY())-YEAR(CLEAN!$K1829)</f>
        <v>12</v>
      </c>
      <c r="M1829" s="28">
        <v>97</v>
      </c>
      <c r="N1829" s="28">
        <f>SUM(CLEAN!$AB1829:$AE1829)</f>
        <v>13</v>
      </c>
      <c r="O1829" s="31">
        <f>CLEAN!$U1829+CLEAN!$V1829+CLEAN!$W1829+CLEAN!$X1829+CLEAN!$Y1829+CLEAN!$Z1829</f>
        <v>52</v>
      </c>
      <c r="P1829" s="28">
        <f>IF(CLEAN!$M1829&lt;=32,3,IF(CLEAN!$M1829&lt;=65,2,1))</f>
        <v>1</v>
      </c>
      <c r="Q1829" s="28">
        <f>IF(Table_Market[[#This Row],[F_TOTAL_achat]]&lt;=14,1,IF(Table_Market[[#This Row],[F_TOTAL_achat]]&lt;=21,2,3))</f>
        <v>1</v>
      </c>
      <c r="R1829" s="28">
        <f>IF(Table_Market[[#This Row],[M_TOTAL_dépensé]]&lt;=115,1,IF(Table_Market[[#This Row],[M_TOTAL_dépensé]]&lt;=833,2,3))</f>
        <v>1</v>
      </c>
      <c r="S1829" s="21" t="str">
        <f>Table_Market[[#This Row],[R_SCORE]]&amp;Table_Market[[#This Row],[F_SCORE]]&amp;Table_Market[[#This Row],[M_SCORE]]</f>
        <v>111</v>
      </c>
      <c r="T18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29" s="31">
        <v>35</v>
      </c>
      <c r="V1829" s="31">
        <v>0</v>
      </c>
      <c r="W1829" s="31">
        <v>13</v>
      </c>
      <c r="X1829" s="31">
        <v>2</v>
      </c>
      <c r="Y1829" s="31">
        <v>0</v>
      </c>
      <c r="Z1829" s="31">
        <v>2</v>
      </c>
      <c r="AA1829" s="28">
        <v>2</v>
      </c>
      <c r="AB1829" s="28">
        <v>2</v>
      </c>
      <c r="AC1829" s="28">
        <v>0</v>
      </c>
      <c r="AD1829" s="28">
        <v>3</v>
      </c>
      <c r="AE1829" s="28">
        <v>8</v>
      </c>
      <c r="AF1829" s="28">
        <v>0</v>
      </c>
      <c r="AG1829" s="28">
        <v>0</v>
      </c>
      <c r="AH1829" s="28">
        <v>0</v>
      </c>
      <c r="AI1829" s="28">
        <v>0</v>
      </c>
      <c r="AJ1829" s="28">
        <v>0</v>
      </c>
      <c r="AK1829" s="28">
        <v>0</v>
      </c>
      <c r="AL1829" s="28">
        <v>3</v>
      </c>
      <c r="AM1829" s="28">
        <v>11</v>
      </c>
      <c r="AN1829" s="32">
        <v>0</v>
      </c>
    </row>
    <row r="1830" spans="1:40" x14ac:dyDescent="0.35">
      <c r="A1830" s="19">
        <v>4855</v>
      </c>
      <c r="B1830" s="20">
        <v>1974</v>
      </c>
      <c r="C1830" s="21">
        <f ca="1">YEAR(TODAY())-CLEAN!$B1830</f>
        <v>51</v>
      </c>
      <c r="D1830" s="28" t="s">
        <v>792</v>
      </c>
      <c r="E1830" s="20" t="s">
        <v>714</v>
      </c>
      <c r="F1830" s="20" t="s">
        <v>713</v>
      </c>
      <c r="G1830" s="22">
        <v>30351</v>
      </c>
      <c r="H1830" s="21">
        <v>1</v>
      </c>
      <c r="I1830" s="21">
        <v>0</v>
      </c>
      <c r="J1830" s="21">
        <f>CLEAN!$H1830+CLEAN!$I1830</f>
        <v>1</v>
      </c>
      <c r="K1830" s="23">
        <v>41431</v>
      </c>
      <c r="L1830" s="21">
        <f ca="1">YEAR(TODAY())-YEAR(CLEAN!$K1830)</f>
        <v>12</v>
      </c>
      <c r="M1830" s="21">
        <v>19</v>
      </c>
      <c r="N1830" s="21">
        <f>SUM(CLEAN!$AB1830:$AE1830)</f>
        <v>14</v>
      </c>
      <c r="O1830" s="24">
        <f>CLEAN!$U1830+CLEAN!$V1830+CLEAN!$W1830+CLEAN!$X1830+CLEAN!$Y1830+CLEAN!$Z1830</f>
        <v>46</v>
      </c>
      <c r="P1830" s="21">
        <f>IF(CLEAN!$M1830&lt;=32,3,IF(CLEAN!$M1830&lt;=65,2,1))</f>
        <v>3</v>
      </c>
      <c r="Q1830" s="21">
        <f>IF(Table_Market[[#This Row],[F_TOTAL_achat]]&lt;=14,1,IF(Table_Market[[#This Row],[F_TOTAL_achat]]&lt;=21,2,3))</f>
        <v>1</v>
      </c>
      <c r="R1830" s="21">
        <f>IF(Table_Market[[#This Row],[M_TOTAL_dépensé]]&lt;=115,1,IF(Table_Market[[#This Row],[M_TOTAL_dépensé]]&lt;=833,2,3))</f>
        <v>1</v>
      </c>
      <c r="S1830" s="21" t="str">
        <f>Table_Market[[#This Row],[R_SCORE]]&amp;Table_Market[[#This Row],[F_SCORE]]&amp;Table_Market[[#This Row],[M_SCORE]]</f>
        <v>311</v>
      </c>
      <c r="T18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0" s="24">
        <v>14</v>
      </c>
      <c r="V1830" s="24">
        <v>0</v>
      </c>
      <c r="W1830" s="24">
        <v>24</v>
      </c>
      <c r="X1830" s="24">
        <v>3</v>
      </c>
      <c r="Y1830" s="24">
        <v>3</v>
      </c>
      <c r="Z1830" s="24">
        <v>2</v>
      </c>
      <c r="AA1830" s="21">
        <v>1</v>
      </c>
      <c r="AB1830" s="21">
        <v>3</v>
      </c>
      <c r="AC1830" s="21">
        <v>0</v>
      </c>
      <c r="AD1830" s="21">
        <v>2</v>
      </c>
      <c r="AE1830" s="21">
        <v>9</v>
      </c>
      <c r="AF1830" s="21">
        <v>0</v>
      </c>
      <c r="AG1830" s="21">
        <v>0</v>
      </c>
      <c r="AH1830" s="21">
        <v>0</v>
      </c>
      <c r="AI1830" s="21">
        <v>0</v>
      </c>
      <c r="AJ1830" s="21">
        <v>0</v>
      </c>
      <c r="AK1830" s="21">
        <v>0</v>
      </c>
      <c r="AL1830" s="21">
        <v>3</v>
      </c>
      <c r="AM1830" s="21">
        <v>11</v>
      </c>
      <c r="AN1830" s="25">
        <v>1</v>
      </c>
    </row>
    <row r="1831" spans="1:40" x14ac:dyDescent="0.35">
      <c r="A1831" s="26">
        <v>5049</v>
      </c>
      <c r="B1831" s="27">
        <v>1974</v>
      </c>
      <c r="C1831" s="21">
        <f ca="1">YEAR(TODAY())-CLEAN!$B1831</f>
        <v>51</v>
      </c>
      <c r="D1831" s="28" t="s">
        <v>792</v>
      </c>
      <c r="E1831" s="27" t="s">
        <v>714</v>
      </c>
      <c r="F1831" s="27" t="s">
        <v>713</v>
      </c>
      <c r="G1831" s="29">
        <v>30351</v>
      </c>
      <c r="H1831" s="28">
        <v>1</v>
      </c>
      <c r="I1831" s="28">
        <v>0</v>
      </c>
      <c r="J1831" s="28">
        <f>CLEAN!$H1831+CLEAN!$I1831</f>
        <v>1</v>
      </c>
      <c r="K1831" s="30">
        <v>41431</v>
      </c>
      <c r="L1831" s="28">
        <f ca="1">YEAR(TODAY())-YEAR(CLEAN!$K1831)</f>
        <v>12</v>
      </c>
      <c r="M1831" s="28">
        <v>19</v>
      </c>
      <c r="N1831" s="28">
        <f>SUM(CLEAN!$AB1831:$AE1831)</f>
        <v>14</v>
      </c>
      <c r="O1831" s="31">
        <f>CLEAN!$U1831+CLEAN!$V1831+CLEAN!$W1831+CLEAN!$X1831+CLEAN!$Y1831+CLEAN!$Z1831</f>
        <v>46</v>
      </c>
      <c r="P1831" s="28">
        <f>IF(CLEAN!$M1831&lt;=32,3,IF(CLEAN!$M1831&lt;=65,2,1))</f>
        <v>3</v>
      </c>
      <c r="Q1831" s="28">
        <f>IF(Table_Market[[#This Row],[F_TOTAL_achat]]&lt;=14,1,IF(Table_Market[[#This Row],[F_TOTAL_achat]]&lt;=21,2,3))</f>
        <v>1</v>
      </c>
      <c r="R1831" s="28">
        <f>IF(Table_Market[[#This Row],[M_TOTAL_dépensé]]&lt;=115,1,IF(Table_Market[[#This Row],[M_TOTAL_dépensé]]&lt;=833,2,3))</f>
        <v>1</v>
      </c>
      <c r="S1831" s="21" t="str">
        <f>Table_Market[[#This Row],[R_SCORE]]&amp;Table_Market[[#This Row],[F_SCORE]]&amp;Table_Market[[#This Row],[M_SCORE]]</f>
        <v>311</v>
      </c>
      <c r="T18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1" s="31">
        <v>14</v>
      </c>
      <c r="V1831" s="31">
        <v>0</v>
      </c>
      <c r="W1831" s="31">
        <v>24</v>
      </c>
      <c r="X1831" s="31">
        <v>3</v>
      </c>
      <c r="Y1831" s="31">
        <v>3</v>
      </c>
      <c r="Z1831" s="31">
        <v>2</v>
      </c>
      <c r="AA1831" s="28">
        <v>1</v>
      </c>
      <c r="AB1831" s="28">
        <v>3</v>
      </c>
      <c r="AC1831" s="28">
        <v>0</v>
      </c>
      <c r="AD1831" s="28">
        <v>2</v>
      </c>
      <c r="AE1831" s="28">
        <v>9</v>
      </c>
      <c r="AF1831" s="28">
        <v>0</v>
      </c>
      <c r="AG1831" s="28">
        <v>0</v>
      </c>
      <c r="AH1831" s="28">
        <v>0</v>
      </c>
      <c r="AI1831" s="28">
        <v>0</v>
      </c>
      <c r="AJ1831" s="28">
        <v>0</v>
      </c>
      <c r="AK1831" s="28">
        <v>0</v>
      </c>
      <c r="AL1831" s="28">
        <v>3</v>
      </c>
      <c r="AM1831" s="28">
        <v>11</v>
      </c>
      <c r="AN1831" s="32">
        <v>0</v>
      </c>
    </row>
    <row r="1832" spans="1:40" x14ac:dyDescent="0.35">
      <c r="A1832" s="19">
        <v>7679</v>
      </c>
      <c r="B1832" s="20">
        <v>1985</v>
      </c>
      <c r="C1832" s="21">
        <f ca="1">YEAR(TODAY())-CLEAN!$B1832</f>
        <v>40</v>
      </c>
      <c r="D1832" s="28" t="s">
        <v>793</v>
      </c>
      <c r="E1832" s="20" t="s">
        <v>714</v>
      </c>
      <c r="F1832" s="20" t="s">
        <v>709</v>
      </c>
      <c r="G1832" s="22">
        <v>30298</v>
      </c>
      <c r="H1832" s="21">
        <v>0</v>
      </c>
      <c r="I1832" s="21">
        <v>0</v>
      </c>
      <c r="J1832" s="21">
        <f>CLEAN!$H1832+CLEAN!$I1832</f>
        <v>0</v>
      </c>
      <c r="K1832" s="23">
        <v>41778</v>
      </c>
      <c r="L1832" s="21">
        <f ca="1">YEAR(TODAY())-YEAR(CLEAN!$K1832)</f>
        <v>11</v>
      </c>
      <c r="M1832" s="21">
        <v>48</v>
      </c>
      <c r="N1832" s="21">
        <f>SUM(CLEAN!$AB1832:$AE1832)</f>
        <v>8</v>
      </c>
      <c r="O1832" s="24">
        <f>CLEAN!$U1832+CLEAN!$V1832+CLEAN!$W1832+CLEAN!$X1832+CLEAN!$Y1832+CLEAN!$Z1832</f>
        <v>28</v>
      </c>
      <c r="P1832" s="21">
        <f>IF(CLEAN!$M1832&lt;=32,3,IF(CLEAN!$M1832&lt;=65,2,1))</f>
        <v>2</v>
      </c>
      <c r="Q1832" s="21">
        <f>IF(Table_Market[[#This Row],[F_TOTAL_achat]]&lt;=14,1,IF(Table_Market[[#This Row],[F_TOTAL_achat]]&lt;=21,2,3))</f>
        <v>1</v>
      </c>
      <c r="R1832" s="21">
        <f>IF(Table_Market[[#This Row],[M_TOTAL_dépensé]]&lt;=115,1,IF(Table_Market[[#This Row],[M_TOTAL_dépensé]]&lt;=833,2,3))</f>
        <v>1</v>
      </c>
      <c r="S1832" s="21" t="str">
        <f>Table_Market[[#This Row],[R_SCORE]]&amp;Table_Market[[#This Row],[F_SCORE]]&amp;Table_Market[[#This Row],[M_SCORE]]</f>
        <v>211</v>
      </c>
      <c r="T18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32" s="24">
        <v>6</v>
      </c>
      <c r="V1832" s="24">
        <v>3</v>
      </c>
      <c r="W1832" s="24">
        <v>12</v>
      </c>
      <c r="X1832" s="24">
        <v>6</v>
      </c>
      <c r="Y1832" s="24">
        <v>1</v>
      </c>
      <c r="Z1832" s="24">
        <v>0</v>
      </c>
      <c r="AA1832" s="21">
        <v>1</v>
      </c>
      <c r="AB1832" s="21">
        <v>1</v>
      </c>
      <c r="AC1832" s="21">
        <v>1</v>
      </c>
      <c r="AD1832" s="21">
        <v>3</v>
      </c>
      <c r="AE1832" s="21">
        <v>3</v>
      </c>
      <c r="AF1832" s="21">
        <v>0</v>
      </c>
      <c r="AG1832" s="21">
        <v>0</v>
      </c>
      <c r="AH1832" s="21">
        <v>0</v>
      </c>
      <c r="AI1832" s="21">
        <v>0</v>
      </c>
      <c r="AJ1832" s="21">
        <v>0</v>
      </c>
      <c r="AK1832" s="21">
        <v>0</v>
      </c>
      <c r="AL1832" s="21">
        <v>3</v>
      </c>
      <c r="AM1832" s="21">
        <v>11</v>
      </c>
      <c r="AN1832" s="25">
        <v>0</v>
      </c>
    </row>
    <row r="1833" spans="1:40" x14ac:dyDescent="0.35">
      <c r="A1833" s="26">
        <v>4459</v>
      </c>
      <c r="B1833" s="27">
        <v>1989</v>
      </c>
      <c r="C1833" s="21">
        <f ca="1">YEAR(TODAY())-CLEAN!$B1833</f>
        <v>36</v>
      </c>
      <c r="D1833" s="28" t="s">
        <v>793</v>
      </c>
      <c r="E1833" s="27" t="s">
        <v>716</v>
      </c>
      <c r="F1833" s="27" t="s">
        <v>709</v>
      </c>
      <c r="G1833" s="29">
        <v>30279</v>
      </c>
      <c r="H1833" s="28">
        <v>1</v>
      </c>
      <c r="I1833" s="28">
        <v>0</v>
      </c>
      <c r="J1833" s="28">
        <f>CLEAN!$H1833+CLEAN!$I1833</f>
        <v>1</v>
      </c>
      <c r="K1833" s="30">
        <v>41273</v>
      </c>
      <c r="L1833" s="28">
        <f ca="1">YEAR(TODAY())-YEAR(CLEAN!$K1833)</f>
        <v>13</v>
      </c>
      <c r="M1833" s="28">
        <v>13</v>
      </c>
      <c r="N1833" s="28">
        <f>SUM(CLEAN!$AB1833:$AE1833)</f>
        <v>12</v>
      </c>
      <c r="O1833" s="31">
        <f>CLEAN!$U1833+CLEAN!$V1833+CLEAN!$W1833+CLEAN!$X1833+CLEAN!$Y1833+CLEAN!$Z1833</f>
        <v>37</v>
      </c>
      <c r="P1833" s="28">
        <f>IF(CLEAN!$M1833&lt;=32,3,IF(CLEAN!$M1833&lt;=65,2,1))</f>
        <v>3</v>
      </c>
      <c r="Q1833" s="28">
        <f>IF(Table_Market[[#This Row],[F_TOTAL_achat]]&lt;=14,1,IF(Table_Market[[#This Row],[F_TOTAL_achat]]&lt;=21,2,3))</f>
        <v>1</v>
      </c>
      <c r="R1833" s="28">
        <f>IF(Table_Market[[#This Row],[M_TOTAL_dépensé]]&lt;=115,1,IF(Table_Market[[#This Row],[M_TOTAL_dépensé]]&lt;=833,2,3))</f>
        <v>1</v>
      </c>
      <c r="S1833" s="21" t="str">
        <f>Table_Market[[#This Row],[R_SCORE]]&amp;Table_Market[[#This Row],[F_SCORE]]&amp;Table_Market[[#This Row],[M_SCORE]]</f>
        <v>311</v>
      </c>
      <c r="T18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3" s="31">
        <v>10</v>
      </c>
      <c r="V1833" s="31">
        <v>4</v>
      </c>
      <c r="W1833" s="31">
        <v>14</v>
      </c>
      <c r="X1833" s="31">
        <v>4</v>
      </c>
      <c r="Y1833" s="31">
        <v>4</v>
      </c>
      <c r="Z1833" s="31">
        <v>1</v>
      </c>
      <c r="AA1833" s="28">
        <v>1</v>
      </c>
      <c r="AB1833" s="28">
        <v>1</v>
      </c>
      <c r="AC1833" s="28">
        <v>0</v>
      </c>
      <c r="AD1833" s="28">
        <v>3</v>
      </c>
      <c r="AE1833" s="28">
        <v>8</v>
      </c>
      <c r="AF1833" s="28">
        <v>0</v>
      </c>
      <c r="AG1833" s="28">
        <v>0</v>
      </c>
      <c r="AH1833" s="28">
        <v>0</v>
      </c>
      <c r="AI1833" s="28">
        <v>0</v>
      </c>
      <c r="AJ1833" s="28">
        <v>0</v>
      </c>
      <c r="AK1833" s="28">
        <v>0</v>
      </c>
      <c r="AL1833" s="28">
        <v>3</v>
      </c>
      <c r="AM1833" s="28">
        <v>11</v>
      </c>
      <c r="AN1833" s="32">
        <v>0</v>
      </c>
    </row>
    <row r="1834" spans="1:40" x14ac:dyDescent="0.35">
      <c r="A1834" s="19">
        <v>10642</v>
      </c>
      <c r="B1834" s="20">
        <v>1989</v>
      </c>
      <c r="C1834" s="21">
        <f ca="1">YEAR(TODAY())-CLEAN!$B1834</f>
        <v>36</v>
      </c>
      <c r="D1834" s="28" t="s">
        <v>793</v>
      </c>
      <c r="E1834" s="20" t="s">
        <v>716</v>
      </c>
      <c r="F1834" s="20" t="s">
        <v>709</v>
      </c>
      <c r="G1834" s="22">
        <v>30279</v>
      </c>
      <c r="H1834" s="21">
        <v>1</v>
      </c>
      <c r="I1834" s="21">
        <v>0</v>
      </c>
      <c r="J1834" s="21">
        <f>CLEAN!$H1834+CLEAN!$I1834</f>
        <v>1</v>
      </c>
      <c r="K1834" s="23">
        <v>41273</v>
      </c>
      <c r="L1834" s="21">
        <f ca="1">YEAR(TODAY())-YEAR(CLEAN!$K1834)</f>
        <v>13</v>
      </c>
      <c r="M1834" s="21">
        <v>13</v>
      </c>
      <c r="N1834" s="21">
        <f>SUM(CLEAN!$AB1834:$AE1834)</f>
        <v>12</v>
      </c>
      <c r="O1834" s="24">
        <f>CLEAN!$U1834+CLEAN!$V1834+CLEAN!$W1834+CLEAN!$X1834+CLEAN!$Y1834+CLEAN!$Z1834</f>
        <v>37</v>
      </c>
      <c r="P1834" s="21">
        <f>IF(CLEAN!$M1834&lt;=32,3,IF(CLEAN!$M1834&lt;=65,2,1))</f>
        <v>3</v>
      </c>
      <c r="Q1834" s="21">
        <f>IF(Table_Market[[#This Row],[F_TOTAL_achat]]&lt;=14,1,IF(Table_Market[[#This Row],[F_TOTAL_achat]]&lt;=21,2,3))</f>
        <v>1</v>
      </c>
      <c r="R1834" s="21">
        <f>IF(Table_Market[[#This Row],[M_TOTAL_dépensé]]&lt;=115,1,IF(Table_Market[[#This Row],[M_TOTAL_dépensé]]&lt;=833,2,3))</f>
        <v>1</v>
      </c>
      <c r="S1834" s="21" t="str">
        <f>Table_Market[[#This Row],[R_SCORE]]&amp;Table_Market[[#This Row],[F_SCORE]]&amp;Table_Market[[#This Row],[M_SCORE]]</f>
        <v>311</v>
      </c>
      <c r="T18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4" s="24">
        <v>10</v>
      </c>
      <c r="V1834" s="24">
        <v>4</v>
      </c>
      <c r="W1834" s="24">
        <v>14</v>
      </c>
      <c r="X1834" s="24">
        <v>4</v>
      </c>
      <c r="Y1834" s="24">
        <v>4</v>
      </c>
      <c r="Z1834" s="24">
        <v>1</v>
      </c>
      <c r="AA1834" s="21">
        <v>1</v>
      </c>
      <c r="AB1834" s="21">
        <v>1</v>
      </c>
      <c r="AC1834" s="21">
        <v>0</v>
      </c>
      <c r="AD1834" s="21">
        <v>3</v>
      </c>
      <c r="AE1834" s="21">
        <v>8</v>
      </c>
      <c r="AF1834" s="21">
        <v>0</v>
      </c>
      <c r="AG1834" s="21">
        <v>0</v>
      </c>
      <c r="AH1834" s="21">
        <v>0</v>
      </c>
      <c r="AI1834" s="21">
        <v>0</v>
      </c>
      <c r="AJ1834" s="21">
        <v>0</v>
      </c>
      <c r="AK1834" s="21">
        <v>0</v>
      </c>
      <c r="AL1834" s="21">
        <v>3</v>
      </c>
      <c r="AM1834" s="21">
        <v>11</v>
      </c>
      <c r="AN1834" s="25">
        <v>0</v>
      </c>
    </row>
    <row r="1835" spans="1:40" x14ac:dyDescent="0.35">
      <c r="A1835" s="26">
        <v>2375</v>
      </c>
      <c r="B1835" s="27">
        <v>1972</v>
      </c>
      <c r="C1835" s="21">
        <f ca="1">YEAR(TODAY())-CLEAN!$B1835</f>
        <v>53</v>
      </c>
      <c r="D1835" s="28" t="s">
        <v>792</v>
      </c>
      <c r="E1835" s="27" t="s">
        <v>716</v>
      </c>
      <c r="F1835" s="27" t="s">
        <v>713</v>
      </c>
      <c r="G1835" s="29">
        <v>30261</v>
      </c>
      <c r="H1835" s="28">
        <v>1</v>
      </c>
      <c r="I1835" s="28">
        <v>2</v>
      </c>
      <c r="J1835" s="28">
        <f>CLEAN!$H1835+CLEAN!$I1835</f>
        <v>3</v>
      </c>
      <c r="K1835" s="30">
        <v>41177</v>
      </c>
      <c r="L1835" s="28">
        <f ca="1">YEAR(TODAY())-YEAR(CLEAN!$K1835)</f>
        <v>13</v>
      </c>
      <c r="M1835" s="28">
        <v>75</v>
      </c>
      <c r="N1835" s="28">
        <f>SUM(CLEAN!$AB1835:$AE1835)</f>
        <v>11</v>
      </c>
      <c r="O1835" s="31">
        <f>CLEAN!$U1835+CLEAN!$V1835+CLEAN!$W1835+CLEAN!$X1835+CLEAN!$Y1835+CLEAN!$Z1835</f>
        <v>22</v>
      </c>
      <c r="P1835" s="28">
        <f>IF(CLEAN!$M1835&lt;=32,3,IF(CLEAN!$M1835&lt;=65,2,1))</f>
        <v>1</v>
      </c>
      <c r="Q1835" s="28">
        <f>IF(Table_Market[[#This Row],[F_TOTAL_achat]]&lt;=14,1,IF(Table_Market[[#This Row],[F_TOTAL_achat]]&lt;=21,2,3))</f>
        <v>1</v>
      </c>
      <c r="R1835" s="28">
        <f>IF(Table_Market[[#This Row],[M_TOTAL_dépensé]]&lt;=115,1,IF(Table_Market[[#This Row],[M_TOTAL_dépensé]]&lt;=833,2,3))</f>
        <v>1</v>
      </c>
      <c r="S1835" s="21" t="str">
        <f>Table_Market[[#This Row],[R_SCORE]]&amp;Table_Market[[#This Row],[F_SCORE]]&amp;Table_Market[[#This Row],[M_SCORE]]</f>
        <v>111</v>
      </c>
      <c r="T18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35" s="31">
        <v>8</v>
      </c>
      <c r="V1835" s="31">
        <v>0</v>
      </c>
      <c r="W1835" s="31">
        <v>5</v>
      </c>
      <c r="X1835" s="31">
        <v>0</v>
      </c>
      <c r="Y1835" s="31">
        <v>3</v>
      </c>
      <c r="Z1835" s="31">
        <v>6</v>
      </c>
      <c r="AA1835" s="28">
        <v>1</v>
      </c>
      <c r="AB1835" s="28">
        <v>0</v>
      </c>
      <c r="AC1835" s="28">
        <v>0</v>
      </c>
      <c r="AD1835" s="28">
        <v>3</v>
      </c>
      <c r="AE1835" s="28">
        <v>8</v>
      </c>
      <c r="AF1835" s="28">
        <v>0</v>
      </c>
      <c r="AG1835" s="28">
        <v>0</v>
      </c>
      <c r="AH1835" s="28">
        <v>0</v>
      </c>
      <c r="AI1835" s="28">
        <v>0</v>
      </c>
      <c r="AJ1835" s="28">
        <v>0</v>
      </c>
      <c r="AK1835" s="28">
        <v>0</v>
      </c>
      <c r="AL1835" s="28">
        <v>3</v>
      </c>
      <c r="AM1835" s="28">
        <v>11</v>
      </c>
      <c r="AN1835" s="32">
        <v>0</v>
      </c>
    </row>
    <row r="1836" spans="1:40" x14ac:dyDescent="0.35">
      <c r="A1836" s="19">
        <v>1710</v>
      </c>
      <c r="B1836" s="20">
        <v>1978</v>
      </c>
      <c r="C1836" s="21">
        <f ca="1">YEAR(TODAY())-CLEAN!$B1836</f>
        <v>47</v>
      </c>
      <c r="D1836" s="28" t="s">
        <v>792</v>
      </c>
      <c r="E1836" s="20" t="s">
        <v>716</v>
      </c>
      <c r="F1836" s="20" t="s">
        <v>709</v>
      </c>
      <c r="G1836" s="22">
        <v>30168</v>
      </c>
      <c r="H1836" s="21">
        <v>1</v>
      </c>
      <c r="I1836" s="21">
        <v>0</v>
      </c>
      <c r="J1836" s="21">
        <f>CLEAN!$H1836+CLEAN!$I1836</f>
        <v>1</v>
      </c>
      <c r="K1836" s="23">
        <v>41340</v>
      </c>
      <c r="L1836" s="21">
        <f ca="1">YEAR(TODAY())-YEAR(CLEAN!$K1836)</f>
        <v>12</v>
      </c>
      <c r="M1836" s="21">
        <v>51</v>
      </c>
      <c r="N1836" s="21">
        <f>SUM(CLEAN!$AB1836:$AE1836)</f>
        <v>20</v>
      </c>
      <c r="O1836" s="24">
        <f>CLEAN!$U1836+CLEAN!$V1836+CLEAN!$W1836+CLEAN!$X1836+CLEAN!$Y1836+CLEAN!$Z1836</f>
        <v>279</v>
      </c>
      <c r="P1836" s="21">
        <f>IF(CLEAN!$M1836&lt;=32,3,IF(CLEAN!$M1836&lt;=65,2,1))</f>
        <v>2</v>
      </c>
      <c r="Q1836" s="21">
        <f>IF(Table_Market[[#This Row],[F_TOTAL_achat]]&lt;=14,1,IF(Table_Market[[#This Row],[F_TOTAL_achat]]&lt;=21,2,3))</f>
        <v>2</v>
      </c>
      <c r="R1836" s="21">
        <f>IF(Table_Market[[#This Row],[M_TOTAL_dépensé]]&lt;=115,1,IF(Table_Market[[#This Row],[M_TOTAL_dépensé]]&lt;=833,2,3))</f>
        <v>2</v>
      </c>
      <c r="S1836" s="21" t="str">
        <f>Table_Market[[#This Row],[R_SCORE]]&amp;Table_Market[[#This Row],[F_SCORE]]&amp;Table_Market[[#This Row],[M_SCORE]]</f>
        <v>222</v>
      </c>
      <c r="T18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36" s="24">
        <v>154</v>
      </c>
      <c r="V1836" s="24">
        <v>20</v>
      </c>
      <c r="W1836" s="24">
        <v>66</v>
      </c>
      <c r="X1836" s="24">
        <v>0</v>
      </c>
      <c r="Y1836" s="24">
        <v>12</v>
      </c>
      <c r="Z1836" s="24">
        <v>27</v>
      </c>
      <c r="AA1836" s="21">
        <v>7</v>
      </c>
      <c r="AB1836" s="21">
        <v>6</v>
      </c>
      <c r="AC1836" s="21">
        <v>1</v>
      </c>
      <c r="AD1836" s="21">
        <v>4</v>
      </c>
      <c r="AE1836" s="21">
        <v>9</v>
      </c>
      <c r="AF1836" s="21">
        <v>0</v>
      </c>
      <c r="AG1836" s="21">
        <v>0</v>
      </c>
      <c r="AH1836" s="21">
        <v>0</v>
      </c>
      <c r="AI1836" s="21">
        <v>0</v>
      </c>
      <c r="AJ1836" s="21">
        <v>0</v>
      </c>
      <c r="AK1836" s="21">
        <v>0</v>
      </c>
      <c r="AL1836" s="21">
        <v>3</v>
      </c>
      <c r="AM1836" s="21">
        <v>11</v>
      </c>
      <c r="AN1836" s="25">
        <v>0</v>
      </c>
    </row>
    <row r="1837" spans="1:40" x14ac:dyDescent="0.35">
      <c r="A1837" s="26">
        <v>7516</v>
      </c>
      <c r="B1837" s="27">
        <v>1983</v>
      </c>
      <c r="C1837" s="21">
        <f ca="1">YEAR(TODAY())-CLEAN!$B1837</f>
        <v>42</v>
      </c>
      <c r="D1837" s="28" t="s">
        <v>793</v>
      </c>
      <c r="E1837" s="27" t="s">
        <v>716</v>
      </c>
      <c r="F1837" s="27" t="s">
        <v>710</v>
      </c>
      <c r="G1837" s="29">
        <v>30096</v>
      </c>
      <c r="H1837" s="28">
        <v>1</v>
      </c>
      <c r="I1837" s="28">
        <v>0</v>
      </c>
      <c r="J1837" s="28">
        <f>CLEAN!$H1837+CLEAN!$I1837</f>
        <v>1</v>
      </c>
      <c r="K1837" s="30">
        <v>41781</v>
      </c>
      <c r="L1837" s="28">
        <f ca="1">YEAR(TODAY())-YEAR(CLEAN!$K1837)</f>
        <v>11</v>
      </c>
      <c r="M1837" s="28">
        <v>30</v>
      </c>
      <c r="N1837" s="28">
        <f>SUM(CLEAN!$AB1837:$AE1837)</f>
        <v>11</v>
      </c>
      <c r="O1837" s="31">
        <f>CLEAN!$U1837+CLEAN!$V1837+CLEAN!$W1837+CLEAN!$X1837+CLEAN!$Y1837+CLEAN!$Z1837</f>
        <v>45</v>
      </c>
      <c r="P1837" s="28">
        <f>IF(CLEAN!$M1837&lt;=32,3,IF(CLEAN!$M1837&lt;=65,2,1))</f>
        <v>3</v>
      </c>
      <c r="Q1837" s="28">
        <f>IF(Table_Market[[#This Row],[F_TOTAL_achat]]&lt;=14,1,IF(Table_Market[[#This Row],[F_TOTAL_achat]]&lt;=21,2,3))</f>
        <v>1</v>
      </c>
      <c r="R1837" s="28">
        <f>IF(Table_Market[[#This Row],[M_TOTAL_dépensé]]&lt;=115,1,IF(Table_Market[[#This Row],[M_TOTAL_dépensé]]&lt;=833,2,3))</f>
        <v>1</v>
      </c>
      <c r="S1837" s="21" t="str">
        <f>Table_Market[[#This Row],[R_SCORE]]&amp;Table_Market[[#This Row],[F_SCORE]]&amp;Table_Market[[#This Row],[M_SCORE]]</f>
        <v>311</v>
      </c>
      <c r="T18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7" s="31">
        <v>5</v>
      </c>
      <c r="V1837" s="31">
        <v>3</v>
      </c>
      <c r="W1837" s="31">
        <v>11</v>
      </c>
      <c r="X1837" s="31">
        <v>12</v>
      </c>
      <c r="Y1837" s="31">
        <v>5</v>
      </c>
      <c r="Z1837" s="31">
        <v>9</v>
      </c>
      <c r="AA1837" s="28">
        <v>1</v>
      </c>
      <c r="AB1837" s="28">
        <v>2</v>
      </c>
      <c r="AC1837" s="28">
        <v>0</v>
      </c>
      <c r="AD1837" s="28">
        <v>3</v>
      </c>
      <c r="AE1837" s="28">
        <v>6</v>
      </c>
      <c r="AF1837" s="28">
        <v>0</v>
      </c>
      <c r="AG1837" s="28">
        <v>0</v>
      </c>
      <c r="AH1837" s="28">
        <v>0</v>
      </c>
      <c r="AI1837" s="28">
        <v>0</v>
      </c>
      <c r="AJ1837" s="28">
        <v>0</v>
      </c>
      <c r="AK1837" s="28">
        <v>0</v>
      </c>
      <c r="AL1837" s="28">
        <v>3</v>
      </c>
      <c r="AM1837" s="28">
        <v>11</v>
      </c>
      <c r="AN1837" s="32">
        <v>0</v>
      </c>
    </row>
    <row r="1838" spans="1:40" x14ac:dyDescent="0.35">
      <c r="A1838" s="19">
        <v>3129</v>
      </c>
      <c r="B1838" s="20">
        <v>1983</v>
      </c>
      <c r="C1838" s="21">
        <f ca="1">YEAR(TODAY())-CLEAN!$B1838</f>
        <v>42</v>
      </c>
      <c r="D1838" s="28" t="s">
        <v>793</v>
      </c>
      <c r="E1838" s="20" t="s">
        <v>716</v>
      </c>
      <c r="F1838" s="20" t="s">
        <v>710</v>
      </c>
      <c r="G1838" s="22">
        <v>30096</v>
      </c>
      <c r="H1838" s="21">
        <v>1</v>
      </c>
      <c r="I1838" s="21">
        <v>0</v>
      </c>
      <c r="J1838" s="21">
        <f>CLEAN!$H1838+CLEAN!$I1838</f>
        <v>1</v>
      </c>
      <c r="K1838" s="23">
        <v>41781</v>
      </c>
      <c r="L1838" s="21">
        <f ca="1">YEAR(TODAY())-YEAR(CLEAN!$K1838)</f>
        <v>11</v>
      </c>
      <c r="M1838" s="21">
        <v>30</v>
      </c>
      <c r="N1838" s="21">
        <f>SUM(CLEAN!$AB1838:$AE1838)</f>
        <v>11</v>
      </c>
      <c r="O1838" s="24">
        <f>CLEAN!$U1838+CLEAN!$V1838+CLEAN!$W1838+CLEAN!$X1838+CLEAN!$Y1838+CLEAN!$Z1838</f>
        <v>45</v>
      </c>
      <c r="P1838" s="21">
        <f>IF(CLEAN!$M1838&lt;=32,3,IF(CLEAN!$M1838&lt;=65,2,1))</f>
        <v>3</v>
      </c>
      <c r="Q1838" s="21">
        <f>IF(Table_Market[[#This Row],[F_TOTAL_achat]]&lt;=14,1,IF(Table_Market[[#This Row],[F_TOTAL_achat]]&lt;=21,2,3))</f>
        <v>1</v>
      </c>
      <c r="R1838" s="21">
        <f>IF(Table_Market[[#This Row],[M_TOTAL_dépensé]]&lt;=115,1,IF(Table_Market[[#This Row],[M_TOTAL_dépensé]]&lt;=833,2,3))</f>
        <v>1</v>
      </c>
      <c r="S1838" s="21" t="str">
        <f>Table_Market[[#This Row],[R_SCORE]]&amp;Table_Market[[#This Row],[F_SCORE]]&amp;Table_Market[[#This Row],[M_SCORE]]</f>
        <v>311</v>
      </c>
      <c r="T18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8" s="24">
        <v>5</v>
      </c>
      <c r="V1838" s="24">
        <v>3</v>
      </c>
      <c r="W1838" s="24">
        <v>11</v>
      </c>
      <c r="X1838" s="24">
        <v>12</v>
      </c>
      <c r="Y1838" s="24">
        <v>5</v>
      </c>
      <c r="Z1838" s="24">
        <v>9</v>
      </c>
      <c r="AA1838" s="21">
        <v>1</v>
      </c>
      <c r="AB1838" s="21">
        <v>2</v>
      </c>
      <c r="AC1838" s="21">
        <v>0</v>
      </c>
      <c r="AD1838" s="21">
        <v>3</v>
      </c>
      <c r="AE1838" s="21">
        <v>6</v>
      </c>
      <c r="AF1838" s="21">
        <v>0</v>
      </c>
      <c r="AG1838" s="21">
        <v>0</v>
      </c>
      <c r="AH1838" s="21">
        <v>0</v>
      </c>
      <c r="AI1838" s="21">
        <v>0</v>
      </c>
      <c r="AJ1838" s="21">
        <v>0</v>
      </c>
      <c r="AK1838" s="21">
        <v>0</v>
      </c>
      <c r="AL1838" s="21">
        <v>3</v>
      </c>
      <c r="AM1838" s="21">
        <v>11</v>
      </c>
      <c r="AN1838" s="25">
        <v>0</v>
      </c>
    </row>
    <row r="1839" spans="1:40" x14ac:dyDescent="0.35">
      <c r="A1839" s="26">
        <v>10595</v>
      </c>
      <c r="B1839" s="27">
        <v>1990</v>
      </c>
      <c r="C1839" s="21">
        <f ca="1">YEAR(TODAY())-CLEAN!$B1839</f>
        <v>35</v>
      </c>
      <c r="D1839" s="28" t="s">
        <v>793</v>
      </c>
      <c r="E1839" s="27" t="s">
        <v>716</v>
      </c>
      <c r="F1839" s="27" t="s">
        <v>710</v>
      </c>
      <c r="G1839" s="29">
        <v>30093</v>
      </c>
      <c r="H1839" s="28">
        <v>0</v>
      </c>
      <c r="I1839" s="28">
        <v>0</v>
      </c>
      <c r="J1839" s="28">
        <f>CLEAN!$H1839+CLEAN!$I1839</f>
        <v>0</v>
      </c>
      <c r="K1839" s="30">
        <v>41463</v>
      </c>
      <c r="L1839" s="28">
        <f ca="1">YEAR(TODAY())-YEAR(CLEAN!$K1839)</f>
        <v>12</v>
      </c>
      <c r="M1839" s="28">
        <v>19</v>
      </c>
      <c r="N1839" s="28">
        <f>SUM(CLEAN!$AB1839:$AE1839)</f>
        <v>12</v>
      </c>
      <c r="O1839" s="31">
        <f>CLEAN!$U1839+CLEAN!$V1839+CLEAN!$W1839+CLEAN!$X1839+CLEAN!$Y1839+CLEAN!$Z1839</f>
        <v>69</v>
      </c>
      <c r="P1839" s="28">
        <f>IF(CLEAN!$M1839&lt;=32,3,IF(CLEAN!$M1839&lt;=65,2,1))</f>
        <v>3</v>
      </c>
      <c r="Q1839" s="28">
        <f>IF(Table_Market[[#This Row],[F_TOTAL_achat]]&lt;=14,1,IF(Table_Market[[#This Row],[F_TOTAL_achat]]&lt;=21,2,3))</f>
        <v>1</v>
      </c>
      <c r="R1839" s="28">
        <f>IF(Table_Market[[#This Row],[M_TOTAL_dépensé]]&lt;=115,1,IF(Table_Market[[#This Row],[M_TOTAL_dépensé]]&lt;=833,2,3))</f>
        <v>1</v>
      </c>
      <c r="S1839" s="21" t="str">
        <f>Table_Market[[#This Row],[R_SCORE]]&amp;Table_Market[[#This Row],[F_SCORE]]&amp;Table_Market[[#This Row],[M_SCORE]]</f>
        <v>311</v>
      </c>
      <c r="T18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39" s="31">
        <v>2</v>
      </c>
      <c r="V1839" s="31">
        <v>6</v>
      </c>
      <c r="W1839" s="31">
        <v>28</v>
      </c>
      <c r="X1839" s="31">
        <v>13</v>
      </c>
      <c r="Y1839" s="31">
        <v>4</v>
      </c>
      <c r="Z1839" s="31">
        <v>16</v>
      </c>
      <c r="AA1839" s="28">
        <v>1</v>
      </c>
      <c r="AB1839" s="28">
        <v>2</v>
      </c>
      <c r="AC1839" s="28">
        <v>0</v>
      </c>
      <c r="AD1839" s="28">
        <v>3</v>
      </c>
      <c r="AE1839" s="28">
        <v>7</v>
      </c>
      <c r="AF1839" s="28">
        <v>0</v>
      </c>
      <c r="AG1839" s="28">
        <v>0</v>
      </c>
      <c r="AH1839" s="28">
        <v>0</v>
      </c>
      <c r="AI1839" s="28">
        <v>0</v>
      </c>
      <c r="AJ1839" s="28">
        <v>0</v>
      </c>
      <c r="AK1839" s="28">
        <v>0</v>
      </c>
      <c r="AL1839" s="28">
        <v>3</v>
      </c>
      <c r="AM1839" s="28">
        <v>11</v>
      </c>
      <c r="AN1839" s="32">
        <v>0</v>
      </c>
    </row>
    <row r="1840" spans="1:40" x14ac:dyDescent="0.35">
      <c r="A1840" s="19">
        <v>10277</v>
      </c>
      <c r="B1840" s="20">
        <v>1961</v>
      </c>
      <c r="C1840" s="21">
        <f ca="1">YEAR(TODAY())-CLEAN!$B1840</f>
        <v>64</v>
      </c>
      <c r="D1840" s="28" t="s">
        <v>794</v>
      </c>
      <c r="E1840" s="20" t="s">
        <v>716</v>
      </c>
      <c r="F1840" s="20" t="s">
        <v>709</v>
      </c>
      <c r="G1840" s="22">
        <v>30081</v>
      </c>
      <c r="H1840" s="21">
        <v>0</v>
      </c>
      <c r="I1840" s="21">
        <v>1</v>
      </c>
      <c r="J1840" s="21">
        <f>CLEAN!$H1840+CLEAN!$I1840</f>
        <v>1</v>
      </c>
      <c r="K1840" s="23">
        <v>41326</v>
      </c>
      <c r="L1840" s="21">
        <f ca="1">YEAR(TODAY())-YEAR(CLEAN!$K1840)</f>
        <v>12</v>
      </c>
      <c r="M1840" s="21">
        <v>27</v>
      </c>
      <c r="N1840" s="21">
        <f>SUM(CLEAN!$AB1840:$AE1840)</f>
        <v>11</v>
      </c>
      <c r="O1840" s="24">
        <f>CLEAN!$U1840+CLEAN!$V1840+CLEAN!$W1840+CLEAN!$X1840+CLEAN!$Y1840+CLEAN!$Z1840</f>
        <v>42</v>
      </c>
      <c r="P1840" s="21">
        <f>IF(CLEAN!$M1840&lt;=32,3,IF(CLEAN!$M1840&lt;=65,2,1))</f>
        <v>3</v>
      </c>
      <c r="Q1840" s="21">
        <f>IF(Table_Market[[#This Row],[F_TOTAL_achat]]&lt;=14,1,IF(Table_Market[[#This Row],[F_TOTAL_achat]]&lt;=21,2,3))</f>
        <v>1</v>
      </c>
      <c r="R1840" s="21">
        <f>IF(Table_Market[[#This Row],[M_TOTAL_dépensé]]&lt;=115,1,IF(Table_Market[[#This Row],[M_TOTAL_dépensé]]&lt;=833,2,3))</f>
        <v>1</v>
      </c>
      <c r="S1840" s="21" t="str">
        <f>Table_Market[[#This Row],[R_SCORE]]&amp;Table_Market[[#This Row],[F_SCORE]]&amp;Table_Market[[#This Row],[M_SCORE]]</f>
        <v>311</v>
      </c>
      <c r="T18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40" s="24">
        <v>36</v>
      </c>
      <c r="V1840" s="24">
        <v>0</v>
      </c>
      <c r="W1840" s="24">
        <v>2</v>
      </c>
      <c r="X1840" s="24">
        <v>0</v>
      </c>
      <c r="Y1840" s="24">
        <v>0</v>
      </c>
      <c r="Z1840" s="24">
        <v>4</v>
      </c>
      <c r="AA1840" s="21">
        <v>1</v>
      </c>
      <c r="AB1840" s="21">
        <v>1</v>
      </c>
      <c r="AC1840" s="21">
        <v>0</v>
      </c>
      <c r="AD1840" s="21">
        <v>3</v>
      </c>
      <c r="AE1840" s="21">
        <v>7</v>
      </c>
      <c r="AF1840" s="21">
        <v>0</v>
      </c>
      <c r="AG1840" s="21">
        <v>0</v>
      </c>
      <c r="AH1840" s="21">
        <v>0</v>
      </c>
      <c r="AI1840" s="21">
        <v>0</v>
      </c>
      <c r="AJ1840" s="21">
        <v>0</v>
      </c>
      <c r="AK1840" s="21">
        <v>0</v>
      </c>
      <c r="AL1840" s="21">
        <v>3</v>
      </c>
      <c r="AM1840" s="21">
        <v>11</v>
      </c>
      <c r="AN1840" s="25">
        <v>0</v>
      </c>
    </row>
    <row r="1841" spans="1:40" x14ac:dyDescent="0.35">
      <c r="A1841" s="26">
        <v>4444</v>
      </c>
      <c r="B1841" s="27">
        <v>1972</v>
      </c>
      <c r="C1841" s="21">
        <f ca="1">YEAR(TODAY())-CLEAN!$B1841</f>
        <v>53</v>
      </c>
      <c r="D1841" s="28" t="s">
        <v>792</v>
      </c>
      <c r="E1841" s="27" t="s">
        <v>716</v>
      </c>
      <c r="F1841" s="27" t="s">
        <v>710</v>
      </c>
      <c r="G1841" s="29">
        <v>30023</v>
      </c>
      <c r="H1841" s="28">
        <v>1</v>
      </c>
      <c r="I1841" s="28">
        <v>0</v>
      </c>
      <c r="J1841" s="28">
        <f>CLEAN!$H1841+CLEAN!$I1841</f>
        <v>1</v>
      </c>
      <c r="K1841" s="30">
        <v>41722</v>
      </c>
      <c r="L1841" s="28">
        <f ca="1">YEAR(TODAY())-YEAR(CLEAN!$K1841)</f>
        <v>11</v>
      </c>
      <c r="M1841" s="28">
        <v>28</v>
      </c>
      <c r="N1841" s="28">
        <f>SUM(CLEAN!$AB1841:$AE1841)</f>
        <v>13</v>
      </c>
      <c r="O1841" s="31">
        <f>CLEAN!$U1841+CLEAN!$V1841+CLEAN!$W1841+CLEAN!$X1841+CLEAN!$Y1841+CLEAN!$Z1841</f>
        <v>61</v>
      </c>
      <c r="P1841" s="28">
        <f>IF(CLEAN!$M1841&lt;=32,3,IF(CLEAN!$M1841&lt;=65,2,1))</f>
        <v>3</v>
      </c>
      <c r="Q1841" s="28">
        <f>IF(Table_Market[[#This Row],[F_TOTAL_achat]]&lt;=14,1,IF(Table_Market[[#This Row],[F_TOTAL_achat]]&lt;=21,2,3))</f>
        <v>1</v>
      </c>
      <c r="R1841" s="28">
        <f>IF(Table_Market[[#This Row],[M_TOTAL_dépensé]]&lt;=115,1,IF(Table_Market[[#This Row],[M_TOTAL_dépensé]]&lt;=833,2,3))</f>
        <v>1</v>
      </c>
      <c r="S1841" s="21" t="str">
        <f>Table_Market[[#This Row],[R_SCORE]]&amp;Table_Market[[#This Row],[F_SCORE]]&amp;Table_Market[[#This Row],[M_SCORE]]</f>
        <v>311</v>
      </c>
      <c r="T18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41" s="31">
        <v>11</v>
      </c>
      <c r="V1841" s="31">
        <v>0</v>
      </c>
      <c r="W1841" s="31">
        <v>16</v>
      </c>
      <c r="X1841" s="31">
        <v>7</v>
      </c>
      <c r="Y1841" s="31">
        <v>6</v>
      </c>
      <c r="Z1841" s="31">
        <v>21</v>
      </c>
      <c r="AA1841" s="28">
        <v>1</v>
      </c>
      <c r="AB1841" s="28">
        <v>2</v>
      </c>
      <c r="AC1841" s="28">
        <v>0</v>
      </c>
      <c r="AD1841" s="28">
        <v>3</v>
      </c>
      <c r="AE1841" s="28">
        <v>8</v>
      </c>
      <c r="AF1841" s="28">
        <v>0</v>
      </c>
      <c r="AG1841" s="28">
        <v>0</v>
      </c>
      <c r="AH1841" s="28">
        <v>0</v>
      </c>
      <c r="AI1841" s="28">
        <v>0</v>
      </c>
      <c r="AJ1841" s="28">
        <v>0</v>
      </c>
      <c r="AK1841" s="28">
        <v>0</v>
      </c>
      <c r="AL1841" s="28">
        <v>3</v>
      </c>
      <c r="AM1841" s="28">
        <v>11</v>
      </c>
      <c r="AN1841" s="32">
        <v>0</v>
      </c>
    </row>
    <row r="1842" spans="1:40" x14ac:dyDescent="0.35">
      <c r="A1842" s="19">
        <v>498</v>
      </c>
      <c r="B1842" s="20">
        <v>1970</v>
      </c>
      <c r="C1842" s="21">
        <f ca="1">YEAR(TODAY())-CLEAN!$B1842</f>
        <v>55</v>
      </c>
      <c r="D1842" s="28" t="s">
        <v>792</v>
      </c>
      <c r="E1842" s="20" t="s">
        <v>716</v>
      </c>
      <c r="F1842" s="20" t="s">
        <v>709</v>
      </c>
      <c r="G1842" s="22">
        <v>30015</v>
      </c>
      <c r="H1842" s="21">
        <v>1</v>
      </c>
      <c r="I1842" s="21">
        <v>0</v>
      </c>
      <c r="J1842" s="21">
        <f>CLEAN!$H1842+CLEAN!$I1842</f>
        <v>1</v>
      </c>
      <c r="K1842" s="23">
        <v>41672</v>
      </c>
      <c r="L1842" s="21">
        <f ca="1">YEAR(TODAY())-YEAR(CLEAN!$K1842)</f>
        <v>11</v>
      </c>
      <c r="M1842" s="21">
        <v>28</v>
      </c>
      <c r="N1842" s="21">
        <f>SUM(CLEAN!$AB1842:$AE1842)</f>
        <v>10</v>
      </c>
      <c r="O1842" s="24">
        <f>CLEAN!$U1842+CLEAN!$V1842+CLEAN!$W1842+CLEAN!$X1842+CLEAN!$Y1842+CLEAN!$Z1842</f>
        <v>57</v>
      </c>
      <c r="P1842" s="21">
        <f>IF(CLEAN!$M1842&lt;=32,3,IF(CLEAN!$M1842&lt;=65,2,1))</f>
        <v>3</v>
      </c>
      <c r="Q1842" s="21">
        <f>IF(Table_Market[[#This Row],[F_TOTAL_achat]]&lt;=14,1,IF(Table_Market[[#This Row],[F_TOTAL_achat]]&lt;=21,2,3))</f>
        <v>1</v>
      </c>
      <c r="R1842" s="21">
        <f>IF(Table_Market[[#This Row],[M_TOTAL_dépensé]]&lt;=115,1,IF(Table_Market[[#This Row],[M_TOTAL_dépensé]]&lt;=833,2,3))</f>
        <v>1</v>
      </c>
      <c r="S1842" s="21" t="str">
        <f>Table_Market[[#This Row],[R_SCORE]]&amp;Table_Market[[#This Row],[F_SCORE]]&amp;Table_Market[[#This Row],[M_SCORE]]</f>
        <v>311</v>
      </c>
      <c r="T18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42" s="24">
        <v>25</v>
      </c>
      <c r="V1842" s="24">
        <v>0</v>
      </c>
      <c r="W1842" s="24">
        <v>22</v>
      </c>
      <c r="X1842" s="24">
        <v>2</v>
      </c>
      <c r="Y1842" s="24">
        <v>3</v>
      </c>
      <c r="Z1842" s="24">
        <v>5</v>
      </c>
      <c r="AA1842" s="21">
        <v>2</v>
      </c>
      <c r="AB1842" s="21">
        <v>1</v>
      </c>
      <c r="AC1842" s="21">
        <v>0</v>
      </c>
      <c r="AD1842" s="21">
        <v>4</v>
      </c>
      <c r="AE1842" s="21">
        <v>5</v>
      </c>
      <c r="AF1842" s="21">
        <v>0</v>
      </c>
      <c r="AG1842" s="21">
        <v>0</v>
      </c>
      <c r="AH1842" s="21">
        <v>0</v>
      </c>
      <c r="AI1842" s="21">
        <v>0</v>
      </c>
      <c r="AJ1842" s="21">
        <v>0</v>
      </c>
      <c r="AK1842" s="21">
        <v>0</v>
      </c>
      <c r="AL1842" s="21">
        <v>3</v>
      </c>
      <c r="AM1842" s="21">
        <v>11</v>
      </c>
      <c r="AN1842" s="25">
        <v>0</v>
      </c>
    </row>
    <row r="1843" spans="1:40" x14ac:dyDescent="0.35">
      <c r="A1843" s="26">
        <v>7786</v>
      </c>
      <c r="B1843" s="27">
        <v>1986</v>
      </c>
      <c r="C1843" s="21">
        <f ca="1">YEAR(TODAY())-CLEAN!$B1843</f>
        <v>39</v>
      </c>
      <c r="D1843" s="28" t="s">
        <v>793</v>
      </c>
      <c r="E1843" s="27" t="s">
        <v>714</v>
      </c>
      <c r="F1843" s="27" t="s">
        <v>709</v>
      </c>
      <c r="G1843" s="29">
        <v>29999</v>
      </c>
      <c r="H1843" s="28">
        <v>1</v>
      </c>
      <c r="I1843" s="28">
        <v>0</v>
      </c>
      <c r="J1843" s="28">
        <f>CLEAN!$H1843+CLEAN!$I1843</f>
        <v>1</v>
      </c>
      <c r="K1843" s="30">
        <v>41318</v>
      </c>
      <c r="L1843" s="28">
        <f ca="1">YEAR(TODAY())-YEAR(CLEAN!$K1843)</f>
        <v>12</v>
      </c>
      <c r="M1843" s="28">
        <v>22</v>
      </c>
      <c r="N1843" s="28">
        <f>SUM(CLEAN!$AB1843:$AE1843)</f>
        <v>16</v>
      </c>
      <c r="O1843" s="31">
        <f>CLEAN!$U1843+CLEAN!$V1843+CLEAN!$W1843+CLEAN!$X1843+CLEAN!$Y1843+CLEAN!$Z1843</f>
        <v>160</v>
      </c>
      <c r="P1843" s="28">
        <f>IF(CLEAN!$M1843&lt;=32,3,IF(CLEAN!$M1843&lt;=65,2,1))</f>
        <v>3</v>
      </c>
      <c r="Q1843" s="28">
        <f>IF(Table_Market[[#This Row],[F_TOTAL_achat]]&lt;=14,1,IF(Table_Market[[#This Row],[F_TOTAL_achat]]&lt;=21,2,3))</f>
        <v>2</v>
      </c>
      <c r="R1843" s="28">
        <f>IF(Table_Market[[#This Row],[M_TOTAL_dépensé]]&lt;=115,1,IF(Table_Market[[#This Row],[M_TOTAL_dépensé]]&lt;=833,2,3))</f>
        <v>2</v>
      </c>
      <c r="S1843" s="21" t="str">
        <f>Table_Market[[#This Row],[R_SCORE]]&amp;Table_Market[[#This Row],[F_SCORE]]&amp;Table_Market[[#This Row],[M_SCORE]]</f>
        <v>322</v>
      </c>
      <c r="T18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43" s="31">
        <v>68</v>
      </c>
      <c r="V1843" s="31">
        <v>7</v>
      </c>
      <c r="W1843" s="31">
        <v>59</v>
      </c>
      <c r="X1843" s="31">
        <v>10</v>
      </c>
      <c r="Y1843" s="31">
        <v>5</v>
      </c>
      <c r="Z1843" s="31">
        <v>11</v>
      </c>
      <c r="AA1843" s="28">
        <v>4</v>
      </c>
      <c r="AB1843" s="28">
        <v>3</v>
      </c>
      <c r="AC1843" s="28">
        <v>1</v>
      </c>
      <c r="AD1843" s="28">
        <v>4</v>
      </c>
      <c r="AE1843" s="28">
        <v>8</v>
      </c>
      <c r="AF1843" s="28">
        <v>0</v>
      </c>
      <c r="AG1843" s="28">
        <v>0</v>
      </c>
      <c r="AH1843" s="28">
        <v>0</v>
      </c>
      <c r="AI1843" s="28">
        <v>0</v>
      </c>
      <c r="AJ1843" s="28">
        <v>0</v>
      </c>
      <c r="AK1843" s="28">
        <v>0</v>
      </c>
      <c r="AL1843" s="28">
        <v>3</v>
      </c>
      <c r="AM1843" s="28">
        <v>11</v>
      </c>
      <c r="AN1843" s="32">
        <v>0</v>
      </c>
    </row>
    <row r="1844" spans="1:40" x14ac:dyDescent="0.35">
      <c r="A1844" s="19">
        <v>6340</v>
      </c>
      <c r="B1844" s="20">
        <v>1985</v>
      </c>
      <c r="C1844" s="21">
        <f ca="1">YEAR(TODAY())-CLEAN!$B1844</f>
        <v>40</v>
      </c>
      <c r="D1844" s="28" t="s">
        <v>793</v>
      </c>
      <c r="E1844" s="20" t="s">
        <v>716</v>
      </c>
      <c r="F1844" s="20" t="s">
        <v>709</v>
      </c>
      <c r="G1844" s="22">
        <v>29938</v>
      </c>
      <c r="H1844" s="21">
        <v>1</v>
      </c>
      <c r="I1844" s="21">
        <v>0</v>
      </c>
      <c r="J1844" s="21">
        <f>CLEAN!$H1844+CLEAN!$I1844</f>
        <v>1</v>
      </c>
      <c r="K1844" s="23">
        <v>41574</v>
      </c>
      <c r="L1844" s="21">
        <f ca="1">YEAR(TODAY())-YEAR(CLEAN!$K1844)</f>
        <v>12</v>
      </c>
      <c r="M1844" s="21">
        <v>52</v>
      </c>
      <c r="N1844" s="21">
        <f>SUM(CLEAN!$AB1844:$AE1844)</f>
        <v>10</v>
      </c>
      <c r="O1844" s="24">
        <f>CLEAN!$U1844+CLEAN!$V1844+CLEAN!$W1844+CLEAN!$X1844+CLEAN!$Y1844+CLEAN!$Z1844</f>
        <v>26</v>
      </c>
      <c r="P1844" s="21">
        <f>IF(CLEAN!$M1844&lt;=32,3,IF(CLEAN!$M1844&lt;=65,2,1))</f>
        <v>2</v>
      </c>
      <c r="Q1844" s="21">
        <f>IF(Table_Market[[#This Row],[F_TOTAL_achat]]&lt;=14,1,IF(Table_Market[[#This Row],[F_TOTAL_achat]]&lt;=21,2,3))</f>
        <v>1</v>
      </c>
      <c r="R1844" s="21">
        <f>IF(Table_Market[[#This Row],[M_TOTAL_dépensé]]&lt;=115,1,IF(Table_Market[[#This Row],[M_TOTAL_dépensé]]&lt;=833,2,3))</f>
        <v>1</v>
      </c>
      <c r="S1844" s="21" t="str">
        <f>Table_Market[[#This Row],[R_SCORE]]&amp;Table_Market[[#This Row],[F_SCORE]]&amp;Table_Market[[#This Row],[M_SCORE]]</f>
        <v>211</v>
      </c>
      <c r="T18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44" s="24">
        <v>3</v>
      </c>
      <c r="V1844" s="24">
        <v>3</v>
      </c>
      <c r="W1844" s="24">
        <v>7</v>
      </c>
      <c r="X1844" s="24">
        <v>0</v>
      </c>
      <c r="Y1844" s="24">
        <v>2</v>
      </c>
      <c r="Z1844" s="24">
        <v>11</v>
      </c>
      <c r="AA1844" s="21">
        <v>2</v>
      </c>
      <c r="AB1844" s="21">
        <v>1</v>
      </c>
      <c r="AC1844" s="21">
        <v>0</v>
      </c>
      <c r="AD1844" s="21">
        <v>3</v>
      </c>
      <c r="AE1844" s="21">
        <v>6</v>
      </c>
      <c r="AF1844" s="21">
        <v>0</v>
      </c>
      <c r="AG1844" s="21">
        <v>0</v>
      </c>
      <c r="AH1844" s="21">
        <v>0</v>
      </c>
      <c r="AI1844" s="21">
        <v>0</v>
      </c>
      <c r="AJ1844" s="21">
        <v>0</v>
      </c>
      <c r="AK1844" s="21">
        <v>0</v>
      </c>
      <c r="AL1844" s="21">
        <v>3</v>
      </c>
      <c r="AM1844" s="21">
        <v>11</v>
      </c>
      <c r="AN1844" s="25">
        <v>0</v>
      </c>
    </row>
    <row r="1845" spans="1:40" x14ac:dyDescent="0.35">
      <c r="A1845" s="26">
        <v>2337</v>
      </c>
      <c r="B1845" s="27">
        <v>1971</v>
      </c>
      <c r="C1845" s="21">
        <f ca="1">YEAR(TODAY())-CLEAN!$B1845</f>
        <v>54</v>
      </c>
      <c r="D1845" s="28" t="s">
        <v>792</v>
      </c>
      <c r="E1845" s="27" t="s">
        <v>716</v>
      </c>
      <c r="F1845" s="27" t="s">
        <v>711</v>
      </c>
      <c r="G1845" s="29">
        <v>29819</v>
      </c>
      <c r="H1845" s="28">
        <v>1</v>
      </c>
      <c r="I1845" s="28">
        <v>0</v>
      </c>
      <c r="J1845" s="28">
        <f>CLEAN!$H1845+CLEAN!$I1845</f>
        <v>1</v>
      </c>
      <c r="K1845" s="30">
        <v>41571</v>
      </c>
      <c r="L1845" s="28">
        <f ca="1">YEAR(TODAY())-YEAR(CLEAN!$K1845)</f>
        <v>12</v>
      </c>
      <c r="M1845" s="28">
        <v>77</v>
      </c>
      <c r="N1845" s="28">
        <f>SUM(CLEAN!$AB1845:$AE1845)</f>
        <v>12</v>
      </c>
      <c r="O1845" s="31">
        <f>CLEAN!$U1845+CLEAN!$V1845+CLEAN!$W1845+CLEAN!$X1845+CLEAN!$Y1845+CLEAN!$Z1845</f>
        <v>39</v>
      </c>
      <c r="P1845" s="28">
        <f>IF(CLEAN!$M1845&lt;=32,3,IF(CLEAN!$M1845&lt;=65,2,1))</f>
        <v>1</v>
      </c>
      <c r="Q1845" s="28">
        <f>IF(Table_Market[[#This Row],[F_TOTAL_achat]]&lt;=14,1,IF(Table_Market[[#This Row],[F_TOTAL_achat]]&lt;=21,2,3))</f>
        <v>1</v>
      </c>
      <c r="R1845" s="28">
        <f>IF(Table_Market[[#This Row],[M_TOTAL_dépensé]]&lt;=115,1,IF(Table_Market[[#This Row],[M_TOTAL_dépensé]]&lt;=833,2,3))</f>
        <v>1</v>
      </c>
      <c r="S1845" s="21" t="str">
        <f>Table_Market[[#This Row],[R_SCORE]]&amp;Table_Market[[#This Row],[F_SCORE]]&amp;Table_Market[[#This Row],[M_SCORE]]</f>
        <v>111</v>
      </c>
      <c r="T18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45" s="31">
        <v>9</v>
      </c>
      <c r="V1845" s="31">
        <v>1</v>
      </c>
      <c r="W1845" s="31">
        <v>24</v>
      </c>
      <c r="X1845" s="31">
        <v>2</v>
      </c>
      <c r="Y1845" s="31">
        <v>1</v>
      </c>
      <c r="Z1845" s="31">
        <v>2</v>
      </c>
      <c r="AA1845" s="28">
        <v>3</v>
      </c>
      <c r="AB1845" s="28">
        <v>3</v>
      </c>
      <c r="AC1845" s="28">
        <v>0</v>
      </c>
      <c r="AD1845" s="28">
        <v>3</v>
      </c>
      <c r="AE1845" s="28">
        <v>6</v>
      </c>
      <c r="AF1845" s="28">
        <v>0</v>
      </c>
      <c r="AG1845" s="28">
        <v>0</v>
      </c>
      <c r="AH1845" s="28">
        <v>0</v>
      </c>
      <c r="AI1845" s="28">
        <v>0</v>
      </c>
      <c r="AJ1845" s="28">
        <v>0</v>
      </c>
      <c r="AK1845" s="28">
        <v>0</v>
      </c>
      <c r="AL1845" s="28">
        <v>3</v>
      </c>
      <c r="AM1845" s="28">
        <v>11</v>
      </c>
      <c r="AN1845" s="32">
        <v>0</v>
      </c>
    </row>
    <row r="1846" spans="1:40" x14ac:dyDescent="0.35">
      <c r="A1846" s="19">
        <v>2587</v>
      </c>
      <c r="B1846" s="20">
        <v>1972</v>
      </c>
      <c r="C1846" s="21">
        <f ca="1">YEAR(TODAY())-CLEAN!$B1846</f>
        <v>53</v>
      </c>
      <c r="D1846" s="28" t="s">
        <v>792</v>
      </c>
      <c r="E1846" s="20" t="s">
        <v>714</v>
      </c>
      <c r="F1846" s="20" t="s">
        <v>710</v>
      </c>
      <c r="G1846" s="22">
        <v>29791</v>
      </c>
      <c r="H1846" s="21">
        <v>1</v>
      </c>
      <c r="I1846" s="21">
        <v>0</v>
      </c>
      <c r="J1846" s="21">
        <f>CLEAN!$H1846+CLEAN!$I1846</f>
        <v>1</v>
      </c>
      <c r="K1846" s="23">
        <v>41774</v>
      </c>
      <c r="L1846" s="21">
        <f ca="1">YEAR(TODAY())-YEAR(CLEAN!$K1846)</f>
        <v>11</v>
      </c>
      <c r="M1846" s="21">
        <v>21</v>
      </c>
      <c r="N1846" s="21">
        <f>SUM(CLEAN!$AB1846:$AE1846)</f>
        <v>10</v>
      </c>
      <c r="O1846" s="24">
        <f>CLEAN!$U1846+CLEAN!$V1846+CLEAN!$W1846+CLEAN!$X1846+CLEAN!$Y1846+CLEAN!$Z1846</f>
        <v>20</v>
      </c>
      <c r="P1846" s="21">
        <f>IF(CLEAN!$M1846&lt;=32,3,IF(CLEAN!$M1846&lt;=65,2,1))</f>
        <v>3</v>
      </c>
      <c r="Q1846" s="21">
        <f>IF(Table_Market[[#This Row],[F_TOTAL_achat]]&lt;=14,1,IF(Table_Market[[#This Row],[F_TOTAL_achat]]&lt;=21,2,3))</f>
        <v>1</v>
      </c>
      <c r="R1846" s="21">
        <f>IF(Table_Market[[#This Row],[M_TOTAL_dépensé]]&lt;=115,1,IF(Table_Market[[#This Row],[M_TOTAL_dépensé]]&lt;=833,2,3))</f>
        <v>1</v>
      </c>
      <c r="S1846" s="21" t="str">
        <f>Table_Market[[#This Row],[R_SCORE]]&amp;Table_Market[[#This Row],[F_SCORE]]&amp;Table_Market[[#This Row],[M_SCORE]]</f>
        <v>311</v>
      </c>
      <c r="T18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46" s="24">
        <v>14</v>
      </c>
      <c r="V1846" s="24">
        <v>0</v>
      </c>
      <c r="W1846" s="24">
        <v>6</v>
      </c>
      <c r="X1846" s="24">
        <v>0</v>
      </c>
      <c r="Y1846" s="24">
        <v>0</v>
      </c>
      <c r="Z1846" s="24">
        <v>0</v>
      </c>
      <c r="AA1846" s="21">
        <v>2</v>
      </c>
      <c r="AB1846" s="21">
        <v>2</v>
      </c>
      <c r="AC1846" s="21">
        <v>0</v>
      </c>
      <c r="AD1846" s="21">
        <v>3</v>
      </c>
      <c r="AE1846" s="21">
        <v>5</v>
      </c>
      <c r="AF1846" s="21">
        <v>0</v>
      </c>
      <c r="AG1846" s="21">
        <v>0</v>
      </c>
      <c r="AH1846" s="21">
        <v>0</v>
      </c>
      <c r="AI1846" s="21">
        <v>0</v>
      </c>
      <c r="AJ1846" s="21">
        <v>0</v>
      </c>
      <c r="AK1846" s="21">
        <v>0</v>
      </c>
      <c r="AL1846" s="21">
        <v>3</v>
      </c>
      <c r="AM1846" s="21">
        <v>11</v>
      </c>
      <c r="AN1846" s="25">
        <v>0</v>
      </c>
    </row>
    <row r="1847" spans="1:40" x14ac:dyDescent="0.35">
      <c r="A1847" s="26">
        <v>3332</v>
      </c>
      <c r="B1847" s="27">
        <v>1985</v>
      </c>
      <c r="C1847" s="21">
        <f ca="1">YEAR(TODAY())-CLEAN!$B1847</f>
        <v>40</v>
      </c>
      <c r="D1847" s="28" t="s">
        <v>793</v>
      </c>
      <c r="E1847" s="27" t="s">
        <v>716</v>
      </c>
      <c r="F1847" s="27" t="s">
        <v>709</v>
      </c>
      <c r="G1847" s="29">
        <v>29760</v>
      </c>
      <c r="H1847" s="28">
        <v>1</v>
      </c>
      <c r="I1847" s="28">
        <v>0</v>
      </c>
      <c r="J1847" s="28">
        <f>CLEAN!$H1847+CLEAN!$I1847</f>
        <v>1</v>
      </c>
      <c r="K1847" s="30">
        <v>41150</v>
      </c>
      <c r="L1847" s="28">
        <f ca="1">YEAR(TODAY())-YEAR(CLEAN!$K1847)</f>
        <v>13</v>
      </c>
      <c r="M1847" s="28">
        <v>87</v>
      </c>
      <c r="N1847" s="28">
        <f>SUM(CLEAN!$AB1847:$AE1847)</f>
        <v>16</v>
      </c>
      <c r="O1847" s="31">
        <f>CLEAN!$U1847+CLEAN!$V1847+CLEAN!$W1847+CLEAN!$X1847+CLEAN!$Y1847+CLEAN!$Z1847</f>
        <v>165</v>
      </c>
      <c r="P1847" s="28">
        <f>IF(CLEAN!$M1847&lt;=32,3,IF(CLEAN!$M1847&lt;=65,2,1))</f>
        <v>1</v>
      </c>
      <c r="Q1847" s="28">
        <f>IF(Table_Market[[#This Row],[F_TOTAL_achat]]&lt;=14,1,IF(Table_Market[[#This Row],[F_TOTAL_achat]]&lt;=21,2,3))</f>
        <v>2</v>
      </c>
      <c r="R1847" s="28">
        <f>IF(Table_Market[[#This Row],[M_TOTAL_dépensé]]&lt;=115,1,IF(Table_Market[[#This Row],[M_TOTAL_dépensé]]&lt;=833,2,3))</f>
        <v>2</v>
      </c>
      <c r="S1847" s="21" t="str">
        <f>Table_Market[[#This Row],[R_SCORE]]&amp;Table_Market[[#This Row],[F_SCORE]]&amp;Table_Market[[#This Row],[M_SCORE]]</f>
        <v>122</v>
      </c>
      <c r="T18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47" s="31">
        <v>64</v>
      </c>
      <c r="V1847" s="31">
        <v>4</v>
      </c>
      <c r="W1847" s="31">
        <v>68</v>
      </c>
      <c r="X1847" s="31">
        <v>7</v>
      </c>
      <c r="Y1847" s="31">
        <v>5</v>
      </c>
      <c r="Z1847" s="31">
        <v>17</v>
      </c>
      <c r="AA1847" s="28">
        <v>4</v>
      </c>
      <c r="AB1847" s="28">
        <v>3</v>
      </c>
      <c r="AC1847" s="28">
        <v>1</v>
      </c>
      <c r="AD1847" s="28">
        <v>4</v>
      </c>
      <c r="AE1847" s="28">
        <v>8</v>
      </c>
      <c r="AF1847" s="28">
        <v>0</v>
      </c>
      <c r="AG1847" s="28">
        <v>0</v>
      </c>
      <c r="AH1847" s="28">
        <v>0</v>
      </c>
      <c r="AI1847" s="28">
        <v>0</v>
      </c>
      <c r="AJ1847" s="28">
        <v>0</v>
      </c>
      <c r="AK1847" s="28">
        <v>0</v>
      </c>
      <c r="AL1847" s="28">
        <v>3</v>
      </c>
      <c r="AM1847" s="28">
        <v>11</v>
      </c>
      <c r="AN1847" s="32">
        <v>0</v>
      </c>
    </row>
    <row r="1848" spans="1:40" x14ac:dyDescent="0.35">
      <c r="A1848" s="19">
        <v>7433</v>
      </c>
      <c r="B1848" s="20">
        <v>1985</v>
      </c>
      <c r="C1848" s="21">
        <f ca="1">YEAR(TODAY())-CLEAN!$B1848</f>
        <v>40</v>
      </c>
      <c r="D1848" s="28" t="s">
        <v>793</v>
      </c>
      <c r="E1848" s="20" t="s">
        <v>716</v>
      </c>
      <c r="F1848" s="20" t="s">
        <v>709</v>
      </c>
      <c r="G1848" s="22">
        <v>29760</v>
      </c>
      <c r="H1848" s="21">
        <v>1</v>
      </c>
      <c r="I1848" s="21">
        <v>0</v>
      </c>
      <c r="J1848" s="21">
        <f>CLEAN!$H1848+CLEAN!$I1848</f>
        <v>1</v>
      </c>
      <c r="K1848" s="23">
        <v>41150</v>
      </c>
      <c r="L1848" s="21">
        <f ca="1">YEAR(TODAY())-YEAR(CLEAN!$K1848)</f>
        <v>13</v>
      </c>
      <c r="M1848" s="21">
        <v>87</v>
      </c>
      <c r="N1848" s="21">
        <f>SUM(CLEAN!$AB1848:$AE1848)</f>
        <v>16</v>
      </c>
      <c r="O1848" s="24">
        <f>CLEAN!$U1848+CLEAN!$V1848+CLEAN!$W1848+CLEAN!$X1848+CLEAN!$Y1848+CLEAN!$Z1848</f>
        <v>165</v>
      </c>
      <c r="P1848" s="21">
        <f>IF(CLEAN!$M1848&lt;=32,3,IF(CLEAN!$M1848&lt;=65,2,1))</f>
        <v>1</v>
      </c>
      <c r="Q1848" s="21">
        <f>IF(Table_Market[[#This Row],[F_TOTAL_achat]]&lt;=14,1,IF(Table_Market[[#This Row],[F_TOTAL_achat]]&lt;=21,2,3))</f>
        <v>2</v>
      </c>
      <c r="R1848" s="21">
        <f>IF(Table_Market[[#This Row],[M_TOTAL_dépensé]]&lt;=115,1,IF(Table_Market[[#This Row],[M_TOTAL_dépensé]]&lt;=833,2,3))</f>
        <v>2</v>
      </c>
      <c r="S1848" s="21" t="str">
        <f>Table_Market[[#This Row],[R_SCORE]]&amp;Table_Market[[#This Row],[F_SCORE]]&amp;Table_Market[[#This Row],[M_SCORE]]</f>
        <v>122</v>
      </c>
      <c r="T18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48" s="24">
        <v>64</v>
      </c>
      <c r="V1848" s="24">
        <v>4</v>
      </c>
      <c r="W1848" s="24">
        <v>68</v>
      </c>
      <c r="X1848" s="24">
        <v>7</v>
      </c>
      <c r="Y1848" s="24">
        <v>5</v>
      </c>
      <c r="Z1848" s="24">
        <v>17</v>
      </c>
      <c r="AA1848" s="21">
        <v>4</v>
      </c>
      <c r="AB1848" s="21">
        <v>3</v>
      </c>
      <c r="AC1848" s="21">
        <v>1</v>
      </c>
      <c r="AD1848" s="21">
        <v>4</v>
      </c>
      <c r="AE1848" s="21">
        <v>8</v>
      </c>
      <c r="AF1848" s="21">
        <v>0</v>
      </c>
      <c r="AG1848" s="21">
        <v>0</v>
      </c>
      <c r="AH1848" s="21">
        <v>0</v>
      </c>
      <c r="AI1848" s="21">
        <v>0</v>
      </c>
      <c r="AJ1848" s="21">
        <v>0</v>
      </c>
      <c r="AK1848" s="21">
        <v>0</v>
      </c>
      <c r="AL1848" s="21">
        <v>3</v>
      </c>
      <c r="AM1848" s="21">
        <v>11</v>
      </c>
      <c r="AN1848" s="25">
        <v>0</v>
      </c>
    </row>
    <row r="1849" spans="1:40" x14ac:dyDescent="0.35">
      <c r="A1849" s="26">
        <v>1818</v>
      </c>
      <c r="B1849" s="27">
        <v>1971</v>
      </c>
      <c r="C1849" s="21">
        <f ca="1">YEAR(TODAY())-CLEAN!$B1849</f>
        <v>54</v>
      </c>
      <c r="D1849" s="28" t="s">
        <v>792</v>
      </c>
      <c r="E1849" s="27" t="s">
        <v>714</v>
      </c>
      <c r="F1849" s="27" t="s">
        <v>713</v>
      </c>
      <c r="G1849" s="29">
        <v>29732</v>
      </c>
      <c r="H1849" s="28">
        <v>1</v>
      </c>
      <c r="I1849" s="28">
        <v>0</v>
      </c>
      <c r="J1849" s="28">
        <f>CLEAN!$H1849+CLEAN!$I1849</f>
        <v>1</v>
      </c>
      <c r="K1849" s="30">
        <v>41723</v>
      </c>
      <c r="L1849" s="28">
        <f ca="1">YEAR(TODAY())-YEAR(CLEAN!$K1849)</f>
        <v>11</v>
      </c>
      <c r="M1849" s="28">
        <v>23</v>
      </c>
      <c r="N1849" s="28">
        <f>SUM(CLEAN!$AB1849:$AE1849)</f>
        <v>13</v>
      </c>
      <c r="O1849" s="31">
        <f>CLEAN!$U1849+CLEAN!$V1849+CLEAN!$W1849+CLEAN!$X1849+CLEAN!$Y1849+CLEAN!$Z1849</f>
        <v>38</v>
      </c>
      <c r="P1849" s="28">
        <f>IF(CLEAN!$M1849&lt;=32,3,IF(CLEAN!$M1849&lt;=65,2,1))</f>
        <v>3</v>
      </c>
      <c r="Q1849" s="28">
        <f>IF(Table_Market[[#This Row],[F_TOTAL_achat]]&lt;=14,1,IF(Table_Market[[#This Row],[F_TOTAL_achat]]&lt;=21,2,3))</f>
        <v>1</v>
      </c>
      <c r="R1849" s="28">
        <f>IF(Table_Market[[#This Row],[M_TOTAL_dépensé]]&lt;=115,1,IF(Table_Market[[#This Row],[M_TOTAL_dépensé]]&lt;=833,2,3))</f>
        <v>1</v>
      </c>
      <c r="S1849" s="21" t="str">
        <f>Table_Market[[#This Row],[R_SCORE]]&amp;Table_Market[[#This Row],[F_SCORE]]&amp;Table_Market[[#This Row],[M_SCORE]]</f>
        <v>311</v>
      </c>
      <c r="T18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49" s="31">
        <v>25</v>
      </c>
      <c r="V1849" s="31">
        <v>0</v>
      </c>
      <c r="W1849" s="31">
        <v>8</v>
      </c>
      <c r="X1849" s="31">
        <v>0</v>
      </c>
      <c r="Y1849" s="31">
        <v>1</v>
      </c>
      <c r="Z1849" s="31">
        <v>4</v>
      </c>
      <c r="AA1849" s="28">
        <v>1</v>
      </c>
      <c r="AB1849" s="28">
        <v>2</v>
      </c>
      <c r="AC1849" s="28">
        <v>0</v>
      </c>
      <c r="AD1849" s="28">
        <v>2</v>
      </c>
      <c r="AE1849" s="28">
        <v>9</v>
      </c>
      <c r="AF1849" s="28">
        <v>0</v>
      </c>
      <c r="AG1849" s="28">
        <v>0</v>
      </c>
      <c r="AH1849" s="28">
        <v>0</v>
      </c>
      <c r="AI1849" s="28">
        <v>0</v>
      </c>
      <c r="AJ1849" s="28">
        <v>0</v>
      </c>
      <c r="AK1849" s="28">
        <v>0</v>
      </c>
      <c r="AL1849" s="28">
        <v>3</v>
      </c>
      <c r="AM1849" s="28">
        <v>11</v>
      </c>
      <c r="AN1849" s="32">
        <v>0</v>
      </c>
    </row>
    <row r="1850" spans="1:40" x14ac:dyDescent="0.35">
      <c r="A1850" s="19">
        <v>10451</v>
      </c>
      <c r="B1850" s="20">
        <v>1965</v>
      </c>
      <c r="C1850" s="21">
        <f ca="1">YEAR(TODAY())-CLEAN!$B1850</f>
        <v>60</v>
      </c>
      <c r="D1850" s="28" t="s">
        <v>794</v>
      </c>
      <c r="E1850" s="20" t="s">
        <v>716</v>
      </c>
      <c r="F1850" s="20" t="s">
        <v>713</v>
      </c>
      <c r="G1850" s="22">
        <v>29672</v>
      </c>
      <c r="H1850" s="21">
        <v>1</v>
      </c>
      <c r="I1850" s="21">
        <v>1</v>
      </c>
      <c r="J1850" s="21">
        <f>CLEAN!$H1850+CLEAN!$I1850</f>
        <v>2</v>
      </c>
      <c r="K1850" s="23">
        <v>41345</v>
      </c>
      <c r="L1850" s="21">
        <f ca="1">YEAR(TODAY())-YEAR(CLEAN!$K1850)</f>
        <v>12</v>
      </c>
      <c r="M1850" s="21">
        <v>6</v>
      </c>
      <c r="N1850" s="21">
        <f>SUM(CLEAN!$AB1850:$AE1850)</f>
        <v>9</v>
      </c>
      <c r="O1850" s="24">
        <f>CLEAN!$U1850+CLEAN!$V1850+CLEAN!$W1850+CLEAN!$X1850+CLEAN!$Y1850+CLEAN!$Z1850</f>
        <v>25</v>
      </c>
      <c r="P1850" s="21">
        <f>IF(CLEAN!$M1850&lt;=32,3,IF(CLEAN!$M1850&lt;=65,2,1))</f>
        <v>3</v>
      </c>
      <c r="Q1850" s="21">
        <f>IF(Table_Market[[#This Row],[F_TOTAL_achat]]&lt;=14,1,IF(Table_Market[[#This Row],[F_TOTAL_achat]]&lt;=21,2,3))</f>
        <v>1</v>
      </c>
      <c r="R1850" s="21">
        <f>IF(Table_Market[[#This Row],[M_TOTAL_dépensé]]&lt;=115,1,IF(Table_Market[[#This Row],[M_TOTAL_dépensé]]&lt;=833,2,3))</f>
        <v>1</v>
      </c>
      <c r="S1850" s="21" t="str">
        <f>Table_Market[[#This Row],[R_SCORE]]&amp;Table_Market[[#This Row],[F_SCORE]]&amp;Table_Market[[#This Row],[M_SCORE]]</f>
        <v>311</v>
      </c>
      <c r="T18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50" s="24">
        <v>9</v>
      </c>
      <c r="V1850" s="24">
        <v>1</v>
      </c>
      <c r="W1850" s="24">
        <v>3</v>
      </c>
      <c r="X1850" s="24">
        <v>0</v>
      </c>
      <c r="Y1850" s="24">
        <v>4</v>
      </c>
      <c r="Z1850" s="24">
        <v>8</v>
      </c>
      <c r="AA1850" s="21">
        <v>1</v>
      </c>
      <c r="AB1850" s="21">
        <v>0</v>
      </c>
      <c r="AC1850" s="21">
        <v>0</v>
      </c>
      <c r="AD1850" s="21">
        <v>3</v>
      </c>
      <c r="AE1850" s="21">
        <v>6</v>
      </c>
      <c r="AF1850" s="21">
        <v>0</v>
      </c>
      <c r="AG1850" s="21">
        <v>0</v>
      </c>
      <c r="AH1850" s="21">
        <v>0</v>
      </c>
      <c r="AI1850" s="21">
        <v>0</v>
      </c>
      <c r="AJ1850" s="21">
        <v>0</v>
      </c>
      <c r="AK1850" s="21">
        <v>0</v>
      </c>
      <c r="AL1850" s="21">
        <v>3</v>
      </c>
      <c r="AM1850" s="21">
        <v>11</v>
      </c>
      <c r="AN1850" s="25">
        <v>0</v>
      </c>
    </row>
    <row r="1851" spans="1:40" x14ac:dyDescent="0.35">
      <c r="A1851" s="26">
        <v>4198</v>
      </c>
      <c r="B1851" s="27">
        <v>1965</v>
      </c>
      <c r="C1851" s="21">
        <f ca="1">YEAR(TODAY())-CLEAN!$B1851</f>
        <v>60</v>
      </c>
      <c r="D1851" s="28" t="s">
        <v>794</v>
      </c>
      <c r="E1851" s="27" t="s">
        <v>716</v>
      </c>
      <c r="F1851" s="27" t="s">
        <v>713</v>
      </c>
      <c r="G1851" s="29">
        <v>29672</v>
      </c>
      <c r="H1851" s="28">
        <v>1</v>
      </c>
      <c r="I1851" s="28">
        <v>1</v>
      </c>
      <c r="J1851" s="28">
        <f>CLEAN!$H1851+CLEAN!$I1851</f>
        <v>2</v>
      </c>
      <c r="K1851" s="30">
        <v>41345</v>
      </c>
      <c r="L1851" s="28">
        <f ca="1">YEAR(TODAY())-YEAR(CLEAN!$K1851)</f>
        <v>12</v>
      </c>
      <c r="M1851" s="28">
        <v>6</v>
      </c>
      <c r="N1851" s="28">
        <f>SUM(CLEAN!$AB1851:$AE1851)</f>
        <v>9</v>
      </c>
      <c r="O1851" s="31">
        <f>CLEAN!$U1851+CLEAN!$V1851+CLEAN!$W1851+CLEAN!$X1851+CLEAN!$Y1851+CLEAN!$Z1851</f>
        <v>25</v>
      </c>
      <c r="P1851" s="28">
        <f>IF(CLEAN!$M1851&lt;=32,3,IF(CLEAN!$M1851&lt;=65,2,1))</f>
        <v>3</v>
      </c>
      <c r="Q1851" s="28">
        <f>IF(Table_Market[[#This Row],[F_TOTAL_achat]]&lt;=14,1,IF(Table_Market[[#This Row],[F_TOTAL_achat]]&lt;=21,2,3))</f>
        <v>1</v>
      </c>
      <c r="R1851" s="28">
        <f>IF(Table_Market[[#This Row],[M_TOTAL_dépensé]]&lt;=115,1,IF(Table_Market[[#This Row],[M_TOTAL_dépensé]]&lt;=833,2,3))</f>
        <v>1</v>
      </c>
      <c r="S1851" s="21" t="str">
        <f>Table_Market[[#This Row],[R_SCORE]]&amp;Table_Market[[#This Row],[F_SCORE]]&amp;Table_Market[[#This Row],[M_SCORE]]</f>
        <v>311</v>
      </c>
      <c r="T18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51" s="31">
        <v>9</v>
      </c>
      <c r="V1851" s="31">
        <v>1</v>
      </c>
      <c r="W1851" s="31">
        <v>3</v>
      </c>
      <c r="X1851" s="31">
        <v>0</v>
      </c>
      <c r="Y1851" s="31">
        <v>4</v>
      </c>
      <c r="Z1851" s="31">
        <v>8</v>
      </c>
      <c r="AA1851" s="28">
        <v>1</v>
      </c>
      <c r="AB1851" s="28">
        <v>0</v>
      </c>
      <c r="AC1851" s="28">
        <v>0</v>
      </c>
      <c r="AD1851" s="28">
        <v>3</v>
      </c>
      <c r="AE1851" s="28">
        <v>6</v>
      </c>
      <c r="AF1851" s="28">
        <v>0</v>
      </c>
      <c r="AG1851" s="28">
        <v>0</v>
      </c>
      <c r="AH1851" s="28">
        <v>0</v>
      </c>
      <c r="AI1851" s="28">
        <v>0</v>
      </c>
      <c r="AJ1851" s="28">
        <v>0</v>
      </c>
      <c r="AK1851" s="28">
        <v>0</v>
      </c>
      <c r="AL1851" s="28">
        <v>3</v>
      </c>
      <c r="AM1851" s="28">
        <v>11</v>
      </c>
      <c r="AN1851" s="32">
        <v>0</v>
      </c>
    </row>
    <row r="1852" spans="1:40" x14ac:dyDescent="0.35">
      <c r="A1852" s="19">
        <v>5176</v>
      </c>
      <c r="B1852" s="20">
        <v>1988</v>
      </c>
      <c r="C1852" s="21">
        <f ca="1">YEAR(TODAY())-CLEAN!$B1852</f>
        <v>37</v>
      </c>
      <c r="D1852" s="28" t="s">
        <v>793</v>
      </c>
      <c r="E1852" s="20" t="s">
        <v>716</v>
      </c>
      <c r="F1852" s="20" t="s">
        <v>713</v>
      </c>
      <c r="G1852" s="22">
        <v>29604</v>
      </c>
      <c r="H1852" s="21">
        <v>1</v>
      </c>
      <c r="I1852" s="21">
        <v>0</v>
      </c>
      <c r="J1852" s="21">
        <f>CLEAN!$H1852+CLEAN!$I1852</f>
        <v>1</v>
      </c>
      <c r="K1852" s="23">
        <v>41616</v>
      </c>
      <c r="L1852" s="21">
        <f ca="1">YEAR(TODAY())-YEAR(CLEAN!$K1852)</f>
        <v>12</v>
      </c>
      <c r="M1852" s="21">
        <v>88</v>
      </c>
      <c r="N1852" s="21">
        <f>SUM(CLEAN!$AB1852:$AE1852)</f>
        <v>13</v>
      </c>
      <c r="O1852" s="24">
        <f>CLEAN!$U1852+CLEAN!$V1852+CLEAN!$W1852+CLEAN!$X1852+CLEAN!$Y1852+CLEAN!$Z1852</f>
        <v>53</v>
      </c>
      <c r="P1852" s="21">
        <f>IF(CLEAN!$M1852&lt;=32,3,IF(CLEAN!$M1852&lt;=65,2,1))</f>
        <v>1</v>
      </c>
      <c r="Q1852" s="21">
        <f>IF(Table_Market[[#This Row],[F_TOTAL_achat]]&lt;=14,1,IF(Table_Market[[#This Row],[F_TOTAL_achat]]&lt;=21,2,3))</f>
        <v>1</v>
      </c>
      <c r="R1852" s="21">
        <f>IF(Table_Market[[#This Row],[M_TOTAL_dépensé]]&lt;=115,1,IF(Table_Market[[#This Row],[M_TOTAL_dépensé]]&lt;=833,2,3))</f>
        <v>1</v>
      </c>
      <c r="S1852" s="21" t="str">
        <f>Table_Market[[#This Row],[R_SCORE]]&amp;Table_Market[[#This Row],[F_SCORE]]&amp;Table_Market[[#This Row],[M_SCORE]]</f>
        <v>111</v>
      </c>
      <c r="T18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52" s="24">
        <v>7</v>
      </c>
      <c r="V1852" s="24">
        <v>6</v>
      </c>
      <c r="W1852" s="24">
        <v>13</v>
      </c>
      <c r="X1852" s="24">
        <v>7</v>
      </c>
      <c r="Y1852" s="24">
        <v>6</v>
      </c>
      <c r="Z1852" s="24">
        <v>14</v>
      </c>
      <c r="AA1852" s="21">
        <v>1</v>
      </c>
      <c r="AB1852" s="21">
        <v>1</v>
      </c>
      <c r="AC1852" s="21">
        <v>0</v>
      </c>
      <c r="AD1852" s="21">
        <v>3</v>
      </c>
      <c r="AE1852" s="21">
        <v>9</v>
      </c>
      <c r="AF1852" s="21">
        <v>1</v>
      </c>
      <c r="AG1852" s="21">
        <v>0</v>
      </c>
      <c r="AH1852" s="21">
        <v>0</v>
      </c>
      <c r="AI1852" s="21">
        <v>0</v>
      </c>
      <c r="AJ1852" s="21">
        <v>0</v>
      </c>
      <c r="AK1852" s="21">
        <v>0</v>
      </c>
      <c r="AL1852" s="21">
        <v>3</v>
      </c>
      <c r="AM1852" s="21">
        <v>11</v>
      </c>
      <c r="AN1852" s="25">
        <v>0</v>
      </c>
    </row>
    <row r="1853" spans="1:40" x14ac:dyDescent="0.35">
      <c r="A1853" s="26">
        <v>2557</v>
      </c>
      <c r="B1853" s="27">
        <v>1970</v>
      </c>
      <c r="C1853" s="21">
        <f ca="1">YEAR(TODAY())-CLEAN!$B1853</f>
        <v>55</v>
      </c>
      <c r="D1853" s="28" t="s">
        <v>792</v>
      </c>
      <c r="E1853" s="27" t="s">
        <v>717</v>
      </c>
      <c r="F1853" s="27" t="s">
        <v>709</v>
      </c>
      <c r="G1853" s="29">
        <v>29548</v>
      </c>
      <c r="H1853" s="28">
        <v>1</v>
      </c>
      <c r="I1853" s="28">
        <v>0</v>
      </c>
      <c r="J1853" s="28">
        <f>CLEAN!$H1853+CLEAN!$I1853</f>
        <v>1</v>
      </c>
      <c r="K1853" s="30">
        <v>41515</v>
      </c>
      <c r="L1853" s="28">
        <f ca="1">YEAR(TODAY())-YEAR(CLEAN!$K1853)</f>
        <v>12</v>
      </c>
      <c r="M1853" s="28">
        <v>52</v>
      </c>
      <c r="N1853" s="28">
        <f>SUM(CLEAN!$AB1853:$AE1853)</f>
        <v>8</v>
      </c>
      <c r="O1853" s="31">
        <f>CLEAN!$U1853+CLEAN!$V1853+CLEAN!$W1853+CLEAN!$X1853+CLEAN!$Y1853+CLEAN!$Z1853</f>
        <v>29</v>
      </c>
      <c r="P1853" s="28">
        <f>IF(CLEAN!$M1853&lt;=32,3,IF(CLEAN!$M1853&lt;=65,2,1))</f>
        <v>2</v>
      </c>
      <c r="Q1853" s="28">
        <f>IF(Table_Market[[#This Row],[F_TOTAL_achat]]&lt;=14,1,IF(Table_Market[[#This Row],[F_TOTAL_achat]]&lt;=21,2,3))</f>
        <v>1</v>
      </c>
      <c r="R1853" s="28">
        <f>IF(Table_Market[[#This Row],[M_TOTAL_dépensé]]&lt;=115,1,IF(Table_Market[[#This Row],[M_TOTAL_dépensé]]&lt;=833,2,3))</f>
        <v>1</v>
      </c>
      <c r="S1853" s="21" t="str">
        <f>Table_Market[[#This Row],[R_SCORE]]&amp;Table_Market[[#This Row],[F_SCORE]]&amp;Table_Market[[#This Row],[M_SCORE]]</f>
        <v>211</v>
      </c>
      <c r="T18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53" s="31">
        <v>7</v>
      </c>
      <c r="V1853" s="31">
        <v>1</v>
      </c>
      <c r="W1853" s="31">
        <v>6</v>
      </c>
      <c r="X1853" s="31">
        <v>3</v>
      </c>
      <c r="Y1853" s="31">
        <v>1</v>
      </c>
      <c r="Z1853" s="31">
        <v>11</v>
      </c>
      <c r="AA1853" s="28">
        <v>1</v>
      </c>
      <c r="AB1853" s="28">
        <v>1</v>
      </c>
      <c r="AC1853" s="28">
        <v>1</v>
      </c>
      <c r="AD1853" s="28">
        <v>2</v>
      </c>
      <c r="AE1853" s="28">
        <v>4</v>
      </c>
      <c r="AF1853" s="28">
        <v>1</v>
      </c>
      <c r="AG1853" s="28">
        <v>0</v>
      </c>
      <c r="AH1853" s="28">
        <v>0</v>
      </c>
      <c r="AI1853" s="28">
        <v>0</v>
      </c>
      <c r="AJ1853" s="28">
        <v>0</v>
      </c>
      <c r="AK1853" s="28">
        <v>0</v>
      </c>
      <c r="AL1853" s="28">
        <v>3</v>
      </c>
      <c r="AM1853" s="28">
        <v>11</v>
      </c>
      <c r="AN1853" s="32">
        <v>0</v>
      </c>
    </row>
    <row r="1854" spans="1:40" x14ac:dyDescent="0.35">
      <c r="A1854" s="19">
        <v>7007</v>
      </c>
      <c r="B1854" s="20">
        <v>1968</v>
      </c>
      <c r="C1854" s="21">
        <f ca="1">YEAR(TODAY())-CLEAN!$B1854</f>
        <v>57</v>
      </c>
      <c r="D1854" s="28" t="s">
        <v>792</v>
      </c>
      <c r="E1854" s="20" t="s">
        <v>717</v>
      </c>
      <c r="F1854" s="20" t="s">
        <v>710</v>
      </c>
      <c r="G1854" s="22">
        <v>29543</v>
      </c>
      <c r="H1854" s="21">
        <v>2</v>
      </c>
      <c r="I1854" s="21">
        <v>0</v>
      </c>
      <c r="J1854" s="21">
        <f>CLEAN!$H1854+CLEAN!$I1854</f>
        <v>2</v>
      </c>
      <c r="K1854" s="23">
        <v>41730</v>
      </c>
      <c r="L1854" s="21">
        <f ca="1">YEAR(TODAY())-YEAR(CLEAN!$K1854)</f>
        <v>11</v>
      </c>
      <c r="M1854" s="21">
        <v>47</v>
      </c>
      <c r="N1854" s="21">
        <f>SUM(CLEAN!$AB1854:$AE1854)</f>
        <v>13</v>
      </c>
      <c r="O1854" s="24">
        <f>CLEAN!$U1854+CLEAN!$V1854+CLEAN!$W1854+CLEAN!$X1854+CLEAN!$Y1854+CLEAN!$Z1854</f>
        <v>63</v>
      </c>
      <c r="P1854" s="21">
        <f>IF(CLEAN!$M1854&lt;=32,3,IF(CLEAN!$M1854&lt;=65,2,1))</f>
        <v>2</v>
      </c>
      <c r="Q1854" s="21">
        <f>IF(Table_Market[[#This Row],[F_TOTAL_achat]]&lt;=14,1,IF(Table_Market[[#This Row],[F_TOTAL_achat]]&lt;=21,2,3))</f>
        <v>1</v>
      </c>
      <c r="R1854" s="21">
        <f>IF(Table_Market[[#This Row],[M_TOTAL_dépensé]]&lt;=115,1,IF(Table_Market[[#This Row],[M_TOTAL_dépensé]]&lt;=833,2,3))</f>
        <v>1</v>
      </c>
      <c r="S1854" s="21" t="str">
        <f>Table_Market[[#This Row],[R_SCORE]]&amp;Table_Market[[#This Row],[F_SCORE]]&amp;Table_Market[[#This Row],[M_SCORE]]</f>
        <v>211</v>
      </c>
      <c r="T18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54" s="24">
        <v>17</v>
      </c>
      <c r="V1854" s="24">
        <v>3</v>
      </c>
      <c r="W1854" s="24">
        <v>18</v>
      </c>
      <c r="X1854" s="24">
        <v>3</v>
      </c>
      <c r="Y1854" s="24">
        <v>4</v>
      </c>
      <c r="Z1854" s="24">
        <v>18</v>
      </c>
      <c r="AA1854" s="21">
        <v>2</v>
      </c>
      <c r="AB1854" s="21">
        <v>3</v>
      </c>
      <c r="AC1854" s="21">
        <v>1</v>
      </c>
      <c r="AD1854" s="21">
        <v>2</v>
      </c>
      <c r="AE1854" s="21">
        <v>7</v>
      </c>
      <c r="AF1854" s="21">
        <v>0</v>
      </c>
      <c r="AG1854" s="21">
        <v>0</v>
      </c>
      <c r="AH1854" s="21">
        <v>0</v>
      </c>
      <c r="AI1854" s="21">
        <v>0</v>
      </c>
      <c r="AJ1854" s="21">
        <v>0</v>
      </c>
      <c r="AK1854" s="21">
        <v>0</v>
      </c>
      <c r="AL1854" s="21">
        <v>3</v>
      </c>
      <c r="AM1854" s="21">
        <v>11</v>
      </c>
      <c r="AN1854" s="25">
        <v>0</v>
      </c>
    </row>
    <row r="1855" spans="1:40" x14ac:dyDescent="0.35">
      <c r="A1855" s="26">
        <v>8514</v>
      </c>
      <c r="B1855" s="27">
        <v>1976</v>
      </c>
      <c r="C1855" s="21">
        <f ca="1">YEAR(TODAY())-CLEAN!$B1855</f>
        <v>49</v>
      </c>
      <c r="D1855" s="28" t="s">
        <v>792</v>
      </c>
      <c r="E1855" s="27" t="s">
        <v>716</v>
      </c>
      <c r="F1855" s="27" t="s">
        <v>713</v>
      </c>
      <c r="G1855" s="29">
        <v>29478</v>
      </c>
      <c r="H1855" s="28">
        <v>1</v>
      </c>
      <c r="I1855" s="28">
        <v>0</v>
      </c>
      <c r="J1855" s="28">
        <f>CLEAN!$H1855+CLEAN!$I1855</f>
        <v>1</v>
      </c>
      <c r="K1855" s="30">
        <v>41656</v>
      </c>
      <c r="L1855" s="28">
        <f ca="1">YEAR(TODAY())-YEAR(CLEAN!$K1855)</f>
        <v>11</v>
      </c>
      <c r="M1855" s="28">
        <v>59</v>
      </c>
      <c r="N1855" s="28">
        <f>SUM(CLEAN!$AB1855:$AE1855)</f>
        <v>10</v>
      </c>
      <c r="O1855" s="31">
        <f>CLEAN!$U1855+CLEAN!$V1855+CLEAN!$W1855+CLEAN!$X1855+CLEAN!$Y1855+CLEAN!$Z1855</f>
        <v>20</v>
      </c>
      <c r="P1855" s="28">
        <f>IF(CLEAN!$M1855&lt;=32,3,IF(CLEAN!$M1855&lt;=65,2,1))</f>
        <v>2</v>
      </c>
      <c r="Q1855" s="28">
        <f>IF(Table_Market[[#This Row],[F_TOTAL_achat]]&lt;=14,1,IF(Table_Market[[#This Row],[F_TOTAL_achat]]&lt;=21,2,3))</f>
        <v>1</v>
      </c>
      <c r="R1855" s="28">
        <f>IF(Table_Market[[#This Row],[M_TOTAL_dépensé]]&lt;=115,1,IF(Table_Market[[#This Row],[M_TOTAL_dépensé]]&lt;=833,2,3))</f>
        <v>1</v>
      </c>
      <c r="S1855" s="21" t="str">
        <f>Table_Market[[#This Row],[R_SCORE]]&amp;Table_Market[[#This Row],[F_SCORE]]&amp;Table_Market[[#This Row],[M_SCORE]]</f>
        <v>211</v>
      </c>
      <c r="T18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55" s="31">
        <v>8</v>
      </c>
      <c r="V1855" s="31">
        <v>0</v>
      </c>
      <c r="W1855" s="31">
        <v>7</v>
      </c>
      <c r="X1855" s="31">
        <v>3</v>
      </c>
      <c r="Y1855" s="31">
        <v>1</v>
      </c>
      <c r="Z1855" s="31">
        <v>1</v>
      </c>
      <c r="AA1855" s="28">
        <v>1</v>
      </c>
      <c r="AB1855" s="28">
        <v>1</v>
      </c>
      <c r="AC1855" s="28">
        <v>0</v>
      </c>
      <c r="AD1855" s="28">
        <v>3</v>
      </c>
      <c r="AE1855" s="28">
        <v>6</v>
      </c>
      <c r="AF1855" s="28">
        <v>0</v>
      </c>
      <c r="AG1855" s="28">
        <v>0</v>
      </c>
      <c r="AH1855" s="28">
        <v>0</v>
      </c>
      <c r="AI1855" s="28">
        <v>0</v>
      </c>
      <c r="AJ1855" s="28">
        <v>0</v>
      </c>
      <c r="AK1855" s="28">
        <v>0</v>
      </c>
      <c r="AL1855" s="28">
        <v>3</v>
      </c>
      <c r="AM1855" s="28">
        <v>11</v>
      </c>
      <c r="AN1855" s="32">
        <v>0</v>
      </c>
    </row>
    <row r="1856" spans="1:40" x14ac:dyDescent="0.35">
      <c r="A1856" s="19">
        <v>5268</v>
      </c>
      <c r="B1856" s="20">
        <v>1960</v>
      </c>
      <c r="C1856" s="21">
        <f ca="1">YEAR(TODAY())-CLEAN!$B1856</f>
        <v>65</v>
      </c>
      <c r="D1856" s="28" t="s">
        <v>794</v>
      </c>
      <c r="E1856" s="20" t="s">
        <v>716</v>
      </c>
      <c r="F1856" s="20" t="s">
        <v>710</v>
      </c>
      <c r="G1856" s="22">
        <v>29440</v>
      </c>
      <c r="H1856" s="21">
        <v>1</v>
      </c>
      <c r="I1856" s="21">
        <v>1</v>
      </c>
      <c r="J1856" s="21">
        <f>CLEAN!$H1856+CLEAN!$I1856</f>
        <v>2</v>
      </c>
      <c r="K1856" s="23">
        <v>41497</v>
      </c>
      <c r="L1856" s="21">
        <f ca="1">YEAR(TODAY())-YEAR(CLEAN!$K1856)</f>
        <v>12</v>
      </c>
      <c r="M1856" s="21">
        <v>95</v>
      </c>
      <c r="N1856" s="21">
        <f>SUM(CLEAN!$AB1856:$AE1856)</f>
        <v>12</v>
      </c>
      <c r="O1856" s="24">
        <f>CLEAN!$U1856+CLEAN!$V1856+CLEAN!$W1856+CLEAN!$X1856+CLEAN!$Y1856+CLEAN!$Z1856</f>
        <v>56</v>
      </c>
      <c r="P1856" s="21">
        <f>IF(CLEAN!$M1856&lt;=32,3,IF(CLEAN!$M1856&lt;=65,2,1))</f>
        <v>1</v>
      </c>
      <c r="Q1856" s="21">
        <f>IF(Table_Market[[#This Row],[F_TOTAL_achat]]&lt;=14,1,IF(Table_Market[[#This Row],[F_TOTAL_achat]]&lt;=21,2,3))</f>
        <v>1</v>
      </c>
      <c r="R1856" s="21">
        <f>IF(Table_Market[[#This Row],[M_TOTAL_dépensé]]&lt;=115,1,IF(Table_Market[[#This Row],[M_TOTAL_dépensé]]&lt;=833,2,3))</f>
        <v>1</v>
      </c>
      <c r="S1856" s="21" t="str">
        <f>Table_Market[[#This Row],[R_SCORE]]&amp;Table_Market[[#This Row],[F_SCORE]]&amp;Table_Market[[#This Row],[M_SCORE]]</f>
        <v>111</v>
      </c>
      <c r="T18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56" s="24">
        <v>17</v>
      </c>
      <c r="V1856" s="24">
        <v>8</v>
      </c>
      <c r="W1856" s="24">
        <v>14</v>
      </c>
      <c r="X1856" s="24">
        <v>10</v>
      </c>
      <c r="Y1856" s="24">
        <v>4</v>
      </c>
      <c r="Z1856" s="24">
        <v>3</v>
      </c>
      <c r="AA1856" s="21">
        <v>2</v>
      </c>
      <c r="AB1856" s="21">
        <v>1</v>
      </c>
      <c r="AC1856" s="21">
        <v>0</v>
      </c>
      <c r="AD1856" s="21">
        <v>4</v>
      </c>
      <c r="AE1856" s="21">
        <v>7</v>
      </c>
      <c r="AF1856" s="21">
        <v>0</v>
      </c>
      <c r="AG1856" s="21">
        <v>0</v>
      </c>
      <c r="AH1856" s="21">
        <v>0</v>
      </c>
      <c r="AI1856" s="21">
        <v>0</v>
      </c>
      <c r="AJ1856" s="21">
        <v>0</v>
      </c>
      <c r="AK1856" s="21">
        <v>0</v>
      </c>
      <c r="AL1856" s="21">
        <v>3</v>
      </c>
      <c r="AM1856" s="21">
        <v>11</v>
      </c>
      <c r="AN1856" s="25">
        <v>0</v>
      </c>
    </row>
    <row r="1857" spans="1:40" x14ac:dyDescent="0.35">
      <c r="A1857" s="26">
        <v>2715</v>
      </c>
      <c r="B1857" s="27">
        <v>1966</v>
      </c>
      <c r="C1857" s="21">
        <f ca="1">YEAR(TODAY())-CLEAN!$B1857</f>
        <v>59</v>
      </c>
      <c r="D1857" s="28" t="s">
        <v>792</v>
      </c>
      <c r="E1857" s="27" t="s">
        <v>717</v>
      </c>
      <c r="F1857" s="27" t="s">
        <v>711</v>
      </c>
      <c r="G1857" s="29">
        <v>29435</v>
      </c>
      <c r="H1857" s="28">
        <v>1</v>
      </c>
      <c r="I1857" s="28">
        <v>1</v>
      </c>
      <c r="J1857" s="28">
        <f>CLEAN!$H1857+CLEAN!$I1857</f>
        <v>2</v>
      </c>
      <c r="K1857" s="30">
        <v>41127</v>
      </c>
      <c r="L1857" s="28">
        <f ca="1">YEAR(TODAY())-YEAR(CLEAN!$K1857)</f>
        <v>13</v>
      </c>
      <c r="M1857" s="28">
        <v>11</v>
      </c>
      <c r="N1857" s="28">
        <f>SUM(CLEAN!$AB1857:$AE1857)</f>
        <v>16</v>
      </c>
      <c r="O1857" s="31">
        <f>CLEAN!$U1857+CLEAN!$V1857+CLEAN!$W1857+CLEAN!$X1857+CLEAN!$Y1857+CLEAN!$Z1857</f>
        <v>180</v>
      </c>
      <c r="P1857" s="28">
        <f>IF(CLEAN!$M1857&lt;=32,3,IF(CLEAN!$M1857&lt;=65,2,1))</f>
        <v>3</v>
      </c>
      <c r="Q1857" s="28">
        <f>IF(Table_Market[[#This Row],[F_TOTAL_achat]]&lt;=14,1,IF(Table_Market[[#This Row],[F_TOTAL_achat]]&lt;=21,2,3))</f>
        <v>2</v>
      </c>
      <c r="R1857" s="28">
        <f>IF(Table_Market[[#This Row],[M_TOTAL_dépensé]]&lt;=115,1,IF(Table_Market[[#This Row],[M_TOTAL_dépensé]]&lt;=833,2,3))</f>
        <v>2</v>
      </c>
      <c r="S1857" s="21" t="str">
        <f>Table_Market[[#This Row],[R_SCORE]]&amp;Table_Market[[#This Row],[F_SCORE]]&amp;Table_Market[[#This Row],[M_SCORE]]</f>
        <v>322</v>
      </c>
      <c r="T18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57" s="31">
        <v>70</v>
      </c>
      <c r="V1857" s="31">
        <v>3</v>
      </c>
      <c r="W1857" s="31">
        <v>37</v>
      </c>
      <c r="X1857" s="31">
        <v>4</v>
      </c>
      <c r="Y1857" s="31">
        <v>2</v>
      </c>
      <c r="Z1857" s="31">
        <v>64</v>
      </c>
      <c r="AA1857" s="28">
        <v>4</v>
      </c>
      <c r="AB1857" s="28">
        <v>3</v>
      </c>
      <c r="AC1857" s="28">
        <v>2</v>
      </c>
      <c r="AD1857" s="28">
        <v>2</v>
      </c>
      <c r="AE1857" s="28">
        <v>9</v>
      </c>
      <c r="AF1857" s="28">
        <v>0</v>
      </c>
      <c r="AG1857" s="28">
        <v>0</v>
      </c>
      <c r="AH1857" s="28">
        <v>0</v>
      </c>
      <c r="AI1857" s="28">
        <v>0</v>
      </c>
      <c r="AJ1857" s="28">
        <v>0</v>
      </c>
      <c r="AK1857" s="28">
        <v>0</v>
      </c>
      <c r="AL1857" s="28">
        <v>3</v>
      </c>
      <c r="AM1857" s="28">
        <v>11</v>
      </c>
      <c r="AN1857" s="32">
        <v>1</v>
      </c>
    </row>
    <row r="1858" spans="1:40" x14ac:dyDescent="0.35">
      <c r="A1858" s="19">
        <v>6336</v>
      </c>
      <c r="B1858" s="20">
        <v>1960</v>
      </c>
      <c r="C1858" s="21">
        <f ca="1">YEAR(TODAY())-CLEAN!$B1858</f>
        <v>65</v>
      </c>
      <c r="D1858" s="28" t="s">
        <v>794</v>
      </c>
      <c r="E1858" s="20" t="s">
        <v>716</v>
      </c>
      <c r="F1858" s="20" t="s">
        <v>710</v>
      </c>
      <c r="G1858" s="22">
        <v>29315</v>
      </c>
      <c r="H1858" s="21">
        <v>1</v>
      </c>
      <c r="I1858" s="21">
        <v>1</v>
      </c>
      <c r="J1858" s="21">
        <f>CLEAN!$H1858+CLEAN!$I1858</f>
        <v>2</v>
      </c>
      <c r="K1858" s="23">
        <v>41735</v>
      </c>
      <c r="L1858" s="21">
        <f ca="1">YEAR(TODAY())-YEAR(CLEAN!$K1858)</f>
        <v>11</v>
      </c>
      <c r="M1858" s="21">
        <v>55</v>
      </c>
      <c r="N1858" s="21">
        <f>SUM(CLEAN!$AB1858:$AE1858)</f>
        <v>12</v>
      </c>
      <c r="O1858" s="24">
        <f>CLEAN!$U1858+CLEAN!$V1858+CLEAN!$W1858+CLEAN!$X1858+CLEAN!$Y1858+CLEAN!$Z1858</f>
        <v>48</v>
      </c>
      <c r="P1858" s="21">
        <f>IF(CLEAN!$M1858&lt;=32,3,IF(CLEAN!$M1858&lt;=65,2,1))</f>
        <v>2</v>
      </c>
      <c r="Q1858" s="21">
        <f>IF(Table_Market[[#This Row],[F_TOTAL_achat]]&lt;=14,1,IF(Table_Market[[#This Row],[F_TOTAL_achat]]&lt;=21,2,3))</f>
        <v>1</v>
      </c>
      <c r="R1858" s="21">
        <f>IF(Table_Market[[#This Row],[M_TOTAL_dépensé]]&lt;=115,1,IF(Table_Market[[#This Row],[M_TOTAL_dépensé]]&lt;=833,2,3))</f>
        <v>1</v>
      </c>
      <c r="S1858" s="21" t="str">
        <f>Table_Market[[#This Row],[R_SCORE]]&amp;Table_Market[[#This Row],[F_SCORE]]&amp;Table_Market[[#This Row],[M_SCORE]]</f>
        <v>211</v>
      </c>
      <c r="T18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58" s="24">
        <v>13</v>
      </c>
      <c r="V1858" s="24">
        <v>2</v>
      </c>
      <c r="W1858" s="24">
        <v>14</v>
      </c>
      <c r="X1858" s="24">
        <v>8</v>
      </c>
      <c r="Y1858" s="24">
        <v>7</v>
      </c>
      <c r="Z1858" s="24">
        <v>4</v>
      </c>
      <c r="AA1858" s="21">
        <v>4</v>
      </c>
      <c r="AB1858" s="21">
        <v>2</v>
      </c>
      <c r="AC1858" s="21">
        <v>0</v>
      </c>
      <c r="AD1858" s="21">
        <v>4</v>
      </c>
      <c r="AE1858" s="21">
        <v>6</v>
      </c>
      <c r="AF1858" s="21">
        <v>0</v>
      </c>
      <c r="AG1858" s="21">
        <v>0</v>
      </c>
      <c r="AH1858" s="21">
        <v>0</v>
      </c>
      <c r="AI1858" s="21">
        <v>0</v>
      </c>
      <c r="AJ1858" s="21">
        <v>0</v>
      </c>
      <c r="AK1858" s="21">
        <v>0</v>
      </c>
      <c r="AL1858" s="21">
        <v>3</v>
      </c>
      <c r="AM1858" s="21">
        <v>11</v>
      </c>
      <c r="AN1858" s="25">
        <v>0</v>
      </c>
    </row>
    <row r="1859" spans="1:40" x14ac:dyDescent="0.35">
      <c r="A1859" s="26">
        <v>891</v>
      </c>
      <c r="B1859" s="27">
        <v>1951</v>
      </c>
      <c r="C1859" s="21">
        <f ca="1">YEAR(TODAY())-CLEAN!$B1859</f>
        <v>74</v>
      </c>
      <c r="D1859" s="28" t="s">
        <v>794</v>
      </c>
      <c r="E1859" s="27" t="s">
        <v>717</v>
      </c>
      <c r="F1859" s="27" t="s">
        <v>713</v>
      </c>
      <c r="G1859" s="29">
        <v>29298</v>
      </c>
      <c r="H1859" s="28">
        <v>1</v>
      </c>
      <c r="I1859" s="28">
        <v>1</v>
      </c>
      <c r="J1859" s="28">
        <f>CLEAN!$H1859+CLEAN!$I1859</f>
        <v>2</v>
      </c>
      <c r="K1859" s="30">
        <v>41524</v>
      </c>
      <c r="L1859" s="28">
        <f ca="1">YEAR(TODAY())-YEAR(CLEAN!$K1859)</f>
        <v>12</v>
      </c>
      <c r="M1859" s="28">
        <v>60</v>
      </c>
      <c r="N1859" s="28">
        <f>SUM(CLEAN!$AB1859:$AE1859)</f>
        <v>8</v>
      </c>
      <c r="O1859" s="31">
        <f>CLEAN!$U1859+CLEAN!$V1859+CLEAN!$W1859+CLEAN!$X1859+CLEAN!$Y1859+CLEAN!$Z1859</f>
        <v>11</v>
      </c>
      <c r="P1859" s="28">
        <f>IF(CLEAN!$M1859&lt;=32,3,IF(CLEAN!$M1859&lt;=65,2,1))</f>
        <v>2</v>
      </c>
      <c r="Q1859" s="28">
        <f>IF(Table_Market[[#This Row],[F_TOTAL_achat]]&lt;=14,1,IF(Table_Market[[#This Row],[F_TOTAL_achat]]&lt;=21,2,3))</f>
        <v>1</v>
      </c>
      <c r="R1859" s="28">
        <f>IF(Table_Market[[#This Row],[M_TOTAL_dépensé]]&lt;=115,1,IF(Table_Market[[#This Row],[M_TOTAL_dépensé]]&lt;=833,2,3))</f>
        <v>1</v>
      </c>
      <c r="S1859" s="21" t="str">
        <f>Table_Market[[#This Row],[R_SCORE]]&amp;Table_Market[[#This Row],[F_SCORE]]&amp;Table_Market[[#This Row],[M_SCORE]]</f>
        <v>211</v>
      </c>
      <c r="T18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59" s="31">
        <v>6</v>
      </c>
      <c r="V1859" s="31">
        <v>0</v>
      </c>
      <c r="W1859" s="31">
        <v>2</v>
      </c>
      <c r="X1859" s="31">
        <v>2</v>
      </c>
      <c r="Y1859" s="31">
        <v>0</v>
      </c>
      <c r="Z1859" s="31">
        <v>1</v>
      </c>
      <c r="AA1859" s="28">
        <v>1</v>
      </c>
      <c r="AB1859" s="28">
        <v>1</v>
      </c>
      <c r="AC1859" s="28">
        <v>0</v>
      </c>
      <c r="AD1859" s="28">
        <v>2</v>
      </c>
      <c r="AE1859" s="28">
        <v>5</v>
      </c>
      <c r="AF1859" s="28">
        <v>0</v>
      </c>
      <c r="AG1859" s="28">
        <v>0</v>
      </c>
      <c r="AH1859" s="28">
        <v>0</v>
      </c>
      <c r="AI1859" s="28">
        <v>0</v>
      </c>
      <c r="AJ1859" s="28">
        <v>0</v>
      </c>
      <c r="AK1859" s="28">
        <v>0</v>
      </c>
      <c r="AL1859" s="28">
        <v>3</v>
      </c>
      <c r="AM1859" s="28">
        <v>11</v>
      </c>
      <c r="AN1859" s="32">
        <v>0</v>
      </c>
    </row>
    <row r="1860" spans="1:40" x14ac:dyDescent="0.35">
      <c r="A1860" s="19">
        <v>6859</v>
      </c>
      <c r="B1860" s="20">
        <v>1987</v>
      </c>
      <c r="C1860" s="21">
        <f ca="1">YEAR(TODAY())-CLEAN!$B1860</f>
        <v>38</v>
      </c>
      <c r="D1860" s="28" t="s">
        <v>793</v>
      </c>
      <c r="E1860" s="20" t="s">
        <v>716</v>
      </c>
      <c r="F1860" s="20" t="s">
        <v>709</v>
      </c>
      <c r="G1860" s="22">
        <v>29236</v>
      </c>
      <c r="H1860" s="21">
        <v>1</v>
      </c>
      <c r="I1860" s="21">
        <v>0</v>
      </c>
      <c r="J1860" s="21">
        <f>CLEAN!$H1860+CLEAN!$I1860</f>
        <v>1</v>
      </c>
      <c r="K1860" s="23">
        <v>41555</v>
      </c>
      <c r="L1860" s="21">
        <f ca="1">YEAR(TODAY())-YEAR(CLEAN!$K1860)</f>
        <v>12</v>
      </c>
      <c r="M1860" s="21">
        <v>30</v>
      </c>
      <c r="N1860" s="21">
        <f>SUM(CLEAN!$AB1860:$AE1860)</f>
        <v>16</v>
      </c>
      <c r="O1860" s="24">
        <f>CLEAN!$U1860+CLEAN!$V1860+CLEAN!$W1860+CLEAN!$X1860+CLEAN!$Y1860+CLEAN!$Z1860</f>
        <v>99</v>
      </c>
      <c r="P1860" s="21">
        <f>IF(CLEAN!$M1860&lt;=32,3,IF(CLEAN!$M1860&lt;=65,2,1))</f>
        <v>3</v>
      </c>
      <c r="Q1860" s="21">
        <f>IF(Table_Market[[#This Row],[F_TOTAL_achat]]&lt;=14,1,IF(Table_Market[[#This Row],[F_TOTAL_achat]]&lt;=21,2,3))</f>
        <v>2</v>
      </c>
      <c r="R1860" s="21">
        <f>IF(Table_Market[[#This Row],[M_TOTAL_dépensé]]&lt;=115,1,IF(Table_Market[[#This Row],[M_TOTAL_dépensé]]&lt;=833,2,3))</f>
        <v>1</v>
      </c>
      <c r="S1860" s="21" t="str">
        <f>Table_Market[[#This Row],[R_SCORE]]&amp;Table_Market[[#This Row],[F_SCORE]]&amp;Table_Market[[#This Row],[M_SCORE]]</f>
        <v>321</v>
      </c>
      <c r="T18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60" s="24">
        <v>37</v>
      </c>
      <c r="V1860" s="24">
        <v>4</v>
      </c>
      <c r="W1860" s="24">
        <v>24</v>
      </c>
      <c r="X1860" s="24">
        <v>16</v>
      </c>
      <c r="Y1860" s="24">
        <v>9</v>
      </c>
      <c r="Z1860" s="24">
        <v>9</v>
      </c>
      <c r="AA1860" s="21">
        <v>2</v>
      </c>
      <c r="AB1860" s="21">
        <v>4</v>
      </c>
      <c r="AC1860" s="21">
        <v>0</v>
      </c>
      <c r="AD1860" s="21">
        <v>3</v>
      </c>
      <c r="AE1860" s="21">
        <v>9</v>
      </c>
      <c r="AF1860" s="21">
        <v>0</v>
      </c>
      <c r="AG1860" s="21">
        <v>0</v>
      </c>
      <c r="AH1860" s="21">
        <v>0</v>
      </c>
      <c r="AI1860" s="21">
        <v>0</v>
      </c>
      <c r="AJ1860" s="21">
        <v>0</v>
      </c>
      <c r="AK1860" s="21">
        <v>0</v>
      </c>
      <c r="AL1860" s="21">
        <v>3</v>
      </c>
      <c r="AM1860" s="21">
        <v>11</v>
      </c>
      <c r="AN1860" s="25">
        <v>0</v>
      </c>
    </row>
    <row r="1861" spans="1:40" x14ac:dyDescent="0.35">
      <c r="A1861" s="26">
        <v>11007</v>
      </c>
      <c r="B1861" s="27">
        <v>1968</v>
      </c>
      <c r="C1861" s="21">
        <f ca="1">YEAR(TODAY())-CLEAN!$B1861</f>
        <v>57</v>
      </c>
      <c r="D1861" s="28" t="s">
        <v>792</v>
      </c>
      <c r="E1861" s="27" t="s">
        <v>714</v>
      </c>
      <c r="F1861" s="27" t="s">
        <v>710</v>
      </c>
      <c r="G1861" s="29">
        <v>29187</v>
      </c>
      <c r="H1861" s="28">
        <v>1</v>
      </c>
      <c r="I1861" s="28">
        <v>0</v>
      </c>
      <c r="J1861" s="28">
        <f>CLEAN!$H1861+CLEAN!$I1861</f>
        <v>1</v>
      </c>
      <c r="K1861" s="30">
        <v>41403</v>
      </c>
      <c r="L1861" s="28">
        <f ca="1">YEAR(TODAY())-YEAR(CLEAN!$K1861)</f>
        <v>12</v>
      </c>
      <c r="M1861" s="28">
        <v>43</v>
      </c>
      <c r="N1861" s="28">
        <f>SUM(CLEAN!$AB1861:$AE1861)</f>
        <v>12</v>
      </c>
      <c r="O1861" s="31">
        <f>CLEAN!$U1861+CLEAN!$V1861+CLEAN!$W1861+CLEAN!$X1861+CLEAN!$Y1861+CLEAN!$Z1861</f>
        <v>34</v>
      </c>
      <c r="P1861" s="28">
        <f>IF(CLEAN!$M1861&lt;=32,3,IF(CLEAN!$M1861&lt;=65,2,1))</f>
        <v>2</v>
      </c>
      <c r="Q1861" s="28">
        <f>IF(Table_Market[[#This Row],[F_TOTAL_achat]]&lt;=14,1,IF(Table_Market[[#This Row],[F_TOTAL_achat]]&lt;=21,2,3))</f>
        <v>1</v>
      </c>
      <c r="R1861" s="28">
        <f>IF(Table_Market[[#This Row],[M_TOTAL_dépensé]]&lt;=115,1,IF(Table_Market[[#This Row],[M_TOTAL_dépensé]]&lt;=833,2,3))</f>
        <v>1</v>
      </c>
      <c r="S1861" s="21" t="str">
        <f>Table_Market[[#This Row],[R_SCORE]]&amp;Table_Market[[#This Row],[F_SCORE]]&amp;Table_Market[[#This Row],[M_SCORE]]</f>
        <v>211</v>
      </c>
      <c r="T18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61" s="31">
        <v>26</v>
      </c>
      <c r="V1861" s="31">
        <v>0</v>
      </c>
      <c r="W1861" s="31">
        <v>6</v>
      </c>
      <c r="X1861" s="31">
        <v>0</v>
      </c>
      <c r="Y1861" s="31">
        <v>0</v>
      </c>
      <c r="Z1861" s="31">
        <v>2</v>
      </c>
      <c r="AA1861" s="28">
        <v>1</v>
      </c>
      <c r="AB1861" s="28">
        <v>1</v>
      </c>
      <c r="AC1861" s="28">
        <v>0</v>
      </c>
      <c r="AD1861" s="28">
        <v>3</v>
      </c>
      <c r="AE1861" s="28">
        <v>8</v>
      </c>
      <c r="AF1861" s="28">
        <v>0</v>
      </c>
      <c r="AG1861" s="28">
        <v>0</v>
      </c>
      <c r="AH1861" s="28">
        <v>0</v>
      </c>
      <c r="AI1861" s="28">
        <v>0</v>
      </c>
      <c r="AJ1861" s="28">
        <v>0</v>
      </c>
      <c r="AK1861" s="28">
        <v>0</v>
      </c>
      <c r="AL1861" s="28">
        <v>3</v>
      </c>
      <c r="AM1861" s="28">
        <v>11</v>
      </c>
      <c r="AN1861" s="32">
        <v>0</v>
      </c>
    </row>
    <row r="1862" spans="1:40" x14ac:dyDescent="0.35">
      <c r="A1862" s="19">
        <v>6728</v>
      </c>
      <c r="B1862" s="20">
        <v>1985</v>
      </c>
      <c r="C1862" s="21">
        <f ca="1">YEAR(TODAY())-CLEAN!$B1862</f>
        <v>40</v>
      </c>
      <c r="D1862" s="28" t="s">
        <v>793</v>
      </c>
      <c r="E1862" s="20" t="s">
        <v>716</v>
      </c>
      <c r="F1862" s="20" t="s">
        <v>713</v>
      </c>
      <c r="G1862" s="22">
        <v>29103</v>
      </c>
      <c r="H1862" s="21">
        <v>1</v>
      </c>
      <c r="I1862" s="21">
        <v>0</v>
      </c>
      <c r="J1862" s="21">
        <f>CLEAN!$H1862+CLEAN!$I1862</f>
        <v>1</v>
      </c>
      <c r="K1862" s="23">
        <v>41148</v>
      </c>
      <c r="L1862" s="21">
        <f ca="1">YEAR(TODAY())-YEAR(CLEAN!$K1862)</f>
        <v>13</v>
      </c>
      <c r="M1862" s="21">
        <v>38</v>
      </c>
      <c r="N1862" s="21">
        <f>SUM(CLEAN!$AB1862:$AE1862)</f>
        <v>13</v>
      </c>
      <c r="O1862" s="24">
        <f>CLEAN!$U1862+CLEAN!$V1862+CLEAN!$W1862+CLEAN!$X1862+CLEAN!$Y1862+CLEAN!$Z1862</f>
        <v>48</v>
      </c>
      <c r="P1862" s="21">
        <f>IF(CLEAN!$M1862&lt;=32,3,IF(CLEAN!$M1862&lt;=65,2,1))</f>
        <v>2</v>
      </c>
      <c r="Q1862" s="21">
        <f>IF(Table_Market[[#This Row],[F_TOTAL_achat]]&lt;=14,1,IF(Table_Market[[#This Row],[F_TOTAL_achat]]&lt;=21,2,3))</f>
        <v>1</v>
      </c>
      <c r="R1862" s="21">
        <f>IF(Table_Market[[#This Row],[M_TOTAL_dépensé]]&lt;=115,1,IF(Table_Market[[#This Row],[M_TOTAL_dépensé]]&lt;=833,2,3))</f>
        <v>1</v>
      </c>
      <c r="S1862" s="21" t="str">
        <f>Table_Market[[#This Row],[R_SCORE]]&amp;Table_Market[[#This Row],[F_SCORE]]&amp;Table_Market[[#This Row],[M_SCORE]]</f>
        <v>211</v>
      </c>
      <c r="T18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62" s="24">
        <v>16</v>
      </c>
      <c r="V1862" s="24">
        <v>0</v>
      </c>
      <c r="W1862" s="24">
        <v>17</v>
      </c>
      <c r="X1862" s="24">
        <v>6</v>
      </c>
      <c r="Y1862" s="24">
        <v>3</v>
      </c>
      <c r="Z1862" s="24">
        <v>6</v>
      </c>
      <c r="AA1862" s="21">
        <v>2</v>
      </c>
      <c r="AB1862" s="21">
        <v>1</v>
      </c>
      <c r="AC1862" s="21">
        <v>0</v>
      </c>
      <c r="AD1862" s="21">
        <v>3</v>
      </c>
      <c r="AE1862" s="21">
        <v>9</v>
      </c>
      <c r="AF1862" s="21">
        <v>0</v>
      </c>
      <c r="AG1862" s="21">
        <v>0</v>
      </c>
      <c r="AH1862" s="21">
        <v>0</v>
      </c>
      <c r="AI1862" s="21">
        <v>0</v>
      </c>
      <c r="AJ1862" s="21">
        <v>0</v>
      </c>
      <c r="AK1862" s="21">
        <v>0</v>
      </c>
      <c r="AL1862" s="21">
        <v>3</v>
      </c>
      <c r="AM1862" s="21">
        <v>11</v>
      </c>
      <c r="AN1862" s="25">
        <v>0</v>
      </c>
    </row>
    <row r="1863" spans="1:40" x14ac:dyDescent="0.35">
      <c r="A1863" s="26">
        <v>8416</v>
      </c>
      <c r="B1863" s="27">
        <v>1981</v>
      </c>
      <c r="C1863" s="21">
        <f ca="1">YEAR(TODAY())-CLEAN!$B1863</f>
        <v>44</v>
      </c>
      <c r="D1863" s="28" t="s">
        <v>793</v>
      </c>
      <c r="E1863" s="27" t="s">
        <v>716</v>
      </c>
      <c r="F1863" s="27" t="s">
        <v>710</v>
      </c>
      <c r="G1863" s="29">
        <v>29009</v>
      </c>
      <c r="H1863" s="28">
        <v>1</v>
      </c>
      <c r="I1863" s="28">
        <v>0</v>
      </c>
      <c r="J1863" s="28">
        <f>CLEAN!$H1863+CLEAN!$I1863</f>
        <v>1</v>
      </c>
      <c r="K1863" s="30">
        <v>41607</v>
      </c>
      <c r="L1863" s="28">
        <f ca="1">YEAR(TODAY())-YEAR(CLEAN!$K1863)</f>
        <v>12</v>
      </c>
      <c r="M1863" s="28">
        <v>19</v>
      </c>
      <c r="N1863" s="28">
        <f>SUM(CLEAN!$AB1863:$AE1863)</f>
        <v>11</v>
      </c>
      <c r="O1863" s="31">
        <f>CLEAN!$U1863+CLEAN!$V1863+CLEAN!$W1863+CLEAN!$X1863+CLEAN!$Y1863+CLEAN!$Z1863</f>
        <v>44</v>
      </c>
      <c r="P1863" s="28">
        <f>IF(CLEAN!$M1863&lt;=32,3,IF(CLEAN!$M1863&lt;=65,2,1))</f>
        <v>3</v>
      </c>
      <c r="Q1863" s="28">
        <f>IF(Table_Market[[#This Row],[F_TOTAL_achat]]&lt;=14,1,IF(Table_Market[[#This Row],[F_TOTAL_achat]]&lt;=21,2,3))</f>
        <v>1</v>
      </c>
      <c r="R1863" s="28">
        <f>IF(Table_Market[[#This Row],[M_TOTAL_dépensé]]&lt;=115,1,IF(Table_Market[[#This Row],[M_TOTAL_dépensé]]&lt;=833,2,3))</f>
        <v>1</v>
      </c>
      <c r="S1863" s="21" t="str">
        <f>Table_Market[[#This Row],[R_SCORE]]&amp;Table_Market[[#This Row],[F_SCORE]]&amp;Table_Market[[#This Row],[M_SCORE]]</f>
        <v>311</v>
      </c>
      <c r="T18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63" s="31">
        <v>6</v>
      </c>
      <c r="V1863" s="31">
        <v>6</v>
      </c>
      <c r="W1863" s="31">
        <v>15</v>
      </c>
      <c r="X1863" s="31">
        <v>10</v>
      </c>
      <c r="Y1863" s="31">
        <v>5</v>
      </c>
      <c r="Z1863" s="31">
        <v>2</v>
      </c>
      <c r="AA1863" s="28">
        <v>2</v>
      </c>
      <c r="AB1863" s="28">
        <v>2</v>
      </c>
      <c r="AC1863" s="28">
        <v>0</v>
      </c>
      <c r="AD1863" s="28">
        <v>3</v>
      </c>
      <c r="AE1863" s="28">
        <v>6</v>
      </c>
      <c r="AF1863" s="28">
        <v>0</v>
      </c>
      <c r="AG1863" s="28">
        <v>0</v>
      </c>
      <c r="AH1863" s="28">
        <v>0</v>
      </c>
      <c r="AI1863" s="28">
        <v>0</v>
      </c>
      <c r="AJ1863" s="28">
        <v>0</v>
      </c>
      <c r="AK1863" s="28">
        <v>0</v>
      </c>
      <c r="AL1863" s="28">
        <v>3</v>
      </c>
      <c r="AM1863" s="28">
        <v>11</v>
      </c>
      <c r="AN1863" s="32">
        <v>0</v>
      </c>
    </row>
    <row r="1864" spans="1:40" x14ac:dyDescent="0.35">
      <c r="A1864" s="19">
        <v>164</v>
      </c>
      <c r="B1864" s="20">
        <v>1977</v>
      </c>
      <c r="C1864" s="21">
        <f ca="1">YEAR(TODAY())-CLEAN!$B1864</f>
        <v>48</v>
      </c>
      <c r="D1864" s="28" t="s">
        <v>792</v>
      </c>
      <c r="E1864" s="20" t="s">
        <v>714</v>
      </c>
      <c r="F1864" s="20" t="s">
        <v>710</v>
      </c>
      <c r="G1864" s="22">
        <v>28973</v>
      </c>
      <c r="H1864" s="21">
        <v>0</v>
      </c>
      <c r="I1864" s="21">
        <v>0</v>
      </c>
      <c r="J1864" s="21">
        <f>CLEAN!$H1864+CLEAN!$I1864</f>
        <v>0</v>
      </c>
      <c r="K1864" s="23">
        <v>41195</v>
      </c>
      <c r="L1864" s="21">
        <f ca="1">YEAR(TODAY())-YEAR(CLEAN!$K1864)</f>
        <v>13</v>
      </c>
      <c r="M1864" s="21">
        <v>59</v>
      </c>
      <c r="N1864" s="21">
        <f>SUM(CLEAN!$AB1864:$AE1864)</f>
        <v>19</v>
      </c>
      <c r="O1864" s="24">
        <f>CLEAN!$U1864+CLEAN!$V1864+CLEAN!$W1864+CLEAN!$X1864+CLEAN!$Y1864+CLEAN!$Z1864</f>
        <v>269</v>
      </c>
      <c r="P1864" s="21">
        <f>IF(CLEAN!$M1864&lt;=32,3,IF(CLEAN!$M1864&lt;=65,2,1))</f>
        <v>2</v>
      </c>
      <c r="Q1864" s="21">
        <f>IF(Table_Market[[#This Row],[F_TOTAL_achat]]&lt;=14,1,IF(Table_Market[[#This Row],[F_TOTAL_achat]]&lt;=21,2,3))</f>
        <v>2</v>
      </c>
      <c r="R1864" s="21">
        <f>IF(Table_Market[[#This Row],[M_TOTAL_dépensé]]&lt;=115,1,IF(Table_Market[[#This Row],[M_TOTAL_dépensé]]&lt;=833,2,3))</f>
        <v>2</v>
      </c>
      <c r="S1864" s="21" t="str">
        <f>Table_Market[[#This Row],[R_SCORE]]&amp;Table_Market[[#This Row],[F_SCORE]]&amp;Table_Market[[#This Row],[M_SCORE]]</f>
        <v>222</v>
      </c>
      <c r="T18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64" s="24">
        <v>206</v>
      </c>
      <c r="V1864" s="24">
        <v>0</v>
      </c>
      <c r="W1864" s="24">
        <v>46</v>
      </c>
      <c r="X1864" s="24">
        <v>3</v>
      </c>
      <c r="Y1864" s="24">
        <v>2</v>
      </c>
      <c r="Z1864" s="24">
        <v>12</v>
      </c>
      <c r="AA1864" s="21">
        <v>2</v>
      </c>
      <c r="AB1864" s="21">
        <v>5</v>
      </c>
      <c r="AC1864" s="21">
        <v>1</v>
      </c>
      <c r="AD1864" s="21">
        <v>5</v>
      </c>
      <c r="AE1864" s="21">
        <v>8</v>
      </c>
      <c r="AF1864" s="21">
        <v>0</v>
      </c>
      <c r="AG1864" s="21">
        <v>0</v>
      </c>
      <c r="AH1864" s="21">
        <v>0</v>
      </c>
      <c r="AI1864" s="21">
        <v>0</v>
      </c>
      <c r="AJ1864" s="21">
        <v>0</v>
      </c>
      <c r="AK1864" s="21">
        <v>0</v>
      </c>
      <c r="AL1864" s="21">
        <v>3</v>
      </c>
      <c r="AM1864" s="21">
        <v>11</v>
      </c>
      <c r="AN1864" s="25">
        <v>0</v>
      </c>
    </row>
    <row r="1865" spans="1:40" x14ac:dyDescent="0.35">
      <c r="A1865" s="26">
        <v>231</v>
      </c>
      <c r="B1865" s="27">
        <v>1956</v>
      </c>
      <c r="C1865" s="21">
        <f ca="1">YEAR(TODAY())-CLEAN!$B1865</f>
        <v>69</v>
      </c>
      <c r="D1865" s="28" t="s">
        <v>794</v>
      </c>
      <c r="E1865" s="27" t="s">
        <v>717</v>
      </c>
      <c r="F1865" s="27" t="s">
        <v>713</v>
      </c>
      <c r="G1865" s="29">
        <v>28839</v>
      </c>
      <c r="H1865" s="28">
        <v>1</v>
      </c>
      <c r="I1865" s="28">
        <v>1</v>
      </c>
      <c r="J1865" s="28">
        <f>CLEAN!$H1865+CLEAN!$I1865</f>
        <v>2</v>
      </c>
      <c r="K1865" s="30">
        <v>41709</v>
      </c>
      <c r="L1865" s="28">
        <f ca="1">YEAR(TODAY())-YEAR(CLEAN!$K1865)</f>
        <v>11</v>
      </c>
      <c r="M1865" s="28">
        <v>86</v>
      </c>
      <c r="N1865" s="28">
        <f>SUM(CLEAN!$AB1865:$AE1865)</f>
        <v>10</v>
      </c>
      <c r="O1865" s="31">
        <f>CLEAN!$U1865+CLEAN!$V1865+CLEAN!$W1865+CLEAN!$X1865+CLEAN!$Y1865+CLEAN!$Z1865</f>
        <v>32</v>
      </c>
      <c r="P1865" s="28">
        <f>IF(CLEAN!$M1865&lt;=32,3,IF(CLEAN!$M1865&lt;=65,2,1))</f>
        <v>1</v>
      </c>
      <c r="Q1865" s="28">
        <f>IF(Table_Market[[#This Row],[F_TOTAL_achat]]&lt;=14,1,IF(Table_Market[[#This Row],[F_TOTAL_achat]]&lt;=21,2,3))</f>
        <v>1</v>
      </c>
      <c r="R1865" s="28">
        <f>IF(Table_Market[[#This Row],[M_TOTAL_dépensé]]&lt;=115,1,IF(Table_Market[[#This Row],[M_TOTAL_dépensé]]&lt;=833,2,3))</f>
        <v>1</v>
      </c>
      <c r="S1865" s="21" t="str">
        <f>Table_Market[[#This Row],[R_SCORE]]&amp;Table_Market[[#This Row],[F_SCORE]]&amp;Table_Market[[#This Row],[M_SCORE]]</f>
        <v>111</v>
      </c>
      <c r="T18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65" s="31">
        <v>24</v>
      </c>
      <c r="V1865" s="31">
        <v>0</v>
      </c>
      <c r="W1865" s="31">
        <v>7</v>
      </c>
      <c r="X1865" s="31">
        <v>0</v>
      </c>
      <c r="Y1865" s="31">
        <v>0</v>
      </c>
      <c r="Z1865" s="31">
        <v>1</v>
      </c>
      <c r="AA1865" s="28">
        <v>2</v>
      </c>
      <c r="AB1865" s="28">
        <v>2</v>
      </c>
      <c r="AC1865" s="28">
        <v>0</v>
      </c>
      <c r="AD1865" s="28">
        <v>3</v>
      </c>
      <c r="AE1865" s="28">
        <v>5</v>
      </c>
      <c r="AF1865" s="28">
        <v>0</v>
      </c>
      <c r="AG1865" s="28">
        <v>0</v>
      </c>
      <c r="AH1865" s="28">
        <v>0</v>
      </c>
      <c r="AI1865" s="28">
        <v>0</v>
      </c>
      <c r="AJ1865" s="28">
        <v>0</v>
      </c>
      <c r="AK1865" s="28">
        <v>0</v>
      </c>
      <c r="AL1865" s="28">
        <v>3</v>
      </c>
      <c r="AM1865" s="28">
        <v>11</v>
      </c>
      <c r="AN1865" s="32">
        <v>0</v>
      </c>
    </row>
    <row r="1866" spans="1:40" x14ac:dyDescent="0.35">
      <c r="A1866" s="19">
        <v>5063</v>
      </c>
      <c r="B1866" s="20">
        <v>1977</v>
      </c>
      <c r="C1866" s="21">
        <f ca="1">YEAR(TODAY())-CLEAN!$B1866</f>
        <v>48</v>
      </c>
      <c r="D1866" s="28" t="s">
        <v>792</v>
      </c>
      <c r="E1866" s="20" t="s">
        <v>716</v>
      </c>
      <c r="F1866" s="20" t="s">
        <v>709</v>
      </c>
      <c r="G1866" s="22">
        <v>28769</v>
      </c>
      <c r="H1866" s="21">
        <v>1</v>
      </c>
      <c r="I1866" s="21">
        <v>0</v>
      </c>
      <c r="J1866" s="21">
        <f>CLEAN!$H1866+CLEAN!$I1866</f>
        <v>1</v>
      </c>
      <c r="K1866" s="23">
        <v>41261</v>
      </c>
      <c r="L1866" s="21">
        <f ca="1">YEAR(TODAY())-YEAR(CLEAN!$K1866)</f>
        <v>13</v>
      </c>
      <c r="M1866" s="21">
        <v>76</v>
      </c>
      <c r="N1866" s="21">
        <f>SUM(CLEAN!$AB1866:$AE1866)</f>
        <v>18</v>
      </c>
      <c r="O1866" s="24">
        <f>CLEAN!$U1866+CLEAN!$V1866+CLEAN!$W1866+CLEAN!$X1866+CLEAN!$Y1866+CLEAN!$Z1866</f>
        <v>191</v>
      </c>
      <c r="P1866" s="21">
        <f>IF(CLEAN!$M1866&lt;=32,3,IF(CLEAN!$M1866&lt;=65,2,1))</f>
        <v>1</v>
      </c>
      <c r="Q1866" s="21">
        <f>IF(Table_Market[[#This Row],[F_TOTAL_achat]]&lt;=14,1,IF(Table_Market[[#This Row],[F_TOTAL_achat]]&lt;=21,2,3))</f>
        <v>2</v>
      </c>
      <c r="R1866" s="21">
        <f>IF(Table_Market[[#This Row],[M_TOTAL_dépensé]]&lt;=115,1,IF(Table_Market[[#This Row],[M_TOTAL_dépensé]]&lt;=833,2,3))</f>
        <v>2</v>
      </c>
      <c r="S1866" s="21" t="str">
        <f>Table_Market[[#This Row],[R_SCORE]]&amp;Table_Market[[#This Row],[F_SCORE]]&amp;Table_Market[[#This Row],[M_SCORE]]</f>
        <v>122</v>
      </c>
      <c r="T18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66" s="24">
        <v>41</v>
      </c>
      <c r="V1866" s="24">
        <v>5</v>
      </c>
      <c r="W1866" s="24">
        <v>129</v>
      </c>
      <c r="X1866" s="24">
        <v>10</v>
      </c>
      <c r="Y1866" s="24">
        <v>3</v>
      </c>
      <c r="Z1866" s="24">
        <v>3</v>
      </c>
      <c r="AA1866" s="21">
        <v>3</v>
      </c>
      <c r="AB1866" s="21">
        <v>4</v>
      </c>
      <c r="AC1866" s="21">
        <v>1</v>
      </c>
      <c r="AD1866" s="21">
        <v>4</v>
      </c>
      <c r="AE1866" s="21">
        <v>9</v>
      </c>
      <c r="AF1866" s="21">
        <v>0</v>
      </c>
      <c r="AG1866" s="21">
        <v>0</v>
      </c>
      <c r="AH1866" s="21">
        <v>0</v>
      </c>
      <c r="AI1866" s="21">
        <v>0</v>
      </c>
      <c r="AJ1866" s="21">
        <v>0</v>
      </c>
      <c r="AK1866" s="21">
        <v>0</v>
      </c>
      <c r="AL1866" s="21">
        <v>3</v>
      </c>
      <c r="AM1866" s="21">
        <v>11</v>
      </c>
      <c r="AN1866" s="25">
        <v>0</v>
      </c>
    </row>
    <row r="1867" spans="1:40" x14ac:dyDescent="0.35">
      <c r="A1867" s="26">
        <v>9725</v>
      </c>
      <c r="B1867" s="27">
        <v>1966</v>
      </c>
      <c r="C1867" s="21">
        <f ca="1">YEAR(TODAY())-CLEAN!$B1867</f>
        <v>59</v>
      </c>
      <c r="D1867" s="28" t="s">
        <v>792</v>
      </c>
      <c r="E1867" s="27" t="s">
        <v>714</v>
      </c>
      <c r="F1867" s="27" t="s">
        <v>713</v>
      </c>
      <c r="G1867" s="29">
        <v>28764</v>
      </c>
      <c r="H1867" s="28">
        <v>1</v>
      </c>
      <c r="I1867" s="28">
        <v>1</v>
      </c>
      <c r="J1867" s="28">
        <f>CLEAN!$H1867+CLEAN!$I1867</f>
        <v>2</v>
      </c>
      <c r="K1867" s="30">
        <v>41795</v>
      </c>
      <c r="L1867" s="28">
        <f ca="1">YEAR(TODAY())-YEAR(CLEAN!$K1867)</f>
        <v>11</v>
      </c>
      <c r="M1867" s="28">
        <v>16</v>
      </c>
      <c r="N1867" s="28">
        <f>SUM(CLEAN!$AB1867:$AE1867)</f>
        <v>11</v>
      </c>
      <c r="O1867" s="31">
        <f>CLEAN!$U1867+CLEAN!$V1867+CLEAN!$W1867+CLEAN!$X1867+CLEAN!$Y1867+CLEAN!$Z1867</f>
        <v>12</v>
      </c>
      <c r="P1867" s="28">
        <f>IF(CLEAN!$M1867&lt;=32,3,IF(CLEAN!$M1867&lt;=65,2,1))</f>
        <v>3</v>
      </c>
      <c r="Q1867" s="28">
        <f>IF(Table_Market[[#This Row],[F_TOTAL_achat]]&lt;=14,1,IF(Table_Market[[#This Row],[F_TOTAL_achat]]&lt;=21,2,3))</f>
        <v>1</v>
      </c>
      <c r="R1867" s="28">
        <f>IF(Table_Market[[#This Row],[M_TOTAL_dépensé]]&lt;=115,1,IF(Table_Market[[#This Row],[M_TOTAL_dépensé]]&lt;=833,2,3))</f>
        <v>1</v>
      </c>
      <c r="S1867" s="21" t="str">
        <f>Table_Market[[#This Row],[R_SCORE]]&amp;Table_Market[[#This Row],[F_SCORE]]&amp;Table_Market[[#This Row],[M_SCORE]]</f>
        <v>311</v>
      </c>
      <c r="T18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67" s="31">
        <v>8</v>
      </c>
      <c r="V1867" s="31">
        <v>0</v>
      </c>
      <c r="W1867" s="31">
        <v>3</v>
      </c>
      <c r="X1867" s="31">
        <v>0</v>
      </c>
      <c r="Y1867" s="31">
        <v>0</v>
      </c>
      <c r="Z1867" s="31">
        <v>1</v>
      </c>
      <c r="AA1867" s="28">
        <v>1</v>
      </c>
      <c r="AB1867" s="28">
        <v>1</v>
      </c>
      <c r="AC1867" s="28">
        <v>0</v>
      </c>
      <c r="AD1867" s="28">
        <v>2</v>
      </c>
      <c r="AE1867" s="28">
        <v>8</v>
      </c>
      <c r="AF1867" s="28">
        <v>1</v>
      </c>
      <c r="AG1867" s="28">
        <v>0</v>
      </c>
      <c r="AH1867" s="28">
        <v>0</v>
      </c>
      <c r="AI1867" s="28">
        <v>0</v>
      </c>
      <c r="AJ1867" s="28">
        <v>0</v>
      </c>
      <c r="AK1867" s="28">
        <v>0</v>
      </c>
      <c r="AL1867" s="28">
        <v>3</v>
      </c>
      <c r="AM1867" s="28">
        <v>11</v>
      </c>
      <c r="AN1867" s="32">
        <v>0</v>
      </c>
    </row>
    <row r="1868" spans="1:40" x14ac:dyDescent="0.35">
      <c r="A1868" s="19">
        <v>6460</v>
      </c>
      <c r="B1868" s="20">
        <v>1982</v>
      </c>
      <c r="C1868" s="21">
        <f ca="1">YEAR(TODAY())-CLEAN!$B1868</f>
        <v>43</v>
      </c>
      <c r="D1868" s="28" t="s">
        <v>793</v>
      </c>
      <c r="E1868" s="20" t="s">
        <v>716</v>
      </c>
      <c r="F1868" s="20" t="s">
        <v>710</v>
      </c>
      <c r="G1868" s="22">
        <v>28718</v>
      </c>
      <c r="H1868" s="21">
        <v>1</v>
      </c>
      <c r="I1868" s="21">
        <v>0</v>
      </c>
      <c r="J1868" s="21">
        <f>CLEAN!$H1868+CLEAN!$I1868</f>
        <v>1</v>
      </c>
      <c r="K1868" s="23">
        <v>41468</v>
      </c>
      <c r="L1868" s="21">
        <f ca="1">YEAR(TODAY())-YEAR(CLEAN!$K1868)</f>
        <v>12</v>
      </c>
      <c r="M1868" s="21">
        <v>78</v>
      </c>
      <c r="N1868" s="21">
        <f>SUM(CLEAN!$AB1868:$AE1868)</f>
        <v>13</v>
      </c>
      <c r="O1868" s="24">
        <f>CLEAN!$U1868+CLEAN!$V1868+CLEAN!$W1868+CLEAN!$X1868+CLEAN!$Y1868+CLEAN!$Z1868</f>
        <v>57</v>
      </c>
      <c r="P1868" s="21">
        <f>IF(CLEAN!$M1868&lt;=32,3,IF(CLEAN!$M1868&lt;=65,2,1))</f>
        <v>1</v>
      </c>
      <c r="Q1868" s="21">
        <f>IF(Table_Market[[#This Row],[F_TOTAL_achat]]&lt;=14,1,IF(Table_Market[[#This Row],[F_TOTAL_achat]]&lt;=21,2,3))</f>
        <v>1</v>
      </c>
      <c r="R1868" s="21">
        <f>IF(Table_Market[[#This Row],[M_TOTAL_dépensé]]&lt;=115,1,IF(Table_Market[[#This Row],[M_TOTAL_dépensé]]&lt;=833,2,3))</f>
        <v>1</v>
      </c>
      <c r="S1868" s="21" t="str">
        <f>Table_Market[[#This Row],[R_SCORE]]&amp;Table_Market[[#This Row],[F_SCORE]]&amp;Table_Market[[#This Row],[M_SCORE]]</f>
        <v>111</v>
      </c>
      <c r="T18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68" s="24">
        <v>12</v>
      </c>
      <c r="V1868" s="24">
        <v>4</v>
      </c>
      <c r="W1868" s="24">
        <v>6</v>
      </c>
      <c r="X1868" s="24">
        <v>11</v>
      </c>
      <c r="Y1868" s="24">
        <v>8</v>
      </c>
      <c r="Z1868" s="24">
        <v>16</v>
      </c>
      <c r="AA1868" s="21">
        <v>2</v>
      </c>
      <c r="AB1868" s="21">
        <v>2</v>
      </c>
      <c r="AC1868" s="21">
        <v>0</v>
      </c>
      <c r="AD1868" s="21">
        <v>3</v>
      </c>
      <c r="AE1868" s="21">
        <v>8</v>
      </c>
      <c r="AF1868" s="21">
        <v>0</v>
      </c>
      <c r="AG1868" s="21">
        <v>0</v>
      </c>
      <c r="AH1868" s="21">
        <v>0</v>
      </c>
      <c r="AI1868" s="21">
        <v>0</v>
      </c>
      <c r="AJ1868" s="21">
        <v>0</v>
      </c>
      <c r="AK1868" s="21">
        <v>0</v>
      </c>
      <c r="AL1868" s="21">
        <v>3</v>
      </c>
      <c r="AM1868" s="21">
        <v>11</v>
      </c>
      <c r="AN1868" s="25">
        <v>0</v>
      </c>
    </row>
    <row r="1869" spans="1:40" x14ac:dyDescent="0.35">
      <c r="A1869" s="26">
        <v>5012</v>
      </c>
      <c r="B1869" s="27">
        <v>1989</v>
      </c>
      <c r="C1869" s="21">
        <f ca="1">YEAR(TODAY())-CLEAN!$B1869</f>
        <v>36</v>
      </c>
      <c r="D1869" s="28" t="s">
        <v>793</v>
      </c>
      <c r="E1869" s="27" t="s">
        <v>716</v>
      </c>
      <c r="F1869" s="27" t="s">
        <v>710</v>
      </c>
      <c r="G1869" s="29">
        <v>28691</v>
      </c>
      <c r="H1869" s="28">
        <v>1</v>
      </c>
      <c r="I1869" s="28">
        <v>0</v>
      </c>
      <c r="J1869" s="28">
        <f>CLEAN!$H1869+CLEAN!$I1869</f>
        <v>1</v>
      </c>
      <c r="K1869" s="30">
        <v>41459</v>
      </c>
      <c r="L1869" s="28">
        <f ca="1">YEAR(TODAY())-YEAR(CLEAN!$K1869)</f>
        <v>12</v>
      </c>
      <c r="M1869" s="28">
        <v>56</v>
      </c>
      <c r="N1869" s="28">
        <f>SUM(CLEAN!$AB1869:$AE1869)</f>
        <v>12</v>
      </c>
      <c r="O1869" s="31">
        <f>CLEAN!$U1869+CLEAN!$V1869+CLEAN!$W1869+CLEAN!$X1869+CLEAN!$Y1869+CLEAN!$Z1869</f>
        <v>34</v>
      </c>
      <c r="P1869" s="28">
        <f>IF(CLEAN!$M1869&lt;=32,3,IF(CLEAN!$M1869&lt;=65,2,1))</f>
        <v>2</v>
      </c>
      <c r="Q1869" s="28">
        <f>IF(Table_Market[[#This Row],[F_TOTAL_achat]]&lt;=14,1,IF(Table_Market[[#This Row],[F_TOTAL_achat]]&lt;=21,2,3))</f>
        <v>1</v>
      </c>
      <c r="R1869" s="28">
        <f>IF(Table_Market[[#This Row],[M_TOTAL_dépensé]]&lt;=115,1,IF(Table_Market[[#This Row],[M_TOTAL_dépensé]]&lt;=833,2,3))</f>
        <v>1</v>
      </c>
      <c r="S1869" s="21" t="str">
        <f>Table_Market[[#This Row],[R_SCORE]]&amp;Table_Market[[#This Row],[F_SCORE]]&amp;Table_Market[[#This Row],[M_SCORE]]</f>
        <v>211</v>
      </c>
      <c r="T18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69" s="31">
        <v>5</v>
      </c>
      <c r="V1869" s="31">
        <v>4</v>
      </c>
      <c r="W1869" s="31">
        <v>13</v>
      </c>
      <c r="X1869" s="31">
        <v>8</v>
      </c>
      <c r="Y1869" s="31">
        <v>0</v>
      </c>
      <c r="Z1869" s="31">
        <v>4</v>
      </c>
      <c r="AA1869" s="28">
        <v>1</v>
      </c>
      <c r="AB1869" s="28">
        <v>1</v>
      </c>
      <c r="AC1869" s="28">
        <v>0</v>
      </c>
      <c r="AD1869" s="28">
        <v>3</v>
      </c>
      <c r="AE1869" s="28">
        <v>8</v>
      </c>
      <c r="AF1869" s="28">
        <v>0</v>
      </c>
      <c r="AG1869" s="28">
        <v>0</v>
      </c>
      <c r="AH1869" s="28">
        <v>0</v>
      </c>
      <c r="AI1869" s="28">
        <v>0</v>
      </c>
      <c r="AJ1869" s="28">
        <v>0</v>
      </c>
      <c r="AK1869" s="28">
        <v>0</v>
      </c>
      <c r="AL1869" s="28">
        <v>3</v>
      </c>
      <c r="AM1869" s="28">
        <v>11</v>
      </c>
      <c r="AN1869" s="32">
        <v>0</v>
      </c>
    </row>
    <row r="1870" spans="1:40" x14ac:dyDescent="0.35">
      <c r="A1870" s="19">
        <v>6918</v>
      </c>
      <c r="B1870" s="20">
        <v>1989</v>
      </c>
      <c r="C1870" s="21">
        <f ca="1">YEAR(TODAY())-CLEAN!$B1870</f>
        <v>36</v>
      </c>
      <c r="D1870" s="28" t="s">
        <v>793</v>
      </c>
      <c r="E1870" s="20" t="s">
        <v>716</v>
      </c>
      <c r="F1870" s="20" t="s">
        <v>710</v>
      </c>
      <c r="G1870" s="22">
        <v>28691</v>
      </c>
      <c r="H1870" s="21">
        <v>1</v>
      </c>
      <c r="I1870" s="21">
        <v>0</v>
      </c>
      <c r="J1870" s="21">
        <f>CLEAN!$H1870+CLEAN!$I1870</f>
        <v>1</v>
      </c>
      <c r="K1870" s="23">
        <v>41459</v>
      </c>
      <c r="L1870" s="21">
        <f ca="1">YEAR(TODAY())-YEAR(CLEAN!$K1870)</f>
        <v>12</v>
      </c>
      <c r="M1870" s="21">
        <v>56</v>
      </c>
      <c r="N1870" s="21">
        <f>SUM(CLEAN!$AB1870:$AE1870)</f>
        <v>12</v>
      </c>
      <c r="O1870" s="24">
        <f>CLEAN!$U1870+CLEAN!$V1870+CLEAN!$W1870+CLEAN!$X1870+CLEAN!$Y1870+CLEAN!$Z1870</f>
        <v>34</v>
      </c>
      <c r="P1870" s="21">
        <f>IF(CLEAN!$M1870&lt;=32,3,IF(CLEAN!$M1870&lt;=65,2,1))</f>
        <v>2</v>
      </c>
      <c r="Q1870" s="21">
        <f>IF(Table_Market[[#This Row],[F_TOTAL_achat]]&lt;=14,1,IF(Table_Market[[#This Row],[F_TOTAL_achat]]&lt;=21,2,3))</f>
        <v>1</v>
      </c>
      <c r="R1870" s="21">
        <f>IF(Table_Market[[#This Row],[M_TOTAL_dépensé]]&lt;=115,1,IF(Table_Market[[#This Row],[M_TOTAL_dépensé]]&lt;=833,2,3))</f>
        <v>1</v>
      </c>
      <c r="S1870" s="21" t="str">
        <f>Table_Market[[#This Row],[R_SCORE]]&amp;Table_Market[[#This Row],[F_SCORE]]&amp;Table_Market[[#This Row],[M_SCORE]]</f>
        <v>211</v>
      </c>
      <c r="T18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70" s="24">
        <v>5</v>
      </c>
      <c r="V1870" s="24">
        <v>4</v>
      </c>
      <c r="W1870" s="24">
        <v>13</v>
      </c>
      <c r="X1870" s="24">
        <v>8</v>
      </c>
      <c r="Y1870" s="24">
        <v>0</v>
      </c>
      <c r="Z1870" s="24">
        <v>4</v>
      </c>
      <c r="AA1870" s="21">
        <v>1</v>
      </c>
      <c r="AB1870" s="21">
        <v>1</v>
      </c>
      <c r="AC1870" s="21">
        <v>0</v>
      </c>
      <c r="AD1870" s="21">
        <v>3</v>
      </c>
      <c r="AE1870" s="21">
        <v>8</v>
      </c>
      <c r="AF1870" s="21">
        <v>0</v>
      </c>
      <c r="AG1870" s="21">
        <v>0</v>
      </c>
      <c r="AH1870" s="21">
        <v>0</v>
      </c>
      <c r="AI1870" s="21">
        <v>0</v>
      </c>
      <c r="AJ1870" s="21">
        <v>0</v>
      </c>
      <c r="AK1870" s="21">
        <v>0</v>
      </c>
      <c r="AL1870" s="21">
        <v>3</v>
      </c>
      <c r="AM1870" s="21">
        <v>11</v>
      </c>
      <c r="AN1870" s="25">
        <v>0</v>
      </c>
    </row>
    <row r="1871" spans="1:40" x14ac:dyDescent="0.35">
      <c r="A1871" s="26">
        <v>3706</v>
      </c>
      <c r="B1871" s="27">
        <v>1978</v>
      </c>
      <c r="C1871" s="21">
        <f ca="1">YEAR(TODAY())-CLEAN!$B1871</f>
        <v>47</v>
      </c>
      <c r="D1871" s="28" t="s">
        <v>792</v>
      </c>
      <c r="E1871" s="27" t="s">
        <v>716</v>
      </c>
      <c r="F1871" s="27" t="s">
        <v>709</v>
      </c>
      <c r="G1871" s="29">
        <v>28647</v>
      </c>
      <c r="H1871" s="28">
        <v>1</v>
      </c>
      <c r="I1871" s="28">
        <v>0</v>
      </c>
      <c r="J1871" s="28">
        <f>CLEAN!$H1871+CLEAN!$I1871</f>
        <v>1</v>
      </c>
      <c r="K1871" s="30">
        <v>41507</v>
      </c>
      <c r="L1871" s="28">
        <f ca="1">YEAR(TODAY())-YEAR(CLEAN!$K1871)</f>
        <v>12</v>
      </c>
      <c r="M1871" s="28">
        <v>54</v>
      </c>
      <c r="N1871" s="28">
        <f>SUM(CLEAN!$AB1871:$AE1871)</f>
        <v>13</v>
      </c>
      <c r="O1871" s="31">
        <f>CLEAN!$U1871+CLEAN!$V1871+CLEAN!$W1871+CLEAN!$X1871+CLEAN!$Y1871+CLEAN!$Z1871</f>
        <v>94</v>
      </c>
      <c r="P1871" s="28">
        <f>IF(CLEAN!$M1871&lt;=32,3,IF(CLEAN!$M1871&lt;=65,2,1))</f>
        <v>2</v>
      </c>
      <c r="Q1871" s="28">
        <f>IF(Table_Market[[#This Row],[F_TOTAL_achat]]&lt;=14,1,IF(Table_Market[[#This Row],[F_TOTAL_achat]]&lt;=21,2,3))</f>
        <v>1</v>
      </c>
      <c r="R1871" s="28">
        <f>IF(Table_Market[[#This Row],[M_TOTAL_dépensé]]&lt;=115,1,IF(Table_Market[[#This Row],[M_TOTAL_dépensé]]&lt;=833,2,3))</f>
        <v>1</v>
      </c>
      <c r="S1871" s="21" t="str">
        <f>Table_Market[[#This Row],[R_SCORE]]&amp;Table_Market[[#This Row],[F_SCORE]]&amp;Table_Market[[#This Row],[M_SCORE]]</f>
        <v>211</v>
      </c>
      <c r="T18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71" s="31">
        <v>19</v>
      </c>
      <c r="V1871" s="31">
        <v>8</v>
      </c>
      <c r="W1871" s="31">
        <v>29</v>
      </c>
      <c r="X1871" s="31">
        <v>0</v>
      </c>
      <c r="Y1871" s="31">
        <v>12</v>
      </c>
      <c r="Z1871" s="31">
        <v>26</v>
      </c>
      <c r="AA1871" s="28">
        <v>1</v>
      </c>
      <c r="AB1871" s="28">
        <v>2</v>
      </c>
      <c r="AC1871" s="28">
        <v>2</v>
      </c>
      <c r="AD1871" s="28">
        <v>2</v>
      </c>
      <c r="AE1871" s="28">
        <v>7</v>
      </c>
      <c r="AF1871" s="28">
        <v>1</v>
      </c>
      <c r="AG1871" s="28">
        <v>0</v>
      </c>
      <c r="AH1871" s="28">
        <v>0</v>
      </c>
      <c r="AI1871" s="28">
        <v>0</v>
      </c>
      <c r="AJ1871" s="28">
        <v>0</v>
      </c>
      <c r="AK1871" s="28">
        <v>0</v>
      </c>
      <c r="AL1871" s="28">
        <v>3</v>
      </c>
      <c r="AM1871" s="28">
        <v>11</v>
      </c>
      <c r="AN1871" s="32">
        <v>1</v>
      </c>
    </row>
    <row r="1872" spans="1:40" x14ac:dyDescent="0.35">
      <c r="A1872" s="19">
        <v>9829</v>
      </c>
      <c r="B1872" s="20">
        <v>1978</v>
      </c>
      <c r="C1872" s="21">
        <f ca="1">YEAR(TODAY())-CLEAN!$B1872</f>
        <v>47</v>
      </c>
      <c r="D1872" s="28" t="s">
        <v>792</v>
      </c>
      <c r="E1872" s="20" t="s">
        <v>716</v>
      </c>
      <c r="F1872" s="20" t="s">
        <v>713</v>
      </c>
      <c r="G1872" s="22">
        <v>28587</v>
      </c>
      <c r="H1872" s="21">
        <v>1</v>
      </c>
      <c r="I1872" s="21">
        <v>0</v>
      </c>
      <c r="J1872" s="21">
        <f>CLEAN!$H1872+CLEAN!$I1872</f>
        <v>1</v>
      </c>
      <c r="K1872" s="23">
        <v>41682</v>
      </c>
      <c r="L1872" s="21">
        <f ca="1">YEAR(TODAY())-YEAR(CLEAN!$K1872)</f>
        <v>11</v>
      </c>
      <c r="M1872" s="21">
        <v>42</v>
      </c>
      <c r="N1872" s="21">
        <f>SUM(CLEAN!$AB1872:$AE1872)</f>
        <v>12</v>
      </c>
      <c r="O1872" s="24">
        <f>CLEAN!$U1872+CLEAN!$V1872+CLEAN!$W1872+CLEAN!$X1872+CLEAN!$Y1872+CLEAN!$Z1872</f>
        <v>78</v>
      </c>
      <c r="P1872" s="21">
        <f>IF(CLEAN!$M1872&lt;=32,3,IF(CLEAN!$M1872&lt;=65,2,1))</f>
        <v>2</v>
      </c>
      <c r="Q1872" s="21">
        <f>IF(Table_Market[[#This Row],[F_TOTAL_achat]]&lt;=14,1,IF(Table_Market[[#This Row],[F_TOTAL_achat]]&lt;=21,2,3))</f>
        <v>1</v>
      </c>
      <c r="R1872" s="21">
        <f>IF(Table_Market[[#This Row],[M_TOTAL_dépensé]]&lt;=115,1,IF(Table_Market[[#This Row],[M_TOTAL_dépensé]]&lt;=833,2,3))</f>
        <v>1</v>
      </c>
      <c r="S1872" s="21" t="str">
        <f>Table_Market[[#This Row],[R_SCORE]]&amp;Table_Market[[#This Row],[F_SCORE]]&amp;Table_Market[[#This Row],[M_SCORE]]</f>
        <v>211</v>
      </c>
      <c r="T18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72" s="24">
        <v>22</v>
      </c>
      <c r="V1872" s="24">
        <v>4</v>
      </c>
      <c r="W1872" s="24">
        <v>17</v>
      </c>
      <c r="X1872" s="24">
        <v>12</v>
      </c>
      <c r="Y1872" s="24">
        <v>10</v>
      </c>
      <c r="Z1872" s="24">
        <v>13</v>
      </c>
      <c r="AA1872" s="21">
        <v>3</v>
      </c>
      <c r="AB1872" s="21">
        <v>2</v>
      </c>
      <c r="AC1872" s="21">
        <v>0</v>
      </c>
      <c r="AD1872" s="21">
        <v>4</v>
      </c>
      <c r="AE1872" s="21">
        <v>6</v>
      </c>
      <c r="AF1872" s="21">
        <v>0</v>
      </c>
      <c r="AG1872" s="21">
        <v>0</v>
      </c>
      <c r="AH1872" s="21">
        <v>0</v>
      </c>
      <c r="AI1872" s="21">
        <v>0</v>
      </c>
      <c r="AJ1872" s="21">
        <v>0</v>
      </c>
      <c r="AK1872" s="21">
        <v>0</v>
      </c>
      <c r="AL1872" s="21">
        <v>3</v>
      </c>
      <c r="AM1872" s="21">
        <v>11</v>
      </c>
      <c r="AN1872" s="25">
        <v>0</v>
      </c>
    </row>
    <row r="1873" spans="1:40" x14ac:dyDescent="0.35">
      <c r="A1873" s="26">
        <v>8724</v>
      </c>
      <c r="B1873" s="27">
        <v>1982</v>
      </c>
      <c r="C1873" s="21">
        <f ca="1">YEAR(TODAY())-CLEAN!$B1873</f>
        <v>43</v>
      </c>
      <c r="D1873" s="28" t="s">
        <v>793</v>
      </c>
      <c r="E1873" s="27" t="s">
        <v>716</v>
      </c>
      <c r="F1873" s="27" t="s">
        <v>709</v>
      </c>
      <c r="G1873" s="29">
        <v>28567</v>
      </c>
      <c r="H1873" s="28">
        <v>1</v>
      </c>
      <c r="I1873" s="28">
        <v>0</v>
      </c>
      <c r="J1873" s="28">
        <f>CLEAN!$H1873+CLEAN!$I1873</f>
        <v>1</v>
      </c>
      <c r="K1873" s="30">
        <v>41442</v>
      </c>
      <c r="L1873" s="28">
        <f ca="1">YEAR(TODAY())-YEAR(CLEAN!$K1873)</f>
        <v>12</v>
      </c>
      <c r="M1873" s="28">
        <v>57</v>
      </c>
      <c r="N1873" s="28">
        <f>SUM(CLEAN!$AB1873:$AE1873)</f>
        <v>11</v>
      </c>
      <c r="O1873" s="31">
        <f>CLEAN!$U1873+CLEAN!$V1873+CLEAN!$W1873+CLEAN!$X1873+CLEAN!$Y1873+CLEAN!$Z1873</f>
        <v>46</v>
      </c>
      <c r="P1873" s="28">
        <f>IF(CLEAN!$M1873&lt;=32,3,IF(CLEAN!$M1873&lt;=65,2,1))</f>
        <v>2</v>
      </c>
      <c r="Q1873" s="28">
        <f>IF(Table_Market[[#This Row],[F_TOTAL_achat]]&lt;=14,1,IF(Table_Market[[#This Row],[F_TOTAL_achat]]&lt;=21,2,3))</f>
        <v>1</v>
      </c>
      <c r="R1873" s="28">
        <f>IF(Table_Market[[#This Row],[M_TOTAL_dépensé]]&lt;=115,1,IF(Table_Market[[#This Row],[M_TOTAL_dépensé]]&lt;=833,2,3))</f>
        <v>1</v>
      </c>
      <c r="S1873" s="21" t="str">
        <f>Table_Market[[#This Row],[R_SCORE]]&amp;Table_Market[[#This Row],[F_SCORE]]&amp;Table_Market[[#This Row],[M_SCORE]]</f>
        <v>211</v>
      </c>
      <c r="T18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73" s="31">
        <v>11</v>
      </c>
      <c r="V1873" s="31">
        <v>3</v>
      </c>
      <c r="W1873" s="31">
        <v>22</v>
      </c>
      <c r="X1873" s="31">
        <v>2</v>
      </c>
      <c r="Y1873" s="31">
        <v>2</v>
      </c>
      <c r="Z1873" s="31">
        <v>6</v>
      </c>
      <c r="AA1873" s="28">
        <v>2</v>
      </c>
      <c r="AB1873" s="28">
        <v>2</v>
      </c>
      <c r="AC1873" s="28">
        <v>0</v>
      </c>
      <c r="AD1873" s="28">
        <v>3</v>
      </c>
      <c r="AE1873" s="28">
        <v>6</v>
      </c>
      <c r="AF1873" s="28">
        <v>0</v>
      </c>
      <c r="AG1873" s="28">
        <v>0</v>
      </c>
      <c r="AH1873" s="28">
        <v>0</v>
      </c>
      <c r="AI1873" s="28">
        <v>0</v>
      </c>
      <c r="AJ1873" s="28">
        <v>0</v>
      </c>
      <c r="AK1873" s="28">
        <v>0</v>
      </c>
      <c r="AL1873" s="28">
        <v>3</v>
      </c>
      <c r="AM1873" s="28">
        <v>11</v>
      </c>
      <c r="AN1873" s="32">
        <v>0</v>
      </c>
    </row>
    <row r="1874" spans="1:40" x14ac:dyDescent="0.35">
      <c r="A1874" s="19">
        <v>10691</v>
      </c>
      <c r="B1874" s="20">
        <v>1960</v>
      </c>
      <c r="C1874" s="21">
        <f ca="1">YEAR(TODAY())-CLEAN!$B1874</f>
        <v>65</v>
      </c>
      <c r="D1874" s="28" t="s">
        <v>794</v>
      </c>
      <c r="E1874" s="20" t="s">
        <v>717</v>
      </c>
      <c r="F1874" s="20" t="s">
        <v>710</v>
      </c>
      <c r="G1874" s="22">
        <v>28520</v>
      </c>
      <c r="H1874" s="21">
        <v>1</v>
      </c>
      <c r="I1874" s="21">
        <v>1</v>
      </c>
      <c r="J1874" s="21">
        <f>CLEAN!$H1874+CLEAN!$I1874</f>
        <v>2</v>
      </c>
      <c r="K1874" s="23">
        <v>41439</v>
      </c>
      <c r="L1874" s="21">
        <f ca="1">YEAR(TODAY())-YEAR(CLEAN!$K1874)</f>
        <v>12</v>
      </c>
      <c r="M1874" s="21">
        <v>55</v>
      </c>
      <c r="N1874" s="21">
        <f>SUM(CLEAN!$AB1874:$AE1874)</f>
        <v>10</v>
      </c>
      <c r="O1874" s="24">
        <f>CLEAN!$U1874+CLEAN!$V1874+CLEAN!$W1874+CLEAN!$X1874+CLEAN!$Y1874+CLEAN!$Z1874</f>
        <v>43</v>
      </c>
      <c r="P1874" s="21">
        <f>IF(CLEAN!$M1874&lt;=32,3,IF(CLEAN!$M1874&lt;=65,2,1))</f>
        <v>2</v>
      </c>
      <c r="Q1874" s="21">
        <f>IF(Table_Market[[#This Row],[F_TOTAL_achat]]&lt;=14,1,IF(Table_Market[[#This Row],[F_TOTAL_achat]]&lt;=21,2,3))</f>
        <v>1</v>
      </c>
      <c r="R1874" s="21">
        <f>IF(Table_Market[[#This Row],[M_TOTAL_dépensé]]&lt;=115,1,IF(Table_Market[[#This Row],[M_TOTAL_dépensé]]&lt;=833,2,3))</f>
        <v>1</v>
      </c>
      <c r="S1874" s="21" t="str">
        <f>Table_Market[[#This Row],[R_SCORE]]&amp;Table_Market[[#This Row],[F_SCORE]]&amp;Table_Market[[#This Row],[M_SCORE]]</f>
        <v>211</v>
      </c>
      <c r="T18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74" s="24">
        <v>11</v>
      </c>
      <c r="V1874" s="24">
        <v>0</v>
      </c>
      <c r="W1874" s="24">
        <v>10</v>
      </c>
      <c r="X1874" s="24">
        <v>0</v>
      </c>
      <c r="Y1874" s="24">
        <v>2</v>
      </c>
      <c r="Z1874" s="24">
        <v>20</v>
      </c>
      <c r="AA1874" s="21">
        <v>1</v>
      </c>
      <c r="AB1874" s="21">
        <v>1</v>
      </c>
      <c r="AC1874" s="21">
        <v>1</v>
      </c>
      <c r="AD1874" s="21">
        <v>2</v>
      </c>
      <c r="AE1874" s="21">
        <v>6</v>
      </c>
      <c r="AF1874" s="21">
        <v>0</v>
      </c>
      <c r="AG1874" s="21">
        <v>0</v>
      </c>
      <c r="AH1874" s="21">
        <v>0</v>
      </c>
      <c r="AI1874" s="21">
        <v>0</v>
      </c>
      <c r="AJ1874" s="21">
        <v>0</v>
      </c>
      <c r="AK1874" s="21">
        <v>0</v>
      </c>
      <c r="AL1874" s="21">
        <v>3</v>
      </c>
      <c r="AM1874" s="21">
        <v>11</v>
      </c>
      <c r="AN1874" s="25">
        <v>0</v>
      </c>
    </row>
    <row r="1875" spans="1:40" x14ac:dyDescent="0.35">
      <c r="A1875" s="26">
        <v>2918</v>
      </c>
      <c r="B1875" s="27">
        <v>1981</v>
      </c>
      <c r="C1875" s="21">
        <f ca="1">YEAR(TODAY())-CLEAN!$B1875</f>
        <v>44</v>
      </c>
      <c r="D1875" s="28" t="s">
        <v>793</v>
      </c>
      <c r="E1875" s="27" t="s">
        <v>716</v>
      </c>
      <c r="F1875" s="27" t="s">
        <v>711</v>
      </c>
      <c r="G1875" s="29">
        <v>28510</v>
      </c>
      <c r="H1875" s="28">
        <v>1</v>
      </c>
      <c r="I1875" s="28">
        <v>1</v>
      </c>
      <c r="J1875" s="28">
        <f>CLEAN!$H1875+CLEAN!$I1875</f>
        <v>2</v>
      </c>
      <c r="K1875" s="30">
        <v>41377</v>
      </c>
      <c r="L1875" s="28">
        <f ca="1">YEAR(TODAY())-YEAR(CLEAN!$K1875)</f>
        <v>12</v>
      </c>
      <c r="M1875" s="28">
        <v>72</v>
      </c>
      <c r="N1875" s="28">
        <f>SUM(CLEAN!$AB1875:$AE1875)</f>
        <v>11</v>
      </c>
      <c r="O1875" s="31">
        <f>CLEAN!$U1875+CLEAN!$V1875+CLEAN!$W1875+CLEAN!$X1875+CLEAN!$Y1875+CLEAN!$Z1875</f>
        <v>91</v>
      </c>
      <c r="P1875" s="28">
        <f>IF(CLEAN!$M1875&lt;=32,3,IF(CLEAN!$M1875&lt;=65,2,1))</f>
        <v>1</v>
      </c>
      <c r="Q1875" s="28">
        <f>IF(Table_Market[[#This Row],[F_TOTAL_achat]]&lt;=14,1,IF(Table_Market[[#This Row],[F_TOTAL_achat]]&lt;=21,2,3))</f>
        <v>1</v>
      </c>
      <c r="R1875" s="28">
        <f>IF(Table_Market[[#This Row],[M_TOTAL_dépensé]]&lt;=115,1,IF(Table_Market[[#This Row],[M_TOTAL_dépensé]]&lt;=833,2,3))</f>
        <v>1</v>
      </c>
      <c r="S1875" s="21" t="str">
        <f>Table_Market[[#This Row],[R_SCORE]]&amp;Table_Market[[#This Row],[F_SCORE]]&amp;Table_Market[[#This Row],[M_SCORE]]</f>
        <v>111</v>
      </c>
      <c r="T18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75" s="31">
        <v>44</v>
      </c>
      <c r="V1875" s="31">
        <v>5</v>
      </c>
      <c r="W1875" s="31">
        <v>19</v>
      </c>
      <c r="X1875" s="31">
        <v>0</v>
      </c>
      <c r="Y1875" s="31">
        <v>4</v>
      </c>
      <c r="Z1875" s="31">
        <v>19</v>
      </c>
      <c r="AA1875" s="28">
        <v>3</v>
      </c>
      <c r="AB1875" s="28">
        <v>2</v>
      </c>
      <c r="AC1875" s="28">
        <v>0</v>
      </c>
      <c r="AD1875" s="28">
        <v>4</v>
      </c>
      <c r="AE1875" s="28">
        <v>5</v>
      </c>
      <c r="AF1875" s="28">
        <v>0</v>
      </c>
      <c r="AG1875" s="28">
        <v>0</v>
      </c>
      <c r="AH1875" s="28">
        <v>0</v>
      </c>
      <c r="AI1875" s="28">
        <v>0</v>
      </c>
      <c r="AJ1875" s="28">
        <v>0</v>
      </c>
      <c r="AK1875" s="28">
        <v>0</v>
      </c>
      <c r="AL1875" s="28">
        <v>3</v>
      </c>
      <c r="AM1875" s="28">
        <v>11</v>
      </c>
      <c r="AN1875" s="32">
        <v>0</v>
      </c>
    </row>
    <row r="1876" spans="1:40" x14ac:dyDescent="0.35">
      <c r="A1876" s="19">
        <v>3921</v>
      </c>
      <c r="B1876" s="20">
        <v>1952</v>
      </c>
      <c r="C1876" s="21">
        <f ca="1">YEAR(TODAY())-CLEAN!$B1876</f>
        <v>73</v>
      </c>
      <c r="D1876" s="28" t="s">
        <v>794</v>
      </c>
      <c r="E1876" s="20" t="s">
        <v>717</v>
      </c>
      <c r="F1876" s="20" t="s">
        <v>712</v>
      </c>
      <c r="G1876" s="22">
        <v>28457</v>
      </c>
      <c r="H1876" s="21">
        <v>0</v>
      </c>
      <c r="I1876" s="21">
        <v>0</v>
      </c>
      <c r="J1876" s="21">
        <f>CLEAN!$H1876+CLEAN!$I1876</f>
        <v>0</v>
      </c>
      <c r="K1876" s="23">
        <v>41210</v>
      </c>
      <c r="L1876" s="21">
        <f ca="1">YEAR(TODAY())-YEAR(CLEAN!$K1876)</f>
        <v>13</v>
      </c>
      <c r="M1876" s="21">
        <v>96</v>
      </c>
      <c r="N1876" s="21">
        <f>SUM(CLEAN!$AB1876:$AE1876)</f>
        <v>17</v>
      </c>
      <c r="O1876" s="24">
        <f>CLEAN!$U1876+CLEAN!$V1876+CLEAN!$W1876+CLEAN!$X1876+CLEAN!$Y1876+CLEAN!$Z1876</f>
        <v>205</v>
      </c>
      <c r="P1876" s="21">
        <f>IF(CLEAN!$M1876&lt;=32,3,IF(CLEAN!$M1876&lt;=65,2,1))</f>
        <v>1</v>
      </c>
      <c r="Q1876" s="21">
        <f>IF(Table_Market[[#This Row],[F_TOTAL_achat]]&lt;=14,1,IF(Table_Market[[#This Row],[F_TOTAL_achat]]&lt;=21,2,3))</f>
        <v>2</v>
      </c>
      <c r="R1876" s="21">
        <f>IF(Table_Market[[#This Row],[M_TOTAL_dépensé]]&lt;=115,1,IF(Table_Market[[#This Row],[M_TOTAL_dépensé]]&lt;=833,2,3))</f>
        <v>2</v>
      </c>
      <c r="S1876" s="21" t="str">
        <f>Table_Market[[#This Row],[R_SCORE]]&amp;Table_Market[[#This Row],[F_SCORE]]&amp;Table_Market[[#This Row],[M_SCORE]]</f>
        <v>122</v>
      </c>
      <c r="T18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76" s="24">
        <v>24</v>
      </c>
      <c r="V1876" s="24">
        <v>1</v>
      </c>
      <c r="W1876" s="24">
        <v>108</v>
      </c>
      <c r="X1876" s="24">
        <v>29</v>
      </c>
      <c r="Y1876" s="24">
        <v>29</v>
      </c>
      <c r="Z1876" s="24">
        <v>14</v>
      </c>
      <c r="AA1876" s="21">
        <v>1</v>
      </c>
      <c r="AB1876" s="21">
        <v>4</v>
      </c>
      <c r="AC1876" s="21">
        <v>1</v>
      </c>
      <c r="AD1876" s="21">
        <v>4</v>
      </c>
      <c r="AE1876" s="21">
        <v>8</v>
      </c>
      <c r="AF1876" s="21">
        <v>0</v>
      </c>
      <c r="AG1876" s="21">
        <v>0</v>
      </c>
      <c r="AH1876" s="21">
        <v>0</v>
      </c>
      <c r="AI1876" s="21">
        <v>0</v>
      </c>
      <c r="AJ1876" s="21">
        <v>0</v>
      </c>
      <c r="AK1876" s="21">
        <v>0</v>
      </c>
      <c r="AL1876" s="21">
        <v>3</v>
      </c>
      <c r="AM1876" s="21">
        <v>11</v>
      </c>
      <c r="AN1876" s="25">
        <v>0</v>
      </c>
    </row>
    <row r="1877" spans="1:40" x14ac:dyDescent="0.35">
      <c r="A1877" s="26">
        <v>2958</v>
      </c>
      <c r="B1877" s="27">
        <v>1978</v>
      </c>
      <c r="C1877" s="21">
        <f ca="1">YEAR(TODAY())-CLEAN!$B1877</f>
        <v>47</v>
      </c>
      <c r="D1877" s="28" t="s">
        <v>792</v>
      </c>
      <c r="E1877" s="27" t="s">
        <v>716</v>
      </c>
      <c r="F1877" s="27" t="s">
        <v>710</v>
      </c>
      <c r="G1877" s="29">
        <v>28442</v>
      </c>
      <c r="H1877" s="28">
        <v>2</v>
      </c>
      <c r="I1877" s="28">
        <v>0</v>
      </c>
      <c r="J1877" s="28">
        <f>CLEAN!$H1877+CLEAN!$I1877</f>
        <v>2</v>
      </c>
      <c r="K1877" s="30">
        <v>41694</v>
      </c>
      <c r="L1877" s="28">
        <f ca="1">YEAR(TODAY())-YEAR(CLEAN!$K1877)</f>
        <v>11</v>
      </c>
      <c r="M1877" s="28">
        <v>53</v>
      </c>
      <c r="N1877" s="28">
        <f>SUM(CLEAN!$AB1877:$AE1877)</f>
        <v>11</v>
      </c>
      <c r="O1877" s="31">
        <f>CLEAN!$U1877+CLEAN!$V1877+CLEAN!$W1877+CLEAN!$X1877+CLEAN!$Y1877+CLEAN!$Z1877</f>
        <v>57</v>
      </c>
      <c r="P1877" s="28">
        <f>IF(CLEAN!$M1877&lt;=32,3,IF(CLEAN!$M1877&lt;=65,2,1))</f>
        <v>2</v>
      </c>
      <c r="Q1877" s="28">
        <f>IF(Table_Market[[#This Row],[F_TOTAL_achat]]&lt;=14,1,IF(Table_Market[[#This Row],[F_TOTAL_achat]]&lt;=21,2,3))</f>
        <v>1</v>
      </c>
      <c r="R1877" s="28">
        <f>IF(Table_Market[[#This Row],[M_TOTAL_dépensé]]&lt;=115,1,IF(Table_Market[[#This Row],[M_TOTAL_dépensé]]&lt;=833,2,3))</f>
        <v>1</v>
      </c>
      <c r="S1877" s="21" t="str">
        <f>Table_Market[[#This Row],[R_SCORE]]&amp;Table_Market[[#This Row],[F_SCORE]]&amp;Table_Market[[#This Row],[M_SCORE]]</f>
        <v>211</v>
      </c>
      <c r="T18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77" s="31">
        <v>19</v>
      </c>
      <c r="V1877" s="31">
        <v>3</v>
      </c>
      <c r="W1877" s="31">
        <v>10</v>
      </c>
      <c r="X1877" s="31">
        <v>11</v>
      </c>
      <c r="Y1877" s="31">
        <v>8</v>
      </c>
      <c r="Z1877" s="31">
        <v>6</v>
      </c>
      <c r="AA1877" s="28">
        <v>3</v>
      </c>
      <c r="AB1877" s="28">
        <v>2</v>
      </c>
      <c r="AC1877" s="28">
        <v>1</v>
      </c>
      <c r="AD1877" s="28">
        <v>4</v>
      </c>
      <c r="AE1877" s="28">
        <v>4</v>
      </c>
      <c r="AF1877" s="28">
        <v>0</v>
      </c>
      <c r="AG1877" s="28">
        <v>0</v>
      </c>
      <c r="AH1877" s="28">
        <v>0</v>
      </c>
      <c r="AI1877" s="28">
        <v>0</v>
      </c>
      <c r="AJ1877" s="28">
        <v>0</v>
      </c>
      <c r="AK1877" s="28">
        <v>0</v>
      </c>
      <c r="AL1877" s="28">
        <v>3</v>
      </c>
      <c r="AM1877" s="28">
        <v>11</v>
      </c>
      <c r="AN1877" s="32">
        <v>0</v>
      </c>
    </row>
    <row r="1878" spans="1:40" x14ac:dyDescent="0.35">
      <c r="A1878" s="19">
        <v>2445</v>
      </c>
      <c r="B1878" s="20">
        <v>1974</v>
      </c>
      <c r="C1878" s="21">
        <f ca="1">YEAR(TODAY())-CLEAN!$B1878</f>
        <v>51</v>
      </c>
      <c r="D1878" s="28" t="s">
        <v>792</v>
      </c>
      <c r="E1878" s="20" t="s">
        <v>714</v>
      </c>
      <c r="F1878" s="20" t="s">
        <v>713</v>
      </c>
      <c r="G1878" s="22">
        <v>28440</v>
      </c>
      <c r="H1878" s="21">
        <v>1</v>
      </c>
      <c r="I1878" s="21">
        <v>0</v>
      </c>
      <c r="J1878" s="21">
        <f>CLEAN!$H1878+CLEAN!$I1878</f>
        <v>1</v>
      </c>
      <c r="K1878" s="23">
        <v>41462</v>
      </c>
      <c r="L1878" s="21">
        <f ca="1">YEAR(TODAY())-YEAR(CLEAN!$K1878)</f>
        <v>12</v>
      </c>
      <c r="M1878" s="21">
        <v>87</v>
      </c>
      <c r="N1878" s="21">
        <f>SUM(CLEAN!$AB1878:$AE1878)</f>
        <v>13</v>
      </c>
      <c r="O1878" s="24">
        <f>CLEAN!$U1878+CLEAN!$V1878+CLEAN!$W1878+CLEAN!$X1878+CLEAN!$Y1878+CLEAN!$Z1878</f>
        <v>63</v>
      </c>
      <c r="P1878" s="21">
        <f>IF(CLEAN!$M1878&lt;=32,3,IF(CLEAN!$M1878&lt;=65,2,1))</f>
        <v>1</v>
      </c>
      <c r="Q1878" s="21">
        <f>IF(Table_Market[[#This Row],[F_TOTAL_achat]]&lt;=14,1,IF(Table_Market[[#This Row],[F_TOTAL_achat]]&lt;=21,2,3))</f>
        <v>1</v>
      </c>
      <c r="R1878" s="21">
        <f>IF(Table_Market[[#This Row],[M_TOTAL_dépensé]]&lt;=115,1,IF(Table_Market[[#This Row],[M_TOTAL_dépensé]]&lt;=833,2,3))</f>
        <v>1</v>
      </c>
      <c r="S1878" s="21" t="str">
        <f>Table_Market[[#This Row],[R_SCORE]]&amp;Table_Market[[#This Row],[F_SCORE]]&amp;Table_Market[[#This Row],[M_SCORE]]</f>
        <v>111</v>
      </c>
      <c r="T18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78" s="24">
        <v>38</v>
      </c>
      <c r="V1878" s="24">
        <v>1</v>
      </c>
      <c r="W1878" s="24">
        <v>24</v>
      </c>
      <c r="X1878" s="24">
        <v>0</v>
      </c>
      <c r="Y1878" s="24">
        <v>0</v>
      </c>
      <c r="Z1878" s="24">
        <v>0</v>
      </c>
      <c r="AA1878" s="21">
        <v>1</v>
      </c>
      <c r="AB1878" s="21">
        <v>2</v>
      </c>
      <c r="AC1878" s="21">
        <v>0</v>
      </c>
      <c r="AD1878" s="21">
        <v>3</v>
      </c>
      <c r="AE1878" s="21">
        <v>8</v>
      </c>
      <c r="AF1878" s="21">
        <v>0</v>
      </c>
      <c r="AG1878" s="21">
        <v>0</v>
      </c>
      <c r="AH1878" s="21">
        <v>0</v>
      </c>
      <c r="AI1878" s="21">
        <v>0</v>
      </c>
      <c r="AJ1878" s="21">
        <v>0</v>
      </c>
      <c r="AK1878" s="21">
        <v>0</v>
      </c>
      <c r="AL1878" s="21">
        <v>3</v>
      </c>
      <c r="AM1878" s="21">
        <v>11</v>
      </c>
      <c r="AN1878" s="25">
        <v>0</v>
      </c>
    </row>
    <row r="1879" spans="1:40" x14ac:dyDescent="0.35">
      <c r="A1879" s="26">
        <v>1502</v>
      </c>
      <c r="B1879" s="27">
        <v>1983</v>
      </c>
      <c r="C1879" s="21">
        <f ca="1">YEAR(TODAY())-CLEAN!$B1879</f>
        <v>42</v>
      </c>
      <c r="D1879" s="28" t="s">
        <v>793</v>
      </c>
      <c r="E1879" s="27" t="s">
        <v>716</v>
      </c>
      <c r="F1879" s="27" t="s">
        <v>713</v>
      </c>
      <c r="G1879" s="29">
        <v>28427</v>
      </c>
      <c r="H1879" s="28">
        <v>1</v>
      </c>
      <c r="I1879" s="28">
        <v>0</v>
      </c>
      <c r="J1879" s="28">
        <f>CLEAN!$H1879+CLEAN!$I1879</f>
        <v>1</v>
      </c>
      <c r="K1879" s="30">
        <v>41354</v>
      </c>
      <c r="L1879" s="28">
        <f ca="1">YEAR(TODAY())-YEAR(CLEAN!$K1879)</f>
        <v>12</v>
      </c>
      <c r="M1879" s="28">
        <v>67</v>
      </c>
      <c r="N1879" s="28">
        <f>SUM(CLEAN!$AB1879:$AE1879)</f>
        <v>13</v>
      </c>
      <c r="O1879" s="31">
        <f>CLEAN!$U1879+CLEAN!$V1879+CLEAN!$W1879+CLEAN!$X1879+CLEAN!$Y1879+CLEAN!$Z1879</f>
        <v>52</v>
      </c>
      <c r="P1879" s="28">
        <f>IF(CLEAN!$M1879&lt;=32,3,IF(CLEAN!$M1879&lt;=65,2,1))</f>
        <v>1</v>
      </c>
      <c r="Q1879" s="28">
        <f>IF(Table_Market[[#This Row],[F_TOTAL_achat]]&lt;=14,1,IF(Table_Market[[#This Row],[F_TOTAL_achat]]&lt;=21,2,3))</f>
        <v>1</v>
      </c>
      <c r="R1879" s="28">
        <f>IF(Table_Market[[#This Row],[M_TOTAL_dépensé]]&lt;=115,1,IF(Table_Market[[#This Row],[M_TOTAL_dépensé]]&lt;=833,2,3))</f>
        <v>1</v>
      </c>
      <c r="S1879" s="21" t="str">
        <f>Table_Market[[#This Row],[R_SCORE]]&amp;Table_Market[[#This Row],[F_SCORE]]&amp;Table_Market[[#This Row],[M_SCORE]]</f>
        <v>111</v>
      </c>
      <c r="T18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79" s="31">
        <v>18</v>
      </c>
      <c r="V1879" s="31">
        <v>3</v>
      </c>
      <c r="W1879" s="31">
        <v>19</v>
      </c>
      <c r="X1879" s="31">
        <v>3</v>
      </c>
      <c r="Y1879" s="31">
        <v>3</v>
      </c>
      <c r="Z1879" s="31">
        <v>6</v>
      </c>
      <c r="AA1879" s="28">
        <v>2</v>
      </c>
      <c r="AB1879" s="28">
        <v>2</v>
      </c>
      <c r="AC1879" s="28">
        <v>0</v>
      </c>
      <c r="AD1879" s="28">
        <v>3</v>
      </c>
      <c r="AE1879" s="28">
        <v>8</v>
      </c>
      <c r="AF1879" s="28">
        <v>0</v>
      </c>
      <c r="AG1879" s="28">
        <v>0</v>
      </c>
      <c r="AH1879" s="28">
        <v>0</v>
      </c>
      <c r="AI1879" s="28">
        <v>0</v>
      </c>
      <c r="AJ1879" s="28">
        <v>0</v>
      </c>
      <c r="AK1879" s="28">
        <v>0</v>
      </c>
      <c r="AL1879" s="28">
        <v>3</v>
      </c>
      <c r="AM1879" s="28">
        <v>11</v>
      </c>
      <c r="AN1879" s="32">
        <v>0</v>
      </c>
    </row>
    <row r="1880" spans="1:40" x14ac:dyDescent="0.35">
      <c r="A1880" s="19">
        <v>736</v>
      </c>
      <c r="B1880" s="20">
        <v>1983</v>
      </c>
      <c r="C1880" s="21">
        <f ca="1">YEAR(TODAY())-CLEAN!$B1880</f>
        <v>42</v>
      </c>
      <c r="D1880" s="28" t="s">
        <v>793</v>
      </c>
      <c r="E1880" s="20" t="s">
        <v>716</v>
      </c>
      <c r="F1880" s="20" t="s">
        <v>713</v>
      </c>
      <c r="G1880" s="22">
        <v>28427</v>
      </c>
      <c r="H1880" s="21">
        <v>1</v>
      </c>
      <c r="I1880" s="21">
        <v>0</v>
      </c>
      <c r="J1880" s="21">
        <f>CLEAN!$H1880+CLEAN!$I1880</f>
        <v>1</v>
      </c>
      <c r="K1880" s="23">
        <v>41354</v>
      </c>
      <c r="L1880" s="21">
        <f ca="1">YEAR(TODAY())-YEAR(CLEAN!$K1880)</f>
        <v>12</v>
      </c>
      <c r="M1880" s="21">
        <v>67</v>
      </c>
      <c r="N1880" s="21">
        <f>SUM(CLEAN!$AB1880:$AE1880)</f>
        <v>13</v>
      </c>
      <c r="O1880" s="24">
        <f>CLEAN!$U1880+CLEAN!$V1880+CLEAN!$W1880+CLEAN!$X1880+CLEAN!$Y1880+CLEAN!$Z1880</f>
        <v>52</v>
      </c>
      <c r="P1880" s="21">
        <f>IF(CLEAN!$M1880&lt;=32,3,IF(CLEAN!$M1880&lt;=65,2,1))</f>
        <v>1</v>
      </c>
      <c r="Q1880" s="21">
        <f>IF(Table_Market[[#This Row],[F_TOTAL_achat]]&lt;=14,1,IF(Table_Market[[#This Row],[F_TOTAL_achat]]&lt;=21,2,3))</f>
        <v>1</v>
      </c>
      <c r="R1880" s="21">
        <f>IF(Table_Market[[#This Row],[M_TOTAL_dépensé]]&lt;=115,1,IF(Table_Market[[#This Row],[M_TOTAL_dépensé]]&lt;=833,2,3))</f>
        <v>1</v>
      </c>
      <c r="S1880" s="21" t="str">
        <f>Table_Market[[#This Row],[R_SCORE]]&amp;Table_Market[[#This Row],[F_SCORE]]&amp;Table_Market[[#This Row],[M_SCORE]]</f>
        <v>111</v>
      </c>
      <c r="T18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80" s="24">
        <v>18</v>
      </c>
      <c r="V1880" s="24">
        <v>3</v>
      </c>
      <c r="W1880" s="24">
        <v>19</v>
      </c>
      <c r="X1880" s="24">
        <v>3</v>
      </c>
      <c r="Y1880" s="24">
        <v>3</v>
      </c>
      <c r="Z1880" s="24">
        <v>6</v>
      </c>
      <c r="AA1880" s="21">
        <v>2</v>
      </c>
      <c r="AB1880" s="21">
        <v>2</v>
      </c>
      <c r="AC1880" s="21">
        <v>0</v>
      </c>
      <c r="AD1880" s="21">
        <v>3</v>
      </c>
      <c r="AE1880" s="21">
        <v>8</v>
      </c>
      <c r="AF1880" s="21">
        <v>0</v>
      </c>
      <c r="AG1880" s="21">
        <v>0</v>
      </c>
      <c r="AH1880" s="21">
        <v>0</v>
      </c>
      <c r="AI1880" s="21">
        <v>0</v>
      </c>
      <c r="AJ1880" s="21">
        <v>0</v>
      </c>
      <c r="AK1880" s="21">
        <v>0</v>
      </c>
      <c r="AL1880" s="21">
        <v>3</v>
      </c>
      <c r="AM1880" s="21">
        <v>11</v>
      </c>
      <c r="AN1880" s="25">
        <v>0</v>
      </c>
    </row>
    <row r="1881" spans="1:40" x14ac:dyDescent="0.35">
      <c r="A1881" s="26">
        <v>10757</v>
      </c>
      <c r="B1881" s="27">
        <v>1967</v>
      </c>
      <c r="C1881" s="21">
        <f ca="1">YEAR(TODAY())-CLEAN!$B1881</f>
        <v>58</v>
      </c>
      <c r="D1881" s="28" t="s">
        <v>792</v>
      </c>
      <c r="E1881" s="27" t="s">
        <v>714</v>
      </c>
      <c r="F1881" s="27" t="s">
        <v>711</v>
      </c>
      <c r="G1881" s="29">
        <v>28420</v>
      </c>
      <c r="H1881" s="28">
        <v>1</v>
      </c>
      <c r="I1881" s="28">
        <v>0</v>
      </c>
      <c r="J1881" s="28">
        <f>CLEAN!$H1881+CLEAN!$I1881</f>
        <v>1</v>
      </c>
      <c r="K1881" s="30">
        <v>41632</v>
      </c>
      <c r="L1881" s="28">
        <f ca="1">YEAR(TODAY())-YEAR(CLEAN!$K1881)</f>
        <v>12</v>
      </c>
      <c r="M1881" s="28">
        <v>36</v>
      </c>
      <c r="N1881" s="28">
        <f>SUM(CLEAN!$AB1881:$AE1881)</f>
        <v>9</v>
      </c>
      <c r="O1881" s="31">
        <f>CLEAN!$U1881+CLEAN!$V1881+CLEAN!$W1881+CLEAN!$X1881+CLEAN!$Y1881+CLEAN!$Z1881</f>
        <v>13</v>
      </c>
      <c r="P1881" s="28">
        <f>IF(CLEAN!$M1881&lt;=32,3,IF(CLEAN!$M1881&lt;=65,2,1))</f>
        <v>2</v>
      </c>
      <c r="Q1881" s="28">
        <f>IF(Table_Market[[#This Row],[F_TOTAL_achat]]&lt;=14,1,IF(Table_Market[[#This Row],[F_TOTAL_achat]]&lt;=21,2,3))</f>
        <v>1</v>
      </c>
      <c r="R1881" s="28">
        <f>IF(Table_Market[[#This Row],[M_TOTAL_dépensé]]&lt;=115,1,IF(Table_Market[[#This Row],[M_TOTAL_dépensé]]&lt;=833,2,3))</f>
        <v>1</v>
      </c>
      <c r="S1881" s="21" t="str">
        <f>Table_Market[[#This Row],[R_SCORE]]&amp;Table_Market[[#This Row],[F_SCORE]]&amp;Table_Market[[#This Row],[M_SCORE]]</f>
        <v>211</v>
      </c>
      <c r="T18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81" s="31">
        <v>4</v>
      </c>
      <c r="V1881" s="31">
        <v>2</v>
      </c>
      <c r="W1881" s="31">
        <v>5</v>
      </c>
      <c r="X1881" s="31">
        <v>2</v>
      </c>
      <c r="Y1881" s="31">
        <v>0</v>
      </c>
      <c r="Z1881" s="31">
        <v>0</v>
      </c>
      <c r="AA1881" s="28">
        <v>1</v>
      </c>
      <c r="AB1881" s="28">
        <v>1</v>
      </c>
      <c r="AC1881" s="28">
        <v>0</v>
      </c>
      <c r="AD1881" s="28">
        <v>2</v>
      </c>
      <c r="AE1881" s="28">
        <v>6</v>
      </c>
      <c r="AF1881" s="28">
        <v>0</v>
      </c>
      <c r="AG1881" s="28">
        <v>0</v>
      </c>
      <c r="AH1881" s="28">
        <v>0</v>
      </c>
      <c r="AI1881" s="28">
        <v>0</v>
      </c>
      <c r="AJ1881" s="28">
        <v>0</v>
      </c>
      <c r="AK1881" s="28">
        <v>0</v>
      </c>
      <c r="AL1881" s="28">
        <v>3</v>
      </c>
      <c r="AM1881" s="28">
        <v>11</v>
      </c>
      <c r="AN1881" s="32">
        <v>0</v>
      </c>
    </row>
    <row r="1882" spans="1:40" x14ac:dyDescent="0.35">
      <c r="A1882" s="19">
        <v>10250</v>
      </c>
      <c r="B1882" s="20">
        <v>1947</v>
      </c>
      <c r="C1882" s="21">
        <f ca="1">YEAR(TODAY())-CLEAN!$B1882</f>
        <v>78</v>
      </c>
      <c r="D1882" s="28" t="s">
        <v>794</v>
      </c>
      <c r="E1882" s="20" t="s">
        <v>715</v>
      </c>
      <c r="F1882" s="20" t="s">
        <v>713</v>
      </c>
      <c r="G1882" s="22">
        <v>28389</v>
      </c>
      <c r="H1882" s="21">
        <v>0</v>
      </c>
      <c r="I1882" s="21">
        <v>0</v>
      </c>
      <c r="J1882" s="21">
        <f>CLEAN!$H1882+CLEAN!$I1882</f>
        <v>0</v>
      </c>
      <c r="K1882" s="23">
        <v>41233</v>
      </c>
      <c r="L1882" s="21">
        <f ca="1">YEAR(TODAY())-YEAR(CLEAN!$K1882)</f>
        <v>13</v>
      </c>
      <c r="M1882" s="21">
        <v>49</v>
      </c>
      <c r="N1882" s="21">
        <f>SUM(CLEAN!$AB1882:$AE1882)</f>
        <v>10</v>
      </c>
      <c r="O1882" s="24">
        <f>CLEAN!$U1882+CLEAN!$V1882+CLEAN!$W1882+CLEAN!$X1882+CLEAN!$Y1882+CLEAN!$Z1882</f>
        <v>28</v>
      </c>
      <c r="P1882" s="21">
        <f>IF(CLEAN!$M1882&lt;=32,3,IF(CLEAN!$M1882&lt;=65,2,1))</f>
        <v>2</v>
      </c>
      <c r="Q1882" s="21">
        <f>IF(Table_Market[[#This Row],[F_TOTAL_achat]]&lt;=14,1,IF(Table_Market[[#This Row],[F_TOTAL_achat]]&lt;=21,2,3))</f>
        <v>1</v>
      </c>
      <c r="R1882" s="21">
        <f>IF(Table_Market[[#This Row],[M_TOTAL_dépensé]]&lt;=115,1,IF(Table_Market[[#This Row],[M_TOTAL_dépensé]]&lt;=833,2,3))</f>
        <v>1</v>
      </c>
      <c r="S1882" s="21" t="str">
        <f>Table_Market[[#This Row],[R_SCORE]]&amp;Table_Market[[#This Row],[F_SCORE]]&amp;Table_Market[[#This Row],[M_SCORE]]</f>
        <v>211</v>
      </c>
      <c r="T18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82" s="24">
        <v>1</v>
      </c>
      <c r="V1882" s="24">
        <v>5</v>
      </c>
      <c r="W1882" s="24">
        <v>3</v>
      </c>
      <c r="X1882" s="24">
        <v>7</v>
      </c>
      <c r="Y1882" s="24">
        <v>4</v>
      </c>
      <c r="Z1882" s="24">
        <v>8</v>
      </c>
      <c r="AA1882" s="21">
        <v>1</v>
      </c>
      <c r="AB1882" s="21">
        <v>1</v>
      </c>
      <c r="AC1882" s="21">
        <v>0</v>
      </c>
      <c r="AD1882" s="21">
        <v>2</v>
      </c>
      <c r="AE1882" s="21">
        <v>7</v>
      </c>
      <c r="AF1882" s="21">
        <v>0</v>
      </c>
      <c r="AG1882" s="21">
        <v>0</v>
      </c>
      <c r="AH1882" s="21">
        <v>0</v>
      </c>
      <c r="AI1882" s="21">
        <v>0</v>
      </c>
      <c r="AJ1882" s="21">
        <v>0</v>
      </c>
      <c r="AK1882" s="21">
        <v>0</v>
      </c>
      <c r="AL1882" s="21">
        <v>3</v>
      </c>
      <c r="AM1882" s="21">
        <v>11</v>
      </c>
      <c r="AN1882" s="25">
        <v>0</v>
      </c>
    </row>
    <row r="1883" spans="1:40" x14ac:dyDescent="0.35">
      <c r="A1883" s="26">
        <v>5423</v>
      </c>
      <c r="B1883" s="27">
        <v>1983</v>
      </c>
      <c r="C1883" s="21">
        <f ca="1">YEAR(TODAY())-CLEAN!$B1883</f>
        <v>42</v>
      </c>
      <c r="D1883" s="28" t="s">
        <v>793</v>
      </c>
      <c r="E1883" s="27" t="s">
        <v>716</v>
      </c>
      <c r="F1883" s="27" t="s">
        <v>713</v>
      </c>
      <c r="G1883" s="29">
        <v>28359</v>
      </c>
      <c r="H1883" s="28">
        <v>1</v>
      </c>
      <c r="I1883" s="28">
        <v>0</v>
      </c>
      <c r="J1883" s="28">
        <f>CLEAN!$H1883+CLEAN!$I1883</f>
        <v>1</v>
      </c>
      <c r="K1883" s="30">
        <v>41574</v>
      </c>
      <c r="L1883" s="28">
        <f ca="1">YEAR(TODAY())-YEAR(CLEAN!$K1883)</f>
        <v>12</v>
      </c>
      <c r="M1883" s="28">
        <v>35</v>
      </c>
      <c r="N1883" s="28">
        <f>SUM(CLEAN!$AB1883:$AE1883)</f>
        <v>10</v>
      </c>
      <c r="O1883" s="31">
        <f>CLEAN!$U1883+CLEAN!$V1883+CLEAN!$W1883+CLEAN!$X1883+CLEAN!$Y1883+CLEAN!$Z1883</f>
        <v>16</v>
      </c>
      <c r="P1883" s="28">
        <f>IF(CLEAN!$M1883&lt;=32,3,IF(CLEAN!$M1883&lt;=65,2,1))</f>
        <v>2</v>
      </c>
      <c r="Q1883" s="28">
        <f>IF(Table_Market[[#This Row],[F_TOTAL_achat]]&lt;=14,1,IF(Table_Market[[#This Row],[F_TOTAL_achat]]&lt;=21,2,3))</f>
        <v>1</v>
      </c>
      <c r="R1883" s="28">
        <f>IF(Table_Market[[#This Row],[M_TOTAL_dépensé]]&lt;=115,1,IF(Table_Market[[#This Row],[M_TOTAL_dépensé]]&lt;=833,2,3))</f>
        <v>1</v>
      </c>
      <c r="S1883" s="21" t="str">
        <f>Table_Market[[#This Row],[R_SCORE]]&amp;Table_Market[[#This Row],[F_SCORE]]&amp;Table_Market[[#This Row],[M_SCORE]]</f>
        <v>211</v>
      </c>
      <c r="T18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83" s="31">
        <v>6</v>
      </c>
      <c r="V1883" s="31">
        <v>0</v>
      </c>
      <c r="W1883" s="31">
        <v>5</v>
      </c>
      <c r="X1883" s="31">
        <v>2</v>
      </c>
      <c r="Y1883" s="31">
        <v>1</v>
      </c>
      <c r="Z1883" s="31">
        <v>2</v>
      </c>
      <c r="AA1883" s="28">
        <v>1</v>
      </c>
      <c r="AB1883" s="28">
        <v>1</v>
      </c>
      <c r="AC1883" s="28">
        <v>0</v>
      </c>
      <c r="AD1883" s="28">
        <v>2</v>
      </c>
      <c r="AE1883" s="28">
        <v>7</v>
      </c>
      <c r="AF1883" s="28">
        <v>0</v>
      </c>
      <c r="AG1883" s="28">
        <v>0</v>
      </c>
      <c r="AH1883" s="28">
        <v>0</v>
      </c>
      <c r="AI1883" s="28">
        <v>0</v>
      </c>
      <c r="AJ1883" s="28">
        <v>0</v>
      </c>
      <c r="AK1883" s="28">
        <v>0</v>
      </c>
      <c r="AL1883" s="28">
        <v>3</v>
      </c>
      <c r="AM1883" s="28">
        <v>11</v>
      </c>
      <c r="AN1883" s="32">
        <v>0</v>
      </c>
    </row>
    <row r="1884" spans="1:40" x14ac:dyDescent="0.35">
      <c r="A1884" s="19">
        <v>1050</v>
      </c>
      <c r="B1884" s="20">
        <v>1952</v>
      </c>
      <c r="C1884" s="21">
        <f ca="1">YEAR(TODAY())-CLEAN!$B1884</f>
        <v>73</v>
      </c>
      <c r="D1884" s="28" t="s">
        <v>794</v>
      </c>
      <c r="E1884" s="20" t="s">
        <v>716</v>
      </c>
      <c r="F1884" s="20" t="s">
        <v>710</v>
      </c>
      <c r="G1884" s="22">
        <v>28332</v>
      </c>
      <c r="H1884" s="21">
        <v>0</v>
      </c>
      <c r="I1884" s="21">
        <v>0</v>
      </c>
      <c r="J1884" s="21">
        <f>CLEAN!$H1884+CLEAN!$I1884</f>
        <v>0</v>
      </c>
      <c r="K1884" s="23">
        <v>41759</v>
      </c>
      <c r="L1884" s="21">
        <f ca="1">YEAR(TODAY())-YEAR(CLEAN!$K1884)</f>
        <v>11</v>
      </c>
      <c r="M1884" s="21">
        <v>58</v>
      </c>
      <c r="N1884" s="21">
        <f>SUM(CLEAN!$AB1884:$AE1884)</f>
        <v>9</v>
      </c>
      <c r="O1884" s="24">
        <f>CLEAN!$U1884+CLEAN!$V1884+CLEAN!$W1884+CLEAN!$X1884+CLEAN!$Y1884+CLEAN!$Z1884</f>
        <v>65</v>
      </c>
      <c r="P1884" s="21">
        <f>IF(CLEAN!$M1884&lt;=32,3,IF(CLEAN!$M1884&lt;=65,2,1))</f>
        <v>2</v>
      </c>
      <c r="Q1884" s="21">
        <f>IF(Table_Market[[#This Row],[F_TOTAL_achat]]&lt;=14,1,IF(Table_Market[[#This Row],[F_TOTAL_achat]]&lt;=21,2,3))</f>
        <v>1</v>
      </c>
      <c r="R1884" s="21">
        <f>IF(Table_Market[[#This Row],[M_TOTAL_dépensé]]&lt;=115,1,IF(Table_Market[[#This Row],[M_TOTAL_dépensé]]&lt;=833,2,3))</f>
        <v>1</v>
      </c>
      <c r="S1884" s="21" t="str">
        <f>Table_Market[[#This Row],[R_SCORE]]&amp;Table_Market[[#This Row],[F_SCORE]]&amp;Table_Market[[#This Row],[M_SCORE]]</f>
        <v>211</v>
      </c>
      <c r="T18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84" s="24">
        <v>14</v>
      </c>
      <c r="V1884" s="24">
        <v>10</v>
      </c>
      <c r="W1884" s="24">
        <v>13</v>
      </c>
      <c r="X1884" s="24">
        <v>4</v>
      </c>
      <c r="Y1884" s="24">
        <v>15</v>
      </c>
      <c r="Z1884" s="24">
        <v>9</v>
      </c>
      <c r="AA1884" s="21">
        <v>1</v>
      </c>
      <c r="AB1884" s="21">
        <v>2</v>
      </c>
      <c r="AC1884" s="21">
        <v>1</v>
      </c>
      <c r="AD1884" s="21">
        <v>4</v>
      </c>
      <c r="AE1884" s="21">
        <v>2</v>
      </c>
      <c r="AF1884" s="21">
        <v>0</v>
      </c>
      <c r="AG1884" s="21">
        <v>0</v>
      </c>
      <c r="AH1884" s="21">
        <v>0</v>
      </c>
      <c r="AI1884" s="21">
        <v>0</v>
      </c>
      <c r="AJ1884" s="21">
        <v>0</v>
      </c>
      <c r="AK1884" s="21">
        <v>0</v>
      </c>
      <c r="AL1884" s="21">
        <v>3</v>
      </c>
      <c r="AM1884" s="21">
        <v>11</v>
      </c>
      <c r="AN1884" s="25">
        <v>0</v>
      </c>
    </row>
    <row r="1885" spans="1:40" x14ac:dyDescent="0.35">
      <c r="A1885" s="26">
        <v>5138</v>
      </c>
      <c r="B1885" s="27">
        <v>1950</v>
      </c>
      <c r="C1885" s="21">
        <f ca="1">YEAR(TODAY())-CLEAN!$B1885</f>
        <v>75</v>
      </c>
      <c r="D1885" s="28" t="s">
        <v>794</v>
      </c>
      <c r="E1885" s="27" t="s">
        <v>716</v>
      </c>
      <c r="F1885" s="27" t="s">
        <v>713</v>
      </c>
      <c r="G1885" s="29">
        <v>28320</v>
      </c>
      <c r="H1885" s="28">
        <v>0</v>
      </c>
      <c r="I1885" s="28">
        <v>1</v>
      </c>
      <c r="J1885" s="28">
        <f>CLEAN!$H1885+CLEAN!$I1885</f>
        <v>1</v>
      </c>
      <c r="K1885" s="30">
        <v>41288</v>
      </c>
      <c r="L1885" s="28"/>
      <c r="M1885" s="28">
        <v>68</v>
      </c>
      <c r="N1885" s="28">
        <f>SUM(CLEAN!$AB1885:$AE1885)</f>
        <v>12</v>
      </c>
      <c r="O1885" s="31">
        <f>CLEAN!$U1885+CLEAN!$V1885+CLEAN!$W1885+CLEAN!$X1885+CLEAN!$Y1885+CLEAN!$Z1885</f>
        <v>43</v>
      </c>
      <c r="P1885" s="28">
        <f>IF(CLEAN!$M1885&lt;=32,3,IF(CLEAN!$M1885&lt;=65,2,1))</f>
        <v>1</v>
      </c>
      <c r="Q1885" s="28">
        <f>IF(Table_Market[[#This Row],[F_TOTAL_achat]]&lt;=14,1,IF(Table_Market[[#This Row],[F_TOTAL_achat]]&lt;=21,2,3))</f>
        <v>1</v>
      </c>
      <c r="R1885" s="28">
        <f>IF(Table_Market[[#This Row],[M_TOTAL_dépensé]]&lt;=115,1,IF(Table_Market[[#This Row],[M_TOTAL_dépensé]]&lt;=833,2,3))</f>
        <v>1</v>
      </c>
      <c r="S1885" s="21" t="str">
        <f>Table_Market[[#This Row],[R_SCORE]]&amp;Table_Market[[#This Row],[F_SCORE]]&amp;Table_Market[[#This Row],[M_SCORE]]</f>
        <v>111</v>
      </c>
      <c r="T18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85" s="31">
        <v>19</v>
      </c>
      <c r="V1885" s="31">
        <v>1</v>
      </c>
      <c r="W1885" s="31">
        <v>14</v>
      </c>
      <c r="X1885" s="31">
        <v>3</v>
      </c>
      <c r="Y1885" s="31">
        <v>2</v>
      </c>
      <c r="Z1885" s="31">
        <v>4</v>
      </c>
      <c r="AA1885" s="28">
        <v>1</v>
      </c>
      <c r="AB1885" s="28">
        <v>1</v>
      </c>
      <c r="AC1885" s="28">
        <v>0</v>
      </c>
      <c r="AD1885" s="28">
        <v>3</v>
      </c>
      <c r="AE1885" s="28">
        <v>8</v>
      </c>
      <c r="AF1885" s="28">
        <v>0</v>
      </c>
      <c r="AG1885" s="28">
        <v>0</v>
      </c>
      <c r="AH1885" s="28">
        <v>0</v>
      </c>
      <c r="AI1885" s="28">
        <v>0</v>
      </c>
      <c r="AJ1885" s="28">
        <v>0</v>
      </c>
      <c r="AK1885" s="28">
        <v>0</v>
      </c>
      <c r="AL1885" s="28">
        <v>3</v>
      </c>
      <c r="AM1885" s="28">
        <v>11</v>
      </c>
      <c r="AN1885" s="32">
        <v>0</v>
      </c>
    </row>
    <row r="1886" spans="1:40" x14ac:dyDescent="0.35">
      <c r="A1886" s="19">
        <v>2563</v>
      </c>
      <c r="B1886" s="20">
        <v>1961</v>
      </c>
      <c r="C1886" s="21">
        <f ca="1">YEAR(TODAY())-CLEAN!$B1886</f>
        <v>64</v>
      </c>
      <c r="D1886" s="28" t="s">
        <v>794</v>
      </c>
      <c r="E1886" s="20" t="s">
        <v>715</v>
      </c>
      <c r="F1886" s="20" t="s">
        <v>710</v>
      </c>
      <c r="G1886" s="22">
        <v>28249</v>
      </c>
      <c r="H1886" s="21">
        <v>0</v>
      </c>
      <c r="I1886" s="21">
        <v>0</v>
      </c>
      <c r="J1886" s="21">
        <f>CLEAN!$H1886+CLEAN!$I1886</f>
        <v>0</v>
      </c>
      <c r="K1886" s="23">
        <v>41805</v>
      </c>
      <c r="L1886" s="21">
        <f ca="1">YEAR(TODAY())-YEAR(CLEAN!$K1886)</f>
        <v>11</v>
      </c>
      <c r="M1886" s="21">
        <v>80</v>
      </c>
      <c r="N1886" s="21">
        <f>SUM(CLEAN!$AB1886:$AE1886)</f>
        <v>11</v>
      </c>
      <c r="O1886" s="24">
        <f>CLEAN!$U1886+CLEAN!$V1886+CLEAN!$W1886+CLEAN!$X1886+CLEAN!$Y1886+CLEAN!$Z1886</f>
        <v>43</v>
      </c>
      <c r="P1886" s="21">
        <f>IF(CLEAN!$M1886&lt;=32,3,IF(CLEAN!$M1886&lt;=65,2,1))</f>
        <v>1</v>
      </c>
      <c r="Q1886" s="21">
        <f>IF(Table_Market[[#This Row],[F_TOTAL_achat]]&lt;=14,1,IF(Table_Market[[#This Row],[F_TOTAL_achat]]&lt;=21,2,3))</f>
        <v>1</v>
      </c>
      <c r="R1886" s="21">
        <f>IF(Table_Market[[#This Row],[M_TOTAL_dépensé]]&lt;=115,1,IF(Table_Market[[#This Row],[M_TOTAL_dépensé]]&lt;=833,2,3))</f>
        <v>1</v>
      </c>
      <c r="S1886" s="21" t="str">
        <f>Table_Market[[#This Row],[R_SCORE]]&amp;Table_Market[[#This Row],[F_SCORE]]&amp;Table_Market[[#This Row],[M_SCORE]]</f>
        <v>111</v>
      </c>
      <c r="T18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86" s="24">
        <v>1</v>
      </c>
      <c r="V1886" s="24">
        <v>9</v>
      </c>
      <c r="W1886" s="24">
        <v>7</v>
      </c>
      <c r="X1886" s="24">
        <v>2</v>
      </c>
      <c r="Y1886" s="24">
        <v>14</v>
      </c>
      <c r="Z1886" s="24">
        <v>10</v>
      </c>
      <c r="AA1886" s="21">
        <v>1</v>
      </c>
      <c r="AB1886" s="21">
        <v>2</v>
      </c>
      <c r="AC1886" s="21">
        <v>0</v>
      </c>
      <c r="AD1886" s="21">
        <v>3</v>
      </c>
      <c r="AE1886" s="21">
        <v>6</v>
      </c>
      <c r="AF1886" s="21">
        <v>0</v>
      </c>
      <c r="AG1886" s="21">
        <v>0</v>
      </c>
      <c r="AH1886" s="21">
        <v>0</v>
      </c>
      <c r="AI1886" s="21">
        <v>0</v>
      </c>
      <c r="AJ1886" s="21">
        <v>0</v>
      </c>
      <c r="AK1886" s="21">
        <v>0</v>
      </c>
      <c r="AL1886" s="21">
        <v>3</v>
      </c>
      <c r="AM1886" s="21">
        <v>11</v>
      </c>
      <c r="AN1886" s="25">
        <v>0</v>
      </c>
    </row>
    <row r="1887" spans="1:40" x14ac:dyDescent="0.35">
      <c r="A1887" s="26">
        <v>8312</v>
      </c>
      <c r="B1887" s="27">
        <v>1961</v>
      </c>
      <c r="C1887" s="21">
        <f ca="1">YEAR(TODAY())-CLEAN!$B1887</f>
        <v>64</v>
      </c>
      <c r="D1887" s="28" t="s">
        <v>794</v>
      </c>
      <c r="E1887" s="27" t="s">
        <v>715</v>
      </c>
      <c r="F1887" s="27" t="s">
        <v>710</v>
      </c>
      <c r="G1887" s="29">
        <v>28249</v>
      </c>
      <c r="H1887" s="28">
        <v>0</v>
      </c>
      <c r="I1887" s="28">
        <v>0</v>
      </c>
      <c r="J1887" s="28">
        <f>CLEAN!$H1887+CLEAN!$I1887</f>
        <v>0</v>
      </c>
      <c r="K1887" s="30">
        <v>41805</v>
      </c>
      <c r="L1887" s="28">
        <f ca="1">YEAR(TODAY())-YEAR(CLEAN!$K1887)</f>
        <v>11</v>
      </c>
      <c r="M1887" s="28">
        <v>80</v>
      </c>
      <c r="N1887" s="28">
        <f>SUM(CLEAN!$AB1887:$AE1887)</f>
        <v>11</v>
      </c>
      <c r="O1887" s="31">
        <f>CLEAN!$U1887+CLEAN!$V1887+CLEAN!$W1887+CLEAN!$X1887+CLEAN!$Y1887+CLEAN!$Z1887</f>
        <v>43</v>
      </c>
      <c r="P1887" s="28">
        <f>IF(CLEAN!$M1887&lt;=32,3,IF(CLEAN!$M1887&lt;=65,2,1))</f>
        <v>1</v>
      </c>
      <c r="Q1887" s="28">
        <f>IF(Table_Market[[#This Row],[F_TOTAL_achat]]&lt;=14,1,IF(Table_Market[[#This Row],[F_TOTAL_achat]]&lt;=21,2,3))</f>
        <v>1</v>
      </c>
      <c r="R1887" s="28">
        <f>IF(Table_Market[[#This Row],[M_TOTAL_dépensé]]&lt;=115,1,IF(Table_Market[[#This Row],[M_TOTAL_dépensé]]&lt;=833,2,3))</f>
        <v>1</v>
      </c>
      <c r="S1887" s="21" t="str">
        <f>Table_Market[[#This Row],[R_SCORE]]&amp;Table_Market[[#This Row],[F_SCORE]]&amp;Table_Market[[#This Row],[M_SCORE]]</f>
        <v>111</v>
      </c>
      <c r="T18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87" s="31">
        <v>1</v>
      </c>
      <c r="V1887" s="31">
        <v>9</v>
      </c>
      <c r="W1887" s="31">
        <v>7</v>
      </c>
      <c r="X1887" s="31">
        <v>2</v>
      </c>
      <c r="Y1887" s="31">
        <v>14</v>
      </c>
      <c r="Z1887" s="31">
        <v>10</v>
      </c>
      <c r="AA1887" s="28">
        <v>1</v>
      </c>
      <c r="AB1887" s="28">
        <v>2</v>
      </c>
      <c r="AC1887" s="28">
        <v>0</v>
      </c>
      <c r="AD1887" s="28">
        <v>3</v>
      </c>
      <c r="AE1887" s="28">
        <v>6</v>
      </c>
      <c r="AF1887" s="28">
        <v>0</v>
      </c>
      <c r="AG1887" s="28">
        <v>0</v>
      </c>
      <c r="AH1887" s="28">
        <v>0</v>
      </c>
      <c r="AI1887" s="28">
        <v>0</v>
      </c>
      <c r="AJ1887" s="28">
        <v>0</v>
      </c>
      <c r="AK1887" s="28">
        <v>0</v>
      </c>
      <c r="AL1887" s="28">
        <v>3</v>
      </c>
      <c r="AM1887" s="28">
        <v>11</v>
      </c>
      <c r="AN1887" s="32">
        <v>0</v>
      </c>
    </row>
    <row r="1888" spans="1:40" x14ac:dyDescent="0.35">
      <c r="A1888" s="19">
        <v>2428</v>
      </c>
      <c r="B1888" s="20">
        <v>1970</v>
      </c>
      <c r="C1888" s="21">
        <f ca="1">YEAR(TODAY())-CLEAN!$B1888</f>
        <v>55</v>
      </c>
      <c r="D1888" s="28" t="s">
        <v>792</v>
      </c>
      <c r="E1888" s="20" t="s">
        <v>716</v>
      </c>
      <c r="F1888" s="20" t="s">
        <v>710</v>
      </c>
      <c r="G1888" s="22">
        <v>28164</v>
      </c>
      <c r="H1888" s="21">
        <v>1</v>
      </c>
      <c r="I1888" s="21">
        <v>0</v>
      </c>
      <c r="J1888" s="21">
        <f>CLEAN!$H1888+CLEAN!$I1888</f>
        <v>1</v>
      </c>
      <c r="K1888" s="23">
        <v>41398</v>
      </c>
      <c r="L1888" s="21">
        <f ca="1">YEAR(TODAY())-YEAR(CLEAN!$K1888)</f>
        <v>12</v>
      </c>
      <c r="M1888" s="21">
        <v>23</v>
      </c>
      <c r="N1888" s="21">
        <f>SUM(CLEAN!$AB1888:$AE1888)</f>
        <v>13</v>
      </c>
      <c r="O1888" s="24">
        <f>CLEAN!$U1888+CLEAN!$V1888+CLEAN!$W1888+CLEAN!$X1888+CLEAN!$Y1888+CLEAN!$Z1888</f>
        <v>78</v>
      </c>
      <c r="P1888" s="21">
        <f>IF(CLEAN!$M1888&lt;=32,3,IF(CLEAN!$M1888&lt;=65,2,1))</f>
        <v>3</v>
      </c>
      <c r="Q1888" s="21">
        <f>IF(Table_Market[[#This Row],[F_TOTAL_achat]]&lt;=14,1,IF(Table_Market[[#This Row],[F_TOTAL_achat]]&lt;=21,2,3))</f>
        <v>1</v>
      </c>
      <c r="R1888" s="21">
        <f>IF(Table_Market[[#This Row],[M_TOTAL_dépensé]]&lt;=115,1,IF(Table_Market[[#This Row],[M_TOTAL_dépensé]]&lt;=833,2,3))</f>
        <v>1</v>
      </c>
      <c r="S1888" s="21" t="str">
        <f>Table_Market[[#This Row],[R_SCORE]]&amp;Table_Market[[#This Row],[F_SCORE]]&amp;Table_Market[[#This Row],[M_SCORE]]</f>
        <v>311</v>
      </c>
      <c r="T18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88" s="24">
        <v>3</v>
      </c>
      <c r="V1888" s="24">
        <v>18</v>
      </c>
      <c r="W1888" s="24">
        <v>26</v>
      </c>
      <c r="X1888" s="24">
        <v>11</v>
      </c>
      <c r="Y1888" s="24">
        <v>8</v>
      </c>
      <c r="Z1888" s="24">
        <v>12</v>
      </c>
      <c r="AA1888" s="21">
        <v>3</v>
      </c>
      <c r="AB1888" s="21">
        <v>2</v>
      </c>
      <c r="AC1888" s="21">
        <v>0</v>
      </c>
      <c r="AD1888" s="21">
        <v>4</v>
      </c>
      <c r="AE1888" s="21">
        <v>7</v>
      </c>
      <c r="AF1888" s="21">
        <v>0</v>
      </c>
      <c r="AG1888" s="21">
        <v>0</v>
      </c>
      <c r="AH1888" s="21">
        <v>0</v>
      </c>
      <c r="AI1888" s="21">
        <v>0</v>
      </c>
      <c r="AJ1888" s="21">
        <v>0</v>
      </c>
      <c r="AK1888" s="21">
        <v>0</v>
      </c>
      <c r="AL1888" s="21">
        <v>3</v>
      </c>
      <c r="AM1888" s="21">
        <v>11</v>
      </c>
      <c r="AN1888" s="25">
        <v>0</v>
      </c>
    </row>
    <row r="1889" spans="1:40" x14ac:dyDescent="0.35">
      <c r="A1889" s="26">
        <v>7998</v>
      </c>
      <c r="B1889" s="27">
        <v>1958</v>
      </c>
      <c r="C1889" s="21">
        <f ca="1">YEAR(TODAY())-CLEAN!$B1889</f>
        <v>67</v>
      </c>
      <c r="D1889" s="28" t="s">
        <v>794</v>
      </c>
      <c r="E1889" s="27" t="s">
        <v>716</v>
      </c>
      <c r="F1889" s="27" t="s">
        <v>713</v>
      </c>
      <c r="G1889" s="29">
        <v>28087</v>
      </c>
      <c r="H1889" s="28">
        <v>1</v>
      </c>
      <c r="I1889" s="28">
        <v>1</v>
      </c>
      <c r="J1889" s="28">
        <f>CLEAN!$H1889+CLEAN!$I1889</f>
        <v>2</v>
      </c>
      <c r="K1889" s="30">
        <v>41254</v>
      </c>
      <c r="L1889" s="28">
        <f ca="1">YEAR(TODAY())-YEAR(CLEAN!$K1889)</f>
        <v>13</v>
      </c>
      <c r="M1889" s="28">
        <v>77</v>
      </c>
      <c r="N1889" s="28">
        <f>SUM(CLEAN!$AB1889:$AE1889)</f>
        <v>13</v>
      </c>
      <c r="O1889" s="31">
        <f>CLEAN!$U1889+CLEAN!$V1889+CLEAN!$W1889+CLEAN!$X1889+CLEAN!$Y1889+CLEAN!$Z1889</f>
        <v>112</v>
      </c>
      <c r="P1889" s="28">
        <f>IF(CLEAN!$M1889&lt;=32,3,IF(CLEAN!$M1889&lt;=65,2,1))</f>
        <v>1</v>
      </c>
      <c r="Q1889" s="28">
        <f>IF(Table_Market[[#This Row],[F_TOTAL_achat]]&lt;=14,1,IF(Table_Market[[#This Row],[F_TOTAL_achat]]&lt;=21,2,3))</f>
        <v>1</v>
      </c>
      <c r="R1889" s="28">
        <f>IF(Table_Market[[#This Row],[M_TOTAL_dépensé]]&lt;=115,1,IF(Table_Market[[#This Row],[M_TOTAL_dépensé]]&lt;=833,2,3))</f>
        <v>1</v>
      </c>
      <c r="S1889" s="21" t="str">
        <f>Table_Market[[#This Row],[R_SCORE]]&amp;Table_Market[[#This Row],[F_SCORE]]&amp;Table_Market[[#This Row],[M_SCORE]]</f>
        <v>111</v>
      </c>
      <c r="T18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89" s="31">
        <v>53</v>
      </c>
      <c r="V1889" s="31">
        <v>8</v>
      </c>
      <c r="W1889" s="31">
        <v>17</v>
      </c>
      <c r="X1889" s="31">
        <v>13</v>
      </c>
      <c r="Y1889" s="31">
        <v>0</v>
      </c>
      <c r="Z1889" s="31">
        <v>21</v>
      </c>
      <c r="AA1889" s="28">
        <v>3</v>
      </c>
      <c r="AB1889" s="28">
        <v>2</v>
      </c>
      <c r="AC1889" s="28">
        <v>2</v>
      </c>
      <c r="AD1889" s="28">
        <v>2</v>
      </c>
      <c r="AE1889" s="28">
        <v>7</v>
      </c>
      <c r="AF1889" s="28">
        <v>0</v>
      </c>
      <c r="AG1889" s="28">
        <v>0</v>
      </c>
      <c r="AH1889" s="28">
        <v>0</v>
      </c>
      <c r="AI1889" s="28">
        <v>0</v>
      </c>
      <c r="AJ1889" s="28">
        <v>0</v>
      </c>
      <c r="AK1889" s="28">
        <v>0</v>
      </c>
      <c r="AL1889" s="28">
        <v>3</v>
      </c>
      <c r="AM1889" s="28">
        <v>11</v>
      </c>
      <c r="AN1889" s="32">
        <v>0</v>
      </c>
    </row>
    <row r="1890" spans="1:40" x14ac:dyDescent="0.35">
      <c r="A1890" s="19">
        <v>5074</v>
      </c>
      <c r="B1890" s="20">
        <v>1986</v>
      </c>
      <c r="C1890" s="21">
        <f ca="1">YEAR(TODAY())-CLEAN!$B1890</f>
        <v>39</v>
      </c>
      <c r="D1890" s="28" t="s">
        <v>793</v>
      </c>
      <c r="E1890" s="20" t="s">
        <v>717</v>
      </c>
      <c r="F1890" s="20" t="s">
        <v>710</v>
      </c>
      <c r="G1890" s="22">
        <v>28072</v>
      </c>
      <c r="H1890" s="21">
        <v>1</v>
      </c>
      <c r="I1890" s="21">
        <v>0</v>
      </c>
      <c r="J1890" s="21">
        <f>CLEAN!$H1890+CLEAN!$I1890</f>
        <v>1</v>
      </c>
      <c r="K1890" s="23">
        <v>41463</v>
      </c>
      <c r="L1890" s="21">
        <f ca="1">YEAR(TODAY())-YEAR(CLEAN!$K1890)</f>
        <v>12</v>
      </c>
      <c r="M1890" s="21">
        <v>10</v>
      </c>
      <c r="N1890" s="21">
        <f>SUM(CLEAN!$AB1890:$AE1890)</f>
        <v>11</v>
      </c>
      <c r="O1890" s="24">
        <f>CLEAN!$U1890+CLEAN!$V1890+CLEAN!$W1890+CLEAN!$X1890+CLEAN!$Y1890+CLEAN!$Z1890</f>
        <v>47</v>
      </c>
      <c r="P1890" s="21">
        <f>IF(CLEAN!$M1890&lt;=32,3,IF(CLEAN!$M1890&lt;=65,2,1))</f>
        <v>3</v>
      </c>
      <c r="Q1890" s="21">
        <f>IF(Table_Market[[#This Row],[F_TOTAL_achat]]&lt;=14,1,IF(Table_Market[[#This Row],[F_TOTAL_achat]]&lt;=21,2,3))</f>
        <v>1</v>
      </c>
      <c r="R1890" s="21">
        <f>IF(Table_Market[[#This Row],[M_TOTAL_dépensé]]&lt;=115,1,IF(Table_Market[[#This Row],[M_TOTAL_dépensé]]&lt;=833,2,3))</f>
        <v>1</v>
      </c>
      <c r="S1890" s="21" t="str">
        <f>Table_Market[[#This Row],[R_SCORE]]&amp;Table_Market[[#This Row],[F_SCORE]]&amp;Table_Market[[#This Row],[M_SCORE]]</f>
        <v>311</v>
      </c>
      <c r="T18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90" s="24">
        <v>30</v>
      </c>
      <c r="V1890" s="24">
        <v>0</v>
      </c>
      <c r="W1890" s="24">
        <v>10</v>
      </c>
      <c r="X1890" s="24">
        <v>2</v>
      </c>
      <c r="Y1890" s="24">
        <v>0</v>
      </c>
      <c r="Z1890" s="24">
        <v>5</v>
      </c>
      <c r="AA1890" s="21">
        <v>1</v>
      </c>
      <c r="AB1890" s="21">
        <v>1</v>
      </c>
      <c r="AC1890" s="21">
        <v>0</v>
      </c>
      <c r="AD1890" s="21">
        <v>3</v>
      </c>
      <c r="AE1890" s="21">
        <v>7</v>
      </c>
      <c r="AF1890" s="21">
        <v>0</v>
      </c>
      <c r="AG1890" s="21">
        <v>0</v>
      </c>
      <c r="AH1890" s="21">
        <v>0</v>
      </c>
      <c r="AI1890" s="21">
        <v>0</v>
      </c>
      <c r="AJ1890" s="21">
        <v>0</v>
      </c>
      <c r="AK1890" s="21">
        <v>0</v>
      </c>
      <c r="AL1890" s="21">
        <v>3</v>
      </c>
      <c r="AM1890" s="21">
        <v>11</v>
      </c>
      <c r="AN1890" s="25">
        <v>0</v>
      </c>
    </row>
    <row r="1891" spans="1:40" x14ac:dyDescent="0.35">
      <c r="A1891" s="26">
        <v>9503</v>
      </c>
      <c r="B1891" s="27">
        <v>1980</v>
      </c>
      <c r="C1891" s="21">
        <f ca="1">YEAR(TODAY())-CLEAN!$B1891</f>
        <v>45</v>
      </c>
      <c r="D1891" s="28" t="s">
        <v>792</v>
      </c>
      <c r="E1891" s="27" t="s">
        <v>716</v>
      </c>
      <c r="F1891" s="27" t="s">
        <v>709</v>
      </c>
      <c r="G1891" s="29">
        <v>28071</v>
      </c>
      <c r="H1891" s="28">
        <v>0</v>
      </c>
      <c r="I1891" s="28">
        <v>0</v>
      </c>
      <c r="J1891" s="28">
        <f>CLEAN!$H1891+CLEAN!$I1891</f>
        <v>0</v>
      </c>
      <c r="K1891" s="30">
        <v>41150</v>
      </c>
      <c r="L1891" s="28">
        <f ca="1">YEAR(TODAY())-YEAR(CLEAN!$K1891)</f>
        <v>13</v>
      </c>
      <c r="M1891" s="28">
        <v>65</v>
      </c>
      <c r="N1891" s="28">
        <f>SUM(CLEAN!$AB1891:$AE1891)</f>
        <v>19</v>
      </c>
      <c r="O1891" s="31">
        <f>CLEAN!$U1891+CLEAN!$V1891+CLEAN!$W1891+CLEAN!$X1891+CLEAN!$Y1891+CLEAN!$Z1891</f>
        <v>313</v>
      </c>
      <c r="P1891" s="28">
        <f>IF(CLEAN!$M1891&lt;=32,3,IF(CLEAN!$M1891&lt;=65,2,1))</f>
        <v>2</v>
      </c>
      <c r="Q1891" s="28">
        <f>IF(Table_Market[[#This Row],[F_TOTAL_achat]]&lt;=14,1,IF(Table_Market[[#This Row],[F_TOTAL_achat]]&lt;=21,2,3))</f>
        <v>2</v>
      </c>
      <c r="R1891" s="28">
        <f>IF(Table_Market[[#This Row],[M_TOTAL_dépensé]]&lt;=115,1,IF(Table_Market[[#This Row],[M_TOTAL_dépensé]]&lt;=833,2,3))</f>
        <v>2</v>
      </c>
      <c r="S1891" s="21" t="str">
        <f>Table_Market[[#This Row],[R_SCORE]]&amp;Table_Market[[#This Row],[F_SCORE]]&amp;Table_Market[[#This Row],[M_SCORE]]</f>
        <v>222</v>
      </c>
      <c r="T18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91" s="31">
        <v>39</v>
      </c>
      <c r="V1891" s="31">
        <v>33</v>
      </c>
      <c r="W1891" s="31">
        <v>130</v>
      </c>
      <c r="X1891" s="31">
        <v>41</v>
      </c>
      <c r="Y1891" s="31">
        <v>26</v>
      </c>
      <c r="Z1891" s="31">
        <v>44</v>
      </c>
      <c r="AA1891" s="28">
        <v>2</v>
      </c>
      <c r="AB1891" s="28">
        <v>5</v>
      </c>
      <c r="AC1891" s="28">
        <v>1</v>
      </c>
      <c r="AD1891" s="28">
        <v>5</v>
      </c>
      <c r="AE1891" s="28">
        <v>8</v>
      </c>
      <c r="AF1891" s="28">
        <v>0</v>
      </c>
      <c r="AG1891" s="28">
        <v>0</v>
      </c>
      <c r="AH1891" s="28">
        <v>0</v>
      </c>
      <c r="AI1891" s="28">
        <v>0</v>
      </c>
      <c r="AJ1891" s="28">
        <v>0</v>
      </c>
      <c r="AK1891" s="28">
        <v>0</v>
      </c>
      <c r="AL1891" s="28">
        <v>3</v>
      </c>
      <c r="AM1891" s="28">
        <v>11</v>
      </c>
      <c r="AN1891" s="32">
        <v>0</v>
      </c>
    </row>
    <row r="1892" spans="1:40" x14ac:dyDescent="0.35">
      <c r="A1892" s="19">
        <v>10598</v>
      </c>
      <c r="B1892" s="20">
        <v>1967</v>
      </c>
      <c r="C1892" s="21">
        <f ca="1">YEAR(TODAY())-CLEAN!$B1892</f>
        <v>58</v>
      </c>
      <c r="D1892" s="28" t="s">
        <v>792</v>
      </c>
      <c r="E1892" s="20" t="s">
        <v>716</v>
      </c>
      <c r="F1892" s="20" t="s">
        <v>713</v>
      </c>
      <c r="G1892" s="22">
        <v>27943</v>
      </c>
      <c r="H1892" s="21">
        <v>1</v>
      </c>
      <c r="I1892" s="21">
        <v>1</v>
      </c>
      <c r="J1892" s="21">
        <f>CLEAN!$H1892+CLEAN!$I1892</f>
        <v>2</v>
      </c>
      <c r="K1892" s="23">
        <v>41379</v>
      </c>
      <c r="L1892" s="21">
        <f ca="1">YEAR(TODAY())-YEAR(CLEAN!$K1892)</f>
        <v>12</v>
      </c>
      <c r="M1892" s="21">
        <v>89</v>
      </c>
      <c r="N1892" s="21">
        <f>SUM(CLEAN!$AB1892:$AE1892)</f>
        <v>13</v>
      </c>
      <c r="O1892" s="24">
        <f>CLEAN!$U1892+CLEAN!$V1892+CLEAN!$W1892+CLEAN!$X1892+CLEAN!$Y1892+CLEAN!$Z1892</f>
        <v>37</v>
      </c>
      <c r="P1892" s="21">
        <f>IF(CLEAN!$M1892&lt;=32,3,IF(CLEAN!$M1892&lt;=65,2,1))</f>
        <v>1</v>
      </c>
      <c r="Q1892" s="21">
        <f>IF(Table_Market[[#This Row],[F_TOTAL_achat]]&lt;=14,1,IF(Table_Market[[#This Row],[F_TOTAL_achat]]&lt;=21,2,3))</f>
        <v>1</v>
      </c>
      <c r="R1892" s="21">
        <f>IF(Table_Market[[#This Row],[M_TOTAL_dépensé]]&lt;=115,1,IF(Table_Market[[#This Row],[M_TOTAL_dépensé]]&lt;=833,2,3))</f>
        <v>1</v>
      </c>
      <c r="S1892" s="21" t="str">
        <f>Table_Market[[#This Row],[R_SCORE]]&amp;Table_Market[[#This Row],[F_SCORE]]&amp;Table_Market[[#This Row],[M_SCORE]]</f>
        <v>111</v>
      </c>
      <c r="T18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92" s="24">
        <v>12</v>
      </c>
      <c r="V1892" s="24">
        <v>1</v>
      </c>
      <c r="W1892" s="24">
        <v>16</v>
      </c>
      <c r="X1892" s="24">
        <v>4</v>
      </c>
      <c r="Y1892" s="24">
        <v>1</v>
      </c>
      <c r="Z1892" s="24">
        <v>3</v>
      </c>
      <c r="AA1892" s="21">
        <v>3</v>
      </c>
      <c r="AB1892" s="21">
        <v>2</v>
      </c>
      <c r="AC1892" s="21">
        <v>0</v>
      </c>
      <c r="AD1892" s="21">
        <v>3</v>
      </c>
      <c r="AE1892" s="21">
        <v>8</v>
      </c>
      <c r="AF1892" s="21">
        <v>0</v>
      </c>
      <c r="AG1892" s="21">
        <v>0</v>
      </c>
      <c r="AH1892" s="21">
        <v>0</v>
      </c>
      <c r="AI1892" s="21">
        <v>0</v>
      </c>
      <c r="AJ1892" s="21">
        <v>0</v>
      </c>
      <c r="AK1892" s="21">
        <v>0</v>
      </c>
      <c r="AL1892" s="21">
        <v>3</v>
      </c>
      <c r="AM1892" s="21">
        <v>11</v>
      </c>
      <c r="AN1892" s="25">
        <v>0</v>
      </c>
    </row>
    <row r="1893" spans="1:40" x14ac:dyDescent="0.35">
      <c r="A1893" s="26">
        <v>7437</v>
      </c>
      <c r="B1893" s="27">
        <v>1988</v>
      </c>
      <c r="C1893" s="21">
        <f ca="1">YEAR(TODAY())-CLEAN!$B1893</f>
        <v>37</v>
      </c>
      <c r="D1893" s="28" t="s">
        <v>793</v>
      </c>
      <c r="E1893" s="27" t="s">
        <v>716</v>
      </c>
      <c r="F1893" s="27" t="s">
        <v>709</v>
      </c>
      <c r="G1893" s="29">
        <v>27938</v>
      </c>
      <c r="H1893" s="28">
        <v>1</v>
      </c>
      <c r="I1893" s="28">
        <v>0</v>
      </c>
      <c r="J1893" s="28">
        <f>CLEAN!$H1893+CLEAN!$I1893</f>
        <v>1</v>
      </c>
      <c r="K1893" s="30">
        <v>41757</v>
      </c>
      <c r="L1893" s="28">
        <f ca="1">YEAR(TODAY())-YEAR(CLEAN!$K1893)</f>
        <v>11</v>
      </c>
      <c r="M1893" s="28">
        <v>31</v>
      </c>
      <c r="N1893" s="28">
        <f>SUM(CLEAN!$AB1893:$AE1893)</f>
        <v>8</v>
      </c>
      <c r="O1893" s="31">
        <f>CLEAN!$U1893+CLEAN!$V1893+CLEAN!$W1893+CLEAN!$X1893+CLEAN!$Y1893+CLEAN!$Z1893</f>
        <v>29</v>
      </c>
      <c r="P1893" s="28">
        <f>IF(CLEAN!$M1893&lt;=32,3,IF(CLEAN!$M1893&lt;=65,2,1))</f>
        <v>3</v>
      </c>
      <c r="Q1893" s="28">
        <f>IF(Table_Market[[#This Row],[F_TOTAL_achat]]&lt;=14,1,IF(Table_Market[[#This Row],[F_TOTAL_achat]]&lt;=21,2,3))</f>
        <v>1</v>
      </c>
      <c r="R1893" s="28">
        <f>IF(Table_Market[[#This Row],[M_TOTAL_dépensé]]&lt;=115,1,IF(Table_Market[[#This Row],[M_TOTAL_dépensé]]&lt;=833,2,3))</f>
        <v>1</v>
      </c>
      <c r="S1893" s="21" t="str">
        <f>Table_Market[[#This Row],[R_SCORE]]&amp;Table_Market[[#This Row],[F_SCORE]]&amp;Table_Market[[#This Row],[M_SCORE]]</f>
        <v>311</v>
      </c>
      <c r="T18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93" s="31">
        <v>13</v>
      </c>
      <c r="V1893" s="31">
        <v>0</v>
      </c>
      <c r="W1893" s="31">
        <v>8</v>
      </c>
      <c r="X1893" s="31">
        <v>2</v>
      </c>
      <c r="Y1893" s="31">
        <v>1</v>
      </c>
      <c r="Z1893" s="31">
        <v>5</v>
      </c>
      <c r="AA1893" s="28">
        <v>1</v>
      </c>
      <c r="AB1893" s="28">
        <v>1</v>
      </c>
      <c r="AC1893" s="28">
        <v>0</v>
      </c>
      <c r="AD1893" s="28">
        <v>4</v>
      </c>
      <c r="AE1893" s="28">
        <v>3</v>
      </c>
      <c r="AF1893" s="28">
        <v>0</v>
      </c>
      <c r="AG1893" s="28">
        <v>0</v>
      </c>
      <c r="AH1893" s="28">
        <v>0</v>
      </c>
      <c r="AI1893" s="28">
        <v>0</v>
      </c>
      <c r="AJ1893" s="28">
        <v>0</v>
      </c>
      <c r="AK1893" s="28">
        <v>0</v>
      </c>
      <c r="AL1893" s="28">
        <v>3</v>
      </c>
      <c r="AM1893" s="28">
        <v>11</v>
      </c>
      <c r="AN1893" s="32">
        <v>0</v>
      </c>
    </row>
    <row r="1894" spans="1:40" x14ac:dyDescent="0.35">
      <c r="A1894" s="19">
        <v>7574</v>
      </c>
      <c r="B1894" s="20">
        <v>1979</v>
      </c>
      <c r="C1894" s="21">
        <f ca="1">YEAR(TODAY())-CLEAN!$B1894</f>
        <v>46</v>
      </c>
      <c r="D1894" s="28" t="s">
        <v>792</v>
      </c>
      <c r="E1894" s="20" t="s">
        <v>714</v>
      </c>
      <c r="F1894" s="20" t="s">
        <v>713</v>
      </c>
      <c r="G1894" s="22">
        <v>27922</v>
      </c>
      <c r="H1894" s="21">
        <v>1</v>
      </c>
      <c r="I1894" s="21">
        <v>0</v>
      </c>
      <c r="J1894" s="21">
        <f>CLEAN!$H1894+CLEAN!$I1894</f>
        <v>1</v>
      </c>
      <c r="K1894" s="23">
        <v>41769</v>
      </c>
      <c r="L1894" s="21">
        <f ca="1">YEAR(TODAY())-YEAR(CLEAN!$K1894)</f>
        <v>11</v>
      </c>
      <c r="M1894" s="21">
        <v>80</v>
      </c>
      <c r="N1894" s="21">
        <f>SUM(CLEAN!$AB1894:$AE1894)</f>
        <v>9</v>
      </c>
      <c r="O1894" s="24">
        <f>CLEAN!$U1894+CLEAN!$V1894+CLEAN!$W1894+CLEAN!$X1894+CLEAN!$Y1894+CLEAN!$Z1894</f>
        <v>41</v>
      </c>
      <c r="P1894" s="21">
        <f>IF(CLEAN!$M1894&lt;=32,3,IF(CLEAN!$M1894&lt;=65,2,1))</f>
        <v>1</v>
      </c>
      <c r="Q1894" s="21">
        <f>IF(Table_Market[[#This Row],[F_TOTAL_achat]]&lt;=14,1,IF(Table_Market[[#This Row],[F_TOTAL_achat]]&lt;=21,2,3))</f>
        <v>1</v>
      </c>
      <c r="R1894" s="21">
        <f>IF(Table_Market[[#This Row],[M_TOTAL_dépensé]]&lt;=115,1,IF(Table_Market[[#This Row],[M_TOTAL_dépensé]]&lt;=833,2,3))</f>
        <v>1</v>
      </c>
      <c r="S1894" s="21" t="str">
        <f>Table_Market[[#This Row],[R_SCORE]]&amp;Table_Market[[#This Row],[F_SCORE]]&amp;Table_Market[[#This Row],[M_SCORE]]</f>
        <v>111</v>
      </c>
      <c r="T18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94" s="24">
        <v>11</v>
      </c>
      <c r="V1894" s="24">
        <v>0</v>
      </c>
      <c r="W1894" s="24">
        <v>13</v>
      </c>
      <c r="X1894" s="24">
        <v>2</v>
      </c>
      <c r="Y1894" s="24">
        <v>4</v>
      </c>
      <c r="Z1894" s="24">
        <v>11</v>
      </c>
      <c r="AA1894" s="21">
        <v>1</v>
      </c>
      <c r="AB1894" s="21">
        <v>2</v>
      </c>
      <c r="AC1894" s="21">
        <v>0</v>
      </c>
      <c r="AD1894" s="21">
        <v>3</v>
      </c>
      <c r="AE1894" s="21">
        <v>4</v>
      </c>
      <c r="AF1894" s="21">
        <v>0</v>
      </c>
      <c r="AG1894" s="21">
        <v>0</v>
      </c>
      <c r="AH1894" s="21">
        <v>0</v>
      </c>
      <c r="AI1894" s="21">
        <v>0</v>
      </c>
      <c r="AJ1894" s="21">
        <v>0</v>
      </c>
      <c r="AK1894" s="21">
        <v>0</v>
      </c>
      <c r="AL1894" s="21">
        <v>3</v>
      </c>
      <c r="AM1894" s="21">
        <v>11</v>
      </c>
      <c r="AN1894" s="25">
        <v>0</v>
      </c>
    </row>
    <row r="1895" spans="1:40" x14ac:dyDescent="0.35">
      <c r="A1895" s="26">
        <v>6958</v>
      </c>
      <c r="B1895" s="27">
        <v>1977</v>
      </c>
      <c r="C1895" s="21">
        <f ca="1">YEAR(TODAY())-CLEAN!$B1895</f>
        <v>48</v>
      </c>
      <c r="D1895" s="28" t="s">
        <v>792</v>
      </c>
      <c r="E1895" s="27" t="s">
        <v>717</v>
      </c>
      <c r="F1895" s="27" t="s">
        <v>710</v>
      </c>
      <c r="G1895" s="29">
        <v>27889</v>
      </c>
      <c r="H1895" s="28">
        <v>1</v>
      </c>
      <c r="I1895" s="28">
        <v>0</v>
      </c>
      <c r="J1895" s="28">
        <f>CLEAN!$H1895+CLEAN!$I1895</f>
        <v>1</v>
      </c>
      <c r="K1895" s="30">
        <v>41460</v>
      </c>
      <c r="L1895" s="28">
        <f ca="1">YEAR(TODAY())-YEAR(CLEAN!$K1895)</f>
        <v>12</v>
      </c>
      <c r="M1895" s="28">
        <v>42</v>
      </c>
      <c r="N1895" s="28">
        <f>SUM(CLEAN!$AB1895:$AE1895)</f>
        <v>10</v>
      </c>
      <c r="O1895" s="31">
        <f>CLEAN!$U1895+CLEAN!$V1895+CLEAN!$W1895+CLEAN!$X1895+CLEAN!$Y1895+CLEAN!$Z1895</f>
        <v>26</v>
      </c>
      <c r="P1895" s="28">
        <f>IF(CLEAN!$M1895&lt;=32,3,IF(CLEAN!$M1895&lt;=65,2,1))</f>
        <v>2</v>
      </c>
      <c r="Q1895" s="28">
        <f>IF(Table_Market[[#This Row],[F_TOTAL_achat]]&lt;=14,1,IF(Table_Market[[#This Row],[F_TOTAL_achat]]&lt;=21,2,3))</f>
        <v>1</v>
      </c>
      <c r="R1895" s="28">
        <f>IF(Table_Market[[#This Row],[M_TOTAL_dépensé]]&lt;=115,1,IF(Table_Market[[#This Row],[M_TOTAL_dépensé]]&lt;=833,2,3))</f>
        <v>1</v>
      </c>
      <c r="S1895" s="21" t="str">
        <f>Table_Market[[#This Row],[R_SCORE]]&amp;Table_Market[[#This Row],[F_SCORE]]&amp;Table_Market[[#This Row],[M_SCORE]]</f>
        <v>211</v>
      </c>
      <c r="T18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95" s="31">
        <v>14</v>
      </c>
      <c r="V1895" s="31">
        <v>0</v>
      </c>
      <c r="W1895" s="31">
        <v>4</v>
      </c>
      <c r="X1895" s="31">
        <v>0</v>
      </c>
      <c r="Y1895" s="31">
        <v>0</v>
      </c>
      <c r="Z1895" s="31">
        <v>8</v>
      </c>
      <c r="AA1895" s="28">
        <v>1</v>
      </c>
      <c r="AB1895" s="28">
        <v>1</v>
      </c>
      <c r="AC1895" s="28">
        <v>1</v>
      </c>
      <c r="AD1895" s="28">
        <v>2</v>
      </c>
      <c r="AE1895" s="28">
        <v>6</v>
      </c>
      <c r="AF1895" s="28">
        <v>0</v>
      </c>
      <c r="AG1895" s="28">
        <v>0</v>
      </c>
      <c r="AH1895" s="28">
        <v>0</v>
      </c>
      <c r="AI1895" s="28">
        <v>0</v>
      </c>
      <c r="AJ1895" s="28">
        <v>0</v>
      </c>
      <c r="AK1895" s="28">
        <v>0</v>
      </c>
      <c r="AL1895" s="28">
        <v>3</v>
      </c>
      <c r="AM1895" s="28">
        <v>11</v>
      </c>
      <c r="AN1895" s="32">
        <v>0</v>
      </c>
    </row>
    <row r="1896" spans="1:40" x14ac:dyDescent="0.35">
      <c r="A1896" s="19">
        <v>4643</v>
      </c>
      <c r="B1896" s="20">
        <v>1973</v>
      </c>
      <c r="C1896" s="21">
        <f ca="1">YEAR(TODAY())-CLEAN!$B1896</f>
        <v>52</v>
      </c>
      <c r="D1896" s="28" t="s">
        <v>792</v>
      </c>
      <c r="E1896" s="20" t="s">
        <v>716</v>
      </c>
      <c r="F1896" s="20" t="s">
        <v>710</v>
      </c>
      <c r="G1896" s="22">
        <v>27803</v>
      </c>
      <c r="H1896" s="21">
        <v>1</v>
      </c>
      <c r="I1896" s="21">
        <v>0</v>
      </c>
      <c r="J1896" s="21">
        <f>CLEAN!$H1896+CLEAN!$I1896</f>
        <v>1</v>
      </c>
      <c r="K1896" s="23">
        <v>41147</v>
      </c>
      <c r="L1896" s="21">
        <f ca="1">YEAR(TODAY())-YEAR(CLEAN!$K1896)</f>
        <v>13</v>
      </c>
      <c r="M1896" s="21">
        <v>40</v>
      </c>
      <c r="N1896" s="21">
        <f>SUM(CLEAN!$AB1896:$AE1896)</f>
        <v>15</v>
      </c>
      <c r="O1896" s="24">
        <f>CLEAN!$U1896+CLEAN!$V1896+CLEAN!$W1896+CLEAN!$X1896+CLEAN!$Y1896+CLEAN!$Z1896</f>
        <v>176</v>
      </c>
      <c r="P1896" s="21">
        <f>IF(CLEAN!$M1896&lt;=32,3,IF(CLEAN!$M1896&lt;=65,2,1))</f>
        <v>2</v>
      </c>
      <c r="Q1896" s="21">
        <f>IF(Table_Market[[#This Row],[F_TOTAL_achat]]&lt;=14,1,IF(Table_Market[[#This Row],[F_TOTAL_achat]]&lt;=21,2,3))</f>
        <v>2</v>
      </c>
      <c r="R1896" s="21">
        <f>IF(Table_Market[[#This Row],[M_TOTAL_dépensé]]&lt;=115,1,IF(Table_Market[[#This Row],[M_TOTAL_dépensé]]&lt;=833,2,3))</f>
        <v>2</v>
      </c>
      <c r="S1896" s="21" t="str">
        <f>Table_Market[[#This Row],[R_SCORE]]&amp;Table_Market[[#This Row],[F_SCORE]]&amp;Table_Market[[#This Row],[M_SCORE]]</f>
        <v>222</v>
      </c>
      <c r="T18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896" s="24">
        <v>8</v>
      </c>
      <c r="V1896" s="24">
        <v>26</v>
      </c>
      <c r="W1896" s="24">
        <v>46</v>
      </c>
      <c r="X1896" s="24">
        <v>38</v>
      </c>
      <c r="Y1896" s="24">
        <v>9</v>
      </c>
      <c r="Z1896" s="24">
        <v>49</v>
      </c>
      <c r="AA1896" s="21">
        <v>2</v>
      </c>
      <c r="AB1896" s="21">
        <v>3</v>
      </c>
      <c r="AC1896" s="21">
        <v>0</v>
      </c>
      <c r="AD1896" s="21">
        <v>4</v>
      </c>
      <c r="AE1896" s="21">
        <v>8</v>
      </c>
      <c r="AF1896" s="21">
        <v>0</v>
      </c>
      <c r="AG1896" s="21">
        <v>0</v>
      </c>
      <c r="AH1896" s="21">
        <v>0</v>
      </c>
      <c r="AI1896" s="21">
        <v>0</v>
      </c>
      <c r="AJ1896" s="21">
        <v>0</v>
      </c>
      <c r="AK1896" s="21">
        <v>0</v>
      </c>
      <c r="AL1896" s="21">
        <v>3</v>
      </c>
      <c r="AM1896" s="21">
        <v>11</v>
      </c>
      <c r="AN1896" s="25">
        <v>0</v>
      </c>
    </row>
    <row r="1897" spans="1:40" x14ac:dyDescent="0.35">
      <c r="A1897" s="26">
        <v>87</v>
      </c>
      <c r="B1897" s="27">
        <v>1981</v>
      </c>
      <c r="C1897" s="21">
        <f ca="1">YEAR(TODAY())-CLEAN!$B1897</f>
        <v>44</v>
      </c>
      <c r="D1897" s="28" t="s">
        <v>793</v>
      </c>
      <c r="E1897" s="27" t="s">
        <v>717</v>
      </c>
      <c r="F1897" s="27" t="s">
        <v>710</v>
      </c>
      <c r="G1897" s="29">
        <v>27733</v>
      </c>
      <c r="H1897" s="28">
        <v>1</v>
      </c>
      <c r="I1897" s="28">
        <v>0</v>
      </c>
      <c r="J1897" s="28">
        <f>CLEAN!$H1897+CLEAN!$I1897</f>
        <v>1</v>
      </c>
      <c r="K1897" s="30">
        <v>41512</v>
      </c>
      <c r="L1897" s="28">
        <f ca="1">YEAR(TODAY())-YEAR(CLEAN!$K1897)</f>
        <v>12</v>
      </c>
      <c r="M1897" s="28">
        <v>16</v>
      </c>
      <c r="N1897" s="28">
        <f>SUM(CLEAN!$AB1897:$AE1897)</f>
        <v>12</v>
      </c>
      <c r="O1897" s="31">
        <f>CLEAN!$U1897+CLEAN!$V1897+CLEAN!$W1897+CLEAN!$X1897+CLEAN!$Y1897+CLEAN!$Z1897</f>
        <v>57</v>
      </c>
      <c r="P1897" s="28">
        <f>IF(CLEAN!$M1897&lt;=32,3,IF(CLEAN!$M1897&lt;=65,2,1))</f>
        <v>3</v>
      </c>
      <c r="Q1897" s="28">
        <f>IF(Table_Market[[#This Row],[F_TOTAL_achat]]&lt;=14,1,IF(Table_Market[[#This Row],[F_TOTAL_achat]]&lt;=21,2,3))</f>
        <v>1</v>
      </c>
      <c r="R1897" s="28">
        <f>IF(Table_Market[[#This Row],[M_TOTAL_dépensé]]&lt;=115,1,IF(Table_Market[[#This Row],[M_TOTAL_dépensé]]&lt;=833,2,3))</f>
        <v>1</v>
      </c>
      <c r="S1897" s="21" t="str">
        <f>Table_Market[[#This Row],[R_SCORE]]&amp;Table_Market[[#This Row],[F_SCORE]]&amp;Table_Market[[#This Row],[M_SCORE]]</f>
        <v>311</v>
      </c>
      <c r="T18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897" s="31">
        <v>0</v>
      </c>
      <c r="V1897" s="31">
        <v>7</v>
      </c>
      <c r="W1897" s="31">
        <v>5</v>
      </c>
      <c r="X1897" s="31">
        <v>26</v>
      </c>
      <c r="Y1897" s="31">
        <v>2</v>
      </c>
      <c r="Z1897" s="31">
        <v>17</v>
      </c>
      <c r="AA1897" s="28">
        <v>2</v>
      </c>
      <c r="AB1897" s="28">
        <v>2</v>
      </c>
      <c r="AC1897" s="28">
        <v>0</v>
      </c>
      <c r="AD1897" s="28">
        <v>3</v>
      </c>
      <c r="AE1897" s="28">
        <v>7</v>
      </c>
      <c r="AF1897" s="28">
        <v>0</v>
      </c>
      <c r="AG1897" s="28">
        <v>0</v>
      </c>
      <c r="AH1897" s="28">
        <v>0</v>
      </c>
      <c r="AI1897" s="28">
        <v>0</v>
      </c>
      <c r="AJ1897" s="28">
        <v>0</v>
      </c>
      <c r="AK1897" s="28">
        <v>0</v>
      </c>
      <c r="AL1897" s="28">
        <v>3</v>
      </c>
      <c r="AM1897" s="28">
        <v>11</v>
      </c>
      <c r="AN1897" s="32">
        <v>0</v>
      </c>
    </row>
    <row r="1898" spans="1:40" x14ac:dyDescent="0.35">
      <c r="A1898" s="19">
        <v>1291</v>
      </c>
      <c r="B1898" s="20">
        <v>1978</v>
      </c>
      <c r="C1898" s="21">
        <f ca="1">YEAR(TODAY())-CLEAN!$B1898</f>
        <v>47</v>
      </c>
      <c r="D1898" s="28" t="s">
        <v>792</v>
      </c>
      <c r="E1898" s="20" t="s">
        <v>714</v>
      </c>
      <c r="F1898" s="20" t="s">
        <v>713</v>
      </c>
      <c r="G1898" s="22">
        <v>27683</v>
      </c>
      <c r="H1898" s="21">
        <v>1</v>
      </c>
      <c r="I1898" s="21">
        <v>0</v>
      </c>
      <c r="J1898" s="21">
        <f>CLEAN!$H1898+CLEAN!$I1898</f>
        <v>1</v>
      </c>
      <c r="K1898" s="23">
        <v>41125</v>
      </c>
      <c r="L1898" s="21">
        <f ca="1">YEAR(TODAY())-YEAR(CLEAN!$K1898)</f>
        <v>13</v>
      </c>
      <c r="M1898" s="21">
        <v>90</v>
      </c>
      <c r="N1898" s="21">
        <f>SUM(CLEAN!$AB1898:$AE1898)</f>
        <v>20</v>
      </c>
      <c r="O1898" s="24">
        <f>CLEAN!$U1898+CLEAN!$V1898+CLEAN!$W1898+CLEAN!$X1898+CLEAN!$Y1898+CLEAN!$Z1898</f>
        <v>351</v>
      </c>
      <c r="P1898" s="21">
        <f>IF(CLEAN!$M1898&lt;=32,3,IF(CLEAN!$M1898&lt;=65,2,1))</f>
        <v>1</v>
      </c>
      <c r="Q1898" s="21">
        <f>IF(Table_Market[[#This Row],[F_TOTAL_achat]]&lt;=14,1,IF(Table_Market[[#This Row],[F_TOTAL_achat]]&lt;=21,2,3))</f>
        <v>2</v>
      </c>
      <c r="R1898" s="21">
        <f>IF(Table_Market[[#This Row],[M_TOTAL_dépensé]]&lt;=115,1,IF(Table_Market[[#This Row],[M_TOTAL_dépensé]]&lt;=833,2,3))</f>
        <v>2</v>
      </c>
      <c r="S1898" s="21" t="str">
        <f>Table_Market[[#This Row],[R_SCORE]]&amp;Table_Market[[#This Row],[F_SCORE]]&amp;Table_Market[[#This Row],[M_SCORE]]</f>
        <v>122</v>
      </c>
      <c r="T18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898" s="24">
        <v>152</v>
      </c>
      <c r="V1898" s="24">
        <v>9</v>
      </c>
      <c r="W1898" s="24">
        <v>121</v>
      </c>
      <c r="X1898" s="24">
        <v>12</v>
      </c>
      <c r="Y1898" s="24">
        <v>12</v>
      </c>
      <c r="Z1898" s="24">
        <v>45</v>
      </c>
      <c r="AA1898" s="21">
        <v>4</v>
      </c>
      <c r="AB1898" s="21">
        <v>6</v>
      </c>
      <c r="AC1898" s="21">
        <v>2</v>
      </c>
      <c r="AD1898" s="21">
        <v>4</v>
      </c>
      <c r="AE1898" s="21">
        <v>8</v>
      </c>
      <c r="AF1898" s="21">
        <v>0</v>
      </c>
      <c r="AG1898" s="21">
        <v>0</v>
      </c>
      <c r="AH1898" s="21">
        <v>0</v>
      </c>
      <c r="AI1898" s="21">
        <v>0</v>
      </c>
      <c r="AJ1898" s="21">
        <v>0</v>
      </c>
      <c r="AK1898" s="21">
        <v>0</v>
      </c>
      <c r="AL1898" s="21">
        <v>3</v>
      </c>
      <c r="AM1898" s="21">
        <v>11</v>
      </c>
      <c r="AN1898" s="25">
        <v>0</v>
      </c>
    </row>
    <row r="1899" spans="1:40" x14ac:dyDescent="0.35">
      <c r="A1899" s="26">
        <v>1109</v>
      </c>
      <c r="B1899" s="27">
        <v>1982</v>
      </c>
      <c r="C1899" s="21">
        <f ca="1">YEAR(TODAY())-CLEAN!$B1899</f>
        <v>43</v>
      </c>
      <c r="D1899" s="28" t="s">
        <v>793</v>
      </c>
      <c r="E1899" s="27" t="s">
        <v>717</v>
      </c>
      <c r="F1899" s="27" t="s">
        <v>713</v>
      </c>
      <c r="G1899" s="29">
        <v>27590</v>
      </c>
      <c r="H1899" s="28">
        <v>1</v>
      </c>
      <c r="I1899" s="28">
        <v>0</v>
      </c>
      <c r="J1899" s="28">
        <f>CLEAN!$H1899+CLEAN!$I1899</f>
        <v>1</v>
      </c>
      <c r="K1899" s="30">
        <v>41387</v>
      </c>
      <c r="L1899" s="28">
        <f ca="1">YEAR(TODAY())-YEAR(CLEAN!$K1899)</f>
        <v>12</v>
      </c>
      <c r="M1899" s="28">
        <v>38</v>
      </c>
      <c r="N1899" s="28">
        <f>SUM(CLEAN!$AB1899:$AE1899)</f>
        <v>10</v>
      </c>
      <c r="O1899" s="31">
        <f>CLEAN!$U1899+CLEAN!$V1899+CLEAN!$W1899+CLEAN!$X1899+CLEAN!$Y1899+CLEAN!$Z1899</f>
        <v>12</v>
      </c>
      <c r="P1899" s="28">
        <f>IF(CLEAN!$M1899&lt;=32,3,IF(CLEAN!$M1899&lt;=65,2,1))</f>
        <v>2</v>
      </c>
      <c r="Q1899" s="28">
        <f>IF(Table_Market[[#This Row],[F_TOTAL_achat]]&lt;=14,1,IF(Table_Market[[#This Row],[F_TOTAL_achat]]&lt;=21,2,3))</f>
        <v>1</v>
      </c>
      <c r="R1899" s="28">
        <f>IF(Table_Market[[#This Row],[M_TOTAL_dépensé]]&lt;=115,1,IF(Table_Market[[#This Row],[M_TOTAL_dépensé]]&lt;=833,2,3))</f>
        <v>1</v>
      </c>
      <c r="S1899" s="21" t="str">
        <f>Table_Market[[#This Row],[R_SCORE]]&amp;Table_Market[[#This Row],[F_SCORE]]&amp;Table_Market[[#This Row],[M_SCORE]]</f>
        <v>211</v>
      </c>
      <c r="T18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899" s="31">
        <v>6</v>
      </c>
      <c r="V1899" s="31">
        <v>0</v>
      </c>
      <c r="W1899" s="31">
        <v>5</v>
      </c>
      <c r="X1899" s="31">
        <v>0</v>
      </c>
      <c r="Y1899" s="31">
        <v>0</v>
      </c>
      <c r="Z1899" s="31">
        <v>1</v>
      </c>
      <c r="AA1899" s="28">
        <v>1</v>
      </c>
      <c r="AB1899" s="28">
        <v>1</v>
      </c>
      <c r="AC1899" s="28">
        <v>0</v>
      </c>
      <c r="AD1899" s="28">
        <v>2</v>
      </c>
      <c r="AE1899" s="28">
        <v>7</v>
      </c>
      <c r="AF1899" s="28">
        <v>0</v>
      </c>
      <c r="AG1899" s="28">
        <v>0</v>
      </c>
      <c r="AH1899" s="28">
        <v>0</v>
      </c>
      <c r="AI1899" s="28">
        <v>0</v>
      </c>
      <c r="AJ1899" s="28">
        <v>0</v>
      </c>
      <c r="AK1899" s="28">
        <v>0</v>
      </c>
      <c r="AL1899" s="28">
        <v>3</v>
      </c>
      <c r="AM1899" s="28">
        <v>11</v>
      </c>
      <c r="AN1899" s="32">
        <v>0</v>
      </c>
    </row>
    <row r="1900" spans="1:40" x14ac:dyDescent="0.35">
      <c r="A1900" s="19">
        <v>1170</v>
      </c>
      <c r="B1900" s="20">
        <v>1975</v>
      </c>
      <c r="C1900" s="21">
        <f ca="1">YEAR(TODAY())-CLEAN!$B1900</f>
        <v>50</v>
      </c>
      <c r="D1900" s="28" t="s">
        <v>792</v>
      </c>
      <c r="E1900" s="20" t="s">
        <v>716</v>
      </c>
      <c r="F1900" s="20" t="s">
        <v>710</v>
      </c>
      <c r="G1900" s="22">
        <v>27573</v>
      </c>
      <c r="H1900" s="21">
        <v>1</v>
      </c>
      <c r="I1900" s="21">
        <v>0</v>
      </c>
      <c r="J1900" s="21">
        <f>CLEAN!$H1900+CLEAN!$I1900</f>
        <v>1</v>
      </c>
      <c r="K1900" s="23">
        <v>41358</v>
      </c>
      <c r="L1900" s="21">
        <f ca="1">YEAR(TODAY())-YEAR(CLEAN!$K1900)</f>
        <v>12</v>
      </c>
      <c r="M1900" s="21">
        <v>45</v>
      </c>
      <c r="N1900" s="21">
        <f>SUM(CLEAN!$AB1900:$AE1900)</f>
        <v>18</v>
      </c>
      <c r="O1900" s="24">
        <f>CLEAN!$U1900+CLEAN!$V1900+CLEAN!$W1900+CLEAN!$X1900+CLEAN!$Y1900+CLEAN!$Z1900</f>
        <v>244</v>
      </c>
      <c r="P1900" s="21">
        <f>IF(CLEAN!$M1900&lt;=32,3,IF(CLEAN!$M1900&lt;=65,2,1))</f>
        <v>2</v>
      </c>
      <c r="Q1900" s="21">
        <f>IF(Table_Market[[#This Row],[F_TOTAL_achat]]&lt;=14,1,IF(Table_Market[[#This Row],[F_TOTAL_achat]]&lt;=21,2,3))</f>
        <v>2</v>
      </c>
      <c r="R1900" s="21">
        <f>IF(Table_Market[[#This Row],[M_TOTAL_dépensé]]&lt;=115,1,IF(Table_Market[[#This Row],[M_TOTAL_dépensé]]&lt;=833,2,3))</f>
        <v>2</v>
      </c>
      <c r="S1900" s="21" t="str">
        <f>Table_Market[[#This Row],[R_SCORE]]&amp;Table_Market[[#This Row],[F_SCORE]]&amp;Table_Market[[#This Row],[M_SCORE]]</f>
        <v>222</v>
      </c>
      <c r="T19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1900" s="24">
        <v>50</v>
      </c>
      <c r="V1900" s="24">
        <v>15</v>
      </c>
      <c r="W1900" s="24">
        <v>110</v>
      </c>
      <c r="X1900" s="24">
        <v>39</v>
      </c>
      <c r="Y1900" s="24">
        <v>15</v>
      </c>
      <c r="Z1900" s="24">
        <v>15</v>
      </c>
      <c r="AA1900" s="21">
        <v>4</v>
      </c>
      <c r="AB1900" s="21">
        <v>5</v>
      </c>
      <c r="AC1900" s="21">
        <v>1</v>
      </c>
      <c r="AD1900" s="21">
        <v>4</v>
      </c>
      <c r="AE1900" s="21">
        <v>8</v>
      </c>
      <c r="AF1900" s="21">
        <v>0</v>
      </c>
      <c r="AG1900" s="21">
        <v>0</v>
      </c>
      <c r="AH1900" s="21">
        <v>0</v>
      </c>
      <c r="AI1900" s="21">
        <v>0</v>
      </c>
      <c r="AJ1900" s="21">
        <v>0</v>
      </c>
      <c r="AK1900" s="21">
        <v>0</v>
      </c>
      <c r="AL1900" s="21">
        <v>3</v>
      </c>
      <c r="AM1900" s="21">
        <v>11</v>
      </c>
      <c r="AN1900" s="25">
        <v>0</v>
      </c>
    </row>
    <row r="1901" spans="1:40" x14ac:dyDescent="0.35">
      <c r="A1901" s="26">
        <v>7990</v>
      </c>
      <c r="B1901" s="27">
        <v>1947</v>
      </c>
      <c r="C1901" s="21">
        <f ca="1">YEAR(TODAY())-CLEAN!$B1901</f>
        <v>78</v>
      </c>
      <c r="D1901" s="28" t="s">
        <v>794</v>
      </c>
      <c r="E1901" s="27" t="s">
        <v>716</v>
      </c>
      <c r="F1901" s="27" t="s">
        <v>710</v>
      </c>
      <c r="G1901" s="29">
        <v>27469</v>
      </c>
      <c r="H1901" s="28">
        <v>0</v>
      </c>
      <c r="I1901" s="28">
        <v>0</v>
      </c>
      <c r="J1901" s="28">
        <f>CLEAN!$H1901+CLEAN!$I1901</f>
        <v>0</v>
      </c>
      <c r="K1901" s="30">
        <v>41123</v>
      </c>
      <c r="L1901" s="28">
        <f ca="1">YEAR(TODAY())-YEAR(CLEAN!$K1901)</f>
        <v>13</v>
      </c>
      <c r="M1901" s="28">
        <v>2</v>
      </c>
      <c r="N1901" s="28">
        <f>SUM(CLEAN!$AB1901:$AE1901)</f>
        <v>9</v>
      </c>
      <c r="O1901" s="31">
        <f>CLEAN!$U1901+CLEAN!$V1901+CLEAN!$W1901+CLEAN!$X1901+CLEAN!$Y1901+CLEAN!$Z1901</f>
        <v>17</v>
      </c>
      <c r="P1901" s="28">
        <f>IF(CLEAN!$M1901&lt;=32,3,IF(CLEAN!$M1901&lt;=65,2,1))</f>
        <v>3</v>
      </c>
      <c r="Q1901" s="28">
        <f>IF(Table_Market[[#This Row],[F_TOTAL_achat]]&lt;=14,1,IF(Table_Market[[#This Row],[F_TOTAL_achat]]&lt;=21,2,3))</f>
        <v>1</v>
      </c>
      <c r="R1901" s="28">
        <f>IF(Table_Market[[#This Row],[M_TOTAL_dépensé]]&lt;=115,1,IF(Table_Market[[#This Row],[M_TOTAL_dépensé]]&lt;=833,2,3))</f>
        <v>1</v>
      </c>
      <c r="S1901" s="21" t="str">
        <f>Table_Market[[#This Row],[R_SCORE]]&amp;Table_Market[[#This Row],[F_SCORE]]&amp;Table_Market[[#This Row],[M_SCORE]]</f>
        <v>311</v>
      </c>
      <c r="T19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01" s="31">
        <v>9</v>
      </c>
      <c r="V1901" s="31">
        <v>1</v>
      </c>
      <c r="W1901" s="31">
        <v>2</v>
      </c>
      <c r="X1901" s="31">
        <v>3</v>
      </c>
      <c r="Y1901" s="31">
        <v>2</v>
      </c>
      <c r="Z1901" s="31">
        <v>0</v>
      </c>
      <c r="AA1901" s="28">
        <v>1</v>
      </c>
      <c r="AB1901" s="28">
        <v>0</v>
      </c>
      <c r="AC1901" s="28">
        <v>0</v>
      </c>
      <c r="AD1901" s="28">
        <v>3</v>
      </c>
      <c r="AE1901" s="28">
        <v>6</v>
      </c>
      <c r="AF1901" s="28">
        <v>0</v>
      </c>
      <c r="AG1901" s="28">
        <v>0</v>
      </c>
      <c r="AH1901" s="28">
        <v>0</v>
      </c>
      <c r="AI1901" s="28">
        <v>0</v>
      </c>
      <c r="AJ1901" s="28">
        <v>0</v>
      </c>
      <c r="AK1901" s="28">
        <v>0</v>
      </c>
      <c r="AL1901" s="28">
        <v>3</v>
      </c>
      <c r="AM1901" s="28">
        <v>11</v>
      </c>
      <c r="AN1901" s="32">
        <v>0</v>
      </c>
    </row>
    <row r="1902" spans="1:40" x14ac:dyDescent="0.35">
      <c r="A1902" s="19">
        <v>5123</v>
      </c>
      <c r="B1902" s="20">
        <v>1951</v>
      </c>
      <c r="C1902" s="21">
        <f ca="1">YEAR(TODAY())-CLEAN!$B1902</f>
        <v>74</v>
      </c>
      <c r="D1902" s="28" t="s">
        <v>794</v>
      </c>
      <c r="E1902" s="20" t="s">
        <v>717</v>
      </c>
      <c r="F1902" s="20" t="s">
        <v>710</v>
      </c>
      <c r="G1902" s="22">
        <v>27450</v>
      </c>
      <c r="H1902" s="21">
        <v>0</v>
      </c>
      <c r="I1902" s="21">
        <v>0</v>
      </c>
      <c r="J1902" s="21">
        <f>CLEAN!$H1902+CLEAN!$I1902</f>
        <v>0</v>
      </c>
      <c r="K1902" s="23">
        <v>41379</v>
      </c>
      <c r="L1902" s="21">
        <f ca="1">YEAR(TODAY())-YEAR(CLEAN!$K1902)</f>
        <v>12</v>
      </c>
      <c r="M1902" s="21">
        <v>57</v>
      </c>
      <c r="N1902" s="21">
        <f>SUM(CLEAN!$AB1902:$AE1902)</f>
        <v>13</v>
      </c>
      <c r="O1902" s="24">
        <f>CLEAN!$U1902+CLEAN!$V1902+CLEAN!$W1902+CLEAN!$X1902+CLEAN!$Y1902+CLEAN!$Z1902</f>
        <v>143</v>
      </c>
      <c r="P1902" s="21">
        <f>IF(CLEAN!$M1902&lt;=32,3,IF(CLEAN!$M1902&lt;=65,2,1))</f>
        <v>2</v>
      </c>
      <c r="Q1902" s="21">
        <f>IF(Table_Market[[#This Row],[F_TOTAL_achat]]&lt;=14,1,IF(Table_Market[[#This Row],[F_TOTAL_achat]]&lt;=21,2,3))</f>
        <v>1</v>
      </c>
      <c r="R1902" s="21">
        <f>IF(Table_Market[[#This Row],[M_TOTAL_dépensé]]&lt;=115,1,IF(Table_Market[[#This Row],[M_TOTAL_dépensé]]&lt;=833,2,3))</f>
        <v>2</v>
      </c>
      <c r="S1902" s="21" t="str">
        <f>Table_Market[[#This Row],[R_SCORE]]&amp;Table_Market[[#This Row],[F_SCORE]]&amp;Table_Market[[#This Row],[M_SCORE]]</f>
        <v>212</v>
      </c>
      <c r="T19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02" s="24">
        <v>37</v>
      </c>
      <c r="V1902" s="24">
        <v>12</v>
      </c>
      <c r="W1902" s="24">
        <v>23</v>
      </c>
      <c r="X1902" s="24">
        <v>8</v>
      </c>
      <c r="Y1902" s="24">
        <v>11</v>
      </c>
      <c r="Z1902" s="24">
        <v>52</v>
      </c>
      <c r="AA1902" s="21">
        <v>1</v>
      </c>
      <c r="AB1902" s="21">
        <v>2</v>
      </c>
      <c r="AC1902" s="21">
        <v>1</v>
      </c>
      <c r="AD1902" s="21">
        <v>3</v>
      </c>
      <c r="AE1902" s="21">
        <v>7</v>
      </c>
      <c r="AF1902" s="21">
        <v>0</v>
      </c>
      <c r="AG1902" s="21">
        <v>0</v>
      </c>
      <c r="AH1902" s="21">
        <v>0</v>
      </c>
      <c r="AI1902" s="21">
        <v>0</v>
      </c>
      <c r="AJ1902" s="21">
        <v>0</v>
      </c>
      <c r="AK1902" s="21">
        <v>0</v>
      </c>
      <c r="AL1902" s="21">
        <v>3</v>
      </c>
      <c r="AM1902" s="21">
        <v>11</v>
      </c>
      <c r="AN1902" s="25">
        <v>0</v>
      </c>
    </row>
    <row r="1903" spans="1:40" x14ac:dyDescent="0.35">
      <c r="A1903" s="26">
        <v>6878</v>
      </c>
      <c r="B1903" s="27">
        <v>1954</v>
      </c>
      <c r="C1903" s="21">
        <f ca="1">YEAR(TODAY())-CLEAN!$B1903</f>
        <v>71</v>
      </c>
      <c r="D1903" s="28" t="s">
        <v>794</v>
      </c>
      <c r="E1903" s="27" t="s">
        <v>716</v>
      </c>
      <c r="F1903" s="27" t="s">
        <v>712</v>
      </c>
      <c r="G1903" s="29">
        <v>27421</v>
      </c>
      <c r="H1903" s="28">
        <v>0</v>
      </c>
      <c r="I1903" s="28">
        <v>0</v>
      </c>
      <c r="J1903" s="28">
        <f>CLEAN!$H1903+CLEAN!$I1903</f>
        <v>0</v>
      </c>
      <c r="K1903" s="30">
        <v>41255</v>
      </c>
      <c r="L1903" s="28">
        <f ca="1">YEAR(TODAY())-YEAR(CLEAN!$K1903)</f>
        <v>13</v>
      </c>
      <c r="M1903" s="28">
        <v>14</v>
      </c>
      <c r="N1903" s="28">
        <f>SUM(CLEAN!$AB1903:$AE1903)</f>
        <v>18</v>
      </c>
      <c r="O1903" s="31">
        <f>CLEAN!$U1903+CLEAN!$V1903+CLEAN!$W1903+CLEAN!$X1903+CLEAN!$Y1903+CLEAN!$Z1903</f>
        <v>324</v>
      </c>
      <c r="P1903" s="28">
        <f>IF(CLEAN!$M1903&lt;=32,3,IF(CLEAN!$M1903&lt;=65,2,1))</f>
        <v>3</v>
      </c>
      <c r="Q1903" s="28">
        <f>IF(Table_Market[[#This Row],[F_TOTAL_achat]]&lt;=14,1,IF(Table_Market[[#This Row],[F_TOTAL_achat]]&lt;=21,2,3))</f>
        <v>2</v>
      </c>
      <c r="R1903" s="28">
        <f>IF(Table_Market[[#This Row],[M_TOTAL_dépensé]]&lt;=115,1,IF(Table_Market[[#This Row],[M_TOTAL_dépensé]]&lt;=833,2,3))</f>
        <v>2</v>
      </c>
      <c r="S1903" s="21" t="str">
        <f>Table_Market[[#This Row],[R_SCORE]]&amp;Table_Market[[#This Row],[F_SCORE]]&amp;Table_Market[[#This Row],[M_SCORE]]</f>
        <v>322</v>
      </c>
      <c r="T19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03" s="31">
        <v>43</v>
      </c>
      <c r="V1903" s="31">
        <v>12</v>
      </c>
      <c r="W1903" s="31">
        <v>96</v>
      </c>
      <c r="X1903" s="31">
        <v>78</v>
      </c>
      <c r="Y1903" s="31">
        <v>40</v>
      </c>
      <c r="Z1903" s="31">
        <v>55</v>
      </c>
      <c r="AA1903" s="28">
        <v>3</v>
      </c>
      <c r="AB1903" s="28">
        <v>4</v>
      </c>
      <c r="AC1903" s="28">
        <v>1</v>
      </c>
      <c r="AD1903" s="28">
        <v>6</v>
      </c>
      <c r="AE1903" s="28">
        <v>7</v>
      </c>
      <c r="AF1903" s="28">
        <v>0</v>
      </c>
      <c r="AG1903" s="28">
        <v>0</v>
      </c>
      <c r="AH1903" s="28">
        <v>0</v>
      </c>
      <c r="AI1903" s="28">
        <v>0</v>
      </c>
      <c r="AJ1903" s="28">
        <v>0</v>
      </c>
      <c r="AK1903" s="28">
        <v>0</v>
      </c>
      <c r="AL1903" s="28">
        <v>3</v>
      </c>
      <c r="AM1903" s="28">
        <v>11</v>
      </c>
      <c r="AN1903" s="32">
        <v>0</v>
      </c>
    </row>
    <row r="1904" spans="1:40" x14ac:dyDescent="0.35">
      <c r="A1904" s="19">
        <v>3896</v>
      </c>
      <c r="B1904" s="20">
        <v>1984</v>
      </c>
      <c r="C1904" s="21">
        <f ca="1">YEAR(TODAY())-CLEAN!$B1904</f>
        <v>41</v>
      </c>
      <c r="D1904" s="28" t="s">
        <v>793</v>
      </c>
      <c r="E1904" s="20" t="s">
        <v>716</v>
      </c>
      <c r="F1904" s="20" t="s">
        <v>710</v>
      </c>
      <c r="G1904" s="22">
        <v>27255</v>
      </c>
      <c r="H1904" s="21">
        <v>1</v>
      </c>
      <c r="I1904" s="21">
        <v>0</v>
      </c>
      <c r="J1904" s="21">
        <f>CLEAN!$H1904+CLEAN!$I1904</f>
        <v>1</v>
      </c>
      <c r="K1904" s="23">
        <v>41585</v>
      </c>
      <c r="L1904" s="21">
        <f ca="1">YEAR(TODAY())-YEAR(CLEAN!$K1904)</f>
        <v>12</v>
      </c>
      <c r="M1904" s="21">
        <v>3</v>
      </c>
      <c r="N1904" s="21">
        <f>SUM(CLEAN!$AB1904:$AE1904)</f>
        <v>11</v>
      </c>
      <c r="O1904" s="24">
        <f>CLEAN!$U1904+CLEAN!$V1904+CLEAN!$W1904+CLEAN!$X1904+CLEAN!$Y1904+CLEAN!$Z1904</f>
        <v>37</v>
      </c>
      <c r="P1904" s="21">
        <f>IF(CLEAN!$M1904&lt;=32,3,IF(CLEAN!$M1904&lt;=65,2,1))</f>
        <v>3</v>
      </c>
      <c r="Q1904" s="21">
        <f>IF(Table_Market[[#This Row],[F_TOTAL_achat]]&lt;=14,1,IF(Table_Market[[#This Row],[F_TOTAL_achat]]&lt;=21,2,3))</f>
        <v>1</v>
      </c>
      <c r="R1904" s="21">
        <f>IF(Table_Market[[#This Row],[M_TOTAL_dépensé]]&lt;=115,1,IF(Table_Market[[#This Row],[M_TOTAL_dépensé]]&lt;=833,2,3))</f>
        <v>1</v>
      </c>
      <c r="S1904" s="21" t="str">
        <f>Table_Market[[#This Row],[R_SCORE]]&amp;Table_Market[[#This Row],[F_SCORE]]&amp;Table_Market[[#This Row],[M_SCORE]]</f>
        <v>311</v>
      </c>
      <c r="T19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04" s="24">
        <v>22</v>
      </c>
      <c r="V1904" s="24">
        <v>1</v>
      </c>
      <c r="W1904" s="24">
        <v>11</v>
      </c>
      <c r="X1904" s="24">
        <v>0</v>
      </c>
      <c r="Y1904" s="24">
        <v>1</v>
      </c>
      <c r="Z1904" s="24">
        <v>2</v>
      </c>
      <c r="AA1904" s="21">
        <v>1</v>
      </c>
      <c r="AB1904" s="21">
        <v>1</v>
      </c>
      <c r="AC1904" s="21">
        <v>0</v>
      </c>
      <c r="AD1904" s="21">
        <v>3</v>
      </c>
      <c r="AE1904" s="21">
        <v>7</v>
      </c>
      <c r="AF1904" s="21">
        <v>0</v>
      </c>
      <c r="AG1904" s="21">
        <v>0</v>
      </c>
      <c r="AH1904" s="21">
        <v>0</v>
      </c>
      <c r="AI1904" s="21">
        <v>0</v>
      </c>
      <c r="AJ1904" s="21">
        <v>0</v>
      </c>
      <c r="AK1904" s="21">
        <v>0</v>
      </c>
      <c r="AL1904" s="21">
        <v>3</v>
      </c>
      <c r="AM1904" s="21">
        <v>11</v>
      </c>
      <c r="AN1904" s="25">
        <v>0</v>
      </c>
    </row>
    <row r="1905" spans="1:40" x14ac:dyDescent="0.35">
      <c r="A1905" s="26">
        <v>4832</v>
      </c>
      <c r="B1905" s="27">
        <v>1979</v>
      </c>
      <c r="C1905" s="21">
        <f ca="1">YEAR(TODAY())-CLEAN!$B1905</f>
        <v>46</v>
      </c>
      <c r="D1905" s="28" t="s">
        <v>792</v>
      </c>
      <c r="E1905" s="27" t="s">
        <v>716</v>
      </c>
      <c r="F1905" s="27" t="s">
        <v>710</v>
      </c>
      <c r="G1905" s="29">
        <v>27244</v>
      </c>
      <c r="H1905" s="28">
        <v>1</v>
      </c>
      <c r="I1905" s="28">
        <v>0</v>
      </c>
      <c r="J1905" s="28">
        <f>CLEAN!$H1905+CLEAN!$I1905</f>
        <v>1</v>
      </c>
      <c r="K1905" s="30">
        <v>41705</v>
      </c>
      <c r="L1905" s="28">
        <f ca="1">YEAR(TODAY())-YEAR(CLEAN!$K1905)</f>
        <v>11</v>
      </c>
      <c r="M1905" s="28">
        <v>84</v>
      </c>
      <c r="N1905" s="28">
        <f>SUM(CLEAN!$AB1905:$AE1905)</f>
        <v>13</v>
      </c>
      <c r="O1905" s="31">
        <f>CLEAN!$U1905+CLEAN!$V1905+CLEAN!$W1905+CLEAN!$X1905+CLEAN!$Y1905+CLEAN!$Z1905</f>
        <v>101</v>
      </c>
      <c r="P1905" s="28">
        <f>IF(CLEAN!$M1905&lt;=32,3,IF(CLEAN!$M1905&lt;=65,2,1))</f>
        <v>1</v>
      </c>
      <c r="Q1905" s="28">
        <f>IF(Table_Market[[#This Row],[F_TOTAL_achat]]&lt;=14,1,IF(Table_Market[[#This Row],[F_TOTAL_achat]]&lt;=21,2,3))</f>
        <v>1</v>
      </c>
      <c r="R1905" s="28">
        <f>IF(Table_Market[[#This Row],[M_TOTAL_dépensé]]&lt;=115,1,IF(Table_Market[[#This Row],[M_TOTAL_dépensé]]&lt;=833,2,3))</f>
        <v>1</v>
      </c>
      <c r="S1905" s="21" t="str">
        <f>Table_Market[[#This Row],[R_SCORE]]&amp;Table_Market[[#This Row],[F_SCORE]]&amp;Table_Market[[#This Row],[M_SCORE]]</f>
        <v>111</v>
      </c>
      <c r="T19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05" s="31">
        <v>6</v>
      </c>
      <c r="V1905" s="31">
        <v>5</v>
      </c>
      <c r="W1905" s="31">
        <v>17</v>
      </c>
      <c r="X1905" s="31">
        <v>3</v>
      </c>
      <c r="Y1905" s="31">
        <v>24</v>
      </c>
      <c r="Z1905" s="31">
        <v>46</v>
      </c>
      <c r="AA1905" s="28">
        <v>2</v>
      </c>
      <c r="AB1905" s="28">
        <v>2</v>
      </c>
      <c r="AC1905" s="28">
        <v>2</v>
      </c>
      <c r="AD1905" s="28">
        <v>2</v>
      </c>
      <c r="AE1905" s="28">
        <v>7</v>
      </c>
      <c r="AF1905" s="28">
        <v>0</v>
      </c>
      <c r="AG1905" s="28">
        <v>0</v>
      </c>
      <c r="AH1905" s="28">
        <v>0</v>
      </c>
      <c r="AI1905" s="28">
        <v>0</v>
      </c>
      <c r="AJ1905" s="28">
        <v>0</v>
      </c>
      <c r="AK1905" s="28">
        <v>0</v>
      </c>
      <c r="AL1905" s="28">
        <v>3</v>
      </c>
      <c r="AM1905" s="28">
        <v>11</v>
      </c>
      <c r="AN1905" s="32">
        <v>0</v>
      </c>
    </row>
    <row r="1906" spans="1:40" x14ac:dyDescent="0.35">
      <c r="A1906" s="19">
        <v>3887</v>
      </c>
      <c r="B1906" s="20">
        <v>1970</v>
      </c>
      <c r="C1906" s="21">
        <f ca="1">YEAR(TODAY())-CLEAN!$B1906</f>
        <v>55</v>
      </c>
      <c r="D1906" s="28" t="s">
        <v>792</v>
      </c>
      <c r="E1906" s="20" t="s">
        <v>716</v>
      </c>
      <c r="F1906" s="20" t="s">
        <v>709</v>
      </c>
      <c r="G1906" s="22">
        <v>27242</v>
      </c>
      <c r="H1906" s="21">
        <v>1</v>
      </c>
      <c r="I1906" s="21">
        <v>0</v>
      </c>
      <c r="J1906" s="21">
        <f>CLEAN!$H1906+CLEAN!$I1906</f>
        <v>1</v>
      </c>
      <c r="K1906" s="23">
        <v>41224</v>
      </c>
      <c r="L1906" s="21">
        <f ca="1">YEAR(TODAY())-YEAR(CLEAN!$K1906)</f>
        <v>13</v>
      </c>
      <c r="M1906" s="21">
        <v>2</v>
      </c>
      <c r="N1906" s="21">
        <f>SUM(CLEAN!$AB1906:$AE1906)</f>
        <v>14</v>
      </c>
      <c r="O1906" s="24">
        <f>CLEAN!$U1906+CLEAN!$V1906+CLEAN!$W1906+CLEAN!$X1906+CLEAN!$Y1906+CLEAN!$Z1906</f>
        <v>106</v>
      </c>
      <c r="P1906" s="21">
        <f>IF(CLEAN!$M1906&lt;=32,3,IF(CLEAN!$M1906&lt;=65,2,1))</f>
        <v>3</v>
      </c>
      <c r="Q1906" s="21">
        <f>IF(Table_Market[[#This Row],[F_TOTAL_achat]]&lt;=14,1,IF(Table_Market[[#This Row],[F_TOTAL_achat]]&lt;=21,2,3))</f>
        <v>1</v>
      </c>
      <c r="R1906" s="21">
        <f>IF(Table_Market[[#This Row],[M_TOTAL_dépensé]]&lt;=115,1,IF(Table_Market[[#This Row],[M_TOTAL_dépensé]]&lt;=833,2,3))</f>
        <v>1</v>
      </c>
      <c r="S1906" s="21" t="str">
        <f>Table_Market[[#This Row],[R_SCORE]]&amp;Table_Market[[#This Row],[F_SCORE]]&amp;Table_Market[[#This Row],[M_SCORE]]</f>
        <v>311</v>
      </c>
      <c r="T19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06" s="24">
        <v>3</v>
      </c>
      <c r="V1906" s="24">
        <v>17</v>
      </c>
      <c r="W1906" s="24">
        <v>26</v>
      </c>
      <c r="X1906" s="24">
        <v>20</v>
      </c>
      <c r="Y1906" s="24">
        <v>1</v>
      </c>
      <c r="Z1906" s="24">
        <v>39</v>
      </c>
      <c r="AA1906" s="21">
        <v>2</v>
      </c>
      <c r="AB1906" s="21">
        <v>2</v>
      </c>
      <c r="AC1906" s="21">
        <v>0</v>
      </c>
      <c r="AD1906" s="21">
        <v>3</v>
      </c>
      <c r="AE1906" s="21">
        <v>9</v>
      </c>
      <c r="AF1906" s="21">
        <v>0</v>
      </c>
      <c r="AG1906" s="21">
        <v>0</v>
      </c>
      <c r="AH1906" s="21">
        <v>0</v>
      </c>
      <c r="AI1906" s="21">
        <v>0</v>
      </c>
      <c r="AJ1906" s="21">
        <v>0</v>
      </c>
      <c r="AK1906" s="21">
        <v>0</v>
      </c>
      <c r="AL1906" s="21">
        <v>3</v>
      </c>
      <c r="AM1906" s="21">
        <v>11</v>
      </c>
      <c r="AN1906" s="25">
        <v>1</v>
      </c>
    </row>
    <row r="1907" spans="1:40" x14ac:dyDescent="0.35">
      <c r="A1907" s="26">
        <v>6197</v>
      </c>
      <c r="B1907" s="27">
        <v>1962</v>
      </c>
      <c r="C1907" s="21">
        <f ca="1">YEAR(TODAY())-CLEAN!$B1907</f>
        <v>63</v>
      </c>
      <c r="D1907" s="28" t="s">
        <v>794</v>
      </c>
      <c r="E1907" s="27" t="s">
        <v>714</v>
      </c>
      <c r="F1907" s="27" t="s">
        <v>709</v>
      </c>
      <c r="G1907" s="29">
        <v>27238</v>
      </c>
      <c r="H1907" s="28">
        <v>1</v>
      </c>
      <c r="I1907" s="28">
        <v>1</v>
      </c>
      <c r="J1907" s="28">
        <f>CLEAN!$H1907+CLEAN!$I1907</f>
        <v>2</v>
      </c>
      <c r="K1907" s="30">
        <v>41384</v>
      </c>
      <c r="L1907" s="28">
        <f ca="1">YEAR(TODAY())-YEAR(CLEAN!$K1907)</f>
        <v>12</v>
      </c>
      <c r="M1907" s="28">
        <v>39</v>
      </c>
      <c r="N1907" s="28">
        <f>SUM(CLEAN!$AB1907:$AE1907)</f>
        <v>15</v>
      </c>
      <c r="O1907" s="31">
        <f>CLEAN!$U1907+CLEAN!$V1907+CLEAN!$W1907+CLEAN!$X1907+CLEAN!$Y1907+CLEAN!$Z1907</f>
        <v>57</v>
      </c>
      <c r="P1907" s="28">
        <f>IF(CLEAN!$M1907&lt;=32,3,IF(CLEAN!$M1907&lt;=65,2,1))</f>
        <v>2</v>
      </c>
      <c r="Q1907" s="28">
        <f>IF(Table_Market[[#This Row],[F_TOTAL_achat]]&lt;=14,1,IF(Table_Market[[#This Row],[F_TOTAL_achat]]&lt;=21,2,3))</f>
        <v>2</v>
      </c>
      <c r="R1907" s="28">
        <f>IF(Table_Market[[#This Row],[M_TOTAL_dépensé]]&lt;=115,1,IF(Table_Market[[#This Row],[M_TOTAL_dépensé]]&lt;=833,2,3))</f>
        <v>1</v>
      </c>
      <c r="S1907" s="21" t="str">
        <f>Table_Market[[#This Row],[R_SCORE]]&amp;Table_Market[[#This Row],[F_SCORE]]&amp;Table_Market[[#This Row],[M_SCORE]]</f>
        <v>221</v>
      </c>
      <c r="T19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07" s="31">
        <v>37</v>
      </c>
      <c r="V1907" s="31">
        <v>0</v>
      </c>
      <c r="W1907" s="31">
        <v>17</v>
      </c>
      <c r="X1907" s="31">
        <v>0</v>
      </c>
      <c r="Y1907" s="31">
        <v>0</v>
      </c>
      <c r="Z1907" s="31">
        <v>3</v>
      </c>
      <c r="AA1907" s="28">
        <v>3</v>
      </c>
      <c r="AB1907" s="28">
        <v>3</v>
      </c>
      <c r="AC1907" s="28">
        <v>0</v>
      </c>
      <c r="AD1907" s="28">
        <v>3</v>
      </c>
      <c r="AE1907" s="28">
        <v>9</v>
      </c>
      <c r="AF1907" s="28">
        <v>0</v>
      </c>
      <c r="AG1907" s="28">
        <v>0</v>
      </c>
      <c r="AH1907" s="28">
        <v>0</v>
      </c>
      <c r="AI1907" s="28">
        <v>0</v>
      </c>
      <c r="AJ1907" s="28">
        <v>0</v>
      </c>
      <c r="AK1907" s="28">
        <v>0</v>
      </c>
      <c r="AL1907" s="28">
        <v>3</v>
      </c>
      <c r="AM1907" s="28">
        <v>11</v>
      </c>
      <c r="AN1907" s="32">
        <v>0</v>
      </c>
    </row>
    <row r="1908" spans="1:40" x14ac:dyDescent="0.35">
      <c r="A1908" s="19">
        <v>6642</v>
      </c>
      <c r="B1908" s="20">
        <v>1961</v>
      </c>
      <c r="C1908" s="21">
        <f ca="1">YEAR(TODAY())-CLEAN!$B1908</f>
        <v>64</v>
      </c>
      <c r="D1908" s="28" t="s">
        <v>794</v>
      </c>
      <c r="E1908" s="20" t="s">
        <v>716</v>
      </c>
      <c r="F1908" s="20" t="s">
        <v>711</v>
      </c>
      <c r="G1908" s="22">
        <v>27215</v>
      </c>
      <c r="H1908" s="21">
        <v>2</v>
      </c>
      <c r="I1908" s="21">
        <v>1</v>
      </c>
      <c r="J1908" s="21">
        <f>CLEAN!$H1908+CLEAN!$I1908</f>
        <v>3</v>
      </c>
      <c r="K1908" s="23">
        <v>41297</v>
      </c>
      <c r="L1908" s="21">
        <f ca="1">YEAR(TODAY())-YEAR(CLEAN!$K1908)</f>
        <v>12</v>
      </c>
      <c r="M1908" s="21">
        <v>50</v>
      </c>
      <c r="N1908" s="21">
        <f>SUM(CLEAN!$AB1908:$AE1908)</f>
        <v>13</v>
      </c>
      <c r="O1908" s="24">
        <f>CLEAN!$U1908+CLEAN!$V1908+CLEAN!$W1908+CLEAN!$X1908+CLEAN!$Y1908+CLEAN!$Z1908</f>
        <v>102</v>
      </c>
      <c r="P1908" s="21">
        <f>IF(CLEAN!$M1908&lt;=32,3,IF(CLEAN!$M1908&lt;=65,2,1))</f>
        <v>2</v>
      </c>
      <c r="Q1908" s="21">
        <f>IF(Table_Market[[#This Row],[F_TOTAL_achat]]&lt;=14,1,IF(Table_Market[[#This Row],[F_TOTAL_achat]]&lt;=21,2,3))</f>
        <v>1</v>
      </c>
      <c r="R1908" s="21">
        <f>IF(Table_Market[[#This Row],[M_TOTAL_dépensé]]&lt;=115,1,IF(Table_Market[[#This Row],[M_TOTAL_dépensé]]&lt;=833,2,3))</f>
        <v>1</v>
      </c>
      <c r="S1908" s="21" t="str">
        <f>Table_Market[[#This Row],[R_SCORE]]&amp;Table_Market[[#This Row],[F_SCORE]]&amp;Table_Market[[#This Row],[M_SCORE]]</f>
        <v>211</v>
      </c>
      <c r="T19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08" s="24">
        <v>30</v>
      </c>
      <c r="V1908" s="24">
        <v>5</v>
      </c>
      <c r="W1908" s="24">
        <v>22</v>
      </c>
      <c r="X1908" s="24">
        <v>8</v>
      </c>
      <c r="Y1908" s="24">
        <v>9</v>
      </c>
      <c r="Z1908" s="24">
        <v>28</v>
      </c>
      <c r="AA1908" s="21">
        <v>4</v>
      </c>
      <c r="AB1908" s="21">
        <v>2</v>
      </c>
      <c r="AC1908" s="21">
        <v>1</v>
      </c>
      <c r="AD1908" s="21">
        <v>4</v>
      </c>
      <c r="AE1908" s="21">
        <v>6</v>
      </c>
      <c r="AF1908" s="21">
        <v>0</v>
      </c>
      <c r="AG1908" s="21">
        <v>0</v>
      </c>
      <c r="AH1908" s="21">
        <v>0</v>
      </c>
      <c r="AI1908" s="21">
        <v>0</v>
      </c>
      <c r="AJ1908" s="21">
        <v>0</v>
      </c>
      <c r="AK1908" s="21">
        <v>0</v>
      </c>
      <c r="AL1908" s="21">
        <v>3</v>
      </c>
      <c r="AM1908" s="21">
        <v>11</v>
      </c>
      <c r="AN1908" s="25">
        <v>0</v>
      </c>
    </row>
    <row r="1909" spans="1:40" x14ac:dyDescent="0.35">
      <c r="A1909" s="26">
        <v>3645</v>
      </c>
      <c r="B1909" s="27">
        <v>1972</v>
      </c>
      <c r="C1909" s="21">
        <f ca="1">YEAR(TODAY())-CLEAN!$B1909</f>
        <v>53</v>
      </c>
      <c r="D1909" s="28" t="s">
        <v>792</v>
      </c>
      <c r="E1909" s="27" t="s">
        <v>714</v>
      </c>
      <c r="F1909" s="27" t="s">
        <v>709</v>
      </c>
      <c r="G1909" s="29">
        <v>27213</v>
      </c>
      <c r="H1909" s="28">
        <v>1</v>
      </c>
      <c r="I1909" s="28">
        <v>0</v>
      </c>
      <c r="J1909" s="28">
        <f>CLEAN!$H1909+CLEAN!$I1909</f>
        <v>1</v>
      </c>
      <c r="K1909" s="30">
        <v>41151</v>
      </c>
      <c r="L1909" s="28">
        <f ca="1">YEAR(TODAY())-YEAR(CLEAN!$K1909)</f>
        <v>13</v>
      </c>
      <c r="M1909" s="28">
        <v>19</v>
      </c>
      <c r="N1909" s="28">
        <f>SUM(CLEAN!$AB1909:$AE1909)</f>
        <v>14</v>
      </c>
      <c r="O1909" s="31">
        <f>CLEAN!$U1909+CLEAN!$V1909+CLEAN!$W1909+CLEAN!$X1909+CLEAN!$Y1909+CLEAN!$Z1909</f>
        <v>70</v>
      </c>
      <c r="P1909" s="28">
        <f>IF(CLEAN!$M1909&lt;=32,3,IF(CLEAN!$M1909&lt;=65,2,1))</f>
        <v>3</v>
      </c>
      <c r="Q1909" s="28">
        <f>IF(Table_Market[[#This Row],[F_TOTAL_achat]]&lt;=14,1,IF(Table_Market[[#This Row],[F_TOTAL_achat]]&lt;=21,2,3))</f>
        <v>1</v>
      </c>
      <c r="R1909" s="28">
        <f>IF(Table_Market[[#This Row],[M_TOTAL_dépensé]]&lt;=115,1,IF(Table_Market[[#This Row],[M_TOTAL_dépensé]]&lt;=833,2,3))</f>
        <v>1</v>
      </c>
      <c r="S1909" s="21" t="str">
        <f>Table_Market[[#This Row],[R_SCORE]]&amp;Table_Market[[#This Row],[F_SCORE]]&amp;Table_Market[[#This Row],[M_SCORE]]</f>
        <v>311</v>
      </c>
      <c r="T19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09" s="31">
        <v>19</v>
      </c>
      <c r="V1909" s="31">
        <v>3</v>
      </c>
      <c r="W1909" s="31">
        <v>26</v>
      </c>
      <c r="X1909" s="31">
        <v>10</v>
      </c>
      <c r="Y1909" s="31">
        <v>9</v>
      </c>
      <c r="Z1909" s="31">
        <v>3</v>
      </c>
      <c r="AA1909" s="28">
        <v>3</v>
      </c>
      <c r="AB1909" s="28">
        <v>2</v>
      </c>
      <c r="AC1909" s="28">
        <v>0</v>
      </c>
      <c r="AD1909" s="28">
        <v>4</v>
      </c>
      <c r="AE1909" s="28">
        <v>8</v>
      </c>
      <c r="AF1909" s="28">
        <v>0</v>
      </c>
      <c r="AG1909" s="28">
        <v>0</v>
      </c>
      <c r="AH1909" s="28">
        <v>0</v>
      </c>
      <c r="AI1909" s="28">
        <v>0</v>
      </c>
      <c r="AJ1909" s="28">
        <v>0</v>
      </c>
      <c r="AK1909" s="28">
        <v>0</v>
      </c>
      <c r="AL1909" s="28">
        <v>3</v>
      </c>
      <c r="AM1909" s="28">
        <v>11</v>
      </c>
      <c r="AN1909" s="32">
        <v>1</v>
      </c>
    </row>
    <row r="1910" spans="1:40" x14ac:dyDescent="0.35">
      <c r="A1910" s="19">
        <v>9135</v>
      </c>
      <c r="B1910" s="20">
        <v>1950</v>
      </c>
      <c r="C1910" s="21">
        <f ca="1">YEAR(TODAY())-CLEAN!$B1910</f>
        <v>75</v>
      </c>
      <c r="D1910" s="28" t="s">
        <v>794</v>
      </c>
      <c r="E1910" s="20" t="s">
        <v>716</v>
      </c>
      <c r="F1910" s="20" t="s">
        <v>713</v>
      </c>
      <c r="G1910" s="22">
        <v>27203</v>
      </c>
      <c r="H1910" s="21">
        <v>1</v>
      </c>
      <c r="I1910" s="21">
        <v>1</v>
      </c>
      <c r="J1910" s="21">
        <f>CLEAN!$H1910+CLEAN!$I1910</f>
        <v>2</v>
      </c>
      <c r="K1910" s="23">
        <v>41127</v>
      </c>
      <c r="L1910" s="21">
        <f ca="1">YEAR(TODAY())-YEAR(CLEAN!$K1910)</f>
        <v>13</v>
      </c>
      <c r="M1910" s="21">
        <v>92</v>
      </c>
      <c r="N1910" s="21">
        <f>SUM(CLEAN!$AB1910:$AE1910)</f>
        <v>12</v>
      </c>
      <c r="O1910" s="24">
        <f>CLEAN!$U1910+CLEAN!$V1910+CLEAN!$W1910+CLEAN!$X1910+CLEAN!$Y1910+CLEAN!$Z1910</f>
        <v>64</v>
      </c>
      <c r="P1910" s="21">
        <f>IF(CLEAN!$M1910&lt;=32,3,IF(CLEAN!$M1910&lt;=65,2,1))</f>
        <v>1</v>
      </c>
      <c r="Q1910" s="21">
        <f>IF(Table_Market[[#This Row],[F_TOTAL_achat]]&lt;=14,1,IF(Table_Market[[#This Row],[F_TOTAL_achat]]&lt;=21,2,3))</f>
        <v>1</v>
      </c>
      <c r="R1910" s="21">
        <f>IF(Table_Market[[#This Row],[M_TOTAL_dépensé]]&lt;=115,1,IF(Table_Market[[#This Row],[M_TOTAL_dépensé]]&lt;=833,2,3))</f>
        <v>1</v>
      </c>
      <c r="S1910" s="21" t="str">
        <f>Table_Market[[#This Row],[R_SCORE]]&amp;Table_Market[[#This Row],[F_SCORE]]&amp;Table_Market[[#This Row],[M_SCORE]]</f>
        <v>111</v>
      </c>
      <c r="T19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10" s="24">
        <v>13</v>
      </c>
      <c r="V1910" s="24">
        <v>2</v>
      </c>
      <c r="W1910" s="24">
        <v>21</v>
      </c>
      <c r="X1910" s="24">
        <v>4</v>
      </c>
      <c r="Y1910" s="24">
        <v>0</v>
      </c>
      <c r="Z1910" s="24">
        <v>24</v>
      </c>
      <c r="AA1910" s="21">
        <v>2</v>
      </c>
      <c r="AB1910" s="21">
        <v>1</v>
      </c>
      <c r="AC1910" s="21">
        <v>1</v>
      </c>
      <c r="AD1910" s="21">
        <v>2</v>
      </c>
      <c r="AE1910" s="21">
        <v>8</v>
      </c>
      <c r="AF1910" s="21">
        <v>0</v>
      </c>
      <c r="AG1910" s="21">
        <v>0</v>
      </c>
      <c r="AH1910" s="21">
        <v>0</v>
      </c>
      <c r="AI1910" s="21">
        <v>0</v>
      </c>
      <c r="AJ1910" s="21">
        <v>0</v>
      </c>
      <c r="AK1910" s="21">
        <v>0</v>
      </c>
      <c r="AL1910" s="21">
        <v>3</v>
      </c>
      <c r="AM1910" s="21">
        <v>11</v>
      </c>
      <c r="AN1910" s="25">
        <v>0</v>
      </c>
    </row>
    <row r="1911" spans="1:40" x14ac:dyDescent="0.35">
      <c r="A1911" s="26">
        <v>8234</v>
      </c>
      <c r="B1911" s="27">
        <v>1973</v>
      </c>
      <c r="C1911" s="21">
        <f ca="1">YEAR(TODAY())-CLEAN!$B1911</f>
        <v>52</v>
      </c>
      <c r="D1911" s="28" t="s">
        <v>792</v>
      </c>
      <c r="E1911" s="27" t="s">
        <v>715</v>
      </c>
      <c r="F1911" s="27" t="s">
        <v>713</v>
      </c>
      <c r="G1911" s="29">
        <v>27190</v>
      </c>
      <c r="H1911" s="28">
        <v>1</v>
      </c>
      <c r="I1911" s="28">
        <v>0</v>
      </c>
      <c r="J1911" s="28">
        <f>CLEAN!$H1911+CLEAN!$I1911</f>
        <v>1</v>
      </c>
      <c r="K1911" s="30">
        <v>41501</v>
      </c>
      <c r="L1911" s="28">
        <f ca="1">YEAR(TODAY())-YEAR(CLEAN!$K1911)</f>
        <v>12</v>
      </c>
      <c r="M1911" s="28">
        <v>13</v>
      </c>
      <c r="N1911" s="28">
        <f>SUM(CLEAN!$AB1911:$AE1911)</f>
        <v>11</v>
      </c>
      <c r="O1911" s="31">
        <f>CLEAN!$U1911+CLEAN!$V1911+CLEAN!$W1911+CLEAN!$X1911+CLEAN!$Y1911+CLEAN!$Z1911</f>
        <v>18</v>
      </c>
      <c r="P1911" s="28">
        <f>IF(CLEAN!$M1911&lt;=32,3,IF(CLEAN!$M1911&lt;=65,2,1))</f>
        <v>3</v>
      </c>
      <c r="Q1911" s="28">
        <f>IF(Table_Market[[#This Row],[F_TOTAL_achat]]&lt;=14,1,IF(Table_Market[[#This Row],[F_TOTAL_achat]]&lt;=21,2,3))</f>
        <v>1</v>
      </c>
      <c r="R1911" s="28">
        <f>IF(Table_Market[[#This Row],[M_TOTAL_dépensé]]&lt;=115,1,IF(Table_Market[[#This Row],[M_TOTAL_dépensé]]&lt;=833,2,3))</f>
        <v>1</v>
      </c>
      <c r="S1911" s="21" t="str">
        <f>Table_Market[[#This Row],[R_SCORE]]&amp;Table_Market[[#This Row],[F_SCORE]]&amp;Table_Market[[#This Row],[M_SCORE]]</f>
        <v>311</v>
      </c>
      <c r="T19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11" s="31">
        <v>1</v>
      </c>
      <c r="V1911" s="31">
        <v>6</v>
      </c>
      <c r="W1911" s="31">
        <v>7</v>
      </c>
      <c r="X1911" s="31">
        <v>0</v>
      </c>
      <c r="Y1911" s="31">
        <v>1</v>
      </c>
      <c r="Z1911" s="31">
        <v>3</v>
      </c>
      <c r="AA1911" s="28">
        <v>1</v>
      </c>
      <c r="AB1911" s="28">
        <v>1</v>
      </c>
      <c r="AC1911" s="28">
        <v>0</v>
      </c>
      <c r="AD1911" s="28">
        <v>2</v>
      </c>
      <c r="AE1911" s="28">
        <v>8</v>
      </c>
      <c r="AF1911" s="28">
        <v>1</v>
      </c>
      <c r="AG1911" s="28">
        <v>0</v>
      </c>
      <c r="AH1911" s="28">
        <v>0</v>
      </c>
      <c r="AI1911" s="28">
        <v>0</v>
      </c>
      <c r="AJ1911" s="28">
        <v>0</v>
      </c>
      <c r="AK1911" s="28">
        <v>0</v>
      </c>
      <c r="AL1911" s="28">
        <v>3</v>
      </c>
      <c r="AM1911" s="28">
        <v>11</v>
      </c>
      <c r="AN1911" s="32">
        <v>1</v>
      </c>
    </row>
    <row r="1912" spans="1:40" x14ac:dyDescent="0.35">
      <c r="A1912" s="19">
        <v>8135</v>
      </c>
      <c r="B1912" s="20">
        <v>1986</v>
      </c>
      <c r="C1912" s="21">
        <f ca="1">YEAR(TODAY())-CLEAN!$B1912</f>
        <v>39</v>
      </c>
      <c r="D1912" s="28" t="s">
        <v>793</v>
      </c>
      <c r="E1912" s="20" t="s">
        <v>717</v>
      </c>
      <c r="F1912" s="20" t="s">
        <v>710</v>
      </c>
      <c r="G1912" s="22">
        <v>27161</v>
      </c>
      <c r="H1912" s="21">
        <v>1</v>
      </c>
      <c r="I1912" s="21">
        <v>0</v>
      </c>
      <c r="J1912" s="21">
        <f>CLEAN!$H1912+CLEAN!$I1912</f>
        <v>1</v>
      </c>
      <c r="K1912" s="23">
        <v>41575</v>
      </c>
      <c r="L1912" s="21">
        <f ca="1">YEAR(TODAY())-YEAR(CLEAN!$K1912)</f>
        <v>12</v>
      </c>
      <c r="M1912" s="21">
        <v>41</v>
      </c>
      <c r="N1912" s="21">
        <f>SUM(CLEAN!$AB1912:$AE1912)</f>
        <v>11</v>
      </c>
      <c r="O1912" s="24">
        <f>CLEAN!$U1912+CLEAN!$V1912+CLEAN!$W1912+CLEAN!$X1912+CLEAN!$Y1912+CLEAN!$Z1912</f>
        <v>52</v>
      </c>
      <c r="P1912" s="21">
        <f>IF(CLEAN!$M1912&lt;=32,3,IF(CLEAN!$M1912&lt;=65,2,1))</f>
        <v>2</v>
      </c>
      <c r="Q1912" s="21">
        <f>IF(Table_Market[[#This Row],[F_TOTAL_achat]]&lt;=14,1,IF(Table_Market[[#This Row],[F_TOTAL_achat]]&lt;=21,2,3))</f>
        <v>1</v>
      </c>
      <c r="R1912" s="21">
        <f>IF(Table_Market[[#This Row],[M_TOTAL_dépensé]]&lt;=115,1,IF(Table_Market[[#This Row],[M_TOTAL_dépensé]]&lt;=833,2,3))</f>
        <v>1</v>
      </c>
      <c r="S1912" s="21" t="str">
        <f>Table_Market[[#This Row],[R_SCORE]]&amp;Table_Market[[#This Row],[F_SCORE]]&amp;Table_Market[[#This Row],[M_SCORE]]</f>
        <v>211</v>
      </c>
      <c r="T19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12" s="24">
        <v>7</v>
      </c>
      <c r="V1912" s="24">
        <v>4</v>
      </c>
      <c r="W1912" s="24">
        <v>23</v>
      </c>
      <c r="X1912" s="24">
        <v>7</v>
      </c>
      <c r="Y1912" s="24">
        <v>0</v>
      </c>
      <c r="Z1912" s="24">
        <v>11</v>
      </c>
      <c r="AA1912" s="21">
        <v>1</v>
      </c>
      <c r="AB1912" s="21">
        <v>1</v>
      </c>
      <c r="AC1912" s="21">
        <v>0</v>
      </c>
      <c r="AD1912" s="21">
        <v>3</v>
      </c>
      <c r="AE1912" s="21">
        <v>7</v>
      </c>
      <c r="AF1912" s="21">
        <v>0</v>
      </c>
      <c r="AG1912" s="21">
        <v>0</v>
      </c>
      <c r="AH1912" s="21">
        <v>0</v>
      </c>
      <c r="AI1912" s="21">
        <v>0</v>
      </c>
      <c r="AJ1912" s="21">
        <v>0</v>
      </c>
      <c r="AK1912" s="21">
        <v>0</v>
      </c>
      <c r="AL1912" s="21">
        <v>3</v>
      </c>
      <c r="AM1912" s="21">
        <v>11</v>
      </c>
      <c r="AN1912" s="25">
        <v>0</v>
      </c>
    </row>
    <row r="1913" spans="1:40" x14ac:dyDescent="0.35">
      <c r="A1913" s="26">
        <v>2256</v>
      </c>
      <c r="B1913" s="27">
        <v>1973</v>
      </c>
      <c r="C1913" s="21">
        <f ca="1">YEAR(TODAY())-CLEAN!$B1913</f>
        <v>52</v>
      </c>
      <c r="D1913" s="28" t="s">
        <v>792</v>
      </c>
      <c r="E1913" s="27" t="s">
        <v>717</v>
      </c>
      <c r="F1913" s="27" t="s">
        <v>710</v>
      </c>
      <c r="G1913" s="29">
        <v>27159</v>
      </c>
      <c r="H1913" s="28">
        <v>1</v>
      </c>
      <c r="I1913" s="28">
        <v>1</v>
      </c>
      <c r="J1913" s="28">
        <f>CLEAN!$H1913+CLEAN!$I1913</f>
        <v>2</v>
      </c>
      <c r="K1913" s="30">
        <v>41727</v>
      </c>
      <c r="L1913" s="28">
        <f ca="1">YEAR(TODAY())-YEAR(CLEAN!$K1913)</f>
        <v>11</v>
      </c>
      <c r="M1913" s="28">
        <v>33</v>
      </c>
      <c r="N1913" s="28">
        <f>SUM(CLEAN!$AB1913:$AE1913)</f>
        <v>10</v>
      </c>
      <c r="O1913" s="31">
        <f>CLEAN!$U1913+CLEAN!$V1913+CLEAN!$W1913+CLEAN!$X1913+CLEAN!$Y1913+CLEAN!$Z1913</f>
        <v>21</v>
      </c>
      <c r="P1913" s="28">
        <f>IF(CLEAN!$M1913&lt;=32,3,IF(CLEAN!$M1913&lt;=65,2,1))</f>
        <v>2</v>
      </c>
      <c r="Q1913" s="28">
        <f>IF(Table_Market[[#This Row],[F_TOTAL_achat]]&lt;=14,1,IF(Table_Market[[#This Row],[F_TOTAL_achat]]&lt;=21,2,3))</f>
        <v>1</v>
      </c>
      <c r="R1913" s="28">
        <f>IF(Table_Market[[#This Row],[M_TOTAL_dépensé]]&lt;=115,1,IF(Table_Market[[#This Row],[M_TOTAL_dépensé]]&lt;=833,2,3))</f>
        <v>1</v>
      </c>
      <c r="S1913" s="21" t="str">
        <f>Table_Market[[#This Row],[R_SCORE]]&amp;Table_Market[[#This Row],[F_SCORE]]&amp;Table_Market[[#This Row],[M_SCORE]]</f>
        <v>211</v>
      </c>
      <c r="T19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13" s="31">
        <v>17</v>
      </c>
      <c r="V1913" s="31">
        <v>0</v>
      </c>
      <c r="W1913" s="31">
        <v>3</v>
      </c>
      <c r="X1913" s="31">
        <v>0</v>
      </c>
      <c r="Y1913" s="31">
        <v>0</v>
      </c>
      <c r="Z1913" s="31">
        <v>1</v>
      </c>
      <c r="AA1913" s="28">
        <v>2</v>
      </c>
      <c r="AB1913" s="28">
        <v>1</v>
      </c>
      <c r="AC1913" s="28">
        <v>0</v>
      </c>
      <c r="AD1913" s="28">
        <v>3</v>
      </c>
      <c r="AE1913" s="28">
        <v>6</v>
      </c>
      <c r="AF1913" s="28">
        <v>0</v>
      </c>
      <c r="AG1913" s="28">
        <v>0</v>
      </c>
      <c r="AH1913" s="28">
        <v>0</v>
      </c>
      <c r="AI1913" s="28">
        <v>0</v>
      </c>
      <c r="AJ1913" s="28">
        <v>0</v>
      </c>
      <c r="AK1913" s="28">
        <v>0</v>
      </c>
      <c r="AL1913" s="28">
        <v>3</v>
      </c>
      <c r="AM1913" s="28">
        <v>11</v>
      </c>
      <c r="AN1913" s="32">
        <v>0</v>
      </c>
    </row>
    <row r="1914" spans="1:40" x14ac:dyDescent="0.35">
      <c r="A1914" s="19">
        <v>11092</v>
      </c>
      <c r="B1914" s="20">
        <v>1961</v>
      </c>
      <c r="C1914" s="21">
        <f ca="1">YEAR(TODAY())-CLEAN!$B1914</f>
        <v>64</v>
      </c>
      <c r="D1914" s="28" t="s">
        <v>794</v>
      </c>
      <c r="E1914" s="20" t="s">
        <v>716</v>
      </c>
      <c r="F1914" s="20" t="s">
        <v>710</v>
      </c>
      <c r="G1914" s="22">
        <v>27116</v>
      </c>
      <c r="H1914" s="21">
        <v>1</v>
      </c>
      <c r="I1914" s="21">
        <v>1</v>
      </c>
      <c r="J1914" s="21">
        <f>CLEAN!$H1914+CLEAN!$I1914</f>
        <v>2</v>
      </c>
      <c r="K1914" s="23">
        <v>41700</v>
      </c>
      <c r="L1914" s="21">
        <f ca="1">YEAR(TODAY())-YEAR(CLEAN!$K1914)</f>
        <v>11</v>
      </c>
      <c r="M1914" s="21">
        <v>78</v>
      </c>
      <c r="N1914" s="21">
        <f>SUM(CLEAN!$AB1914:$AE1914)</f>
        <v>12</v>
      </c>
      <c r="O1914" s="24">
        <f>CLEAN!$U1914+CLEAN!$V1914+CLEAN!$W1914+CLEAN!$X1914+CLEAN!$Y1914+CLEAN!$Z1914</f>
        <v>41</v>
      </c>
      <c r="P1914" s="21">
        <f>IF(CLEAN!$M1914&lt;=32,3,IF(CLEAN!$M1914&lt;=65,2,1))</f>
        <v>1</v>
      </c>
      <c r="Q1914" s="21">
        <f>IF(Table_Market[[#This Row],[F_TOTAL_achat]]&lt;=14,1,IF(Table_Market[[#This Row],[F_TOTAL_achat]]&lt;=21,2,3))</f>
        <v>1</v>
      </c>
      <c r="R1914" s="21">
        <f>IF(Table_Market[[#This Row],[M_TOTAL_dépensé]]&lt;=115,1,IF(Table_Market[[#This Row],[M_TOTAL_dépensé]]&lt;=833,2,3))</f>
        <v>1</v>
      </c>
      <c r="S1914" s="21" t="str">
        <f>Table_Market[[#This Row],[R_SCORE]]&amp;Table_Market[[#This Row],[F_SCORE]]&amp;Table_Market[[#This Row],[M_SCORE]]</f>
        <v>111</v>
      </c>
      <c r="T19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14" s="24">
        <v>12</v>
      </c>
      <c r="V1914" s="24">
        <v>1</v>
      </c>
      <c r="W1914" s="24">
        <v>21</v>
      </c>
      <c r="X1914" s="24">
        <v>2</v>
      </c>
      <c r="Y1914" s="24">
        <v>2</v>
      </c>
      <c r="Z1914" s="24">
        <v>3</v>
      </c>
      <c r="AA1914" s="21">
        <v>2</v>
      </c>
      <c r="AB1914" s="21">
        <v>2</v>
      </c>
      <c r="AC1914" s="21">
        <v>0</v>
      </c>
      <c r="AD1914" s="21">
        <v>3</v>
      </c>
      <c r="AE1914" s="21">
        <v>7</v>
      </c>
      <c r="AF1914" s="21">
        <v>0</v>
      </c>
      <c r="AG1914" s="21">
        <v>0</v>
      </c>
      <c r="AH1914" s="21">
        <v>0</v>
      </c>
      <c r="AI1914" s="21">
        <v>0</v>
      </c>
      <c r="AJ1914" s="21">
        <v>0</v>
      </c>
      <c r="AK1914" s="21">
        <v>0</v>
      </c>
      <c r="AL1914" s="21">
        <v>3</v>
      </c>
      <c r="AM1914" s="21">
        <v>11</v>
      </c>
      <c r="AN1914" s="25">
        <v>0</v>
      </c>
    </row>
    <row r="1915" spans="1:40" x14ac:dyDescent="0.35">
      <c r="A1915" s="26">
        <v>5731</v>
      </c>
      <c r="B1915" s="27">
        <v>1983</v>
      </c>
      <c r="C1915" s="21">
        <f ca="1">YEAR(TODAY())-CLEAN!$B1915</f>
        <v>42</v>
      </c>
      <c r="D1915" s="28" t="s">
        <v>793</v>
      </c>
      <c r="E1915" s="27" t="s">
        <v>717</v>
      </c>
      <c r="F1915" s="27" t="s">
        <v>710</v>
      </c>
      <c r="G1915" s="29">
        <v>27100</v>
      </c>
      <c r="H1915" s="28">
        <v>1</v>
      </c>
      <c r="I1915" s="28">
        <v>0</v>
      </c>
      <c r="J1915" s="28">
        <f>CLEAN!$H1915+CLEAN!$I1915</f>
        <v>1</v>
      </c>
      <c r="K1915" s="30">
        <v>41369</v>
      </c>
      <c r="L1915" s="28">
        <f ca="1">YEAR(TODAY())-YEAR(CLEAN!$K1915)</f>
        <v>12</v>
      </c>
      <c r="M1915" s="28">
        <v>64</v>
      </c>
      <c r="N1915" s="28">
        <f>SUM(CLEAN!$AB1915:$AE1915)</f>
        <v>11</v>
      </c>
      <c r="O1915" s="31">
        <f>CLEAN!$U1915+CLEAN!$V1915+CLEAN!$W1915+CLEAN!$X1915+CLEAN!$Y1915+CLEAN!$Z1915</f>
        <v>37</v>
      </c>
      <c r="P1915" s="28">
        <f>IF(CLEAN!$M1915&lt;=32,3,IF(CLEAN!$M1915&lt;=65,2,1))</f>
        <v>2</v>
      </c>
      <c r="Q1915" s="28">
        <f>IF(Table_Market[[#This Row],[F_TOTAL_achat]]&lt;=14,1,IF(Table_Market[[#This Row],[F_TOTAL_achat]]&lt;=21,2,3))</f>
        <v>1</v>
      </c>
      <c r="R1915" s="28">
        <f>IF(Table_Market[[#This Row],[M_TOTAL_dépensé]]&lt;=115,1,IF(Table_Market[[#This Row],[M_TOTAL_dépensé]]&lt;=833,2,3))</f>
        <v>1</v>
      </c>
      <c r="S1915" s="21" t="str">
        <f>Table_Market[[#This Row],[R_SCORE]]&amp;Table_Market[[#This Row],[F_SCORE]]&amp;Table_Market[[#This Row],[M_SCORE]]</f>
        <v>211</v>
      </c>
      <c r="T19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15" s="31">
        <v>12</v>
      </c>
      <c r="V1915" s="31">
        <v>0</v>
      </c>
      <c r="W1915" s="31">
        <v>13</v>
      </c>
      <c r="X1915" s="31">
        <v>2</v>
      </c>
      <c r="Y1915" s="31">
        <v>0</v>
      </c>
      <c r="Z1915" s="31">
        <v>10</v>
      </c>
      <c r="AA1915" s="28">
        <v>1</v>
      </c>
      <c r="AB1915" s="28">
        <v>1</v>
      </c>
      <c r="AC1915" s="28">
        <v>0</v>
      </c>
      <c r="AD1915" s="28">
        <v>3</v>
      </c>
      <c r="AE1915" s="28">
        <v>7</v>
      </c>
      <c r="AF1915" s="28">
        <v>0</v>
      </c>
      <c r="AG1915" s="28">
        <v>0</v>
      </c>
      <c r="AH1915" s="28">
        <v>0</v>
      </c>
      <c r="AI1915" s="28">
        <v>0</v>
      </c>
      <c r="AJ1915" s="28">
        <v>0</v>
      </c>
      <c r="AK1915" s="28">
        <v>0</v>
      </c>
      <c r="AL1915" s="28">
        <v>3</v>
      </c>
      <c r="AM1915" s="28">
        <v>11</v>
      </c>
      <c r="AN1915" s="32">
        <v>0</v>
      </c>
    </row>
    <row r="1916" spans="1:40" x14ac:dyDescent="0.35">
      <c r="A1916" s="19">
        <v>7152</v>
      </c>
      <c r="B1916" s="20">
        <v>1983</v>
      </c>
      <c r="C1916" s="21">
        <f ca="1">YEAR(TODAY())-CLEAN!$B1916</f>
        <v>42</v>
      </c>
      <c r="D1916" s="28" t="s">
        <v>793</v>
      </c>
      <c r="E1916" s="20" t="s">
        <v>717</v>
      </c>
      <c r="F1916" s="20" t="s">
        <v>710</v>
      </c>
      <c r="G1916" s="22">
        <v>27100</v>
      </c>
      <c r="H1916" s="21">
        <v>1</v>
      </c>
      <c r="I1916" s="21">
        <v>0</v>
      </c>
      <c r="J1916" s="21">
        <f>CLEAN!$H1916+CLEAN!$I1916</f>
        <v>1</v>
      </c>
      <c r="K1916" s="23">
        <v>41369</v>
      </c>
      <c r="L1916" s="21">
        <f ca="1">YEAR(TODAY())-YEAR(CLEAN!$K1916)</f>
        <v>12</v>
      </c>
      <c r="M1916" s="21">
        <v>64</v>
      </c>
      <c r="N1916" s="21">
        <f>SUM(CLEAN!$AB1916:$AE1916)</f>
        <v>11</v>
      </c>
      <c r="O1916" s="24">
        <f>CLEAN!$U1916+CLEAN!$V1916+CLEAN!$W1916+CLEAN!$X1916+CLEAN!$Y1916+CLEAN!$Z1916</f>
        <v>37</v>
      </c>
      <c r="P1916" s="21">
        <f>IF(CLEAN!$M1916&lt;=32,3,IF(CLEAN!$M1916&lt;=65,2,1))</f>
        <v>2</v>
      </c>
      <c r="Q1916" s="21">
        <f>IF(Table_Market[[#This Row],[F_TOTAL_achat]]&lt;=14,1,IF(Table_Market[[#This Row],[F_TOTAL_achat]]&lt;=21,2,3))</f>
        <v>1</v>
      </c>
      <c r="R1916" s="21">
        <f>IF(Table_Market[[#This Row],[M_TOTAL_dépensé]]&lt;=115,1,IF(Table_Market[[#This Row],[M_TOTAL_dépensé]]&lt;=833,2,3))</f>
        <v>1</v>
      </c>
      <c r="S1916" s="21" t="str">
        <f>Table_Market[[#This Row],[R_SCORE]]&amp;Table_Market[[#This Row],[F_SCORE]]&amp;Table_Market[[#This Row],[M_SCORE]]</f>
        <v>211</v>
      </c>
      <c r="T19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16" s="24">
        <v>12</v>
      </c>
      <c r="V1916" s="24">
        <v>0</v>
      </c>
      <c r="W1916" s="24">
        <v>13</v>
      </c>
      <c r="X1916" s="24">
        <v>2</v>
      </c>
      <c r="Y1916" s="24">
        <v>0</v>
      </c>
      <c r="Z1916" s="24">
        <v>10</v>
      </c>
      <c r="AA1916" s="21">
        <v>1</v>
      </c>
      <c r="AB1916" s="21">
        <v>1</v>
      </c>
      <c r="AC1916" s="21">
        <v>0</v>
      </c>
      <c r="AD1916" s="21">
        <v>3</v>
      </c>
      <c r="AE1916" s="21">
        <v>7</v>
      </c>
      <c r="AF1916" s="21">
        <v>0</v>
      </c>
      <c r="AG1916" s="21">
        <v>0</v>
      </c>
      <c r="AH1916" s="21">
        <v>0</v>
      </c>
      <c r="AI1916" s="21">
        <v>0</v>
      </c>
      <c r="AJ1916" s="21">
        <v>0</v>
      </c>
      <c r="AK1916" s="21">
        <v>0</v>
      </c>
      <c r="AL1916" s="21">
        <v>3</v>
      </c>
      <c r="AM1916" s="21">
        <v>11</v>
      </c>
      <c r="AN1916" s="25">
        <v>0</v>
      </c>
    </row>
    <row r="1917" spans="1:40" x14ac:dyDescent="0.35">
      <c r="A1917" s="26">
        <v>7419</v>
      </c>
      <c r="B1917" s="27">
        <v>1968</v>
      </c>
      <c r="C1917" s="21">
        <f ca="1">YEAR(TODAY())-CLEAN!$B1917</f>
        <v>57</v>
      </c>
      <c r="D1917" s="28" t="s">
        <v>792</v>
      </c>
      <c r="E1917" s="27" t="s">
        <v>717</v>
      </c>
      <c r="F1917" s="27" t="s">
        <v>711</v>
      </c>
      <c r="G1917" s="29">
        <v>27071</v>
      </c>
      <c r="H1917" s="28">
        <v>1</v>
      </c>
      <c r="I1917" s="28">
        <v>0</v>
      </c>
      <c r="J1917" s="28">
        <f>CLEAN!$H1917+CLEAN!$I1917</f>
        <v>1</v>
      </c>
      <c r="K1917" s="30">
        <v>41752</v>
      </c>
      <c r="L1917" s="28">
        <f ca="1">YEAR(TODAY())-YEAR(CLEAN!$K1917)</f>
        <v>11</v>
      </c>
      <c r="M1917" s="28">
        <v>90</v>
      </c>
      <c r="N1917" s="28">
        <f>SUM(CLEAN!$AB1917:$AE1917)</f>
        <v>11</v>
      </c>
      <c r="O1917" s="31">
        <f>CLEAN!$U1917+CLEAN!$V1917+CLEAN!$W1917+CLEAN!$X1917+CLEAN!$Y1917+CLEAN!$Z1917</f>
        <v>35</v>
      </c>
      <c r="P1917" s="28">
        <f>IF(CLEAN!$M1917&lt;=32,3,IF(CLEAN!$M1917&lt;=65,2,1))</f>
        <v>1</v>
      </c>
      <c r="Q1917" s="28">
        <f>IF(Table_Market[[#This Row],[F_TOTAL_achat]]&lt;=14,1,IF(Table_Market[[#This Row],[F_TOTAL_achat]]&lt;=21,2,3))</f>
        <v>1</v>
      </c>
      <c r="R1917" s="28">
        <f>IF(Table_Market[[#This Row],[M_TOTAL_dépensé]]&lt;=115,1,IF(Table_Market[[#This Row],[M_TOTAL_dépensé]]&lt;=833,2,3))</f>
        <v>1</v>
      </c>
      <c r="S1917" s="21" t="str">
        <f>Table_Market[[#This Row],[R_SCORE]]&amp;Table_Market[[#This Row],[F_SCORE]]&amp;Table_Market[[#This Row],[M_SCORE]]</f>
        <v>111</v>
      </c>
      <c r="T19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17" s="31">
        <v>8</v>
      </c>
      <c r="V1917" s="31">
        <v>3</v>
      </c>
      <c r="W1917" s="31">
        <v>19</v>
      </c>
      <c r="X1917" s="31">
        <v>0</v>
      </c>
      <c r="Y1917" s="31">
        <v>2</v>
      </c>
      <c r="Z1917" s="31">
        <v>3</v>
      </c>
      <c r="AA1917" s="28">
        <v>2</v>
      </c>
      <c r="AB1917" s="28">
        <v>2</v>
      </c>
      <c r="AC1917" s="28">
        <v>0</v>
      </c>
      <c r="AD1917" s="28">
        <v>3</v>
      </c>
      <c r="AE1917" s="28">
        <v>6</v>
      </c>
      <c r="AF1917" s="28">
        <v>0</v>
      </c>
      <c r="AG1917" s="28">
        <v>0</v>
      </c>
      <c r="AH1917" s="28">
        <v>0</v>
      </c>
      <c r="AI1917" s="28">
        <v>0</v>
      </c>
      <c r="AJ1917" s="28">
        <v>0</v>
      </c>
      <c r="AK1917" s="28">
        <v>0</v>
      </c>
      <c r="AL1917" s="28">
        <v>3</v>
      </c>
      <c r="AM1917" s="28">
        <v>11</v>
      </c>
      <c r="AN1917" s="32">
        <v>0</v>
      </c>
    </row>
    <row r="1918" spans="1:40" x14ac:dyDescent="0.35">
      <c r="A1918" s="19">
        <v>6609</v>
      </c>
      <c r="B1918" s="20">
        <v>1966</v>
      </c>
      <c r="C1918" s="21">
        <f ca="1">YEAR(TODAY())-CLEAN!$B1918</f>
        <v>59</v>
      </c>
      <c r="D1918" s="28" t="s">
        <v>792</v>
      </c>
      <c r="E1918" s="20" t="s">
        <v>716</v>
      </c>
      <c r="F1918" s="20" t="s">
        <v>712</v>
      </c>
      <c r="G1918" s="22">
        <v>27038</v>
      </c>
      <c r="H1918" s="21">
        <v>0</v>
      </c>
      <c r="I1918" s="21">
        <v>0</v>
      </c>
      <c r="J1918" s="21">
        <f>CLEAN!$H1918+CLEAN!$I1918</f>
        <v>0</v>
      </c>
      <c r="K1918" s="23">
        <v>41170</v>
      </c>
      <c r="L1918" s="21">
        <f ca="1">YEAR(TODAY())-YEAR(CLEAN!$K1918)</f>
        <v>13</v>
      </c>
      <c r="M1918" s="21">
        <v>64</v>
      </c>
      <c r="N1918" s="21">
        <f>SUM(CLEAN!$AB1918:$AE1918)</f>
        <v>15</v>
      </c>
      <c r="O1918" s="24">
        <f>CLEAN!$U1918+CLEAN!$V1918+CLEAN!$W1918+CLEAN!$X1918+CLEAN!$Y1918+CLEAN!$Z1918</f>
        <v>107</v>
      </c>
      <c r="P1918" s="21">
        <f>IF(CLEAN!$M1918&lt;=32,3,IF(CLEAN!$M1918&lt;=65,2,1))</f>
        <v>2</v>
      </c>
      <c r="Q1918" s="21">
        <f>IF(Table_Market[[#This Row],[F_TOTAL_achat]]&lt;=14,1,IF(Table_Market[[#This Row],[F_TOTAL_achat]]&lt;=21,2,3))</f>
        <v>2</v>
      </c>
      <c r="R1918" s="21">
        <f>IF(Table_Market[[#This Row],[M_TOTAL_dépensé]]&lt;=115,1,IF(Table_Market[[#This Row],[M_TOTAL_dépensé]]&lt;=833,2,3))</f>
        <v>1</v>
      </c>
      <c r="S1918" s="21" t="str">
        <f>Table_Market[[#This Row],[R_SCORE]]&amp;Table_Market[[#This Row],[F_SCORE]]&amp;Table_Market[[#This Row],[M_SCORE]]</f>
        <v>221</v>
      </c>
      <c r="T19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18" s="24">
        <v>1</v>
      </c>
      <c r="V1918" s="24">
        <v>26</v>
      </c>
      <c r="W1918" s="24">
        <v>25</v>
      </c>
      <c r="X1918" s="24">
        <v>17</v>
      </c>
      <c r="Y1918" s="24">
        <v>23</v>
      </c>
      <c r="Z1918" s="24">
        <v>15</v>
      </c>
      <c r="AA1918" s="21">
        <v>1</v>
      </c>
      <c r="AB1918" s="21">
        <v>3</v>
      </c>
      <c r="AC1918" s="21">
        <v>0</v>
      </c>
      <c r="AD1918" s="21">
        <v>3</v>
      </c>
      <c r="AE1918" s="21">
        <v>9</v>
      </c>
      <c r="AF1918" s="21">
        <v>0</v>
      </c>
      <c r="AG1918" s="21">
        <v>0</v>
      </c>
      <c r="AH1918" s="21">
        <v>0</v>
      </c>
      <c r="AI1918" s="21">
        <v>0</v>
      </c>
      <c r="AJ1918" s="21">
        <v>0</v>
      </c>
      <c r="AK1918" s="21">
        <v>0</v>
      </c>
      <c r="AL1918" s="21">
        <v>3</v>
      </c>
      <c r="AM1918" s="21">
        <v>11</v>
      </c>
      <c r="AN1918" s="25">
        <v>1</v>
      </c>
    </row>
    <row r="1919" spans="1:40" x14ac:dyDescent="0.35">
      <c r="A1919" s="26">
        <v>5043</v>
      </c>
      <c r="B1919" s="27">
        <v>1951</v>
      </c>
      <c r="C1919" s="21">
        <f ca="1">YEAR(TODAY())-CLEAN!$B1919</f>
        <v>74</v>
      </c>
      <c r="D1919" s="28" t="s">
        <v>794</v>
      </c>
      <c r="E1919" s="27" t="s">
        <v>715</v>
      </c>
      <c r="F1919" s="27" t="s">
        <v>710</v>
      </c>
      <c r="G1919" s="29">
        <v>26997</v>
      </c>
      <c r="H1919" s="28">
        <v>0</v>
      </c>
      <c r="I1919" s="28">
        <v>0</v>
      </c>
      <c r="J1919" s="28">
        <f>CLEAN!$H1919+CLEAN!$I1919</f>
        <v>0</v>
      </c>
      <c r="K1919" s="30">
        <v>41218</v>
      </c>
      <c r="L1919" s="28">
        <f ca="1">YEAR(TODAY())-YEAR(CLEAN!$K1919)</f>
        <v>13</v>
      </c>
      <c r="M1919" s="28">
        <v>89</v>
      </c>
      <c r="N1919" s="28">
        <f>SUM(CLEAN!$AB1919:$AE1919)</f>
        <v>18</v>
      </c>
      <c r="O1919" s="31">
        <f>CLEAN!$U1919+CLEAN!$V1919+CLEAN!$W1919+CLEAN!$X1919+CLEAN!$Y1919+CLEAN!$Z1919</f>
        <v>434</v>
      </c>
      <c r="P1919" s="28">
        <f>IF(CLEAN!$M1919&lt;=32,3,IF(CLEAN!$M1919&lt;=65,2,1))</f>
        <v>1</v>
      </c>
      <c r="Q1919" s="28">
        <f>IF(Table_Market[[#This Row],[F_TOTAL_achat]]&lt;=14,1,IF(Table_Market[[#This Row],[F_TOTAL_achat]]&lt;=21,2,3))</f>
        <v>2</v>
      </c>
      <c r="R1919" s="28">
        <f>IF(Table_Market[[#This Row],[M_TOTAL_dépensé]]&lt;=115,1,IF(Table_Market[[#This Row],[M_TOTAL_dépensé]]&lt;=833,2,3))</f>
        <v>2</v>
      </c>
      <c r="S1919" s="21" t="str">
        <f>Table_Market[[#This Row],[R_SCORE]]&amp;Table_Market[[#This Row],[F_SCORE]]&amp;Table_Market[[#This Row],[M_SCORE]]</f>
        <v>122</v>
      </c>
      <c r="T19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19" s="31">
        <v>7</v>
      </c>
      <c r="V1919" s="31">
        <v>23</v>
      </c>
      <c r="W1919" s="31">
        <v>78</v>
      </c>
      <c r="X1919" s="31">
        <v>133</v>
      </c>
      <c r="Y1919" s="31">
        <v>49</v>
      </c>
      <c r="Z1919" s="31">
        <v>144</v>
      </c>
      <c r="AA1919" s="28">
        <v>2</v>
      </c>
      <c r="AB1919" s="28">
        <v>4</v>
      </c>
      <c r="AC1919" s="28">
        <v>2</v>
      </c>
      <c r="AD1919" s="28">
        <v>5</v>
      </c>
      <c r="AE1919" s="28">
        <v>7</v>
      </c>
      <c r="AF1919" s="28">
        <v>0</v>
      </c>
      <c r="AG1919" s="28">
        <v>0</v>
      </c>
      <c r="AH1919" s="28">
        <v>0</v>
      </c>
      <c r="AI1919" s="28">
        <v>0</v>
      </c>
      <c r="AJ1919" s="28">
        <v>0</v>
      </c>
      <c r="AK1919" s="28">
        <v>0</v>
      </c>
      <c r="AL1919" s="28">
        <v>3</v>
      </c>
      <c r="AM1919" s="28">
        <v>11</v>
      </c>
      <c r="AN1919" s="32">
        <v>0</v>
      </c>
    </row>
    <row r="1920" spans="1:40" x14ac:dyDescent="0.35">
      <c r="A1920" s="19">
        <v>9392</v>
      </c>
      <c r="B1920" s="20">
        <v>1971</v>
      </c>
      <c r="C1920" s="21">
        <f ca="1">YEAR(TODAY())-CLEAN!$B1920</f>
        <v>54</v>
      </c>
      <c r="D1920" s="28" t="s">
        <v>792</v>
      </c>
      <c r="E1920" s="20" t="s">
        <v>716</v>
      </c>
      <c r="F1920" s="20" t="s">
        <v>709</v>
      </c>
      <c r="G1920" s="22">
        <v>26954</v>
      </c>
      <c r="H1920" s="21">
        <v>1</v>
      </c>
      <c r="I1920" s="21">
        <v>0</v>
      </c>
      <c r="J1920" s="21">
        <f>CLEAN!$H1920+CLEAN!$I1920</f>
        <v>1</v>
      </c>
      <c r="K1920" s="23">
        <v>41767</v>
      </c>
      <c r="L1920" s="21">
        <f ca="1">YEAR(TODAY())-YEAR(CLEAN!$K1920)</f>
        <v>11</v>
      </c>
      <c r="M1920" s="21">
        <v>17</v>
      </c>
      <c r="N1920" s="21">
        <f>SUM(CLEAN!$AB1920:$AE1920)</f>
        <v>10</v>
      </c>
      <c r="O1920" s="24">
        <f>CLEAN!$U1920+CLEAN!$V1920+CLEAN!$W1920+CLEAN!$X1920+CLEAN!$Y1920+CLEAN!$Z1920</f>
        <v>17</v>
      </c>
      <c r="P1920" s="21">
        <f>IF(CLEAN!$M1920&lt;=32,3,IF(CLEAN!$M1920&lt;=65,2,1))</f>
        <v>3</v>
      </c>
      <c r="Q1920" s="21">
        <f>IF(Table_Market[[#This Row],[F_TOTAL_achat]]&lt;=14,1,IF(Table_Market[[#This Row],[F_TOTAL_achat]]&lt;=21,2,3))</f>
        <v>1</v>
      </c>
      <c r="R1920" s="21">
        <f>IF(Table_Market[[#This Row],[M_TOTAL_dépensé]]&lt;=115,1,IF(Table_Market[[#This Row],[M_TOTAL_dépensé]]&lt;=833,2,3))</f>
        <v>1</v>
      </c>
      <c r="S1920" s="21" t="str">
        <f>Table_Market[[#This Row],[R_SCORE]]&amp;Table_Market[[#This Row],[F_SCORE]]&amp;Table_Market[[#This Row],[M_SCORE]]</f>
        <v>311</v>
      </c>
      <c r="T19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20" s="24">
        <v>4</v>
      </c>
      <c r="V1920" s="24">
        <v>1</v>
      </c>
      <c r="W1920" s="24">
        <v>11</v>
      </c>
      <c r="X1920" s="24">
        <v>0</v>
      </c>
      <c r="Y1920" s="24">
        <v>0</v>
      </c>
      <c r="Z1920" s="24">
        <v>1</v>
      </c>
      <c r="AA1920" s="21">
        <v>1</v>
      </c>
      <c r="AB1920" s="21">
        <v>1</v>
      </c>
      <c r="AC1920" s="21">
        <v>0</v>
      </c>
      <c r="AD1920" s="21">
        <v>2</v>
      </c>
      <c r="AE1920" s="21">
        <v>7</v>
      </c>
      <c r="AF1920" s="21">
        <v>0</v>
      </c>
      <c r="AG1920" s="21">
        <v>0</v>
      </c>
      <c r="AH1920" s="21">
        <v>0</v>
      </c>
      <c r="AI1920" s="21">
        <v>0</v>
      </c>
      <c r="AJ1920" s="21">
        <v>0</v>
      </c>
      <c r="AK1920" s="21">
        <v>0</v>
      </c>
      <c r="AL1920" s="21">
        <v>3</v>
      </c>
      <c r="AM1920" s="21">
        <v>11</v>
      </c>
      <c r="AN1920" s="25">
        <v>0</v>
      </c>
    </row>
    <row r="1921" spans="1:40" x14ac:dyDescent="0.35">
      <c r="A1921" s="26">
        <v>577</v>
      </c>
      <c r="B1921" s="27">
        <v>1976</v>
      </c>
      <c r="C1921" s="21">
        <f ca="1">YEAR(TODAY())-CLEAN!$B1921</f>
        <v>49</v>
      </c>
      <c r="D1921" s="28" t="s">
        <v>792</v>
      </c>
      <c r="E1921" s="27" t="s">
        <v>717</v>
      </c>
      <c r="F1921" s="27" t="s">
        <v>713</v>
      </c>
      <c r="G1921" s="29">
        <v>26907</v>
      </c>
      <c r="H1921" s="28">
        <v>1</v>
      </c>
      <c r="I1921" s="28">
        <v>1</v>
      </c>
      <c r="J1921" s="28">
        <f>CLEAN!$H1921+CLEAN!$I1921</f>
        <v>2</v>
      </c>
      <c r="K1921" s="30">
        <v>41506</v>
      </c>
      <c r="L1921" s="28">
        <f ca="1">YEAR(TODAY())-YEAR(CLEAN!$K1921)</f>
        <v>12</v>
      </c>
      <c r="M1921" s="28">
        <v>10</v>
      </c>
      <c r="N1921" s="28">
        <f>SUM(CLEAN!$AB1921:$AE1921)</f>
        <v>11</v>
      </c>
      <c r="O1921" s="31">
        <f>CLEAN!$U1921+CLEAN!$V1921+CLEAN!$W1921+CLEAN!$X1921+CLEAN!$Y1921+CLEAN!$Z1921</f>
        <v>22</v>
      </c>
      <c r="P1921" s="28">
        <f>IF(CLEAN!$M1921&lt;=32,3,IF(CLEAN!$M1921&lt;=65,2,1))</f>
        <v>3</v>
      </c>
      <c r="Q1921" s="28">
        <f>IF(Table_Market[[#This Row],[F_TOTAL_achat]]&lt;=14,1,IF(Table_Market[[#This Row],[F_TOTAL_achat]]&lt;=21,2,3))</f>
        <v>1</v>
      </c>
      <c r="R1921" s="28">
        <f>IF(Table_Market[[#This Row],[M_TOTAL_dépensé]]&lt;=115,1,IF(Table_Market[[#This Row],[M_TOTAL_dépensé]]&lt;=833,2,3))</f>
        <v>1</v>
      </c>
      <c r="S1921" s="21" t="str">
        <f>Table_Market[[#This Row],[R_SCORE]]&amp;Table_Market[[#This Row],[F_SCORE]]&amp;Table_Market[[#This Row],[M_SCORE]]</f>
        <v>311</v>
      </c>
      <c r="T19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21" s="31">
        <v>9</v>
      </c>
      <c r="V1921" s="31">
        <v>1</v>
      </c>
      <c r="W1921" s="31">
        <v>7</v>
      </c>
      <c r="X1921" s="31">
        <v>0</v>
      </c>
      <c r="Y1921" s="31">
        <v>3</v>
      </c>
      <c r="Z1921" s="31">
        <v>2</v>
      </c>
      <c r="AA1921" s="28">
        <v>2</v>
      </c>
      <c r="AB1921" s="28">
        <v>1</v>
      </c>
      <c r="AC1921" s="28">
        <v>0</v>
      </c>
      <c r="AD1921" s="28">
        <v>3</v>
      </c>
      <c r="AE1921" s="28">
        <v>7</v>
      </c>
      <c r="AF1921" s="28">
        <v>0</v>
      </c>
      <c r="AG1921" s="28">
        <v>0</v>
      </c>
      <c r="AH1921" s="28">
        <v>0</v>
      </c>
      <c r="AI1921" s="28">
        <v>0</v>
      </c>
      <c r="AJ1921" s="28">
        <v>0</v>
      </c>
      <c r="AK1921" s="28">
        <v>0</v>
      </c>
      <c r="AL1921" s="28">
        <v>3</v>
      </c>
      <c r="AM1921" s="28">
        <v>11</v>
      </c>
      <c r="AN1921" s="32">
        <v>0</v>
      </c>
    </row>
    <row r="1922" spans="1:40" x14ac:dyDescent="0.35">
      <c r="A1922" s="19">
        <v>8702</v>
      </c>
      <c r="B1922" s="20">
        <v>1976</v>
      </c>
      <c r="C1922" s="21">
        <f ca="1">YEAR(TODAY())-CLEAN!$B1922</f>
        <v>49</v>
      </c>
      <c r="D1922" s="28" t="s">
        <v>792</v>
      </c>
      <c r="E1922" s="20" t="s">
        <v>717</v>
      </c>
      <c r="F1922" s="20" t="s">
        <v>713</v>
      </c>
      <c r="G1922" s="22">
        <v>26907</v>
      </c>
      <c r="H1922" s="21">
        <v>1</v>
      </c>
      <c r="I1922" s="21">
        <v>1</v>
      </c>
      <c r="J1922" s="21">
        <f>CLEAN!$H1922+CLEAN!$I1922</f>
        <v>2</v>
      </c>
      <c r="K1922" s="23">
        <v>41506</v>
      </c>
      <c r="L1922" s="21">
        <f ca="1">YEAR(TODAY())-YEAR(CLEAN!$K1922)</f>
        <v>12</v>
      </c>
      <c r="M1922" s="21">
        <v>10</v>
      </c>
      <c r="N1922" s="21">
        <f>SUM(CLEAN!$AB1922:$AE1922)</f>
        <v>11</v>
      </c>
      <c r="O1922" s="24">
        <f>CLEAN!$U1922+CLEAN!$V1922+CLEAN!$W1922+CLEAN!$X1922+CLEAN!$Y1922+CLEAN!$Z1922</f>
        <v>22</v>
      </c>
      <c r="P1922" s="21">
        <f>IF(CLEAN!$M1922&lt;=32,3,IF(CLEAN!$M1922&lt;=65,2,1))</f>
        <v>3</v>
      </c>
      <c r="Q1922" s="21">
        <f>IF(Table_Market[[#This Row],[F_TOTAL_achat]]&lt;=14,1,IF(Table_Market[[#This Row],[F_TOTAL_achat]]&lt;=21,2,3))</f>
        <v>1</v>
      </c>
      <c r="R1922" s="21">
        <f>IF(Table_Market[[#This Row],[M_TOTAL_dépensé]]&lt;=115,1,IF(Table_Market[[#This Row],[M_TOTAL_dépensé]]&lt;=833,2,3))</f>
        <v>1</v>
      </c>
      <c r="S1922" s="21" t="str">
        <f>Table_Market[[#This Row],[R_SCORE]]&amp;Table_Market[[#This Row],[F_SCORE]]&amp;Table_Market[[#This Row],[M_SCORE]]</f>
        <v>311</v>
      </c>
      <c r="T19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22" s="24">
        <v>9</v>
      </c>
      <c r="V1922" s="24">
        <v>1</v>
      </c>
      <c r="W1922" s="24">
        <v>7</v>
      </c>
      <c r="X1922" s="24">
        <v>0</v>
      </c>
      <c r="Y1922" s="24">
        <v>3</v>
      </c>
      <c r="Z1922" s="24">
        <v>2</v>
      </c>
      <c r="AA1922" s="21">
        <v>2</v>
      </c>
      <c r="AB1922" s="21">
        <v>1</v>
      </c>
      <c r="AC1922" s="21">
        <v>0</v>
      </c>
      <c r="AD1922" s="21">
        <v>3</v>
      </c>
      <c r="AE1922" s="21">
        <v>7</v>
      </c>
      <c r="AF1922" s="21">
        <v>0</v>
      </c>
      <c r="AG1922" s="21">
        <v>0</v>
      </c>
      <c r="AH1922" s="21">
        <v>0</v>
      </c>
      <c r="AI1922" s="21">
        <v>0</v>
      </c>
      <c r="AJ1922" s="21">
        <v>0</v>
      </c>
      <c r="AK1922" s="21">
        <v>0</v>
      </c>
      <c r="AL1922" s="21">
        <v>3</v>
      </c>
      <c r="AM1922" s="21">
        <v>11</v>
      </c>
      <c r="AN1922" s="25">
        <v>0</v>
      </c>
    </row>
    <row r="1923" spans="1:40" x14ac:dyDescent="0.35">
      <c r="A1923" s="26">
        <v>10390</v>
      </c>
      <c r="B1923" s="27">
        <v>1959</v>
      </c>
      <c r="C1923" s="21">
        <f ca="1">YEAR(TODAY())-CLEAN!$B1923</f>
        <v>66</v>
      </c>
      <c r="D1923" s="28" t="s">
        <v>794</v>
      </c>
      <c r="E1923" s="27" t="s">
        <v>717</v>
      </c>
      <c r="F1923" s="27" t="s">
        <v>710</v>
      </c>
      <c r="G1923" s="29">
        <v>26887</v>
      </c>
      <c r="H1923" s="28">
        <v>0</v>
      </c>
      <c r="I1923" s="28">
        <v>1</v>
      </c>
      <c r="J1923" s="28">
        <f>CLEAN!$H1923+CLEAN!$I1923</f>
        <v>1</v>
      </c>
      <c r="K1923" s="30">
        <v>41315</v>
      </c>
      <c r="L1923" s="28">
        <f ca="1">YEAR(TODAY())-YEAR(CLEAN!$K1923)</f>
        <v>12</v>
      </c>
      <c r="M1923" s="28">
        <v>27</v>
      </c>
      <c r="N1923" s="28">
        <f>SUM(CLEAN!$AB1923:$AE1923)</f>
        <v>10</v>
      </c>
      <c r="O1923" s="31">
        <f>CLEAN!$U1923+CLEAN!$V1923+CLEAN!$W1923+CLEAN!$X1923+CLEAN!$Y1923+CLEAN!$Z1923</f>
        <v>30</v>
      </c>
      <c r="P1923" s="28">
        <f>IF(CLEAN!$M1923&lt;=32,3,IF(CLEAN!$M1923&lt;=65,2,1))</f>
        <v>3</v>
      </c>
      <c r="Q1923" s="28">
        <f>IF(Table_Market[[#This Row],[F_TOTAL_achat]]&lt;=14,1,IF(Table_Market[[#This Row],[F_TOTAL_achat]]&lt;=21,2,3))</f>
        <v>1</v>
      </c>
      <c r="R1923" s="28">
        <f>IF(Table_Market[[#This Row],[M_TOTAL_dépensé]]&lt;=115,1,IF(Table_Market[[#This Row],[M_TOTAL_dépensé]]&lt;=833,2,3))</f>
        <v>1</v>
      </c>
      <c r="S1923" s="21" t="str">
        <f>Table_Market[[#This Row],[R_SCORE]]&amp;Table_Market[[#This Row],[F_SCORE]]&amp;Table_Market[[#This Row],[M_SCORE]]</f>
        <v>311</v>
      </c>
      <c r="T19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23" s="31">
        <v>6</v>
      </c>
      <c r="V1923" s="31">
        <v>7</v>
      </c>
      <c r="W1923" s="31">
        <v>4</v>
      </c>
      <c r="X1923" s="31">
        <v>3</v>
      </c>
      <c r="Y1923" s="31">
        <v>4</v>
      </c>
      <c r="Z1923" s="31">
        <v>6</v>
      </c>
      <c r="AA1923" s="28">
        <v>1</v>
      </c>
      <c r="AB1923" s="28">
        <v>1</v>
      </c>
      <c r="AC1923" s="28">
        <v>0</v>
      </c>
      <c r="AD1923" s="28">
        <v>3</v>
      </c>
      <c r="AE1923" s="28">
        <v>6</v>
      </c>
      <c r="AF1923" s="28">
        <v>0</v>
      </c>
      <c r="AG1923" s="28">
        <v>0</v>
      </c>
      <c r="AH1923" s="28">
        <v>0</v>
      </c>
      <c r="AI1923" s="28">
        <v>0</v>
      </c>
      <c r="AJ1923" s="28">
        <v>0</v>
      </c>
      <c r="AK1923" s="28">
        <v>0</v>
      </c>
      <c r="AL1923" s="28">
        <v>3</v>
      </c>
      <c r="AM1923" s="28">
        <v>11</v>
      </c>
      <c r="AN1923" s="32">
        <v>0</v>
      </c>
    </row>
    <row r="1924" spans="1:40" x14ac:dyDescent="0.35">
      <c r="A1924" s="19">
        <v>7930</v>
      </c>
      <c r="B1924" s="20">
        <v>1969</v>
      </c>
      <c r="C1924" s="21">
        <f ca="1">YEAR(TODAY())-CLEAN!$B1924</f>
        <v>56</v>
      </c>
      <c r="D1924" s="28" t="s">
        <v>792</v>
      </c>
      <c r="E1924" s="20" t="s">
        <v>717</v>
      </c>
      <c r="F1924" s="20" t="s">
        <v>709</v>
      </c>
      <c r="G1924" s="22">
        <v>26877</v>
      </c>
      <c r="H1924" s="21">
        <v>0</v>
      </c>
      <c r="I1924" s="21">
        <v>0</v>
      </c>
      <c r="J1924" s="21">
        <f>CLEAN!$H1924+CLEAN!$I1924</f>
        <v>0</v>
      </c>
      <c r="K1924" s="23">
        <v>41505</v>
      </c>
      <c r="L1924" s="21">
        <f ca="1">YEAR(TODAY())-YEAR(CLEAN!$K1924)</f>
        <v>12</v>
      </c>
      <c r="M1924" s="21">
        <v>74</v>
      </c>
      <c r="N1924" s="21">
        <f>SUM(CLEAN!$AB1924:$AE1924)</f>
        <v>16</v>
      </c>
      <c r="O1924" s="24">
        <f>CLEAN!$U1924+CLEAN!$V1924+CLEAN!$W1924+CLEAN!$X1924+CLEAN!$Y1924+CLEAN!$Z1924</f>
        <v>268</v>
      </c>
      <c r="P1924" s="21">
        <f>IF(CLEAN!$M1924&lt;=32,3,IF(CLEAN!$M1924&lt;=65,2,1))</f>
        <v>1</v>
      </c>
      <c r="Q1924" s="21">
        <f>IF(Table_Market[[#This Row],[F_TOTAL_achat]]&lt;=14,1,IF(Table_Market[[#This Row],[F_TOTAL_achat]]&lt;=21,2,3))</f>
        <v>2</v>
      </c>
      <c r="R1924" s="21">
        <f>IF(Table_Market[[#This Row],[M_TOTAL_dépensé]]&lt;=115,1,IF(Table_Market[[#This Row],[M_TOTAL_dépensé]]&lt;=833,2,3))</f>
        <v>2</v>
      </c>
      <c r="S1924" s="21" t="str">
        <f>Table_Market[[#This Row],[R_SCORE]]&amp;Table_Market[[#This Row],[F_SCORE]]&amp;Table_Market[[#This Row],[M_SCORE]]</f>
        <v>122</v>
      </c>
      <c r="T19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24" s="24">
        <v>101</v>
      </c>
      <c r="V1924" s="24">
        <v>13</v>
      </c>
      <c r="W1924" s="24">
        <v>76</v>
      </c>
      <c r="X1924" s="24">
        <v>20</v>
      </c>
      <c r="Y1924" s="24">
        <v>18</v>
      </c>
      <c r="Z1924" s="24">
        <v>40</v>
      </c>
      <c r="AA1924" s="21">
        <v>2</v>
      </c>
      <c r="AB1924" s="21">
        <v>3</v>
      </c>
      <c r="AC1924" s="21">
        <v>1</v>
      </c>
      <c r="AD1924" s="21">
        <v>6</v>
      </c>
      <c r="AE1924" s="21">
        <v>6</v>
      </c>
      <c r="AF1924" s="21">
        <v>0</v>
      </c>
      <c r="AG1924" s="21">
        <v>0</v>
      </c>
      <c r="AH1924" s="21">
        <v>0</v>
      </c>
      <c r="AI1924" s="21">
        <v>0</v>
      </c>
      <c r="AJ1924" s="21">
        <v>0</v>
      </c>
      <c r="AK1924" s="21">
        <v>0</v>
      </c>
      <c r="AL1924" s="21">
        <v>3</v>
      </c>
      <c r="AM1924" s="21">
        <v>11</v>
      </c>
      <c r="AN1924" s="25">
        <v>0</v>
      </c>
    </row>
    <row r="1925" spans="1:40" x14ac:dyDescent="0.35">
      <c r="A1925" s="26">
        <v>2964</v>
      </c>
      <c r="B1925" s="27">
        <v>1981</v>
      </c>
      <c r="C1925" s="21">
        <f ca="1">YEAR(TODAY())-CLEAN!$B1925</f>
        <v>44</v>
      </c>
      <c r="D1925" s="28" t="s">
        <v>793</v>
      </c>
      <c r="E1925" s="27" t="s">
        <v>716</v>
      </c>
      <c r="F1925" s="27" t="s">
        <v>710</v>
      </c>
      <c r="G1925" s="29">
        <v>26872</v>
      </c>
      <c r="H1925" s="28">
        <v>0</v>
      </c>
      <c r="I1925" s="28">
        <v>0</v>
      </c>
      <c r="J1925" s="28">
        <f>CLEAN!$H1925+CLEAN!$I1925</f>
        <v>0</v>
      </c>
      <c r="K1925" s="30">
        <v>41563</v>
      </c>
      <c r="L1925" s="28">
        <f ca="1">YEAR(TODAY())-YEAR(CLEAN!$K1925)</f>
        <v>12</v>
      </c>
      <c r="M1925" s="28">
        <v>0</v>
      </c>
      <c r="N1925" s="28">
        <f>SUM(CLEAN!$AB1925:$AE1925)</f>
        <v>10</v>
      </c>
      <c r="O1925" s="31">
        <f>CLEAN!$U1925+CLEAN!$V1925+CLEAN!$W1925+CLEAN!$X1925+CLEAN!$Y1925+CLEAN!$Z1925</f>
        <v>72</v>
      </c>
      <c r="P1925" s="28">
        <f>IF(CLEAN!$M1925&lt;=32,3,IF(CLEAN!$M1925&lt;=65,2,1))</f>
        <v>3</v>
      </c>
      <c r="Q1925" s="28">
        <f>IF(Table_Market[[#This Row],[F_TOTAL_achat]]&lt;=14,1,IF(Table_Market[[#This Row],[F_TOTAL_achat]]&lt;=21,2,3))</f>
        <v>1</v>
      </c>
      <c r="R1925" s="28">
        <f>IF(Table_Market[[#This Row],[M_TOTAL_dépensé]]&lt;=115,1,IF(Table_Market[[#This Row],[M_TOTAL_dépensé]]&lt;=833,2,3))</f>
        <v>1</v>
      </c>
      <c r="S1925" s="21" t="str">
        <f>Table_Market[[#This Row],[R_SCORE]]&amp;Table_Market[[#This Row],[F_SCORE]]&amp;Table_Market[[#This Row],[M_SCORE]]</f>
        <v>311</v>
      </c>
      <c r="T19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25" s="31">
        <v>3</v>
      </c>
      <c r="V1925" s="31">
        <v>10</v>
      </c>
      <c r="W1925" s="31">
        <v>8</v>
      </c>
      <c r="X1925" s="31">
        <v>3</v>
      </c>
      <c r="Y1925" s="31">
        <v>16</v>
      </c>
      <c r="Z1925" s="31">
        <v>32</v>
      </c>
      <c r="AA1925" s="28">
        <v>1</v>
      </c>
      <c r="AB1925" s="28">
        <v>1</v>
      </c>
      <c r="AC1925" s="28">
        <v>1</v>
      </c>
      <c r="AD1925" s="28">
        <v>2</v>
      </c>
      <c r="AE1925" s="28">
        <v>6</v>
      </c>
      <c r="AF1925" s="28">
        <v>0</v>
      </c>
      <c r="AG1925" s="28">
        <v>0</v>
      </c>
      <c r="AH1925" s="28">
        <v>0</v>
      </c>
      <c r="AI1925" s="28">
        <v>0</v>
      </c>
      <c r="AJ1925" s="28">
        <v>0</v>
      </c>
      <c r="AK1925" s="28">
        <v>0</v>
      </c>
      <c r="AL1925" s="28">
        <v>3</v>
      </c>
      <c r="AM1925" s="28">
        <v>11</v>
      </c>
      <c r="AN1925" s="32">
        <v>0</v>
      </c>
    </row>
    <row r="1926" spans="1:40" x14ac:dyDescent="0.35">
      <c r="A1926" s="19">
        <v>9960</v>
      </c>
      <c r="B1926" s="20">
        <v>1991</v>
      </c>
      <c r="C1926" s="21">
        <f ca="1">YEAR(TODAY())-CLEAN!$B1926</f>
        <v>34</v>
      </c>
      <c r="D1926" s="28" t="s">
        <v>793</v>
      </c>
      <c r="E1926" s="20" t="s">
        <v>715</v>
      </c>
      <c r="F1926" s="20" t="s">
        <v>709</v>
      </c>
      <c r="G1926" s="22">
        <v>26868</v>
      </c>
      <c r="H1926" s="21">
        <v>1</v>
      </c>
      <c r="I1926" s="21">
        <v>0</v>
      </c>
      <c r="J1926" s="21">
        <f>CLEAN!$H1926+CLEAN!$I1926</f>
        <v>1</v>
      </c>
      <c r="K1926" s="23">
        <v>41759</v>
      </c>
      <c r="L1926" s="21">
        <f ca="1">YEAR(TODAY())-YEAR(CLEAN!$K1926)</f>
        <v>11</v>
      </c>
      <c r="M1926" s="21">
        <v>52</v>
      </c>
      <c r="N1926" s="21">
        <f>SUM(CLEAN!$AB1926:$AE1926)</f>
        <v>10</v>
      </c>
      <c r="O1926" s="24">
        <f>CLEAN!$U1926+CLEAN!$V1926+CLEAN!$W1926+CLEAN!$X1926+CLEAN!$Y1926+CLEAN!$Z1926</f>
        <v>14</v>
      </c>
      <c r="P1926" s="21">
        <f>IF(CLEAN!$M1926&lt;=32,3,IF(CLEAN!$M1926&lt;=65,2,1))</f>
        <v>2</v>
      </c>
      <c r="Q1926" s="21">
        <f>IF(Table_Market[[#This Row],[F_TOTAL_achat]]&lt;=14,1,IF(Table_Market[[#This Row],[F_TOTAL_achat]]&lt;=21,2,3))</f>
        <v>1</v>
      </c>
      <c r="R1926" s="21">
        <f>IF(Table_Market[[#This Row],[M_TOTAL_dépensé]]&lt;=115,1,IF(Table_Market[[#This Row],[M_TOTAL_dépensé]]&lt;=833,2,3))</f>
        <v>1</v>
      </c>
      <c r="S1926" s="21" t="str">
        <f>Table_Market[[#This Row],[R_SCORE]]&amp;Table_Market[[#This Row],[F_SCORE]]&amp;Table_Market[[#This Row],[M_SCORE]]</f>
        <v>211</v>
      </c>
      <c r="T19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26" s="24">
        <v>0</v>
      </c>
      <c r="V1926" s="24">
        <v>0</v>
      </c>
      <c r="W1926" s="24">
        <v>1</v>
      </c>
      <c r="X1926" s="24">
        <v>8</v>
      </c>
      <c r="Y1926" s="24">
        <v>3</v>
      </c>
      <c r="Z1926" s="24">
        <v>2</v>
      </c>
      <c r="AA1926" s="21">
        <v>1</v>
      </c>
      <c r="AB1926" s="21">
        <v>1</v>
      </c>
      <c r="AC1926" s="21">
        <v>0</v>
      </c>
      <c r="AD1926" s="21">
        <v>2</v>
      </c>
      <c r="AE1926" s="21">
        <v>7</v>
      </c>
      <c r="AF1926" s="21">
        <v>0</v>
      </c>
      <c r="AG1926" s="21">
        <v>0</v>
      </c>
      <c r="AH1926" s="21">
        <v>0</v>
      </c>
      <c r="AI1926" s="21">
        <v>0</v>
      </c>
      <c r="AJ1926" s="21">
        <v>0</v>
      </c>
      <c r="AK1926" s="21">
        <v>0</v>
      </c>
      <c r="AL1926" s="21">
        <v>3</v>
      </c>
      <c r="AM1926" s="21">
        <v>11</v>
      </c>
      <c r="AN1926" s="25">
        <v>0</v>
      </c>
    </row>
    <row r="1927" spans="1:40" x14ac:dyDescent="0.35">
      <c r="A1927" s="26">
        <v>8036</v>
      </c>
      <c r="B1927" s="27">
        <v>1971</v>
      </c>
      <c r="C1927" s="21">
        <f ca="1">YEAR(TODAY())-CLEAN!$B1927</f>
        <v>54</v>
      </c>
      <c r="D1927" s="28" t="s">
        <v>792</v>
      </c>
      <c r="E1927" s="27" t="s">
        <v>717</v>
      </c>
      <c r="F1927" s="27" t="s">
        <v>713</v>
      </c>
      <c r="G1927" s="29">
        <v>26850</v>
      </c>
      <c r="H1927" s="28">
        <v>1</v>
      </c>
      <c r="I1927" s="28">
        <v>1</v>
      </c>
      <c r="J1927" s="28">
        <f>CLEAN!$H1927+CLEAN!$I1927</f>
        <v>2</v>
      </c>
      <c r="K1927" s="30">
        <v>41747</v>
      </c>
      <c r="L1927" s="28">
        <f ca="1">YEAR(TODAY())-YEAR(CLEAN!$K1927)</f>
        <v>11</v>
      </c>
      <c r="M1927" s="28">
        <v>10</v>
      </c>
      <c r="N1927" s="28">
        <f>SUM(CLEAN!$AB1927:$AE1927)</f>
        <v>11</v>
      </c>
      <c r="O1927" s="31">
        <f>CLEAN!$U1927+CLEAN!$V1927+CLEAN!$W1927+CLEAN!$X1927+CLEAN!$Y1927+CLEAN!$Z1927</f>
        <v>63</v>
      </c>
      <c r="P1927" s="28">
        <f>IF(CLEAN!$M1927&lt;=32,3,IF(CLEAN!$M1927&lt;=65,2,1))</f>
        <v>3</v>
      </c>
      <c r="Q1927" s="28">
        <f>IF(Table_Market[[#This Row],[F_TOTAL_achat]]&lt;=14,1,IF(Table_Market[[#This Row],[F_TOTAL_achat]]&lt;=21,2,3))</f>
        <v>1</v>
      </c>
      <c r="R1927" s="28">
        <f>IF(Table_Market[[#This Row],[M_TOTAL_dépensé]]&lt;=115,1,IF(Table_Market[[#This Row],[M_TOTAL_dépensé]]&lt;=833,2,3))</f>
        <v>1</v>
      </c>
      <c r="S1927" s="21" t="str">
        <f>Table_Market[[#This Row],[R_SCORE]]&amp;Table_Market[[#This Row],[F_SCORE]]&amp;Table_Market[[#This Row],[M_SCORE]]</f>
        <v>311</v>
      </c>
      <c r="T19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27" s="31">
        <v>31</v>
      </c>
      <c r="V1927" s="31">
        <v>1</v>
      </c>
      <c r="W1927" s="31">
        <v>13</v>
      </c>
      <c r="X1927" s="31">
        <v>7</v>
      </c>
      <c r="Y1927" s="31">
        <v>2</v>
      </c>
      <c r="Z1927" s="31">
        <v>9</v>
      </c>
      <c r="AA1927" s="28">
        <v>4</v>
      </c>
      <c r="AB1927" s="28">
        <v>2</v>
      </c>
      <c r="AC1927" s="28">
        <v>1</v>
      </c>
      <c r="AD1927" s="28">
        <v>4</v>
      </c>
      <c r="AE1927" s="28">
        <v>4</v>
      </c>
      <c r="AF1927" s="28">
        <v>0</v>
      </c>
      <c r="AG1927" s="28">
        <v>0</v>
      </c>
      <c r="AH1927" s="28">
        <v>0</v>
      </c>
      <c r="AI1927" s="28">
        <v>0</v>
      </c>
      <c r="AJ1927" s="28">
        <v>0</v>
      </c>
      <c r="AK1927" s="28">
        <v>0</v>
      </c>
      <c r="AL1927" s="28">
        <v>3</v>
      </c>
      <c r="AM1927" s="28">
        <v>11</v>
      </c>
      <c r="AN1927" s="32">
        <v>0</v>
      </c>
    </row>
    <row r="1928" spans="1:40" x14ac:dyDescent="0.35">
      <c r="A1928" s="19">
        <v>8080</v>
      </c>
      <c r="B1928" s="20">
        <v>1986</v>
      </c>
      <c r="C1928" s="21">
        <f ca="1">YEAR(TODAY())-CLEAN!$B1928</f>
        <v>39</v>
      </c>
      <c r="D1928" s="28" t="s">
        <v>793</v>
      </c>
      <c r="E1928" s="20" t="s">
        <v>716</v>
      </c>
      <c r="F1928" s="20" t="s">
        <v>709</v>
      </c>
      <c r="G1928" s="22">
        <v>26816</v>
      </c>
      <c r="H1928" s="21">
        <v>0</v>
      </c>
      <c r="I1928" s="21">
        <v>0</v>
      </c>
      <c r="J1928" s="21">
        <f>CLEAN!$H1928+CLEAN!$I1928</f>
        <v>0</v>
      </c>
      <c r="K1928" s="23">
        <v>41138</v>
      </c>
      <c r="L1928" s="21">
        <f ca="1">YEAR(TODAY())-YEAR(CLEAN!$K1928)</f>
        <v>13</v>
      </c>
      <c r="M1928" s="21">
        <v>50</v>
      </c>
      <c r="N1928" s="21">
        <f>SUM(CLEAN!$AB1928:$AE1928)</f>
        <v>7</v>
      </c>
      <c r="O1928" s="24">
        <f>CLEAN!$U1928+CLEAN!$V1928+CLEAN!$W1928+CLEAN!$X1928+CLEAN!$Y1928+CLEAN!$Z1928</f>
        <v>22</v>
      </c>
      <c r="P1928" s="21">
        <f>IF(CLEAN!$M1928&lt;=32,3,IF(CLEAN!$M1928&lt;=65,2,1))</f>
        <v>2</v>
      </c>
      <c r="Q1928" s="21">
        <f>IF(Table_Market[[#This Row],[F_TOTAL_achat]]&lt;=14,1,IF(Table_Market[[#This Row],[F_TOTAL_achat]]&lt;=21,2,3))</f>
        <v>1</v>
      </c>
      <c r="R1928" s="21">
        <f>IF(Table_Market[[#This Row],[M_TOTAL_dépensé]]&lt;=115,1,IF(Table_Market[[#This Row],[M_TOTAL_dépensé]]&lt;=833,2,3))</f>
        <v>1</v>
      </c>
      <c r="S1928" s="21" t="str">
        <f>Table_Market[[#This Row],[R_SCORE]]&amp;Table_Market[[#This Row],[F_SCORE]]&amp;Table_Market[[#This Row],[M_SCORE]]</f>
        <v>211</v>
      </c>
      <c r="T19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28" s="24">
        <v>5</v>
      </c>
      <c r="V1928" s="24">
        <v>1</v>
      </c>
      <c r="W1928" s="24">
        <v>6</v>
      </c>
      <c r="X1928" s="24">
        <v>3</v>
      </c>
      <c r="Y1928" s="24">
        <v>4</v>
      </c>
      <c r="Z1928" s="24">
        <v>3</v>
      </c>
      <c r="AA1928" s="21">
        <v>1</v>
      </c>
      <c r="AB1928" s="21">
        <v>0</v>
      </c>
      <c r="AC1928" s="21">
        <v>0</v>
      </c>
      <c r="AD1928" s="21">
        <v>3</v>
      </c>
      <c r="AE1928" s="21">
        <v>4</v>
      </c>
      <c r="AF1928" s="21">
        <v>0</v>
      </c>
      <c r="AG1928" s="21">
        <v>0</v>
      </c>
      <c r="AH1928" s="21">
        <v>0</v>
      </c>
      <c r="AI1928" s="21">
        <v>0</v>
      </c>
      <c r="AJ1928" s="21">
        <v>0</v>
      </c>
      <c r="AK1928" s="21">
        <v>0</v>
      </c>
      <c r="AL1928" s="21">
        <v>3</v>
      </c>
      <c r="AM1928" s="21">
        <v>11</v>
      </c>
      <c r="AN1928" s="25">
        <v>0</v>
      </c>
    </row>
    <row r="1929" spans="1:40" x14ac:dyDescent="0.35">
      <c r="A1929" s="26">
        <v>2589</v>
      </c>
      <c r="B1929" s="27">
        <v>1972</v>
      </c>
      <c r="C1929" s="21">
        <f ca="1">YEAR(TODAY())-CLEAN!$B1929</f>
        <v>53</v>
      </c>
      <c r="D1929" s="28" t="s">
        <v>792</v>
      </c>
      <c r="E1929" s="27" t="s">
        <v>716</v>
      </c>
      <c r="F1929" s="27" t="s">
        <v>711</v>
      </c>
      <c r="G1929" s="29">
        <v>26759</v>
      </c>
      <c r="H1929" s="28">
        <v>1</v>
      </c>
      <c r="I1929" s="28">
        <v>0</v>
      </c>
      <c r="J1929" s="28">
        <f>CLEAN!$H1929+CLEAN!$I1929</f>
        <v>1</v>
      </c>
      <c r="K1929" s="30">
        <v>41677</v>
      </c>
      <c r="L1929" s="28">
        <f ca="1">YEAR(TODAY())-YEAR(CLEAN!$K1929)</f>
        <v>11</v>
      </c>
      <c r="M1929" s="28">
        <v>65</v>
      </c>
      <c r="N1929" s="28">
        <f>SUM(CLEAN!$AB1929:$AE1929)</f>
        <v>12</v>
      </c>
      <c r="O1929" s="31">
        <f>CLEAN!$U1929+CLEAN!$V1929+CLEAN!$W1929+CLEAN!$X1929+CLEAN!$Y1929+CLEAN!$Z1929</f>
        <v>59</v>
      </c>
      <c r="P1929" s="28">
        <f>IF(CLEAN!$M1929&lt;=32,3,IF(CLEAN!$M1929&lt;=65,2,1))</f>
        <v>2</v>
      </c>
      <c r="Q1929" s="28">
        <f>IF(Table_Market[[#This Row],[F_TOTAL_achat]]&lt;=14,1,IF(Table_Market[[#This Row],[F_TOTAL_achat]]&lt;=21,2,3))</f>
        <v>1</v>
      </c>
      <c r="R1929" s="28">
        <f>IF(Table_Market[[#This Row],[M_TOTAL_dépensé]]&lt;=115,1,IF(Table_Market[[#This Row],[M_TOTAL_dépensé]]&lt;=833,2,3))</f>
        <v>1</v>
      </c>
      <c r="S1929" s="21" t="str">
        <f>Table_Market[[#This Row],[R_SCORE]]&amp;Table_Market[[#This Row],[F_SCORE]]&amp;Table_Market[[#This Row],[M_SCORE]]</f>
        <v>211</v>
      </c>
      <c r="T19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29" s="31">
        <v>25</v>
      </c>
      <c r="V1929" s="31">
        <v>3</v>
      </c>
      <c r="W1929" s="31">
        <v>16</v>
      </c>
      <c r="X1929" s="31">
        <v>8</v>
      </c>
      <c r="Y1929" s="31">
        <v>5</v>
      </c>
      <c r="Z1929" s="31">
        <v>2</v>
      </c>
      <c r="AA1929" s="28">
        <v>2</v>
      </c>
      <c r="AB1929" s="28">
        <v>2</v>
      </c>
      <c r="AC1929" s="28">
        <v>1</v>
      </c>
      <c r="AD1929" s="28">
        <v>3</v>
      </c>
      <c r="AE1929" s="28">
        <v>6</v>
      </c>
      <c r="AF1929" s="28">
        <v>0</v>
      </c>
      <c r="AG1929" s="28">
        <v>0</v>
      </c>
      <c r="AH1929" s="28">
        <v>0</v>
      </c>
      <c r="AI1929" s="28">
        <v>0</v>
      </c>
      <c r="AJ1929" s="28">
        <v>0</v>
      </c>
      <c r="AK1929" s="28">
        <v>0</v>
      </c>
      <c r="AL1929" s="28">
        <v>3</v>
      </c>
      <c r="AM1929" s="28">
        <v>11</v>
      </c>
      <c r="AN1929" s="32">
        <v>0</v>
      </c>
    </row>
    <row r="1930" spans="1:40" x14ac:dyDescent="0.35">
      <c r="A1930" s="19">
        <v>6961</v>
      </c>
      <c r="B1930" s="20">
        <v>1974</v>
      </c>
      <c r="C1930" s="21">
        <f ca="1">YEAR(TODAY())-CLEAN!$B1930</f>
        <v>51</v>
      </c>
      <c r="D1930" s="28" t="s">
        <v>792</v>
      </c>
      <c r="E1930" s="20" t="s">
        <v>716</v>
      </c>
      <c r="F1930" s="20" t="s">
        <v>710</v>
      </c>
      <c r="G1930" s="22">
        <v>26751</v>
      </c>
      <c r="H1930" s="21">
        <v>2</v>
      </c>
      <c r="I1930" s="21">
        <v>0</v>
      </c>
      <c r="J1930" s="21">
        <f>CLEAN!$H1930+CLEAN!$I1930</f>
        <v>2</v>
      </c>
      <c r="K1930" s="23">
        <v>41781</v>
      </c>
      <c r="L1930" s="21">
        <f ca="1">YEAR(TODAY())-YEAR(CLEAN!$K1930)</f>
        <v>11</v>
      </c>
      <c r="M1930" s="21">
        <v>26</v>
      </c>
      <c r="N1930" s="21">
        <f>SUM(CLEAN!$AB1930:$AE1930)</f>
        <v>11</v>
      </c>
      <c r="O1930" s="24">
        <f>CLEAN!$U1930+CLEAN!$V1930+CLEAN!$W1930+CLEAN!$X1930+CLEAN!$Y1930+CLEAN!$Z1930</f>
        <v>11</v>
      </c>
      <c r="P1930" s="21">
        <f>IF(CLEAN!$M1930&lt;=32,3,IF(CLEAN!$M1930&lt;=65,2,1))</f>
        <v>3</v>
      </c>
      <c r="Q1930" s="21">
        <f>IF(Table_Market[[#This Row],[F_TOTAL_achat]]&lt;=14,1,IF(Table_Market[[#This Row],[F_TOTAL_achat]]&lt;=21,2,3))</f>
        <v>1</v>
      </c>
      <c r="R1930" s="21">
        <f>IF(Table_Market[[#This Row],[M_TOTAL_dépensé]]&lt;=115,1,IF(Table_Market[[#This Row],[M_TOTAL_dépensé]]&lt;=833,2,3))</f>
        <v>1</v>
      </c>
      <c r="S1930" s="21" t="str">
        <f>Table_Market[[#This Row],[R_SCORE]]&amp;Table_Market[[#This Row],[F_SCORE]]&amp;Table_Market[[#This Row],[M_SCORE]]</f>
        <v>311</v>
      </c>
      <c r="T19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30" s="24">
        <v>1</v>
      </c>
      <c r="V1930" s="24">
        <v>1</v>
      </c>
      <c r="W1930" s="24">
        <v>5</v>
      </c>
      <c r="X1930" s="24">
        <v>0</v>
      </c>
      <c r="Y1930" s="24">
        <v>3</v>
      </c>
      <c r="Z1930" s="24">
        <v>1</v>
      </c>
      <c r="AA1930" s="21">
        <v>1</v>
      </c>
      <c r="AB1930" s="21">
        <v>1</v>
      </c>
      <c r="AC1930" s="21">
        <v>0</v>
      </c>
      <c r="AD1930" s="21">
        <v>2</v>
      </c>
      <c r="AE1930" s="21">
        <v>8</v>
      </c>
      <c r="AF1930" s="21">
        <v>0</v>
      </c>
      <c r="AG1930" s="21">
        <v>0</v>
      </c>
      <c r="AH1930" s="21">
        <v>0</v>
      </c>
      <c r="AI1930" s="21">
        <v>0</v>
      </c>
      <c r="AJ1930" s="21">
        <v>0</v>
      </c>
      <c r="AK1930" s="21">
        <v>0</v>
      </c>
      <c r="AL1930" s="21">
        <v>3</v>
      </c>
      <c r="AM1930" s="21">
        <v>11</v>
      </c>
      <c r="AN1930" s="25">
        <v>0</v>
      </c>
    </row>
    <row r="1931" spans="1:40" x14ac:dyDescent="0.35">
      <c r="A1931" s="26">
        <v>6182</v>
      </c>
      <c r="B1931" s="27">
        <v>1984</v>
      </c>
      <c r="C1931" s="21">
        <f ca="1">YEAR(TODAY())-CLEAN!$B1931</f>
        <v>41</v>
      </c>
      <c r="D1931" s="28" t="s">
        <v>793</v>
      </c>
      <c r="E1931" s="27" t="s">
        <v>716</v>
      </c>
      <c r="F1931" s="27" t="s">
        <v>713</v>
      </c>
      <c r="G1931" s="29">
        <v>26646</v>
      </c>
      <c r="H1931" s="28">
        <v>1</v>
      </c>
      <c r="I1931" s="28">
        <v>0</v>
      </c>
      <c r="J1931" s="28">
        <f>CLEAN!$H1931+CLEAN!$I1931</f>
        <v>1</v>
      </c>
      <c r="K1931" s="30">
        <v>41680</v>
      </c>
      <c r="L1931" s="28">
        <f ca="1">YEAR(TODAY())-YEAR(CLEAN!$K1931)</f>
        <v>11</v>
      </c>
      <c r="M1931" s="28">
        <v>26</v>
      </c>
      <c r="N1931" s="28">
        <f>SUM(CLEAN!$AB1931:$AE1931)</f>
        <v>12</v>
      </c>
      <c r="O1931" s="31">
        <f>CLEAN!$U1931+CLEAN!$V1931+CLEAN!$W1931+CLEAN!$X1931+CLEAN!$Y1931+CLEAN!$Z1931</f>
        <v>53</v>
      </c>
      <c r="P1931" s="28">
        <f>IF(CLEAN!$M1931&lt;=32,3,IF(CLEAN!$M1931&lt;=65,2,1))</f>
        <v>3</v>
      </c>
      <c r="Q1931" s="28">
        <f>IF(Table_Market[[#This Row],[F_TOTAL_achat]]&lt;=14,1,IF(Table_Market[[#This Row],[F_TOTAL_achat]]&lt;=21,2,3))</f>
        <v>1</v>
      </c>
      <c r="R1931" s="28">
        <f>IF(Table_Market[[#This Row],[M_TOTAL_dépensé]]&lt;=115,1,IF(Table_Market[[#This Row],[M_TOTAL_dépensé]]&lt;=833,2,3))</f>
        <v>1</v>
      </c>
      <c r="S1931" s="21" t="str">
        <f>Table_Market[[#This Row],[R_SCORE]]&amp;Table_Market[[#This Row],[F_SCORE]]&amp;Table_Market[[#This Row],[M_SCORE]]</f>
        <v>311</v>
      </c>
      <c r="T19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31" s="31">
        <v>11</v>
      </c>
      <c r="V1931" s="31">
        <v>4</v>
      </c>
      <c r="W1931" s="31">
        <v>20</v>
      </c>
      <c r="X1931" s="31">
        <v>10</v>
      </c>
      <c r="Y1931" s="31">
        <v>3</v>
      </c>
      <c r="Z1931" s="31">
        <v>5</v>
      </c>
      <c r="AA1931" s="28">
        <v>2</v>
      </c>
      <c r="AB1931" s="28">
        <v>2</v>
      </c>
      <c r="AC1931" s="28">
        <v>0</v>
      </c>
      <c r="AD1931" s="28">
        <v>4</v>
      </c>
      <c r="AE1931" s="28">
        <v>6</v>
      </c>
      <c r="AF1931" s="28">
        <v>0</v>
      </c>
      <c r="AG1931" s="28">
        <v>0</v>
      </c>
      <c r="AH1931" s="28">
        <v>0</v>
      </c>
      <c r="AI1931" s="28">
        <v>0</v>
      </c>
      <c r="AJ1931" s="28">
        <v>0</v>
      </c>
      <c r="AK1931" s="28">
        <v>0</v>
      </c>
      <c r="AL1931" s="28">
        <v>3</v>
      </c>
      <c r="AM1931" s="28">
        <v>11</v>
      </c>
      <c r="AN1931" s="32">
        <v>0</v>
      </c>
    </row>
    <row r="1932" spans="1:40" x14ac:dyDescent="0.35">
      <c r="A1932" s="19">
        <v>3286</v>
      </c>
      <c r="B1932" s="20">
        <v>1967</v>
      </c>
      <c r="C1932" s="21">
        <f ca="1">YEAR(TODAY())-CLEAN!$B1932</f>
        <v>58</v>
      </c>
      <c r="D1932" s="28" t="s">
        <v>792</v>
      </c>
      <c r="E1932" s="20" t="s">
        <v>714</v>
      </c>
      <c r="F1932" s="20" t="s">
        <v>711</v>
      </c>
      <c r="G1932" s="22">
        <v>26642</v>
      </c>
      <c r="H1932" s="21">
        <v>1</v>
      </c>
      <c r="I1932" s="21">
        <v>0</v>
      </c>
      <c r="J1932" s="21">
        <f>CLEAN!$H1932+CLEAN!$I1932</f>
        <v>1</v>
      </c>
      <c r="K1932" s="23">
        <v>41699</v>
      </c>
      <c r="L1932" s="21">
        <f ca="1">YEAR(TODAY())-YEAR(CLEAN!$K1932)</f>
        <v>11</v>
      </c>
      <c r="M1932" s="21">
        <v>71</v>
      </c>
      <c r="N1932" s="21">
        <f>SUM(CLEAN!$AB1932:$AE1932)</f>
        <v>11</v>
      </c>
      <c r="O1932" s="24">
        <f>CLEAN!$U1932+CLEAN!$V1932+CLEAN!$W1932+CLEAN!$X1932+CLEAN!$Y1932+CLEAN!$Z1932</f>
        <v>42</v>
      </c>
      <c r="P1932" s="21">
        <f>IF(CLEAN!$M1932&lt;=32,3,IF(CLEAN!$M1932&lt;=65,2,1))</f>
        <v>1</v>
      </c>
      <c r="Q1932" s="21">
        <f>IF(Table_Market[[#This Row],[F_TOTAL_achat]]&lt;=14,1,IF(Table_Market[[#This Row],[F_TOTAL_achat]]&lt;=21,2,3))</f>
        <v>1</v>
      </c>
      <c r="R1932" s="21">
        <f>IF(Table_Market[[#This Row],[M_TOTAL_dépensé]]&lt;=115,1,IF(Table_Market[[#This Row],[M_TOTAL_dépensé]]&lt;=833,2,3))</f>
        <v>1</v>
      </c>
      <c r="S1932" s="21" t="str">
        <f>Table_Market[[#This Row],[R_SCORE]]&amp;Table_Market[[#This Row],[F_SCORE]]&amp;Table_Market[[#This Row],[M_SCORE]]</f>
        <v>111</v>
      </c>
      <c r="T19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32" s="24">
        <v>13</v>
      </c>
      <c r="V1932" s="24">
        <v>2</v>
      </c>
      <c r="W1932" s="24">
        <v>15</v>
      </c>
      <c r="X1932" s="24">
        <v>2</v>
      </c>
      <c r="Y1932" s="24">
        <v>2</v>
      </c>
      <c r="Z1932" s="24">
        <v>8</v>
      </c>
      <c r="AA1932" s="21">
        <v>2</v>
      </c>
      <c r="AB1932" s="21">
        <v>2</v>
      </c>
      <c r="AC1932" s="21">
        <v>0</v>
      </c>
      <c r="AD1932" s="21">
        <v>3</v>
      </c>
      <c r="AE1932" s="21">
        <v>6</v>
      </c>
      <c r="AF1932" s="21">
        <v>0</v>
      </c>
      <c r="AG1932" s="21">
        <v>0</v>
      </c>
      <c r="AH1932" s="21">
        <v>0</v>
      </c>
      <c r="AI1932" s="21">
        <v>0</v>
      </c>
      <c r="AJ1932" s="21">
        <v>0</v>
      </c>
      <c r="AK1932" s="21">
        <v>0</v>
      </c>
      <c r="AL1932" s="21">
        <v>3</v>
      </c>
      <c r="AM1932" s="21">
        <v>11</v>
      </c>
      <c r="AN1932" s="25">
        <v>0</v>
      </c>
    </row>
    <row r="1933" spans="1:40" x14ac:dyDescent="0.35">
      <c r="A1933" s="26">
        <v>10525</v>
      </c>
      <c r="B1933" s="27">
        <v>1986</v>
      </c>
      <c r="C1933" s="21">
        <f ca="1">YEAR(TODAY())-CLEAN!$B1933</f>
        <v>39</v>
      </c>
      <c r="D1933" s="28" t="s">
        <v>793</v>
      </c>
      <c r="E1933" s="27" t="s">
        <v>716</v>
      </c>
      <c r="F1933" s="27" t="s">
        <v>709</v>
      </c>
      <c r="G1933" s="29">
        <v>26576</v>
      </c>
      <c r="H1933" s="28">
        <v>1</v>
      </c>
      <c r="I1933" s="28">
        <v>0</v>
      </c>
      <c r="J1933" s="28">
        <f>CLEAN!$H1933+CLEAN!$I1933</f>
        <v>1</v>
      </c>
      <c r="K1933" s="30">
        <v>41195</v>
      </c>
      <c r="L1933" s="28"/>
      <c r="M1933" s="28">
        <v>40</v>
      </c>
      <c r="N1933" s="28">
        <f>SUM(CLEAN!$AB1933:$AE1933)</f>
        <v>12</v>
      </c>
      <c r="O1933" s="31">
        <f>CLEAN!$U1933+CLEAN!$V1933+CLEAN!$W1933+CLEAN!$X1933+CLEAN!$Y1933+CLEAN!$Z1933</f>
        <v>27</v>
      </c>
      <c r="P1933" s="28">
        <f>IF(CLEAN!$M1933&lt;=32,3,IF(CLEAN!$M1933&lt;=65,2,1))</f>
        <v>2</v>
      </c>
      <c r="Q1933" s="28">
        <f>IF(Table_Market[[#This Row],[F_TOTAL_achat]]&lt;=14,1,IF(Table_Market[[#This Row],[F_TOTAL_achat]]&lt;=21,2,3))</f>
        <v>1</v>
      </c>
      <c r="R1933" s="28">
        <f>IF(Table_Market[[#This Row],[M_TOTAL_dépensé]]&lt;=115,1,IF(Table_Market[[#This Row],[M_TOTAL_dépensé]]&lt;=833,2,3))</f>
        <v>1</v>
      </c>
      <c r="S1933" s="21" t="str">
        <f>Table_Market[[#This Row],[R_SCORE]]&amp;Table_Market[[#This Row],[F_SCORE]]&amp;Table_Market[[#This Row],[M_SCORE]]</f>
        <v>211</v>
      </c>
      <c r="T19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33" s="31">
        <v>10</v>
      </c>
      <c r="V1933" s="31">
        <v>0</v>
      </c>
      <c r="W1933" s="31">
        <v>8</v>
      </c>
      <c r="X1933" s="31">
        <v>0</v>
      </c>
      <c r="Y1933" s="31">
        <v>0</v>
      </c>
      <c r="Z1933" s="31">
        <v>9</v>
      </c>
      <c r="AA1933" s="28">
        <v>1</v>
      </c>
      <c r="AB1933" s="28">
        <v>1</v>
      </c>
      <c r="AC1933" s="28">
        <v>0</v>
      </c>
      <c r="AD1933" s="28">
        <v>2</v>
      </c>
      <c r="AE1933" s="28">
        <v>9</v>
      </c>
      <c r="AF1933" s="28">
        <v>1</v>
      </c>
      <c r="AG1933" s="28">
        <v>0</v>
      </c>
      <c r="AH1933" s="28">
        <v>0</v>
      </c>
      <c r="AI1933" s="28">
        <v>0</v>
      </c>
      <c r="AJ1933" s="28">
        <v>0</v>
      </c>
      <c r="AK1933" s="28">
        <v>0</v>
      </c>
      <c r="AL1933" s="28">
        <v>3</v>
      </c>
      <c r="AM1933" s="28">
        <v>11</v>
      </c>
      <c r="AN1933" s="32">
        <v>1</v>
      </c>
    </row>
    <row r="1934" spans="1:40" x14ac:dyDescent="0.35">
      <c r="A1934" s="19">
        <v>2868</v>
      </c>
      <c r="B1934" s="20">
        <v>1949</v>
      </c>
      <c r="C1934" s="21">
        <f ca="1">YEAR(TODAY())-CLEAN!$B1934</f>
        <v>76</v>
      </c>
      <c r="D1934" s="28" t="s">
        <v>794</v>
      </c>
      <c r="E1934" s="20" t="s">
        <v>714</v>
      </c>
      <c r="F1934" s="20" t="s">
        <v>709</v>
      </c>
      <c r="G1934" s="22">
        <v>26518</v>
      </c>
      <c r="H1934" s="21">
        <v>1</v>
      </c>
      <c r="I1934" s="21">
        <v>1</v>
      </c>
      <c r="J1934" s="21">
        <f>CLEAN!$H1934+CLEAN!$I1934</f>
        <v>2</v>
      </c>
      <c r="K1934" s="23">
        <v>41372</v>
      </c>
      <c r="L1934" s="21">
        <f ca="1">YEAR(TODAY())-YEAR(CLEAN!$K1934)</f>
        <v>12</v>
      </c>
      <c r="M1934" s="21">
        <v>33</v>
      </c>
      <c r="N1934" s="21">
        <f>SUM(CLEAN!$AB1934:$AE1934)</f>
        <v>13</v>
      </c>
      <c r="O1934" s="24">
        <f>CLEAN!$U1934+CLEAN!$V1934+CLEAN!$W1934+CLEAN!$X1934+CLEAN!$Y1934+CLEAN!$Z1934</f>
        <v>57</v>
      </c>
      <c r="P1934" s="21">
        <f>IF(CLEAN!$M1934&lt;=32,3,IF(CLEAN!$M1934&lt;=65,2,1))</f>
        <v>2</v>
      </c>
      <c r="Q1934" s="21">
        <f>IF(Table_Market[[#This Row],[F_TOTAL_achat]]&lt;=14,1,IF(Table_Market[[#This Row],[F_TOTAL_achat]]&lt;=21,2,3))</f>
        <v>1</v>
      </c>
      <c r="R1934" s="21">
        <f>IF(Table_Market[[#This Row],[M_TOTAL_dépensé]]&lt;=115,1,IF(Table_Market[[#This Row],[M_TOTAL_dépensé]]&lt;=833,2,3))</f>
        <v>1</v>
      </c>
      <c r="S1934" s="21" t="str">
        <f>Table_Market[[#This Row],[R_SCORE]]&amp;Table_Market[[#This Row],[F_SCORE]]&amp;Table_Market[[#This Row],[M_SCORE]]</f>
        <v>211</v>
      </c>
      <c r="T19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34" s="24">
        <v>20</v>
      </c>
      <c r="V1934" s="24">
        <v>1</v>
      </c>
      <c r="W1934" s="24">
        <v>28</v>
      </c>
      <c r="X1934" s="24">
        <v>3</v>
      </c>
      <c r="Y1934" s="24">
        <v>3</v>
      </c>
      <c r="Z1934" s="24">
        <v>2</v>
      </c>
      <c r="AA1934" s="21">
        <v>3</v>
      </c>
      <c r="AB1934" s="21">
        <v>2</v>
      </c>
      <c r="AC1934" s="21">
        <v>0</v>
      </c>
      <c r="AD1934" s="21">
        <v>3</v>
      </c>
      <c r="AE1934" s="21">
        <v>8</v>
      </c>
      <c r="AF1934" s="21">
        <v>0</v>
      </c>
      <c r="AG1934" s="21">
        <v>0</v>
      </c>
      <c r="AH1934" s="21">
        <v>0</v>
      </c>
      <c r="AI1934" s="21">
        <v>0</v>
      </c>
      <c r="AJ1934" s="21">
        <v>0</v>
      </c>
      <c r="AK1934" s="21">
        <v>0</v>
      </c>
      <c r="AL1934" s="21">
        <v>3</v>
      </c>
      <c r="AM1934" s="21">
        <v>11</v>
      </c>
      <c r="AN1934" s="25">
        <v>1</v>
      </c>
    </row>
    <row r="1935" spans="1:40" x14ac:dyDescent="0.35">
      <c r="A1935" s="26">
        <v>2227</v>
      </c>
      <c r="B1935" s="27">
        <v>1958</v>
      </c>
      <c r="C1935" s="21">
        <f ca="1">YEAR(TODAY())-CLEAN!$B1935</f>
        <v>67</v>
      </c>
      <c r="D1935" s="28" t="s">
        <v>794</v>
      </c>
      <c r="E1935" s="27" t="s">
        <v>717</v>
      </c>
      <c r="F1935" s="27" t="s">
        <v>713</v>
      </c>
      <c r="G1935" s="29">
        <v>26490</v>
      </c>
      <c r="H1935" s="28">
        <v>0</v>
      </c>
      <c r="I1935" s="28">
        <v>0</v>
      </c>
      <c r="J1935" s="28">
        <f>CLEAN!$H1935+CLEAN!$I1935</f>
        <v>0</v>
      </c>
      <c r="K1935" s="30">
        <v>41174</v>
      </c>
      <c r="L1935" s="28">
        <f ca="1">YEAR(TODAY())-YEAR(CLEAN!$K1935)</f>
        <v>13</v>
      </c>
      <c r="M1935" s="28">
        <v>92</v>
      </c>
      <c r="N1935" s="28">
        <f>SUM(CLEAN!$AB1935:$AE1935)</f>
        <v>15</v>
      </c>
      <c r="O1935" s="31">
        <f>CLEAN!$U1935+CLEAN!$V1935+CLEAN!$W1935+CLEAN!$X1935+CLEAN!$Y1935+CLEAN!$Z1935</f>
        <v>210</v>
      </c>
      <c r="P1935" s="28">
        <f>IF(CLEAN!$M1935&lt;=32,3,IF(CLEAN!$M1935&lt;=65,2,1))</f>
        <v>1</v>
      </c>
      <c r="Q1935" s="28">
        <f>IF(Table_Market[[#This Row],[F_TOTAL_achat]]&lt;=14,1,IF(Table_Market[[#This Row],[F_TOTAL_achat]]&lt;=21,2,3))</f>
        <v>2</v>
      </c>
      <c r="R1935" s="28">
        <f>IF(Table_Market[[#This Row],[M_TOTAL_dépensé]]&lt;=115,1,IF(Table_Market[[#This Row],[M_TOTAL_dépensé]]&lt;=833,2,3))</f>
        <v>2</v>
      </c>
      <c r="S1935" s="21" t="str">
        <f>Table_Market[[#This Row],[R_SCORE]]&amp;Table_Market[[#This Row],[F_SCORE]]&amp;Table_Market[[#This Row],[M_SCORE]]</f>
        <v>122</v>
      </c>
      <c r="T19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35" s="31">
        <v>45</v>
      </c>
      <c r="V1935" s="31">
        <v>47</v>
      </c>
      <c r="W1935" s="31">
        <v>52</v>
      </c>
      <c r="X1935" s="31">
        <v>21</v>
      </c>
      <c r="Y1935" s="31">
        <v>20</v>
      </c>
      <c r="Z1935" s="31">
        <v>25</v>
      </c>
      <c r="AA1935" s="28">
        <v>2</v>
      </c>
      <c r="AB1935" s="28">
        <v>3</v>
      </c>
      <c r="AC1935" s="28">
        <v>1</v>
      </c>
      <c r="AD1935" s="28">
        <v>5</v>
      </c>
      <c r="AE1935" s="28">
        <v>6</v>
      </c>
      <c r="AF1935" s="28">
        <v>0</v>
      </c>
      <c r="AG1935" s="28">
        <v>0</v>
      </c>
      <c r="AH1935" s="28">
        <v>0</v>
      </c>
      <c r="AI1935" s="28">
        <v>0</v>
      </c>
      <c r="AJ1935" s="28">
        <v>0</v>
      </c>
      <c r="AK1935" s="28">
        <v>0</v>
      </c>
      <c r="AL1935" s="28">
        <v>3</v>
      </c>
      <c r="AM1935" s="28">
        <v>11</v>
      </c>
      <c r="AN1935" s="32">
        <v>0</v>
      </c>
    </row>
    <row r="1936" spans="1:40" x14ac:dyDescent="0.35">
      <c r="A1936" s="19">
        <v>946</v>
      </c>
      <c r="B1936" s="20">
        <v>1958</v>
      </c>
      <c r="C1936" s="21">
        <f ca="1">YEAR(TODAY())-CLEAN!$B1936</f>
        <v>67</v>
      </c>
      <c r="D1936" s="28" t="s">
        <v>794</v>
      </c>
      <c r="E1936" s="20" t="s">
        <v>717</v>
      </c>
      <c r="F1936" s="20" t="s">
        <v>713</v>
      </c>
      <c r="G1936" s="22">
        <v>26490</v>
      </c>
      <c r="H1936" s="21">
        <v>0</v>
      </c>
      <c r="I1936" s="21">
        <v>0</v>
      </c>
      <c r="J1936" s="21">
        <f>CLEAN!$H1936+CLEAN!$I1936</f>
        <v>0</v>
      </c>
      <c r="K1936" s="23">
        <v>41174</v>
      </c>
      <c r="L1936" s="21">
        <f ca="1">YEAR(TODAY())-YEAR(CLEAN!$K1936)</f>
        <v>13</v>
      </c>
      <c r="M1936" s="21">
        <v>92</v>
      </c>
      <c r="N1936" s="21">
        <f>SUM(CLEAN!$AB1936:$AE1936)</f>
        <v>15</v>
      </c>
      <c r="O1936" s="24">
        <f>CLEAN!$U1936+CLEAN!$V1936+CLEAN!$W1936+CLEAN!$X1936+CLEAN!$Y1936+CLEAN!$Z1936</f>
        <v>210</v>
      </c>
      <c r="P1936" s="21">
        <f>IF(CLEAN!$M1936&lt;=32,3,IF(CLEAN!$M1936&lt;=65,2,1))</f>
        <v>1</v>
      </c>
      <c r="Q1936" s="21">
        <f>IF(Table_Market[[#This Row],[F_TOTAL_achat]]&lt;=14,1,IF(Table_Market[[#This Row],[F_TOTAL_achat]]&lt;=21,2,3))</f>
        <v>2</v>
      </c>
      <c r="R1936" s="21">
        <f>IF(Table_Market[[#This Row],[M_TOTAL_dépensé]]&lt;=115,1,IF(Table_Market[[#This Row],[M_TOTAL_dépensé]]&lt;=833,2,3))</f>
        <v>2</v>
      </c>
      <c r="S1936" s="21" t="str">
        <f>Table_Market[[#This Row],[R_SCORE]]&amp;Table_Market[[#This Row],[F_SCORE]]&amp;Table_Market[[#This Row],[M_SCORE]]</f>
        <v>122</v>
      </c>
      <c r="T19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36" s="24">
        <v>45</v>
      </c>
      <c r="V1936" s="24">
        <v>47</v>
      </c>
      <c r="W1936" s="24">
        <v>52</v>
      </c>
      <c r="X1936" s="24">
        <v>21</v>
      </c>
      <c r="Y1936" s="24">
        <v>20</v>
      </c>
      <c r="Z1936" s="24">
        <v>25</v>
      </c>
      <c r="AA1936" s="21">
        <v>2</v>
      </c>
      <c r="AB1936" s="21">
        <v>3</v>
      </c>
      <c r="AC1936" s="21">
        <v>1</v>
      </c>
      <c r="AD1936" s="21">
        <v>5</v>
      </c>
      <c r="AE1936" s="21">
        <v>6</v>
      </c>
      <c r="AF1936" s="21">
        <v>0</v>
      </c>
      <c r="AG1936" s="21">
        <v>0</v>
      </c>
      <c r="AH1936" s="21">
        <v>0</v>
      </c>
      <c r="AI1936" s="21">
        <v>0</v>
      </c>
      <c r="AJ1936" s="21">
        <v>0</v>
      </c>
      <c r="AK1936" s="21">
        <v>0</v>
      </c>
      <c r="AL1936" s="21">
        <v>3</v>
      </c>
      <c r="AM1936" s="21">
        <v>11</v>
      </c>
      <c r="AN1936" s="25">
        <v>0</v>
      </c>
    </row>
    <row r="1937" spans="1:40" x14ac:dyDescent="0.35">
      <c r="A1937" s="26">
        <v>11187</v>
      </c>
      <c r="B1937" s="27">
        <v>1978</v>
      </c>
      <c r="C1937" s="21">
        <f ca="1">YEAR(TODAY())-CLEAN!$B1937</f>
        <v>47</v>
      </c>
      <c r="D1937" s="28" t="s">
        <v>792</v>
      </c>
      <c r="E1937" s="27" t="s">
        <v>715</v>
      </c>
      <c r="F1937" s="27" t="s">
        <v>709</v>
      </c>
      <c r="G1937" s="29">
        <v>26487</v>
      </c>
      <c r="H1937" s="28">
        <v>1</v>
      </c>
      <c r="I1937" s="28">
        <v>0</v>
      </c>
      <c r="J1937" s="28">
        <f>CLEAN!$H1937+CLEAN!$I1937</f>
        <v>1</v>
      </c>
      <c r="K1937" s="30">
        <v>41414</v>
      </c>
      <c r="L1937" s="28">
        <f ca="1">YEAR(TODAY())-YEAR(CLEAN!$K1937)</f>
        <v>12</v>
      </c>
      <c r="M1937" s="28">
        <v>23</v>
      </c>
      <c r="N1937" s="28">
        <f>SUM(CLEAN!$AB1937:$AE1937)</f>
        <v>11</v>
      </c>
      <c r="O1937" s="31">
        <f>CLEAN!$U1937+CLEAN!$V1937+CLEAN!$W1937+CLEAN!$X1937+CLEAN!$Y1937+CLEAN!$Z1937</f>
        <v>69</v>
      </c>
      <c r="P1937" s="28">
        <f>IF(CLEAN!$M1937&lt;=32,3,IF(CLEAN!$M1937&lt;=65,2,1))</f>
        <v>3</v>
      </c>
      <c r="Q1937" s="28">
        <f>IF(Table_Market[[#This Row],[F_TOTAL_achat]]&lt;=14,1,IF(Table_Market[[#This Row],[F_TOTAL_achat]]&lt;=21,2,3))</f>
        <v>1</v>
      </c>
      <c r="R1937" s="28">
        <f>IF(Table_Market[[#This Row],[M_TOTAL_dépensé]]&lt;=115,1,IF(Table_Market[[#This Row],[M_TOTAL_dépensé]]&lt;=833,2,3))</f>
        <v>1</v>
      </c>
      <c r="S1937" s="21" t="str">
        <f>Table_Market[[#This Row],[R_SCORE]]&amp;Table_Market[[#This Row],[F_SCORE]]&amp;Table_Market[[#This Row],[M_SCORE]]</f>
        <v>311</v>
      </c>
      <c r="T19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37" s="31">
        <v>2</v>
      </c>
      <c r="V1937" s="31">
        <v>8</v>
      </c>
      <c r="W1937" s="31">
        <v>10</v>
      </c>
      <c r="X1937" s="31">
        <v>12</v>
      </c>
      <c r="Y1937" s="31">
        <v>14</v>
      </c>
      <c r="Z1937" s="31">
        <v>23</v>
      </c>
      <c r="AA1937" s="28">
        <v>3</v>
      </c>
      <c r="AB1937" s="28">
        <v>2</v>
      </c>
      <c r="AC1937" s="28">
        <v>1</v>
      </c>
      <c r="AD1937" s="28">
        <v>3</v>
      </c>
      <c r="AE1937" s="28">
        <v>5</v>
      </c>
      <c r="AF1937" s="28">
        <v>0</v>
      </c>
      <c r="AG1937" s="28">
        <v>0</v>
      </c>
      <c r="AH1937" s="28">
        <v>0</v>
      </c>
      <c r="AI1937" s="28">
        <v>0</v>
      </c>
      <c r="AJ1937" s="28">
        <v>0</v>
      </c>
      <c r="AK1937" s="28">
        <v>0</v>
      </c>
      <c r="AL1937" s="28">
        <v>3</v>
      </c>
      <c r="AM1937" s="28">
        <v>11</v>
      </c>
      <c r="AN1937" s="32">
        <v>0</v>
      </c>
    </row>
    <row r="1938" spans="1:40" x14ac:dyDescent="0.35">
      <c r="A1938" s="19">
        <v>10401</v>
      </c>
      <c r="B1938" s="20">
        <v>1976</v>
      </c>
      <c r="C1938" s="21">
        <f ca="1">YEAR(TODAY())-CLEAN!$B1938</f>
        <v>49</v>
      </c>
      <c r="D1938" s="28" t="s">
        <v>792</v>
      </c>
      <c r="E1938" s="20" t="s">
        <v>717</v>
      </c>
      <c r="F1938" s="20" t="s">
        <v>713</v>
      </c>
      <c r="G1938" s="22">
        <v>26326</v>
      </c>
      <c r="H1938" s="21">
        <v>0</v>
      </c>
      <c r="I1938" s="21">
        <v>0</v>
      </c>
      <c r="J1938" s="21">
        <f>CLEAN!$H1938+CLEAN!$I1938</f>
        <v>0</v>
      </c>
      <c r="K1938" s="23">
        <v>41521</v>
      </c>
      <c r="L1938" s="21">
        <f ca="1">YEAR(TODAY())-YEAR(CLEAN!$K1938)</f>
        <v>12</v>
      </c>
      <c r="M1938" s="21">
        <v>12</v>
      </c>
      <c r="N1938" s="21">
        <f>SUM(CLEAN!$AB1938:$AE1938)</f>
        <v>6</v>
      </c>
      <c r="O1938" s="24">
        <f>CLEAN!$U1938+CLEAN!$V1938+CLEAN!$W1938+CLEAN!$X1938+CLEAN!$Y1938+CLEAN!$Z1938</f>
        <v>18</v>
      </c>
      <c r="P1938" s="21">
        <f>IF(CLEAN!$M1938&lt;=32,3,IF(CLEAN!$M1938&lt;=65,2,1))</f>
        <v>3</v>
      </c>
      <c r="Q1938" s="21">
        <f>IF(Table_Market[[#This Row],[F_TOTAL_achat]]&lt;=14,1,IF(Table_Market[[#This Row],[F_TOTAL_achat]]&lt;=21,2,3))</f>
        <v>1</v>
      </c>
      <c r="R1938" s="21">
        <f>IF(Table_Market[[#This Row],[M_TOTAL_dépensé]]&lt;=115,1,IF(Table_Market[[#This Row],[M_TOTAL_dépensé]]&lt;=833,2,3))</f>
        <v>1</v>
      </c>
      <c r="S1938" s="21" t="str">
        <f>Table_Market[[#This Row],[R_SCORE]]&amp;Table_Market[[#This Row],[F_SCORE]]&amp;Table_Market[[#This Row],[M_SCORE]]</f>
        <v>311</v>
      </c>
      <c r="T19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38" s="24">
        <v>1</v>
      </c>
      <c r="V1938" s="24">
        <v>0</v>
      </c>
      <c r="W1938" s="24">
        <v>5</v>
      </c>
      <c r="X1938" s="24">
        <v>0</v>
      </c>
      <c r="Y1938" s="24">
        <v>3</v>
      </c>
      <c r="Z1938" s="24">
        <v>9</v>
      </c>
      <c r="AA1938" s="21">
        <v>1</v>
      </c>
      <c r="AB1938" s="21">
        <v>0</v>
      </c>
      <c r="AC1938" s="21">
        <v>0</v>
      </c>
      <c r="AD1938" s="21">
        <v>3</v>
      </c>
      <c r="AE1938" s="21">
        <v>3</v>
      </c>
      <c r="AF1938" s="21">
        <v>0</v>
      </c>
      <c r="AG1938" s="21">
        <v>0</v>
      </c>
      <c r="AH1938" s="21">
        <v>0</v>
      </c>
      <c r="AI1938" s="21">
        <v>0</v>
      </c>
      <c r="AJ1938" s="21">
        <v>0</v>
      </c>
      <c r="AK1938" s="21">
        <v>1</v>
      </c>
      <c r="AL1938" s="21">
        <v>3</v>
      </c>
      <c r="AM1938" s="21">
        <v>11</v>
      </c>
      <c r="AN1938" s="25">
        <v>0</v>
      </c>
    </row>
    <row r="1939" spans="1:40" x14ac:dyDescent="0.35">
      <c r="A1939" s="26">
        <v>2261</v>
      </c>
      <c r="B1939" s="27">
        <v>1969</v>
      </c>
      <c r="C1939" s="21">
        <f ca="1">YEAR(TODAY())-CLEAN!$B1939</f>
        <v>56</v>
      </c>
      <c r="D1939" s="28" t="s">
        <v>792</v>
      </c>
      <c r="E1939" s="27" t="s">
        <v>716</v>
      </c>
      <c r="F1939" s="27" t="s">
        <v>710</v>
      </c>
      <c r="G1939" s="29">
        <v>26304</v>
      </c>
      <c r="H1939" s="28">
        <v>1</v>
      </c>
      <c r="I1939" s="28">
        <v>0</v>
      </c>
      <c r="J1939" s="28">
        <f>CLEAN!$H1939+CLEAN!$I1939</f>
        <v>1</v>
      </c>
      <c r="K1939" s="30">
        <v>41448</v>
      </c>
      <c r="L1939" s="28">
        <f ca="1">YEAR(TODAY())-YEAR(CLEAN!$K1939)</f>
        <v>12</v>
      </c>
      <c r="M1939" s="28">
        <v>5</v>
      </c>
      <c r="N1939" s="28">
        <f>SUM(CLEAN!$AB1939:$AE1939)</f>
        <v>10</v>
      </c>
      <c r="O1939" s="31">
        <f>CLEAN!$U1939+CLEAN!$V1939+CLEAN!$W1939+CLEAN!$X1939+CLEAN!$Y1939+CLEAN!$Z1939</f>
        <v>16</v>
      </c>
      <c r="P1939" s="28">
        <f>IF(CLEAN!$M1939&lt;=32,3,IF(CLEAN!$M1939&lt;=65,2,1))</f>
        <v>3</v>
      </c>
      <c r="Q1939" s="28">
        <f>IF(Table_Market[[#This Row],[F_TOTAL_achat]]&lt;=14,1,IF(Table_Market[[#This Row],[F_TOTAL_achat]]&lt;=21,2,3))</f>
        <v>1</v>
      </c>
      <c r="R1939" s="28">
        <f>IF(Table_Market[[#This Row],[M_TOTAL_dépensé]]&lt;=115,1,IF(Table_Market[[#This Row],[M_TOTAL_dépensé]]&lt;=833,2,3))</f>
        <v>1</v>
      </c>
      <c r="S1939" s="21" t="str">
        <f>Table_Market[[#This Row],[R_SCORE]]&amp;Table_Market[[#This Row],[F_SCORE]]&amp;Table_Market[[#This Row],[M_SCORE]]</f>
        <v>311</v>
      </c>
      <c r="T19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39" s="31">
        <v>4</v>
      </c>
      <c r="V1939" s="31">
        <v>1</v>
      </c>
      <c r="W1939" s="31">
        <v>5</v>
      </c>
      <c r="X1939" s="31">
        <v>2</v>
      </c>
      <c r="Y1939" s="31">
        <v>0</v>
      </c>
      <c r="Z1939" s="31">
        <v>4</v>
      </c>
      <c r="AA1939" s="28">
        <v>1</v>
      </c>
      <c r="AB1939" s="28">
        <v>1</v>
      </c>
      <c r="AC1939" s="28">
        <v>0</v>
      </c>
      <c r="AD1939" s="28">
        <v>2</v>
      </c>
      <c r="AE1939" s="28">
        <v>7</v>
      </c>
      <c r="AF1939" s="28">
        <v>0</v>
      </c>
      <c r="AG1939" s="28">
        <v>0</v>
      </c>
      <c r="AH1939" s="28">
        <v>0</v>
      </c>
      <c r="AI1939" s="28">
        <v>0</v>
      </c>
      <c r="AJ1939" s="28">
        <v>0</v>
      </c>
      <c r="AK1939" s="28">
        <v>0</v>
      </c>
      <c r="AL1939" s="28">
        <v>3</v>
      </c>
      <c r="AM1939" s="28">
        <v>11</v>
      </c>
      <c r="AN1939" s="32">
        <v>0</v>
      </c>
    </row>
    <row r="1940" spans="1:40" x14ac:dyDescent="0.35">
      <c r="A1940" s="19">
        <v>2157</v>
      </c>
      <c r="B1940" s="20">
        <v>1972</v>
      </c>
      <c r="C1940" s="21">
        <f ca="1">YEAR(TODAY())-CLEAN!$B1940</f>
        <v>53</v>
      </c>
      <c r="D1940" s="28" t="s">
        <v>792</v>
      </c>
      <c r="E1940" s="20" t="s">
        <v>716</v>
      </c>
      <c r="F1940" s="20" t="s">
        <v>713</v>
      </c>
      <c r="G1940" s="22">
        <v>26290</v>
      </c>
      <c r="H1940" s="21">
        <v>1</v>
      </c>
      <c r="I1940" s="21">
        <v>1</v>
      </c>
      <c r="J1940" s="21">
        <f>CLEAN!$H1940+CLEAN!$I1940</f>
        <v>2</v>
      </c>
      <c r="K1940" s="23">
        <v>41286</v>
      </c>
      <c r="L1940" s="21">
        <f ca="1">YEAR(TODAY())-YEAR(CLEAN!$K1940)</f>
        <v>12</v>
      </c>
      <c r="M1940" s="21">
        <v>49</v>
      </c>
      <c r="N1940" s="21">
        <f>SUM(CLEAN!$AB1940:$AE1940)</f>
        <v>12</v>
      </c>
      <c r="O1940" s="24">
        <f>CLEAN!$U1940+CLEAN!$V1940+CLEAN!$W1940+CLEAN!$X1940+CLEAN!$Y1940+CLEAN!$Z1940</f>
        <v>77</v>
      </c>
      <c r="P1940" s="21">
        <f>IF(CLEAN!$M1940&lt;=32,3,IF(CLEAN!$M1940&lt;=65,2,1))</f>
        <v>2</v>
      </c>
      <c r="Q1940" s="21">
        <f>IF(Table_Market[[#This Row],[F_TOTAL_achat]]&lt;=14,1,IF(Table_Market[[#This Row],[F_TOTAL_achat]]&lt;=21,2,3))</f>
        <v>1</v>
      </c>
      <c r="R1940" s="21">
        <f>IF(Table_Market[[#This Row],[M_TOTAL_dépensé]]&lt;=115,1,IF(Table_Market[[#This Row],[M_TOTAL_dépensé]]&lt;=833,2,3))</f>
        <v>1</v>
      </c>
      <c r="S1940" s="21" t="str">
        <f>Table_Market[[#This Row],[R_SCORE]]&amp;Table_Market[[#This Row],[F_SCORE]]&amp;Table_Market[[#This Row],[M_SCORE]]</f>
        <v>211</v>
      </c>
      <c r="T19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40" s="24">
        <v>15</v>
      </c>
      <c r="V1940" s="24">
        <v>8</v>
      </c>
      <c r="W1940" s="24">
        <v>16</v>
      </c>
      <c r="X1940" s="24">
        <v>11</v>
      </c>
      <c r="Y1940" s="24">
        <v>5</v>
      </c>
      <c r="Z1940" s="24">
        <v>22</v>
      </c>
      <c r="AA1940" s="21">
        <v>4</v>
      </c>
      <c r="AB1940" s="21">
        <v>2</v>
      </c>
      <c r="AC1940" s="21">
        <v>0</v>
      </c>
      <c r="AD1940" s="21">
        <v>4</v>
      </c>
      <c r="AE1940" s="21">
        <v>6</v>
      </c>
      <c r="AF1940" s="21">
        <v>0</v>
      </c>
      <c r="AG1940" s="21">
        <v>0</v>
      </c>
      <c r="AH1940" s="21">
        <v>0</v>
      </c>
      <c r="AI1940" s="21">
        <v>0</v>
      </c>
      <c r="AJ1940" s="21">
        <v>0</v>
      </c>
      <c r="AK1940" s="21">
        <v>0</v>
      </c>
      <c r="AL1940" s="21">
        <v>3</v>
      </c>
      <c r="AM1940" s="21">
        <v>11</v>
      </c>
      <c r="AN1940" s="25">
        <v>0</v>
      </c>
    </row>
    <row r="1941" spans="1:40" x14ac:dyDescent="0.35">
      <c r="A1941" s="26">
        <v>1176</v>
      </c>
      <c r="B1941" s="27">
        <v>1973</v>
      </c>
      <c r="C1941" s="21">
        <f ca="1">YEAR(TODAY())-CLEAN!$B1941</f>
        <v>52</v>
      </c>
      <c r="D1941" s="28" t="s">
        <v>792</v>
      </c>
      <c r="E1941" s="27" t="s">
        <v>716</v>
      </c>
      <c r="F1941" s="27" t="s">
        <v>710</v>
      </c>
      <c r="G1941" s="29">
        <v>26228</v>
      </c>
      <c r="H1941" s="28">
        <v>1</v>
      </c>
      <c r="I1941" s="28">
        <v>0</v>
      </c>
      <c r="J1941" s="28">
        <f>CLEAN!$H1941+CLEAN!$I1941</f>
        <v>1</v>
      </c>
      <c r="K1941" s="30">
        <v>41539</v>
      </c>
      <c r="L1941" s="28">
        <f ca="1">YEAR(TODAY())-YEAR(CLEAN!$K1941)</f>
        <v>12</v>
      </c>
      <c r="M1941" s="28">
        <v>50</v>
      </c>
      <c r="N1941" s="28">
        <f>SUM(CLEAN!$AB1941:$AE1941)</f>
        <v>11</v>
      </c>
      <c r="O1941" s="31">
        <f>CLEAN!$U1941+CLEAN!$V1941+CLEAN!$W1941+CLEAN!$X1941+CLEAN!$Y1941+CLEAN!$Z1941</f>
        <v>25</v>
      </c>
      <c r="P1941" s="28">
        <f>IF(CLEAN!$M1941&lt;=32,3,IF(CLEAN!$M1941&lt;=65,2,1))</f>
        <v>2</v>
      </c>
      <c r="Q1941" s="28">
        <f>IF(Table_Market[[#This Row],[F_TOTAL_achat]]&lt;=14,1,IF(Table_Market[[#This Row],[F_TOTAL_achat]]&lt;=21,2,3))</f>
        <v>1</v>
      </c>
      <c r="R1941" s="28">
        <f>IF(Table_Market[[#This Row],[M_TOTAL_dépensé]]&lt;=115,1,IF(Table_Market[[#This Row],[M_TOTAL_dépensé]]&lt;=833,2,3))</f>
        <v>1</v>
      </c>
      <c r="S1941" s="21" t="str">
        <f>Table_Market[[#This Row],[R_SCORE]]&amp;Table_Market[[#This Row],[F_SCORE]]&amp;Table_Market[[#This Row],[M_SCORE]]</f>
        <v>211</v>
      </c>
      <c r="T19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41" s="31">
        <v>2</v>
      </c>
      <c r="V1941" s="31">
        <v>6</v>
      </c>
      <c r="W1941" s="31">
        <v>4</v>
      </c>
      <c r="X1941" s="31">
        <v>3</v>
      </c>
      <c r="Y1941" s="31">
        <v>1</v>
      </c>
      <c r="Z1941" s="31">
        <v>9</v>
      </c>
      <c r="AA1941" s="28">
        <v>1</v>
      </c>
      <c r="AB1941" s="28">
        <v>1</v>
      </c>
      <c r="AC1941" s="28">
        <v>0</v>
      </c>
      <c r="AD1941" s="28">
        <v>2</v>
      </c>
      <c r="AE1941" s="28">
        <v>8</v>
      </c>
      <c r="AF1941" s="28">
        <v>0</v>
      </c>
      <c r="AG1941" s="28">
        <v>0</v>
      </c>
      <c r="AH1941" s="28">
        <v>0</v>
      </c>
      <c r="AI1941" s="28">
        <v>0</v>
      </c>
      <c r="AJ1941" s="28">
        <v>0</v>
      </c>
      <c r="AK1941" s="28">
        <v>0</v>
      </c>
      <c r="AL1941" s="28">
        <v>3</v>
      </c>
      <c r="AM1941" s="28">
        <v>11</v>
      </c>
      <c r="AN1941" s="32">
        <v>0</v>
      </c>
    </row>
    <row r="1942" spans="1:40" x14ac:dyDescent="0.35">
      <c r="A1942" s="19">
        <v>6919</v>
      </c>
      <c r="B1942" s="20">
        <v>1978</v>
      </c>
      <c r="C1942" s="21">
        <f ca="1">YEAR(TODAY())-CLEAN!$B1942</f>
        <v>47</v>
      </c>
      <c r="D1942" s="28" t="s">
        <v>792</v>
      </c>
      <c r="E1942" s="20" t="s">
        <v>717</v>
      </c>
      <c r="F1942" s="20" t="s">
        <v>710</v>
      </c>
      <c r="G1942" s="22">
        <v>26224</v>
      </c>
      <c r="H1942" s="21">
        <v>1</v>
      </c>
      <c r="I1942" s="21">
        <v>0</v>
      </c>
      <c r="J1942" s="21">
        <f>CLEAN!$H1942+CLEAN!$I1942</f>
        <v>1</v>
      </c>
      <c r="K1942" s="23">
        <v>41429</v>
      </c>
      <c r="L1942" s="21">
        <f ca="1">YEAR(TODAY())-YEAR(CLEAN!$K1942)</f>
        <v>12</v>
      </c>
      <c r="M1942" s="21">
        <v>39</v>
      </c>
      <c r="N1942" s="21">
        <f>SUM(CLEAN!$AB1942:$AE1942)</f>
        <v>12</v>
      </c>
      <c r="O1942" s="24">
        <f>CLEAN!$U1942+CLEAN!$V1942+CLEAN!$W1942+CLEAN!$X1942+CLEAN!$Y1942+CLEAN!$Z1942</f>
        <v>63</v>
      </c>
      <c r="P1942" s="21">
        <f>IF(CLEAN!$M1942&lt;=32,3,IF(CLEAN!$M1942&lt;=65,2,1))</f>
        <v>2</v>
      </c>
      <c r="Q1942" s="21">
        <f>IF(Table_Market[[#This Row],[F_TOTAL_achat]]&lt;=14,1,IF(Table_Market[[#This Row],[F_TOTAL_achat]]&lt;=21,2,3))</f>
        <v>1</v>
      </c>
      <c r="R1942" s="21">
        <f>IF(Table_Market[[#This Row],[M_TOTAL_dépensé]]&lt;=115,1,IF(Table_Market[[#This Row],[M_TOTAL_dépensé]]&lt;=833,2,3))</f>
        <v>1</v>
      </c>
      <c r="S1942" s="21" t="str">
        <f>Table_Market[[#This Row],[R_SCORE]]&amp;Table_Market[[#This Row],[F_SCORE]]&amp;Table_Market[[#This Row],[M_SCORE]]</f>
        <v>211</v>
      </c>
      <c r="T19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42" s="24">
        <v>4</v>
      </c>
      <c r="V1942" s="24">
        <v>7</v>
      </c>
      <c r="W1942" s="24">
        <v>15</v>
      </c>
      <c r="X1942" s="24">
        <v>13</v>
      </c>
      <c r="Y1942" s="24">
        <v>9</v>
      </c>
      <c r="Z1942" s="24">
        <v>15</v>
      </c>
      <c r="AA1942" s="21">
        <v>3</v>
      </c>
      <c r="AB1942" s="21">
        <v>2</v>
      </c>
      <c r="AC1942" s="21">
        <v>1</v>
      </c>
      <c r="AD1942" s="21">
        <v>3</v>
      </c>
      <c r="AE1942" s="21">
        <v>6</v>
      </c>
      <c r="AF1942" s="21">
        <v>0</v>
      </c>
      <c r="AG1942" s="21">
        <v>0</v>
      </c>
      <c r="AH1942" s="21">
        <v>0</v>
      </c>
      <c r="AI1942" s="21">
        <v>0</v>
      </c>
      <c r="AJ1942" s="21">
        <v>0</v>
      </c>
      <c r="AK1942" s="21">
        <v>0</v>
      </c>
      <c r="AL1942" s="21">
        <v>3</v>
      </c>
      <c r="AM1942" s="21">
        <v>11</v>
      </c>
      <c r="AN1942" s="25">
        <v>0</v>
      </c>
    </row>
    <row r="1943" spans="1:40" x14ac:dyDescent="0.35">
      <c r="A1943" s="26">
        <v>8477</v>
      </c>
      <c r="B1943" s="27">
        <v>1956</v>
      </c>
      <c r="C1943" s="21">
        <f ca="1">YEAR(TODAY())-CLEAN!$B1943</f>
        <v>69</v>
      </c>
      <c r="D1943" s="28" t="s">
        <v>794</v>
      </c>
      <c r="E1943" s="27" t="s">
        <v>716</v>
      </c>
      <c r="F1943" s="27" t="s">
        <v>711</v>
      </c>
      <c r="G1943" s="29">
        <v>26150</v>
      </c>
      <c r="H1943" s="28">
        <v>2</v>
      </c>
      <c r="I1943" s="28">
        <v>1</v>
      </c>
      <c r="J1943" s="28">
        <f>CLEAN!$H1943+CLEAN!$I1943</f>
        <v>3</v>
      </c>
      <c r="K1943" s="30">
        <v>41344</v>
      </c>
      <c r="L1943" s="28">
        <f ca="1">YEAR(TODAY())-YEAR(CLEAN!$K1943)</f>
        <v>12</v>
      </c>
      <c r="M1943" s="28">
        <v>61</v>
      </c>
      <c r="N1943" s="28">
        <f>SUM(CLEAN!$AB1943:$AE1943)</f>
        <v>11</v>
      </c>
      <c r="O1943" s="31">
        <f>CLEAN!$U1943+CLEAN!$V1943+CLEAN!$W1943+CLEAN!$X1943+CLEAN!$Y1943+CLEAN!$Z1943</f>
        <v>28</v>
      </c>
      <c r="P1943" s="28">
        <f>IF(CLEAN!$M1943&lt;=32,3,IF(CLEAN!$M1943&lt;=65,2,1))</f>
        <v>2</v>
      </c>
      <c r="Q1943" s="28">
        <f>IF(Table_Market[[#This Row],[F_TOTAL_achat]]&lt;=14,1,IF(Table_Market[[#This Row],[F_TOTAL_achat]]&lt;=21,2,3))</f>
        <v>1</v>
      </c>
      <c r="R1943" s="28">
        <f>IF(Table_Market[[#This Row],[M_TOTAL_dépensé]]&lt;=115,1,IF(Table_Market[[#This Row],[M_TOTAL_dépensé]]&lt;=833,2,3))</f>
        <v>1</v>
      </c>
      <c r="S1943" s="21" t="str">
        <f>Table_Market[[#This Row],[R_SCORE]]&amp;Table_Market[[#This Row],[F_SCORE]]&amp;Table_Market[[#This Row],[M_SCORE]]</f>
        <v>211</v>
      </c>
      <c r="T19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43" s="31">
        <v>5</v>
      </c>
      <c r="V1943" s="31">
        <v>1</v>
      </c>
      <c r="W1943" s="31">
        <v>13</v>
      </c>
      <c r="X1943" s="31">
        <v>3</v>
      </c>
      <c r="Y1943" s="31">
        <v>5</v>
      </c>
      <c r="Z1943" s="31">
        <v>1</v>
      </c>
      <c r="AA1943" s="28">
        <v>1</v>
      </c>
      <c r="AB1943" s="28">
        <v>1</v>
      </c>
      <c r="AC1943" s="28">
        <v>0</v>
      </c>
      <c r="AD1943" s="28">
        <v>3</v>
      </c>
      <c r="AE1943" s="28">
        <v>7</v>
      </c>
      <c r="AF1943" s="28">
        <v>0</v>
      </c>
      <c r="AG1943" s="28">
        <v>0</v>
      </c>
      <c r="AH1943" s="28">
        <v>0</v>
      </c>
      <c r="AI1943" s="28">
        <v>0</v>
      </c>
      <c r="AJ1943" s="28">
        <v>0</v>
      </c>
      <c r="AK1943" s="28">
        <v>0</v>
      </c>
      <c r="AL1943" s="28">
        <v>3</v>
      </c>
      <c r="AM1943" s="28">
        <v>11</v>
      </c>
      <c r="AN1943" s="32">
        <v>0</v>
      </c>
    </row>
    <row r="1944" spans="1:40" x14ac:dyDescent="0.35">
      <c r="A1944" s="19">
        <v>10203</v>
      </c>
      <c r="B1944" s="20">
        <v>1990</v>
      </c>
      <c r="C1944" s="21">
        <f ca="1">YEAR(TODAY())-CLEAN!$B1944</f>
        <v>35</v>
      </c>
      <c r="D1944" s="28" t="s">
        <v>793</v>
      </c>
      <c r="E1944" s="20" t="s">
        <v>716</v>
      </c>
      <c r="F1944" s="20" t="s">
        <v>709</v>
      </c>
      <c r="G1944" s="22">
        <v>26095</v>
      </c>
      <c r="H1944" s="21">
        <v>1</v>
      </c>
      <c r="I1944" s="21">
        <v>0</v>
      </c>
      <c r="J1944" s="21">
        <f>CLEAN!$H1944+CLEAN!$I1944</f>
        <v>1</v>
      </c>
      <c r="K1944" s="23">
        <v>41455</v>
      </c>
      <c r="L1944" s="21">
        <f ca="1">YEAR(TODAY())-YEAR(CLEAN!$K1944)</f>
        <v>12</v>
      </c>
      <c r="M1944" s="21">
        <v>77</v>
      </c>
      <c r="N1944" s="21">
        <f>SUM(CLEAN!$AB1944:$AE1944)</f>
        <v>11</v>
      </c>
      <c r="O1944" s="24">
        <f>CLEAN!$U1944+CLEAN!$V1944+CLEAN!$W1944+CLEAN!$X1944+CLEAN!$Y1944+CLEAN!$Z1944</f>
        <v>42</v>
      </c>
      <c r="P1944" s="21">
        <f>IF(CLEAN!$M1944&lt;=32,3,IF(CLEAN!$M1944&lt;=65,2,1))</f>
        <v>1</v>
      </c>
      <c r="Q1944" s="21">
        <f>IF(Table_Market[[#This Row],[F_TOTAL_achat]]&lt;=14,1,IF(Table_Market[[#This Row],[F_TOTAL_achat]]&lt;=21,2,3))</f>
        <v>1</v>
      </c>
      <c r="R1944" s="21">
        <f>IF(Table_Market[[#This Row],[M_TOTAL_dépensé]]&lt;=115,1,IF(Table_Market[[#This Row],[M_TOTAL_dépensé]]&lt;=833,2,3))</f>
        <v>1</v>
      </c>
      <c r="S1944" s="21" t="str">
        <f>Table_Market[[#This Row],[R_SCORE]]&amp;Table_Market[[#This Row],[F_SCORE]]&amp;Table_Market[[#This Row],[M_SCORE]]</f>
        <v>111</v>
      </c>
      <c r="T19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44" s="24">
        <v>11</v>
      </c>
      <c r="V1944" s="24">
        <v>7</v>
      </c>
      <c r="W1944" s="24">
        <v>9</v>
      </c>
      <c r="X1944" s="24">
        <v>3</v>
      </c>
      <c r="Y1944" s="24">
        <v>1</v>
      </c>
      <c r="Z1944" s="24">
        <v>11</v>
      </c>
      <c r="AA1944" s="21">
        <v>1</v>
      </c>
      <c r="AB1944" s="21">
        <v>1</v>
      </c>
      <c r="AC1944" s="21">
        <v>0</v>
      </c>
      <c r="AD1944" s="21">
        <v>3</v>
      </c>
      <c r="AE1944" s="21">
        <v>7</v>
      </c>
      <c r="AF1944" s="21">
        <v>0</v>
      </c>
      <c r="AG1944" s="21">
        <v>0</v>
      </c>
      <c r="AH1944" s="21">
        <v>0</v>
      </c>
      <c r="AI1944" s="21">
        <v>0</v>
      </c>
      <c r="AJ1944" s="21">
        <v>0</v>
      </c>
      <c r="AK1944" s="21">
        <v>0</v>
      </c>
      <c r="AL1944" s="21">
        <v>3</v>
      </c>
      <c r="AM1944" s="21">
        <v>11</v>
      </c>
      <c r="AN1944" s="25">
        <v>0</v>
      </c>
    </row>
    <row r="1945" spans="1:40" x14ac:dyDescent="0.35">
      <c r="A1945" s="26">
        <v>3152</v>
      </c>
      <c r="B1945" s="27">
        <v>1957</v>
      </c>
      <c r="C1945" s="21">
        <f ca="1">YEAR(TODAY())-CLEAN!$B1945</f>
        <v>68</v>
      </c>
      <c r="D1945" s="28" t="s">
        <v>794</v>
      </c>
      <c r="E1945" s="27" t="s">
        <v>716</v>
      </c>
      <c r="F1945" s="27" t="s">
        <v>713</v>
      </c>
      <c r="G1945" s="29">
        <v>26091</v>
      </c>
      <c r="H1945" s="28">
        <v>1</v>
      </c>
      <c r="I1945" s="28">
        <v>1</v>
      </c>
      <c r="J1945" s="28">
        <f>CLEAN!$H1945+CLEAN!$I1945</f>
        <v>2</v>
      </c>
      <c r="K1945" s="30">
        <v>41695</v>
      </c>
      <c r="L1945" s="28">
        <f ca="1">YEAR(TODAY())-YEAR(CLEAN!$K1945)</f>
        <v>11</v>
      </c>
      <c r="M1945" s="28">
        <v>84</v>
      </c>
      <c r="N1945" s="28">
        <f>SUM(CLEAN!$AB1945:$AE1945)</f>
        <v>11</v>
      </c>
      <c r="O1945" s="31">
        <f>CLEAN!$U1945+CLEAN!$V1945+CLEAN!$W1945+CLEAN!$X1945+CLEAN!$Y1945+CLEAN!$Z1945</f>
        <v>89</v>
      </c>
      <c r="P1945" s="28">
        <f>IF(CLEAN!$M1945&lt;=32,3,IF(CLEAN!$M1945&lt;=65,2,1))</f>
        <v>1</v>
      </c>
      <c r="Q1945" s="28">
        <f>IF(Table_Market[[#This Row],[F_TOTAL_achat]]&lt;=14,1,IF(Table_Market[[#This Row],[F_TOTAL_achat]]&lt;=21,2,3))</f>
        <v>1</v>
      </c>
      <c r="R1945" s="28">
        <f>IF(Table_Market[[#This Row],[M_TOTAL_dépensé]]&lt;=115,1,IF(Table_Market[[#This Row],[M_TOTAL_dépensé]]&lt;=833,2,3))</f>
        <v>1</v>
      </c>
      <c r="S1945" s="21" t="str">
        <f>Table_Market[[#This Row],[R_SCORE]]&amp;Table_Market[[#This Row],[F_SCORE]]&amp;Table_Market[[#This Row],[M_SCORE]]</f>
        <v>111</v>
      </c>
      <c r="T19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45" s="31">
        <v>15</v>
      </c>
      <c r="V1945" s="31">
        <v>10</v>
      </c>
      <c r="W1945" s="31">
        <v>19</v>
      </c>
      <c r="X1945" s="31">
        <v>8</v>
      </c>
      <c r="Y1945" s="31">
        <v>17</v>
      </c>
      <c r="Z1945" s="31">
        <v>20</v>
      </c>
      <c r="AA1945" s="28">
        <v>3</v>
      </c>
      <c r="AB1945" s="28">
        <v>2</v>
      </c>
      <c r="AC1945" s="28">
        <v>1</v>
      </c>
      <c r="AD1945" s="28">
        <v>3</v>
      </c>
      <c r="AE1945" s="28">
        <v>5</v>
      </c>
      <c r="AF1945" s="28">
        <v>0</v>
      </c>
      <c r="AG1945" s="28">
        <v>0</v>
      </c>
      <c r="AH1945" s="28">
        <v>0</v>
      </c>
      <c r="AI1945" s="28">
        <v>0</v>
      </c>
      <c r="AJ1945" s="28">
        <v>0</v>
      </c>
      <c r="AK1945" s="28">
        <v>0</v>
      </c>
      <c r="AL1945" s="28">
        <v>3</v>
      </c>
      <c r="AM1945" s="28">
        <v>11</v>
      </c>
      <c r="AN1945" s="32">
        <v>0</v>
      </c>
    </row>
    <row r="1946" spans="1:40" x14ac:dyDescent="0.35">
      <c r="A1946" s="19">
        <v>11188</v>
      </c>
      <c r="B1946" s="20">
        <v>1957</v>
      </c>
      <c r="C1946" s="21">
        <f ca="1">YEAR(TODAY())-CLEAN!$B1946</f>
        <v>68</v>
      </c>
      <c r="D1946" s="28" t="s">
        <v>794</v>
      </c>
      <c r="E1946" s="20" t="s">
        <v>716</v>
      </c>
      <c r="F1946" s="20" t="s">
        <v>713</v>
      </c>
      <c r="G1946" s="22">
        <v>26091</v>
      </c>
      <c r="H1946" s="21">
        <v>1</v>
      </c>
      <c r="I1946" s="21">
        <v>1</v>
      </c>
      <c r="J1946" s="21">
        <f>CLEAN!$H1946+CLEAN!$I1946</f>
        <v>2</v>
      </c>
      <c r="K1946" s="23">
        <v>41695</v>
      </c>
      <c r="L1946" s="21">
        <f ca="1">YEAR(TODAY())-YEAR(CLEAN!$K1946)</f>
        <v>11</v>
      </c>
      <c r="M1946" s="21">
        <v>84</v>
      </c>
      <c r="N1946" s="21">
        <f>SUM(CLEAN!$AB1946:$AE1946)</f>
        <v>11</v>
      </c>
      <c r="O1946" s="24">
        <f>CLEAN!$U1946+CLEAN!$V1946+CLEAN!$W1946+CLEAN!$X1946+CLEAN!$Y1946+CLEAN!$Z1946</f>
        <v>89</v>
      </c>
      <c r="P1946" s="21">
        <f>IF(CLEAN!$M1946&lt;=32,3,IF(CLEAN!$M1946&lt;=65,2,1))</f>
        <v>1</v>
      </c>
      <c r="Q1946" s="21">
        <f>IF(Table_Market[[#This Row],[F_TOTAL_achat]]&lt;=14,1,IF(Table_Market[[#This Row],[F_TOTAL_achat]]&lt;=21,2,3))</f>
        <v>1</v>
      </c>
      <c r="R1946" s="21">
        <f>IF(Table_Market[[#This Row],[M_TOTAL_dépensé]]&lt;=115,1,IF(Table_Market[[#This Row],[M_TOTAL_dépensé]]&lt;=833,2,3))</f>
        <v>1</v>
      </c>
      <c r="S1946" s="21" t="str">
        <f>Table_Market[[#This Row],[R_SCORE]]&amp;Table_Market[[#This Row],[F_SCORE]]&amp;Table_Market[[#This Row],[M_SCORE]]</f>
        <v>111</v>
      </c>
      <c r="T19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46" s="24">
        <v>15</v>
      </c>
      <c r="V1946" s="24">
        <v>10</v>
      </c>
      <c r="W1946" s="24">
        <v>19</v>
      </c>
      <c r="X1946" s="24">
        <v>8</v>
      </c>
      <c r="Y1946" s="24">
        <v>17</v>
      </c>
      <c r="Z1946" s="24">
        <v>20</v>
      </c>
      <c r="AA1946" s="21">
        <v>3</v>
      </c>
      <c r="AB1946" s="21">
        <v>2</v>
      </c>
      <c r="AC1946" s="21">
        <v>1</v>
      </c>
      <c r="AD1946" s="21">
        <v>3</v>
      </c>
      <c r="AE1946" s="21">
        <v>5</v>
      </c>
      <c r="AF1946" s="21">
        <v>0</v>
      </c>
      <c r="AG1946" s="21">
        <v>0</v>
      </c>
      <c r="AH1946" s="21">
        <v>0</v>
      </c>
      <c r="AI1946" s="21">
        <v>0</v>
      </c>
      <c r="AJ1946" s="21">
        <v>0</v>
      </c>
      <c r="AK1946" s="21">
        <v>0</v>
      </c>
      <c r="AL1946" s="21">
        <v>3</v>
      </c>
      <c r="AM1946" s="21">
        <v>11</v>
      </c>
      <c r="AN1946" s="25">
        <v>0</v>
      </c>
    </row>
    <row r="1947" spans="1:40" x14ac:dyDescent="0.35">
      <c r="A1947" s="26">
        <v>1321</v>
      </c>
      <c r="B1947" s="27">
        <v>1974</v>
      </c>
      <c r="C1947" s="21">
        <f ca="1">YEAR(TODAY())-CLEAN!$B1947</f>
        <v>51</v>
      </c>
      <c r="D1947" s="28" t="s">
        <v>792</v>
      </c>
      <c r="E1947" s="27" t="s">
        <v>716</v>
      </c>
      <c r="F1947" s="27" t="s">
        <v>710</v>
      </c>
      <c r="G1947" s="29">
        <v>26067</v>
      </c>
      <c r="H1947" s="28">
        <v>1</v>
      </c>
      <c r="I1947" s="28">
        <v>0</v>
      </c>
      <c r="J1947" s="28">
        <f>CLEAN!$H1947+CLEAN!$I1947</f>
        <v>1</v>
      </c>
      <c r="K1947" s="30">
        <v>41582</v>
      </c>
      <c r="L1947" s="28">
        <f ca="1">YEAR(TODAY())-YEAR(CLEAN!$K1947)</f>
        <v>12</v>
      </c>
      <c r="M1947" s="28">
        <v>49</v>
      </c>
      <c r="N1947" s="28">
        <f>SUM(CLEAN!$AB1947:$AE1947)</f>
        <v>14</v>
      </c>
      <c r="O1947" s="31">
        <f>CLEAN!$U1947+CLEAN!$V1947+CLEAN!$W1947+CLEAN!$X1947+CLEAN!$Y1947+CLEAN!$Z1947</f>
        <v>56</v>
      </c>
      <c r="P1947" s="28">
        <f>IF(CLEAN!$M1947&lt;=32,3,IF(CLEAN!$M1947&lt;=65,2,1))</f>
        <v>2</v>
      </c>
      <c r="Q1947" s="28">
        <f>IF(Table_Market[[#This Row],[F_TOTAL_achat]]&lt;=14,1,IF(Table_Market[[#This Row],[F_TOTAL_achat]]&lt;=21,2,3))</f>
        <v>1</v>
      </c>
      <c r="R1947" s="28">
        <f>IF(Table_Market[[#This Row],[M_TOTAL_dépensé]]&lt;=115,1,IF(Table_Market[[#This Row],[M_TOTAL_dépensé]]&lt;=833,2,3))</f>
        <v>1</v>
      </c>
      <c r="S1947" s="21" t="str">
        <f>Table_Market[[#This Row],[R_SCORE]]&amp;Table_Market[[#This Row],[F_SCORE]]&amp;Table_Market[[#This Row],[M_SCORE]]</f>
        <v>211</v>
      </c>
      <c r="T19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47" s="31">
        <v>22</v>
      </c>
      <c r="V1947" s="31">
        <v>2</v>
      </c>
      <c r="W1947" s="31">
        <v>18</v>
      </c>
      <c r="X1947" s="31">
        <v>0</v>
      </c>
      <c r="Y1947" s="31">
        <v>2</v>
      </c>
      <c r="Z1947" s="31">
        <v>12</v>
      </c>
      <c r="AA1947" s="28">
        <v>3</v>
      </c>
      <c r="AB1947" s="28">
        <v>3</v>
      </c>
      <c r="AC1947" s="28">
        <v>0</v>
      </c>
      <c r="AD1947" s="28">
        <v>3</v>
      </c>
      <c r="AE1947" s="28">
        <v>8</v>
      </c>
      <c r="AF1947" s="28">
        <v>0</v>
      </c>
      <c r="AG1947" s="28">
        <v>0</v>
      </c>
      <c r="AH1947" s="28">
        <v>0</v>
      </c>
      <c r="AI1947" s="28">
        <v>0</v>
      </c>
      <c r="AJ1947" s="28">
        <v>0</v>
      </c>
      <c r="AK1947" s="28">
        <v>0</v>
      </c>
      <c r="AL1947" s="28">
        <v>3</v>
      </c>
      <c r="AM1947" s="28">
        <v>11</v>
      </c>
      <c r="AN1947" s="32">
        <v>0</v>
      </c>
    </row>
    <row r="1948" spans="1:40" x14ac:dyDescent="0.35">
      <c r="A1948" s="19">
        <v>1777</v>
      </c>
      <c r="B1948" s="20">
        <v>1980</v>
      </c>
      <c r="C1948" s="21">
        <f ca="1">YEAR(TODAY())-CLEAN!$B1948</f>
        <v>45</v>
      </c>
      <c r="D1948" s="28" t="s">
        <v>792</v>
      </c>
      <c r="E1948" s="20" t="s">
        <v>715</v>
      </c>
      <c r="F1948" s="20" t="s">
        <v>710</v>
      </c>
      <c r="G1948" s="22">
        <v>25965</v>
      </c>
      <c r="H1948" s="21">
        <v>0</v>
      </c>
      <c r="I1948" s="21">
        <v>0</v>
      </c>
      <c r="J1948" s="21">
        <f>CLEAN!$H1948+CLEAN!$I1948</f>
        <v>0</v>
      </c>
      <c r="K1948" s="23">
        <v>41159</v>
      </c>
      <c r="L1948" s="21">
        <f ca="1">YEAR(TODAY())-YEAR(CLEAN!$K1948)</f>
        <v>13</v>
      </c>
      <c r="M1948" s="21">
        <v>29</v>
      </c>
      <c r="N1948" s="21">
        <f>SUM(CLEAN!$AB1948:$AE1948)</f>
        <v>13</v>
      </c>
      <c r="O1948" s="24">
        <f>CLEAN!$U1948+CLEAN!$V1948+CLEAN!$W1948+CLEAN!$X1948+CLEAN!$Y1948+CLEAN!$Z1948</f>
        <v>74</v>
      </c>
      <c r="P1948" s="21">
        <f>IF(CLEAN!$M1948&lt;=32,3,IF(CLEAN!$M1948&lt;=65,2,1))</f>
        <v>3</v>
      </c>
      <c r="Q1948" s="21">
        <f>IF(Table_Market[[#This Row],[F_TOTAL_achat]]&lt;=14,1,IF(Table_Market[[#This Row],[F_TOTAL_achat]]&lt;=21,2,3))</f>
        <v>1</v>
      </c>
      <c r="R1948" s="21">
        <f>IF(Table_Market[[#This Row],[M_TOTAL_dépensé]]&lt;=115,1,IF(Table_Market[[#This Row],[M_TOTAL_dépensé]]&lt;=833,2,3))</f>
        <v>1</v>
      </c>
      <c r="S1948" s="21" t="str">
        <f>Table_Market[[#This Row],[R_SCORE]]&amp;Table_Market[[#This Row],[F_SCORE]]&amp;Table_Market[[#This Row],[M_SCORE]]</f>
        <v>311</v>
      </c>
      <c r="T19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48" s="24">
        <v>2</v>
      </c>
      <c r="V1948" s="24">
        <v>2</v>
      </c>
      <c r="W1948" s="24">
        <v>11</v>
      </c>
      <c r="X1948" s="24">
        <v>41</v>
      </c>
      <c r="Y1948" s="24">
        <v>7</v>
      </c>
      <c r="Z1948" s="24">
        <v>11</v>
      </c>
      <c r="AA1948" s="21">
        <v>1</v>
      </c>
      <c r="AB1948" s="21">
        <v>2</v>
      </c>
      <c r="AC1948" s="21">
        <v>0</v>
      </c>
      <c r="AD1948" s="21">
        <v>3</v>
      </c>
      <c r="AE1948" s="21">
        <v>8</v>
      </c>
      <c r="AF1948" s="21">
        <v>0</v>
      </c>
      <c r="AG1948" s="21">
        <v>0</v>
      </c>
      <c r="AH1948" s="21">
        <v>0</v>
      </c>
      <c r="AI1948" s="21">
        <v>0</v>
      </c>
      <c r="AJ1948" s="21">
        <v>0</v>
      </c>
      <c r="AK1948" s="21">
        <v>0</v>
      </c>
      <c r="AL1948" s="21">
        <v>3</v>
      </c>
      <c r="AM1948" s="21">
        <v>11</v>
      </c>
      <c r="AN1948" s="25">
        <v>0</v>
      </c>
    </row>
    <row r="1949" spans="1:40" x14ac:dyDescent="0.35">
      <c r="A1949" s="26">
        <v>5740</v>
      </c>
      <c r="B1949" s="27">
        <v>1970</v>
      </c>
      <c r="C1949" s="21">
        <f ca="1">YEAR(TODAY())-CLEAN!$B1949</f>
        <v>55</v>
      </c>
      <c r="D1949" s="28" t="s">
        <v>792</v>
      </c>
      <c r="E1949" s="27" t="s">
        <v>717</v>
      </c>
      <c r="F1949" s="27" t="s">
        <v>711</v>
      </c>
      <c r="G1949" s="29">
        <v>25959</v>
      </c>
      <c r="H1949" s="28">
        <v>1</v>
      </c>
      <c r="I1949" s="28">
        <v>1</v>
      </c>
      <c r="J1949" s="28">
        <f>CLEAN!$H1949+CLEAN!$I1949</f>
        <v>2</v>
      </c>
      <c r="K1949" s="30">
        <v>41319</v>
      </c>
      <c r="L1949" s="28">
        <f ca="1">YEAR(TODAY())-YEAR(CLEAN!$K1949)</f>
        <v>12</v>
      </c>
      <c r="M1949" s="28">
        <v>1</v>
      </c>
      <c r="N1949" s="28">
        <f>SUM(CLEAN!$AB1949:$AE1949)</f>
        <v>11</v>
      </c>
      <c r="O1949" s="31">
        <f>CLEAN!$U1949+CLEAN!$V1949+CLEAN!$W1949+CLEAN!$X1949+CLEAN!$Y1949+CLEAN!$Z1949</f>
        <v>56</v>
      </c>
      <c r="P1949" s="28">
        <f>IF(CLEAN!$M1949&lt;=32,3,IF(CLEAN!$M1949&lt;=65,2,1))</f>
        <v>3</v>
      </c>
      <c r="Q1949" s="28">
        <f>IF(Table_Market[[#This Row],[F_TOTAL_achat]]&lt;=14,1,IF(Table_Market[[#This Row],[F_TOTAL_achat]]&lt;=21,2,3))</f>
        <v>1</v>
      </c>
      <c r="R1949" s="28">
        <f>IF(Table_Market[[#This Row],[M_TOTAL_dépensé]]&lt;=115,1,IF(Table_Market[[#This Row],[M_TOTAL_dépensé]]&lt;=833,2,3))</f>
        <v>1</v>
      </c>
      <c r="S1949" s="21" t="str">
        <f>Table_Market[[#This Row],[R_SCORE]]&amp;Table_Market[[#This Row],[F_SCORE]]&amp;Table_Market[[#This Row],[M_SCORE]]</f>
        <v>311</v>
      </c>
      <c r="T19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49" s="31">
        <v>4</v>
      </c>
      <c r="V1949" s="31">
        <v>2</v>
      </c>
      <c r="W1949" s="31">
        <v>12</v>
      </c>
      <c r="X1949" s="31">
        <v>7</v>
      </c>
      <c r="Y1949" s="31">
        <v>5</v>
      </c>
      <c r="Z1949" s="31">
        <v>26</v>
      </c>
      <c r="AA1949" s="28">
        <v>2</v>
      </c>
      <c r="AB1949" s="28">
        <v>1</v>
      </c>
      <c r="AC1949" s="28">
        <v>2</v>
      </c>
      <c r="AD1949" s="28">
        <v>2</v>
      </c>
      <c r="AE1949" s="28">
        <v>6</v>
      </c>
      <c r="AF1949" s="28">
        <v>0</v>
      </c>
      <c r="AG1949" s="28">
        <v>0</v>
      </c>
      <c r="AH1949" s="28">
        <v>0</v>
      </c>
      <c r="AI1949" s="28">
        <v>0</v>
      </c>
      <c r="AJ1949" s="28">
        <v>0</v>
      </c>
      <c r="AK1949" s="28">
        <v>0</v>
      </c>
      <c r="AL1949" s="28">
        <v>3</v>
      </c>
      <c r="AM1949" s="28">
        <v>11</v>
      </c>
      <c r="AN1949" s="32">
        <v>1</v>
      </c>
    </row>
    <row r="1950" spans="1:40" x14ac:dyDescent="0.35">
      <c r="A1950" s="19">
        <v>606</v>
      </c>
      <c r="B1950" s="20">
        <v>1967</v>
      </c>
      <c r="C1950" s="21">
        <f ca="1">YEAR(TODAY())-CLEAN!$B1950</f>
        <v>58</v>
      </c>
      <c r="D1950" s="28" t="s">
        <v>792</v>
      </c>
      <c r="E1950" s="20" t="s">
        <v>716</v>
      </c>
      <c r="F1950" s="20" t="s">
        <v>709</v>
      </c>
      <c r="G1950" s="22">
        <v>25930</v>
      </c>
      <c r="H1950" s="21">
        <v>1</v>
      </c>
      <c r="I1950" s="21">
        <v>1</v>
      </c>
      <c r="J1950" s="21">
        <f>CLEAN!$H1950+CLEAN!$I1950</f>
        <v>2</v>
      </c>
      <c r="K1950" s="23">
        <v>41557</v>
      </c>
      <c r="L1950" s="21">
        <f ca="1">YEAR(TODAY())-YEAR(CLEAN!$K1950)</f>
        <v>12</v>
      </c>
      <c r="M1950" s="21">
        <v>87</v>
      </c>
      <c r="N1950" s="21">
        <f>SUM(CLEAN!$AB1950:$AE1950)</f>
        <v>10</v>
      </c>
      <c r="O1950" s="24">
        <f>CLEAN!$U1950+CLEAN!$V1950+CLEAN!$W1950+CLEAN!$X1950+CLEAN!$Y1950+CLEAN!$Z1950</f>
        <v>15</v>
      </c>
      <c r="P1950" s="21">
        <f>IF(CLEAN!$M1950&lt;=32,3,IF(CLEAN!$M1950&lt;=65,2,1))</f>
        <v>1</v>
      </c>
      <c r="Q1950" s="21">
        <f>IF(Table_Market[[#This Row],[F_TOTAL_achat]]&lt;=14,1,IF(Table_Market[[#This Row],[F_TOTAL_achat]]&lt;=21,2,3))</f>
        <v>1</v>
      </c>
      <c r="R1950" s="21">
        <f>IF(Table_Market[[#This Row],[M_TOTAL_dépensé]]&lt;=115,1,IF(Table_Market[[#This Row],[M_TOTAL_dépensé]]&lt;=833,2,3))</f>
        <v>1</v>
      </c>
      <c r="S1950" s="21" t="str">
        <f>Table_Market[[#This Row],[R_SCORE]]&amp;Table_Market[[#This Row],[F_SCORE]]&amp;Table_Market[[#This Row],[M_SCORE]]</f>
        <v>111</v>
      </c>
      <c r="T19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50" s="24">
        <v>6</v>
      </c>
      <c r="V1950" s="24">
        <v>1</v>
      </c>
      <c r="W1950" s="24">
        <v>2</v>
      </c>
      <c r="X1950" s="24">
        <v>2</v>
      </c>
      <c r="Y1950" s="24">
        <v>0</v>
      </c>
      <c r="Z1950" s="24">
        <v>4</v>
      </c>
      <c r="AA1950" s="21">
        <v>1</v>
      </c>
      <c r="AB1950" s="21">
        <v>1</v>
      </c>
      <c r="AC1950" s="21">
        <v>0</v>
      </c>
      <c r="AD1950" s="21">
        <v>2</v>
      </c>
      <c r="AE1950" s="21">
        <v>7</v>
      </c>
      <c r="AF1950" s="21">
        <v>0</v>
      </c>
      <c r="AG1950" s="21">
        <v>0</v>
      </c>
      <c r="AH1950" s="21">
        <v>0</v>
      </c>
      <c r="AI1950" s="21">
        <v>0</v>
      </c>
      <c r="AJ1950" s="21">
        <v>0</v>
      </c>
      <c r="AK1950" s="21">
        <v>0</v>
      </c>
      <c r="AL1950" s="21">
        <v>3</v>
      </c>
      <c r="AM1950" s="21">
        <v>11</v>
      </c>
      <c r="AN1950" s="25">
        <v>0</v>
      </c>
    </row>
    <row r="1951" spans="1:40" x14ac:dyDescent="0.35">
      <c r="A1951" s="26">
        <v>1715</v>
      </c>
      <c r="B1951" s="27">
        <v>1978</v>
      </c>
      <c r="C1951" s="21">
        <f ca="1">YEAR(TODAY())-CLEAN!$B1951</f>
        <v>47</v>
      </c>
      <c r="D1951" s="28" t="s">
        <v>792</v>
      </c>
      <c r="E1951" s="27" t="s">
        <v>716</v>
      </c>
      <c r="F1951" s="27" t="s">
        <v>713</v>
      </c>
      <c r="G1951" s="29">
        <v>25851</v>
      </c>
      <c r="H1951" s="28">
        <v>1</v>
      </c>
      <c r="I1951" s="28">
        <v>0</v>
      </c>
      <c r="J1951" s="28">
        <f>CLEAN!$H1951+CLEAN!$I1951</f>
        <v>1</v>
      </c>
      <c r="K1951" s="30">
        <v>41316</v>
      </c>
      <c r="L1951" s="28">
        <f ca="1">YEAR(TODAY())-YEAR(CLEAN!$K1951)</f>
        <v>12</v>
      </c>
      <c r="M1951" s="28">
        <v>45</v>
      </c>
      <c r="N1951" s="28">
        <f>SUM(CLEAN!$AB1951:$AE1951)</f>
        <v>12</v>
      </c>
      <c r="O1951" s="31">
        <f>CLEAN!$U1951+CLEAN!$V1951+CLEAN!$W1951+CLEAN!$X1951+CLEAN!$Y1951+CLEAN!$Z1951</f>
        <v>48</v>
      </c>
      <c r="P1951" s="28">
        <f>IF(CLEAN!$M1951&lt;=32,3,IF(CLEAN!$M1951&lt;=65,2,1))</f>
        <v>2</v>
      </c>
      <c r="Q1951" s="28">
        <f>IF(Table_Market[[#This Row],[F_TOTAL_achat]]&lt;=14,1,IF(Table_Market[[#This Row],[F_TOTAL_achat]]&lt;=21,2,3))</f>
        <v>1</v>
      </c>
      <c r="R1951" s="28">
        <f>IF(Table_Market[[#This Row],[M_TOTAL_dépensé]]&lt;=115,1,IF(Table_Market[[#This Row],[M_TOTAL_dépensé]]&lt;=833,2,3))</f>
        <v>1</v>
      </c>
      <c r="S1951" s="21" t="str">
        <f>Table_Market[[#This Row],[R_SCORE]]&amp;Table_Market[[#This Row],[F_SCORE]]&amp;Table_Market[[#This Row],[M_SCORE]]</f>
        <v>211</v>
      </c>
      <c r="T19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51" s="31">
        <v>9</v>
      </c>
      <c r="V1951" s="31">
        <v>4</v>
      </c>
      <c r="W1951" s="31">
        <v>18</v>
      </c>
      <c r="X1951" s="31">
        <v>7</v>
      </c>
      <c r="Y1951" s="31">
        <v>5</v>
      </c>
      <c r="Z1951" s="31">
        <v>5</v>
      </c>
      <c r="AA1951" s="28">
        <v>2</v>
      </c>
      <c r="AB1951" s="28">
        <v>2</v>
      </c>
      <c r="AC1951" s="28">
        <v>0</v>
      </c>
      <c r="AD1951" s="28">
        <v>3</v>
      </c>
      <c r="AE1951" s="28">
        <v>7</v>
      </c>
      <c r="AF1951" s="28">
        <v>0</v>
      </c>
      <c r="AG1951" s="28">
        <v>0</v>
      </c>
      <c r="AH1951" s="28">
        <v>0</v>
      </c>
      <c r="AI1951" s="28">
        <v>0</v>
      </c>
      <c r="AJ1951" s="28">
        <v>0</v>
      </c>
      <c r="AK1951" s="28">
        <v>0</v>
      </c>
      <c r="AL1951" s="28">
        <v>3</v>
      </c>
      <c r="AM1951" s="28">
        <v>11</v>
      </c>
      <c r="AN1951" s="32">
        <v>0</v>
      </c>
    </row>
    <row r="1952" spans="1:40" x14ac:dyDescent="0.35">
      <c r="A1952" s="19">
        <v>6147</v>
      </c>
      <c r="B1952" s="20">
        <v>1971</v>
      </c>
      <c r="C1952" s="21">
        <f ca="1">YEAR(TODAY())-CLEAN!$B1952</f>
        <v>54</v>
      </c>
      <c r="D1952" s="28" t="s">
        <v>792</v>
      </c>
      <c r="E1952" s="20" t="s">
        <v>716</v>
      </c>
      <c r="F1952" s="20" t="s">
        <v>711</v>
      </c>
      <c r="G1952" s="22">
        <v>25818</v>
      </c>
      <c r="H1952" s="21">
        <v>1</v>
      </c>
      <c r="I1952" s="21">
        <v>0</v>
      </c>
      <c r="J1952" s="21">
        <f>CLEAN!$H1952+CLEAN!$I1952</f>
        <v>1</v>
      </c>
      <c r="K1952" s="23">
        <v>41200</v>
      </c>
      <c r="L1952" s="21">
        <f ca="1">YEAR(TODAY())-YEAR(CLEAN!$K1952)</f>
        <v>13</v>
      </c>
      <c r="M1952" s="21">
        <v>51</v>
      </c>
      <c r="N1952" s="21">
        <f>SUM(CLEAN!$AB1952:$AE1952)</f>
        <v>10</v>
      </c>
      <c r="O1952" s="24">
        <f>CLEAN!$U1952+CLEAN!$V1952+CLEAN!$W1952+CLEAN!$X1952+CLEAN!$Y1952+CLEAN!$Z1952</f>
        <v>28</v>
      </c>
      <c r="P1952" s="21">
        <f>IF(CLEAN!$M1952&lt;=32,3,IF(CLEAN!$M1952&lt;=65,2,1))</f>
        <v>2</v>
      </c>
      <c r="Q1952" s="21">
        <f>IF(Table_Market[[#This Row],[F_TOTAL_achat]]&lt;=14,1,IF(Table_Market[[#This Row],[F_TOTAL_achat]]&lt;=21,2,3))</f>
        <v>1</v>
      </c>
      <c r="R1952" s="21">
        <f>IF(Table_Market[[#This Row],[M_TOTAL_dépensé]]&lt;=115,1,IF(Table_Market[[#This Row],[M_TOTAL_dépensé]]&lt;=833,2,3))</f>
        <v>1</v>
      </c>
      <c r="S1952" s="21" t="str">
        <f>Table_Market[[#This Row],[R_SCORE]]&amp;Table_Market[[#This Row],[F_SCORE]]&amp;Table_Market[[#This Row],[M_SCORE]]</f>
        <v>211</v>
      </c>
      <c r="T19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52" s="24">
        <v>5</v>
      </c>
      <c r="V1952" s="24">
        <v>2</v>
      </c>
      <c r="W1952" s="24">
        <v>8</v>
      </c>
      <c r="X1952" s="24">
        <v>2</v>
      </c>
      <c r="Y1952" s="24">
        <v>2</v>
      </c>
      <c r="Z1952" s="24">
        <v>9</v>
      </c>
      <c r="AA1952" s="21">
        <v>1</v>
      </c>
      <c r="AB1952" s="21">
        <v>0</v>
      </c>
      <c r="AC1952" s="21">
        <v>1</v>
      </c>
      <c r="AD1952" s="21">
        <v>2</v>
      </c>
      <c r="AE1952" s="21">
        <v>7</v>
      </c>
      <c r="AF1952" s="21">
        <v>0</v>
      </c>
      <c r="AG1952" s="21">
        <v>0</v>
      </c>
      <c r="AH1952" s="21">
        <v>0</v>
      </c>
      <c r="AI1952" s="21">
        <v>0</v>
      </c>
      <c r="AJ1952" s="21">
        <v>0</v>
      </c>
      <c r="AK1952" s="21">
        <v>0</v>
      </c>
      <c r="AL1952" s="21">
        <v>3</v>
      </c>
      <c r="AM1952" s="21">
        <v>11</v>
      </c>
      <c r="AN1952" s="25">
        <v>0</v>
      </c>
    </row>
    <row r="1953" spans="1:40" x14ac:dyDescent="0.35">
      <c r="A1953" s="26">
        <v>7034</v>
      </c>
      <c r="B1953" s="27">
        <v>1978</v>
      </c>
      <c r="C1953" s="21">
        <f ca="1">YEAR(TODAY())-CLEAN!$B1953</f>
        <v>47</v>
      </c>
      <c r="D1953" s="28" t="s">
        <v>792</v>
      </c>
      <c r="E1953" s="27" t="s">
        <v>717</v>
      </c>
      <c r="F1953" s="27" t="s">
        <v>710</v>
      </c>
      <c r="G1953" s="29">
        <v>25804</v>
      </c>
      <c r="H1953" s="28">
        <v>1</v>
      </c>
      <c r="I1953" s="28">
        <v>0</v>
      </c>
      <c r="J1953" s="28">
        <f>CLEAN!$H1953+CLEAN!$I1953</f>
        <v>1</v>
      </c>
      <c r="K1953" s="30">
        <v>41518</v>
      </c>
      <c r="L1953" s="28">
        <f ca="1">YEAR(TODAY())-YEAR(CLEAN!$K1953)</f>
        <v>12</v>
      </c>
      <c r="M1953" s="28">
        <v>34</v>
      </c>
      <c r="N1953" s="28">
        <f>SUM(CLEAN!$AB1953:$AE1953)</f>
        <v>13</v>
      </c>
      <c r="O1953" s="31">
        <f>CLEAN!$U1953+CLEAN!$V1953+CLEAN!$W1953+CLEAN!$X1953+CLEAN!$Y1953+CLEAN!$Z1953</f>
        <v>55</v>
      </c>
      <c r="P1953" s="28">
        <f>IF(CLEAN!$M1953&lt;=32,3,IF(CLEAN!$M1953&lt;=65,2,1))</f>
        <v>2</v>
      </c>
      <c r="Q1953" s="28">
        <f>IF(Table_Market[[#This Row],[F_TOTAL_achat]]&lt;=14,1,IF(Table_Market[[#This Row],[F_TOTAL_achat]]&lt;=21,2,3))</f>
        <v>1</v>
      </c>
      <c r="R1953" s="28">
        <f>IF(Table_Market[[#This Row],[M_TOTAL_dépensé]]&lt;=115,1,IF(Table_Market[[#This Row],[M_TOTAL_dépensé]]&lt;=833,2,3))</f>
        <v>1</v>
      </c>
      <c r="S1953" s="21" t="str">
        <f>Table_Market[[#This Row],[R_SCORE]]&amp;Table_Market[[#This Row],[F_SCORE]]&amp;Table_Market[[#This Row],[M_SCORE]]</f>
        <v>211</v>
      </c>
      <c r="T19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53" s="31">
        <v>8</v>
      </c>
      <c r="V1953" s="31">
        <v>7</v>
      </c>
      <c r="W1953" s="31">
        <v>9</v>
      </c>
      <c r="X1953" s="31">
        <v>13</v>
      </c>
      <c r="Y1953" s="31">
        <v>6</v>
      </c>
      <c r="Z1953" s="31">
        <v>12</v>
      </c>
      <c r="AA1953" s="28">
        <v>2</v>
      </c>
      <c r="AB1953" s="28">
        <v>2</v>
      </c>
      <c r="AC1953" s="28">
        <v>0</v>
      </c>
      <c r="AD1953" s="28">
        <v>3</v>
      </c>
      <c r="AE1953" s="28">
        <v>8</v>
      </c>
      <c r="AF1953" s="28">
        <v>0</v>
      </c>
      <c r="AG1953" s="28">
        <v>0</v>
      </c>
      <c r="AH1953" s="28">
        <v>0</v>
      </c>
      <c r="AI1953" s="28">
        <v>0</v>
      </c>
      <c r="AJ1953" s="28">
        <v>0</v>
      </c>
      <c r="AK1953" s="28">
        <v>0</v>
      </c>
      <c r="AL1953" s="28">
        <v>3</v>
      </c>
      <c r="AM1953" s="28">
        <v>11</v>
      </c>
      <c r="AN1953" s="32">
        <v>0</v>
      </c>
    </row>
    <row r="1954" spans="1:40" x14ac:dyDescent="0.35">
      <c r="A1954" s="19">
        <v>8082</v>
      </c>
      <c r="B1954" s="20">
        <v>1971</v>
      </c>
      <c r="C1954" s="21">
        <f ca="1">YEAR(TODAY())-CLEAN!$B1954</f>
        <v>54</v>
      </c>
      <c r="D1954" s="28" t="s">
        <v>792</v>
      </c>
      <c r="E1954" s="20" t="s">
        <v>716</v>
      </c>
      <c r="F1954" s="20" t="s">
        <v>710</v>
      </c>
      <c r="G1954" s="22">
        <v>25721</v>
      </c>
      <c r="H1954" s="21">
        <v>1</v>
      </c>
      <c r="I1954" s="21">
        <v>0</v>
      </c>
      <c r="J1954" s="21">
        <f>CLEAN!$H1954+CLEAN!$I1954</f>
        <v>1</v>
      </c>
      <c r="K1954" s="23">
        <v>41415</v>
      </c>
      <c r="L1954" s="21">
        <f ca="1">YEAR(TODAY())-YEAR(CLEAN!$K1954)</f>
        <v>12</v>
      </c>
      <c r="M1954" s="21">
        <v>75</v>
      </c>
      <c r="N1954" s="21">
        <f>SUM(CLEAN!$AB1954:$AE1954)</f>
        <v>11</v>
      </c>
      <c r="O1954" s="24">
        <f>CLEAN!$U1954+CLEAN!$V1954+CLEAN!$W1954+CLEAN!$X1954+CLEAN!$Y1954+CLEAN!$Z1954</f>
        <v>34</v>
      </c>
      <c r="P1954" s="21">
        <f>IF(CLEAN!$M1954&lt;=32,3,IF(CLEAN!$M1954&lt;=65,2,1))</f>
        <v>1</v>
      </c>
      <c r="Q1954" s="21">
        <f>IF(Table_Market[[#This Row],[F_TOTAL_achat]]&lt;=14,1,IF(Table_Market[[#This Row],[F_TOTAL_achat]]&lt;=21,2,3))</f>
        <v>1</v>
      </c>
      <c r="R1954" s="21">
        <f>IF(Table_Market[[#This Row],[M_TOTAL_dépensé]]&lt;=115,1,IF(Table_Market[[#This Row],[M_TOTAL_dépensé]]&lt;=833,2,3))</f>
        <v>1</v>
      </c>
      <c r="S1954" s="21" t="str">
        <f>Table_Market[[#This Row],[R_SCORE]]&amp;Table_Market[[#This Row],[F_SCORE]]&amp;Table_Market[[#This Row],[M_SCORE]]</f>
        <v>111</v>
      </c>
      <c r="T19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54" s="24">
        <v>1</v>
      </c>
      <c r="V1954" s="24">
        <v>3</v>
      </c>
      <c r="W1954" s="24">
        <v>6</v>
      </c>
      <c r="X1954" s="24">
        <v>3</v>
      </c>
      <c r="Y1954" s="24">
        <v>6</v>
      </c>
      <c r="Z1954" s="24">
        <v>15</v>
      </c>
      <c r="AA1954" s="21">
        <v>1</v>
      </c>
      <c r="AB1954" s="21">
        <v>1</v>
      </c>
      <c r="AC1954" s="21">
        <v>1</v>
      </c>
      <c r="AD1954" s="21">
        <v>2</v>
      </c>
      <c r="AE1954" s="21">
        <v>7</v>
      </c>
      <c r="AF1954" s="21">
        <v>0</v>
      </c>
      <c r="AG1954" s="21">
        <v>0</v>
      </c>
      <c r="AH1954" s="21">
        <v>0</v>
      </c>
      <c r="AI1954" s="21">
        <v>0</v>
      </c>
      <c r="AJ1954" s="21">
        <v>0</v>
      </c>
      <c r="AK1954" s="21">
        <v>0</v>
      </c>
      <c r="AL1954" s="21">
        <v>3</v>
      </c>
      <c r="AM1954" s="21">
        <v>11</v>
      </c>
      <c r="AN1954" s="25">
        <v>1</v>
      </c>
    </row>
    <row r="1955" spans="1:40" x14ac:dyDescent="0.35">
      <c r="A1955" s="26">
        <v>11086</v>
      </c>
      <c r="B1955" s="27">
        <v>1984</v>
      </c>
      <c r="C1955" s="21">
        <f ca="1">YEAR(TODAY())-CLEAN!$B1955</f>
        <v>41</v>
      </c>
      <c r="D1955" s="28" t="s">
        <v>793</v>
      </c>
      <c r="E1955" s="27" t="s">
        <v>715</v>
      </c>
      <c r="F1955" s="27" t="s">
        <v>709</v>
      </c>
      <c r="G1955" s="29">
        <v>25707</v>
      </c>
      <c r="H1955" s="28">
        <v>1</v>
      </c>
      <c r="I1955" s="28">
        <v>0</v>
      </c>
      <c r="J1955" s="28">
        <f>CLEAN!$H1955+CLEAN!$I1955</f>
        <v>1</v>
      </c>
      <c r="K1955" s="30">
        <v>41657</v>
      </c>
      <c r="L1955" s="28">
        <f ca="1">YEAR(TODAY())-YEAR(CLEAN!$K1955)</f>
        <v>11</v>
      </c>
      <c r="M1955" s="28">
        <v>18</v>
      </c>
      <c r="N1955" s="28">
        <f>SUM(CLEAN!$AB1955:$AE1955)</f>
        <v>11</v>
      </c>
      <c r="O1955" s="31">
        <f>CLEAN!$U1955+CLEAN!$V1955+CLEAN!$W1955+CLEAN!$X1955+CLEAN!$Y1955+CLEAN!$Z1955</f>
        <v>21</v>
      </c>
      <c r="P1955" s="28">
        <f>IF(CLEAN!$M1955&lt;=32,3,IF(CLEAN!$M1955&lt;=65,2,1))</f>
        <v>3</v>
      </c>
      <c r="Q1955" s="28">
        <f>IF(Table_Market[[#This Row],[F_TOTAL_achat]]&lt;=14,1,IF(Table_Market[[#This Row],[F_TOTAL_achat]]&lt;=21,2,3))</f>
        <v>1</v>
      </c>
      <c r="R1955" s="28">
        <f>IF(Table_Market[[#This Row],[M_TOTAL_dépensé]]&lt;=115,1,IF(Table_Market[[#This Row],[M_TOTAL_dépensé]]&lt;=833,2,3))</f>
        <v>1</v>
      </c>
      <c r="S1955" s="21" t="str">
        <f>Table_Market[[#This Row],[R_SCORE]]&amp;Table_Market[[#This Row],[F_SCORE]]&amp;Table_Market[[#This Row],[M_SCORE]]</f>
        <v>311</v>
      </c>
      <c r="T19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55" s="31">
        <v>1</v>
      </c>
      <c r="V1955" s="31">
        <v>6</v>
      </c>
      <c r="W1955" s="31">
        <v>2</v>
      </c>
      <c r="X1955" s="31">
        <v>3</v>
      </c>
      <c r="Y1955" s="31">
        <v>6</v>
      </c>
      <c r="Z1955" s="31">
        <v>3</v>
      </c>
      <c r="AA1955" s="28">
        <v>1</v>
      </c>
      <c r="AB1955" s="28">
        <v>1</v>
      </c>
      <c r="AC1955" s="28">
        <v>0</v>
      </c>
      <c r="AD1955" s="28">
        <v>3</v>
      </c>
      <c r="AE1955" s="28">
        <v>7</v>
      </c>
      <c r="AF1955" s="28">
        <v>0</v>
      </c>
      <c r="AG1955" s="28">
        <v>0</v>
      </c>
      <c r="AH1955" s="28">
        <v>0</v>
      </c>
      <c r="AI1955" s="28">
        <v>0</v>
      </c>
      <c r="AJ1955" s="28">
        <v>0</v>
      </c>
      <c r="AK1955" s="28">
        <v>0</v>
      </c>
      <c r="AL1955" s="28">
        <v>3</v>
      </c>
      <c r="AM1955" s="28">
        <v>11</v>
      </c>
      <c r="AN1955" s="32">
        <v>0</v>
      </c>
    </row>
    <row r="1956" spans="1:40" x14ac:dyDescent="0.35">
      <c r="A1956" s="19">
        <v>35</v>
      </c>
      <c r="B1956" s="20">
        <v>1987</v>
      </c>
      <c r="C1956" s="21">
        <f ca="1">YEAR(TODAY())-CLEAN!$B1956</f>
        <v>38</v>
      </c>
      <c r="D1956" s="28" t="s">
        <v>793</v>
      </c>
      <c r="E1956" s="20" t="s">
        <v>716</v>
      </c>
      <c r="F1956" s="20" t="s">
        <v>710</v>
      </c>
      <c r="G1956" s="22">
        <v>25545</v>
      </c>
      <c r="H1956" s="21">
        <v>1</v>
      </c>
      <c r="I1956" s="21">
        <v>0</v>
      </c>
      <c r="J1956" s="21">
        <f>CLEAN!$H1956+CLEAN!$I1956</f>
        <v>1</v>
      </c>
      <c r="K1956" s="23">
        <v>41160</v>
      </c>
      <c r="L1956" s="21">
        <f ca="1">YEAR(TODAY())-YEAR(CLEAN!$K1956)</f>
        <v>13</v>
      </c>
      <c r="M1956" s="21">
        <v>35</v>
      </c>
      <c r="N1956" s="21">
        <f>SUM(CLEAN!$AB1956:$AE1956)</f>
        <v>13</v>
      </c>
      <c r="O1956" s="24">
        <f>CLEAN!$U1956+CLEAN!$V1956+CLEAN!$W1956+CLEAN!$X1956+CLEAN!$Y1956+CLEAN!$Z1956</f>
        <v>210</v>
      </c>
      <c r="P1956" s="21">
        <f>IF(CLEAN!$M1956&lt;=32,3,IF(CLEAN!$M1956&lt;=65,2,1))</f>
        <v>2</v>
      </c>
      <c r="Q1956" s="21">
        <f>IF(Table_Market[[#This Row],[F_TOTAL_achat]]&lt;=14,1,IF(Table_Market[[#This Row],[F_TOTAL_achat]]&lt;=21,2,3))</f>
        <v>1</v>
      </c>
      <c r="R1956" s="21">
        <f>IF(Table_Market[[#This Row],[M_TOTAL_dépensé]]&lt;=115,1,IF(Table_Market[[#This Row],[M_TOTAL_dépensé]]&lt;=833,2,3))</f>
        <v>2</v>
      </c>
      <c r="S1956" s="21" t="str">
        <f>Table_Market[[#This Row],[R_SCORE]]&amp;Table_Market[[#This Row],[F_SCORE]]&amp;Table_Market[[#This Row],[M_SCORE]]</f>
        <v>212</v>
      </c>
      <c r="T19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56" s="24">
        <v>32</v>
      </c>
      <c r="V1956" s="24">
        <v>1</v>
      </c>
      <c r="W1956" s="24">
        <v>64</v>
      </c>
      <c r="X1956" s="24">
        <v>16</v>
      </c>
      <c r="Y1956" s="24">
        <v>12</v>
      </c>
      <c r="Z1956" s="24">
        <v>85</v>
      </c>
      <c r="AA1956" s="21">
        <v>3</v>
      </c>
      <c r="AB1956" s="21">
        <v>2</v>
      </c>
      <c r="AC1956" s="21">
        <v>2</v>
      </c>
      <c r="AD1956" s="21">
        <v>3</v>
      </c>
      <c r="AE1956" s="21">
        <v>6</v>
      </c>
      <c r="AF1956" s="21">
        <v>0</v>
      </c>
      <c r="AG1956" s="21">
        <v>0</v>
      </c>
      <c r="AH1956" s="21">
        <v>0</v>
      </c>
      <c r="AI1956" s="21">
        <v>0</v>
      </c>
      <c r="AJ1956" s="21">
        <v>0</v>
      </c>
      <c r="AK1956" s="21">
        <v>0</v>
      </c>
      <c r="AL1956" s="21">
        <v>3</v>
      </c>
      <c r="AM1956" s="21">
        <v>11</v>
      </c>
      <c r="AN1956" s="25">
        <v>1</v>
      </c>
    </row>
    <row r="1957" spans="1:40" x14ac:dyDescent="0.35">
      <c r="A1957" s="26">
        <v>5093</v>
      </c>
      <c r="B1957" s="27">
        <v>1974</v>
      </c>
      <c r="C1957" s="21">
        <f ca="1">YEAR(TODAY())-CLEAN!$B1957</f>
        <v>51</v>
      </c>
      <c r="D1957" s="28" t="s">
        <v>792</v>
      </c>
      <c r="E1957" s="27" t="s">
        <v>714</v>
      </c>
      <c r="F1957" s="27" t="s">
        <v>711</v>
      </c>
      <c r="G1957" s="29">
        <v>25509</v>
      </c>
      <c r="H1957" s="28">
        <v>1</v>
      </c>
      <c r="I1957" s="28">
        <v>0</v>
      </c>
      <c r="J1957" s="28">
        <f>CLEAN!$H1957+CLEAN!$I1957</f>
        <v>1</v>
      </c>
      <c r="K1957" s="30">
        <v>41170</v>
      </c>
      <c r="L1957" s="28">
        <f ca="1">YEAR(TODAY())-YEAR(CLEAN!$K1957)</f>
        <v>13</v>
      </c>
      <c r="M1957" s="28">
        <v>15</v>
      </c>
      <c r="N1957" s="28">
        <f>SUM(CLEAN!$AB1957:$AE1957)</f>
        <v>15</v>
      </c>
      <c r="O1957" s="31">
        <f>CLEAN!$U1957+CLEAN!$V1957+CLEAN!$W1957+CLEAN!$X1957+CLEAN!$Y1957+CLEAN!$Z1957</f>
        <v>101</v>
      </c>
      <c r="P1957" s="28">
        <f>IF(CLEAN!$M1957&lt;=32,3,IF(CLEAN!$M1957&lt;=65,2,1))</f>
        <v>3</v>
      </c>
      <c r="Q1957" s="28">
        <f>IF(Table_Market[[#This Row],[F_TOTAL_achat]]&lt;=14,1,IF(Table_Market[[#This Row],[F_TOTAL_achat]]&lt;=21,2,3))</f>
        <v>2</v>
      </c>
      <c r="R1957" s="28">
        <f>IF(Table_Market[[#This Row],[M_TOTAL_dépensé]]&lt;=115,1,IF(Table_Market[[#This Row],[M_TOTAL_dépensé]]&lt;=833,2,3))</f>
        <v>1</v>
      </c>
      <c r="S1957" s="21" t="str">
        <f>Table_Market[[#This Row],[R_SCORE]]&amp;Table_Market[[#This Row],[F_SCORE]]&amp;Table_Market[[#This Row],[M_SCORE]]</f>
        <v>321</v>
      </c>
      <c r="T19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57" s="31">
        <v>40</v>
      </c>
      <c r="V1957" s="31">
        <v>3</v>
      </c>
      <c r="W1957" s="31">
        <v>30</v>
      </c>
      <c r="X1957" s="31">
        <v>10</v>
      </c>
      <c r="Y1957" s="31">
        <v>7</v>
      </c>
      <c r="Z1957" s="31">
        <v>11</v>
      </c>
      <c r="AA1957" s="28">
        <v>3</v>
      </c>
      <c r="AB1957" s="28">
        <v>3</v>
      </c>
      <c r="AC1957" s="28">
        <v>0</v>
      </c>
      <c r="AD1957" s="28">
        <v>3</v>
      </c>
      <c r="AE1957" s="28">
        <v>9</v>
      </c>
      <c r="AF1957" s="28">
        <v>0</v>
      </c>
      <c r="AG1957" s="28">
        <v>0</v>
      </c>
      <c r="AH1957" s="28">
        <v>0</v>
      </c>
      <c r="AI1957" s="28">
        <v>0</v>
      </c>
      <c r="AJ1957" s="28">
        <v>0</v>
      </c>
      <c r="AK1957" s="28">
        <v>0</v>
      </c>
      <c r="AL1957" s="28">
        <v>3</v>
      </c>
      <c r="AM1957" s="28">
        <v>11</v>
      </c>
      <c r="AN1957" s="32">
        <v>1</v>
      </c>
    </row>
    <row r="1958" spans="1:40" x14ac:dyDescent="0.35">
      <c r="A1958" s="19">
        <v>8524</v>
      </c>
      <c r="B1958" s="20">
        <v>1974</v>
      </c>
      <c r="C1958" s="21">
        <f ca="1">YEAR(TODAY())-CLEAN!$B1958</f>
        <v>51</v>
      </c>
      <c r="D1958" s="28" t="s">
        <v>792</v>
      </c>
      <c r="E1958" s="20" t="s">
        <v>714</v>
      </c>
      <c r="F1958" s="20" t="s">
        <v>711</v>
      </c>
      <c r="G1958" s="22">
        <v>25509</v>
      </c>
      <c r="H1958" s="21">
        <v>1</v>
      </c>
      <c r="I1958" s="21">
        <v>0</v>
      </c>
      <c r="J1958" s="21">
        <f>CLEAN!$H1958+CLEAN!$I1958</f>
        <v>1</v>
      </c>
      <c r="K1958" s="23">
        <v>41170</v>
      </c>
      <c r="L1958" s="21">
        <f ca="1">YEAR(TODAY())-YEAR(CLEAN!$K1958)</f>
        <v>13</v>
      </c>
      <c r="M1958" s="21">
        <v>15</v>
      </c>
      <c r="N1958" s="21">
        <f>SUM(CLEAN!$AB1958:$AE1958)</f>
        <v>15</v>
      </c>
      <c r="O1958" s="24">
        <f>CLEAN!$U1958+CLEAN!$V1958+CLEAN!$W1958+CLEAN!$X1958+CLEAN!$Y1958+CLEAN!$Z1958</f>
        <v>101</v>
      </c>
      <c r="P1958" s="21">
        <f>IF(CLEAN!$M1958&lt;=32,3,IF(CLEAN!$M1958&lt;=65,2,1))</f>
        <v>3</v>
      </c>
      <c r="Q1958" s="21">
        <f>IF(Table_Market[[#This Row],[F_TOTAL_achat]]&lt;=14,1,IF(Table_Market[[#This Row],[F_TOTAL_achat]]&lt;=21,2,3))</f>
        <v>2</v>
      </c>
      <c r="R1958" s="21">
        <f>IF(Table_Market[[#This Row],[M_TOTAL_dépensé]]&lt;=115,1,IF(Table_Market[[#This Row],[M_TOTAL_dépensé]]&lt;=833,2,3))</f>
        <v>1</v>
      </c>
      <c r="S1958" s="21" t="str">
        <f>Table_Market[[#This Row],[R_SCORE]]&amp;Table_Market[[#This Row],[F_SCORE]]&amp;Table_Market[[#This Row],[M_SCORE]]</f>
        <v>321</v>
      </c>
      <c r="T19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58" s="24">
        <v>40</v>
      </c>
      <c r="V1958" s="24">
        <v>3</v>
      </c>
      <c r="W1958" s="24">
        <v>30</v>
      </c>
      <c r="X1958" s="24">
        <v>10</v>
      </c>
      <c r="Y1958" s="24">
        <v>7</v>
      </c>
      <c r="Z1958" s="24">
        <v>11</v>
      </c>
      <c r="AA1958" s="21">
        <v>3</v>
      </c>
      <c r="AB1958" s="21">
        <v>3</v>
      </c>
      <c r="AC1958" s="21">
        <v>0</v>
      </c>
      <c r="AD1958" s="21">
        <v>3</v>
      </c>
      <c r="AE1958" s="21">
        <v>9</v>
      </c>
      <c r="AF1958" s="21">
        <v>0</v>
      </c>
      <c r="AG1958" s="21">
        <v>0</v>
      </c>
      <c r="AH1958" s="21">
        <v>0</v>
      </c>
      <c r="AI1958" s="21">
        <v>0</v>
      </c>
      <c r="AJ1958" s="21">
        <v>0</v>
      </c>
      <c r="AK1958" s="21">
        <v>0</v>
      </c>
      <c r="AL1958" s="21">
        <v>3</v>
      </c>
      <c r="AM1958" s="21">
        <v>11</v>
      </c>
      <c r="AN1958" s="25">
        <v>1</v>
      </c>
    </row>
    <row r="1959" spans="1:40" x14ac:dyDescent="0.35">
      <c r="A1959" s="26">
        <v>5692</v>
      </c>
      <c r="B1959" s="27">
        <v>1989</v>
      </c>
      <c r="C1959" s="21">
        <f ca="1">YEAR(TODAY())-CLEAN!$B1959</f>
        <v>36</v>
      </c>
      <c r="D1959" s="28" t="s">
        <v>793</v>
      </c>
      <c r="E1959" s="27" t="s">
        <v>715</v>
      </c>
      <c r="F1959" s="27" t="s">
        <v>710</v>
      </c>
      <c r="G1959" s="29">
        <v>25443</v>
      </c>
      <c r="H1959" s="28">
        <v>1</v>
      </c>
      <c r="I1959" s="28">
        <v>0</v>
      </c>
      <c r="J1959" s="28">
        <f>CLEAN!$H1959+CLEAN!$I1959</f>
        <v>1</v>
      </c>
      <c r="K1959" s="30">
        <v>41265</v>
      </c>
      <c r="L1959" s="28">
        <f ca="1">YEAR(TODAY())-YEAR(CLEAN!$K1959)</f>
        <v>13</v>
      </c>
      <c r="M1959" s="28">
        <v>82</v>
      </c>
      <c r="N1959" s="28">
        <f>SUM(CLEAN!$AB1959:$AE1959)</f>
        <v>12</v>
      </c>
      <c r="O1959" s="31">
        <f>CLEAN!$U1959+CLEAN!$V1959+CLEAN!$W1959+CLEAN!$X1959+CLEAN!$Y1959+CLEAN!$Z1959</f>
        <v>32</v>
      </c>
      <c r="P1959" s="28">
        <f>IF(CLEAN!$M1959&lt;=32,3,IF(CLEAN!$M1959&lt;=65,2,1))</f>
        <v>1</v>
      </c>
      <c r="Q1959" s="28">
        <f>IF(Table_Market[[#This Row],[F_TOTAL_achat]]&lt;=14,1,IF(Table_Market[[#This Row],[F_TOTAL_achat]]&lt;=21,2,3))</f>
        <v>1</v>
      </c>
      <c r="R1959" s="28">
        <f>IF(Table_Market[[#This Row],[M_TOTAL_dépensé]]&lt;=115,1,IF(Table_Market[[#This Row],[M_TOTAL_dépensé]]&lt;=833,2,3))</f>
        <v>1</v>
      </c>
      <c r="S1959" s="21" t="str">
        <f>Table_Market[[#This Row],[R_SCORE]]&amp;Table_Market[[#This Row],[F_SCORE]]&amp;Table_Market[[#This Row],[M_SCORE]]</f>
        <v>111</v>
      </c>
      <c r="T19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59" s="31">
        <v>1</v>
      </c>
      <c r="V1959" s="31">
        <v>4</v>
      </c>
      <c r="W1959" s="31">
        <v>3</v>
      </c>
      <c r="X1959" s="31">
        <v>8</v>
      </c>
      <c r="Y1959" s="31">
        <v>9</v>
      </c>
      <c r="Z1959" s="31">
        <v>7</v>
      </c>
      <c r="AA1959" s="28">
        <v>1</v>
      </c>
      <c r="AB1959" s="28">
        <v>1</v>
      </c>
      <c r="AC1959" s="28">
        <v>0</v>
      </c>
      <c r="AD1959" s="28">
        <v>3</v>
      </c>
      <c r="AE1959" s="28">
        <v>8</v>
      </c>
      <c r="AF1959" s="28">
        <v>0</v>
      </c>
      <c r="AG1959" s="28">
        <v>0</v>
      </c>
      <c r="AH1959" s="28">
        <v>0</v>
      </c>
      <c r="AI1959" s="28">
        <v>0</v>
      </c>
      <c r="AJ1959" s="28">
        <v>0</v>
      </c>
      <c r="AK1959" s="28">
        <v>0</v>
      </c>
      <c r="AL1959" s="28">
        <v>3</v>
      </c>
      <c r="AM1959" s="28">
        <v>11</v>
      </c>
      <c r="AN1959" s="32">
        <v>0</v>
      </c>
    </row>
    <row r="1960" spans="1:40" x14ac:dyDescent="0.35">
      <c r="A1960" s="19">
        <v>2478</v>
      </c>
      <c r="B1960" s="20">
        <v>1973</v>
      </c>
      <c r="C1960" s="21">
        <f ca="1">YEAR(TODAY())-CLEAN!$B1960</f>
        <v>52</v>
      </c>
      <c r="D1960" s="28" t="s">
        <v>792</v>
      </c>
      <c r="E1960" s="20" t="s">
        <v>716</v>
      </c>
      <c r="F1960" s="20" t="s">
        <v>710</v>
      </c>
      <c r="G1960" s="22">
        <v>25410</v>
      </c>
      <c r="H1960" s="21">
        <v>1</v>
      </c>
      <c r="I1960" s="21">
        <v>0</v>
      </c>
      <c r="J1960" s="21">
        <f>CLEAN!$H1960+CLEAN!$I1960</f>
        <v>1</v>
      </c>
      <c r="K1960" s="23">
        <v>41517</v>
      </c>
      <c r="L1960" s="21">
        <f ca="1">YEAR(TODAY())-YEAR(CLEAN!$K1960)</f>
        <v>12</v>
      </c>
      <c r="M1960" s="21">
        <v>48</v>
      </c>
      <c r="N1960" s="21">
        <f>SUM(CLEAN!$AB1960:$AE1960)</f>
        <v>9</v>
      </c>
      <c r="O1960" s="24">
        <f>CLEAN!$U1960+CLEAN!$V1960+CLEAN!$W1960+CLEAN!$X1960+CLEAN!$Y1960+CLEAN!$Z1960</f>
        <v>38</v>
      </c>
      <c r="P1960" s="21">
        <f>IF(CLEAN!$M1960&lt;=32,3,IF(CLEAN!$M1960&lt;=65,2,1))</f>
        <v>2</v>
      </c>
      <c r="Q1960" s="21">
        <f>IF(Table_Market[[#This Row],[F_TOTAL_achat]]&lt;=14,1,IF(Table_Market[[#This Row],[F_TOTAL_achat]]&lt;=21,2,3))</f>
        <v>1</v>
      </c>
      <c r="R1960" s="21">
        <f>IF(Table_Market[[#This Row],[M_TOTAL_dépensé]]&lt;=115,1,IF(Table_Market[[#This Row],[M_TOTAL_dépensé]]&lt;=833,2,3))</f>
        <v>1</v>
      </c>
      <c r="S1960" s="21" t="str">
        <f>Table_Market[[#This Row],[R_SCORE]]&amp;Table_Market[[#This Row],[F_SCORE]]&amp;Table_Market[[#This Row],[M_SCORE]]</f>
        <v>211</v>
      </c>
      <c r="T19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0" s="24">
        <v>2</v>
      </c>
      <c r="V1960" s="24">
        <v>2</v>
      </c>
      <c r="W1960" s="24">
        <v>4</v>
      </c>
      <c r="X1960" s="24">
        <v>13</v>
      </c>
      <c r="Y1960" s="24">
        <v>13</v>
      </c>
      <c r="Z1960" s="24">
        <v>4</v>
      </c>
      <c r="AA1960" s="21">
        <v>1</v>
      </c>
      <c r="AB1960" s="21">
        <v>1</v>
      </c>
      <c r="AC1960" s="21">
        <v>0</v>
      </c>
      <c r="AD1960" s="21">
        <v>4</v>
      </c>
      <c r="AE1960" s="21">
        <v>4</v>
      </c>
      <c r="AF1960" s="21">
        <v>0</v>
      </c>
      <c r="AG1960" s="21">
        <v>0</v>
      </c>
      <c r="AH1960" s="21">
        <v>0</v>
      </c>
      <c r="AI1960" s="21">
        <v>0</v>
      </c>
      <c r="AJ1960" s="21">
        <v>0</v>
      </c>
      <c r="AK1960" s="21">
        <v>0</v>
      </c>
      <c r="AL1960" s="21">
        <v>3</v>
      </c>
      <c r="AM1960" s="21">
        <v>11</v>
      </c>
      <c r="AN1960" s="25">
        <v>0</v>
      </c>
    </row>
    <row r="1961" spans="1:40" x14ac:dyDescent="0.35">
      <c r="A1961" s="26">
        <v>13</v>
      </c>
      <c r="B1961" s="27">
        <v>1947</v>
      </c>
      <c r="C1961" s="21">
        <f ca="1">YEAR(TODAY())-CLEAN!$B1961</f>
        <v>78</v>
      </c>
      <c r="D1961" s="28" t="s">
        <v>794</v>
      </c>
      <c r="E1961" s="27" t="s">
        <v>714</v>
      </c>
      <c r="F1961" s="27" t="s">
        <v>712</v>
      </c>
      <c r="G1961" s="29">
        <v>25358</v>
      </c>
      <c r="H1961" s="28">
        <v>0</v>
      </c>
      <c r="I1961" s="28">
        <v>1</v>
      </c>
      <c r="J1961" s="28">
        <f>CLEAN!$H1961+CLEAN!$I1961</f>
        <v>1</v>
      </c>
      <c r="K1961" s="30">
        <v>41477</v>
      </c>
      <c r="L1961" s="28">
        <f ca="1">YEAR(TODAY())-YEAR(CLEAN!$K1961)</f>
        <v>12</v>
      </c>
      <c r="M1961" s="28">
        <v>57</v>
      </c>
      <c r="N1961" s="28">
        <f>SUM(CLEAN!$AB1961:$AE1961)</f>
        <v>10</v>
      </c>
      <c r="O1961" s="31">
        <f>CLEAN!$U1961+CLEAN!$V1961+CLEAN!$W1961+CLEAN!$X1961+CLEAN!$Y1961+CLEAN!$Z1961</f>
        <v>32</v>
      </c>
      <c r="P1961" s="28">
        <f>IF(CLEAN!$M1961&lt;=32,3,IF(CLEAN!$M1961&lt;=65,2,1))</f>
        <v>2</v>
      </c>
      <c r="Q1961" s="28">
        <f>IF(Table_Market[[#This Row],[F_TOTAL_achat]]&lt;=14,1,IF(Table_Market[[#This Row],[F_TOTAL_achat]]&lt;=21,2,3))</f>
        <v>1</v>
      </c>
      <c r="R1961" s="28">
        <f>IF(Table_Market[[#This Row],[M_TOTAL_dépensé]]&lt;=115,1,IF(Table_Market[[#This Row],[M_TOTAL_dépensé]]&lt;=833,2,3))</f>
        <v>1</v>
      </c>
      <c r="S1961" s="21" t="str">
        <f>Table_Market[[#This Row],[R_SCORE]]&amp;Table_Market[[#This Row],[F_SCORE]]&amp;Table_Market[[#This Row],[M_SCORE]]</f>
        <v>211</v>
      </c>
      <c r="T19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1" s="31">
        <v>19</v>
      </c>
      <c r="V1961" s="31">
        <v>0</v>
      </c>
      <c r="W1961" s="31">
        <v>5</v>
      </c>
      <c r="X1961" s="31">
        <v>0</v>
      </c>
      <c r="Y1961" s="31">
        <v>0</v>
      </c>
      <c r="Z1961" s="31">
        <v>8</v>
      </c>
      <c r="AA1961" s="28">
        <v>2</v>
      </c>
      <c r="AB1961" s="28">
        <v>1</v>
      </c>
      <c r="AC1961" s="28">
        <v>0</v>
      </c>
      <c r="AD1961" s="28">
        <v>3</v>
      </c>
      <c r="AE1961" s="28">
        <v>6</v>
      </c>
      <c r="AF1961" s="28">
        <v>0</v>
      </c>
      <c r="AG1961" s="28">
        <v>0</v>
      </c>
      <c r="AH1961" s="28">
        <v>0</v>
      </c>
      <c r="AI1961" s="28">
        <v>0</v>
      </c>
      <c r="AJ1961" s="28">
        <v>0</v>
      </c>
      <c r="AK1961" s="28">
        <v>0</v>
      </c>
      <c r="AL1961" s="28">
        <v>3</v>
      </c>
      <c r="AM1961" s="28">
        <v>11</v>
      </c>
      <c r="AN1961" s="32">
        <v>0</v>
      </c>
    </row>
    <row r="1962" spans="1:40" x14ac:dyDescent="0.35">
      <c r="A1962" s="19">
        <v>3665</v>
      </c>
      <c r="B1962" s="20">
        <v>1977</v>
      </c>
      <c r="C1962" s="21">
        <f ca="1">YEAR(TODAY())-CLEAN!$B1962</f>
        <v>48</v>
      </c>
      <c r="D1962" s="28" t="s">
        <v>792</v>
      </c>
      <c r="E1962" s="20" t="s">
        <v>717</v>
      </c>
      <c r="F1962" s="20" t="s">
        <v>713</v>
      </c>
      <c r="G1962" s="22">
        <v>25315</v>
      </c>
      <c r="H1962" s="21">
        <v>1</v>
      </c>
      <c r="I1962" s="21">
        <v>0</v>
      </c>
      <c r="J1962" s="21">
        <f>CLEAN!$H1962+CLEAN!$I1962</f>
        <v>1</v>
      </c>
      <c r="K1962" s="23">
        <v>41585</v>
      </c>
      <c r="L1962" s="21">
        <f ca="1">YEAR(TODAY())-YEAR(CLEAN!$K1962)</f>
        <v>12</v>
      </c>
      <c r="M1962" s="21">
        <v>46</v>
      </c>
      <c r="N1962" s="21">
        <f>SUM(CLEAN!$AB1962:$AE1962)</f>
        <v>14</v>
      </c>
      <c r="O1962" s="24">
        <f>CLEAN!$U1962+CLEAN!$V1962+CLEAN!$W1962+CLEAN!$X1962+CLEAN!$Y1962+CLEAN!$Z1962</f>
        <v>54</v>
      </c>
      <c r="P1962" s="21">
        <f>IF(CLEAN!$M1962&lt;=32,3,IF(CLEAN!$M1962&lt;=65,2,1))</f>
        <v>2</v>
      </c>
      <c r="Q1962" s="21">
        <f>IF(Table_Market[[#This Row],[F_TOTAL_achat]]&lt;=14,1,IF(Table_Market[[#This Row],[F_TOTAL_achat]]&lt;=21,2,3))</f>
        <v>1</v>
      </c>
      <c r="R1962" s="21">
        <f>IF(Table_Market[[#This Row],[M_TOTAL_dépensé]]&lt;=115,1,IF(Table_Market[[#This Row],[M_TOTAL_dépensé]]&lt;=833,2,3))</f>
        <v>1</v>
      </c>
      <c r="S1962" s="21" t="str">
        <f>Table_Market[[#This Row],[R_SCORE]]&amp;Table_Market[[#This Row],[F_SCORE]]&amp;Table_Market[[#This Row],[M_SCORE]]</f>
        <v>211</v>
      </c>
      <c r="T19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2" s="24">
        <v>1</v>
      </c>
      <c r="V1962" s="24">
        <v>9</v>
      </c>
      <c r="W1962" s="24">
        <v>8</v>
      </c>
      <c r="X1962" s="24">
        <v>11</v>
      </c>
      <c r="Y1962" s="24">
        <v>3</v>
      </c>
      <c r="Z1962" s="24">
        <v>22</v>
      </c>
      <c r="AA1962" s="21">
        <v>3</v>
      </c>
      <c r="AB1962" s="21">
        <v>3</v>
      </c>
      <c r="AC1962" s="21">
        <v>0</v>
      </c>
      <c r="AD1962" s="21">
        <v>3</v>
      </c>
      <c r="AE1962" s="21">
        <v>8</v>
      </c>
      <c r="AF1962" s="21">
        <v>0</v>
      </c>
      <c r="AG1962" s="21">
        <v>0</v>
      </c>
      <c r="AH1962" s="21">
        <v>0</v>
      </c>
      <c r="AI1962" s="21">
        <v>0</v>
      </c>
      <c r="AJ1962" s="21">
        <v>0</v>
      </c>
      <c r="AK1962" s="21">
        <v>0</v>
      </c>
      <c r="AL1962" s="21">
        <v>3</v>
      </c>
      <c r="AM1962" s="21">
        <v>11</v>
      </c>
      <c r="AN1962" s="25">
        <v>0</v>
      </c>
    </row>
    <row r="1963" spans="1:40" x14ac:dyDescent="0.35">
      <c r="A1963" s="26">
        <v>78</v>
      </c>
      <c r="B1963" s="27">
        <v>1969</v>
      </c>
      <c r="C1963" s="21">
        <f ca="1">YEAR(TODAY())-CLEAN!$B1963</f>
        <v>56</v>
      </c>
      <c r="D1963" s="28" t="s">
        <v>792</v>
      </c>
      <c r="E1963" s="27" t="s">
        <v>716</v>
      </c>
      <c r="F1963" s="27" t="s">
        <v>710</v>
      </c>
      <c r="G1963" s="29">
        <v>25293</v>
      </c>
      <c r="H1963" s="28">
        <v>1</v>
      </c>
      <c r="I1963" s="28">
        <v>0</v>
      </c>
      <c r="J1963" s="28">
        <f>CLEAN!$H1963+CLEAN!$I1963</f>
        <v>1</v>
      </c>
      <c r="K1963" s="30">
        <v>41532</v>
      </c>
      <c r="L1963" s="28">
        <f ca="1">YEAR(TODAY())-YEAR(CLEAN!$K1963)</f>
        <v>12</v>
      </c>
      <c r="M1963" s="28">
        <v>51</v>
      </c>
      <c r="N1963" s="28">
        <f>SUM(CLEAN!$AB1963:$AE1963)</f>
        <v>12</v>
      </c>
      <c r="O1963" s="31">
        <f>CLEAN!$U1963+CLEAN!$V1963+CLEAN!$W1963+CLEAN!$X1963+CLEAN!$Y1963+CLEAN!$Z1963</f>
        <v>37</v>
      </c>
      <c r="P1963" s="28">
        <f>IF(CLEAN!$M1963&lt;=32,3,IF(CLEAN!$M1963&lt;=65,2,1))</f>
        <v>2</v>
      </c>
      <c r="Q1963" s="28">
        <f>IF(Table_Market[[#This Row],[F_TOTAL_achat]]&lt;=14,1,IF(Table_Market[[#This Row],[F_TOTAL_achat]]&lt;=21,2,3))</f>
        <v>1</v>
      </c>
      <c r="R1963" s="28">
        <f>IF(Table_Market[[#This Row],[M_TOTAL_dépensé]]&lt;=115,1,IF(Table_Market[[#This Row],[M_TOTAL_dépensé]]&lt;=833,2,3))</f>
        <v>1</v>
      </c>
      <c r="S1963" s="21" t="str">
        <f>Table_Market[[#This Row],[R_SCORE]]&amp;Table_Market[[#This Row],[F_SCORE]]&amp;Table_Market[[#This Row],[M_SCORE]]</f>
        <v>211</v>
      </c>
      <c r="T19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3" s="31">
        <v>15</v>
      </c>
      <c r="V1963" s="31">
        <v>0</v>
      </c>
      <c r="W1963" s="31">
        <v>11</v>
      </c>
      <c r="X1963" s="31">
        <v>0</v>
      </c>
      <c r="Y1963" s="31">
        <v>2</v>
      </c>
      <c r="Z1963" s="31">
        <v>9</v>
      </c>
      <c r="AA1963" s="28">
        <v>1</v>
      </c>
      <c r="AB1963" s="28">
        <v>1</v>
      </c>
      <c r="AC1963" s="28">
        <v>1</v>
      </c>
      <c r="AD1963" s="28">
        <v>2</v>
      </c>
      <c r="AE1963" s="28">
        <v>8</v>
      </c>
      <c r="AF1963" s="28">
        <v>0</v>
      </c>
      <c r="AG1963" s="28">
        <v>0</v>
      </c>
      <c r="AH1963" s="28">
        <v>0</v>
      </c>
      <c r="AI1963" s="28">
        <v>0</v>
      </c>
      <c r="AJ1963" s="28">
        <v>0</v>
      </c>
      <c r="AK1963" s="28">
        <v>0</v>
      </c>
      <c r="AL1963" s="28">
        <v>3</v>
      </c>
      <c r="AM1963" s="28">
        <v>11</v>
      </c>
      <c r="AN1963" s="32">
        <v>0</v>
      </c>
    </row>
    <row r="1964" spans="1:40" x14ac:dyDescent="0.35">
      <c r="A1964" s="19">
        <v>5517</v>
      </c>
      <c r="B1964" s="20">
        <v>1969</v>
      </c>
      <c r="C1964" s="21">
        <f ca="1">YEAR(TODAY())-CLEAN!$B1964</f>
        <v>56</v>
      </c>
      <c r="D1964" s="28" t="s">
        <v>792</v>
      </c>
      <c r="E1964" s="20" t="s">
        <v>716</v>
      </c>
      <c r="F1964" s="20" t="s">
        <v>710</v>
      </c>
      <c r="G1964" s="22">
        <v>25293</v>
      </c>
      <c r="H1964" s="21">
        <v>1</v>
      </c>
      <c r="I1964" s="21">
        <v>0</v>
      </c>
      <c r="J1964" s="21">
        <f>CLEAN!$H1964+CLEAN!$I1964</f>
        <v>1</v>
      </c>
      <c r="K1964" s="23">
        <v>41532</v>
      </c>
      <c r="L1964" s="21">
        <f ca="1">YEAR(TODAY())-YEAR(CLEAN!$K1964)</f>
        <v>12</v>
      </c>
      <c r="M1964" s="21">
        <v>51</v>
      </c>
      <c r="N1964" s="21">
        <f>SUM(CLEAN!$AB1964:$AE1964)</f>
        <v>12</v>
      </c>
      <c r="O1964" s="24">
        <f>CLEAN!$U1964+CLEAN!$V1964+CLEAN!$W1964+CLEAN!$X1964+CLEAN!$Y1964+CLEAN!$Z1964</f>
        <v>37</v>
      </c>
      <c r="P1964" s="21">
        <f>IF(CLEAN!$M1964&lt;=32,3,IF(CLEAN!$M1964&lt;=65,2,1))</f>
        <v>2</v>
      </c>
      <c r="Q1964" s="21">
        <f>IF(Table_Market[[#This Row],[F_TOTAL_achat]]&lt;=14,1,IF(Table_Market[[#This Row],[F_TOTAL_achat]]&lt;=21,2,3))</f>
        <v>1</v>
      </c>
      <c r="R1964" s="21">
        <f>IF(Table_Market[[#This Row],[M_TOTAL_dépensé]]&lt;=115,1,IF(Table_Market[[#This Row],[M_TOTAL_dépensé]]&lt;=833,2,3))</f>
        <v>1</v>
      </c>
      <c r="S1964" s="21" t="str">
        <f>Table_Market[[#This Row],[R_SCORE]]&amp;Table_Market[[#This Row],[F_SCORE]]&amp;Table_Market[[#This Row],[M_SCORE]]</f>
        <v>211</v>
      </c>
      <c r="T19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4" s="24">
        <v>15</v>
      </c>
      <c r="V1964" s="24">
        <v>0</v>
      </c>
      <c r="W1964" s="24">
        <v>11</v>
      </c>
      <c r="X1964" s="24">
        <v>0</v>
      </c>
      <c r="Y1964" s="24">
        <v>2</v>
      </c>
      <c r="Z1964" s="24">
        <v>9</v>
      </c>
      <c r="AA1964" s="21">
        <v>1</v>
      </c>
      <c r="AB1964" s="21">
        <v>1</v>
      </c>
      <c r="AC1964" s="21">
        <v>1</v>
      </c>
      <c r="AD1964" s="21">
        <v>2</v>
      </c>
      <c r="AE1964" s="21">
        <v>8</v>
      </c>
      <c r="AF1964" s="21">
        <v>0</v>
      </c>
      <c r="AG1964" s="21">
        <v>0</v>
      </c>
      <c r="AH1964" s="21">
        <v>0</v>
      </c>
      <c r="AI1964" s="21">
        <v>0</v>
      </c>
      <c r="AJ1964" s="21">
        <v>0</v>
      </c>
      <c r="AK1964" s="21">
        <v>0</v>
      </c>
      <c r="AL1964" s="21">
        <v>3</v>
      </c>
      <c r="AM1964" s="21">
        <v>11</v>
      </c>
      <c r="AN1964" s="25">
        <v>0</v>
      </c>
    </row>
    <row r="1965" spans="1:40" x14ac:dyDescent="0.35">
      <c r="A1965" s="26">
        <v>3518</v>
      </c>
      <c r="B1965" s="27">
        <v>1983</v>
      </c>
      <c r="C1965" s="21">
        <f ca="1">YEAR(TODAY())-CLEAN!$B1965</f>
        <v>42</v>
      </c>
      <c r="D1965" s="28" t="s">
        <v>793</v>
      </c>
      <c r="E1965" s="27" t="s">
        <v>716</v>
      </c>
      <c r="F1965" s="27" t="s">
        <v>710</v>
      </c>
      <c r="G1965" s="29">
        <v>25271</v>
      </c>
      <c r="H1965" s="28">
        <v>1</v>
      </c>
      <c r="I1965" s="28">
        <v>0</v>
      </c>
      <c r="J1965" s="28">
        <f>CLEAN!$H1965+CLEAN!$I1965</f>
        <v>1</v>
      </c>
      <c r="K1965" s="30">
        <v>41248</v>
      </c>
      <c r="L1965" s="28">
        <f ca="1">YEAR(TODAY())-YEAR(CLEAN!$K1965)</f>
        <v>13</v>
      </c>
      <c r="M1965" s="28">
        <v>45</v>
      </c>
      <c r="N1965" s="28">
        <f>SUM(CLEAN!$AB1965:$AE1965)</f>
        <v>13</v>
      </c>
      <c r="O1965" s="31">
        <f>CLEAN!$U1965+CLEAN!$V1965+CLEAN!$W1965+CLEAN!$X1965+CLEAN!$Y1965+CLEAN!$Z1965</f>
        <v>50</v>
      </c>
      <c r="P1965" s="28">
        <f>IF(CLEAN!$M1965&lt;=32,3,IF(CLEAN!$M1965&lt;=65,2,1))</f>
        <v>2</v>
      </c>
      <c r="Q1965" s="28">
        <f>IF(Table_Market[[#This Row],[F_TOTAL_achat]]&lt;=14,1,IF(Table_Market[[#This Row],[F_TOTAL_achat]]&lt;=21,2,3))</f>
        <v>1</v>
      </c>
      <c r="R1965" s="28">
        <f>IF(Table_Market[[#This Row],[M_TOTAL_dépensé]]&lt;=115,1,IF(Table_Market[[#This Row],[M_TOTAL_dépensé]]&lt;=833,2,3))</f>
        <v>1</v>
      </c>
      <c r="S1965" s="21" t="str">
        <f>Table_Market[[#This Row],[R_SCORE]]&amp;Table_Market[[#This Row],[F_SCORE]]&amp;Table_Market[[#This Row],[M_SCORE]]</f>
        <v>211</v>
      </c>
      <c r="T19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5" s="31">
        <v>10</v>
      </c>
      <c r="V1965" s="31">
        <v>1</v>
      </c>
      <c r="W1965" s="31">
        <v>18</v>
      </c>
      <c r="X1965" s="31">
        <v>10</v>
      </c>
      <c r="Y1965" s="31">
        <v>4</v>
      </c>
      <c r="Z1965" s="31">
        <v>7</v>
      </c>
      <c r="AA1965" s="28">
        <v>1</v>
      </c>
      <c r="AB1965" s="28">
        <v>1</v>
      </c>
      <c r="AC1965" s="28">
        <v>1</v>
      </c>
      <c r="AD1965" s="28">
        <v>2</v>
      </c>
      <c r="AE1965" s="28">
        <v>9</v>
      </c>
      <c r="AF1965" s="28">
        <v>0</v>
      </c>
      <c r="AG1965" s="28">
        <v>0</v>
      </c>
      <c r="AH1965" s="28">
        <v>0</v>
      </c>
      <c r="AI1965" s="28">
        <v>0</v>
      </c>
      <c r="AJ1965" s="28">
        <v>0</v>
      </c>
      <c r="AK1965" s="28">
        <v>0</v>
      </c>
      <c r="AL1965" s="28">
        <v>3</v>
      </c>
      <c r="AM1965" s="28">
        <v>11</v>
      </c>
      <c r="AN1965" s="32">
        <v>0</v>
      </c>
    </row>
    <row r="1966" spans="1:40" x14ac:dyDescent="0.35">
      <c r="A1966" s="19">
        <v>1940</v>
      </c>
      <c r="B1966" s="20">
        <v>1986</v>
      </c>
      <c r="C1966" s="21">
        <f ca="1">YEAR(TODAY())-CLEAN!$B1966</f>
        <v>39</v>
      </c>
      <c r="D1966" s="28" t="s">
        <v>793</v>
      </c>
      <c r="E1966" s="20" t="s">
        <v>716</v>
      </c>
      <c r="F1966" s="20" t="s">
        <v>710</v>
      </c>
      <c r="G1966" s="22">
        <v>25252</v>
      </c>
      <c r="H1966" s="21">
        <v>1</v>
      </c>
      <c r="I1966" s="21">
        <v>0</v>
      </c>
      <c r="J1966" s="21">
        <f>CLEAN!$H1966+CLEAN!$I1966</f>
        <v>1</v>
      </c>
      <c r="K1966" s="23">
        <v>41467</v>
      </c>
      <c r="L1966" s="21">
        <f ca="1">YEAR(TODAY())-YEAR(CLEAN!$K1966)</f>
        <v>12</v>
      </c>
      <c r="M1966" s="21">
        <v>26</v>
      </c>
      <c r="N1966" s="21">
        <f>SUM(CLEAN!$AB1966:$AE1966)</f>
        <v>11</v>
      </c>
      <c r="O1966" s="24">
        <f>CLEAN!$U1966+CLEAN!$V1966+CLEAN!$W1966+CLEAN!$X1966+CLEAN!$Y1966+CLEAN!$Z1966</f>
        <v>18</v>
      </c>
      <c r="P1966" s="21">
        <f>IF(CLEAN!$M1966&lt;=32,3,IF(CLEAN!$M1966&lt;=65,2,1))</f>
        <v>3</v>
      </c>
      <c r="Q1966" s="21">
        <f>IF(Table_Market[[#This Row],[F_TOTAL_achat]]&lt;=14,1,IF(Table_Market[[#This Row],[F_TOTAL_achat]]&lt;=21,2,3))</f>
        <v>1</v>
      </c>
      <c r="R1966" s="21">
        <f>IF(Table_Market[[#This Row],[M_TOTAL_dépensé]]&lt;=115,1,IF(Table_Market[[#This Row],[M_TOTAL_dépensé]]&lt;=833,2,3))</f>
        <v>1</v>
      </c>
      <c r="S1966" s="21" t="str">
        <f>Table_Market[[#This Row],[R_SCORE]]&amp;Table_Market[[#This Row],[F_SCORE]]&amp;Table_Market[[#This Row],[M_SCORE]]</f>
        <v>311</v>
      </c>
      <c r="T19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66" s="24">
        <v>1</v>
      </c>
      <c r="V1966" s="24">
        <v>3</v>
      </c>
      <c r="W1966" s="24">
        <v>4</v>
      </c>
      <c r="X1966" s="24">
        <v>2</v>
      </c>
      <c r="Y1966" s="24">
        <v>2</v>
      </c>
      <c r="Z1966" s="24">
        <v>6</v>
      </c>
      <c r="AA1966" s="21">
        <v>1</v>
      </c>
      <c r="AB1966" s="21">
        <v>1</v>
      </c>
      <c r="AC1966" s="21">
        <v>0</v>
      </c>
      <c r="AD1966" s="21">
        <v>2</v>
      </c>
      <c r="AE1966" s="21">
        <v>8</v>
      </c>
      <c r="AF1966" s="21">
        <v>0</v>
      </c>
      <c r="AG1966" s="21">
        <v>0</v>
      </c>
      <c r="AH1966" s="21">
        <v>0</v>
      </c>
      <c r="AI1966" s="21">
        <v>0</v>
      </c>
      <c r="AJ1966" s="21">
        <v>0</v>
      </c>
      <c r="AK1966" s="21">
        <v>0</v>
      </c>
      <c r="AL1966" s="21">
        <v>3</v>
      </c>
      <c r="AM1966" s="21">
        <v>11</v>
      </c>
      <c r="AN1966" s="25">
        <v>0</v>
      </c>
    </row>
    <row r="1967" spans="1:40" x14ac:dyDescent="0.35">
      <c r="A1967" s="26">
        <v>1646</v>
      </c>
      <c r="B1967" s="27">
        <v>1972</v>
      </c>
      <c r="C1967" s="21">
        <f ca="1">YEAR(TODAY())-CLEAN!$B1967</f>
        <v>53</v>
      </c>
      <c r="D1967" s="28" t="s">
        <v>792</v>
      </c>
      <c r="E1967" s="27" t="s">
        <v>715</v>
      </c>
      <c r="F1967" s="27" t="s">
        <v>710</v>
      </c>
      <c r="G1967" s="29">
        <v>25224</v>
      </c>
      <c r="H1967" s="28">
        <v>1</v>
      </c>
      <c r="I1967" s="28">
        <v>0</v>
      </c>
      <c r="J1967" s="28">
        <f>CLEAN!$H1967+CLEAN!$I1967</f>
        <v>1</v>
      </c>
      <c r="K1967" s="30">
        <v>41714</v>
      </c>
      <c r="L1967" s="28">
        <f ca="1">YEAR(TODAY())-YEAR(CLEAN!$K1967)</f>
        <v>11</v>
      </c>
      <c r="M1967" s="28">
        <v>36</v>
      </c>
      <c r="N1967" s="28">
        <f>SUM(CLEAN!$AB1967:$AE1967)</f>
        <v>8</v>
      </c>
      <c r="O1967" s="31">
        <f>CLEAN!$U1967+CLEAN!$V1967+CLEAN!$W1967+CLEAN!$X1967+CLEAN!$Y1967+CLEAN!$Z1967</f>
        <v>46</v>
      </c>
      <c r="P1967" s="28">
        <f>IF(CLEAN!$M1967&lt;=32,3,IF(CLEAN!$M1967&lt;=65,2,1))</f>
        <v>2</v>
      </c>
      <c r="Q1967" s="28">
        <f>IF(Table_Market[[#This Row],[F_TOTAL_achat]]&lt;=14,1,IF(Table_Market[[#This Row],[F_TOTAL_achat]]&lt;=21,2,3))</f>
        <v>1</v>
      </c>
      <c r="R1967" s="28">
        <f>IF(Table_Market[[#This Row],[M_TOTAL_dépensé]]&lt;=115,1,IF(Table_Market[[#This Row],[M_TOTAL_dépensé]]&lt;=833,2,3))</f>
        <v>1</v>
      </c>
      <c r="S1967" s="21" t="str">
        <f>Table_Market[[#This Row],[R_SCORE]]&amp;Table_Market[[#This Row],[F_SCORE]]&amp;Table_Market[[#This Row],[M_SCORE]]</f>
        <v>211</v>
      </c>
      <c r="T19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67" s="31">
        <v>4</v>
      </c>
      <c r="V1967" s="31">
        <v>9</v>
      </c>
      <c r="W1967" s="31">
        <v>12</v>
      </c>
      <c r="X1967" s="31">
        <v>11</v>
      </c>
      <c r="Y1967" s="31">
        <v>2</v>
      </c>
      <c r="Z1967" s="31">
        <v>8</v>
      </c>
      <c r="AA1967" s="28">
        <v>2</v>
      </c>
      <c r="AB1967" s="28">
        <v>1</v>
      </c>
      <c r="AC1967" s="28">
        <v>1</v>
      </c>
      <c r="AD1967" s="28">
        <v>3</v>
      </c>
      <c r="AE1967" s="28">
        <v>3</v>
      </c>
      <c r="AF1967" s="28">
        <v>0</v>
      </c>
      <c r="AG1967" s="28">
        <v>0</v>
      </c>
      <c r="AH1967" s="28">
        <v>0</v>
      </c>
      <c r="AI1967" s="28">
        <v>0</v>
      </c>
      <c r="AJ1967" s="28">
        <v>0</v>
      </c>
      <c r="AK1967" s="28">
        <v>0</v>
      </c>
      <c r="AL1967" s="28">
        <v>3</v>
      </c>
      <c r="AM1967" s="28">
        <v>11</v>
      </c>
      <c r="AN1967" s="32">
        <v>0</v>
      </c>
    </row>
    <row r="1968" spans="1:40" x14ac:dyDescent="0.35">
      <c r="A1968" s="19">
        <v>10067</v>
      </c>
      <c r="B1968" s="20">
        <v>1976</v>
      </c>
      <c r="C1968" s="21">
        <f ca="1">YEAR(TODAY())-CLEAN!$B1968</f>
        <v>49</v>
      </c>
      <c r="D1968" s="28" t="s">
        <v>792</v>
      </c>
      <c r="E1968" s="20" t="s">
        <v>717</v>
      </c>
      <c r="F1968" s="20" t="s">
        <v>713</v>
      </c>
      <c r="G1968" s="22">
        <v>25176</v>
      </c>
      <c r="H1968" s="21">
        <v>1</v>
      </c>
      <c r="I1968" s="21">
        <v>1</v>
      </c>
      <c r="J1968" s="21">
        <f>CLEAN!$H1968+CLEAN!$I1968</f>
        <v>2</v>
      </c>
      <c r="K1968" s="23">
        <v>41496</v>
      </c>
      <c r="L1968" s="21">
        <f ca="1">YEAR(TODAY())-YEAR(CLEAN!$K1968)</f>
        <v>12</v>
      </c>
      <c r="M1968" s="21">
        <v>79</v>
      </c>
      <c r="N1968" s="21">
        <f>SUM(CLEAN!$AB1968:$AE1968)</f>
        <v>10</v>
      </c>
      <c r="O1968" s="24">
        <f>CLEAN!$U1968+CLEAN!$V1968+CLEAN!$W1968+CLEAN!$X1968+CLEAN!$Y1968+CLEAN!$Z1968</f>
        <v>13</v>
      </c>
      <c r="P1968" s="21">
        <f>IF(CLEAN!$M1968&lt;=32,3,IF(CLEAN!$M1968&lt;=65,2,1))</f>
        <v>1</v>
      </c>
      <c r="Q1968" s="21">
        <f>IF(Table_Market[[#This Row],[F_TOTAL_achat]]&lt;=14,1,IF(Table_Market[[#This Row],[F_TOTAL_achat]]&lt;=21,2,3))</f>
        <v>1</v>
      </c>
      <c r="R1968" s="21">
        <f>IF(Table_Market[[#This Row],[M_TOTAL_dépensé]]&lt;=115,1,IF(Table_Market[[#This Row],[M_TOTAL_dépensé]]&lt;=833,2,3))</f>
        <v>1</v>
      </c>
      <c r="S1968" s="21" t="str">
        <f>Table_Market[[#This Row],[R_SCORE]]&amp;Table_Market[[#This Row],[F_SCORE]]&amp;Table_Market[[#This Row],[M_SCORE]]</f>
        <v>111</v>
      </c>
      <c r="T19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68" s="24">
        <v>4</v>
      </c>
      <c r="V1968" s="24">
        <v>0</v>
      </c>
      <c r="W1968" s="24">
        <v>4</v>
      </c>
      <c r="X1968" s="24">
        <v>0</v>
      </c>
      <c r="Y1968" s="24">
        <v>0</v>
      </c>
      <c r="Z1968" s="24">
        <v>5</v>
      </c>
      <c r="AA1968" s="21">
        <v>1</v>
      </c>
      <c r="AB1968" s="21">
        <v>1</v>
      </c>
      <c r="AC1968" s="21">
        <v>0</v>
      </c>
      <c r="AD1968" s="21">
        <v>2</v>
      </c>
      <c r="AE1968" s="21">
        <v>7</v>
      </c>
      <c r="AF1968" s="21">
        <v>0</v>
      </c>
      <c r="AG1968" s="21">
        <v>0</v>
      </c>
      <c r="AH1968" s="21">
        <v>0</v>
      </c>
      <c r="AI1968" s="21">
        <v>0</v>
      </c>
      <c r="AJ1968" s="21">
        <v>0</v>
      </c>
      <c r="AK1968" s="21">
        <v>0</v>
      </c>
      <c r="AL1968" s="21">
        <v>3</v>
      </c>
      <c r="AM1968" s="21">
        <v>11</v>
      </c>
      <c r="AN1968" s="25">
        <v>0</v>
      </c>
    </row>
    <row r="1969" spans="1:40" x14ac:dyDescent="0.35">
      <c r="A1969" s="26">
        <v>11003</v>
      </c>
      <c r="B1969" s="27">
        <v>1980</v>
      </c>
      <c r="C1969" s="21">
        <f ca="1">YEAR(TODAY())-CLEAN!$B1969</f>
        <v>45</v>
      </c>
      <c r="D1969" s="28" t="s">
        <v>792</v>
      </c>
      <c r="E1969" s="27" t="s">
        <v>717</v>
      </c>
      <c r="F1969" s="27" t="s">
        <v>713</v>
      </c>
      <c r="G1969" s="29">
        <v>25130</v>
      </c>
      <c r="H1969" s="28">
        <v>1</v>
      </c>
      <c r="I1969" s="28">
        <v>0</v>
      </c>
      <c r="J1969" s="28">
        <f>CLEAN!$H1969+CLEAN!$I1969</f>
        <v>1</v>
      </c>
      <c r="K1969" s="30">
        <v>41549</v>
      </c>
      <c r="L1969" s="28">
        <f ca="1">YEAR(TODAY())-YEAR(CLEAN!$K1969)</f>
        <v>12</v>
      </c>
      <c r="M1969" s="28">
        <v>10</v>
      </c>
      <c r="N1969" s="28">
        <f>SUM(CLEAN!$AB1969:$AE1969)</f>
        <v>12</v>
      </c>
      <c r="O1969" s="31">
        <f>CLEAN!$U1969+CLEAN!$V1969+CLEAN!$W1969+CLEAN!$X1969+CLEAN!$Y1969+CLEAN!$Z1969</f>
        <v>50</v>
      </c>
      <c r="P1969" s="28">
        <f>IF(CLEAN!$M1969&lt;=32,3,IF(CLEAN!$M1969&lt;=65,2,1))</f>
        <v>3</v>
      </c>
      <c r="Q1969" s="28">
        <f>IF(Table_Market[[#This Row],[F_TOTAL_achat]]&lt;=14,1,IF(Table_Market[[#This Row],[F_TOTAL_achat]]&lt;=21,2,3))</f>
        <v>1</v>
      </c>
      <c r="R1969" s="28">
        <f>IF(Table_Market[[#This Row],[M_TOTAL_dépensé]]&lt;=115,1,IF(Table_Market[[#This Row],[M_TOTAL_dépensé]]&lt;=833,2,3))</f>
        <v>1</v>
      </c>
      <c r="S1969" s="21" t="str">
        <f>Table_Market[[#This Row],[R_SCORE]]&amp;Table_Market[[#This Row],[F_SCORE]]&amp;Table_Market[[#This Row],[M_SCORE]]</f>
        <v>311</v>
      </c>
      <c r="T19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69" s="31">
        <v>2</v>
      </c>
      <c r="V1969" s="31">
        <v>5</v>
      </c>
      <c r="W1969" s="31">
        <v>7</v>
      </c>
      <c r="X1969" s="31">
        <v>0</v>
      </c>
      <c r="Y1969" s="31">
        <v>18</v>
      </c>
      <c r="Z1969" s="31">
        <v>18</v>
      </c>
      <c r="AA1969" s="28">
        <v>2</v>
      </c>
      <c r="AB1969" s="28">
        <v>2</v>
      </c>
      <c r="AC1969" s="28">
        <v>0</v>
      </c>
      <c r="AD1969" s="28">
        <v>3</v>
      </c>
      <c r="AE1969" s="28">
        <v>7</v>
      </c>
      <c r="AF1969" s="28">
        <v>0</v>
      </c>
      <c r="AG1969" s="28">
        <v>0</v>
      </c>
      <c r="AH1969" s="28">
        <v>0</v>
      </c>
      <c r="AI1969" s="28">
        <v>0</v>
      </c>
      <c r="AJ1969" s="28">
        <v>0</v>
      </c>
      <c r="AK1969" s="28">
        <v>0</v>
      </c>
      <c r="AL1969" s="28">
        <v>3</v>
      </c>
      <c r="AM1969" s="28">
        <v>11</v>
      </c>
      <c r="AN1969" s="32">
        <v>0</v>
      </c>
    </row>
    <row r="1970" spans="1:40" x14ac:dyDescent="0.35">
      <c r="A1970" s="19">
        <v>5010</v>
      </c>
      <c r="B1970" s="20">
        <v>1988</v>
      </c>
      <c r="C1970" s="21">
        <f ca="1">YEAR(TODAY())-CLEAN!$B1970</f>
        <v>37</v>
      </c>
      <c r="D1970" s="28" t="s">
        <v>793</v>
      </c>
      <c r="E1970" s="20" t="s">
        <v>716</v>
      </c>
      <c r="F1970" s="20" t="s">
        <v>709</v>
      </c>
      <c r="G1970" s="22">
        <v>25008</v>
      </c>
      <c r="H1970" s="21">
        <v>1</v>
      </c>
      <c r="I1970" s="21">
        <v>0</v>
      </c>
      <c r="J1970" s="21">
        <f>CLEAN!$H1970+CLEAN!$I1970</f>
        <v>1</v>
      </c>
      <c r="K1970" s="23">
        <v>41672</v>
      </c>
      <c r="L1970" s="21">
        <f ca="1">YEAR(TODAY())-YEAR(CLEAN!$K1970)</f>
        <v>11</v>
      </c>
      <c r="M1970" s="21">
        <v>72</v>
      </c>
      <c r="N1970" s="21">
        <f>SUM(CLEAN!$AB1970:$AE1970)</f>
        <v>12</v>
      </c>
      <c r="O1970" s="24">
        <f>CLEAN!$U1970+CLEAN!$V1970+CLEAN!$W1970+CLEAN!$X1970+CLEAN!$Y1970+CLEAN!$Z1970</f>
        <v>34</v>
      </c>
      <c r="P1970" s="21">
        <f>IF(CLEAN!$M1970&lt;=32,3,IF(CLEAN!$M1970&lt;=65,2,1))</f>
        <v>1</v>
      </c>
      <c r="Q1970" s="21">
        <f>IF(Table_Market[[#This Row],[F_TOTAL_achat]]&lt;=14,1,IF(Table_Market[[#This Row],[F_TOTAL_achat]]&lt;=21,2,3))</f>
        <v>1</v>
      </c>
      <c r="R1970" s="21">
        <f>IF(Table_Market[[#This Row],[M_TOTAL_dépensé]]&lt;=115,1,IF(Table_Market[[#This Row],[M_TOTAL_dépensé]]&lt;=833,2,3))</f>
        <v>1</v>
      </c>
      <c r="S1970" s="21" t="str">
        <f>Table_Market[[#This Row],[R_SCORE]]&amp;Table_Market[[#This Row],[F_SCORE]]&amp;Table_Market[[#This Row],[M_SCORE]]</f>
        <v>111</v>
      </c>
      <c r="T19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70" s="24">
        <v>2</v>
      </c>
      <c r="V1970" s="24">
        <v>8</v>
      </c>
      <c r="W1970" s="24">
        <v>8</v>
      </c>
      <c r="X1970" s="24">
        <v>6</v>
      </c>
      <c r="Y1970" s="24">
        <v>1</v>
      </c>
      <c r="Z1970" s="24">
        <v>9</v>
      </c>
      <c r="AA1970" s="21">
        <v>2</v>
      </c>
      <c r="AB1970" s="21">
        <v>1</v>
      </c>
      <c r="AC1970" s="21">
        <v>0</v>
      </c>
      <c r="AD1970" s="21">
        <v>3</v>
      </c>
      <c r="AE1970" s="21">
        <v>8</v>
      </c>
      <c r="AF1970" s="21">
        <v>0</v>
      </c>
      <c r="AG1970" s="21">
        <v>0</v>
      </c>
      <c r="AH1970" s="21">
        <v>0</v>
      </c>
      <c r="AI1970" s="21">
        <v>0</v>
      </c>
      <c r="AJ1970" s="21">
        <v>0</v>
      </c>
      <c r="AK1970" s="21">
        <v>0</v>
      </c>
      <c r="AL1970" s="21">
        <v>3</v>
      </c>
      <c r="AM1970" s="21">
        <v>11</v>
      </c>
      <c r="AN1970" s="25">
        <v>0</v>
      </c>
    </row>
    <row r="1971" spans="1:40" x14ac:dyDescent="0.35">
      <c r="A1971" s="26">
        <v>9850</v>
      </c>
      <c r="B1971" s="27">
        <v>1972</v>
      </c>
      <c r="C1971" s="21">
        <f ca="1">YEAR(TODAY())-CLEAN!$B1971</f>
        <v>53</v>
      </c>
      <c r="D1971" s="28" t="s">
        <v>792</v>
      </c>
      <c r="E1971" s="27" t="s">
        <v>717</v>
      </c>
      <c r="F1971" s="27" t="s">
        <v>710</v>
      </c>
      <c r="G1971" s="29">
        <v>24884</v>
      </c>
      <c r="H1971" s="28">
        <v>1</v>
      </c>
      <c r="I1971" s="28">
        <v>0</v>
      </c>
      <c r="J1971" s="28">
        <f>CLEAN!$H1971+CLEAN!$I1971</f>
        <v>1</v>
      </c>
      <c r="K1971" s="30">
        <v>41242</v>
      </c>
      <c r="L1971" s="28">
        <f ca="1">YEAR(TODAY())-YEAR(CLEAN!$K1971)</f>
        <v>13</v>
      </c>
      <c r="M1971" s="28">
        <v>32</v>
      </c>
      <c r="N1971" s="28">
        <f>SUM(CLEAN!$AB1971:$AE1971)</f>
        <v>10</v>
      </c>
      <c r="O1971" s="31">
        <f>CLEAN!$U1971+CLEAN!$V1971+CLEAN!$W1971+CLEAN!$X1971+CLEAN!$Y1971+CLEAN!$Z1971</f>
        <v>19</v>
      </c>
      <c r="P1971" s="28">
        <f>IF(CLEAN!$M1971&lt;=32,3,IF(CLEAN!$M1971&lt;=65,2,1))</f>
        <v>3</v>
      </c>
      <c r="Q1971" s="28">
        <f>IF(Table_Market[[#This Row],[F_TOTAL_achat]]&lt;=14,1,IF(Table_Market[[#This Row],[F_TOTAL_achat]]&lt;=21,2,3))</f>
        <v>1</v>
      </c>
      <c r="R1971" s="28">
        <f>IF(Table_Market[[#This Row],[M_TOTAL_dépensé]]&lt;=115,1,IF(Table_Market[[#This Row],[M_TOTAL_dépensé]]&lt;=833,2,3))</f>
        <v>1</v>
      </c>
      <c r="S1971" s="21" t="str">
        <f>Table_Market[[#This Row],[R_SCORE]]&amp;Table_Market[[#This Row],[F_SCORE]]&amp;Table_Market[[#This Row],[M_SCORE]]</f>
        <v>311</v>
      </c>
      <c r="T19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71" s="31">
        <v>3</v>
      </c>
      <c r="V1971" s="31">
        <v>6</v>
      </c>
      <c r="W1971" s="31">
        <v>7</v>
      </c>
      <c r="X1971" s="31">
        <v>0</v>
      </c>
      <c r="Y1971" s="31">
        <v>0</v>
      </c>
      <c r="Z1971" s="31">
        <v>3</v>
      </c>
      <c r="AA1971" s="28">
        <v>1</v>
      </c>
      <c r="AB1971" s="28">
        <v>0</v>
      </c>
      <c r="AC1971" s="28">
        <v>0</v>
      </c>
      <c r="AD1971" s="28">
        <v>3</v>
      </c>
      <c r="AE1971" s="28">
        <v>7</v>
      </c>
      <c r="AF1971" s="28">
        <v>0</v>
      </c>
      <c r="AG1971" s="28">
        <v>0</v>
      </c>
      <c r="AH1971" s="28">
        <v>0</v>
      </c>
      <c r="AI1971" s="28">
        <v>0</v>
      </c>
      <c r="AJ1971" s="28">
        <v>0</v>
      </c>
      <c r="AK1971" s="28">
        <v>0</v>
      </c>
      <c r="AL1971" s="28">
        <v>3</v>
      </c>
      <c r="AM1971" s="28">
        <v>11</v>
      </c>
      <c r="AN1971" s="32">
        <v>0</v>
      </c>
    </row>
    <row r="1972" spans="1:40" x14ac:dyDescent="0.35">
      <c r="A1972" s="19">
        <v>9733</v>
      </c>
      <c r="B1972" s="20">
        <v>1978</v>
      </c>
      <c r="C1972" s="21">
        <f ca="1">YEAR(TODAY())-CLEAN!$B1972</f>
        <v>47</v>
      </c>
      <c r="D1972" s="28" t="s">
        <v>792</v>
      </c>
      <c r="E1972" s="20" t="s">
        <v>715</v>
      </c>
      <c r="F1972" s="20" t="s">
        <v>713</v>
      </c>
      <c r="G1972" s="22">
        <v>24882</v>
      </c>
      <c r="H1972" s="21">
        <v>1</v>
      </c>
      <c r="I1972" s="21">
        <v>0</v>
      </c>
      <c r="J1972" s="21">
        <f>CLEAN!$H1972+CLEAN!$I1972</f>
        <v>1</v>
      </c>
      <c r="K1972" s="23">
        <v>41161</v>
      </c>
      <c r="L1972" s="21">
        <f ca="1">YEAR(TODAY())-YEAR(CLEAN!$K1972)</f>
        <v>13</v>
      </c>
      <c r="M1972" s="21">
        <v>52</v>
      </c>
      <c r="N1972" s="21">
        <f>SUM(CLEAN!$AB1972:$AE1972)</f>
        <v>10</v>
      </c>
      <c r="O1972" s="24">
        <f>CLEAN!$U1972+CLEAN!$V1972+CLEAN!$W1972+CLEAN!$X1972+CLEAN!$Y1972+CLEAN!$Z1972</f>
        <v>80</v>
      </c>
      <c r="P1972" s="21">
        <f>IF(CLEAN!$M1972&lt;=32,3,IF(CLEAN!$M1972&lt;=65,2,1))</f>
        <v>2</v>
      </c>
      <c r="Q1972" s="21">
        <f>IF(Table_Market[[#This Row],[F_TOTAL_achat]]&lt;=14,1,IF(Table_Market[[#This Row],[F_TOTAL_achat]]&lt;=21,2,3))</f>
        <v>1</v>
      </c>
      <c r="R1972" s="21">
        <f>IF(Table_Market[[#This Row],[M_TOTAL_dépensé]]&lt;=115,1,IF(Table_Market[[#This Row],[M_TOTAL_dépensé]]&lt;=833,2,3))</f>
        <v>1</v>
      </c>
      <c r="S1972" s="21" t="str">
        <f>Table_Market[[#This Row],[R_SCORE]]&amp;Table_Market[[#This Row],[F_SCORE]]&amp;Table_Market[[#This Row],[M_SCORE]]</f>
        <v>211</v>
      </c>
      <c r="T19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72" s="24">
        <v>1</v>
      </c>
      <c r="V1972" s="24">
        <v>4</v>
      </c>
      <c r="W1972" s="24">
        <v>10</v>
      </c>
      <c r="X1972" s="24">
        <v>29</v>
      </c>
      <c r="Y1972" s="24">
        <v>0</v>
      </c>
      <c r="Z1972" s="24">
        <v>36</v>
      </c>
      <c r="AA1972" s="21">
        <v>1</v>
      </c>
      <c r="AB1972" s="21">
        <v>1</v>
      </c>
      <c r="AC1972" s="21">
        <v>1</v>
      </c>
      <c r="AD1972" s="21">
        <v>2</v>
      </c>
      <c r="AE1972" s="21">
        <v>6</v>
      </c>
      <c r="AF1972" s="21">
        <v>1</v>
      </c>
      <c r="AG1972" s="21">
        <v>0</v>
      </c>
      <c r="AH1972" s="21">
        <v>0</v>
      </c>
      <c r="AI1972" s="21">
        <v>0</v>
      </c>
      <c r="AJ1972" s="21">
        <v>0</v>
      </c>
      <c r="AK1972" s="21">
        <v>0</v>
      </c>
      <c r="AL1972" s="21">
        <v>3</v>
      </c>
      <c r="AM1972" s="21">
        <v>11</v>
      </c>
      <c r="AN1972" s="25">
        <v>0</v>
      </c>
    </row>
    <row r="1973" spans="1:40" x14ac:dyDescent="0.35">
      <c r="A1973" s="26">
        <v>8462</v>
      </c>
      <c r="B1973" s="27">
        <v>1978</v>
      </c>
      <c r="C1973" s="21">
        <f ca="1">YEAR(TODAY())-CLEAN!$B1973</f>
        <v>47</v>
      </c>
      <c r="D1973" s="28" t="s">
        <v>792</v>
      </c>
      <c r="E1973" s="27" t="s">
        <v>715</v>
      </c>
      <c r="F1973" s="27" t="s">
        <v>713</v>
      </c>
      <c r="G1973" s="29">
        <v>24882</v>
      </c>
      <c r="H1973" s="28">
        <v>1</v>
      </c>
      <c r="I1973" s="28">
        <v>0</v>
      </c>
      <c r="J1973" s="28">
        <f>CLEAN!$H1973+CLEAN!$I1973</f>
        <v>1</v>
      </c>
      <c r="K1973" s="30">
        <v>41161</v>
      </c>
      <c r="L1973" s="28">
        <f ca="1">YEAR(TODAY())-YEAR(CLEAN!$K1973)</f>
        <v>13</v>
      </c>
      <c r="M1973" s="28">
        <v>52</v>
      </c>
      <c r="N1973" s="28">
        <f>SUM(CLEAN!$AB1973:$AE1973)</f>
        <v>10</v>
      </c>
      <c r="O1973" s="31">
        <f>CLEAN!$U1973+CLEAN!$V1973+CLEAN!$W1973+CLEAN!$X1973+CLEAN!$Y1973+CLEAN!$Z1973</f>
        <v>80</v>
      </c>
      <c r="P1973" s="28">
        <f>IF(CLEAN!$M1973&lt;=32,3,IF(CLEAN!$M1973&lt;=65,2,1))</f>
        <v>2</v>
      </c>
      <c r="Q1973" s="28">
        <f>IF(Table_Market[[#This Row],[F_TOTAL_achat]]&lt;=14,1,IF(Table_Market[[#This Row],[F_TOTAL_achat]]&lt;=21,2,3))</f>
        <v>1</v>
      </c>
      <c r="R1973" s="28">
        <f>IF(Table_Market[[#This Row],[M_TOTAL_dépensé]]&lt;=115,1,IF(Table_Market[[#This Row],[M_TOTAL_dépensé]]&lt;=833,2,3))</f>
        <v>1</v>
      </c>
      <c r="S1973" s="21" t="str">
        <f>Table_Market[[#This Row],[R_SCORE]]&amp;Table_Market[[#This Row],[F_SCORE]]&amp;Table_Market[[#This Row],[M_SCORE]]</f>
        <v>211</v>
      </c>
      <c r="T19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73" s="31">
        <v>1</v>
      </c>
      <c r="V1973" s="31">
        <v>4</v>
      </c>
      <c r="W1973" s="31">
        <v>10</v>
      </c>
      <c r="X1973" s="31">
        <v>29</v>
      </c>
      <c r="Y1973" s="31">
        <v>0</v>
      </c>
      <c r="Z1973" s="31">
        <v>36</v>
      </c>
      <c r="AA1973" s="28">
        <v>1</v>
      </c>
      <c r="AB1973" s="28">
        <v>1</v>
      </c>
      <c r="AC1973" s="28">
        <v>1</v>
      </c>
      <c r="AD1973" s="28">
        <v>2</v>
      </c>
      <c r="AE1973" s="28">
        <v>6</v>
      </c>
      <c r="AF1973" s="28">
        <v>1</v>
      </c>
      <c r="AG1973" s="28">
        <v>0</v>
      </c>
      <c r="AH1973" s="28">
        <v>0</v>
      </c>
      <c r="AI1973" s="28">
        <v>0</v>
      </c>
      <c r="AJ1973" s="28">
        <v>0</v>
      </c>
      <c r="AK1973" s="28">
        <v>0</v>
      </c>
      <c r="AL1973" s="28">
        <v>3</v>
      </c>
      <c r="AM1973" s="28">
        <v>11</v>
      </c>
      <c r="AN1973" s="32">
        <v>0</v>
      </c>
    </row>
    <row r="1974" spans="1:40" x14ac:dyDescent="0.35">
      <c r="A1974" s="19">
        <v>8443</v>
      </c>
      <c r="B1974" s="20">
        <v>1972</v>
      </c>
      <c r="C1974" s="21">
        <f ca="1">YEAR(TODAY())-CLEAN!$B1974</f>
        <v>53</v>
      </c>
      <c r="D1974" s="28" t="s">
        <v>792</v>
      </c>
      <c r="E1974" s="20" t="s">
        <v>716</v>
      </c>
      <c r="F1974" s="20" t="s">
        <v>709</v>
      </c>
      <c r="G1974" s="22">
        <v>24762</v>
      </c>
      <c r="H1974" s="21">
        <v>1</v>
      </c>
      <c r="I1974" s="21">
        <v>0</v>
      </c>
      <c r="J1974" s="21">
        <f>CLEAN!$H1974+CLEAN!$I1974</f>
        <v>1</v>
      </c>
      <c r="K1974" s="23">
        <v>41680</v>
      </c>
      <c r="L1974" s="21">
        <f ca="1">YEAR(TODAY())-YEAR(CLEAN!$K1974)</f>
        <v>11</v>
      </c>
      <c r="M1974" s="21">
        <v>16</v>
      </c>
      <c r="N1974" s="21">
        <f>SUM(CLEAN!$AB1974:$AE1974)</f>
        <v>14</v>
      </c>
      <c r="O1974" s="24">
        <f>CLEAN!$U1974+CLEAN!$V1974+CLEAN!$W1974+CLEAN!$X1974+CLEAN!$Y1974+CLEAN!$Z1974</f>
        <v>86</v>
      </c>
      <c r="P1974" s="21">
        <f>IF(CLEAN!$M1974&lt;=32,3,IF(CLEAN!$M1974&lt;=65,2,1))</f>
        <v>3</v>
      </c>
      <c r="Q1974" s="21">
        <f>IF(Table_Market[[#This Row],[F_TOTAL_achat]]&lt;=14,1,IF(Table_Market[[#This Row],[F_TOTAL_achat]]&lt;=21,2,3))</f>
        <v>1</v>
      </c>
      <c r="R1974" s="21">
        <f>IF(Table_Market[[#This Row],[M_TOTAL_dépensé]]&lt;=115,1,IF(Table_Market[[#This Row],[M_TOTAL_dépensé]]&lt;=833,2,3))</f>
        <v>1</v>
      </c>
      <c r="S1974" s="21" t="str">
        <f>Table_Market[[#This Row],[R_SCORE]]&amp;Table_Market[[#This Row],[F_SCORE]]&amp;Table_Market[[#This Row],[M_SCORE]]</f>
        <v>311</v>
      </c>
      <c r="T19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74" s="24">
        <v>6</v>
      </c>
      <c r="V1974" s="24">
        <v>10</v>
      </c>
      <c r="W1974" s="24">
        <v>12</v>
      </c>
      <c r="X1974" s="24">
        <v>3</v>
      </c>
      <c r="Y1974" s="24">
        <v>15</v>
      </c>
      <c r="Z1974" s="24">
        <v>40</v>
      </c>
      <c r="AA1974" s="21">
        <v>3</v>
      </c>
      <c r="AB1974" s="21">
        <v>3</v>
      </c>
      <c r="AC1974" s="21">
        <v>1</v>
      </c>
      <c r="AD1974" s="21">
        <v>2</v>
      </c>
      <c r="AE1974" s="21">
        <v>8</v>
      </c>
      <c r="AF1974" s="21">
        <v>1</v>
      </c>
      <c r="AG1974" s="21">
        <v>0</v>
      </c>
      <c r="AH1974" s="21">
        <v>0</v>
      </c>
      <c r="AI1974" s="21">
        <v>0</v>
      </c>
      <c r="AJ1974" s="21">
        <v>0</v>
      </c>
      <c r="AK1974" s="21">
        <v>0</v>
      </c>
      <c r="AL1974" s="21">
        <v>3</v>
      </c>
      <c r="AM1974" s="21">
        <v>11</v>
      </c>
      <c r="AN1974" s="25">
        <v>1</v>
      </c>
    </row>
    <row r="1975" spans="1:40" x14ac:dyDescent="0.35">
      <c r="A1975" s="26">
        <v>7937</v>
      </c>
      <c r="B1975" s="27">
        <v>1982</v>
      </c>
      <c r="C1975" s="21">
        <f ca="1">YEAR(TODAY())-CLEAN!$B1975</f>
        <v>43</v>
      </c>
      <c r="D1975" s="28" t="s">
        <v>793</v>
      </c>
      <c r="E1975" s="27" t="s">
        <v>716</v>
      </c>
      <c r="F1975" s="27" t="s">
        <v>710</v>
      </c>
      <c r="G1975" s="29">
        <v>24711</v>
      </c>
      <c r="H1975" s="28">
        <v>0</v>
      </c>
      <c r="I1975" s="28">
        <v>0</v>
      </c>
      <c r="J1975" s="28">
        <f>CLEAN!$H1975+CLEAN!$I1975</f>
        <v>0</v>
      </c>
      <c r="K1975" s="30">
        <v>41747</v>
      </c>
      <c r="L1975" s="28">
        <f ca="1">YEAR(TODAY())-YEAR(CLEAN!$K1975)</f>
        <v>11</v>
      </c>
      <c r="M1975" s="28">
        <v>86</v>
      </c>
      <c r="N1975" s="28">
        <f>SUM(CLEAN!$AB1975:$AE1975)</f>
        <v>13</v>
      </c>
      <c r="O1975" s="31">
        <f>CLEAN!$U1975+CLEAN!$V1975+CLEAN!$W1975+CLEAN!$X1975+CLEAN!$Y1975+CLEAN!$Z1975</f>
        <v>58</v>
      </c>
      <c r="P1975" s="28">
        <f>IF(CLEAN!$M1975&lt;=32,3,IF(CLEAN!$M1975&lt;=65,2,1))</f>
        <v>1</v>
      </c>
      <c r="Q1975" s="28">
        <f>IF(Table_Market[[#This Row],[F_TOTAL_achat]]&lt;=14,1,IF(Table_Market[[#This Row],[F_TOTAL_achat]]&lt;=21,2,3))</f>
        <v>1</v>
      </c>
      <c r="R1975" s="28">
        <f>IF(Table_Market[[#This Row],[M_TOTAL_dépensé]]&lt;=115,1,IF(Table_Market[[#This Row],[M_TOTAL_dépensé]]&lt;=833,2,3))</f>
        <v>1</v>
      </c>
      <c r="S1975" s="21" t="str">
        <f>Table_Market[[#This Row],[R_SCORE]]&amp;Table_Market[[#This Row],[F_SCORE]]&amp;Table_Market[[#This Row],[M_SCORE]]</f>
        <v>111</v>
      </c>
      <c r="T19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75" s="31">
        <v>10</v>
      </c>
      <c r="V1975" s="31">
        <v>7</v>
      </c>
      <c r="W1975" s="31">
        <v>25</v>
      </c>
      <c r="X1975" s="31">
        <v>6</v>
      </c>
      <c r="Y1975" s="31">
        <v>3</v>
      </c>
      <c r="Z1975" s="31">
        <v>7</v>
      </c>
      <c r="AA1975" s="28">
        <v>1</v>
      </c>
      <c r="AB1975" s="28">
        <v>3</v>
      </c>
      <c r="AC1975" s="28">
        <v>0</v>
      </c>
      <c r="AD1975" s="28">
        <v>3</v>
      </c>
      <c r="AE1975" s="28">
        <v>7</v>
      </c>
      <c r="AF1975" s="28">
        <v>0</v>
      </c>
      <c r="AG1975" s="28">
        <v>0</v>
      </c>
      <c r="AH1975" s="28">
        <v>0</v>
      </c>
      <c r="AI1975" s="28">
        <v>0</v>
      </c>
      <c r="AJ1975" s="28">
        <v>0</v>
      </c>
      <c r="AK1975" s="28">
        <v>0</v>
      </c>
      <c r="AL1975" s="28">
        <v>3</v>
      </c>
      <c r="AM1975" s="28">
        <v>11</v>
      </c>
      <c r="AN1975" s="32">
        <v>0</v>
      </c>
    </row>
    <row r="1976" spans="1:40" x14ac:dyDescent="0.35">
      <c r="A1976" s="19">
        <v>8541</v>
      </c>
      <c r="B1976" s="20">
        <v>1990</v>
      </c>
      <c r="C1976" s="21">
        <f ca="1">YEAR(TODAY())-CLEAN!$B1976</f>
        <v>35</v>
      </c>
      <c r="D1976" s="28" t="s">
        <v>793</v>
      </c>
      <c r="E1976" s="20" t="s">
        <v>717</v>
      </c>
      <c r="F1976" s="20" t="s">
        <v>710</v>
      </c>
      <c r="G1976" s="22">
        <v>24683</v>
      </c>
      <c r="H1976" s="21">
        <v>1</v>
      </c>
      <c r="I1976" s="21">
        <v>0</v>
      </c>
      <c r="J1976" s="21">
        <f>CLEAN!$H1976+CLEAN!$I1976</f>
        <v>1</v>
      </c>
      <c r="K1976" s="23">
        <v>41706</v>
      </c>
      <c r="L1976" s="21">
        <f ca="1">YEAR(TODAY())-YEAR(CLEAN!$K1976)</f>
        <v>11</v>
      </c>
      <c r="M1976" s="21">
        <v>98</v>
      </c>
      <c r="N1976" s="21">
        <f>SUM(CLEAN!$AB1976:$AE1976)</f>
        <v>11</v>
      </c>
      <c r="O1976" s="24">
        <f>CLEAN!$U1976+CLEAN!$V1976+CLEAN!$W1976+CLEAN!$X1976+CLEAN!$Y1976+CLEAN!$Z1976</f>
        <v>41</v>
      </c>
      <c r="P1976" s="21">
        <f>IF(CLEAN!$M1976&lt;=32,3,IF(CLEAN!$M1976&lt;=65,2,1))</f>
        <v>1</v>
      </c>
      <c r="Q1976" s="21">
        <f>IF(Table_Market[[#This Row],[F_TOTAL_achat]]&lt;=14,1,IF(Table_Market[[#This Row],[F_TOTAL_achat]]&lt;=21,2,3))</f>
        <v>1</v>
      </c>
      <c r="R1976" s="21">
        <f>IF(Table_Market[[#This Row],[M_TOTAL_dépensé]]&lt;=115,1,IF(Table_Market[[#This Row],[M_TOTAL_dépensé]]&lt;=833,2,3))</f>
        <v>1</v>
      </c>
      <c r="S1976" s="21" t="str">
        <f>Table_Market[[#This Row],[R_SCORE]]&amp;Table_Market[[#This Row],[F_SCORE]]&amp;Table_Market[[#This Row],[M_SCORE]]</f>
        <v>111</v>
      </c>
      <c r="T19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76" s="24">
        <v>8</v>
      </c>
      <c r="V1976" s="24">
        <v>4</v>
      </c>
      <c r="W1976" s="24">
        <v>10</v>
      </c>
      <c r="X1976" s="24">
        <v>6</v>
      </c>
      <c r="Y1976" s="24">
        <v>7</v>
      </c>
      <c r="Z1976" s="24">
        <v>6</v>
      </c>
      <c r="AA1976" s="21">
        <v>2</v>
      </c>
      <c r="AB1976" s="21">
        <v>2</v>
      </c>
      <c r="AC1976" s="21">
        <v>0</v>
      </c>
      <c r="AD1976" s="21">
        <v>4</v>
      </c>
      <c r="AE1976" s="21">
        <v>5</v>
      </c>
      <c r="AF1976" s="21">
        <v>0</v>
      </c>
      <c r="AG1976" s="21">
        <v>0</v>
      </c>
      <c r="AH1976" s="21">
        <v>0</v>
      </c>
      <c r="AI1976" s="21">
        <v>0</v>
      </c>
      <c r="AJ1976" s="21">
        <v>0</v>
      </c>
      <c r="AK1976" s="21">
        <v>0</v>
      </c>
      <c r="AL1976" s="21">
        <v>3</v>
      </c>
      <c r="AM1976" s="21">
        <v>11</v>
      </c>
      <c r="AN1976" s="25">
        <v>0</v>
      </c>
    </row>
    <row r="1977" spans="1:40" x14ac:dyDescent="0.35">
      <c r="A1977" s="26">
        <v>9530</v>
      </c>
      <c r="B1977" s="27">
        <v>1988</v>
      </c>
      <c r="C1977" s="21">
        <f ca="1">YEAR(TODAY())-CLEAN!$B1977</f>
        <v>37</v>
      </c>
      <c r="D1977" s="28" t="s">
        <v>793</v>
      </c>
      <c r="E1977" s="27" t="s">
        <v>716</v>
      </c>
      <c r="F1977" s="27" t="s">
        <v>710</v>
      </c>
      <c r="G1977" s="29">
        <v>24645</v>
      </c>
      <c r="H1977" s="28">
        <v>1</v>
      </c>
      <c r="I1977" s="28">
        <v>0</v>
      </c>
      <c r="J1977" s="28">
        <f>CLEAN!$H1977+CLEAN!$I1977</f>
        <v>1</v>
      </c>
      <c r="K1977" s="30">
        <v>41214</v>
      </c>
      <c r="L1977" s="28">
        <f ca="1">YEAR(TODAY())-YEAR(CLEAN!$K1977)</f>
        <v>13</v>
      </c>
      <c r="M1977" s="28">
        <v>16</v>
      </c>
      <c r="N1977" s="28">
        <f>SUM(CLEAN!$AB1977:$AE1977)</f>
        <v>11</v>
      </c>
      <c r="O1977" s="31">
        <f>CLEAN!$U1977+CLEAN!$V1977+CLEAN!$W1977+CLEAN!$X1977+CLEAN!$Y1977+CLEAN!$Z1977</f>
        <v>17</v>
      </c>
      <c r="P1977" s="28">
        <f>IF(CLEAN!$M1977&lt;=32,3,IF(CLEAN!$M1977&lt;=65,2,1))</f>
        <v>3</v>
      </c>
      <c r="Q1977" s="28">
        <f>IF(Table_Market[[#This Row],[F_TOTAL_achat]]&lt;=14,1,IF(Table_Market[[#This Row],[F_TOTAL_achat]]&lt;=21,2,3))</f>
        <v>1</v>
      </c>
      <c r="R1977" s="28">
        <f>IF(Table_Market[[#This Row],[M_TOTAL_dépensé]]&lt;=115,1,IF(Table_Market[[#This Row],[M_TOTAL_dépensé]]&lt;=833,2,3))</f>
        <v>1</v>
      </c>
      <c r="S1977" s="21" t="str">
        <f>Table_Market[[#This Row],[R_SCORE]]&amp;Table_Market[[#This Row],[F_SCORE]]&amp;Table_Market[[#This Row],[M_SCORE]]</f>
        <v>311</v>
      </c>
      <c r="T19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77" s="31">
        <v>5</v>
      </c>
      <c r="V1977" s="31">
        <v>3</v>
      </c>
      <c r="W1977" s="31">
        <v>4</v>
      </c>
      <c r="X1977" s="31">
        <v>4</v>
      </c>
      <c r="Y1977" s="31">
        <v>1</v>
      </c>
      <c r="Z1977" s="31">
        <v>0</v>
      </c>
      <c r="AA1977" s="28">
        <v>1</v>
      </c>
      <c r="AB1977" s="28">
        <v>1</v>
      </c>
      <c r="AC1977" s="28">
        <v>0</v>
      </c>
      <c r="AD1977" s="28">
        <v>2</v>
      </c>
      <c r="AE1977" s="28">
        <v>8</v>
      </c>
      <c r="AF1977" s="28">
        <v>0</v>
      </c>
      <c r="AG1977" s="28">
        <v>0</v>
      </c>
      <c r="AH1977" s="28">
        <v>0</v>
      </c>
      <c r="AI1977" s="28">
        <v>0</v>
      </c>
      <c r="AJ1977" s="28">
        <v>0</v>
      </c>
      <c r="AK1977" s="28">
        <v>0</v>
      </c>
      <c r="AL1977" s="28">
        <v>3</v>
      </c>
      <c r="AM1977" s="28">
        <v>11</v>
      </c>
      <c r="AN1977" s="32">
        <v>0</v>
      </c>
    </row>
    <row r="1978" spans="1:40" x14ac:dyDescent="0.35">
      <c r="A1978" s="19">
        <v>4098</v>
      </c>
      <c r="B1978" s="20">
        <v>1973</v>
      </c>
      <c r="C1978" s="21">
        <f ca="1">YEAR(TODAY())-CLEAN!$B1978</f>
        <v>52</v>
      </c>
      <c r="D1978" s="28" t="s">
        <v>792</v>
      </c>
      <c r="E1978" s="20" t="s">
        <v>716</v>
      </c>
      <c r="F1978" s="20" t="s">
        <v>710</v>
      </c>
      <c r="G1978" s="22">
        <v>24639</v>
      </c>
      <c r="H1978" s="21">
        <v>1</v>
      </c>
      <c r="I1978" s="21">
        <v>1</v>
      </c>
      <c r="J1978" s="21">
        <f>CLEAN!$H1978+CLEAN!$I1978</f>
        <v>2</v>
      </c>
      <c r="K1978" s="23">
        <v>41667</v>
      </c>
      <c r="L1978" s="21">
        <f ca="1">YEAR(TODAY())-YEAR(CLEAN!$K1978)</f>
        <v>11</v>
      </c>
      <c r="M1978" s="21">
        <v>3</v>
      </c>
      <c r="N1978" s="21">
        <f>SUM(CLEAN!$AB1978:$AE1978)</f>
        <v>12</v>
      </c>
      <c r="O1978" s="24">
        <f>CLEAN!$U1978+CLEAN!$V1978+CLEAN!$W1978+CLEAN!$X1978+CLEAN!$Y1978+CLEAN!$Z1978</f>
        <v>44</v>
      </c>
      <c r="P1978" s="21">
        <f>IF(CLEAN!$M1978&lt;=32,3,IF(CLEAN!$M1978&lt;=65,2,1))</f>
        <v>3</v>
      </c>
      <c r="Q1978" s="21">
        <f>IF(Table_Market[[#This Row],[F_TOTAL_achat]]&lt;=14,1,IF(Table_Market[[#This Row],[F_TOTAL_achat]]&lt;=21,2,3))</f>
        <v>1</v>
      </c>
      <c r="R1978" s="21">
        <f>IF(Table_Market[[#This Row],[M_TOTAL_dépensé]]&lt;=115,1,IF(Table_Market[[#This Row],[M_TOTAL_dépensé]]&lt;=833,2,3))</f>
        <v>1</v>
      </c>
      <c r="S1978" s="21" t="str">
        <f>Table_Market[[#This Row],[R_SCORE]]&amp;Table_Market[[#This Row],[F_SCORE]]&amp;Table_Market[[#This Row],[M_SCORE]]</f>
        <v>311</v>
      </c>
      <c r="T19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78" s="24">
        <v>20</v>
      </c>
      <c r="V1978" s="24">
        <v>3</v>
      </c>
      <c r="W1978" s="24">
        <v>16</v>
      </c>
      <c r="X1978" s="24">
        <v>0</v>
      </c>
      <c r="Y1978" s="24">
        <v>4</v>
      </c>
      <c r="Z1978" s="24">
        <v>1</v>
      </c>
      <c r="AA1978" s="21">
        <v>3</v>
      </c>
      <c r="AB1978" s="21">
        <v>2</v>
      </c>
      <c r="AC1978" s="21">
        <v>0</v>
      </c>
      <c r="AD1978" s="21">
        <v>4</v>
      </c>
      <c r="AE1978" s="21">
        <v>6</v>
      </c>
      <c r="AF1978" s="21">
        <v>0</v>
      </c>
      <c r="AG1978" s="21">
        <v>0</v>
      </c>
      <c r="AH1978" s="21">
        <v>0</v>
      </c>
      <c r="AI1978" s="21">
        <v>0</v>
      </c>
      <c r="AJ1978" s="21">
        <v>0</v>
      </c>
      <c r="AK1978" s="21">
        <v>0</v>
      </c>
      <c r="AL1978" s="21">
        <v>3</v>
      </c>
      <c r="AM1978" s="21">
        <v>11</v>
      </c>
      <c r="AN1978" s="25">
        <v>0</v>
      </c>
    </row>
    <row r="1979" spans="1:40" x14ac:dyDescent="0.35">
      <c r="A1979" s="26">
        <v>8373</v>
      </c>
      <c r="B1979" s="27">
        <v>1979</v>
      </c>
      <c r="C1979" s="21">
        <f ca="1">YEAR(TODAY())-CLEAN!$B1979</f>
        <v>46</v>
      </c>
      <c r="D1979" s="28" t="s">
        <v>792</v>
      </c>
      <c r="E1979" s="27" t="s">
        <v>715</v>
      </c>
      <c r="F1979" s="27" t="s">
        <v>713</v>
      </c>
      <c r="G1979" s="29">
        <v>24594</v>
      </c>
      <c r="H1979" s="28">
        <v>1</v>
      </c>
      <c r="I1979" s="28">
        <v>0</v>
      </c>
      <c r="J1979" s="28">
        <f>CLEAN!$H1979+CLEAN!$I1979</f>
        <v>1</v>
      </c>
      <c r="K1979" s="30">
        <v>41618</v>
      </c>
      <c r="L1979" s="28">
        <f ca="1">YEAR(TODAY())-YEAR(CLEAN!$K1979)</f>
        <v>12</v>
      </c>
      <c r="M1979" s="28">
        <v>94</v>
      </c>
      <c r="N1979" s="28">
        <f>SUM(CLEAN!$AB1979:$AE1979)</f>
        <v>9</v>
      </c>
      <c r="O1979" s="31">
        <f>CLEAN!$U1979+CLEAN!$V1979+CLEAN!$W1979+CLEAN!$X1979+CLEAN!$Y1979+CLEAN!$Z1979</f>
        <v>29</v>
      </c>
      <c r="P1979" s="28">
        <f>IF(CLEAN!$M1979&lt;=32,3,IF(CLEAN!$M1979&lt;=65,2,1))</f>
        <v>1</v>
      </c>
      <c r="Q1979" s="28">
        <f>IF(Table_Market[[#This Row],[F_TOTAL_achat]]&lt;=14,1,IF(Table_Market[[#This Row],[F_TOTAL_achat]]&lt;=21,2,3))</f>
        <v>1</v>
      </c>
      <c r="R1979" s="28">
        <f>IF(Table_Market[[#This Row],[M_TOTAL_dépensé]]&lt;=115,1,IF(Table_Market[[#This Row],[M_TOTAL_dépensé]]&lt;=833,2,3))</f>
        <v>1</v>
      </c>
      <c r="S1979" s="21" t="str">
        <f>Table_Market[[#This Row],[R_SCORE]]&amp;Table_Market[[#This Row],[F_SCORE]]&amp;Table_Market[[#This Row],[M_SCORE]]</f>
        <v>111</v>
      </c>
      <c r="T19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79" s="31">
        <v>1</v>
      </c>
      <c r="V1979" s="31">
        <v>3</v>
      </c>
      <c r="W1979" s="31">
        <v>6</v>
      </c>
      <c r="X1979" s="31">
        <v>10</v>
      </c>
      <c r="Y1979" s="31">
        <v>0</v>
      </c>
      <c r="Z1979" s="31">
        <v>9</v>
      </c>
      <c r="AA1979" s="28">
        <v>1</v>
      </c>
      <c r="AB1979" s="28">
        <v>1</v>
      </c>
      <c r="AC1979" s="28">
        <v>0</v>
      </c>
      <c r="AD1979" s="28">
        <v>3</v>
      </c>
      <c r="AE1979" s="28">
        <v>5</v>
      </c>
      <c r="AF1979" s="28">
        <v>0</v>
      </c>
      <c r="AG1979" s="28">
        <v>0</v>
      </c>
      <c r="AH1979" s="28">
        <v>0</v>
      </c>
      <c r="AI1979" s="28">
        <v>0</v>
      </c>
      <c r="AJ1979" s="28">
        <v>0</v>
      </c>
      <c r="AK1979" s="28">
        <v>0</v>
      </c>
      <c r="AL1979" s="28">
        <v>3</v>
      </c>
      <c r="AM1979" s="28">
        <v>11</v>
      </c>
      <c r="AN1979" s="32">
        <v>0</v>
      </c>
    </row>
    <row r="1980" spans="1:40" x14ac:dyDescent="0.35">
      <c r="A1980" s="19">
        <v>3829</v>
      </c>
      <c r="B1980" s="20">
        <v>1979</v>
      </c>
      <c r="C1980" s="21">
        <f ca="1">YEAR(TODAY())-CLEAN!$B1980</f>
        <v>46</v>
      </c>
      <c r="D1980" s="28" t="s">
        <v>792</v>
      </c>
      <c r="E1980" s="20" t="s">
        <v>715</v>
      </c>
      <c r="F1980" s="20" t="s">
        <v>713</v>
      </c>
      <c r="G1980" s="22">
        <v>24594</v>
      </c>
      <c r="H1980" s="21">
        <v>1</v>
      </c>
      <c r="I1980" s="21">
        <v>0</v>
      </c>
      <c r="J1980" s="21">
        <f>CLEAN!$H1980+CLEAN!$I1980</f>
        <v>1</v>
      </c>
      <c r="K1980" s="23">
        <v>41618</v>
      </c>
      <c r="L1980" s="21">
        <f ca="1">YEAR(TODAY())-YEAR(CLEAN!$K1980)</f>
        <v>12</v>
      </c>
      <c r="M1980" s="21">
        <v>94</v>
      </c>
      <c r="N1980" s="21">
        <f>SUM(CLEAN!$AB1980:$AE1980)</f>
        <v>9</v>
      </c>
      <c r="O1980" s="24">
        <f>CLEAN!$U1980+CLEAN!$V1980+CLEAN!$W1980+CLEAN!$X1980+CLEAN!$Y1980+CLEAN!$Z1980</f>
        <v>29</v>
      </c>
      <c r="P1980" s="21">
        <f>IF(CLEAN!$M1980&lt;=32,3,IF(CLEAN!$M1980&lt;=65,2,1))</f>
        <v>1</v>
      </c>
      <c r="Q1980" s="21">
        <f>IF(Table_Market[[#This Row],[F_TOTAL_achat]]&lt;=14,1,IF(Table_Market[[#This Row],[F_TOTAL_achat]]&lt;=21,2,3))</f>
        <v>1</v>
      </c>
      <c r="R1980" s="21">
        <f>IF(Table_Market[[#This Row],[M_TOTAL_dépensé]]&lt;=115,1,IF(Table_Market[[#This Row],[M_TOTAL_dépensé]]&lt;=833,2,3))</f>
        <v>1</v>
      </c>
      <c r="S1980" s="21" t="str">
        <f>Table_Market[[#This Row],[R_SCORE]]&amp;Table_Market[[#This Row],[F_SCORE]]&amp;Table_Market[[#This Row],[M_SCORE]]</f>
        <v>111</v>
      </c>
      <c r="T19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80" s="24">
        <v>1</v>
      </c>
      <c r="V1980" s="24">
        <v>3</v>
      </c>
      <c r="W1980" s="24">
        <v>6</v>
      </c>
      <c r="X1980" s="24">
        <v>10</v>
      </c>
      <c r="Y1980" s="24">
        <v>0</v>
      </c>
      <c r="Z1980" s="24">
        <v>9</v>
      </c>
      <c r="AA1980" s="21">
        <v>1</v>
      </c>
      <c r="AB1980" s="21">
        <v>1</v>
      </c>
      <c r="AC1980" s="21">
        <v>0</v>
      </c>
      <c r="AD1980" s="21">
        <v>3</v>
      </c>
      <c r="AE1980" s="21">
        <v>5</v>
      </c>
      <c r="AF1980" s="21">
        <v>0</v>
      </c>
      <c r="AG1980" s="21">
        <v>0</v>
      </c>
      <c r="AH1980" s="21">
        <v>0</v>
      </c>
      <c r="AI1980" s="21">
        <v>0</v>
      </c>
      <c r="AJ1980" s="21">
        <v>0</v>
      </c>
      <c r="AK1980" s="21">
        <v>0</v>
      </c>
      <c r="AL1980" s="21">
        <v>3</v>
      </c>
      <c r="AM1980" s="21">
        <v>11</v>
      </c>
      <c r="AN1980" s="25">
        <v>0</v>
      </c>
    </row>
    <row r="1981" spans="1:40" x14ac:dyDescent="0.35">
      <c r="A1981" s="26">
        <v>3032</v>
      </c>
      <c r="B1981" s="27">
        <v>1984</v>
      </c>
      <c r="C1981" s="21">
        <f ca="1">YEAR(TODAY())-CLEAN!$B1981</f>
        <v>41</v>
      </c>
      <c r="D1981" s="28" t="s">
        <v>793</v>
      </c>
      <c r="E1981" s="27" t="s">
        <v>716</v>
      </c>
      <c r="F1981" s="27" t="s">
        <v>710</v>
      </c>
      <c r="G1981" s="29">
        <v>24570</v>
      </c>
      <c r="H1981" s="28">
        <v>1</v>
      </c>
      <c r="I1981" s="28">
        <v>0</v>
      </c>
      <c r="J1981" s="28">
        <f>CLEAN!$H1981+CLEAN!$I1981</f>
        <v>1</v>
      </c>
      <c r="K1981" s="30">
        <v>41332</v>
      </c>
      <c r="L1981" s="28">
        <f ca="1">YEAR(TODAY())-YEAR(CLEAN!$K1981)</f>
        <v>12</v>
      </c>
      <c r="M1981" s="28">
        <v>97</v>
      </c>
      <c r="N1981" s="28">
        <f>SUM(CLEAN!$AB1981:$AE1981)</f>
        <v>17</v>
      </c>
      <c r="O1981" s="31">
        <f>CLEAN!$U1981+CLEAN!$V1981+CLEAN!$W1981+CLEAN!$X1981+CLEAN!$Y1981+CLEAN!$Z1981</f>
        <v>193</v>
      </c>
      <c r="P1981" s="28">
        <f>IF(CLEAN!$M1981&lt;=32,3,IF(CLEAN!$M1981&lt;=65,2,1))</f>
        <v>1</v>
      </c>
      <c r="Q1981" s="28">
        <f>IF(Table_Market[[#This Row],[F_TOTAL_achat]]&lt;=14,1,IF(Table_Market[[#This Row],[F_TOTAL_achat]]&lt;=21,2,3))</f>
        <v>2</v>
      </c>
      <c r="R1981" s="28">
        <f>IF(Table_Market[[#This Row],[M_TOTAL_dépensé]]&lt;=115,1,IF(Table_Market[[#This Row],[M_TOTAL_dépensé]]&lt;=833,2,3))</f>
        <v>2</v>
      </c>
      <c r="S1981" s="21" t="str">
        <f>Table_Market[[#This Row],[R_SCORE]]&amp;Table_Market[[#This Row],[F_SCORE]]&amp;Table_Market[[#This Row],[M_SCORE]]</f>
        <v>122</v>
      </c>
      <c r="T19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81" s="31">
        <v>28</v>
      </c>
      <c r="V1981" s="31">
        <v>34</v>
      </c>
      <c r="W1981" s="31">
        <v>62</v>
      </c>
      <c r="X1981" s="31">
        <v>11</v>
      </c>
      <c r="Y1981" s="31">
        <v>14</v>
      </c>
      <c r="Z1981" s="31">
        <v>44</v>
      </c>
      <c r="AA1981" s="28">
        <v>3</v>
      </c>
      <c r="AB1981" s="28">
        <v>4</v>
      </c>
      <c r="AC1981" s="28">
        <v>0</v>
      </c>
      <c r="AD1981" s="28">
        <v>4</v>
      </c>
      <c r="AE1981" s="28">
        <v>9</v>
      </c>
      <c r="AF1981" s="28">
        <v>0</v>
      </c>
      <c r="AG1981" s="28">
        <v>0</v>
      </c>
      <c r="AH1981" s="28">
        <v>0</v>
      </c>
      <c r="AI1981" s="28">
        <v>0</v>
      </c>
      <c r="AJ1981" s="28">
        <v>0</v>
      </c>
      <c r="AK1981" s="28">
        <v>0</v>
      </c>
      <c r="AL1981" s="28">
        <v>3</v>
      </c>
      <c r="AM1981" s="28">
        <v>11</v>
      </c>
      <c r="AN1981" s="32">
        <v>0</v>
      </c>
    </row>
    <row r="1982" spans="1:40" x14ac:dyDescent="0.35">
      <c r="A1982" s="19">
        <v>4669</v>
      </c>
      <c r="B1982" s="20">
        <v>1981</v>
      </c>
      <c r="C1982" s="21">
        <f ca="1">YEAR(TODAY())-CLEAN!$B1982</f>
        <v>44</v>
      </c>
      <c r="D1982" s="28" t="s">
        <v>793</v>
      </c>
      <c r="E1982" s="20" t="s">
        <v>715</v>
      </c>
      <c r="F1982" s="20" t="s">
        <v>710</v>
      </c>
      <c r="G1982" s="22">
        <v>24480</v>
      </c>
      <c r="H1982" s="21">
        <v>1</v>
      </c>
      <c r="I1982" s="21">
        <v>0</v>
      </c>
      <c r="J1982" s="21">
        <f>CLEAN!$H1982+CLEAN!$I1982</f>
        <v>1</v>
      </c>
      <c r="K1982" s="23">
        <v>41316</v>
      </c>
      <c r="L1982" s="21">
        <f ca="1">YEAR(TODAY())-YEAR(CLEAN!$K1982)</f>
        <v>12</v>
      </c>
      <c r="M1982" s="21">
        <v>46</v>
      </c>
      <c r="N1982" s="21">
        <f>SUM(CLEAN!$AB1982:$AE1982)</f>
        <v>14</v>
      </c>
      <c r="O1982" s="24">
        <f>CLEAN!$U1982+CLEAN!$V1982+CLEAN!$W1982+CLEAN!$X1982+CLEAN!$Y1982+CLEAN!$Z1982</f>
        <v>102</v>
      </c>
      <c r="P1982" s="21">
        <f>IF(CLEAN!$M1982&lt;=32,3,IF(CLEAN!$M1982&lt;=65,2,1))</f>
        <v>2</v>
      </c>
      <c r="Q1982" s="21">
        <f>IF(Table_Market[[#This Row],[F_TOTAL_achat]]&lt;=14,1,IF(Table_Market[[#This Row],[F_TOTAL_achat]]&lt;=21,2,3))</f>
        <v>1</v>
      </c>
      <c r="R1982" s="21">
        <f>IF(Table_Market[[#This Row],[M_TOTAL_dépensé]]&lt;=115,1,IF(Table_Market[[#This Row],[M_TOTAL_dépensé]]&lt;=833,2,3))</f>
        <v>1</v>
      </c>
      <c r="S1982" s="21" t="str">
        <f>Table_Market[[#This Row],[R_SCORE]]&amp;Table_Market[[#This Row],[F_SCORE]]&amp;Table_Market[[#This Row],[M_SCORE]]</f>
        <v>211</v>
      </c>
      <c r="T19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82" s="24">
        <v>4</v>
      </c>
      <c r="V1982" s="24">
        <v>19</v>
      </c>
      <c r="W1982" s="24">
        <v>9</v>
      </c>
      <c r="X1982" s="24">
        <v>28</v>
      </c>
      <c r="Y1982" s="24">
        <v>25</v>
      </c>
      <c r="Z1982" s="24">
        <v>17</v>
      </c>
      <c r="AA1982" s="21">
        <v>3</v>
      </c>
      <c r="AB1982" s="21">
        <v>3</v>
      </c>
      <c r="AC1982" s="21">
        <v>0</v>
      </c>
      <c r="AD1982" s="21">
        <v>4</v>
      </c>
      <c r="AE1982" s="21">
        <v>7</v>
      </c>
      <c r="AF1982" s="21">
        <v>0</v>
      </c>
      <c r="AG1982" s="21">
        <v>0</v>
      </c>
      <c r="AH1982" s="21">
        <v>0</v>
      </c>
      <c r="AI1982" s="21">
        <v>0</v>
      </c>
      <c r="AJ1982" s="21">
        <v>0</v>
      </c>
      <c r="AK1982" s="21">
        <v>0</v>
      </c>
      <c r="AL1982" s="21">
        <v>3</v>
      </c>
      <c r="AM1982" s="21">
        <v>11</v>
      </c>
      <c r="AN1982" s="25">
        <v>0</v>
      </c>
    </row>
    <row r="1983" spans="1:40" x14ac:dyDescent="0.35">
      <c r="A1983" s="26">
        <v>10084</v>
      </c>
      <c r="B1983" s="27">
        <v>1972</v>
      </c>
      <c r="C1983" s="21">
        <f ca="1">YEAR(TODAY())-CLEAN!$B1983</f>
        <v>53</v>
      </c>
      <c r="D1983" s="28" t="s">
        <v>792</v>
      </c>
      <c r="E1983" s="27" t="s">
        <v>716</v>
      </c>
      <c r="F1983" s="27" t="s">
        <v>710</v>
      </c>
      <c r="G1983" s="29">
        <v>24434</v>
      </c>
      <c r="H1983" s="28">
        <v>2</v>
      </c>
      <c r="I1983" s="28">
        <v>0</v>
      </c>
      <c r="J1983" s="28">
        <f>CLEAN!$H1983+CLEAN!$I1983</f>
        <v>2</v>
      </c>
      <c r="K1983" s="30">
        <v>41777</v>
      </c>
      <c r="L1983" s="28">
        <f ca="1">YEAR(TODAY())-YEAR(CLEAN!$K1983)</f>
        <v>11</v>
      </c>
      <c r="M1983" s="28">
        <v>9</v>
      </c>
      <c r="N1983" s="28">
        <f>SUM(CLEAN!$AB1983:$AE1983)</f>
        <v>12</v>
      </c>
      <c r="O1983" s="31">
        <f>CLEAN!$U1983+CLEAN!$V1983+CLEAN!$W1983+CLEAN!$X1983+CLEAN!$Y1983+CLEAN!$Z1983</f>
        <v>50</v>
      </c>
      <c r="P1983" s="28">
        <f>IF(CLEAN!$M1983&lt;=32,3,IF(CLEAN!$M1983&lt;=65,2,1))</f>
        <v>3</v>
      </c>
      <c r="Q1983" s="28">
        <f>IF(Table_Market[[#This Row],[F_TOTAL_achat]]&lt;=14,1,IF(Table_Market[[#This Row],[F_TOTAL_achat]]&lt;=21,2,3))</f>
        <v>1</v>
      </c>
      <c r="R1983" s="28">
        <f>IF(Table_Market[[#This Row],[M_TOTAL_dépensé]]&lt;=115,1,IF(Table_Market[[#This Row],[M_TOTAL_dépensé]]&lt;=833,2,3))</f>
        <v>1</v>
      </c>
      <c r="S1983" s="21" t="str">
        <f>Table_Market[[#This Row],[R_SCORE]]&amp;Table_Market[[#This Row],[F_SCORE]]&amp;Table_Market[[#This Row],[M_SCORE]]</f>
        <v>311</v>
      </c>
      <c r="T19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83" s="31">
        <v>3</v>
      </c>
      <c r="V1983" s="31">
        <v>2</v>
      </c>
      <c r="W1983" s="31">
        <v>8</v>
      </c>
      <c r="X1983" s="31">
        <v>20</v>
      </c>
      <c r="Y1983" s="31">
        <v>0</v>
      </c>
      <c r="Z1983" s="31">
        <v>17</v>
      </c>
      <c r="AA1983" s="28">
        <v>2</v>
      </c>
      <c r="AB1983" s="28">
        <v>2</v>
      </c>
      <c r="AC1983" s="28">
        <v>1</v>
      </c>
      <c r="AD1983" s="28">
        <v>2</v>
      </c>
      <c r="AE1983" s="28">
        <v>7</v>
      </c>
      <c r="AF1983" s="28">
        <v>0</v>
      </c>
      <c r="AG1983" s="28">
        <v>0</v>
      </c>
      <c r="AH1983" s="28">
        <v>0</v>
      </c>
      <c r="AI1983" s="28">
        <v>0</v>
      </c>
      <c r="AJ1983" s="28">
        <v>0</v>
      </c>
      <c r="AK1983" s="28">
        <v>0</v>
      </c>
      <c r="AL1983" s="28">
        <v>3</v>
      </c>
      <c r="AM1983" s="28">
        <v>11</v>
      </c>
      <c r="AN1983" s="32">
        <v>0</v>
      </c>
    </row>
    <row r="1984" spans="1:40" x14ac:dyDescent="0.35">
      <c r="A1984" s="19">
        <v>5871</v>
      </c>
      <c r="B1984" s="20">
        <v>1979</v>
      </c>
      <c r="C1984" s="21">
        <f ca="1">YEAR(TODAY())-CLEAN!$B1984</f>
        <v>46</v>
      </c>
      <c r="D1984" s="28" t="s">
        <v>792</v>
      </c>
      <c r="E1984" s="20" t="s">
        <v>717</v>
      </c>
      <c r="F1984" s="20" t="s">
        <v>713</v>
      </c>
      <c r="G1984" s="22">
        <v>24401</v>
      </c>
      <c r="H1984" s="21">
        <v>0</v>
      </c>
      <c r="I1984" s="21">
        <v>0</v>
      </c>
      <c r="J1984" s="21">
        <f>CLEAN!$H1984+CLEAN!$I1984</f>
        <v>0</v>
      </c>
      <c r="K1984" s="23">
        <v>41152</v>
      </c>
      <c r="L1984" s="21">
        <f ca="1">YEAR(TODAY())-YEAR(CLEAN!$K1984)</f>
        <v>13</v>
      </c>
      <c r="M1984" s="21">
        <v>98</v>
      </c>
      <c r="N1984" s="21">
        <f>SUM(CLEAN!$AB1984:$AE1984)</f>
        <v>21</v>
      </c>
      <c r="O1984" s="24">
        <f>CLEAN!$U1984+CLEAN!$V1984+CLEAN!$W1984+CLEAN!$X1984+CLEAN!$Y1984+CLEAN!$Z1984</f>
        <v>467</v>
      </c>
      <c r="P1984" s="21">
        <f>IF(CLEAN!$M1984&lt;=32,3,IF(CLEAN!$M1984&lt;=65,2,1))</f>
        <v>1</v>
      </c>
      <c r="Q1984" s="21">
        <f>IF(Table_Market[[#This Row],[F_TOTAL_achat]]&lt;=14,1,IF(Table_Market[[#This Row],[F_TOTAL_achat]]&lt;=21,2,3))</f>
        <v>2</v>
      </c>
      <c r="R1984" s="21">
        <f>IF(Table_Market[[#This Row],[M_TOTAL_dépensé]]&lt;=115,1,IF(Table_Market[[#This Row],[M_TOTAL_dépensé]]&lt;=833,2,3))</f>
        <v>2</v>
      </c>
      <c r="S1984" s="21" t="str">
        <f>Table_Market[[#This Row],[R_SCORE]]&amp;Table_Market[[#This Row],[F_SCORE]]&amp;Table_Market[[#This Row],[M_SCORE]]</f>
        <v>122</v>
      </c>
      <c r="T19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84" s="24">
        <v>73</v>
      </c>
      <c r="V1984" s="24">
        <v>28</v>
      </c>
      <c r="W1984" s="24">
        <v>217</v>
      </c>
      <c r="X1984" s="24">
        <v>10</v>
      </c>
      <c r="Y1984" s="24">
        <v>24</v>
      </c>
      <c r="Z1984" s="24">
        <v>115</v>
      </c>
      <c r="AA1984" s="21">
        <v>3</v>
      </c>
      <c r="AB1984" s="21">
        <v>6</v>
      </c>
      <c r="AC1984" s="21">
        <v>1</v>
      </c>
      <c r="AD1984" s="21">
        <v>6</v>
      </c>
      <c r="AE1984" s="21">
        <v>8</v>
      </c>
      <c r="AF1984" s="21">
        <v>0</v>
      </c>
      <c r="AG1984" s="21">
        <v>0</v>
      </c>
      <c r="AH1984" s="21">
        <v>0</v>
      </c>
      <c r="AI1984" s="21">
        <v>0</v>
      </c>
      <c r="AJ1984" s="21">
        <v>0</v>
      </c>
      <c r="AK1984" s="21">
        <v>0</v>
      </c>
      <c r="AL1984" s="21">
        <v>3</v>
      </c>
      <c r="AM1984" s="21">
        <v>11</v>
      </c>
      <c r="AN1984" s="25">
        <v>0</v>
      </c>
    </row>
    <row r="1985" spans="1:40" x14ac:dyDescent="0.35">
      <c r="A1985" s="26">
        <v>5181</v>
      </c>
      <c r="B1985" s="27">
        <v>1982</v>
      </c>
      <c r="C1985" s="21">
        <f ca="1">YEAR(TODAY())-CLEAN!$B1985</f>
        <v>43</v>
      </c>
      <c r="D1985" s="28" t="s">
        <v>793</v>
      </c>
      <c r="E1985" s="27" t="s">
        <v>715</v>
      </c>
      <c r="F1985" s="27" t="s">
        <v>709</v>
      </c>
      <c r="G1985" s="29">
        <v>24367</v>
      </c>
      <c r="H1985" s="28">
        <v>1</v>
      </c>
      <c r="I1985" s="28">
        <v>0</v>
      </c>
      <c r="J1985" s="28">
        <f>CLEAN!$H1985+CLEAN!$I1985</f>
        <v>1</v>
      </c>
      <c r="K1985" s="30">
        <v>41353</v>
      </c>
      <c r="L1985" s="28">
        <f ca="1">YEAR(TODAY())-YEAR(CLEAN!$K1985)</f>
        <v>12</v>
      </c>
      <c r="M1985" s="28">
        <v>58</v>
      </c>
      <c r="N1985" s="28">
        <f>SUM(CLEAN!$AB1985:$AE1985)</f>
        <v>12</v>
      </c>
      <c r="O1985" s="31">
        <f>CLEAN!$U1985+CLEAN!$V1985+CLEAN!$W1985+CLEAN!$X1985+CLEAN!$Y1985+CLEAN!$Z1985</f>
        <v>24</v>
      </c>
      <c r="P1985" s="28">
        <f>IF(CLEAN!$M1985&lt;=32,3,IF(CLEAN!$M1985&lt;=65,2,1))</f>
        <v>2</v>
      </c>
      <c r="Q1985" s="28">
        <f>IF(Table_Market[[#This Row],[F_TOTAL_achat]]&lt;=14,1,IF(Table_Market[[#This Row],[F_TOTAL_achat]]&lt;=21,2,3))</f>
        <v>1</v>
      </c>
      <c r="R1985" s="28">
        <f>IF(Table_Market[[#This Row],[M_TOTAL_dépensé]]&lt;=115,1,IF(Table_Market[[#This Row],[M_TOTAL_dépensé]]&lt;=833,2,3))</f>
        <v>1</v>
      </c>
      <c r="S1985" s="21" t="str">
        <f>Table_Market[[#This Row],[R_SCORE]]&amp;Table_Market[[#This Row],[F_SCORE]]&amp;Table_Market[[#This Row],[M_SCORE]]</f>
        <v>211</v>
      </c>
      <c r="T19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85" s="31">
        <v>2</v>
      </c>
      <c r="V1985" s="31">
        <v>4</v>
      </c>
      <c r="W1985" s="31">
        <v>2</v>
      </c>
      <c r="X1985" s="31">
        <v>0</v>
      </c>
      <c r="Y1985" s="31">
        <v>11</v>
      </c>
      <c r="Z1985" s="31">
        <v>5</v>
      </c>
      <c r="AA1985" s="28">
        <v>1</v>
      </c>
      <c r="AB1985" s="28">
        <v>1</v>
      </c>
      <c r="AC1985" s="28">
        <v>0</v>
      </c>
      <c r="AD1985" s="28">
        <v>2</v>
      </c>
      <c r="AE1985" s="28">
        <v>9</v>
      </c>
      <c r="AF1985" s="28">
        <v>0</v>
      </c>
      <c r="AG1985" s="28">
        <v>0</v>
      </c>
      <c r="AH1985" s="28">
        <v>0</v>
      </c>
      <c r="AI1985" s="28">
        <v>0</v>
      </c>
      <c r="AJ1985" s="28">
        <v>0</v>
      </c>
      <c r="AK1985" s="28">
        <v>0</v>
      </c>
      <c r="AL1985" s="28">
        <v>3</v>
      </c>
      <c r="AM1985" s="28">
        <v>11</v>
      </c>
      <c r="AN1985" s="32">
        <v>0</v>
      </c>
    </row>
    <row r="1986" spans="1:40" x14ac:dyDescent="0.35">
      <c r="A1986" s="19">
        <v>10398</v>
      </c>
      <c r="B1986" s="20">
        <v>1981</v>
      </c>
      <c r="C1986" s="21">
        <f ca="1">YEAR(TODAY())-CLEAN!$B1986</f>
        <v>44</v>
      </c>
      <c r="D1986" s="28" t="s">
        <v>793</v>
      </c>
      <c r="E1986" s="20" t="s">
        <v>717</v>
      </c>
      <c r="F1986" s="20" t="s">
        <v>709</v>
      </c>
      <c r="G1986" s="22">
        <v>24336</v>
      </c>
      <c r="H1986" s="21">
        <v>1</v>
      </c>
      <c r="I1986" s="21">
        <v>0</v>
      </c>
      <c r="J1986" s="21">
        <f>CLEAN!$H1986+CLEAN!$I1986</f>
        <v>1</v>
      </c>
      <c r="K1986" s="23">
        <v>41148</v>
      </c>
      <c r="L1986" s="21">
        <f ca="1">YEAR(TODAY())-YEAR(CLEAN!$K1986)</f>
        <v>13</v>
      </c>
      <c r="M1986" s="21">
        <v>82</v>
      </c>
      <c r="N1986" s="21">
        <f>SUM(CLEAN!$AB1986:$AE1986)</f>
        <v>10</v>
      </c>
      <c r="O1986" s="24">
        <f>CLEAN!$U1986+CLEAN!$V1986+CLEAN!$W1986+CLEAN!$X1986+CLEAN!$Y1986+CLEAN!$Z1986</f>
        <v>31</v>
      </c>
      <c r="P1986" s="21">
        <f>IF(CLEAN!$M1986&lt;=32,3,IF(CLEAN!$M1986&lt;=65,2,1))</f>
        <v>1</v>
      </c>
      <c r="Q1986" s="21">
        <f>IF(Table_Market[[#This Row],[F_TOTAL_achat]]&lt;=14,1,IF(Table_Market[[#This Row],[F_TOTAL_achat]]&lt;=21,2,3))</f>
        <v>1</v>
      </c>
      <c r="R1986" s="21">
        <f>IF(Table_Market[[#This Row],[M_TOTAL_dépensé]]&lt;=115,1,IF(Table_Market[[#This Row],[M_TOTAL_dépensé]]&lt;=833,2,3))</f>
        <v>1</v>
      </c>
      <c r="S1986" s="21" t="str">
        <f>Table_Market[[#This Row],[R_SCORE]]&amp;Table_Market[[#This Row],[F_SCORE]]&amp;Table_Market[[#This Row],[M_SCORE]]</f>
        <v>111</v>
      </c>
      <c r="T19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86" s="24">
        <v>1</v>
      </c>
      <c r="V1986" s="24">
        <v>6</v>
      </c>
      <c r="W1986" s="24">
        <v>2</v>
      </c>
      <c r="X1986" s="24">
        <v>8</v>
      </c>
      <c r="Y1986" s="24">
        <v>2</v>
      </c>
      <c r="Z1986" s="24">
        <v>12</v>
      </c>
      <c r="AA1986" s="21">
        <v>1</v>
      </c>
      <c r="AB1986" s="21">
        <v>1</v>
      </c>
      <c r="AC1986" s="21">
        <v>0</v>
      </c>
      <c r="AD1986" s="21">
        <v>2</v>
      </c>
      <c r="AE1986" s="21">
        <v>7</v>
      </c>
      <c r="AF1986" s="21">
        <v>0</v>
      </c>
      <c r="AG1986" s="21">
        <v>0</v>
      </c>
      <c r="AH1986" s="21">
        <v>0</v>
      </c>
      <c r="AI1986" s="21">
        <v>0</v>
      </c>
      <c r="AJ1986" s="21">
        <v>0</v>
      </c>
      <c r="AK1986" s="21">
        <v>0</v>
      </c>
      <c r="AL1986" s="21">
        <v>3</v>
      </c>
      <c r="AM1986" s="21">
        <v>11</v>
      </c>
      <c r="AN1986" s="25">
        <v>0</v>
      </c>
    </row>
    <row r="1987" spans="1:40" x14ac:dyDescent="0.35">
      <c r="A1987" s="26">
        <v>8151</v>
      </c>
      <c r="B1987" s="27">
        <v>1990</v>
      </c>
      <c r="C1987" s="21">
        <f ca="1">YEAR(TODAY())-CLEAN!$B1987</f>
        <v>35</v>
      </c>
      <c r="D1987" s="28" t="s">
        <v>793</v>
      </c>
      <c r="E1987" s="27" t="s">
        <v>715</v>
      </c>
      <c r="F1987" s="27" t="s">
        <v>710</v>
      </c>
      <c r="G1987" s="29">
        <v>24279</v>
      </c>
      <c r="H1987" s="28">
        <v>0</v>
      </c>
      <c r="I1987" s="28">
        <v>0</v>
      </c>
      <c r="J1987" s="28">
        <f>CLEAN!$H1987+CLEAN!$I1987</f>
        <v>0</v>
      </c>
      <c r="K1987" s="30">
        <v>41272</v>
      </c>
      <c r="L1987" s="28">
        <f ca="1">YEAR(TODAY())-YEAR(CLEAN!$K1987)</f>
        <v>13</v>
      </c>
      <c r="M1987" s="28">
        <v>6</v>
      </c>
      <c r="N1987" s="28">
        <f>SUM(CLEAN!$AB1987:$AE1987)</f>
        <v>16</v>
      </c>
      <c r="O1987" s="31">
        <f>CLEAN!$U1987+CLEAN!$V1987+CLEAN!$W1987+CLEAN!$X1987+CLEAN!$Y1987+CLEAN!$Z1987</f>
        <v>263</v>
      </c>
      <c r="P1987" s="28">
        <f>IF(CLEAN!$M1987&lt;=32,3,IF(CLEAN!$M1987&lt;=65,2,1))</f>
        <v>3</v>
      </c>
      <c r="Q1987" s="28">
        <f>IF(Table_Market[[#This Row],[F_TOTAL_achat]]&lt;=14,1,IF(Table_Market[[#This Row],[F_TOTAL_achat]]&lt;=21,2,3))</f>
        <v>2</v>
      </c>
      <c r="R1987" s="28">
        <f>IF(Table_Market[[#This Row],[M_TOTAL_dépensé]]&lt;=115,1,IF(Table_Market[[#This Row],[M_TOTAL_dépensé]]&lt;=833,2,3))</f>
        <v>2</v>
      </c>
      <c r="S1987" s="21" t="str">
        <f>Table_Market[[#This Row],[R_SCORE]]&amp;Table_Market[[#This Row],[F_SCORE]]&amp;Table_Market[[#This Row],[M_SCORE]]</f>
        <v>322</v>
      </c>
      <c r="T19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87" s="31">
        <v>16</v>
      </c>
      <c r="V1987" s="31">
        <v>36</v>
      </c>
      <c r="W1987" s="31">
        <v>21</v>
      </c>
      <c r="X1987" s="31">
        <v>20</v>
      </c>
      <c r="Y1987" s="31">
        <v>62</v>
      </c>
      <c r="Z1987" s="31">
        <v>108</v>
      </c>
      <c r="AA1987" s="28">
        <v>1</v>
      </c>
      <c r="AB1987" s="28">
        <v>4</v>
      </c>
      <c r="AC1987" s="28">
        <v>1</v>
      </c>
      <c r="AD1987" s="28">
        <v>3</v>
      </c>
      <c r="AE1987" s="28">
        <v>8</v>
      </c>
      <c r="AF1987" s="28">
        <v>0</v>
      </c>
      <c r="AG1987" s="28">
        <v>0</v>
      </c>
      <c r="AH1987" s="28">
        <v>0</v>
      </c>
      <c r="AI1987" s="28">
        <v>0</v>
      </c>
      <c r="AJ1987" s="28">
        <v>0</v>
      </c>
      <c r="AK1987" s="28">
        <v>0</v>
      </c>
      <c r="AL1987" s="28">
        <v>3</v>
      </c>
      <c r="AM1987" s="28">
        <v>11</v>
      </c>
      <c r="AN1987" s="32">
        <v>0</v>
      </c>
    </row>
    <row r="1988" spans="1:40" x14ac:dyDescent="0.35">
      <c r="A1988" s="19">
        <v>4179</v>
      </c>
      <c r="B1988" s="20">
        <v>1959</v>
      </c>
      <c r="C1988" s="21">
        <f ca="1">YEAR(TODAY())-CLEAN!$B1988</f>
        <v>66</v>
      </c>
      <c r="D1988" s="28" t="s">
        <v>794</v>
      </c>
      <c r="E1988" s="20" t="s">
        <v>716</v>
      </c>
      <c r="F1988" s="20" t="s">
        <v>713</v>
      </c>
      <c r="G1988" s="22">
        <v>24221</v>
      </c>
      <c r="H1988" s="21">
        <v>0</v>
      </c>
      <c r="I1988" s="21">
        <v>0</v>
      </c>
      <c r="J1988" s="21">
        <f>CLEAN!$H1988+CLEAN!$I1988</f>
        <v>0</v>
      </c>
      <c r="K1988" s="23">
        <v>41506</v>
      </c>
      <c r="L1988" s="21"/>
      <c r="M1988" s="21">
        <v>94</v>
      </c>
      <c r="N1988" s="21">
        <f>SUM(CLEAN!$AB1988:$AE1988)</f>
        <v>9</v>
      </c>
      <c r="O1988" s="24">
        <f>CLEAN!$U1988+CLEAN!$V1988+CLEAN!$W1988+CLEAN!$X1988+CLEAN!$Y1988+CLEAN!$Z1988</f>
        <v>55</v>
      </c>
      <c r="P1988" s="21">
        <f>IF(CLEAN!$M1988&lt;=32,3,IF(CLEAN!$M1988&lt;=65,2,1))</f>
        <v>1</v>
      </c>
      <c r="Q1988" s="21">
        <f>IF(Table_Market[[#This Row],[F_TOTAL_achat]]&lt;=14,1,IF(Table_Market[[#This Row],[F_TOTAL_achat]]&lt;=21,2,3))</f>
        <v>1</v>
      </c>
      <c r="R1988" s="21">
        <f>IF(Table_Market[[#This Row],[M_TOTAL_dépensé]]&lt;=115,1,IF(Table_Market[[#This Row],[M_TOTAL_dépensé]]&lt;=833,2,3))</f>
        <v>1</v>
      </c>
      <c r="S1988" s="21" t="str">
        <f>Table_Market[[#This Row],[R_SCORE]]&amp;Table_Market[[#This Row],[F_SCORE]]&amp;Table_Market[[#This Row],[M_SCORE]]</f>
        <v>111</v>
      </c>
      <c r="T19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88" s="24">
        <v>8</v>
      </c>
      <c r="V1988" s="24">
        <v>9</v>
      </c>
      <c r="W1988" s="24">
        <v>9</v>
      </c>
      <c r="X1988" s="24">
        <v>2</v>
      </c>
      <c r="Y1988" s="24">
        <v>5</v>
      </c>
      <c r="Z1988" s="24">
        <v>22</v>
      </c>
      <c r="AA1988" s="21">
        <v>1</v>
      </c>
      <c r="AB1988" s="21">
        <v>1</v>
      </c>
      <c r="AC1988" s="21">
        <v>1</v>
      </c>
      <c r="AD1988" s="21">
        <v>3</v>
      </c>
      <c r="AE1988" s="21">
        <v>4</v>
      </c>
      <c r="AF1988" s="21">
        <v>0</v>
      </c>
      <c r="AG1988" s="21">
        <v>0</v>
      </c>
      <c r="AH1988" s="21">
        <v>0</v>
      </c>
      <c r="AI1988" s="21">
        <v>0</v>
      </c>
      <c r="AJ1988" s="21">
        <v>0</v>
      </c>
      <c r="AK1988" s="21">
        <v>0</v>
      </c>
      <c r="AL1988" s="21">
        <v>3</v>
      </c>
      <c r="AM1988" s="21">
        <v>11</v>
      </c>
      <c r="AN1988" s="25">
        <v>0</v>
      </c>
    </row>
    <row r="1989" spans="1:40" x14ac:dyDescent="0.35">
      <c r="A1989" s="26">
        <v>4860</v>
      </c>
      <c r="B1989" s="27">
        <v>1970</v>
      </c>
      <c r="C1989" s="21">
        <f ca="1">YEAR(TODAY())-CLEAN!$B1989</f>
        <v>55</v>
      </c>
      <c r="D1989" s="28" t="s">
        <v>792</v>
      </c>
      <c r="E1989" s="27" t="s">
        <v>716</v>
      </c>
      <c r="F1989" s="27" t="s">
        <v>709</v>
      </c>
      <c r="G1989" s="29">
        <v>24206</v>
      </c>
      <c r="H1989" s="28">
        <v>1</v>
      </c>
      <c r="I1989" s="28">
        <v>0</v>
      </c>
      <c r="J1989" s="28">
        <f>CLEAN!$H1989+CLEAN!$I1989</f>
        <v>1</v>
      </c>
      <c r="K1989" s="30">
        <v>41341</v>
      </c>
      <c r="L1989" s="28">
        <f ca="1">YEAR(TODAY())-YEAR(CLEAN!$K1989)</f>
        <v>12</v>
      </c>
      <c r="M1989" s="28">
        <v>66</v>
      </c>
      <c r="N1989" s="28">
        <f>SUM(CLEAN!$AB1989:$AE1989)</f>
        <v>10</v>
      </c>
      <c r="O1989" s="31">
        <f>CLEAN!$U1989+CLEAN!$V1989+CLEAN!$W1989+CLEAN!$X1989+CLEAN!$Y1989+CLEAN!$Z1989</f>
        <v>25</v>
      </c>
      <c r="P1989" s="28">
        <f>IF(CLEAN!$M1989&lt;=32,3,IF(CLEAN!$M1989&lt;=65,2,1))</f>
        <v>1</v>
      </c>
      <c r="Q1989" s="28">
        <f>IF(Table_Market[[#This Row],[F_TOTAL_achat]]&lt;=14,1,IF(Table_Market[[#This Row],[F_TOTAL_achat]]&lt;=21,2,3))</f>
        <v>1</v>
      </c>
      <c r="R1989" s="28">
        <f>IF(Table_Market[[#This Row],[M_TOTAL_dépensé]]&lt;=115,1,IF(Table_Market[[#This Row],[M_TOTAL_dépensé]]&lt;=833,2,3))</f>
        <v>1</v>
      </c>
      <c r="S1989" s="21" t="str">
        <f>Table_Market[[#This Row],[R_SCORE]]&amp;Table_Market[[#This Row],[F_SCORE]]&amp;Table_Market[[#This Row],[M_SCORE]]</f>
        <v>111</v>
      </c>
      <c r="T19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89" s="31">
        <v>7</v>
      </c>
      <c r="V1989" s="31">
        <v>2</v>
      </c>
      <c r="W1989" s="31">
        <v>8</v>
      </c>
      <c r="X1989" s="31">
        <v>3</v>
      </c>
      <c r="Y1989" s="31">
        <v>2</v>
      </c>
      <c r="Z1989" s="31">
        <v>3</v>
      </c>
      <c r="AA1989" s="28">
        <v>1</v>
      </c>
      <c r="AB1989" s="28">
        <v>1</v>
      </c>
      <c r="AC1989" s="28">
        <v>0</v>
      </c>
      <c r="AD1989" s="28">
        <v>3</v>
      </c>
      <c r="AE1989" s="28">
        <v>6</v>
      </c>
      <c r="AF1989" s="28">
        <v>0</v>
      </c>
      <c r="AG1989" s="28">
        <v>0</v>
      </c>
      <c r="AH1989" s="28">
        <v>0</v>
      </c>
      <c r="AI1989" s="28">
        <v>0</v>
      </c>
      <c r="AJ1989" s="28">
        <v>0</v>
      </c>
      <c r="AK1989" s="28">
        <v>0</v>
      </c>
      <c r="AL1989" s="28">
        <v>3</v>
      </c>
      <c r="AM1989" s="28">
        <v>11</v>
      </c>
      <c r="AN1989" s="32">
        <v>0</v>
      </c>
    </row>
    <row r="1990" spans="1:40" x14ac:dyDescent="0.35">
      <c r="A1990" s="19">
        <v>10914</v>
      </c>
      <c r="B1990" s="20">
        <v>1970</v>
      </c>
      <c r="C1990" s="21">
        <f ca="1">YEAR(TODAY())-CLEAN!$B1990</f>
        <v>55</v>
      </c>
      <c r="D1990" s="28" t="s">
        <v>792</v>
      </c>
      <c r="E1990" s="20" t="s">
        <v>716</v>
      </c>
      <c r="F1990" s="20" t="s">
        <v>709</v>
      </c>
      <c r="G1990" s="22">
        <v>24163</v>
      </c>
      <c r="H1990" s="21">
        <v>1</v>
      </c>
      <c r="I1990" s="21">
        <v>1</v>
      </c>
      <c r="J1990" s="21">
        <f>CLEAN!$H1990+CLEAN!$I1990</f>
        <v>2</v>
      </c>
      <c r="K1990" s="23">
        <v>41559</v>
      </c>
      <c r="L1990" s="21">
        <f ca="1">YEAR(TODAY())-YEAR(CLEAN!$K1990)</f>
        <v>12</v>
      </c>
      <c r="M1990" s="21">
        <v>3</v>
      </c>
      <c r="N1990" s="21">
        <f>SUM(CLEAN!$AB1990:$AE1990)</f>
        <v>8</v>
      </c>
      <c r="O1990" s="24">
        <f>CLEAN!$U1990+CLEAN!$V1990+CLEAN!$W1990+CLEAN!$X1990+CLEAN!$Y1990+CLEAN!$Z1990</f>
        <v>17</v>
      </c>
      <c r="P1990" s="21">
        <f>IF(CLEAN!$M1990&lt;=32,3,IF(CLEAN!$M1990&lt;=65,2,1))</f>
        <v>3</v>
      </c>
      <c r="Q1990" s="21">
        <f>IF(Table_Market[[#This Row],[F_TOTAL_achat]]&lt;=14,1,IF(Table_Market[[#This Row],[F_TOTAL_achat]]&lt;=21,2,3))</f>
        <v>1</v>
      </c>
      <c r="R1990" s="21">
        <f>IF(Table_Market[[#This Row],[M_TOTAL_dépensé]]&lt;=115,1,IF(Table_Market[[#This Row],[M_TOTAL_dépensé]]&lt;=833,2,3))</f>
        <v>1</v>
      </c>
      <c r="S1990" s="21" t="str">
        <f>Table_Market[[#This Row],[R_SCORE]]&amp;Table_Market[[#This Row],[F_SCORE]]&amp;Table_Market[[#This Row],[M_SCORE]]</f>
        <v>311</v>
      </c>
      <c r="T19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90" s="24">
        <v>4</v>
      </c>
      <c r="V1990" s="24">
        <v>1</v>
      </c>
      <c r="W1990" s="24">
        <v>7</v>
      </c>
      <c r="X1990" s="24">
        <v>2</v>
      </c>
      <c r="Y1990" s="24">
        <v>1</v>
      </c>
      <c r="Z1990" s="24">
        <v>2</v>
      </c>
      <c r="AA1990" s="21">
        <v>2</v>
      </c>
      <c r="AB1990" s="21">
        <v>1</v>
      </c>
      <c r="AC1990" s="21">
        <v>0</v>
      </c>
      <c r="AD1990" s="21">
        <v>3</v>
      </c>
      <c r="AE1990" s="21">
        <v>4</v>
      </c>
      <c r="AF1990" s="21">
        <v>0</v>
      </c>
      <c r="AG1990" s="21">
        <v>0</v>
      </c>
      <c r="AH1990" s="21">
        <v>0</v>
      </c>
      <c r="AI1990" s="21">
        <v>0</v>
      </c>
      <c r="AJ1990" s="21">
        <v>0</v>
      </c>
      <c r="AK1990" s="21">
        <v>0</v>
      </c>
      <c r="AL1990" s="21">
        <v>3</v>
      </c>
      <c r="AM1990" s="21">
        <v>11</v>
      </c>
      <c r="AN1990" s="25">
        <v>0</v>
      </c>
    </row>
    <row r="1991" spans="1:40" x14ac:dyDescent="0.35">
      <c r="A1991" s="26">
        <v>2861</v>
      </c>
      <c r="B1991" s="27">
        <v>1983</v>
      </c>
      <c r="C1991" s="21">
        <f ca="1">YEAR(TODAY())-CLEAN!$B1991</f>
        <v>42</v>
      </c>
      <c r="D1991" s="28" t="s">
        <v>793</v>
      </c>
      <c r="E1991" s="27" t="s">
        <v>716</v>
      </c>
      <c r="F1991" s="27" t="s">
        <v>709</v>
      </c>
      <c r="G1991" s="29">
        <v>24072</v>
      </c>
      <c r="H1991" s="28">
        <v>1</v>
      </c>
      <c r="I1991" s="28">
        <v>0</v>
      </c>
      <c r="J1991" s="28">
        <f>CLEAN!$H1991+CLEAN!$I1991</f>
        <v>1</v>
      </c>
      <c r="K1991" s="30">
        <v>41380</v>
      </c>
      <c r="L1991" s="28">
        <f ca="1">YEAR(TODAY())-YEAR(CLEAN!$K1991)</f>
        <v>12</v>
      </c>
      <c r="M1991" s="28">
        <v>79</v>
      </c>
      <c r="N1991" s="28">
        <f>SUM(CLEAN!$AB1991:$AE1991)</f>
        <v>11</v>
      </c>
      <c r="O1991" s="31">
        <f>CLEAN!$U1991+CLEAN!$V1991+CLEAN!$W1991+CLEAN!$X1991+CLEAN!$Y1991+CLEAN!$Z1991</f>
        <v>23</v>
      </c>
      <c r="P1991" s="28">
        <f>IF(CLEAN!$M1991&lt;=32,3,IF(CLEAN!$M1991&lt;=65,2,1))</f>
        <v>1</v>
      </c>
      <c r="Q1991" s="28">
        <f>IF(Table_Market[[#This Row],[F_TOTAL_achat]]&lt;=14,1,IF(Table_Market[[#This Row],[F_TOTAL_achat]]&lt;=21,2,3))</f>
        <v>1</v>
      </c>
      <c r="R1991" s="28">
        <f>IF(Table_Market[[#This Row],[M_TOTAL_dépensé]]&lt;=115,1,IF(Table_Market[[#This Row],[M_TOTAL_dépensé]]&lt;=833,2,3))</f>
        <v>1</v>
      </c>
      <c r="S1991" s="21" t="str">
        <f>Table_Market[[#This Row],[R_SCORE]]&amp;Table_Market[[#This Row],[F_SCORE]]&amp;Table_Market[[#This Row],[M_SCORE]]</f>
        <v>111</v>
      </c>
      <c r="T19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91" s="31">
        <v>9</v>
      </c>
      <c r="V1991" s="31">
        <v>1</v>
      </c>
      <c r="W1991" s="31">
        <v>6</v>
      </c>
      <c r="X1991" s="31">
        <v>3</v>
      </c>
      <c r="Y1991" s="31">
        <v>0</v>
      </c>
      <c r="Z1991" s="31">
        <v>4</v>
      </c>
      <c r="AA1991" s="28">
        <v>1</v>
      </c>
      <c r="AB1991" s="28">
        <v>1</v>
      </c>
      <c r="AC1991" s="28">
        <v>0</v>
      </c>
      <c r="AD1991" s="28">
        <v>2</v>
      </c>
      <c r="AE1991" s="28">
        <v>8</v>
      </c>
      <c r="AF1991" s="28">
        <v>0</v>
      </c>
      <c r="AG1991" s="28">
        <v>0</v>
      </c>
      <c r="AH1991" s="28">
        <v>0</v>
      </c>
      <c r="AI1991" s="28">
        <v>0</v>
      </c>
      <c r="AJ1991" s="28">
        <v>0</v>
      </c>
      <c r="AK1991" s="28">
        <v>0</v>
      </c>
      <c r="AL1991" s="28">
        <v>3</v>
      </c>
      <c r="AM1991" s="28">
        <v>11</v>
      </c>
      <c r="AN1991" s="32">
        <v>0</v>
      </c>
    </row>
    <row r="1992" spans="1:40" x14ac:dyDescent="0.35">
      <c r="A1992" s="19">
        <v>2541</v>
      </c>
      <c r="B1992" s="20">
        <v>1976</v>
      </c>
      <c r="C1992" s="21">
        <f ca="1">YEAR(TODAY())-CLEAN!$B1992</f>
        <v>49</v>
      </c>
      <c r="D1992" s="28" t="s">
        <v>792</v>
      </c>
      <c r="E1992" s="20" t="s">
        <v>716</v>
      </c>
      <c r="F1992" s="20" t="s">
        <v>710</v>
      </c>
      <c r="G1992" s="22">
        <v>24027</v>
      </c>
      <c r="H1992" s="21">
        <v>1</v>
      </c>
      <c r="I1992" s="21">
        <v>0</v>
      </c>
      <c r="J1992" s="21">
        <f>CLEAN!$H1992+CLEAN!$I1992</f>
        <v>1</v>
      </c>
      <c r="K1992" s="23">
        <v>41434</v>
      </c>
      <c r="L1992" s="21">
        <f ca="1">YEAR(TODAY())-YEAR(CLEAN!$K1992)</f>
        <v>12</v>
      </c>
      <c r="M1992" s="21">
        <v>7</v>
      </c>
      <c r="N1992" s="21">
        <f>SUM(CLEAN!$AB1992:$AE1992)</f>
        <v>13</v>
      </c>
      <c r="O1992" s="24">
        <f>CLEAN!$U1992+CLEAN!$V1992+CLEAN!$W1992+CLEAN!$X1992+CLEAN!$Y1992+CLEAN!$Z1992</f>
        <v>48</v>
      </c>
      <c r="P1992" s="21">
        <f>IF(CLEAN!$M1992&lt;=32,3,IF(CLEAN!$M1992&lt;=65,2,1))</f>
        <v>3</v>
      </c>
      <c r="Q1992" s="21">
        <f>IF(Table_Market[[#This Row],[F_TOTAL_achat]]&lt;=14,1,IF(Table_Market[[#This Row],[F_TOTAL_achat]]&lt;=21,2,3))</f>
        <v>1</v>
      </c>
      <c r="R1992" s="21">
        <f>IF(Table_Market[[#This Row],[M_TOTAL_dépensé]]&lt;=115,1,IF(Table_Market[[#This Row],[M_TOTAL_dépensé]]&lt;=833,2,3))</f>
        <v>1</v>
      </c>
      <c r="S1992" s="21" t="str">
        <f>Table_Market[[#This Row],[R_SCORE]]&amp;Table_Market[[#This Row],[F_SCORE]]&amp;Table_Market[[#This Row],[M_SCORE]]</f>
        <v>311</v>
      </c>
      <c r="T19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92" s="24">
        <v>14</v>
      </c>
      <c r="V1992" s="24">
        <v>7</v>
      </c>
      <c r="W1992" s="24">
        <v>11</v>
      </c>
      <c r="X1992" s="24">
        <v>11</v>
      </c>
      <c r="Y1992" s="24">
        <v>0</v>
      </c>
      <c r="Z1992" s="24">
        <v>5</v>
      </c>
      <c r="AA1992" s="21">
        <v>2</v>
      </c>
      <c r="AB1992" s="21">
        <v>2</v>
      </c>
      <c r="AC1992" s="21">
        <v>0</v>
      </c>
      <c r="AD1992" s="21">
        <v>3</v>
      </c>
      <c r="AE1992" s="21">
        <v>8</v>
      </c>
      <c r="AF1992" s="21">
        <v>0</v>
      </c>
      <c r="AG1992" s="21">
        <v>0</v>
      </c>
      <c r="AH1992" s="21">
        <v>0</v>
      </c>
      <c r="AI1992" s="21">
        <v>0</v>
      </c>
      <c r="AJ1992" s="21">
        <v>0</v>
      </c>
      <c r="AK1992" s="21">
        <v>0</v>
      </c>
      <c r="AL1992" s="21">
        <v>3</v>
      </c>
      <c r="AM1992" s="21">
        <v>11</v>
      </c>
      <c r="AN1992" s="25">
        <v>0</v>
      </c>
    </row>
    <row r="1993" spans="1:40" x14ac:dyDescent="0.35">
      <c r="A1993" s="26">
        <v>9491</v>
      </c>
      <c r="B1993" s="27">
        <v>1984</v>
      </c>
      <c r="C1993" s="21">
        <f ca="1">YEAR(TODAY())-CLEAN!$B1993</f>
        <v>41</v>
      </c>
      <c r="D1993" s="28" t="s">
        <v>793</v>
      </c>
      <c r="E1993" s="27" t="s">
        <v>716</v>
      </c>
      <c r="F1993" s="27" t="s">
        <v>713</v>
      </c>
      <c r="G1993" s="29">
        <v>23976</v>
      </c>
      <c r="H1993" s="28">
        <v>1</v>
      </c>
      <c r="I1993" s="28">
        <v>0</v>
      </c>
      <c r="J1993" s="28">
        <f>CLEAN!$H1993+CLEAN!$I1993</f>
        <v>1</v>
      </c>
      <c r="K1993" s="30">
        <v>41635</v>
      </c>
      <c r="L1993" s="28">
        <f ca="1">YEAR(TODAY())-YEAR(CLEAN!$K1993)</f>
        <v>12</v>
      </c>
      <c r="M1993" s="28">
        <v>68</v>
      </c>
      <c r="N1993" s="28">
        <f>SUM(CLEAN!$AB1993:$AE1993)</f>
        <v>14</v>
      </c>
      <c r="O1993" s="31">
        <f>CLEAN!$U1993+CLEAN!$V1993+CLEAN!$W1993+CLEAN!$X1993+CLEAN!$Y1993+CLEAN!$Z1993</f>
        <v>66</v>
      </c>
      <c r="P1993" s="28">
        <f>IF(CLEAN!$M1993&lt;=32,3,IF(CLEAN!$M1993&lt;=65,2,1))</f>
        <v>1</v>
      </c>
      <c r="Q1993" s="28">
        <f>IF(Table_Market[[#This Row],[F_TOTAL_achat]]&lt;=14,1,IF(Table_Market[[#This Row],[F_TOTAL_achat]]&lt;=21,2,3))</f>
        <v>1</v>
      </c>
      <c r="R1993" s="28">
        <f>IF(Table_Market[[#This Row],[M_TOTAL_dépensé]]&lt;=115,1,IF(Table_Market[[#This Row],[M_TOTAL_dépensé]]&lt;=833,2,3))</f>
        <v>1</v>
      </c>
      <c r="S1993" s="21" t="str">
        <f>Table_Market[[#This Row],[R_SCORE]]&amp;Table_Market[[#This Row],[F_SCORE]]&amp;Table_Market[[#This Row],[M_SCORE]]</f>
        <v>111</v>
      </c>
      <c r="T19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93" s="31">
        <v>14</v>
      </c>
      <c r="V1993" s="31">
        <v>1</v>
      </c>
      <c r="W1993" s="31">
        <v>21</v>
      </c>
      <c r="X1993" s="31">
        <v>2</v>
      </c>
      <c r="Y1993" s="31">
        <v>3</v>
      </c>
      <c r="Z1993" s="31">
        <v>25</v>
      </c>
      <c r="AA1993" s="28">
        <v>3</v>
      </c>
      <c r="AB1993" s="28">
        <v>3</v>
      </c>
      <c r="AC1993" s="28">
        <v>1</v>
      </c>
      <c r="AD1993" s="28">
        <v>3</v>
      </c>
      <c r="AE1993" s="28">
        <v>7</v>
      </c>
      <c r="AF1993" s="28">
        <v>0</v>
      </c>
      <c r="AG1993" s="28">
        <v>0</v>
      </c>
      <c r="AH1993" s="28">
        <v>0</v>
      </c>
      <c r="AI1993" s="28">
        <v>0</v>
      </c>
      <c r="AJ1993" s="28">
        <v>0</v>
      </c>
      <c r="AK1993" s="28">
        <v>0</v>
      </c>
      <c r="AL1993" s="28">
        <v>3</v>
      </c>
      <c r="AM1993" s="28">
        <v>11</v>
      </c>
      <c r="AN1993" s="32">
        <v>0</v>
      </c>
    </row>
    <row r="1994" spans="1:40" x14ac:dyDescent="0.35">
      <c r="A1994" s="19">
        <v>10837</v>
      </c>
      <c r="B1994" s="20">
        <v>1975</v>
      </c>
      <c r="C1994" s="21">
        <f ca="1">YEAR(TODAY())-CLEAN!$B1994</f>
        <v>50</v>
      </c>
      <c r="D1994" s="28" t="s">
        <v>792</v>
      </c>
      <c r="E1994" s="20" t="s">
        <v>716</v>
      </c>
      <c r="F1994" s="20" t="s">
        <v>710</v>
      </c>
      <c r="G1994" s="22">
        <v>23957</v>
      </c>
      <c r="H1994" s="21">
        <v>1</v>
      </c>
      <c r="I1994" s="21">
        <v>0</v>
      </c>
      <c r="J1994" s="21">
        <f>CLEAN!$H1994+CLEAN!$I1994</f>
        <v>1</v>
      </c>
      <c r="K1994" s="23">
        <v>41210</v>
      </c>
      <c r="L1994" s="21">
        <f ca="1">YEAR(TODAY())-YEAR(CLEAN!$K1994)</f>
        <v>13</v>
      </c>
      <c r="M1994" s="21">
        <v>47</v>
      </c>
      <c r="N1994" s="21">
        <f>SUM(CLEAN!$AB1994:$AE1994)</f>
        <v>11</v>
      </c>
      <c r="O1994" s="24">
        <f>CLEAN!$U1994+CLEAN!$V1994+CLEAN!$W1994+CLEAN!$X1994+CLEAN!$Y1994+CLEAN!$Z1994</f>
        <v>68</v>
      </c>
      <c r="P1994" s="21">
        <f>IF(CLEAN!$M1994&lt;=32,3,IF(CLEAN!$M1994&lt;=65,2,1))</f>
        <v>2</v>
      </c>
      <c r="Q1994" s="21">
        <f>IF(Table_Market[[#This Row],[F_TOTAL_achat]]&lt;=14,1,IF(Table_Market[[#This Row],[F_TOTAL_achat]]&lt;=21,2,3))</f>
        <v>1</v>
      </c>
      <c r="R1994" s="21">
        <f>IF(Table_Market[[#This Row],[M_TOTAL_dépensé]]&lt;=115,1,IF(Table_Market[[#This Row],[M_TOTAL_dépensé]]&lt;=833,2,3))</f>
        <v>1</v>
      </c>
      <c r="S1994" s="21" t="str">
        <f>Table_Market[[#This Row],[R_SCORE]]&amp;Table_Market[[#This Row],[F_SCORE]]&amp;Table_Market[[#This Row],[M_SCORE]]</f>
        <v>211</v>
      </c>
      <c r="T19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94" s="24">
        <v>2</v>
      </c>
      <c r="V1994" s="24">
        <v>1</v>
      </c>
      <c r="W1994" s="24">
        <v>18</v>
      </c>
      <c r="X1994" s="24">
        <v>20</v>
      </c>
      <c r="Y1994" s="24">
        <v>11</v>
      </c>
      <c r="Z1994" s="24">
        <v>16</v>
      </c>
      <c r="AA1994" s="21">
        <v>1</v>
      </c>
      <c r="AB1994" s="21">
        <v>2</v>
      </c>
      <c r="AC1994" s="21">
        <v>0</v>
      </c>
      <c r="AD1994" s="21">
        <v>3</v>
      </c>
      <c r="AE1994" s="21">
        <v>6</v>
      </c>
      <c r="AF1994" s="21">
        <v>0</v>
      </c>
      <c r="AG1994" s="21">
        <v>0</v>
      </c>
      <c r="AH1994" s="21">
        <v>0</v>
      </c>
      <c r="AI1994" s="21">
        <v>0</v>
      </c>
      <c r="AJ1994" s="21">
        <v>0</v>
      </c>
      <c r="AK1994" s="21">
        <v>0</v>
      </c>
      <c r="AL1994" s="21">
        <v>3</v>
      </c>
      <c r="AM1994" s="21">
        <v>11</v>
      </c>
      <c r="AN1994" s="25">
        <v>1</v>
      </c>
    </row>
    <row r="1995" spans="1:40" x14ac:dyDescent="0.35">
      <c r="A1995" s="26">
        <v>5252</v>
      </c>
      <c r="B1995" s="27">
        <v>1969</v>
      </c>
      <c r="C1995" s="21">
        <f ca="1">YEAR(TODAY())-CLEAN!$B1995</f>
        <v>56</v>
      </c>
      <c r="D1995" s="28" t="s">
        <v>792</v>
      </c>
      <c r="E1995" s="27" t="s">
        <v>716</v>
      </c>
      <c r="F1995" s="27" t="s">
        <v>711</v>
      </c>
      <c r="G1995" s="29">
        <v>23910</v>
      </c>
      <c r="H1995" s="28">
        <v>1</v>
      </c>
      <c r="I1995" s="28">
        <v>0</v>
      </c>
      <c r="J1995" s="28">
        <f>CLEAN!$H1995+CLEAN!$I1995</f>
        <v>1</v>
      </c>
      <c r="K1995" s="30">
        <v>41208</v>
      </c>
      <c r="L1995" s="28">
        <f ca="1">YEAR(TODAY())-YEAR(CLEAN!$K1995)</f>
        <v>13</v>
      </c>
      <c r="M1995" s="28">
        <v>80</v>
      </c>
      <c r="N1995" s="28">
        <f>SUM(CLEAN!$AB1995:$AE1995)</f>
        <v>12</v>
      </c>
      <c r="O1995" s="31">
        <f>CLEAN!$U1995+CLEAN!$V1995+CLEAN!$W1995+CLEAN!$X1995+CLEAN!$Y1995+CLEAN!$Z1995</f>
        <v>67</v>
      </c>
      <c r="P1995" s="28">
        <f>IF(CLEAN!$M1995&lt;=32,3,IF(CLEAN!$M1995&lt;=65,2,1))</f>
        <v>1</v>
      </c>
      <c r="Q1995" s="28">
        <f>IF(Table_Market[[#This Row],[F_TOTAL_achat]]&lt;=14,1,IF(Table_Market[[#This Row],[F_TOTAL_achat]]&lt;=21,2,3))</f>
        <v>1</v>
      </c>
      <c r="R1995" s="28">
        <f>IF(Table_Market[[#This Row],[M_TOTAL_dépensé]]&lt;=115,1,IF(Table_Market[[#This Row],[M_TOTAL_dépensé]]&lt;=833,2,3))</f>
        <v>1</v>
      </c>
      <c r="S1995" s="21" t="str">
        <f>Table_Market[[#This Row],[R_SCORE]]&amp;Table_Market[[#This Row],[F_SCORE]]&amp;Table_Market[[#This Row],[M_SCORE]]</f>
        <v>111</v>
      </c>
      <c r="T19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95" s="31">
        <v>16</v>
      </c>
      <c r="V1995" s="31">
        <v>12</v>
      </c>
      <c r="W1995" s="31">
        <v>18</v>
      </c>
      <c r="X1995" s="31">
        <v>7</v>
      </c>
      <c r="Y1995" s="31">
        <v>1</v>
      </c>
      <c r="Z1995" s="31">
        <v>13</v>
      </c>
      <c r="AA1995" s="28">
        <v>1</v>
      </c>
      <c r="AB1995" s="28">
        <v>2</v>
      </c>
      <c r="AC1995" s="28">
        <v>0</v>
      </c>
      <c r="AD1995" s="28">
        <v>3</v>
      </c>
      <c r="AE1995" s="28">
        <v>7</v>
      </c>
      <c r="AF1995" s="28">
        <v>0</v>
      </c>
      <c r="AG1995" s="28">
        <v>0</v>
      </c>
      <c r="AH1995" s="28">
        <v>0</v>
      </c>
      <c r="AI1995" s="28">
        <v>0</v>
      </c>
      <c r="AJ1995" s="28">
        <v>0</v>
      </c>
      <c r="AK1995" s="28">
        <v>0</v>
      </c>
      <c r="AL1995" s="28">
        <v>3</v>
      </c>
      <c r="AM1995" s="28">
        <v>11</v>
      </c>
      <c r="AN1995" s="32">
        <v>0</v>
      </c>
    </row>
    <row r="1996" spans="1:40" x14ac:dyDescent="0.35">
      <c r="A1996" s="19">
        <v>9612</v>
      </c>
      <c r="B1996" s="20">
        <v>1987</v>
      </c>
      <c r="C1996" s="21">
        <f ca="1">YEAR(TODAY())-CLEAN!$B1996</f>
        <v>38</v>
      </c>
      <c r="D1996" s="28" t="s">
        <v>793</v>
      </c>
      <c r="E1996" s="20" t="s">
        <v>717</v>
      </c>
      <c r="F1996" s="20" t="s">
        <v>709</v>
      </c>
      <c r="G1996" s="22">
        <v>23830</v>
      </c>
      <c r="H1996" s="21">
        <v>0</v>
      </c>
      <c r="I1996" s="21">
        <v>0</v>
      </c>
      <c r="J1996" s="21">
        <f>CLEAN!$H1996+CLEAN!$I1996</f>
        <v>0</v>
      </c>
      <c r="K1996" s="23">
        <v>41677</v>
      </c>
      <c r="L1996" s="21">
        <f ca="1">YEAR(TODAY())-YEAR(CLEAN!$K1996)</f>
        <v>11</v>
      </c>
      <c r="M1996" s="21">
        <v>3</v>
      </c>
      <c r="N1996" s="21">
        <f>SUM(CLEAN!$AB1996:$AE1996)</f>
        <v>11</v>
      </c>
      <c r="O1996" s="24">
        <f>CLEAN!$U1996+CLEAN!$V1996+CLEAN!$W1996+CLEAN!$X1996+CLEAN!$Y1996+CLEAN!$Z1996</f>
        <v>43</v>
      </c>
      <c r="P1996" s="21">
        <f>IF(CLEAN!$M1996&lt;=32,3,IF(CLEAN!$M1996&lt;=65,2,1))</f>
        <v>3</v>
      </c>
      <c r="Q1996" s="21">
        <f>IF(Table_Market[[#This Row],[F_TOTAL_achat]]&lt;=14,1,IF(Table_Market[[#This Row],[F_TOTAL_achat]]&lt;=21,2,3))</f>
        <v>1</v>
      </c>
      <c r="R1996" s="21">
        <f>IF(Table_Market[[#This Row],[M_TOTAL_dépensé]]&lt;=115,1,IF(Table_Market[[#This Row],[M_TOTAL_dépensé]]&lt;=833,2,3))</f>
        <v>1</v>
      </c>
      <c r="S1996" s="21" t="str">
        <f>Table_Market[[#This Row],[R_SCORE]]&amp;Table_Market[[#This Row],[F_SCORE]]&amp;Table_Market[[#This Row],[M_SCORE]]</f>
        <v>311</v>
      </c>
      <c r="T19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1996" s="24">
        <v>1</v>
      </c>
      <c r="V1996" s="24">
        <v>8</v>
      </c>
      <c r="W1996" s="24">
        <v>6</v>
      </c>
      <c r="X1996" s="24">
        <v>4</v>
      </c>
      <c r="Y1996" s="24">
        <v>8</v>
      </c>
      <c r="Z1996" s="24">
        <v>16</v>
      </c>
      <c r="AA1996" s="21">
        <v>1</v>
      </c>
      <c r="AB1996" s="21">
        <v>1</v>
      </c>
      <c r="AC1996" s="21">
        <v>0</v>
      </c>
      <c r="AD1996" s="21">
        <v>3</v>
      </c>
      <c r="AE1996" s="21">
        <v>7</v>
      </c>
      <c r="AF1996" s="21">
        <v>0</v>
      </c>
      <c r="AG1996" s="21">
        <v>0</v>
      </c>
      <c r="AH1996" s="21">
        <v>0</v>
      </c>
      <c r="AI1996" s="21">
        <v>0</v>
      </c>
      <c r="AJ1996" s="21">
        <v>0</v>
      </c>
      <c r="AK1996" s="21">
        <v>0</v>
      </c>
      <c r="AL1996" s="21">
        <v>3</v>
      </c>
      <c r="AM1996" s="21">
        <v>11</v>
      </c>
      <c r="AN1996" s="25">
        <v>0</v>
      </c>
    </row>
    <row r="1997" spans="1:40" x14ac:dyDescent="0.35">
      <c r="A1997" s="26">
        <v>5393</v>
      </c>
      <c r="B1997" s="27">
        <v>1977</v>
      </c>
      <c r="C1997" s="21">
        <f ca="1">YEAR(TODAY())-CLEAN!$B1997</f>
        <v>48</v>
      </c>
      <c r="D1997" s="28" t="s">
        <v>792</v>
      </c>
      <c r="E1997" s="27" t="s">
        <v>716</v>
      </c>
      <c r="F1997" s="27" t="s">
        <v>709</v>
      </c>
      <c r="G1997" s="29">
        <v>23763</v>
      </c>
      <c r="H1997" s="28">
        <v>1</v>
      </c>
      <c r="I1997" s="28">
        <v>0</v>
      </c>
      <c r="J1997" s="28">
        <f>CLEAN!$H1997+CLEAN!$I1997</f>
        <v>1</v>
      </c>
      <c r="K1997" s="30">
        <v>41128</v>
      </c>
      <c r="L1997" s="28">
        <f ca="1">YEAR(TODAY())-YEAR(CLEAN!$K1997)</f>
        <v>13</v>
      </c>
      <c r="M1997" s="28">
        <v>64</v>
      </c>
      <c r="N1997" s="28">
        <f>SUM(CLEAN!$AB1997:$AE1997)</f>
        <v>11</v>
      </c>
      <c r="O1997" s="31">
        <f>CLEAN!$U1997+CLEAN!$V1997+CLEAN!$W1997+CLEAN!$X1997+CLEAN!$Y1997+CLEAN!$Z1997</f>
        <v>42</v>
      </c>
      <c r="P1997" s="28">
        <f>IF(CLEAN!$M1997&lt;=32,3,IF(CLEAN!$M1997&lt;=65,2,1))</f>
        <v>2</v>
      </c>
      <c r="Q1997" s="28">
        <f>IF(Table_Market[[#This Row],[F_TOTAL_achat]]&lt;=14,1,IF(Table_Market[[#This Row],[F_TOTAL_achat]]&lt;=21,2,3))</f>
        <v>1</v>
      </c>
      <c r="R1997" s="28">
        <f>IF(Table_Market[[#This Row],[M_TOTAL_dépensé]]&lt;=115,1,IF(Table_Market[[#This Row],[M_TOTAL_dépensé]]&lt;=833,2,3))</f>
        <v>1</v>
      </c>
      <c r="S1997" s="21" t="str">
        <f>Table_Market[[#This Row],[R_SCORE]]&amp;Table_Market[[#This Row],[F_SCORE]]&amp;Table_Market[[#This Row],[M_SCORE]]</f>
        <v>211</v>
      </c>
      <c r="T19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97" s="31">
        <v>22</v>
      </c>
      <c r="V1997" s="31">
        <v>0</v>
      </c>
      <c r="W1997" s="31">
        <v>6</v>
      </c>
      <c r="X1997" s="31">
        <v>6</v>
      </c>
      <c r="Y1997" s="31">
        <v>2</v>
      </c>
      <c r="Z1997" s="31">
        <v>6</v>
      </c>
      <c r="AA1997" s="28">
        <v>1</v>
      </c>
      <c r="AB1997" s="28">
        <v>1</v>
      </c>
      <c r="AC1997" s="28">
        <v>0</v>
      </c>
      <c r="AD1997" s="28">
        <v>3</v>
      </c>
      <c r="AE1997" s="28">
        <v>7</v>
      </c>
      <c r="AF1997" s="28">
        <v>0</v>
      </c>
      <c r="AG1997" s="28">
        <v>0</v>
      </c>
      <c r="AH1997" s="28">
        <v>0</v>
      </c>
      <c r="AI1997" s="28">
        <v>0</v>
      </c>
      <c r="AJ1997" s="28">
        <v>0</v>
      </c>
      <c r="AK1997" s="28">
        <v>0</v>
      </c>
      <c r="AL1997" s="28">
        <v>3</v>
      </c>
      <c r="AM1997" s="28">
        <v>11</v>
      </c>
      <c r="AN1997" s="32">
        <v>0</v>
      </c>
    </row>
    <row r="1998" spans="1:40" x14ac:dyDescent="0.35">
      <c r="A1998" s="19">
        <v>7527</v>
      </c>
      <c r="B1998" s="20">
        <v>1968</v>
      </c>
      <c r="C1998" s="21">
        <f ca="1">YEAR(TODAY())-CLEAN!$B1998</f>
        <v>57</v>
      </c>
      <c r="D1998" s="28" t="s">
        <v>792</v>
      </c>
      <c r="E1998" s="20" t="s">
        <v>717</v>
      </c>
      <c r="F1998" s="20" t="s">
        <v>711</v>
      </c>
      <c r="G1998" s="22">
        <v>23748</v>
      </c>
      <c r="H1998" s="21">
        <v>1</v>
      </c>
      <c r="I1998" s="21">
        <v>0</v>
      </c>
      <c r="J1998" s="21">
        <f>CLEAN!$H1998+CLEAN!$I1998</f>
        <v>1</v>
      </c>
      <c r="K1998" s="23">
        <v>41234</v>
      </c>
      <c r="L1998" s="21">
        <f ca="1">YEAR(TODAY())-YEAR(CLEAN!$K1998)</f>
        <v>13</v>
      </c>
      <c r="M1998" s="21">
        <v>97</v>
      </c>
      <c r="N1998" s="21">
        <f>SUM(CLEAN!$AB1998:$AE1998)</f>
        <v>14</v>
      </c>
      <c r="O1998" s="24">
        <f>CLEAN!$U1998+CLEAN!$V1998+CLEAN!$W1998+CLEAN!$X1998+CLEAN!$Y1998+CLEAN!$Z1998</f>
        <v>76</v>
      </c>
      <c r="P1998" s="21">
        <f>IF(CLEAN!$M1998&lt;=32,3,IF(CLEAN!$M1998&lt;=65,2,1))</f>
        <v>1</v>
      </c>
      <c r="Q1998" s="21">
        <f>IF(Table_Market[[#This Row],[F_TOTAL_achat]]&lt;=14,1,IF(Table_Market[[#This Row],[F_TOTAL_achat]]&lt;=21,2,3))</f>
        <v>1</v>
      </c>
      <c r="R1998" s="21">
        <f>IF(Table_Market[[#This Row],[M_TOTAL_dépensé]]&lt;=115,1,IF(Table_Market[[#This Row],[M_TOTAL_dépensé]]&lt;=833,2,3))</f>
        <v>1</v>
      </c>
      <c r="S1998" s="21" t="str">
        <f>Table_Market[[#This Row],[R_SCORE]]&amp;Table_Market[[#This Row],[F_SCORE]]&amp;Table_Market[[#This Row],[M_SCORE]]</f>
        <v>111</v>
      </c>
      <c r="T19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1998" s="24">
        <v>6</v>
      </c>
      <c r="V1998" s="24">
        <v>6</v>
      </c>
      <c r="W1998" s="24">
        <v>29</v>
      </c>
      <c r="X1998" s="24">
        <v>12</v>
      </c>
      <c r="Y1998" s="24">
        <v>15</v>
      </c>
      <c r="Z1998" s="24">
        <v>8</v>
      </c>
      <c r="AA1998" s="21">
        <v>3</v>
      </c>
      <c r="AB1998" s="21">
        <v>2</v>
      </c>
      <c r="AC1998" s="21">
        <v>1</v>
      </c>
      <c r="AD1998" s="21">
        <v>3</v>
      </c>
      <c r="AE1998" s="21">
        <v>8</v>
      </c>
      <c r="AF1998" s="21">
        <v>0</v>
      </c>
      <c r="AG1998" s="21">
        <v>0</v>
      </c>
      <c r="AH1998" s="21">
        <v>0</v>
      </c>
      <c r="AI1998" s="21">
        <v>0</v>
      </c>
      <c r="AJ1998" s="21">
        <v>0</v>
      </c>
      <c r="AK1998" s="21">
        <v>0</v>
      </c>
      <c r="AL1998" s="21">
        <v>3</v>
      </c>
      <c r="AM1998" s="21">
        <v>11</v>
      </c>
      <c r="AN1998" s="25">
        <v>0</v>
      </c>
    </row>
    <row r="1999" spans="1:40" x14ac:dyDescent="0.35">
      <c r="A1999" s="26">
        <v>8686</v>
      </c>
      <c r="B1999" s="27">
        <v>1979</v>
      </c>
      <c r="C1999" s="21">
        <f ca="1">YEAR(TODAY())-CLEAN!$B1999</f>
        <v>46</v>
      </c>
      <c r="D1999" s="28" t="s">
        <v>792</v>
      </c>
      <c r="E1999" s="27" t="s">
        <v>715</v>
      </c>
      <c r="F1999" s="27" t="s">
        <v>713</v>
      </c>
      <c r="G1999" s="29">
        <v>23724</v>
      </c>
      <c r="H1999" s="28">
        <v>1</v>
      </c>
      <c r="I1999" s="28">
        <v>0</v>
      </c>
      <c r="J1999" s="28">
        <f>CLEAN!$H1999+CLEAN!$I1999</f>
        <v>1</v>
      </c>
      <c r="K1999" s="30">
        <v>41282</v>
      </c>
      <c r="L1999" s="28">
        <f ca="1">YEAR(TODAY())-YEAR(CLEAN!$K1999)</f>
        <v>12</v>
      </c>
      <c r="M1999" s="28">
        <v>65</v>
      </c>
      <c r="N1999" s="28">
        <f>SUM(CLEAN!$AB1999:$AE1999)</f>
        <v>13</v>
      </c>
      <c r="O1999" s="31">
        <f>CLEAN!$U1999+CLEAN!$V1999+CLEAN!$W1999+CLEAN!$X1999+CLEAN!$Y1999+CLEAN!$Z1999</f>
        <v>75</v>
      </c>
      <c r="P1999" s="28">
        <f>IF(CLEAN!$M1999&lt;=32,3,IF(CLEAN!$M1999&lt;=65,2,1))</f>
        <v>2</v>
      </c>
      <c r="Q1999" s="28">
        <f>IF(Table_Market[[#This Row],[F_TOTAL_achat]]&lt;=14,1,IF(Table_Market[[#This Row],[F_TOTAL_achat]]&lt;=21,2,3))</f>
        <v>1</v>
      </c>
      <c r="R1999" s="28">
        <f>IF(Table_Market[[#This Row],[M_TOTAL_dépensé]]&lt;=115,1,IF(Table_Market[[#This Row],[M_TOTAL_dépensé]]&lt;=833,2,3))</f>
        <v>1</v>
      </c>
      <c r="S1999" s="21" t="str">
        <f>Table_Market[[#This Row],[R_SCORE]]&amp;Table_Market[[#This Row],[F_SCORE]]&amp;Table_Market[[#This Row],[M_SCORE]]</f>
        <v>211</v>
      </c>
      <c r="T19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1999" s="31">
        <v>5</v>
      </c>
      <c r="V1999" s="31">
        <v>23</v>
      </c>
      <c r="W1999" s="31">
        <v>15</v>
      </c>
      <c r="X1999" s="31">
        <v>0</v>
      </c>
      <c r="Y1999" s="31">
        <v>18</v>
      </c>
      <c r="Z1999" s="31">
        <v>14</v>
      </c>
      <c r="AA1999" s="28">
        <v>2</v>
      </c>
      <c r="AB1999" s="28">
        <v>2</v>
      </c>
      <c r="AC1999" s="28">
        <v>0</v>
      </c>
      <c r="AD1999" s="28">
        <v>3</v>
      </c>
      <c r="AE1999" s="28">
        <v>8</v>
      </c>
      <c r="AF1999" s="28">
        <v>0</v>
      </c>
      <c r="AG1999" s="28">
        <v>0</v>
      </c>
      <c r="AH1999" s="28">
        <v>0</v>
      </c>
      <c r="AI1999" s="28">
        <v>0</v>
      </c>
      <c r="AJ1999" s="28">
        <v>0</v>
      </c>
      <c r="AK1999" s="28">
        <v>0</v>
      </c>
      <c r="AL1999" s="28">
        <v>3</v>
      </c>
      <c r="AM1999" s="28">
        <v>11</v>
      </c>
      <c r="AN1999" s="32">
        <v>0</v>
      </c>
    </row>
    <row r="2000" spans="1:40" x14ac:dyDescent="0.35">
      <c r="A2000" s="19">
        <v>10755</v>
      </c>
      <c r="B2000" s="20">
        <v>1976</v>
      </c>
      <c r="C2000" s="21">
        <f ca="1">YEAR(TODAY())-CLEAN!$B2000</f>
        <v>49</v>
      </c>
      <c r="D2000" s="28" t="s">
        <v>792</v>
      </c>
      <c r="E2000" s="20" t="s">
        <v>717</v>
      </c>
      <c r="F2000" s="20" t="s">
        <v>710</v>
      </c>
      <c r="G2000" s="22">
        <v>23718</v>
      </c>
      <c r="H2000" s="21">
        <v>1</v>
      </c>
      <c r="I2000" s="21">
        <v>0</v>
      </c>
      <c r="J2000" s="21">
        <f>CLEAN!$H2000+CLEAN!$I2000</f>
        <v>1</v>
      </c>
      <c r="K2000" s="23">
        <v>41519</v>
      </c>
      <c r="L2000" s="21">
        <f ca="1">YEAR(TODAY())-YEAR(CLEAN!$K2000)</f>
        <v>12</v>
      </c>
      <c r="M2000" s="21">
        <v>76</v>
      </c>
      <c r="N2000" s="21">
        <f>SUM(CLEAN!$AB2000:$AE2000)</f>
        <v>13</v>
      </c>
      <c r="O2000" s="24">
        <f>CLEAN!$U2000+CLEAN!$V2000+CLEAN!$W2000+CLEAN!$X2000+CLEAN!$Y2000+CLEAN!$Z2000</f>
        <v>81</v>
      </c>
      <c r="P2000" s="21">
        <f>IF(CLEAN!$M2000&lt;=32,3,IF(CLEAN!$M2000&lt;=65,2,1))</f>
        <v>1</v>
      </c>
      <c r="Q2000" s="21">
        <f>IF(Table_Market[[#This Row],[F_TOTAL_achat]]&lt;=14,1,IF(Table_Market[[#This Row],[F_TOTAL_achat]]&lt;=21,2,3))</f>
        <v>1</v>
      </c>
      <c r="R2000" s="21">
        <f>IF(Table_Market[[#This Row],[M_TOTAL_dépensé]]&lt;=115,1,IF(Table_Market[[#This Row],[M_TOTAL_dépensé]]&lt;=833,2,3))</f>
        <v>1</v>
      </c>
      <c r="S2000" s="21" t="str">
        <f>Table_Market[[#This Row],[R_SCORE]]&amp;Table_Market[[#This Row],[F_SCORE]]&amp;Table_Market[[#This Row],[M_SCORE]]</f>
        <v>111</v>
      </c>
      <c r="T20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00" s="24">
        <v>6</v>
      </c>
      <c r="V2000" s="24">
        <v>3</v>
      </c>
      <c r="W2000" s="24">
        <v>14</v>
      </c>
      <c r="X2000" s="24">
        <v>15</v>
      </c>
      <c r="Y2000" s="24">
        <v>7</v>
      </c>
      <c r="Z2000" s="24">
        <v>36</v>
      </c>
      <c r="AA2000" s="21">
        <v>3</v>
      </c>
      <c r="AB2000" s="21">
        <v>3</v>
      </c>
      <c r="AC2000" s="21">
        <v>1</v>
      </c>
      <c r="AD2000" s="21">
        <v>2</v>
      </c>
      <c r="AE2000" s="21">
        <v>7</v>
      </c>
      <c r="AF2000" s="21">
        <v>0</v>
      </c>
      <c r="AG2000" s="21">
        <v>0</v>
      </c>
      <c r="AH2000" s="21">
        <v>0</v>
      </c>
      <c r="AI2000" s="21">
        <v>0</v>
      </c>
      <c r="AJ2000" s="21">
        <v>0</v>
      </c>
      <c r="AK2000" s="21">
        <v>0</v>
      </c>
      <c r="AL2000" s="21">
        <v>3</v>
      </c>
      <c r="AM2000" s="21">
        <v>11</v>
      </c>
      <c r="AN2000" s="25">
        <v>0</v>
      </c>
    </row>
    <row r="2001" spans="1:40" x14ac:dyDescent="0.35">
      <c r="A2001" s="26">
        <v>2936</v>
      </c>
      <c r="B2001" s="27">
        <v>1982</v>
      </c>
      <c r="C2001" s="21">
        <f ca="1">YEAR(TODAY())-CLEAN!$B2001</f>
        <v>43</v>
      </c>
      <c r="D2001" s="28" t="s">
        <v>793</v>
      </c>
      <c r="E2001" s="27" t="s">
        <v>717</v>
      </c>
      <c r="F2001" s="27" t="s">
        <v>713</v>
      </c>
      <c r="G2001" s="29">
        <v>23661</v>
      </c>
      <c r="H2001" s="28">
        <v>1</v>
      </c>
      <c r="I2001" s="28">
        <v>0</v>
      </c>
      <c r="J2001" s="28">
        <f>CLEAN!$H2001+CLEAN!$I2001</f>
        <v>1</v>
      </c>
      <c r="K2001" s="30">
        <v>41612</v>
      </c>
      <c r="L2001" s="28">
        <f ca="1">YEAR(TODAY())-YEAR(CLEAN!$K2001)</f>
        <v>12</v>
      </c>
      <c r="M2001" s="28">
        <v>46</v>
      </c>
      <c r="N2001" s="28">
        <f>SUM(CLEAN!$AB2001:$AE2001)</f>
        <v>11</v>
      </c>
      <c r="O2001" s="31">
        <f>CLEAN!$U2001+CLEAN!$V2001+CLEAN!$W2001+CLEAN!$X2001+CLEAN!$Y2001+CLEAN!$Z2001</f>
        <v>23</v>
      </c>
      <c r="P2001" s="28">
        <f>IF(CLEAN!$M2001&lt;=32,3,IF(CLEAN!$M2001&lt;=65,2,1))</f>
        <v>2</v>
      </c>
      <c r="Q2001" s="28">
        <f>IF(Table_Market[[#This Row],[F_TOTAL_achat]]&lt;=14,1,IF(Table_Market[[#This Row],[F_TOTAL_achat]]&lt;=21,2,3))</f>
        <v>1</v>
      </c>
      <c r="R2001" s="28">
        <f>IF(Table_Market[[#This Row],[M_TOTAL_dépensé]]&lt;=115,1,IF(Table_Market[[#This Row],[M_TOTAL_dépensé]]&lt;=833,2,3))</f>
        <v>1</v>
      </c>
      <c r="S2001" s="21" t="str">
        <f>Table_Market[[#This Row],[R_SCORE]]&amp;Table_Market[[#This Row],[F_SCORE]]&amp;Table_Market[[#This Row],[M_SCORE]]</f>
        <v>211</v>
      </c>
      <c r="T20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01" s="31">
        <v>18</v>
      </c>
      <c r="V2001" s="31">
        <v>0</v>
      </c>
      <c r="W2001" s="31">
        <v>4</v>
      </c>
      <c r="X2001" s="31">
        <v>0</v>
      </c>
      <c r="Y2001" s="31">
        <v>0</v>
      </c>
      <c r="Z2001" s="31">
        <v>1</v>
      </c>
      <c r="AA2001" s="28">
        <v>1</v>
      </c>
      <c r="AB2001" s="28">
        <v>1</v>
      </c>
      <c r="AC2001" s="28">
        <v>0</v>
      </c>
      <c r="AD2001" s="28">
        <v>3</v>
      </c>
      <c r="AE2001" s="28">
        <v>7</v>
      </c>
      <c r="AF2001" s="28">
        <v>0</v>
      </c>
      <c r="AG2001" s="28">
        <v>0</v>
      </c>
      <c r="AH2001" s="28">
        <v>0</v>
      </c>
      <c r="AI2001" s="28">
        <v>0</v>
      </c>
      <c r="AJ2001" s="28">
        <v>0</v>
      </c>
      <c r="AK2001" s="28">
        <v>0</v>
      </c>
      <c r="AL2001" s="28">
        <v>3</v>
      </c>
      <c r="AM2001" s="28">
        <v>11</v>
      </c>
      <c r="AN2001" s="32">
        <v>0</v>
      </c>
    </row>
    <row r="2002" spans="1:40" x14ac:dyDescent="0.35">
      <c r="A2002" s="19">
        <v>2230</v>
      </c>
      <c r="B2002" s="20">
        <v>1970</v>
      </c>
      <c r="C2002" s="21">
        <f ca="1">YEAR(TODAY())-CLEAN!$B2002</f>
        <v>55</v>
      </c>
      <c r="D2002" s="28" t="s">
        <v>792</v>
      </c>
      <c r="E2002" s="20" t="s">
        <v>714</v>
      </c>
      <c r="F2002" s="20" t="s">
        <v>710</v>
      </c>
      <c r="G2002" s="22">
        <v>23626</v>
      </c>
      <c r="H2002" s="21">
        <v>1</v>
      </c>
      <c r="I2002" s="21">
        <v>0</v>
      </c>
      <c r="J2002" s="21">
        <f>CLEAN!$H2002+CLEAN!$I2002</f>
        <v>1</v>
      </c>
      <c r="K2002" s="23">
        <v>41783</v>
      </c>
      <c r="L2002" s="21">
        <f ca="1">YEAR(TODAY())-YEAR(CLEAN!$K2002)</f>
        <v>11</v>
      </c>
      <c r="M2002" s="21">
        <v>84</v>
      </c>
      <c r="N2002" s="21">
        <f>SUM(CLEAN!$AB2002:$AE2002)</f>
        <v>12</v>
      </c>
      <c r="O2002" s="24">
        <f>CLEAN!$U2002+CLEAN!$V2002+CLEAN!$W2002+CLEAN!$X2002+CLEAN!$Y2002+CLEAN!$Z2002</f>
        <v>43</v>
      </c>
      <c r="P2002" s="21">
        <f>IF(CLEAN!$M2002&lt;=32,3,IF(CLEAN!$M2002&lt;=65,2,1))</f>
        <v>1</v>
      </c>
      <c r="Q2002" s="21">
        <f>IF(Table_Market[[#This Row],[F_TOTAL_achat]]&lt;=14,1,IF(Table_Market[[#This Row],[F_TOTAL_achat]]&lt;=21,2,3))</f>
        <v>1</v>
      </c>
      <c r="R2002" s="21">
        <f>IF(Table_Market[[#This Row],[M_TOTAL_dépensé]]&lt;=115,1,IF(Table_Market[[#This Row],[M_TOTAL_dépensé]]&lt;=833,2,3))</f>
        <v>1</v>
      </c>
      <c r="S2002" s="21" t="str">
        <f>Table_Market[[#This Row],[R_SCORE]]&amp;Table_Market[[#This Row],[F_SCORE]]&amp;Table_Market[[#This Row],[M_SCORE]]</f>
        <v>111</v>
      </c>
      <c r="T20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02" s="24">
        <v>27</v>
      </c>
      <c r="V2002" s="24">
        <v>2</v>
      </c>
      <c r="W2002" s="24">
        <v>14</v>
      </c>
      <c r="X2002" s="24">
        <v>0</v>
      </c>
      <c r="Y2002" s="24">
        <v>0</v>
      </c>
      <c r="Z2002" s="24">
        <v>0</v>
      </c>
      <c r="AA2002" s="21">
        <v>3</v>
      </c>
      <c r="AB2002" s="21">
        <v>3</v>
      </c>
      <c r="AC2002" s="21">
        <v>1</v>
      </c>
      <c r="AD2002" s="21">
        <v>3</v>
      </c>
      <c r="AE2002" s="21">
        <v>5</v>
      </c>
      <c r="AF2002" s="21">
        <v>0</v>
      </c>
      <c r="AG2002" s="21">
        <v>0</v>
      </c>
      <c r="AH2002" s="21">
        <v>0</v>
      </c>
      <c r="AI2002" s="21">
        <v>0</v>
      </c>
      <c r="AJ2002" s="21">
        <v>0</v>
      </c>
      <c r="AK2002" s="21">
        <v>0</v>
      </c>
      <c r="AL2002" s="21">
        <v>3</v>
      </c>
      <c r="AM2002" s="21">
        <v>11</v>
      </c>
      <c r="AN2002" s="25">
        <v>0</v>
      </c>
    </row>
    <row r="2003" spans="1:40" x14ac:dyDescent="0.35">
      <c r="A2003" s="26">
        <v>7301</v>
      </c>
      <c r="B2003" s="27">
        <v>1982</v>
      </c>
      <c r="C2003" s="21">
        <f ca="1">YEAR(TODAY())-CLEAN!$B2003</f>
        <v>43</v>
      </c>
      <c r="D2003" s="28" t="s">
        <v>793</v>
      </c>
      <c r="E2003" s="27" t="s">
        <v>717</v>
      </c>
      <c r="F2003" s="27" t="s">
        <v>709</v>
      </c>
      <c r="G2003" s="29">
        <v>23616</v>
      </c>
      <c r="H2003" s="28">
        <v>1</v>
      </c>
      <c r="I2003" s="28">
        <v>0</v>
      </c>
      <c r="J2003" s="28">
        <f>CLEAN!$H2003+CLEAN!$I2003</f>
        <v>1</v>
      </c>
      <c r="K2003" s="30">
        <v>41230</v>
      </c>
      <c r="L2003" s="28">
        <f ca="1">YEAR(TODAY())-YEAR(CLEAN!$K2003)</f>
        <v>13</v>
      </c>
      <c r="M2003" s="28">
        <v>76</v>
      </c>
      <c r="N2003" s="28">
        <f>SUM(CLEAN!$AB2003:$AE2003)</f>
        <v>14</v>
      </c>
      <c r="O2003" s="31">
        <f>CLEAN!$U2003+CLEAN!$V2003+CLEAN!$W2003+CLEAN!$X2003+CLEAN!$Y2003+CLEAN!$Z2003</f>
        <v>79</v>
      </c>
      <c r="P2003" s="28">
        <f>IF(CLEAN!$M2003&lt;=32,3,IF(CLEAN!$M2003&lt;=65,2,1))</f>
        <v>1</v>
      </c>
      <c r="Q2003" s="28">
        <f>IF(Table_Market[[#This Row],[F_TOTAL_achat]]&lt;=14,1,IF(Table_Market[[#This Row],[F_TOTAL_achat]]&lt;=21,2,3))</f>
        <v>1</v>
      </c>
      <c r="R2003" s="28">
        <f>IF(Table_Market[[#This Row],[M_TOTAL_dépensé]]&lt;=115,1,IF(Table_Market[[#This Row],[M_TOTAL_dépensé]]&lt;=833,2,3))</f>
        <v>1</v>
      </c>
      <c r="S2003" s="21" t="str">
        <f>Table_Market[[#This Row],[R_SCORE]]&amp;Table_Market[[#This Row],[F_SCORE]]&amp;Table_Market[[#This Row],[M_SCORE]]</f>
        <v>111</v>
      </c>
      <c r="T20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03" s="31">
        <v>4</v>
      </c>
      <c r="V2003" s="31">
        <v>22</v>
      </c>
      <c r="W2003" s="31">
        <v>11</v>
      </c>
      <c r="X2003" s="31">
        <v>3</v>
      </c>
      <c r="Y2003" s="31">
        <v>7</v>
      </c>
      <c r="Z2003" s="31">
        <v>32</v>
      </c>
      <c r="AA2003" s="28">
        <v>2</v>
      </c>
      <c r="AB2003" s="28">
        <v>3</v>
      </c>
      <c r="AC2003" s="28">
        <v>0</v>
      </c>
      <c r="AD2003" s="28">
        <v>3</v>
      </c>
      <c r="AE2003" s="28">
        <v>8</v>
      </c>
      <c r="AF2003" s="28">
        <v>0</v>
      </c>
      <c r="AG2003" s="28">
        <v>0</v>
      </c>
      <c r="AH2003" s="28">
        <v>0</v>
      </c>
      <c r="AI2003" s="28">
        <v>0</v>
      </c>
      <c r="AJ2003" s="28">
        <v>0</v>
      </c>
      <c r="AK2003" s="28">
        <v>0</v>
      </c>
      <c r="AL2003" s="28">
        <v>3</v>
      </c>
      <c r="AM2003" s="28">
        <v>11</v>
      </c>
      <c r="AN2003" s="32">
        <v>1</v>
      </c>
    </row>
    <row r="2004" spans="1:40" x14ac:dyDescent="0.35">
      <c r="A2004" s="19">
        <v>5346</v>
      </c>
      <c r="B2004" s="20">
        <v>1973</v>
      </c>
      <c r="C2004" s="21">
        <f ca="1">YEAR(TODAY())-CLEAN!$B2004</f>
        <v>52</v>
      </c>
      <c r="D2004" s="28" t="s">
        <v>792</v>
      </c>
      <c r="E2004" s="20" t="s">
        <v>717</v>
      </c>
      <c r="F2004" s="20" t="s">
        <v>710</v>
      </c>
      <c r="G2004" s="22">
        <v>23559</v>
      </c>
      <c r="H2004" s="21">
        <v>1</v>
      </c>
      <c r="I2004" s="21">
        <v>0</v>
      </c>
      <c r="J2004" s="21">
        <f>CLEAN!$H2004+CLEAN!$I2004</f>
        <v>1</v>
      </c>
      <c r="K2004" s="23">
        <v>41458</v>
      </c>
      <c r="L2004" s="21">
        <f ca="1">YEAR(TODAY())-YEAR(CLEAN!$K2004)</f>
        <v>12</v>
      </c>
      <c r="M2004" s="21">
        <v>87</v>
      </c>
      <c r="N2004" s="21">
        <f>SUM(CLEAN!$AB2004:$AE2004)</f>
        <v>13</v>
      </c>
      <c r="O2004" s="24">
        <f>CLEAN!$U2004+CLEAN!$V2004+CLEAN!$W2004+CLEAN!$X2004+CLEAN!$Y2004+CLEAN!$Z2004</f>
        <v>79</v>
      </c>
      <c r="P2004" s="21">
        <f>IF(CLEAN!$M2004&lt;=32,3,IF(CLEAN!$M2004&lt;=65,2,1))</f>
        <v>1</v>
      </c>
      <c r="Q2004" s="21">
        <f>IF(Table_Market[[#This Row],[F_TOTAL_achat]]&lt;=14,1,IF(Table_Market[[#This Row],[F_TOTAL_achat]]&lt;=21,2,3))</f>
        <v>1</v>
      </c>
      <c r="R2004" s="21">
        <f>IF(Table_Market[[#This Row],[M_TOTAL_dépensé]]&lt;=115,1,IF(Table_Market[[#This Row],[M_TOTAL_dépensé]]&lt;=833,2,3))</f>
        <v>1</v>
      </c>
      <c r="S2004" s="21" t="str">
        <f>Table_Market[[#This Row],[R_SCORE]]&amp;Table_Market[[#This Row],[F_SCORE]]&amp;Table_Market[[#This Row],[M_SCORE]]</f>
        <v>111</v>
      </c>
      <c r="T20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04" s="24">
        <v>25</v>
      </c>
      <c r="V2004" s="24">
        <v>5</v>
      </c>
      <c r="W2004" s="24">
        <v>19</v>
      </c>
      <c r="X2004" s="24">
        <v>7</v>
      </c>
      <c r="Y2004" s="24">
        <v>0</v>
      </c>
      <c r="Z2004" s="24">
        <v>23</v>
      </c>
      <c r="AA2004" s="21">
        <v>3</v>
      </c>
      <c r="AB2004" s="21">
        <v>3</v>
      </c>
      <c r="AC2004" s="21">
        <v>0</v>
      </c>
      <c r="AD2004" s="21">
        <v>3</v>
      </c>
      <c r="AE2004" s="21">
        <v>7</v>
      </c>
      <c r="AF2004" s="21">
        <v>0</v>
      </c>
      <c r="AG2004" s="21">
        <v>0</v>
      </c>
      <c r="AH2004" s="21">
        <v>0</v>
      </c>
      <c r="AI2004" s="21">
        <v>0</v>
      </c>
      <c r="AJ2004" s="21">
        <v>0</v>
      </c>
      <c r="AK2004" s="21">
        <v>0</v>
      </c>
      <c r="AL2004" s="21">
        <v>3</v>
      </c>
      <c r="AM2004" s="21">
        <v>11</v>
      </c>
      <c r="AN2004" s="25">
        <v>0</v>
      </c>
    </row>
    <row r="2005" spans="1:40" x14ac:dyDescent="0.35">
      <c r="A2005" s="26">
        <v>9727</v>
      </c>
      <c r="B2005" s="27">
        <v>1957</v>
      </c>
      <c r="C2005" s="21">
        <f ca="1">YEAR(TODAY())-CLEAN!$B2005</f>
        <v>68</v>
      </c>
      <c r="D2005" s="28" t="s">
        <v>794</v>
      </c>
      <c r="E2005" s="27" t="s">
        <v>716</v>
      </c>
      <c r="F2005" s="27" t="s">
        <v>710</v>
      </c>
      <c r="G2005" s="29">
        <v>23539</v>
      </c>
      <c r="H2005" s="28">
        <v>0</v>
      </c>
      <c r="I2005" s="28">
        <v>0</v>
      </c>
      <c r="J2005" s="28">
        <f>CLEAN!$H2005+CLEAN!$I2005</f>
        <v>0</v>
      </c>
      <c r="K2005" s="30">
        <v>41698</v>
      </c>
      <c r="L2005" s="28">
        <f ca="1">YEAR(TODAY())-YEAR(CLEAN!$K2005)</f>
        <v>11</v>
      </c>
      <c r="M2005" s="28">
        <v>13</v>
      </c>
      <c r="N2005" s="28">
        <f>SUM(CLEAN!$AB2005:$AE2005)</f>
        <v>12</v>
      </c>
      <c r="O2005" s="31">
        <f>CLEAN!$U2005+CLEAN!$V2005+CLEAN!$W2005+CLEAN!$X2005+CLEAN!$Y2005+CLEAN!$Z2005</f>
        <v>81</v>
      </c>
      <c r="P2005" s="28">
        <f>IF(CLEAN!$M2005&lt;=32,3,IF(CLEAN!$M2005&lt;=65,2,1))</f>
        <v>3</v>
      </c>
      <c r="Q2005" s="28">
        <f>IF(Table_Market[[#This Row],[F_TOTAL_achat]]&lt;=14,1,IF(Table_Market[[#This Row],[F_TOTAL_achat]]&lt;=21,2,3))</f>
        <v>1</v>
      </c>
      <c r="R2005" s="28">
        <f>IF(Table_Market[[#This Row],[M_TOTAL_dépensé]]&lt;=115,1,IF(Table_Market[[#This Row],[M_TOTAL_dépensé]]&lt;=833,2,3))</f>
        <v>1</v>
      </c>
      <c r="S2005" s="21" t="str">
        <f>Table_Market[[#This Row],[R_SCORE]]&amp;Table_Market[[#This Row],[F_SCORE]]&amp;Table_Market[[#This Row],[M_SCORE]]</f>
        <v>311</v>
      </c>
      <c r="T20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05" s="31">
        <v>4</v>
      </c>
      <c r="V2005" s="31">
        <v>24</v>
      </c>
      <c r="W2005" s="31">
        <v>11</v>
      </c>
      <c r="X2005" s="31">
        <v>16</v>
      </c>
      <c r="Y2005" s="31">
        <v>1</v>
      </c>
      <c r="Z2005" s="31">
        <v>25</v>
      </c>
      <c r="AA2005" s="28">
        <v>1</v>
      </c>
      <c r="AB2005" s="28">
        <v>2</v>
      </c>
      <c r="AC2005" s="28">
        <v>0</v>
      </c>
      <c r="AD2005" s="28">
        <v>4</v>
      </c>
      <c r="AE2005" s="28">
        <v>6</v>
      </c>
      <c r="AF2005" s="28">
        <v>0</v>
      </c>
      <c r="AG2005" s="28">
        <v>0</v>
      </c>
      <c r="AH2005" s="28">
        <v>0</v>
      </c>
      <c r="AI2005" s="28">
        <v>0</v>
      </c>
      <c r="AJ2005" s="28">
        <v>0</v>
      </c>
      <c r="AK2005" s="28">
        <v>0</v>
      </c>
      <c r="AL2005" s="28">
        <v>3</v>
      </c>
      <c r="AM2005" s="28">
        <v>11</v>
      </c>
      <c r="AN2005" s="32">
        <v>0</v>
      </c>
    </row>
    <row r="2006" spans="1:40" x14ac:dyDescent="0.35">
      <c r="A2006" s="19">
        <v>7788</v>
      </c>
      <c r="B2006" s="20">
        <v>1983</v>
      </c>
      <c r="C2006" s="21">
        <f ca="1">YEAR(TODAY())-CLEAN!$B2006</f>
        <v>42</v>
      </c>
      <c r="D2006" s="28" t="s">
        <v>793</v>
      </c>
      <c r="E2006" s="20" t="s">
        <v>714</v>
      </c>
      <c r="F2006" s="20" t="s">
        <v>710</v>
      </c>
      <c r="G2006" s="22">
        <v>23536</v>
      </c>
      <c r="H2006" s="21">
        <v>1</v>
      </c>
      <c r="I2006" s="21">
        <v>0</v>
      </c>
      <c r="J2006" s="21">
        <f>CLEAN!$H2006+CLEAN!$I2006</f>
        <v>1</v>
      </c>
      <c r="K2006" s="23">
        <v>41794</v>
      </c>
      <c r="L2006" s="21">
        <f ca="1">YEAR(TODAY())-YEAR(CLEAN!$K2006)</f>
        <v>11</v>
      </c>
      <c r="M2006" s="21">
        <v>53</v>
      </c>
      <c r="N2006" s="21">
        <f>SUM(CLEAN!$AB2006:$AE2006)</f>
        <v>6</v>
      </c>
      <c r="O2006" s="24">
        <f>CLEAN!$U2006+CLEAN!$V2006+CLEAN!$W2006+CLEAN!$X2006+CLEAN!$Y2006+CLEAN!$Z2006</f>
        <v>10</v>
      </c>
      <c r="P2006" s="21">
        <f>IF(CLEAN!$M2006&lt;=32,3,IF(CLEAN!$M2006&lt;=65,2,1))</f>
        <v>2</v>
      </c>
      <c r="Q2006" s="21">
        <f>IF(Table_Market[[#This Row],[F_TOTAL_achat]]&lt;=14,1,IF(Table_Market[[#This Row],[F_TOTAL_achat]]&lt;=21,2,3))</f>
        <v>1</v>
      </c>
      <c r="R2006" s="21">
        <f>IF(Table_Market[[#This Row],[M_TOTAL_dépensé]]&lt;=115,1,IF(Table_Market[[#This Row],[M_TOTAL_dépensé]]&lt;=833,2,3))</f>
        <v>1</v>
      </c>
      <c r="S2006" s="21" t="str">
        <f>Table_Market[[#This Row],[R_SCORE]]&amp;Table_Market[[#This Row],[F_SCORE]]&amp;Table_Market[[#This Row],[M_SCORE]]</f>
        <v>211</v>
      </c>
      <c r="T20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06" s="24">
        <v>6</v>
      </c>
      <c r="V2006" s="24">
        <v>0</v>
      </c>
      <c r="W2006" s="24">
        <v>3</v>
      </c>
      <c r="X2006" s="24">
        <v>0</v>
      </c>
      <c r="Y2006" s="24">
        <v>0</v>
      </c>
      <c r="Z2006" s="24">
        <v>1</v>
      </c>
      <c r="AA2006" s="21">
        <v>1</v>
      </c>
      <c r="AB2006" s="21">
        <v>0</v>
      </c>
      <c r="AC2006" s="21">
        <v>0</v>
      </c>
      <c r="AD2006" s="21">
        <v>3</v>
      </c>
      <c r="AE2006" s="21">
        <v>3</v>
      </c>
      <c r="AF2006" s="21">
        <v>0</v>
      </c>
      <c r="AG2006" s="21">
        <v>0</v>
      </c>
      <c r="AH2006" s="21">
        <v>0</v>
      </c>
      <c r="AI2006" s="21">
        <v>0</v>
      </c>
      <c r="AJ2006" s="21">
        <v>0</v>
      </c>
      <c r="AK2006" s="21">
        <v>0</v>
      </c>
      <c r="AL2006" s="21">
        <v>3</v>
      </c>
      <c r="AM2006" s="21">
        <v>11</v>
      </c>
      <c r="AN2006" s="25">
        <v>0</v>
      </c>
    </row>
    <row r="2007" spans="1:40" x14ac:dyDescent="0.35">
      <c r="A2007" s="26">
        <v>1744</v>
      </c>
      <c r="B2007" s="27">
        <v>1965</v>
      </c>
      <c r="C2007" s="21">
        <f ca="1">YEAR(TODAY())-CLEAN!$B2007</f>
        <v>60</v>
      </c>
      <c r="D2007" s="28" t="s">
        <v>794</v>
      </c>
      <c r="E2007" s="27" t="s">
        <v>715</v>
      </c>
      <c r="F2007" s="27" t="s">
        <v>709</v>
      </c>
      <c r="G2007" s="29">
        <v>23529</v>
      </c>
      <c r="H2007" s="28">
        <v>0</v>
      </c>
      <c r="I2007" s="28">
        <v>1</v>
      </c>
      <c r="J2007" s="28">
        <f>CLEAN!$H2007+CLEAN!$I2007</f>
        <v>1</v>
      </c>
      <c r="K2007" s="30">
        <v>41281</v>
      </c>
      <c r="L2007" s="28">
        <f ca="1">YEAR(TODAY())-YEAR(CLEAN!$K2007)</f>
        <v>12</v>
      </c>
      <c r="M2007" s="28">
        <v>67</v>
      </c>
      <c r="N2007" s="28">
        <f>SUM(CLEAN!$AB2007:$AE2007)</f>
        <v>10</v>
      </c>
      <c r="O2007" s="31">
        <f>CLEAN!$U2007+CLEAN!$V2007+CLEAN!$W2007+CLEAN!$X2007+CLEAN!$Y2007+CLEAN!$Z2007</f>
        <v>54</v>
      </c>
      <c r="P2007" s="28">
        <f>IF(CLEAN!$M2007&lt;=32,3,IF(CLEAN!$M2007&lt;=65,2,1))</f>
        <v>1</v>
      </c>
      <c r="Q2007" s="28">
        <f>IF(Table_Market[[#This Row],[F_TOTAL_achat]]&lt;=14,1,IF(Table_Market[[#This Row],[F_TOTAL_achat]]&lt;=21,2,3))</f>
        <v>1</v>
      </c>
      <c r="R2007" s="28">
        <f>IF(Table_Market[[#This Row],[M_TOTAL_dépensé]]&lt;=115,1,IF(Table_Market[[#This Row],[M_TOTAL_dépensé]]&lt;=833,2,3))</f>
        <v>1</v>
      </c>
      <c r="S2007" s="21" t="str">
        <f>Table_Market[[#This Row],[R_SCORE]]&amp;Table_Market[[#This Row],[F_SCORE]]&amp;Table_Market[[#This Row],[M_SCORE]]</f>
        <v>111</v>
      </c>
      <c r="T20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07" s="31">
        <v>9</v>
      </c>
      <c r="V2007" s="31">
        <v>7</v>
      </c>
      <c r="W2007" s="31">
        <v>13</v>
      </c>
      <c r="X2007" s="31">
        <v>3</v>
      </c>
      <c r="Y2007" s="31">
        <v>2</v>
      </c>
      <c r="Z2007" s="31">
        <v>20</v>
      </c>
      <c r="AA2007" s="28">
        <v>1</v>
      </c>
      <c r="AB2007" s="28">
        <v>1</v>
      </c>
      <c r="AC2007" s="28">
        <v>1</v>
      </c>
      <c r="AD2007" s="28">
        <v>2</v>
      </c>
      <c r="AE2007" s="28">
        <v>6</v>
      </c>
      <c r="AF2007" s="28">
        <v>0</v>
      </c>
      <c r="AG2007" s="28">
        <v>0</v>
      </c>
      <c r="AH2007" s="28">
        <v>0</v>
      </c>
      <c r="AI2007" s="28">
        <v>0</v>
      </c>
      <c r="AJ2007" s="28">
        <v>0</v>
      </c>
      <c r="AK2007" s="28">
        <v>0</v>
      </c>
      <c r="AL2007" s="28">
        <v>3</v>
      </c>
      <c r="AM2007" s="28">
        <v>11</v>
      </c>
      <c r="AN2007" s="32">
        <v>0</v>
      </c>
    </row>
    <row r="2008" spans="1:40" x14ac:dyDescent="0.35">
      <c r="A2008" s="19">
        <v>6673</v>
      </c>
      <c r="B2008" s="20">
        <v>1965</v>
      </c>
      <c r="C2008" s="21">
        <f ca="1">YEAR(TODAY())-CLEAN!$B2008</f>
        <v>60</v>
      </c>
      <c r="D2008" s="28" t="s">
        <v>794</v>
      </c>
      <c r="E2008" s="20" t="s">
        <v>716</v>
      </c>
      <c r="F2008" s="20" t="s">
        <v>709</v>
      </c>
      <c r="G2008" s="22">
        <v>23478</v>
      </c>
      <c r="H2008" s="21">
        <v>0</v>
      </c>
      <c r="I2008" s="21">
        <v>0</v>
      </c>
      <c r="J2008" s="21">
        <f>CLEAN!$H2008+CLEAN!$I2008</f>
        <v>0</v>
      </c>
      <c r="K2008" s="23">
        <v>41352</v>
      </c>
      <c r="L2008" s="21">
        <f ca="1">YEAR(TODAY())-YEAR(CLEAN!$K2008)</f>
        <v>12</v>
      </c>
      <c r="M2008" s="21">
        <v>51</v>
      </c>
      <c r="N2008" s="21">
        <f>SUM(CLEAN!$AB2008:$AE2008)</f>
        <v>14</v>
      </c>
      <c r="O2008" s="24">
        <f>CLEAN!$U2008+CLEAN!$V2008+CLEAN!$W2008+CLEAN!$X2008+CLEAN!$Y2008+CLEAN!$Z2008</f>
        <v>129</v>
      </c>
      <c r="P2008" s="21">
        <f>IF(CLEAN!$M2008&lt;=32,3,IF(CLEAN!$M2008&lt;=65,2,1))</f>
        <v>2</v>
      </c>
      <c r="Q2008" s="21">
        <f>IF(Table_Market[[#This Row],[F_TOTAL_achat]]&lt;=14,1,IF(Table_Market[[#This Row],[F_TOTAL_achat]]&lt;=21,2,3))</f>
        <v>1</v>
      </c>
      <c r="R2008" s="21">
        <f>IF(Table_Market[[#This Row],[M_TOTAL_dépensé]]&lt;=115,1,IF(Table_Market[[#This Row],[M_TOTAL_dépensé]]&lt;=833,2,3))</f>
        <v>2</v>
      </c>
      <c r="S2008" s="21" t="str">
        <f>Table_Market[[#This Row],[R_SCORE]]&amp;Table_Market[[#This Row],[F_SCORE]]&amp;Table_Market[[#This Row],[M_SCORE]]</f>
        <v>212</v>
      </c>
      <c r="T20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08" s="24">
        <v>28</v>
      </c>
      <c r="V2008" s="24">
        <v>6</v>
      </c>
      <c r="W2008" s="24">
        <v>27</v>
      </c>
      <c r="X2008" s="24">
        <v>12</v>
      </c>
      <c r="Y2008" s="24">
        <v>17</v>
      </c>
      <c r="Z2008" s="24">
        <v>39</v>
      </c>
      <c r="AA2008" s="21">
        <v>1</v>
      </c>
      <c r="AB2008" s="21">
        <v>3</v>
      </c>
      <c r="AC2008" s="21">
        <v>0</v>
      </c>
      <c r="AD2008" s="21">
        <v>3</v>
      </c>
      <c r="AE2008" s="21">
        <v>8</v>
      </c>
      <c r="AF2008" s="21">
        <v>0</v>
      </c>
      <c r="AG2008" s="21">
        <v>0</v>
      </c>
      <c r="AH2008" s="21">
        <v>0</v>
      </c>
      <c r="AI2008" s="21">
        <v>0</v>
      </c>
      <c r="AJ2008" s="21">
        <v>0</v>
      </c>
      <c r="AK2008" s="21">
        <v>0</v>
      </c>
      <c r="AL2008" s="21">
        <v>3</v>
      </c>
      <c r="AM2008" s="21">
        <v>11</v>
      </c>
      <c r="AN2008" s="25">
        <v>0</v>
      </c>
    </row>
    <row r="2009" spans="1:40" x14ac:dyDescent="0.35">
      <c r="A2009" s="26">
        <v>898</v>
      </c>
      <c r="B2009" s="27">
        <v>1986</v>
      </c>
      <c r="C2009" s="21">
        <f ca="1">YEAR(TODAY())-CLEAN!$B2009</f>
        <v>39</v>
      </c>
      <c r="D2009" s="28" t="s">
        <v>793</v>
      </c>
      <c r="E2009" s="27" t="s">
        <v>716</v>
      </c>
      <c r="F2009" s="27" t="s">
        <v>710</v>
      </c>
      <c r="G2009" s="29">
        <v>23477</v>
      </c>
      <c r="H2009" s="28">
        <v>1</v>
      </c>
      <c r="I2009" s="28">
        <v>0</v>
      </c>
      <c r="J2009" s="28">
        <f>CLEAN!$H2009+CLEAN!$I2009</f>
        <v>1</v>
      </c>
      <c r="K2009" s="30">
        <v>41568</v>
      </c>
      <c r="L2009" s="28">
        <f ca="1">YEAR(TODAY())-YEAR(CLEAN!$K2009)</f>
        <v>12</v>
      </c>
      <c r="M2009" s="28">
        <v>39</v>
      </c>
      <c r="N2009" s="28">
        <f>SUM(CLEAN!$AB2009:$AE2009)</f>
        <v>15</v>
      </c>
      <c r="O2009" s="31">
        <f>CLEAN!$U2009+CLEAN!$V2009+CLEAN!$W2009+CLEAN!$X2009+CLEAN!$Y2009+CLEAN!$Z2009</f>
        <v>147</v>
      </c>
      <c r="P2009" s="28">
        <f>IF(CLEAN!$M2009&lt;=32,3,IF(CLEAN!$M2009&lt;=65,2,1))</f>
        <v>2</v>
      </c>
      <c r="Q2009" s="28">
        <f>IF(Table_Market[[#This Row],[F_TOTAL_achat]]&lt;=14,1,IF(Table_Market[[#This Row],[F_TOTAL_achat]]&lt;=21,2,3))</f>
        <v>2</v>
      </c>
      <c r="R2009" s="28">
        <f>IF(Table_Market[[#This Row],[M_TOTAL_dépensé]]&lt;=115,1,IF(Table_Market[[#This Row],[M_TOTAL_dépensé]]&lt;=833,2,3))</f>
        <v>2</v>
      </c>
      <c r="S2009" s="21" t="str">
        <f>Table_Market[[#This Row],[R_SCORE]]&amp;Table_Market[[#This Row],[F_SCORE]]&amp;Table_Market[[#This Row],[M_SCORE]]</f>
        <v>222</v>
      </c>
      <c r="T20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009" s="31">
        <v>38</v>
      </c>
      <c r="V2009" s="31">
        <v>15</v>
      </c>
      <c r="W2009" s="31">
        <v>54</v>
      </c>
      <c r="X2009" s="31">
        <v>3</v>
      </c>
      <c r="Y2009" s="31">
        <v>8</v>
      </c>
      <c r="Z2009" s="31">
        <v>29</v>
      </c>
      <c r="AA2009" s="28">
        <v>3</v>
      </c>
      <c r="AB2009" s="28">
        <v>3</v>
      </c>
      <c r="AC2009" s="28">
        <v>0</v>
      </c>
      <c r="AD2009" s="28">
        <v>4</v>
      </c>
      <c r="AE2009" s="28">
        <v>8</v>
      </c>
      <c r="AF2009" s="28">
        <v>0</v>
      </c>
      <c r="AG2009" s="28">
        <v>0</v>
      </c>
      <c r="AH2009" s="28">
        <v>0</v>
      </c>
      <c r="AI2009" s="28">
        <v>0</v>
      </c>
      <c r="AJ2009" s="28">
        <v>0</v>
      </c>
      <c r="AK2009" s="28">
        <v>0</v>
      </c>
      <c r="AL2009" s="28">
        <v>3</v>
      </c>
      <c r="AM2009" s="28">
        <v>11</v>
      </c>
      <c r="AN2009" s="32">
        <v>0</v>
      </c>
    </row>
    <row r="2010" spans="1:40" x14ac:dyDescent="0.35">
      <c r="A2010" s="19">
        <v>798</v>
      </c>
      <c r="B2010" s="20">
        <v>1987</v>
      </c>
      <c r="C2010" s="21">
        <f ca="1">YEAR(TODAY())-CLEAN!$B2010</f>
        <v>38</v>
      </c>
      <c r="D2010" s="28" t="s">
        <v>793</v>
      </c>
      <c r="E2010" s="20" t="s">
        <v>716</v>
      </c>
      <c r="F2010" s="20" t="s">
        <v>709</v>
      </c>
      <c r="G2010" s="22">
        <v>23442</v>
      </c>
      <c r="H2010" s="21">
        <v>1</v>
      </c>
      <c r="I2010" s="21">
        <v>0</v>
      </c>
      <c r="J2010" s="21">
        <f>CLEAN!$H2010+CLEAN!$I2010</f>
        <v>1</v>
      </c>
      <c r="K2010" s="23">
        <v>41267</v>
      </c>
      <c r="L2010" s="21">
        <f ca="1">YEAR(TODAY())-YEAR(CLEAN!$K2010)</f>
        <v>13</v>
      </c>
      <c r="M2010" s="21">
        <v>71</v>
      </c>
      <c r="N2010" s="21">
        <f>SUM(CLEAN!$AB2010:$AE2010)</f>
        <v>11</v>
      </c>
      <c r="O2010" s="24">
        <f>CLEAN!$U2010+CLEAN!$V2010+CLEAN!$W2010+CLEAN!$X2010+CLEAN!$Y2010+CLEAN!$Z2010</f>
        <v>27</v>
      </c>
      <c r="P2010" s="21">
        <f>IF(CLEAN!$M2010&lt;=32,3,IF(CLEAN!$M2010&lt;=65,2,1))</f>
        <v>1</v>
      </c>
      <c r="Q2010" s="21">
        <f>IF(Table_Market[[#This Row],[F_TOTAL_achat]]&lt;=14,1,IF(Table_Market[[#This Row],[F_TOTAL_achat]]&lt;=21,2,3))</f>
        <v>1</v>
      </c>
      <c r="R2010" s="21">
        <f>IF(Table_Market[[#This Row],[M_TOTAL_dépensé]]&lt;=115,1,IF(Table_Market[[#This Row],[M_TOTAL_dépensé]]&lt;=833,2,3))</f>
        <v>1</v>
      </c>
      <c r="S2010" s="21" t="str">
        <f>Table_Market[[#This Row],[R_SCORE]]&amp;Table_Market[[#This Row],[F_SCORE]]&amp;Table_Market[[#This Row],[M_SCORE]]</f>
        <v>111</v>
      </c>
      <c r="T20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0" s="24">
        <v>2</v>
      </c>
      <c r="V2010" s="24">
        <v>0</v>
      </c>
      <c r="W2010" s="24">
        <v>6</v>
      </c>
      <c r="X2010" s="24">
        <v>8</v>
      </c>
      <c r="Y2010" s="24">
        <v>6</v>
      </c>
      <c r="Z2010" s="24">
        <v>5</v>
      </c>
      <c r="AA2010" s="21">
        <v>1</v>
      </c>
      <c r="AB2010" s="21">
        <v>1</v>
      </c>
      <c r="AC2010" s="21">
        <v>0</v>
      </c>
      <c r="AD2010" s="21">
        <v>3</v>
      </c>
      <c r="AE2010" s="21">
        <v>7</v>
      </c>
      <c r="AF2010" s="21">
        <v>0</v>
      </c>
      <c r="AG2010" s="21">
        <v>0</v>
      </c>
      <c r="AH2010" s="21">
        <v>0</v>
      </c>
      <c r="AI2010" s="21">
        <v>0</v>
      </c>
      <c r="AJ2010" s="21">
        <v>0</v>
      </c>
      <c r="AK2010" s="21">
        <v>0</v>
      </c>
      <c r="AL2010" s="21">
        <v>3</v>
      </c>
      <c r="AM2010" s="21">
        <v>11</v>
      </c>
      <c r="AN2010" s="25">
        <v>0</v>
      </c>
    </row>
    <row r="2011" spans="1:40" x14ac:dyDescent="0.35">
      <c r="A2011" s="26">
        <v>3745</v>
      </c>
      <c r="B2011" s="27">
        <v>1988</v>
      </c>
      <c r="C2011" s="21">
        <f ca="1">YEAR(TODAY())-CLEAN!$B2011</f>
        <v>37</v>
      </c>
      <c r="D2011" s="28" t="s">
        <v>793</v>
      </c>
      <c r="E2011" s="27" t="s">
        <v>717</v>
      </c>
      <c r="F2011" s="27" t="s">
        <v>710</v>
      </c>
      <c r="G2011" s="29">
        <v>23331</v>
      </c>
      <c r="H2011" s="28">
        <v>1</v>
      </c>
      <c r="I2011" s="28">
        <v>0</v>
      </c>
      <c r="J2011" s="28">
        <f>CLEAN!$H2011+CLEAN!$I2011</f>
        <v>1</v>
      </c>
      <c r="K2011" s="30">
        <v>41156</v>
      </c>
      <c r="L2011" s="28">
        <f ca="1">YEAR(TODAY())-YEAR(CLEAN!$K2011)</f>
        <v>13</v>
      </c>
      <c r="M2011" s="28">
        <v>92</v>
      </c>
      <c r="N2011" s="28">
        <f>SUM(CLEAN!$AB2011:$AE2011)</f>
        <v>14</v>
      </c>
      <c r="O2011" s="31">
        <f>CLEAN!$U2011+CLEAN!$V2011+CLEAN!$W2011+CLEAN!$X2011+CLEAN!$Y2011+CLEAN!$Z2011</f>
        <v>103</v>
      </c>
      <c r="P2011" s="28">
        <f>IF(CLEAN!$M2011&lt;=32,3,IF(CLEAN!$M2011&lt;=65,2,1))</f>
        <v>1</v>
      </c>
      <c r="Q2011" s="28">
        <f>IF(Table_Market[[#This Row],[F_TOTAL_achat]]&lt;=14,1,IF(Table_Market[[#This Row],[F_TOTAL_achat]]&lt;=21,2,3))</f>
        <v>1</v>
      </c>
      <c r="R2011" s="28">
        <f>IF(Table_Market[[#This Row],[M_TOTAL_dépensé]]&lt;=115,1,IF(Table_Market[[#This Row],[M_TOTAL_dépensé]]&lt;=833,2,3))</f>
        <v>1</v>
      </c>
      <c r="S2011" s="21" t="str">
        <f>Table_Market[[#This Row],[R_SCORE]]&amp;Table_Market[[#This Row],[F_SCORE]]&amp;Table_Market[[#This Row],[M_SCORE]]</f>
        <v>111</v>
      </c>
      <c r="T20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1" s="31">
        <v>5</v>
      </c>
      <c r="V2011" s="31">
        <v>36</v>
      </c>
      <c r="W2011" s="31">
        <v>7</v>
      </c>
      <c r="X2011" s="31">
        <v>0</v>
      </c>
      <c r="Y2011" s="31">
        <v>10</v>
      </c>
      <c r="Z2011" s="31">
        <v>45</v>
      </c>
      <c r="AA2011" s="28">
        <v>2</v>
      </c>
      <c r="AB2011" s="28">
        <v>3</v>
      </c>
      <c r="AC2011" s="28">
        <v>0</v>
      </c>
      <c r="AD2011" s="28">
        <v>3</v>
      </c>
      <c r="AE2011" s="28">
        <v>8</v>
      </c>
      <c r="AF2011" s="28">
        <v>0</v>
      </c>
      <c r="AG2011" s="28">
        <v>0</v>
      </c>
      <c r="AH2011" s="28">
        <v>0</v>
      </c>
      <c r="AI2011" s="28">
        <v>0</v>
      </c>
      <c r="AJ2011" s="28">
        <v>0</v>
      </c>
      <c r="AK2011" s="28">
        <v>0</v>
      </c>
      <c r="AL2011" s="28">
        <v>3</v>
      </c>
      <c r="AM2011" s="28">
        <v>11</v>
      </c>
      <c r="AN2011" s="32">
        <v>0</v>
      </c>
    </row>
    <row r="2012" spans="1:40" x14ac:dyDescent="0.35">
      <c r="A2012" s="19">
        <v>9771</v>
      </c>
      <c r="B2012" s="20">
        <v>1988</v>
      </c>
      <c r="C2012" s="21">
        <f ca="1">YEAR(TODAY())-CLEAN!$B2012</f>
        <v>37</v>
      </c>
      <c r="D2012" s="28" t="s">
        <v>793</v>
      </c>
      <c r="E2012" s="20" t="s">
        <v>717</v>
      </c>
      <c r="F2012" s="20" t="s">
        <v>709</v>
      </c>
      <c r="G2012" s="22">
        <v>23331</v>
      </c>
      <c r="H2012" s="21">
        <v>1</v>
      </c>
      <c r="I2012" s="21">
        <v>0</v>
      </c>
      <c r="J2012" s="21">
        <f>CLEAN!$H2012+CLEAN!$I2012</f>
        <v>1</v>
      </c>
      <c r="K2012" s="23">
        <v>41187</v>
      </c>
      <c r="L2012" s="21">
        <f ca="1">YEAR(TODAY())-YEAR(CLEAN!$K2012)</f>
        <v>13</v>
      </c>
      <c r="M2012" s="21">
        <v>97</v>
      </c>
      <c r="N2012" s="21">
        <f>SUM(CLEAN!$AB2012:$AE2012)</f>
        <v>20</v>
      </c>
      <c r="O2012" s="24">
        <f>CLEAN!$U2012+CLEAN!$V2012+CLEAN!$W2012+CLEAN!$X2012+CLEAN!$Y2012+CLEAN!$Z2012</f>
        <v>269</v>
      </c>
      <c r="P2012" s="21">
        <f>IF(CLEAN!$M2012&lt;=32,3,IF(CLEAN!$M2012&lt;=65,2,1))</f>
        <v>1</v>
      </c>
      <c r="Q2012" s="21">
        <f>IF(Table_Market[[#This Row],[F_TOTAL_achat]]&lt;=14,1,IF(Table_Market[[#This Row],[F_TOTAL_achat]]&lt;=21,2,3))</f>
        <v>2</v>
      </c>
      <c r="R2012" s="21">
        <f>IF(Table_Market[[#This Row],[M_TOTAL_dépensé]]&lt;=115,1,IF(Table_Market[[#This Row],[M_TOTAL_dépensé]]&lt;=833,2,3))</f>
        <v>2</v>
      </c>
      <c r="S2012" s="21" t="str">
        <f>Table_Market[[#This Row],[R_SCORE]]&amp;Table_Market[[#This Row],[F_SCORE]]&amp;Table_Market[[#This Row],[M_SCORE]]</f>
        <v>122</v>
      </c>
      <c r="T20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2" s="24">
        <v>104</v>
      </c>
      <c r="V2012" s="24">
        <v>20</v>
      </c>
      <c r="W2012" s="24">
        <v>101</v>
      </c>
      <c r="X2012" s="24">
        <v>24</v>
      </c>
      <c r="Y2012" s="24">
        <v>15</v>
      </c>
      <c r="Z2012" s="24">
        <v>5</v>
      </c>
      <c r="AA2012" s="21">
        <v>6</v>
      </c>
      <c r="AB2012" s="21">
        <v>5</v>
      </c>
      <c r="AC2012" s="21">
        <v>1</v>
      </c>
      <c r="AD2012" s="21">
        <v>5</v>
      </c>
      <c r="AE2012" s="21">
        <v>9</v>
      </c>
      <c r="AF2012" s="21">
        <v>0</v>
      </c>
      <c r="AG2012" s="21">
        <v>0</v>
      </c>
      <c r="AH2012" s="21">
        <v>0</v>
      </c>
      <c r="AI2012" s="21">
        <v>0</v>
      </c>
      <c r="AJ2012" s="21">
        <v>0</v>
      </c>
      <c r="AK2012" s="21">
        <v>0</v>
      </c>
      <c r="AL2012" s="21">
        <v>3</v>
      </c>
      <c r="AM2012" s="21">
        <v>11</v>
      </c>
      <c r="AN2012" s="25">
        <v>0</v>
      </c>
    </row>
    <row r="2013" spans="1:40" x14ac:dyDescent="0.35">
      <c r="A2013" s="26">
        <v>10364</v>
      </c>
      <c r="B2013" s="27">
        <v>1959</v>
      </c>
      <c r="C2013" s="21">
        <f ca="1">YEAR(TODAY())-CLEAN!$B2013</f>
        <v>66</v>
      </c>
      <c r="D2013" s="28" t="s">
        <v>794</v>
      </c>
      <c r="E2013" s="27" t="s">
        <v>716</v>
      </c>
      <c r="F2013" s="27" t="s">
        <v>711</v>
      </c>
      <c r="G2013" s="29">
        <v>23295</v>
      </c>
      <c r="H2013" s="28">
        <v>0</v>
      </c>
      <c r="I2013" s="28">
        <v>0</v>
      </c>
      <c r="J2013" s="28">
        <f>CLEAN!$H2013+CLEAN!$I2013</f>
        <v>0</v>
      </c>
      <c r="K2013" s="30">
        <v>41468</v>
      </c>
      <c r="L2013" s="28">
        <f ca="1">YEAR(TODAY())-YEAR(CLEAN!$K2013)</f>
        <v>12</v>
      </c>
      <c r="M2013" s="28">
        <v>72</v>
      </c>
      <c r="N2013" s="28">
        <f>SUM(CLEAN!$AB2013:$AE2013)</f>
        <v>11</v>
      </c>
      <c r="O2013" s="31">
        <f>CLEAN!$U2013+CLEAN!$V2013+CLEAN!$W2013+CLEAN!$X2013+CLEAN!$Y2013+CLEAN!$Z2013</f>
        <v>20</v>
      </c>
      <c r="P2013" s="28">
        <f>IF(CLEAN!$M2013&lt;=32,3,IF(CLEAN!$M2013&lt;=65,2,1))</f>
        <v>1</v>
      </c>
      <c r="Q2013" s="28">
        <f>IF(Table_Market[[#This Row],[F_TOTAL_achat]]&lt;=14,1,IF(Table_Market[[#This Row],[F_TOTAL_achat]]&lt;=21,2,3))</f>
        <v>1</v>
      </c>
      <c r="R2013" s="28">
        <f>IF(Table_Market[[#This Row],[M_TOTAL_dépensé]]&lt;=115,1,IF(Table_Market[[#This Row],[M_TOTAL_dépensé]]&lt;=833,2,3))</f>
        <v>1</v>
      </c>
      <c r="S2013" s="21" t="str">
        <f>Table_Market[[#This Row],[R_SCORE]]&amp;Table_Market[[#This Row],[F_SCORE]]&amp;Table_Market[[#This Row],[M_SCORE]]</f>
        <v>111</v>
      </c>
      <c r="T20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3" s="31">
        <v>0</v>
      </c>
      <c r="V2013" s="31">
        <v>0</v>
      </c>
      <c r="W2013" s="31">
        <v>1</v>
      </c>
      <c r="X2013" s="31">
        <v>2</v>
      </c>
      <c r="Y2013" s="31">
        <v>12</v>
      </c>
      <c r="Z2013" s="31">
        <v>5</v>
      </c>
      <c r="AA2013" s="28">
        <v>1</v>
      </c>
      <c r="AB2013" s="28">
        <v>1</v>
      </c>
      <c r="AC2013" s="28">
        <v>0</v>
      </c>
      <c r="AD2013" s="28">
        <v>2</v>
      </c>
      <c r="AE2013" s="28">
        <v>8</v>
      </c>
      <c r="AF2013" s="28">
        <v>0</v>
      </c>
      <c r="AG2013" s="28">
        <v>0</v>
      </c>
      <c r="AH2013" s="28">
        <v>0</v>
      </c>
      <c r="AI2013" s="28">
        <v>0</v>
      </c>
      <c r="AJ2013" s="28">
        <v>0</v>
      </c>
      <c r="AK2013" s="28">
        <v>0</v>
      </c>
      <c r="AL2013" s="28">
        <v>3</v>
      </c>
      <c r="AM2013" s="28">
        <v>11</v>
      </c>
      <c r="AN2013" s="32">
        <v>0</v>
      </c>
    </row>
    <row r="2014" spans="1:40" x14ac:dyDescent="0.35">
      <c r="A2014" s="19">
        <v>153</v>
      </c>
      <c r="B2014" s="20">
        <v>1953</v>
      </c>
      <c r="C2014" s="21">
        <f ca="1">YEAR(TODAY())-CLEAN!$B2014</f>
        <v>72</v>
      </c>
      <c r="D2014" s="28" t="s">
        <v>794</v>
      </c>
      <c r="E2014" s="20" t="s">
        <v>716</v>
      </c>
      <c r="F2014" s="20" t="s">
        <v>711</v>
      </c>
      <c r="G2014" s="22">
        <v>23272</v>
      </c>
      <c r="H2014" s="21">
        <v>0</v>
      </c>
      <c r="I2014" s="21">
        <v>0</v>
      </c>
      <c r="J2014" s="21">
        <f>CLEAN!$H2014+CLEAN!$I2014</f>
        <v>0</v>
      </c>
      <c r="K2014" s="23">
        <v>41564</v>
      </c>
      <c r="L2014" s="21">
        <f ca="1">YEAR(TODAY())-YEAR(CLEAN!$K2014)</f>
        <v>12</v>
      </c>
      <c r="M2014" s="21">
        <v>29</v>
      </c>
      <c r="N2014" s="21">
        <f>SUM(CLEAN!$AB2014:$AE2014)</f>
        <v>8</v>
      </c>
      <c r="O2014" s="24">
        <f>CLEAN!$U2014+CLEAN!$V2014+CLEAN!$W2014+CLEAN!$X2014+CLEAN!$Y2014+CLEAN!$Z2014</f>
        <v>46</v>
      </c>
      <c r="P2014" s="21">
        <f>IF(CLEAN!$M2014&lt;=32,3,IF(CLEAN!$M2014&lt;=65,2,1))</f>
        <v>3</v>
      </c>
      <c r="Q2014" s="21">
        <f>IF(Table_Market[[#This Row],[F_TOTAL_achat]]&lt;=14,1,IF(Table_Market[[#This Row],[F_TOTAL_achat]]&lt;=21,2,3))</f>
        <v>1</v>
      </c>
      <c r="R2014" s="21">
        <f>IF(Table_Market[[#This Row],[M_TOTAL_dépensé]]&lt;=115,1,IF(Table_Market[[#This Row],[M_TOTAL_dépensé]]&lt;=833,2,3))</f>
        <v>1</v>
      </c>
      <c r="S2014" s="21" t="str">
        <f>Table_Market[[#This Row],[R_SCORE]]&amp;Table_Market[[#This Row],[F_SCORE]]&amp;Table_Market[[#This Row],[M_SCORE]]</f>
        <v>311</v>
      </c>
      <c r="T20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14" s="24">
        <v>19</v>
      </c>
      <c r="V2014" s="24">
        <v>3</v>
      </c>
      <c r="W2014" s="24">
        <v>6</v>
      </c>
      <c r="X2014" s="24">
        <v>4</v>
      </c>
      <c r="Y2014" s="24">
        <v>2</v>
      </c>
      <c r="Z2014" s="24">
        <v>12</v>
      </c>
      <c r="AA2014" s="21">
        <v>1</v>
      </c>
      <c r="AB2014" s="21">
        <v>1</v>
      </c>
      <c r="AC2014" s="21">
        <v>0</v>
      </c>
      <c r="AD2014" s="21">
        <v>3</v>
      </c>
      <c r="AE2014" s="21">
        <v>4</v>
      </c>
      <c r="AF2014" s="21">
        <v>0</v>
      </c>
      <c r="AG2014" s="21">
        <v>0</v>
      </c>
      <c r="AH2014" s="21">
        <v>0</v>
      </c>
      <c r="AI2014" s="21">
        <v>0</v>
      </c>
      <c r="AJ2014" s="21">
        <v>0</v>
      </c>
      <c r="AK2014" s="21">
        <v>0</v>
      </c>
      <c r="AL2014" s="21">
        <v>3</v>
      </c>
      <c r="AM2014" s="21">
        <v>11</v>
      </c>
      <c r="AN2014" s="25">
        <v>0</v>
      </c>
    </row>
    <row r="2015" spans="1:40" x14ac:dyDescent="0.35">
      <c r="A2015" s="26">
        <v>4297</v>
      </c>
      <c r="B2015" s="27">
        <v>1969</v>
      </c>
      <c r="C2015" s="21">
        <f ca="1">YEAR(TODAY())-CLEAN!$B2015</f>
        <v>56</v>
      </c>
      <c r="D2015" s="28" t="s">
        <v>792</v>
      </c>
      <c r="E2015" s="27" t="s">
        <v>716</v>
      </c>
      <c r="F2015" s="27" t="s">
        <v>713</v>
      </c>
      <c r="G2015" s="29">
        <v>23228</v>
      </c>
      <c r="H2015" s="28">
        <v>1</v>
      </c>
      <c r="I2015" s="28">
        <v>0</v>
      </c>
      <c r="J2015" s="28">
        <f>CLEAN!$H2015+CLEAN!$I2015</f>
        <v>1</v>
      </c>
      <c r="K2015" s="30">
        <v>41665</v>
      </c>
      <c r="L2015" s="28">
        <f ca="1">YEAR(TODAY())-YEAR(CLEAN!$K2015)</f>
        <v>11</v>
      </c>
      <c r="M2015" s="28">
        <v>71</v>
      </c>
      <c r="N2015" s="28">
        <f>SUM(CLEAN!$AB2015:$AE2015)</f>
        <v>13</v>
      </c>
      <c r="O2015" s="31">
        <f>CLEAN!$U2015+CLEAN!$V2015+CLEAN!$W2015+CLEAN!$X2015+CLEAN!$Y2015+CLEAN!$Z2015</f>
        <v>40</v>
      </c>
      <c r="P2015" s="28">
        <f>IF(CLEAN!$M2015&lt;=32,3,IF(CLEAN!$M2015&lt;=65,2,1))</f>
        <v>1</v>
      </c>
      <c r="Q2015" s="28">
        <f>IF(Table_Market[[#This Row],[F_TOTAL_achat]]&lt;=14,1,IF(Table_Market[[#This Row],[F_TOTAL_achat]]&lt;=21,2,3))</f>
        <v>1</v>
      </c>
      <c r="R2015" s="28">
        <f>IF(Table_Market[[#This Row],[M_TOTAL_dépensé]]&lt;=115,1,IF(Table_Market[[#This Row],[M_TOTAL_dépensé]]&lt;=833,2,3))</f>
        <v>1</v>
      </c>
      <c r="S2015" s="21" t="str">
        <f>Table_Market[[#This Row],[R_SCORE]]&amp;Table_Market[[#This Row],[F_SCORE]]&amp;Table_Market[[#This Row],[M_SCORE]]</f>
        <v>111</v>
      </c>
      <c r="T20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5" s="31">
        <v>13</v>
      </c>
      <c r="V2015" s="31">
        <v>2</v>
      </c>
      <c r="W2015" s="31">
        <v>18</v>
      </c>
      <c r="X2015" s="31">
        <v>6</v>
      </c>
      <c r="Y2015" s="31">
        <v>1</v>
      </c>
      <c r="Z2015" s="31">
        <v>0</v>
      </c>
      <c r="AA2015" s="28">
        <v>2</v>
      </c>
      <c r="AB2015" s="28">
        <v>2</v>
      </c>
      <c r="AC2015" s="28">
        <v>0</v>
      </c>
      <c r="AD2015" s="28">
        <v>3</v>
      </c>
      <c r="AE2015" s="28">
        <v>8</v>
      </c>
      <c r="AF2015" s="28">
        <v>0</v>
      </c>
      <c r="AG2015" s="28">
        <v>0</v>
      </c>
      <c r="AH2015" s="28">
        <v>0</v>
      </c>
      <c r="AI2015" s="28">
        <v>0</v>
      </c>
      <c r="AJ2015" s="28">
        <v>0</v>
      </c>
      <c r="AK2015" s="28">
        <v>0</v>
      </c>
      <c r="AL2015" s="28">
        <v>3</v>
      </c>
      <c r="AM2015" s="28">
        <v>11</v>
      </c>
      <c r="AN2015" s="32">
        <v>0</v>
      </c>
    </row>
    <row r="2016" spans="1:40" x14ac:dyDescent="0.35">
      <c r="A2016" s="19">
        <v>8182</v>
      </c>
      <c r="B2016" s="20">
        <v>1984</v>
      </c>
      <c r="C2016" s="21">
        <f ca="1">YEAR(TODAY())-CLEAN!$B2016</f>
        <v>41</v>
      </c>
      <c r="D2016" s="28" t="s">
        <v>793</v>
      </c>
      <c r="E2016" s="20" t="s">
        <v>716</v>
      </c>
      <c r="F2016" s="20" t="s">
        <v>710</v>
      </c>
      <c r="G2016" s="22">
        <v>23228</v>
      </c>
      <c r="H2016" s="21">
        <v>1</v>
      </c>
      <c r="I2016" s="21">
        <v>0</v>
      </c>
      <c r="J2016" s="21">
        <f>CLEAN!$H2016+CLEAN!$I2016</f>
        <v>1</v>
      </c>
      <c r="K2016" s="23">
        <v>41644</v>
      </c>
      <c r="L2016" s="21">
        <f ca="1">YEAR(TODAY())-YEAR(CLEAN!$K2016)</f>
        <v>11</v>
      </c>
      <c r="M2016" s="21">
        <v>91</v>
      </c>
      <c r="N2016" s="21">
        <f>SUM(CLEAN!$AB2016:$AE2016)</f>
        <v>15</v>
      </c>
      <c r="O2016" s="24">
        <f>CLEAN!$U2016+CLEAN!$V2016+CLEAN!$W2016+CLEAN!$X2016+CLEAN!$Y2016+CLEAN!$Z2016</f>
        <v>121</v>
      </c>
      <c r="P2016" s="21">
        <f>IF(CLEAN!$M2016&lt;=32,3,IF(CLEAN!$M2016&lt;=65,2,1))</f>
        <v>1</v>
      </c>
      <c r="Q2016" s="21">
        <f>IF(Table_Market[[#This Row],[F_TOTAL_achat]]&lt;=14,1,IF(Table_Market[[#This Row],[F_TOTAL_achat]]&lt;=21,2,3))</f>
        <v>2</v>
      </c>
      <c r="R2016" s="21">
        <f>IF(Table_Market[[#This Row],[M_TOTAL_dépensé]]&lt;=115,1,IF(Table_Market[[#This Row],[M_TOTAL_dépensé]]&lt;=833,2,3))</f>
        <v>2</v>
      </c>
      <c r="S2016" s="21" t="str">
        <f>Table_Market[[#This Row],[R_SCORE]]&amp;Table_Market[[#This Row],[F_SCORE]]&amp;Table_Market[[#This Row],[M_SCORE]]</f>
        <v>122</v>
      </c>
      <c r="T20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6" s="24">
        <v>53</v>
      </c>
      <c r="V2016" s="24">
        <v>3</v>
      </c>
      <c r="W2016" s="24">
        <v>49</v>
      </c>
      <c r="X2016" s="24">
        <v>7</v>
      </c>
      <c r="Y2016" s="24">
        <v>4</v>
      </c>
      <c r="Z2016" s="24">
        <v>5</v>
      </c>
      <c r="AA2016" s="21">
        <v>4</v>
      </c>
      <c r="AB2016" s="21">
        <v>3</v>
      </c>
      <c r="AC2016" s="21">
        <v>0</v>
      </c>
      <c r="AD2016" s="21">
        <v>4</v>
      </c>
      <c r="AE2016" s="21">
        <v>8</v>
      </c>
      <c r="AF2016" s="21">
        <v>0</v>
      </c>
      <c r="AG2016" s="21">
        <v>0</v>
      </c>
      <c r="AH2016" s="21">
        <v>0</v>
      </c>
      <c r="AI2016" s="21">
        <v>0</v>
      </c>
      <c r="AJ2016" s="21">
        <v>0</v>
      </c>
      <c r="AK2016" s="21">
        <v>0</v>
      </c>
      <c r="AL2016" s="21">
        <v>3</v>
      </c>
      <c r="AM2016" s="21">
        <v>11</v>
      </c>
      <c r="AN2016" s="25">
        <v>0</v>
      </c>
    </row>
    <row r="2017" spans="1:40" x14ac:dyDescent="0.35">
      <c r="A2017" s="26">
        <v>9672</v>
      </c>
      <c r="B2017" s="27">
        <v>1970</v>
      </c>
      <c r="C2017" s="21">
        <f ca="1">YEAR(TODAY())-CLEAN!$B2017</f>
        <v>55</v>
      </c>
      <c r="D2017" s="28" t="s">
        <v>792</v>
      </c>
      <c r="E2017" s="27" t="s">
        <v>717</v>
      </c>
      <c r="F2017" s="27" t="s">
        <v>710</v>
      </c>
      <c r="G2017" s="29">
        <v>23162</v>
      </c>
      <c r="H2017" s="28">
        <v>1</v>
      </c>
      <c r="I2017" s="28">
        <v>1</v>
      </c>
      <c r="J2017" s="28">
        <f>CLEAN!$H2017+CLEAN!$I2017</f>
        <v>2</v>
      </c>
      <c r="K2017" s="30">
        <v>41629</v>
      </c>
      <c r="L2017" s="28">
        <f ca="1">YEAR(TODAY())-YEAR(CLEAN!$K2017)</f>
        <v>12</v>
      </c>
      <c r="M2017" s="28">
        <v>82</v>
      </c>
      <c r="N2017" s="28">
        <f>SUM(CLEAN!$AB2017:$AE2017)</f>
        <v>11</v>
      </c>
      <c r="O2017" s="31">
        <f>CLEAN!$U2017+CLEAN!$V2017+CLEAN!$W2017+CLEAN!$X2017+CLEAN!$Y2017+CLEAN!$Z2017</f>
        <v>65</v>
      </c>
      <c r="P2017" s="28">
        <f>IF(CLEAN!$M2017&lt;=32,3,IF(CLEAN!$M2017&lt;=65,2,1))</f>
        <v>1</v>
      </c>
      <c r="Q2017" s="28">
        <f>IF(Table_Market[[#This Row],[F_TOTAL_achat]]&lt;=14,1,IF(Table_Market[[#This Row],[F_TOTAL_achat]]&lt;=21,2,3))</f>
        <v>1</v>
      </c>
      <c r="R2017" s="28">
        <f>IF(Table_Market[[#This Row],[M_TOTAL_dépensé]]&lt;=115,1,IF(Table_Market[[#This Row],[M_TOTAL_dépensé]]&lt;=833,2,3))</f>
        <v>1</v>
      </c>
      <c r="S2017" s="21" t="str">
        <f>Table_Market[[#This Row],[R_SCORE]]&amp;Table_Market[[#This Row],[F_SCORE]]&amp;Table_Market[[#This Row],[M_SCORE]]</f>
        <v>111</v>
      </c>
      <c r="T20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7" s="31">
        <v>8</v>
      </c>
      <c r="V2017" s="31">
        <v>3</v>
      </c>
      <c r="W2017" s="31">
        <v>9</v>
      </c>
      <c r="X2017" s="31">
        <v>19</v>
      </c>
      <c r="Y2017" s="31">
        <v>4</v>
      </c>
      <c r="Z2017" s="31">
        <v>22</v>
      </c>
      <c r="AA2017" s="28">
        <v>3</v>
      </c>
      <c r="AB2017" s="28">
        <v>1</v>
      </c>
      <c r="AC2017" s="28">
        <v>1</v>
      </c>
      <c r="AD2017" s="28">
        <v>3</v>
      </c>
      <c r="AE2017" s="28">
        <v>6</v>
      </c>
      <c r="AF2017" s="28">
        <v>0</v>
      </c>
      <c r="AG2017" s="28">
        <v>0</v>
      </c>
      <c r="AH2017" s="28">
        <v>0</v>
      </c>
      <c r="AI2017" s="28">
        <v>0</v>
      </c>
      <c r="AJ2017" s="28">
        <v>0</v>
      </c>
      <c r="AK2017" s="28">
        <v>0</v>
      </c>
      <c r="AL2017" s="28">
        <v>3</v>
      </c>
      <c r="AM2017" s="28">
        <v>11</v>
      </c>
      <c r="AN2017" s="32">
        <v>0</v>
      </c>
    </row>
    <row r="2018" spans="1:40" x14ac:dyDescent="0.35">
      <c r="A2018" s="19">
        <v>1878</v>
      </c>
      <c r="B2018" s="20">
        <v>1985</v>
      </c>
      <c r="C2018" s="21">
        <f ca="1">YEAR(TODAY())-CLEAN!$B2018</f>
        <v>40</v>
      </c>
      <c r="D2018" s="28" t="s">
        <v>793</v>
      </c>
      <c r="E2018" s="20" t="s">
        <v>717</v>
      </c>
      <c r="F2018" s="20" t="s">
        <v>710</v>
      </c>
      <c r="G2018" s="22">
        <v>23148</v>
      </c>
      <c r="H2018" s="21">
        <v>0</v>
      </c>
      <c r="I2018" s="21">
        <v>0</v>
      </c>
      <c r="J2018" s="21">
        <f>CLEAN!$H2018+CLEAN!$I2018</f>
        <v>0</v>
      </c>
      <c r="K2018" s="23">
        <v>41688</v>
      </c>
      <c r="L2018" s="21">
        <f ca="1">YEAR(TODAY())-YEAR(CLEAN!$K2018)</f>
        <v>11</v>
      </c>
      <c r="M2018" s="21">
        <v>83</v>
      </c>
      <c r="N2018" s="21">
        <f>SUM(CLEAN!$AB2018:$AE2018)</f>
        <v>12</v>
      </c>
      <c r="O2018" s="24">
        <f>CLEAN!$U2018+CLEAN!$V2018+CLEAN!$W2018+CLEAN!$X2018+CLEAN!$Y2018+CLEAN!$Z2018</f>
        <v>37</v>
      </c>
      <c r="P2018" s="21">
        <f>IF(CLEAN!$M2018&lt;=32,3,IF(CLEAN!$M2018&lt;=65,2,1))</f>
        <v>1</v>
      </c>
      <c r="Q2018" s="21">
        <f>IF(Table_Market[[#This Row],[F_TOTAL_achat]]&lt;=14,1,IF(Table_Market[[#This Row],[F_TOTAL_achat]]&lt;=21,2,3))</f>
        <v>1</v>
      </c>
      <c r="R2018" s="21">
        <f>IF(Table_Market[[#This Row],[M_TOTAL_dépensé]]&lt;=115,1,IF(Table_Market[[#This Row],[M_TOTAL_dépensé]]&lt;=833,2,3))</f>
        <v>1</v>
      </c>
      <c r="S2018" s="21" t="str">
        <f>Table_Market[[#This Row],[R_SCORE]]&amp;Table_Market[[#This Row],[F_SCORE]]&amp;Table_Market[[#This Row],[M_SCORE]]</f>
        <v>111</v>
      </c>
      <c r="T20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8" s="24">
        <v>4</v>
      </c>
      <c r="V2018" s="24">
        <v>6</v>
      </c>
      <c r="W2018" s="24">
        <v>8</v>
      </c>
      <c r="X2018" s="24">
        <v>6</v>
      </c>
      <c r="Y2018" s="24">
        <v>3</v>
      </c>
      <c r="Z2018" s="24">
        <v>10</v>
      </c>
      <c r="AA2018" s="21">
        <v>1</v>
      </c>
      <c r="AB2018" s="21">
        <v>2</v>
      </c>
      <c r="AC2018" s="21">
        <v>0</v>
      </c>
      <c r="AD2018" s="21">
        <v>3</v>
      </c>
      <c r="AE2018" s="21">
        <v>7</v>
      </c>
      <c r="AF2018" s="21">
        <v>0</v>
      </c>
      <c r="AG2018" s="21">
        <v>0</v>
      </c>
      <c r="AH2018" s="21">
        <v>0</v>
      </c>
      <c r="AI2018" s="21">
        <v>0</v>
      </c>
      <c r="AJ2018" s="21">
        <v>0</v>
      </c>
      <c r="AK2018" s="21">
        <v>0</v>
      </c>
      <c r="AL2018" s="21">
        <v>3</v>
      </c>
      <c r="AM2018" s="21">
        <v>11</v>
      </c>
      <c r="AN2018" s="25">
        <v>0</v>
      </c>
    </row>
    <row r="2019" spans="1:40" x14ac:dyDescent="0.35">
      <c r="A2019" s="26">
        <v>213</v>
      </c>
      <c r="B2019" s="27">
        <v>1963</v>
      </c>
      <c r="C2019" s="21">
        <f ca="1">YEAR(TODAY())-CLEAN!$B2019</f>
        <v>62</v>
      </c>
      <c r="D2019" s="28" t="s">
        <v>794</v>
      </c>
      <c r="E2019" s="27" t="s">
        <v>714</v>
      </c>
      <c r="F2019" s="27" t="s">
        <v>709</v>
      </c>
      <c r="G2019" s="29">
        <v>23091</v>
      </c>
      <c r="H2019" s="28">
        <v>1</v>
      </c>
      <c r="I2019" s="28">
        <v>1</v>
      </c>
      <c r="J2019" s="28">
        <f>CLEAN!$H2019+CLEAN!$I2019</f>
        <v>2</v>
      </c>
      <c r="K2019" s="30">
        <v>41787</v>
      </c>
      <c r="L2019" s="28">
        <f ca="1">YEAR(TODAY())-YEAR(CLEAN!$K2019)</f>
        <v>11</v>
      </c>
      <c r="M2019" s="28">
        <v>98</v>
      </c>
      <c r="N2019" s="28">
        <f>SUM(CLEAN!$AB2019:$AE2019)</f>
        <v>13</v>
      </c>
      <c r="O2019" s="31">
        <f>CLEAN!$U2019+CLEAN!$V2019+CLEAN!$W2019+CLEAN!$X2019+CLEAN!$Y2019+CLEAN!$Z2019</f>
        <v>48</v>
      </c>
      <c r="P2019" s="28">
        <f>IF(CLEAN!$M2019&lt;=32,3,IF(CLEAN!$M2019&lt;=65,2,1))</f>
        <v>1</v>
      </c>
      <c r="Q2019" s="28">
        <f>IF(Table_Market[[#This Row],[F_TOTAL_achat]]&lt;=14,1,IF(Table_Market[[#This Row],[F_TOTAL_achat]]&lt;=21,2,3))</f>
        <v>1</v>
      </c>
      <c r="R2019" s="28">
        <f>IF(Table_Market[[#This Row],[M_TOTAL_dépensé]]&lt;=115,1,IF(Table_Market[[#This Row],[M_TOTAL_dépensé]]&lt;=833,2,3))</f>
        <v>1</v>
      </c>
      <c r="S2019" s="21" t="str">
        <f>Table_Market[[#This Row],[R_SCORE]]&amp;Table_Market[[#This Row],[F_SCORE]]&amp;Table_Market[[#This Row],[M_SCORE]]</f>
        <v>111</v>
      </c>
      <c r="T20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19" s="31">
        <v>35</v>
      </c>
      <c r="V2019" s="31">
        <v>0</v>
      </c>
      <c r="W2019" s="31">
        <v>11</v>
      </c>
      <c r="X2019" s="31">
        <v>0</v>
      </c>
      <c r="Y2019" s="31">
        <v>0</v>
      </c>
      <c r="Z2019" s="31">
        <v>2</v>
      </c>
      <c r="AA2019" s="28">
        <v>4</v>
      </c>
      <c r="AB2019" s="28">
        <v>2</v>
      </c>
      <c r="AC2019" s="28">
        <v>1</v>
      </c>
      <c r="AD2019" s="28">
        <v>3</v>
      </c>
      <c r="AE2019" s="28">
        <v>7</v>
      </c>
      <c r="AF2019" s="28">
        <v>0</v>
      </c>
      <c r="AG2019" s="28">
        <v>0</v>
      </c>
      <c r="AH2019" s="28">
        <v>0</v>
      </c>
      <c r="AI2019" s="28">
        <v>0</v>
      </c>
      <c r="AJ2019" s="28">
        <v>0</v>
      </c>
      <c r="AK2019" s="28">
        <v>0</v>
      </c>
      <c r="AL2019" s="28">
        <v>3</v>
      </c>
      <c r="AM2019" s="28">
        <v>11</v>
      </c>
      <c r="AN2019" s="32">
        <v>0</v>
      </c>
    </row>
    <row r="2020" spans="1:40" x14ac:dyDescent="0.35">
      <c r="A2020" s="19">
        <v>4023</v>
      </c>
      <c r="B2020" s="20">
        <v>1970</v>
      </c>
      <c r="C2020" s="21">
        <f ca="1">YEAR(TODAY())-CLEAN!$B2020</f>
        <v>55</v>
      </c>
      <c r="D2020" s="28" t="s">
        <v>792</v>
      </c>
      <c r="E2020" s="20" t="s">
        <v>716</v>
      </c>
      <c r="F2020" s="20" t="s">
        <v>710</v>
      </c>
      <c r="G2020" s="22">
        <v>22979</v>
      </c>
      <c r="H2020" s="21">
        <v>1</v>
      </c>
      <c r="I2020" s="21">
        <v>0</v>
      </c>
      <c r="J2020" s="21">
        <f>CLEAN!$H2020+CLEAN!$I2020</f>
        <v>1</v>
      </c>
      <c r="K2020" s="23">
        <v>41158</v>
      </c>
      <c r="L2020" s="21">
        <f ca="1">YEAR(TODAY())-YEAR(CLEAN!$K2020)</f>
        <v>13</v>
      </c>
      <c r="M2020" s="21">
        <v>29</v>
      </c>
      <c r="N2020" s="21">
        <f>SUM(CLEAN!$AB2020:$AE2020)</f>
        <v>15</v>
      </c>
      <c r="O2020" s="24">
        <f>CLEAN!$U2020+CLEAN!$V2020+CLEAN!$W2020+CLEAN!$X2020+CLEAN!$Y2020+CLEAN!$Z2020</f>
        <v>115</v>
      </c>
      <c r="P2020" s="21">
        <f>IF(CLEAN!$M2020&lt;=32,3,IF(CLEAN!$M2020&lt;=65,2,1))</f>
        <v>3</v>
      </c>
      <c r="Q2020" s="21">
        <f>IF(Table_Market[[#This Row],[F_TOTAL_achat]]&lt;=14,1,IF(Table_Market[[#This Row],[F_TOTAL_achat]]&lt;=21,2,3))</f>
        <v>2</v>
      </c>
      <c r="R2020" s="21">
        <f>IF(Table_Market[[#This Row],[M_TOTAL_dépensé]]&lt;=115,1,IF(Table_Market[[#This Row],[M_TOTAL_dépensé]]&lt;=833,2,3))</f>
        <v>1</v>
      </c>
      <c r="S2020" s="21" t="str">
        <f>Table_Market[[#This Row],[R_SCORE]]&amp;Table_Market[[#This Row],[F_SCORE]]&amp;Table_Market[[#This Row],[M_SCORE]]</f>
        <v>321</v>
      </c>
      <c r="T20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20" s="24">
        <v>16</v>
      </c>
      <c r="V2020" s="24">
        <v>17</v>
      </c>
      <c r="W2020" s="24">
        <v>19</v>
      </c>
      <c r="X2020" s="24">
        <v>20</v>
      </c>
      <c r="Y2020" s="24">
        <v>21</v>
      </c>
      <c r="Z2020" s="24">
        <v>22</v>
      </c>
      <c r="AA2020" s="21">
        <v>3</v>
      </c>
      <c r="AB2020" s="21">
        <v>3</v>
      </c>
      <c r="AC2020" s="21">
        <v>2</v>
      </c>
      <c r="AD2020" s="21">
        <v>2</v>
      </c>
      <c r="AE2020" s="21">
        <v>8</v>
      </c>
      <c r="AF2020" s="21">
        <v>0</v>
      </c>
      <c r="AG2020" s="21">
        <v>0</v>
      </c>
      <c r="AH2020" s="21">
        <v>0</v>
      </c>
      <c r="AI2020" s="21">
        <v>0</v>
      </c>
      <c r="AJ2020" s="21">
        <v>0</v>
      </c>
      <c r="AK2020" s="21">
        <v>0</v>
      </c>
      <c r="AL2020" s="21">
        <v>3</v>
      </c>
      <c r="AM2020" s="21">
        <v>11</v>
      </c>
      <c r="AN2020" s="25">
        <v>1</v>
      </c>
    </row>
    <row r="2021" spans="1:40" x14ac:dyDescent="0.35">
      <c r="A2021" s="26">
        <v>304</v>
      </c>
      <c r="B2021" s="27">
        <v>1981</v>
      </c>
      <c r="C2021" s="21">
        <f ca="1">YEAR(TODAY())-CLEAN!$B2021</f>
        <v>44</v>
      </c>
      <c r="D2021" s="28" t="s">
        <v>793</v>
      </c>
      <c r="E2021" s="27" t="s">
        <v>717</v>
      </c>
      <c r="F2021" s="27" t="s">
        <v>709</v>
      </c>
      <c r="G2021" s="29">
        <v>22944</v>
      </c>
      <c r="H2021" s="28">
        <v>1</v>
      </c>
      <c r="I2021" s="28">
        <v>0</v>
      </c>
      <c r="J2021" s="28">
        <f>CLEAN!$H2021+CLEAN!$I2021</f>
        <v>1</v>
      </c>
      <c r="K2021" s="30">
        <v>41631</v>
      </c>
      <c r="L2021" s="28">
        <f ca="1">YEAR(TODAY())-YEAR(CLEAN!$K2021)</f>
        <v>12</v>
      </c>
      <c r="M2021" s="28">
        <v>67</v>
      </c>
      <c r="N2021" s="28">
        <f>SUM(CLEAN!$AB2021:$AE2021)</f>
        <v>13</v>
      </c>
      <c r="O2021" s="31">
        <f>CLEAN!$U2021+CLEAN!$V2021+CLEAN!$W2021+CLEAN!$X2021+CLEAN!$Y2021+CLEAN!$Z2021</f>
        <v>76</v>
      </c>
      <c r="P2021" s="28">
        <f>IF(CLEAN!$M2021&lt;=32,3,IF(CLEAN!$M2021&lt;=65,2,1))</f>
        <v>1</v>
      </c>
      <c r="Q2021" s="28">
        <f>IF(Table_Market[[#This Row],[F_TOTAL_achat]]&lt;=14,1,IF(Table_Market[[#This Row],[F_TOTAL_achat]]&lt;=21,2,3))</f>
        <v>1</v>
      </c>
      <c r="R2021" s="28">
        <f>IF(Table_Market[[#This Row],[M_TOTAL_dépensé]]&lt;=115,1,IF(Table_Market[[#This Row],[M_TOTAL_dépensé]]&lt;=833,2,3))</f>
        <v>1</v>
      </c>
      <c r="S2021" s="21" t="str">
        <f>Table_Market[[#This Row],[R_SCORE]]&amp;Table_Market[[#This Row],[F_SCORE]]&amp;Table_Market[[#This Row],[M_SCORE]]</f>
        <v>111</v>
      </c>
      <c r="T20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21" s="31">
        <v>19</v>
      </c>
      <c r="V2021" s="31">
        <v>3</v>
      </c>
      <c r="W2021" s="31">
        <v>19</v>
      </c>
      <c r="X2021" s="31">
        <v>4</v>
      </c>
      <c r="Y2021" s="31">
        <v>5</v>
      </c>
      <c r="Z2021" s="31">
        <v>26</v>
      </c>
      <c r="AA2021" s="28">
        <v>3</v>
      </c>
      <c r="AB2021" s="28">
        <v>3</v>
      </c>
      <c r="AC2021" s="28">
        <v>0</v>
      </c>
      <c r="AD2021" s="28">
        <v>3</v>
      </c>
      <c r="AE2021" s="28">
        <v>7</v>
      </c>
      <c r="AF2021" s="28">
        <v>0</v>
      </c>
      <c r="AG2021" s="28">
        <v>0</v>
      </c>
      <c r="AH2021" s="28">
        <v>0</v>
      </c>
      <c r="AI2021" s="28">
        <v>0</v>
      </c>
      <c r="AJ2021" s="28">
        <v>0</v>
      </c>
      <c r="AK2021" s="28">
        <v>0</v>
      </c>
      <c r="AL2021" s="28">
        <v>3</v>
      </c>
      <c r="AM2021" s="28">
        <v>11</v>
      </c>
      <c r="AN2021" s="32">
        <v>0</v>
      </c>
    </row>
    <row r="2022" spans="1:40" x14ac:dyDescent="0.35">
      <c r="A2022" s="19">
        <v>10735</v>
      </c>
      <c r="B2022" s="20">
        <v>1971</v>
      </c>
      <c r="C2022" s="21">
        <f ca="1">YEAR(TODAY())-CLEAN!$B2022</f>
        <v>54</v>
      </c>
      <c r="D2022" s="28" t="s">
        <v>792</v>
      </c>
      <c r="E2022" s="20" t="s">
        <v>716</v>
      </c>
      <c r="F2022" s="20" t="s">
        <v>709</v>
      </c>
      <c r="G2022" s="22">
        <v>22804</v>
      </c>
      <c r="H2022" s="21">
        <v>1</v>
      </c>
      <c r="I2022" s="21">
        <v>0</v>
      </c>
      <c r="J2022" s="21">
        <f>CLEAN!$H2022+CLEAN!$I2022</f>
        <v>1</v>
      </c>
      <c r="K2022" s="23">
        <v>41486</v>
      </c>
      <c r="L2022" s="21">
        <f ca="1">YEAR(TODAY())-YEAR(CLEAN!$K2022)</f>
        <v>12</v>
      </c>
      <c r="M2022" s="21">
        <v>75</v>
      </c>
      <c r="N2022" s="21">
        <f>SUM(CLEAN!$AB2022:$AE2022)</f>
        <v>13</v>
      </c>
      <c r="O2022" s="24">
        <f>CLEAN!$U2022+CLEAN!$V2022+CLEAN!$W2022+CLEAN!$X2022+CLEAN!$Y2022+CLEAN!$Z2022</f>
        <v>26</v>
      </c>
      <c r="P2022" s="21">
        <f>IF(CLEAN!$M2022&lt;=32,3,IF(CLEAN!$M2022&lt;=65,2,1))</f>
        <v>1</v>
      </c>
      <c r="Q2022" s="21">
        <f>IF(Table_Market[[#This Row],[F_TOTAL_achat]]&lt;=14,1,IF(Table_Market[[#This Row],[F_TOTAL_achat]]&lt;=21,2,3))</f>
        <v>1</v>
      </c>
      <c r="R2022" s="21">
        <f>IF(Table_Market[[#This Row],[M_TOTAL_dépensé]]&lt;=115,1,IF(Table_Market[[#This Row],[M_TOTAL_dépensé]]&lt;=833,2,3))</f>
        <v>1</v>
      </c>
      <c r="S2022" s="21" t="str">
        <f>Table_Market[[#This Row],[R_SCORE]]&amp;Table_Market[[#This Row],[F_SCORE]]&amp;Table_Market[[#This Row],[M_SCORE]]</f>
        <v>111</v>
      </c>
      <c r="T20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22" s="24">
        <v>14</v>
      </c>
      <c r="V2022" s="24">
        <v>1</v>
      </c>
      <c r="W2022" s="24">
        <v>7</v>
      </c>
      <c r="X2022" s="24">
        <v>2</v>
      </c>
      <c r="Y2022" s="24">
        <v>1</v>
      </c>
      <c r="Z2022" s="24">
        <v>1</v>
      </c>
      <c r="AA2022" s="21">
        <v>1</v>
      </c>
      <c r="AB2022" s="21">
        <v>2</v>
      </c>
      <c r="AC2022" s="21">
        <v>0</v>
      </c>
      <c r="AD2022" s="21">
        <v>2</v>
      </c>
      <c r="AE2022" s="21">
        <v>9</v>
      </c>
      <c r="AF2022" s="21">
        <v>0</v>
      </c>
      <c r="AG2022" s="21">
        <v>0</v>
      </c>
      <c r="AH2022" s="21">
        <v>0</v>
      </c>
      <c r="AI2022" s="21">
        <v>0</v>
      </c>
      <c r="AJ2022" s="21">
        <v>0</v>
      </c>
      <c r="AK2022" s="21">
        <v>0</v>
      </c>
      <c r="AL2022" s="21">
        <v>3</v>
      </c>
      <c r="AM2022" s="21">
        <v>11</v>
      </c>
      <c r="AN2022" s="25">
        <v>0</v>
      </c>
    </row>
    <row r="2023" spans="1:40" x14ac:dyDescent="0.35">
      <c r="A2023" s="26">
        <v>5068</v>
      </c>
      <c r="B2023" s="27">
        <v>1971</v>
      </c>
      <c r="C2023" s="21">
        <f ca="1">YEAR(TODAY())-CLEAN!$B2023</f>
        <v>54</v>
      </c>
      <c r="D2023" s="28" t="s">
        <v>792</v>
      </c>
      <c r="E2023" s="27" t="s">
        <v>716</v>
      </c>
      <c r="F2023" s="27" t="s">
        <v>709</v>
      </c>
      <c r="G2023" s="29">
        <v>22804</v>
      </c>
      <c r="H2023" s="28">
        <v>1</v>
      </c>
      <c r="I2023" s="28">
        <v>0</v>
      </c>
      <c r="J2023" s="28">
        <f>CLEAN!$H2023+CLEAN!$I2023</f>
        <v>1</v>
      </c>
      <c r="K2023" s="30">
        <v>41486</v>
      </c>
      <c r="L2023" s="28">
        <f ca="1">YEAR(TODAY())-YEAR(CLEAN!$K2023)</f>
        <v>12</v>
      </c>
      <c r="M2023" s="28">
        <v>75</v>
      </c>
      <c r="N2023" s="28">
        <f>SUM(CLEAN!$AB2023:$AE2023)</f>
        <v>13</v>
      </c>
      <c r="O2023" s="31">
        <f>CLEAN!$U2023+CLEAN!$V2023+CLEAN!$W2023+CLEAN!$X2023+CLEAN!$Y2023+CLEAN!$Z2023</f>
        <v>26</v>
      </c>
      <c r="P2023" s="28">
        <f>IF(CLEAN!$M2023&lt;=32,3,IF(CLEAN!$M2023&lt;=65,2,1))</f>
        <v>1</v>
      </c>
      <c r="Q2023" s="28">
        <f>IF(Table_Market[[#This Row],[F_TOTAL_achat]]&lt;=14,1,IF(Table_Market[[#This Row],[F_TOTAL_achat]]&lt;=21,2,3))</f>
        <v>1</v>
      </c>
      <c r="R2023" s="28">
        <f>IF(Table_Market[[#This Row],[M_TOTAL_dépensé]]&lt;=115,1,IF(Table_Market[[#This Row],[M_TOTAL_dépensé]]&lt;=833,2,3))</f>
        <v>1</v>
      </c>
      <c r="S2023" s="21" t="str">
        <f>Table_Market[[#This Row],[R_SCORE]]&amp;Table_Market[[#This Row],[F_SCORE]]&amp;Table_Market[[#This Row],[M_SCORE]]</f>
        <v>111</v>
      </c>
      <c r="T20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23" s="31">
        <v>14</v>
      </c>
      <c r="V2023" s="31">
        <v>1</v>
      </c>
      <c r="W2023" s="31">
        <v>7</v>
      </c>
      <c r="X2023" s="31">
        <v>2</v>
      </c>
      <c r="Y2023" s="31">
        <v>1</v>
      </c>
      <c r="Z2023" s="31">
        <v>1</v>
      </c>
      <c r="AA2023" s="28">
        <v>1</v>
      </c>
      <c r="AB2023" s="28">
        <v>2</v>
      </c>
      <c r="AC2023" s="28">
        <v>0</v>
      </c>
      <c r="AD2023" s="28">
        <v>2</v>
      </c>
      <c r="AE2023" s="28">
        <v>9</v>
      </c>
      <c r="AF2023" s="28">
        <v>0</v>
      </c>
      <c r="AG2023" s="28">
        <v>0</v>
      </c>
      <c r="AH2023" s="28">
        <v>0</v>
      </c>
      <c r="AI2023" s="28">
        <v>0</v>
      </c>
      <c r="AJ2023" s="28">
        <v>0</v>
      </c>
      <c r="AK2023" s="28">
        <v>0</v>
      </c>
      <c r="AL2023" s="28">
        <v>3</v>
      </c>
      <c r="AM2023" s="28">
        <v>11</v>
      </c>
      <c r="AN2023" s="32">
        <v>0</v>
      </c>
    </row>
    <row r="2024" spans="1:40" x14ac:dyDescent="0.35">
      <c r="A2024" s="19">
        <v>10207</v>
      </c>
      <c r="B2024" s="20">
        <v>1978</v>
      </c>
      <c r="C2024" s="21">
        <f ca="1">YEAR(TODAY())-CLEAN!$B2024</f>
        <v>47</v>
      </c>
      <c r="D2024" s="28" t="s">
        <v>792</v>
      </c>
      <c r="E2024" s="20" t="s">
        <v>716</v>
      </c>
      <c r="F2024" s="20" t="s">
        <v>713</v>
      </c>
      <c r="G2024" s="22">
        <v>22775</v>
      </c>
      <c r="H2024" s="21">
        <v>1</v>
      </c>
      <c r="I2024" s="21">
        <v>0</v>
      </c>
      <c r="J2024" s="21">
        <f>CLEAN!$H2024+CLEAN!$I2024</f>
        <v>1</v>
      </c>
      <c r="K2024" s="23">
        <v>41444</v>
      </c>
      <c r="L2024" s="21">
        <f ca="1">YEAR(TODAY())-YEAR(CLEAN!$K2024)</f>
        <v>12</v>
      </c>
      <c r="M2024" s="21">
        <v>40</v>
      </c>
      <c r="N2024" s="21">
        <f>SUM(CLEAN!$AB2024:$AE2024)</f>
        <v>11</v>
      </c>
      <c r="O2024" s="24">
        <f>CLEAN!$U2024+CLEAN!$V2024+CLEAN!$W2024+CLEAN!$X2024+CLEAN!$Y2024+CLEAN!$Z2024</f>
        <v>15</v>
      </c>
      <c r="P2024" s="21">
        <f>IF(CLEAN!$M2024&lt;=32,3,IF(CLEAN!$M2024&lt;=65,2,1))</f>
        <v>2</v>
      </c>
      <c r="Q2024" s="21">
        <f>IF(Table_Market[[#This Row],[F_TOTAL_achat]]&lt;=14,1,IF(Table_Market[[#This Row],[F_TOTAL_achat]]&lt;=21,2,3))</f>
        <v>1</v>
      </c>
      <c r="R2024" s="21">
        <f>IF(Table_Market[[#This Row],[M_TOTAL_dépensé]]&lt;=115,1,IF(Table_Market[[#This Row],[M_TOTAL_dépensé]]&lt;=833,2,3))</f>
        <v>1</v>
      </c>
      <c r="S2024" s="21" t="str">
        <f>Table_Market[[#This Row],[R_SCORE]]&amp;Table_Market[[#This Row],[F_SCORE]]&amp;Table_Market[[#This Row],[M_SCORE]]</f>
        <v>211</v>
      </c>
      <c r="T20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24" s="24">
        <v>5</v>
      </c>
      <c r="V2024" s="24">
        <v>1</v>
      </c>
      <c r="W2024" s="24">
        <v>8</v>
      </c>
      <c r="X2024" s="24">
        <v>0</v>
      </c>
      <c r="Y2024" s="24">
        <v>0</v>
      </c>
      <c r="Z2024" s="24">
        <v>1</v>
      </c>
      <c r="AA2024" s="21">
        <v>1</v>
      </c>
      <c r="AB2024" s="21">
        <v>1</v>
      </c>
      <c r="AC2024" s="21">
        <v>0</v>
      </c>
      <c r="AD2024" s="21">
        <v>2</v>
      </c>
      <c r="AE2024" s="21">
        <v>8</v>
      </c>
      <c r="AF2024" s="21">
        <v>0</v>
      </c>
      <c r="AG2024" s="21">
        <v>0</v>
      </c>
      <c r="AH2024" s="21">
        <v>0</v>
      </c>
      <c r="AI2024" s="21">
        <v>0</v>
      </c>
      <c r="AJ2024" s="21">
        <v>0</v>
      </c>
      <c r="AK2024" s="21">
        <v>0</v>
      </c>
      <c r="AL2024" s="21">
        <v>3</v>
      </c>
      <c r="AM2024" s="21">
        <v>11</v>
      </c>
      <c r="AN2024" s="25">
        <v>0</v>
      </c>
    </row>
    <row r="2025" spans="1:40" x14ac:dyDescent="0.35">
      <c r="A2025" s="26">
        <v>4838</v>
      </c>
      <c r="B2025" s="27">
        <v>1978</v>
      </c>
      <c r="C2025" s="21">
        <f ca="1">YEAR(TODAY())-CLEAN!$B2025</f>
        <v>47</v>
      </c>
      <c r="D2025" s="28" t="s">
        <v>792</v>
      </c>
      <c r="E2025" s="27" t="s">
        <v>716</v>
      </c>
      <c r="F2025" s="27" t="s">
        <v>713</v>
      </c>
      <c r="G2025" s="29">
        <v>22775</v>
      </c>
      <c r="H2025" s="28">
        <v>1</v>
      </c>
      <c r="I2025" s="28">
        <v>0</v>
      </c>
      <c r="J2025" s="28">
        <f>CLEAN!$H2025+CLEAN!$I2025</f>
        <v>1</v>
      </c>
      <c r="K2025" s="30">
        <v>41444</v>
      </c>
      <c r="L2025" s="28">
        <f ca="1">YEAR(TODAY())-YEAR(CLEAN!$K2025)</f>
        <v>12</v>
      </c>
      <c r="M2025" s="28">
        <v>40</v>
      </c>
      <c r="N2025" s="28">
        <f>SUM(CLEAN!$AB2025:$AE2025)</f>
        <v>11</v>
      </c>
      <c r="O2025" s="31">
        <f>CLEAN!$U2025+CLEAN!$V2025+CLEAN!$W2025+CLEAN!$X2025+CLEAN!$Y2025+CLEAN!$Z2025</f>
        <v>15</v>
      </c>
      <c r="P2025" s="28">
        <f>IF(CLEAN!$M2025&lt;=32,3,IF(CLEAN!$M2025&lt;=65,2,1))</f>
        <v>2</v>
      </c>
      <c r="Q2025" s="28">
        <f>IF(Table_Market[[#This Row],[F_TOTAL_achat]]&lt;=14,1,IF(Table_Market[[#This Row],[F_TOTAL_achat]]&lt;=21,2,3))</f>
        <v>1</v>
      </c>
      <c r="R2025" s="28">
        <f>IF(Table_Market[[#This Row],[M_TOTAL_dépensé]]&lt;=115,1,IF(Table_Market[[#This Row],[M_TOTAL_dépensé]]&lt;=833,2,3))</f>
        <v>1</v>
      </c>
      <c r="S2025" s="21" t="str">
        <f>Table_Market[[#This Row],[R_SCORE]]&amp;Table_Market[[#This Row],[F_SCORE]]&amp;Table_Market[[#This Row],[M_SCORE]]</f>
        <v>211</v>
      </c>
      <c r="T20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25" s="31">
        <v>5</v>
      </c>
      <c r="V2025" s="31">
        <v>1</v>
      </c>
      <c r="W2025" s="31">
        <v>8</v>
      </c>
      <c r="X2025" s="31">
        <v>0</v>
      </c>
      <c r="Y2025" s="31">
        <v>0</v>
      </c>
      <c r="Z2025" s="31">
        <v>1</v>
      </c>
      <c r="AA2025" s="28">
        <v>1</v>
      </c>
      <c r="AB2025" s="28">
        <v>1</v>
      </c>
      <c r="AC2025" s="28">
        <v>0</v>
      </c>
      <c r="AD2025" s="28">
        <v>2</v>
      </c>
      <c r="AE2025" s="28">
        <v>8</v>
      </c>
      <c r="AF2025" s="28">
        <v>0</v>
      </c>
      <c r="AG2025" s="28">
        <v>0</v>
      </c>
      <c r="AH2025" s="28">
        <v>0</v>
      </c>
      <c r="AI2025" s="28">
        <v>0</v>
      </c>
      <c r="AJ2025" s="28">
        <v>0</v>
      </c>
      <c r="AK2025" s="28">
        <v>0</v>
      </c>
      <c r="AL2025" s="28">
        <v>3</v>
      </c>
      <c r="AM2025" s="28">
        <v>11</v>
      </c>
      <c r="AN2025" s="32">
        <v>0</v>
      </c>
    </row>
    <row r="2026" spans="1:40" x14ac:dyDescent="0.35">
      <c r="A2026" s="19">
        <v>3112</v>
      </c>
      <c r="B2026" s="20">
        <v>1977</v>
      </c>
      <c r="C2026" s="21">
        <f ca="1">YEAR(TODAY())-CLEAN!$B2026</f>
        <v>48</v>
      </c>
      <c r="D2026" s="28" t="s">
        <v>792</v>
      </c>
      <c r="E2026" s="20" t="s">
        <v>717</v>
      </c>
      <c r="F2026" s="20" t="s">
        <v>710</v>
      </c>
      <c r="G2026" s="22">
        <v>22701</v>
      </c>
      <c r="H2026" s="21">
        <v>1</v>
      </c>
      <c r="I2026" s="21">
        <v>0</v>
      </c>
      <c r="J2026" s="21">
        <f>CLEAN!$H2026+CLEAN!$I2026</f>
        <v>1</v>
      </c>
      <c r="K2026" s="23">
        <v>41522</v>
      </c>
      <c r="L2026" s="21">
        <f ca="1">YEAR(TODAY())-YEAR(CLEAN!$K2026)</f>
        <v>12</v>
      </c>
      <c r="M2026" s="21">
        <v>2</v>
      </c>
      <c r="N2026" s="21">
        <f>SUM(CLEAN!$AB2026:$AE2026)</f>
        <v>9</v>
      </c>
      <c r="O2026" s="24">
        <f>CLEAN!$U2026+CLEAN!$V2026+CLEAN!$W2026+CLEAN!$X2026+CLEAN!$Y2026+CLEAN!$Z2026</f>
        <v>24</v>
      </c>
      <c r="P2026" s="21">
        <f>IF(CLEAN!$M2026&lt;=32,3,IF(CLEAN!$M2026&lt;=65,2,1))</f>
        <v>3</v>
      </c>
      <c r="Q2026" s="21">
        <f>IF(Table_Market[[#This Row],[F_TOTAL_achat]]&lt;=14,1,IF(Table_Market[[#This Row],[F_TOTAL_achat]]&lt;=21,2,3))</f>
        <v>1</v>
      </c>
      <c r="R2026" s="21">
        <f>IF(Table_Market[[#This Row],[M_TOTAL_dépensé]]&lt;=115,1,IF(Table_Market[[#This Row],[M_TOTAL_dépensé]]&lt;=833,2,3))</f>
        <v>1</v>
      </c>
      <c r="S2026" s="21" t="str">
        <f>Table_Market[[#This Row],[R_SCORE]]&amp;Table_Market[[#This Row],[F_SCORE]]&amp;Table_Market[[#This Row],[M_SCORE]]</f>
        <v>311</v>
      </c>
      <c r="T20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26" s="24">
        <v>2</v>
      </c>
      <c r="V2026" s="24">
        <v>4</v>
      </c>
      <c r="W2026" s="24">
        <v>9</v>
      </c>
      <c r="X2026" s="24">
        <v>0</v>
      </c>
      <c r="Y2026" s="24">
        <v>4</v>
      </c>
      <c r="Z2026" s="24">
        <v>5</v>
      </c>
      <c r="AA2026" s="21">
        <v>1</v>
      </c>
      <c r="AB2026" s="21">
        <v>1</v>
      </c>
      <c r="AC2026" s="21">
        <v>0</v>
      </c>
      <c r="AD2026" s="21">
        <v>3</v>
      </c>
      <c r="AE2026" s="21">
        <v>5</v>
      </c>
      <c r="AF2026" s="21">
        <v>0</v>
      </c>
      <c r="AG2026" s="21">
        <v>0</v>
      </c>
      <c r="AH2026" s="21">
        <v>0</v>
      </c>
      <c r="AI2026" s="21">
        <v>0</v>
      </c>
      <c r="AJ2026" s="21">
        <v>0</v>
      </c>
      <c r="AK2026" s="21">
        <v>0</v>
      </c>
      <c r="AL2026" s="21">
        <v>3</v>
      </c>
      <c r="AM2026" s="21">
        <v>11</v>
      </c>
      <c r="AN2026" s="25">
        <v>0</v>
      </c>
    </row>
    <row r="2027" spans="1:40" x14ac:dyDescent="0.35">
      <c r="A2027" s="26">
        <v>8140</v>
      </c>
      <c r="B2027" s="27">
        <v>1973</v>
      </c>
      <c r="C2027" s="21">
        <f ca="1">YEAR(TODAY())-CLEAN!$B2027</f>
        <v>52</v>
      </c>
      <c r="D2027" s="28" t="s">
        <v>792</v>
      </c>
      <c r="E2027" s="27" t="s">
        <v>716</v>
      </c>
      <c r="F2027" s="27" t="s">
        <v>713</v>
      </c>
      <c r="G2027" s="29">
        <v>22682</v>
      </c>
      <c r="H2027" s="28">
        <v>1</v>
      </c>
      <c r="I2027" s="28">
        <v>0</v>
      </c>
      <c r="J2027" s="28">
        <f>CLEAN!$H2027+CLEAN!$I2027</f>
        <v>1</v>
      </c>
      <c r="K2027" s="30">
        <v>41550</v>
      </c>
      <c r="L2027" s="28">
        <f ca="1">YEAR(TODAY())-YEAR(CLEAN!$K2027)</f>
        <v>12</v>
      </c>
      <c r="M2027" s="28">
        <v>51</v>
      </c>
      <c r="N2027" s="28">
        <f>SUM(CLEAN!$AB2027:$AE2027)</f>
        <v>11</v>
      </c>
      <c r="O2027" s="31">
        <f>CLEAN!$U2027+CLEAN!$V2027+CLEAN!$W2027+CLEAN!$X2027+CLEAN!$Y2027+CLEAN!$Z2027</f>
        <v>95</v>
      </c>
      <c r="P2027" s="28">
        <f>IF(CLEAN!$M2027&lt;=32,3,IF(CLEAN!$M2027&lt;=65,2,1))</f>
        <v>2</v>
      </c>
      <c r="Q2027" s="28">
        <f>IF(Table_Market[[#This Row],[F_TOTAL_achat]]&lt;=14,1,IF(Table_Market[[#This Row],[F_TOTAL_achat]]&lt;=21,2,3))</f>
        <v>1</v>
      </c>
      <c r="R2027" s="28">
        <f>IF(Table_Market[[#This Row],[M_TOTAL_dépensé]]&lt;=115,1,IF(Table_Market[[#This Row],[M_TOTAL_dépensé]]&lt;=833,2,3))</f>
        <v>1</v>
      </c>
      <c r="S2027" s="21" t="str">
        <f>Table_Market[[#This Row],[R_SCORE]]&amp;Table_Market[[#This Row],[F_SCORE]]&amp;Table_Market[[#This Row],[M_SCORE]]</f>
        <v>211</v>
      </c>
      <c r="T20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27" s="31">
        <v>10</v>
      </c>
      <c r="V2027" s="31">
        <v>14</v>
      </c>
      <c r="W2027" s="31">
        <v>29</v>
      </c>
      <c r="X2027" s="31">
        <v>4</v>
      </c>
      <c r="Y2027" s="31">
        <v>2</v>
      </c>
      <c r="Z2027" s="31">
        <v>36</v>
      </c>
      <c r="AA2027" s="28">
        <v>3</v>
      </c>
      <c r="AB2027" s="28">
        <v>2</v>
      </c>
      <c r="AC2027" s="28">
        <v>1</v>
      </c>
      <c r="AD2027" s="28">
        <v>4</v>
      </c>
      <c r="AE2027" s="28">
        <v>4</v>
      </c>
      <c r="AF2027" s="28">
        <v>0</v>
      </c>
      <c r="AG2027" s="28">
        <v>0</v>
      </c>
      <c r="AH2027" s="28">
        <v>0</v>
      </c>
      <c r="AI2027" s="28">
        <v>0</v>
      </c>
      <c r="AJ2027" s="28">
        <v>0</v>
      </c>
      <c r="AK2027" s="28">
        <v>0</v>
      </c>
      <c r="AL2027" s="28">
        <v>3</v>
      </c>
      <c r="AM2027" s="28">
        <v>11</v>
      </c>
      <c r="AN2027" s="32">
        <v>0</v>
      </c>
    </row>
    <row r="2028" spans="1:40" x14ac:dyDescent="0.35">
      <c r="A2028" s="19">
        <v>1087</v>
      </c>
      <c r="B2028" s="20">
        <v>1975</v>
      </c>
      <c r="C2028" s="21">
        <f ca="1">YEAR(TODAY())-CLEAN!$B2028</f>
        <v>50</v>
      </c>
      <c r="D2028" s="28" t="s">
        <v>792</v>
      </c>
      <c r="E2028" s="20" t="s">
        <v>717</v>
      </c>
      <c r="F2028" s="20" t="s">
        <v>713</v>
      </c>
      <c r="G2028" s="22">
        <v>22669</v>
      </c>
      <c r="H2028" s="21">
        <v>1</v>
      </c>
      <c r="I2028" s="21">
        <v>0</v>
      </c>
      <c r="J2028" s="21">
        <f>CLEAN!$H2028+CLEAN!$I2028</f>
        <v>1</v>
      </c>
      <c r="K2028" s="23">
        <v>41416</v>
      </c>
      <c r="L2028" s="21">
        <f ca="1">YEAR(TODAY())-YEAR(CLEAN!$K2028)</f>
        <v>12</v>
      </c>
      <c r="M2028" s="21">
        <v>30</v>
      </c>
      <c r="N2028" s="21">
        <f>SUM(CLEAN!$AB2028:$AE2028)</f>
        <v>16</v>
      </c>
      <c r="O2028" s="24">
        <f>CLEAN!$U2028+CLEAN!$V2028+CLEAN!$W2028+CLEAN!$X2028+CLEAN!$Y2028+CLEAN!$Z2028</f>
        <v>173</v>
      </c>
      <c r="P2028" s="21">
        <f>IF(CLEAN!$M2028&lt;=32,3,IF(CLEAN!$M2028&lt;=65,2,1))</f>
        <v>3</v>
      </c>
      <c r="Q2028" s="21">
        <f>IF(Table_Market[[#This Row],[F_TOTAL_achat]]&lt;=14,1,IF(Table_Market[[#This Row],[F_TOTAL_achat]]&lt;=21,2,3))</f>
        <v>2</v>
      </c>
      <c r="R2028" s="21">
        <f>IF(Table_Market[[#This Row],[M_TOTAL_dépensé]]&lt;=115,1,IF(Table_Market[[#This Row],[M_TOTAL_dépensé]]&lt;=833,2,3))</f>
        <v>2</v>
      </c>
      <c r="S2028" s="21" t="str">
        <f>Table_Market[[#This Row],[R_SCORE]]&amp;Table_Market[[#This Row],[F_SCORE]]&amp;Table_Market[[#This Row],[M_SCORE]]</f>
        <v>322</v>
      </c>
      <c r="T20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28" s="24">
        <v>16</v>
      </c>
      <c r="V2028" s="24">
        <v>14</v>
      </c>
      <c r="W2028" s="24">
        <v>36</v>
      </c>
      <c r="X2028" s="24">
        <v>37</v>
      </c>
      <c r="Y2028" s="24">
        <v>22</v>
      </c>
      <c r="Z2028" s="24">
        <v>48</v>
      </c>
      <c r="AA2028" s="21">
        <v>3</v>
      </c>
      <c r="AB2028" s="21">
        <v>4</v>
      </c>
      <c r="AC2028" s="21">
        <v>1</v>
      </c>
      <c r="AD2028" s="21">
        <v>2</v>
      </c>
      <c r="AE2028" s="21">
        <v>9</v>
      </c>
      <c r="AF2028" s="21">
        <v>0</v>
      </c>
      <c r="AG2028" s="21">
        <v>0</v>
      </c>
      <c r="AH2028" s="21">
        <v>0</v>
      </c>
      <c r="AI2028" s="21">
        <v>0</v>
      </c>
      <c r="AJ2028" s="21">
        <v>0</v>
      </c>
      <c r="AK2028" s="21">
        <v>0</v>
      </c>
      <c r="AL2028" s="21">
        <v>3</v>
      </c>
      <c r="AM2028" s="21">
        <v>11</v>
      </c>
      <c r="AN2028" s="25">
        <v>1</v>
      </c>
    </row>
    <row r="2029" spans="1:40" x14ac:dyDescent="0.35">
      <c r="A2029" s="26">
        <v>880</v>
      </c>
      <c r="B2029" s="27">
        <v>1966</v>
      </c>
      <c r="C2029" s="21">
        <f ca="1">YEAR(TODAY())-CLEAN!$B2029</f>
        <v>59</v>
      </c>
      <c r="D2029" s="28" t="s">
        <v>792</v>
      </c>
      <c r="E2029" s="27" t="s">
        <v>715</v>
      </c>
      <c r="F2029" s="27" t="s">
        <v>713</v>
      </c>
      <c r="G2029" s="29">
        <v>22634</v>
      </c>
      <c r="H2029" s="28">
        <v>0</v>
      </c>
      <c r="I2029" s="28">
        <v>0</v>
      </c>
      <c r="J2029" s="28">
        <f>CLEAN!$H2029+CLEAN!$I2029</f>
        <v>0</v>
      </c>
      <c r="K2029" s="30">
        <v>41290</v>
      </c>
      <c r="L2029" s="28">
        <f ca="1">YEAR(TODAY())-YEAR(CLEAN!$K2029)</f>
        <v>12</v>
      </c>
      <c r="M2029" s="28">
        <v>47</v>
      </c>
      <c r="N2029" s="28">
        <f>SUM(CLEAN!$AB2029:$AE2029)</f>
        <v>13</v>
      </c>
      <c r="O2029" s="31">
        <f>CLEAN!$U2029+CLEAN!$V2029+CLEAN!$W2029+CLEAN!$X2029+CLEAN!$Y2029+CLEAN!$Z2029</f>
        <v>96</v>
      </c>
      <c r="P2029" s="28">
        <f>IF(CLEAN!$M2029&lt;=32,3,IF(CLEAN!$M2029&lt;=65,2,1))</f>
        <v>2</v>
      </c>
      <c r="Q2029" s="28">
        <f>IF(Table_Market[[#This Row],[F_TOTAL_achat]]&lt;=14,1,IF(Table_Market[[#This Row],[F_TOTAL_achat]]&lt;=21,2,3))</f>
        <v>1</v>
      </c>
      <c r="R2029" s="28">
        <f>IF(Table_Market[[#This Row],[M_TOTAL_dépensé]]&lt;=115,1,IF(Table_Market[[#This Row],[M_TOTAL_dépensé]]&lt;=833,2,3))</f>
        <v>1</v>
      </c>
      <c r="S2029" s="21" t="str">
        <f>Table_Market[[#This Row],[R_SCORE]]&amp;Table_Market[[#This Row],[F_SCORE]]&amp;Table_Market[[#This Row],[M_SCORE]]</f>
        <v>211</v>
      </c>
      <c r="T20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29" s="31">
        <v>2</v>
      </c>
      <c r="V2029" s="31">
        <v>23</v>
      </c>
      <c r="W2029" s="31">
        <v>11</v>
      </c>
      <c r="X2029" s="31">
        <v>8</v>
      </c>
      <c r="Y2029" s="31">
        <v>6</v>
      </c>
      <c r="Z2029" s="31">
        <v>46</v>
      </c>
      <c r="AA2029" s="28">
        <v>1</v>
      </c>
      <c r="AB2029" s="28">
        <v>2</v>
      </c>
      <c r="AC2029" s="28">
        <v>1</v>
      </c>
      <c r="AD2029" s="28">
        <v>2</v>
      </c>
      <c r="AE2029" s="28">
        <v>8</v>
      </c>
      <c r="AF2029" s="28">
        <v>0</v>
      </c>
      <c r="AG2029" s="28">
        <v>0</v>
      </c>
      <c r="AH2029" s="28">
        <v>0</v>
      </c>
      <c r="AI2029" s="28">
        <v>0</v>
      </c>
      <c r="AJ2029" s="28">
        <v>0</v>
      </c>
      <c r="AK2029" s="28">
        <v>0</v>
      </c>
      <c r="AL2029" s="28">
        <v>3</v>
      </c>
      <c r="AM2029" s="28">
        <v>11</v>
      </c>
      <c r="AN2029" s="32">
        <v>0</v>
      </c>
    </row>
    <row r="2030" spans="1:40" x14ac:dyDescent="0.35">
      <c r="A2030" s="19">
        <v>524</v>
      </c>
      <c r="B2030" s="20">
        <v>1966</v>
      </c>
      <c r="C2030" s="21">
        <f ca="1">YEAR(TODAY())-CLEAN!$B2030</f>
        <v>59</v>
      </c>
      <c r="D2030" s="28" t="s">
        <v>792</v>
      </c>
      <c r="E2030" s="20" t="s">
        <v>715</v>
      </c>
      <c r="F2030" s="20" t="s">
        <v>713</v>
      </c>
      <c r="G2030" s="22">
        <v>22634</v>
      </c>
      <c r="H2030" s="21">
        <v>0</v>
      </c>
      <c r="I2030" s="21">
        <v>0</v>
      </c>
      <c r="J2030" s="21">
        <f>CLEAN!$H2030+CLEAN!$I2030</f>
        <v>0</v>
      </c>
      <c r="K2030" s="23">
        <v>41290</v>
      </c>
      <c r="L2030" s="21"/>
      <c r="M2030" s="21">
        <v>47</v>
      </c>
      <c r="N2030" s="21">
        <f>SUM(CLEAN!$AB2030:$AE2030)</f>
        <v>13</v>
      </c>
      <c r="O2030" s="24">
        <f>CLEAN!$U2030+CLEAN!$V2030+CLEAN!$W2030+CLEAN!$X2030+CLEAN!$Y2030+CLEAN!$Z2030</f>
        <v>96</v>
      </c>
      <c r="P2030" s="21">
        <f>IF(CLEAN!$M2030&lt;=32,3,IF(CLEAN!$M2030&lt;=65,2,1))</f>
        <v>2</v>
      </c>
      <c r="Q2030" s="21">
        <f>IF(Table_Market[[#This Row],[F_TOTAL_achat]]&lt;=14,1,IF(Table_Market[[#This Row],[F_TOTAL_achat]]&lt;=21,2,3))</f>
        <v>1</v>
      </c>
      <c r="R2030" s="21">
        <f>IF(Table_Market[[#This Row],[M_TOTAL_dépensé]]&lt;=115,1,IF(Table_Market[[#This Row],[M_TOTAL_dépensé]]&lt;=833,2,3))</f>
        <v>1</v>
      </c>
      <c r="S2030" s="21" t="str">
        <f>Table_Market[[#This Row],[R_SCORE]]&amp;Table_Market[[#This Row],[F_SCORE]]&amp;Table_Market[[#This Row],[M_SCORE]]</f>
        <v>211</v>
      </c>
      <c r="T20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30" s="24">
        <v>2</v>
      </c>
      <c r="V2030" s="24">
        <v>23</v>
      </c>
      <c r="W2030" s="24">
        <v>11</v>
      </c>
      <c r="X2030" s="24">
        <v>8</v>
      </c>
      <c r="Y2030" s="24">
        <v>6</v>
      </c>
      <c r="Z2030" s="24">
        <v>46</v>
      </c>
      <c r="AA2030" s="21">
        <v>1</v>
      </c>
      <c r="AB2030" s="21">
        <v>2</v>
      </c>
      <c r="AC2030" s="21">
        <v>1</v>
      </c>
      <c r="AD2030" s="21">
        <v>2</v>
      </c>
      <c r="AE2030" s="21">
        <v>8</v>
      </c>
      <c r="AF2030" s="21">
        <v>0</v>
      </c>
      <c r="AG2030" s="21">
        <v>0</v>
      </c>
      <c r="AH2030" s="21">
        <v>0</v>
      </c>
      <c r="AI2030" s="21">
        <v>0</v>
      </c>
      <c r="AJ2030" s="21">
        <v>0</v>
      </c>
      <c r="AK2030" s="21">
        <v>0</v>
      </c>
      <c r="AL2030" s="21">
        <v>3</v>
      </c>
      <c r="AM2030" s="21">
        <v>11</v>
      </c>
      <c r="AN2030" s="25">
        <v>0</v>
      </c>
    </row>
    <row r="2031" spans="1:40" x14ac:dyDescent="0.35">
      <c r="A2031" s="26">
        <v>1726</v>
      </c>
      <c r="B2031" s="27">
        <v>1970</v>
      </c>
      <c r="C2031" s="21">
        <f ca="1">YEAR(TODAY())-CLEAN!$B2031</f>
        <v>55</v>
      </c>
      <c r="D2031" s="28" t="s">
        <v>792</v>
      </c>
      <c r="E2031" s="27" t="s">
        <v>716</v>
      </c>
      <c r="F2031" s="27" t="s">
        <v>709</v>
      </c>
      <c r="G2031" s="29">
        <v>22585</v>
      </c>
      <c r="H2031" s="28">
        <v>0</v>
      </c>
      <c r="I2031" s="28">
        <v>0</v>
      </c>
      <c r="J2031" s="28">
        <f>CLEAN!$H2031+CLEAN!$I2031</f>
        <v>0</v>
      </c>
      <c r="K2031" s="30">
        <v>41351</v>
      </c>
      <c r="L2031" s="28">
        <f ca="1">YEAR(TODAY())-YEAR(CLEAN!$K2031)</f>
        <v>12</v>
      </c>
      <c r="M2031" s="28">
        <v>23</v>
      </c>
      <c r="N2031" s="28">
        <f>SUM(CLEAN!$AB2031:$AE2031)</f>
        <v>13</v>
      </c>
      <c r="O2031" s="31">
        <f>CLEAN!$U2031+CLEAN!$V2031+CLEAN!$W2031+CLEAN!$X2031+CLEAN!$Y2031+CLEAN!$Z2031</f>
        <v>81</v>
      </c>
      <c r="P2031" s="28">
        <f>IF(CLEAN!$M2031&lt;=32,3,IF(CLEAN!$M2031&lt;=65,2,1))</f>
        <v>3</v>
      </c>
      <c r="Q2031" s="28">
        <f>IF(Table_Market[[#This Row],[F_TOTAL_achat]]&lt;=14,1,IF(Table_Market[[#This Row],[F_TOTAL_achat]]&lt;=21,2,3))</f>
        <v>1</v>
      </c>
      <c r="R2031" s="28">
        <f>IF(Table_Market[[#This Row],[M_TOTAL_dépensé]]&lt;=115,1,IF(Table_Market[[#This Row],[M_TOTAL_dépensé]]&lt;=833,2,3))</f>
        <v>1</v>
      </c>
      <c r="S2031" s="21" t="str">
        <f>Table_Market[[#This Row],[R_SCORE]]&amp;Table_Market[[#This Row],[F_SCORE]]&amp;Table_Market[[#This Row],[M_SCORE]]</f>
        <v>311</v>
      </c>
      <c r="T20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31" s="31">
        <v>3</v>
      </c>
      <c r="V2031" s="31">
        <v>9</v>
      </c>
      <c r="W2031" s="31">
        <v>15</v>
      </c>
      <c r="X2031" s="31">
        <v>13</v>
      </c>
      <c r="Y2031" s="31">
        <v>2</v>
      </c>
      <c r="Z2031" s="31">
        <v>39</v>
      </c>
      <c r="AA2031" s="28">
        <v>1</v>
      </c>
      <c r="AB2031" s="28">
        <v>1</v>
      </c>
      <c r="AC2031" s="28">
        <v>1</v>
      </c>
      <c r="AD2031" s="28">
        <v>2</v>
      </c>
      <c r="AE2031" s="28">
        <v>9</v>
      </c>
      <c r="AF2031" s="28">
        <v>1</v>
      </c>
      <c r="AG2031" s="28">
        <v>0</v>
      </c>
      <c r="AH2031" s="28">
        <v>0</v>
      </c>
      <c r="AI2031" s="28">
        <v>0</v>
      </c>
      <c r="AJ2031" s="28">
        <v>0</v>
      </c>
      <c r="AK2031" s="28">
        <v>0</v>
      </c>
      <c r="AL2031" s="28">
        <v>3</v>
      </c>
      <c r="AM2031" s="28">
        <v>11</v>
      </c>
      <c r="AN2031" s="32">
        <v>1</v>
      </c>
    </row>
    <row r="2032" spans="1:40" x14ac:dyDescent="0.35">
      <c r="A2032" s="19">
        <v>2826</v>
      </c>
      <c r="B2032" s="20">
        <v>1967</v>
      </c>
      <c r="C2032" s="21">
        <f ca="1">YEAR(TODAY())-CLEAN!$B2032</f>
        <v>58</v>
      </c>
      <c r="D2032" s="28" t="s">
        <v>792</v>
      </c>
      <c r="E2032" s="20" t="s">
        <v>716</v>
      </c>
      <c r="F2032" s="20" t="s">
        <v>710</v>
      </c>
      <c r="G2032" s="22">
        <v>22574</v>
      </c>
      <c r="H2032" s="21">
        <v>2</v>
      </c>
      <c r="I2032" s="21">
        <v>1</v>
      </c>
      <c r="J2032" s="21">
        <f>CLEAN!$H2032+CLEAN!$I2032</f>
        <v>3</v>
      </c>
      <c r="K2032" s="23">
        <v>41575</v>
      </c>
      <c r="L2032" s="21">
        <f ca="1">YEAR(TODAY())-YEAR(CLEAN!$K2032)</f>
        <v>12</v>
      </c>
      <c r="M2032" s="21">
        <v>28</v>
      </c>
      <c r="N2032" s="21">
        <f>SUM(CLEAN!$AB2032:$AE2032)</f>
        <v>12</v>
      </c>
      <c r="O2032" s="24">
        <f>CLEAN!$U2032+CLEAN!$V2032+CLEAN!$W2032+CLEAN!$X2032+CLEAN!$Y2032+CLEAN!$Z2032</f>
        <v>37</v>
      </c>
      <c r="P2032" s="21">
        <f>IF(CLEAN!$M2032&lt;=32,3,IF(CLEAN!$M2032&lt;=65,2,1))</f>
        <v>3</v>
      </c>
      <c r="Q2032" s="21">
        <f>IF(Table_Market[[#This Row],[F_TOTAL_achat]]&lt;=14,1,IF(Table_Market[[#This Row],[F_TOTAL_achat]]&lt;=21,2,3))</f>
        <v>1</v>
      </c>
      <c r="R2032" s="21">
        <f>IF(Table_Market[[#This Row],[M_TOTAL_dépensé]]&lt;=115,1,IF(Table_Market[[#This Row],[M_TOTAL_dépensé]]&lt;=833,2,3))</f>
        <v>1</v>
      </c>
      <c r="S2032" s="21" t="str">
        <f>Table_Market[[#This Row],[R_SCORE]]&amp;Table_Market[[#This Row],[F_SCORE]]&amp;Table_Market[[#This Row],[M_SCORE]]</f>
        <v>311</v>
      </c>
      <c r="T20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32" s="24">
        <v>25</v>
      </c>
      <c r="V2032" s="24">
        <v>0</v>
      </c>
      <c r="W2032" s="24">
        <v>8</v>
      </c>
      <c r="X2032" s="24">
        <v>2</v>
      </c>
      <c r="Y2032" s="24">
        <v>0</v>
      </c>
      <c r="Z2032" s="24">
        <v>2</v>
      </c>
      <c r="AA2032" s="21">
        <v>2</v>
      </c>
      <c r="AB2032" s="21">
        <v>2</v>
      </c>
      <c r="AC2032" s="21">
        <v>0</v>
      </c>
      <c r="AD2032" s="21">
        <v>3</v>
      </c>
      <c r="AE2032" s="21">
        <v>7</v>
      </c>
      <c r="AF2032" s="21">
        <v>0</v>
      </c>
      <c r="AG2032" s="21">
        <v>0</v>
      </c>
      <c r="AH2032" s="21">
        <v>0</v>
      </c>
      <c r="AI2032" s="21">
        <v>0</v>
      </c>
      <c r="AJ2032" s="21">
        <v>0</v>
      </c>
      <c r="AK2032" s="21">
        <v>0</v>
      </c>
      <c r="AL2032" s="21">
        <v>3</v>
      </c>
      <c r="AM2032" s="21">
        <v>11</v>
      </c>
      <c r="AN2032" s="25">
        <v>0</v>
      </c>
    </row>
    <row r="2033" spans="1:40" x14ac:dyDescent="0.35">
      <c r="A2033" s="26">
        <v>6222</v>
      </c>
      <c r="B2033" s="27">
        <v>1967</v>
      </c>
      <c r="C2033" s="21">
        <f ca="1">YEAR(TODAY())-CLEAN!$B2033</f>
        <v>58</v>
      </c>
      <c r="D2033" s="28" t="s">
        <v>792</v>
      </c>
      <c r="E2033" s="27" t="s">
        <v>716</v>
      </c>
      <c r="F2033" s="27" t="s">
        <v>710</v>
      </c>
      <c r="G2033" s="29">
        <v>22574</v>
      </c>
      <c r="H2033" s="28">
        <v>2</v>
      </c>
      <c r="I2033" s="28">
        <v>1</v>
      </c>
      <c r="J2033" s="28">
        <f>CLEAN!$H2033+CLEAN!$I2033</f>
        <v>3</v>
      </c>
      <c r="K2033" s="30">
        <v>41575</v>
      </c>
      <c r="L2033" s="28">
        <f ca="1">YEAR(TODAY())-YEAR(CLEAN!$K2033)</f>
        <v>12</v>
      </c>
      <c r="M2033" s="28">
        <v>28</v>
      </c>
      <c r="N2033" s="28">
        <f>SUM(CLEAN!$AB2033:$AE2033)</f>
        <v>12</v>
      </c>
      <c r="O2033" s="31">
        <f>CLEAN!$U2033+CLEAN!$V2033+CLEAN!$W2033+CLEAN!$X2033+CLEAN!$Y2033+CLEAN!$Z2033</f>
        <v>37</v>
      </c>
      <c r="P2033" s="28">
        <f>IF(CLEAN!$M2033&lt;=32,3,IF(CLEAN!$M2033&lt;=65,2,1))</f>
        <v>3</v>
      </c>
      <c r="Q2033" s="28">
        <f>IF(Table_Market[[#This Row],[F_TOTAL_achat]]&lt;=14,1,IF(Table_Market[[#This Row],[F_TOTAL_achat]]&lt;=21,2,3))</f>
        <v>1</v>
      </c>
      <c r="R2033" s="28">
        <f>IF(Table_Market[[#This Row],[M_TOTAL_dépensé]]&lt;=115,1,IF(Table_Market[[#This Row],[M_TOTAL_dépensé]]&lt;=833,2,3))</f>
        <v>1</v>
      </c>
      <c r="S2033" s="21" t="str">
        <f>Table_Market[[#This Row],[R_SCORE]]&amp;Table_Market[[#This Row],[F_SCORE]]&amp;Table_Market[[#This Row],[M_SCORE]]</f>
        <v>311</v>
      </c>
      <c r="T20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33" s="31">
        <v>25</v>
      </c>
      <c r="V2033" s="31">
        <v>0</v>
      </c>
      <c r="W2033" s="31">
        <v>8</v>
      </c>
      <c r="X2033" s="31">
        <v>2</v>
      </c>
      <c r="Y2033" s="31">
        <v>0</v>
      </c>
      <c r="Z2033" s="31">
        <v>2</v>
      </c>
      <c r="AA2033" s="28">
        <v>2</v>
      </c>
      <c r="AB2033" s="28">
        <v>2</v>
      </c>
      <c r="AC2033" s="28">
        <v>0</v>
      </c>
      <c r="AD2033" s="28">
        <v>3</v>
      </c>
      <c r="AE2033" s="28">
        <v>7</v>
      </c>
      <c r="AF2033" s="28">
        <v>0</v>
      </c>
      <c r="AG2033" s="28">
        <v>0</v>
      </c>
      <c r="AH2033" s="28">
        <v>0</v>
      </c>
      <c r="AI2033" s="28">
        <v>0</v>
      </c>
      <c r="AJ2033" s="28">
        <v>0</v>
      </c>
      <c r="AK2033" s="28">
        <v>0</v>
      </c>
      <c r="AL2033" s="28">
        <v>3</v>
      </c>
      <c r="AM2033" s="28">
        <v>11</v>
      </c>
      <c r="AN2033" s="32">
        <v>0</v>
      </c>
    </row>
    <row r="2034" spans="1:40" x14ac:dyDescent="0.35">
      <c r="A2034" s="19">
        <v>2156</v>
      </c>
      <c r="B2034" s="20">
        <v>1955</v>
      </c>
      <c r="C2034" s="21">
        <f ca="1">YEAR(TODAY())-CLEAN!$B2034</f>
        <v>70</v>
      </c>
      <c r="D2034" s="28" t="s">
        <v>794</v>
      </c>
      <c r="E2034" s="20" t="s">
        <v>714</v>
      </c>
      <c r="F2034" s="20" t="s">
        <v>710</v>
      </c>
      <c r="G2034" s="22">
        <v>22554</v>
      </c>
      <c r="H2034" s="21">
        <v>1</v>
      </c>
      <c r="I2034" s="21">
        <v>1</v>
      </c>
      <c r="J2034" s="21">
        <f>CLEAN!$H2034+CLEAN!$I2034</f>
        <v>2</v>
      </c>
      <c r="K2034" s="23">
        <v>41216</v>
      </c>
      <c r="L2034" s="21">
        <f ca="1">YEAR(TODAY())-YEAR(CLEAN!$K2034)</f>
        <v>13</v>
      </c>
      <c r="M2034" s="21">
        <v>38</v>
      </c>
      <c r="N2034" s="21">
        <f>SUM(CLEAN!$AB2034:$AE2034)</f>
        <v>11</v>
      </c>
      <c r="O2034" s="24">
        <f>CLEAN!$U2034+CLEAN!$V2034+CLEAN!$W2034+CLEAN!$X2034+CLEAN!$Y2034+CLEAN!$Z2034</f>
        <v>41</v>
      </c>
      <c r="P2034" s="21">
        <f>IF(CLEAN!$M2034&lt;=32,3,IF(CLEAN!$M2034&lt;=65,2,1))</f>
        <v>2</v>
      </c>
      <c r="Q2034" s="21">
        <f>IF(Table_Market[[#This Row],[F_TOTAL_achat]]&lt;=14,1,IF(Table_Market[[#This Row],[F_TOTAL_achat]]&lt;=21,2,3))</f>
        <v>1</v>
      </c>
      <c r="R2034" s="21">
        <f>IF(Table_Market[[#This Row],[M_TOTAL_dépensé]]&lt;=115,1,IF(Table_Market[[#This Row],[M_TOTAL_dépensé]]&lt;=833,2,3))</f>
        <v>1</v>
      </c>
      <c r="S2034" s="21" t="str">
        <f>Table_Market[[#This Row],[R_SCORE]]&amp;Table_Market[[#This Row],[F_SCORE]]&amp;Table_Market[[#This Row],[M_SCORE]]</f>
        <v>211</v>
      </c>
      <c r="T20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34" s="24">
        <v>27</v>
      </c>
      <c r="V2034" s="24">
        <v>0</v>
      </c>
      <c r="W2034" s="24">
        <v>10</v>
      </c>
      <c r="X2034" s="24">
        <v>0</v>
      </c>
      <c r="Y2034" s="24">
        <v>0</v>
      </c>
      <c r="Z2034" s="24">
        <v>4</v>
      </c>
      <c r="AA2034" s="21">
        <v>4</v>
      </c>
      <c r="AB2034" s="21">
        <v>2</v>
      </c>
      <c r="AC2034" s="21">
        <v>0</v>
      </c>
      <c r="AD2034" s="21">
        <v>4</v>
      </c>
      <c r="AE2034" s="21">
        <v>5</v>
      </c>
      <c r="AF2034" s="21">
        <v>0</v>
      </c>
      <c r="AG2034" s="21">
        <v>0</v>
      </c>
      <c r="AH2034" s="21">
        <v>0</v>
      </c>
      <c r="AI2034" s="21">
        <v>0</v>
      </c>
      <c r="AJ2034" s="21">
        <v>0</v>
      </c>
      <c r="AK2034" s="21">
        <v>0</v>
      </c>
      <c r="AL2034" s="21">
        <v>3</v>
      </c>
      <c r="AM2034" s="21">
        <v>11</v>
      </c>
      <c r="AN2034" s="25">
        <v>0</v>
      </c>
    </row>
    <row r="2035" spans="1:40" x14ac:dyDescent="0.35">
      <c r="A2035" s="26">
        <v>7736</v>
      </c>
      <c r="B2035" s="27">
        <v>1986</v>
      </c>
      <c r="C2035" s="21">
        <f ca="1">YEAR(TODAY())-CLEAN!$B2035</f>
        <v>39</v>
      </c>
      <c r="D2035" s="28" t="s">
        <v>793</v>
      </c>
      <c r="E2035" s="27" t="s">
        <v>716</v>
      </c>
      <c r="F2035" s="27" t="s">
        <v>710</v>
      </c>
      <c r="G2035" s="29">
        <v>22518</v>
      </c>
      <c r="H2035" s="28">
        <v>1</v>
      </c>
      <c r="I2035" s="28">
        <v>0</v>
      </c>
      <c r="J2035" s="28">
        <f>CLEAN!$H2035+CLEAN!$I2035</f>
        <v>1</v>
      </c>
      <c r="K2035" s="30">
        <v>41204</v>
      </c>
      <c r="L2035" s="28">
        <f ca="1">YEAR(TODAY())-YEAR(CLEAN!$K2035)</f>
        <v>13</v>
      </c>
      <c r="M2035" s="28">
        <v>36</v>
      </c>
      <c r="N2035" s="28">
        <f>SUM(CLEAN!$AB2035:$AE2035)</f>
        <v>10</v>
      </c>
      <c r="O2035" s="31">
        <f>CLEAN!$U2035+CLEAN!$V2035+CLEAN!$W2035+CLEAN!$X2035+CLEAN!$Y2035+CLEAN!$Z2035</f>
        <v>61</v>
      </c>
      <c r="P2035" s="28">
        <f>IF(CLEAN!$M2035&lt;=32,3,IF(CLEAN!$M2035&lt;=65,2,1))</f>
        <v>2</v>
      </c>
      <c r="Q2035" s="28">
        <f>IF(Table_Market[[#This Row],[F_TOTAL_achat]]&lt;=14,1,IF(Table_Market[[#This Row],[F_TOTAL_achat]]&lt;=21,2,3))</f>
        <v>1</v>
      </c>
      <c r="R2035" s="28">
        <f>IF(Table_Market[[#This Row],[M_TOTAL_dépensé]]&lt;=115,1,IF(Table_Market[[#This Row],[M_TOTAL_dépensé]]&lt;=833,2,3))</f>
        <v>1</v>
      </c>
      <c r="S2035" s="21" t="str">
        <f>Table_Market[[#This Row],[R_SCORE]]&amp;Table_Market[[#This Row],[F_SCORE]]&amp;Table_Market[[#This Row],[M_SCORE]]</f>
        <v>211</v>
      </c>
      <c r="T20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35" s="31">
        <v>11</v>
      </c>
      <c r="V2035" s="31">
        <v>7</v>
      </c>
      <c r="W2035" s="31">
        <v>12</v>
      </c>
      <c r="X2035" s="31">
        <v>2</v>
      </c>
      <c r="Y2035" s="31">
        <v>2</v>
      </c>
      <c r="Z2035" s="31">
        <v>27</v>
      </c>
      <c r="AA2035" s="28">
        <v>2</v>
      </c>
      <c r="AB2035" s="28">
        <v>2</v>
      </c>
      <c r="AC2035" s="28">
        <v>1</v>
      </c>
      <c r="AD2035" s="28">
        <v>2</v>
      </c>
      <c r="AE2035" s="28">
        <v>5</v>
      </c>
      <c r="AF2035" s="28">
        <v>1</v>
      </c>
      <c r="AG2035" s="28">
        <v>0</v>
      </c>
      <c r="AH2035" s="28">
        <v>0</v>
      </c>
      <c r="AI2035" s="28">
        <v>0</v>
      </c>
      <c r="AJ2035" s="28">
        <v>0</v>
      </c>
      <c r="AK2035" s="28">
        <v>0</v>
      </c>
      <c r="AL2035" s="28">
        <v>3</v>
      </c>
      <c r="AM2035" s="28">
        <v>11</v>
      </c>
      <c r="AN2035" s="32">
        <v>1</v>
      </c>
    </row>
    <row r="2036" spans="1:40" x14ac:dyDescent="0.35">
      <c r="A2036" s="19">
        <v>7462</v>
      </c>
      <c r="B2036" s="20">
        <v>1954</v>
      </c>
      <c r="C2036" s="21">
        <f ca="1">YEAR(TODAY())-CLEAN!$B2036</f>
        <v>71</v>
      </c>
      <c r="D2036" s="28" t="s">
        <v>794</v>
      </c>
      <c r="E2036" s="20" t="s">
        <v>716</v>
      </c>
      <c r="F2036" s="20" t="s">
        <v>709</v>
      </c>
      <c r="G2036" s="22">
        <v>22507</v>
      </c>
      <c r="H2036" s="21">
        <v>0</v>
      </c>
      <c r="I2036" s="21">
        <v>0</v>
      </c>
      <c r="J2036" s="21">
        <f>CLEAN!$H2036+CLEAN!$I2036</f>
        <v>0</v>
      </c>
      <c r="K2036" s="23">
        <v>41237</v>
      </c>
      <c r="L2036" s="21">
        <f ca="1">YEAR(TODAY())-YEAR(CLEAN!$K2036)</f>
        <v>13</v>
      </c>
      <c r="M2036" s="21">
        <v>67</v>
      </c>
      <c r="N2036" s="21">
        <f>SUM(CLEAN!$AB2036:$AE2036)</f>
        <v>25</v>
      </c>
      <c r="O2036" s="24">
        <f>CLEAN!$U2036+CLEAN!$V2036+CLEAN!$W2036+CLEAN!$X2036+CLEAN!$Y2036+CLEAN!$Z2036</f>
        <v>570</v>
      </c>
      <c r="P2036" s="21">
        <f>IF(CLEAN!$M2036&lt;=32,3,IF(CLEAN!$M2036&lt;=65,2,1))</f>
        <v>1</v>
      </c>
      <c r="Q2036" s="21">
        <f>IF(Table_Market[[#This Row],[F_TOTAL_achat]]&lt;=14,1,IF(Table_Market[[#This Row],[F_TOTAL_achat]]&lt;=21,2,3))</f>
        <v>3</v>
      </c>
      <c r="R2036" s="21">
        <f>IF(Table_Market[[#This Row],[M_TOTAL_dépensé]]&lt;=115,1,IF(Table_Market[[#This Row],[M_TOTAL_dépensé]]&lt;=833,2,3))</f>
        <v>2</v>
      </c>
      <c r="S2036" s="21" t="str">
        <f>Table_Market[[#This Row],[R_SCORE]]&amp;Table_Market[[#This Row],[F_SCORE]]&amp;Table_Market[[#This Row],[M_SCORE]]</f>
        <v>132</v>
      </c>
      <c r="T20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36" s="24">
        <v>68</v>
      </c>
      <c r="V2036" s="24">
        <v>0</v>
      </c>
      <c r="W2036" s="24">
        <v>226</v>
      </c>
      <c r="X2036" s="24">
        <v>51</v>
      </c>
      <c r="Y2036" s="24">
        <v>157</v>
      </c>
      <c r="Z2036" s="24">
        <v>68</v>
      </c>
      <c r="AA2036" s="21">
        <v>3</v>
      </c>
      <c r="AB2036" s="21">
        <v>10</v>
      </c>
      <c r="AC2036" s="21">
        <v>2</v>
      </c>
      <c r="AD2036" s="21">
        <v>4</v>
      </c>
      <c r="AE2036" s="21">
        <v>9</v>
      </c>
      <c r="AF2036" s="21">
        <v>0</v>
      </c>
      <c r="AG2036" s="21">
        <v>0</v>
      </c>
      <c r="AH2036" s="21">
        <v>0</v>
      </c>
      <c r="AI2036" s="21">
        <v>0</v>
      </c>
      <c r="AJ2036" s="21">
        <v>0</v>
      </c>
      <c r="AK2036" s="21">
        <v>0</v>
      </c>
      <c r="AL2036" s="21">
        <v>3</v>
      </c>
      <c r="AM2036" s="21">
        <v>11</v>
      </c>
      <c r="AN2036" s="25">
        <v>0</v>
      </c>
    </row>
    <row r="2037" spans="1:40" x14ac:dyDescent="0.35">
      <c r="A2037" s="26">
        <v>8079</v>
      </c>
      <c r="B2037" s="27">
        <v>1982</v>
      </c>
      <c r="C2037" s="21">
        <f ca="1">YEAR(TODAY())-CLEAN!$B2037</f>
        <v>43</v>
      </c>
      <c r="D2037" s="28" t="s">
        <v>793</v>
      </c>
      <c r="E2037" s="27" t="s">
        <v>716</v>
      </c>
      <c r="F2037" s="27" t="s">
        <v>710</v>
      </c>
      <c r="G2037" s="29">
        <v>22448</v>
      </c>
      <c r="H2037" s="28">
        <v>1</v>
      </c>
      <c r="I2037" s="28">
        <v>0</v>
      </c>
      <c r="J2037" s="28">
        <f>CLEAN!$H2037+CLEAN!$I2037</f>
        <v>1</v>
      </c>
      <c r="K2037" s="30">
        <v>41696</v>
      </c>
      <c r="L2037" s="28">
        <f ca="1">YEAR(TODAY())-YEAR(CLEAN!$K2037)</f>
        <v>11</v>
      </c>
      <c r="M2037" s="28">
        <v>86</v>
      </c>
      <c r="N2037" s="28">
        <f>SUM(CLEAN!$AB2037:$AE2037)</f>
        <v>9</v>
      </c>
      <c r="O2037" s="31">
        <f>CLEAN!$U2037+CLEAN!$V2037+CLEAN!$W2037+CLEAN!$X2037+CLEAN!$Y2037+CLEAN!$Z2037</f>
        <v>55</v>
      </c>
      <c r="P2037" s="28">
        <f>IF(CLEAN!$M2037&lt;=32,3,IF(CLEAN!$M2037&lt;=65,2,1))</f>
        <v>1</v>
      </c>
      <c r="Q2037" s="28">
        <f>IF(Table_Market[[#This Row],[F_TOTAL_achat]]&lt;=14,1,IF(Table_Market[[#This Row],[F_TOTAL_achat]]&lt;=21,2,3))</f>
        <v>1</v>
      </c>
      <c r="R2037" s="28">
        <f>IF(Table_Market[[#This Row],[M_TOTAL_dépensé]]&lt;=115,1,IF(Table_Market[[#This Row],[M_TOTAL_dépensé]]&lt;=833,2,3))</f>
        <v>1</v>
      </c>
      <c r="S2037" s="21" t="str">
        <f>Table_Market[[#This Row],[R_SCORE]]&amp;Table_Market[[#This Row],[F_SCORE]]&amp;Table_Market[[#This Row],[M_SCORE]]</f>
        <v>111</v>
      </c>
      <c r="T20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37" s="31">
        <v>3</v>
      </c>
      <c r="V2037" s="31">
        <v>1</v>
      </c>
      <c r="W2037" s="31">
        <v>8</v>
      </c>
      <c r="X2037" s="31">
        <v>23</v>
      </c>
      <c r="Y2037" s="31">
        <v>2</v>
      </c>
      <c r="Z2037" s="31">
        <v>18</v>
      </c>
      <c r="AA2037" s="28">
        <v>3</v>
      </c>
      <c r="AB2037" s="28">
        <v>2</v>
      </c>
      <c r="AC2037" s="28">
        <v>1</v>
      </c>
      <c r="AD2037" s="28">
        <v>3</v>
      </c>
      <c r="AE2037" s="28">
        <v>3</v>
      </c>
      <c r="AF2037" s="28">
        <v>0</v>
      </c>
      <c r="AG2037" s="28">
        <v>0</v>
      </c>
      <c r="AH2037" s="28">
        <v>0</v>
      </c>
      <c r="AI2037" s="28">
        <v>0</v>
      </c>
      <c r="AJ2037" s="28">
        <v>0</v>
      </c>
      <c r="AK2037" s="28">
        <v>0</v>
      </c>
      <c r="AL2037" s="28">
        <v>3</v>
      </c>
      <c r="AM2037" s="28">
        <v>11</v>
      </c>
      <c r="AN2037" s="32">
        <v>0</v>
      </c>
    </row>
    <row r="2038" spans="1:40" x14ac:dyDescent="0.35">
      <c r="A2038" s="19">
        <v>5527</v>
      </c>
      <c r="B2038" s="20">
        <v>1987</v>
      </c>
      <c r="C2038" s="21">
        <f ca="1">YEAR(TODAY())-CLEAN!$B2038</f>
        <v>38</v>
      </c>
      <c r="D2038" s="28" t="s">
        <v>793</v>
      </c>
      <c r="E2038" s="20" t="s">
        <v>716</v>
      </c>
      <c r="F2038" s="20" t="s">
        <v>713</v>
      </c>
      <c r="G2038" s="22">
        <v>22434</v>
      </c>
      <c r="H2038" s="21">
        <v>1</v>
      </c>
      <c r="I2038" s="21">
        <v>0</v>
      </c>
      <c r="J2038" s="21">
        <f>CLEAN!$H2038+CLEAN!$I2038</f>
        <v>1</v>
      </c>
      <c r="K2038" s="23">
        <v>41318</v>
      </c>
      <c r="L2038" s="21">
        <f ca="1">YEAR(TODAY())-YEAR(CLEAN!$K2038)</f>
        <v>12</v>
      </c>
      <c r="M2038" s="21">
        <v>25</v>
      </c>
      <c r="N2038" s="21">
        <f>SUM(CLEAN!$AB2038:$AE2038)</f>
        <v>13</v>
      </c>
      <c r="O2038" s="24">
        <f>CLEAN!$U2038+CLEAN!$V2038+CLEAN!$W2038+CLEAN!$X2038+CLEAN!$Y2038+CLEAN!$Z2038</f>
        <v>58</v>
      </c>
      <c r="P2038" s="21">
        <f>IF(CLEAN!$M2038&lt;=32,3,IF(CLEAN!$M2038&lt;=65,2,1))</f>
        <v>3</v>
      </c>
      <c r="Q2038" s="21">
        <f>IF(Table_Market[[#This Row],[F_TOTAL_achat]]&lt;=14,1,IF(Table_Market[[#This Row],[F_TOTAL_achat]]&lt;=21,2,3))</f>
        <v>1</v>
      </c>
      <c r="R2038" s="21">
        <f>IF(Table_Market[[#This Row],[M_TOTAL_dépensé]]&lt;=115,1,IF(Table_Market[[#This Row],[M_TOTAL_dépensé]]&lt;=833,2,3))</f>
        <v>1</v>
      </c>
      <c r="S2038" s="21" t="str">
        <f>Table_Market[[#This Row],[R_SCORE]]&amp;Table_Market[[#This Row],[F_SCORE]]&amp;Table_Market[[#This Row],[M_SCORE]]</f>
        <v>311</v>
      </c>
      <c r="T20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38" s="24">
        <v>4</v>
      </c>
      <c r="V2038" s="24">
        <v>12</v>
      </c>
      <c r="W2038" s="24">
        <v>11</v>
      </c>
      <c r="X2038" s="24">
        <v>3</v>
      </c>
      <c r="Y2038" s="24">
        <v>13</v>
      </c>
      <c r="Z2038" s="24">
        <v>15</v>
      </c>
      <c r="AA2038" s="21">
        <v>2</v>
      </c>
      <c r="AB2038" s="21">
        <v>2</v>
      </c>
      <c r="AC2038" s="21">
        <v>0</v>
      </c>
      <c r="AD2038" s="21">
        <v>3</v>
      </c>
      <c r="AE2038" s="21">
        <v>8</v>
      </c>
      <c r="AF2038" s="21">
        <v>0</v>
      </c>
      <c r="AG2038" s="21">
        <v>0</v>
      </c>
      <c r="AH2038" s="21">
        <v>0</v>
      </c>
      <c r="AI2038" s="21">
        <v>0</v>
      </c>
      <c r="AJ2038" s="21">
        <v>0</v>
      </c>
      <c r="AK2038" s="21">
        <v>0</v>
      </c>
      <c r="AL2038" s="21">
        <v>3</v>
      </c>
      <c r="AM2038" s="21">
        <v>11</v>
      </c>
      <c r="AN2038" s="25">
        <v>0</v>
      </c>
    </row>
    <row r="2039" spans="1:40" x14ac:dyDescent="0.35">
      <c r="A2039" s="26">
        <v>9460</v>
      </c>
      <c r="B2039" s="27">
        <v>1963</v>
      </c>
      <c r="C2039" s="21">
        <f ca="1">YEAR(TODAY())-CLEAN!$B2039</f>
        <v>62</v>
      </c>
      <c r="D2039" s="28" t="s">
        <v>794</v>
      </c>
      <c r="E2039" s="27" t="s">
        <v>716</v>
      </c>
      <c r="F2039" s="27" t="s">
        <v>710</v>
      </c>
      <c r="G2039" s="29">
        <v>22419</v>
      </c>
      <c r="H2039" s="28">
        <v>0</v>
      </c>
      <c r="I2039" s="28">
        <v>0</v>
      </c>
      <c r="J2039" s="28">
        <f>CLEAN!$H2039+CLEAN!$I2039</f>
        <v>0</v>
      </c>
      <c r="K2039" s="30">
        <v>41382</v>
      </c>
      <c r="L2039" s="28">
        <f ca="1">YEAR(TODAY())-YEAR(CLEAN!$K2039)</f>
        <v>12</v>
      </c>
      <c r="M2039" s="28">
        <v>74</v>
      </c>
      <c r="N2039" s="28">
        <f>SUM(CLEAN!$AB2039:$AE2039)</f>
        <v>15</v>
      </c>
      <c r="O2039" s="31">
        <f>CLEAN!$U2039+CLEAN!$V2039+CLEAN!$W2039+CLEAN!$X2039+CLEAN!$Y2039+CLEAN!$Z2039</f>
        <v>162</v>
      </c>
      <c r="P2039" s="28">
        <f>IF(CLEAN!$M2039&lt;=32,3,IF(CLEAN!$M2039&lt;=65,2,1))</f>
        <v>1</v>
      </c>
      <c r="Q2039" s="28">
        <f>IF(Table_Market[[#This Row],[F_TOTAL_achat]]&lt;=14,1,IF(Table_Market[[#This Row],[F_TOTAL_achat]]&lt;=21,2,3))</f>
        <v>2</v>
      </c>
      <c r="R2039" s="28">
        <f>IF(Table_Market[[#This Row],[M_TOTAL_dépensé]]&lt;=115,1,IF(Table_Market[[#This Row],[M_TOTAL_dépensé]]&lt;=833,2,3))</f>
        <v>2</v>
      </c>
      <c r="S2039" s="21" t="str">
        <f>Table_Market[[#This Row],[R_SCORE]]&amp;Table_Market[[#This Row],[F_SCORE]]&amp;Table_Market[[#This Row],[M_SCORE]]</f>
        <v>122</v>
      </c>
      <c r="T20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39" s="31">
        <v>30</v>
      </c>
      <c r="V2039" s="31">
        <v>3</v>
      </c>
      <c r="W2039" s="31">
        <v>47</v>
      </c>
      <c r="X2039" s="31">
        <v>19</v>
      </c>
      <c r="Y2039" s="31">
        <v>21</v>
      </c>
      <c r="Z2039" s="31">
        <v>42</v>
      </c>
      <c r="AA2039" s="28">
        <v>1</v>
      </c>
      <c r="AB2039" s="28">
        <v>3</v>
      </c>
      <c r="AC2039" s="28">
        <v>2</v>
      </c>
      <c r="AD2039" s="28">
        <v>2</v>
      </c>
      <c r="AE2039" s="28">
        <v>8</v>
      </c>
      <c r="AF2039" s="28">
        <v>0</v>
      </c>
      <c r="AG2039" s="28">
        <v>0</v>
      </c>
      <c r="AH2039" s="28">
        <v>0</v>
      </c>
      <c r="AI2039" s="28">
        <v>0</v>
      </c>
      <c r="AJ2039" s="28">
        <v>0</v>
      </c>
      <c r="AK2039" s="28">
        <v>0</v>
      </c>
      <c r="AL2039" s="28">
        <v>3</v>
      </c>
      <c r="AM2039" s="28">
        <v>11</v>
      </c>
      <c r="AN2039" s="32">
        <v>0</v>
      </c>
    </row>
    <row r="2040" spans="1:40" x14ac:dyDescent="0.35">
      <c r="A2040" s="19">
        <v>3855</v>
      </c>
      <c r="B2040" s="20">
        <v>1963</v>
      </c>
      <c r="C2040" s="21">
        <f ca="1">YEAR(TODAY())-CLEAN!$B2040</f>
        <v>62</v>
      </c>
      <c r="D2040" s="28" t="s">
        <v>794</v>
      </c>
      <c r="E2040" s="20" t="s">
        <v>716</v>
      </c>
      <c r="F2040" s="20" t="s">
        <v>710</v>
      </c>
      <c r="G2040" s="22">
        <v>22419</v>
      </c>
      <c r="H2040" s="21">
        <v>0</v>
      </c>
      <c r="I2040" s="21">
        <v>0</v>
      </c>
      <c r="J2040" s="21">
        <f>CLEAN!$H2040+CLEAN!$I2040</f>
        <v>0</v>
      </c>
      <c r="K2040" s="23">
        <v>41382</v>
      </c>
      <c r="L2040" s="21">
        <f ca="1">YEAR(TODAY())-YEAR(CLEAN!$K2040)</f>
        <v>12</v>
      </c>
      <c r="M2040" s="21">
        <v>74</v>
      </c>
      <c r="N2040" s="21">
        <f>SUM(CLEAN!$AB2040:$AE2040)</f>
        <v>15</v>
      </c>
      <c r="O2040" s="24">
        <f>CLEAN!$U2040+CLEAN!$V2040+CLEAN!$W2040+CLEAN!$X2040+CLEAN!$Y2040+CLEAN!$Z2040</f>
        <v>162</v>
      </c>
      <c r="P2040" s="21">
        <f>IF(CLEAN!$M2040&lt;=32,3,IF(CLEAN!$M2040&lt;=65,2,1))</f>
        <v>1</v>
      </c>
      <c r="Q2040" s="21">
        <f>IF(Table_Market[[#This Row],[F_TOTAL_achat]]&lt;=14,1,IF(Table_Market[[#This Row],[F_TOTAL_achat]]&lt;=21,2,3))</f>
        <v>2</v>
      </c>
      <c r="R2040" s="21">
        <f>IF(Table_Market[[#This Row],[M_TOTAL_dépensé]]&lt;=115,1,IF(Table_Market[[#This Row],[M_TOTAL_dépensé]]&lt;=833,2,3))</f>
        <v>2</v>
      </c>
      <c r="S2040" s="21" t="str">
        <f>Table_Market[[#This Row],[R_SCORE]]&amp;Table_Market[[#This Row],[F_SCORE]]&amp;Table_Market[[#This Row],[M_SCORE]]</f>
        <v>122</v>
      </c>
      <c r="T20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40" s="24">
        <v>30</v>
      </c>
      <c r="V2040" s="24">
        <v>3</v>
      </c>
      <c r="W2040" s="24">
        <v>47</v>
      </c>
      <c r="X2040" s="24">
        <v>19</v>
      </c>
      <c r="Y2040" s="24">
        <v>21</v>
      </c>
      <c r="Z2040" s="24">
        <v>42</v>
      </c>
      <c r="AA2040" s="21">
        <v>1</v>
      </c>
      <c r="AB2040" s="21">
        <v>3</v>
      </c>
      <c r="AC2040" s="21">
        <v>2</v>
      </c>
      <c r="AD2040" s="21">
        <v>2</v>
      </c>
      <c r="AE2040" s="21">
        <v>8</v>
      </c>
      <c r="AF2040" s="21">
        <v>0</v>
      </c>
      <c r="AG2040" s="21">
        <v>0</v>
      </c>
      <c r="AH2040" s="21">
        <v>0</v>
      </c>
      <c r="AI2040" s="21">
        <v>0</v>
      </c>
      <c r="AJ2040" s="21">
        <v>0</v>
      </c>
      <c r="AK2040" s="21">
        <v>0</v>
      </c>
      <c r="AL2040" s="21">
        <v>3</v>
      </c>
      <c r="AM2040" s="21">
        <v>11</v>
      </c>
      <c r="AN2040" s="25">
        <v>0</v>
      </c>
    </row>
    <row r="2041" spans="1:40" x14ac:dyDescent="0.35">
      <c r="A2041" s="26">
        <v>2686</v>
      </c>
      <c r="B2041" s="27">
        <v>1969</v>
      </c>
      <c r="C2041" s="21">
        <f ca="1">YEAR(TODAY())-CLEAN!$B2041</f>
        <v>56</v>
      </c>
      <c r="D2041" s="28" t="s">
        <v>792</v>
      </c>
      <c r="E2041" s="27" t="s">
        <v>715</v>
      </c>
      <c r="F2041" s="27" t="s">
        <v>713</v>
      </c>
      <c r="G2041" s="29">
        <v>22390</v>
      </c>
      <c r="H2041" s="28">
        <v>0</v>
      </c>
      <c r="I2041" s="28">
        <v>0</v>
      </c>
      <c r="J2041" s="28">
        <f>CLEAN!$H2041+CLEAN!$I2041</f>
        <v>0</v>
      </c>
      <c r="K2041" s="30">
        <v>41568</v>
      </c>
      <c r="L2041" s="28">
        <f ca="1">YEAR(TODAY())-YEAR(CLEAN!$K2041)</f>
        <v>12</v>
      </c>
      <c r="M2041" s="28">
        <v>49</v>
      </c>
      <c r="N2041" s="28">
        <f>SUM(CLEAN!$AB2041:$AE2041)</f>
        <v>10</v>
      </c>
      <c r="O2041" s="31">
        <f>CLEAN!$U2041+CLEAN!$V2041+CLEAN!$W2041+CLEAN!$X2041+CLEAN!$Y2041+CLEAN!$Z2041</f>
        <v>26</v>
      </c>
      <c r="P2041" s="28">
        <f>IF(CLEAN!$M2041&lt;=32,3,IF(CLEAN!$M2041&lt;=65,2,1))</f>
        <v>2</v>
      </c>
      <c r="Q2041" s="28">
        <f>IF(Table_Market[[#This Row],[F_TOTAL_achat]]&lt;=14,1,IF(Table_Market[[#This Row],[F_TOTAL_achat]]&lt;=21,2,3))</f>
        <v>1</v>
      </c>
      <c r="R2041" s="28">
        <f>IF(Table_Market[[#This Row],[M_TOTAL_dépensé]]&lt;=115,1,IF(Table_Market[[#This Row],[M_TOTAL_dépensé]]&lt;=833,2,3))</f>
        <v>1</v>
      </c>
      <c r="S2041" s="21" t="str">
        <f>Table_Market[[#This Row],[R_SCORE]]&amp;Table_Market[[#This Row],[F_SCORE]]&amp;Table_Market[[#This Row],[M_SCORE]]</f>
        <v>211</v>
      </c>
      <c r="T20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41" s="31">
        <v>0</v>
      </c>
      <c r="V2041" s="31">
        <v>1</v>
      </c>
      <c r="W2041" s="31">
        <v>4</v>
      </c>
      <c r="X2041" s="31">
        <v>15</v>
      </c>
      <c r="Y2041" s="31">
        <v>1</v>
      </c>
      <c r="Z2041" s="31">
        <v>5</v>
      </c>
      <c r="AA2041" s="28">
        <v>1</v>
      </c>
      <c r="AB2041" s="28">
        <v>1</v>
      </c>
      <c r="AC2041" s="28">
        <v>0</v>
      </c>
      <c r="AD2041" s="28">
        <v>2</v>
      </c>
      <c r="AE2041" s="28">
        <v>7</v>
      </c>
      <c r="AF2041" s="28">
        <v>0</v>
      </c>
      <c r="AG2041" s="28">
        <v>0</v>
      </c>
      <c r="AH2041" s="28">
        <v>0</v>
      </c>
      <c r="AI2041" s="28">
        <v>0</v>
      </c>
      <c r="AJ2041" s="28">
        <v>0</v>
      </c>
      <c r="AK2041" s="28">
        <v>0</v>
      </c>
      <c r="AL2041" s="28">
        <v>3</v>
      </c>
      <c r="AM2041" s="28">
        <v>11</v>
      </c>
      <c r="AN2041" s="32">
        <v>0</v>
      </c>
    </row>
    <row r="2042" spans="1:40" x14ac:dyDescent="0.35">
      <c r="A2042" s="19">
        <v>2292</v>
      </c>
      <c r="B2042" s="20">
        <v>1985</v>
      </c>
      <c r="C2042" s="21">
        <f ca="1">YEAR(TODAY())-CLEAN!$B2042</f>
        <v>40</v>
      </c>
      <c r="D2042" s="28" t="s">
        <v>793</v>
      </c>
      <c r="E2042" s="20" t="s">
        <v>716</v>
      </c>
      <c r="F2042" s="20" t="s">
        <v>709</v>
      </c>
      <c r="G2042" s="22">
        <v>22327</v>
      </c>
      <c r="H2042" s="21">
        <v>1</v>
      </c>
      <c r="I2042" s="21">
        <v>0</v>
      </c>
      <c r="J2042" s="21">
        <f>CLEAN!$H2042+CLEAN!$I2042</f>
        <v>1</v>
      </c>
      <c r="K2042" s="23">
        <v>41488</v>
      </c>
      <c r="L2042" s="21">
        <f ca="1">YEAR(TODAY())-YEAR(CLEAN!$K2042)</f>
        <v>12</v>
      </c>
      <c r="M2042" s="21">
        <v>94</v>
      </c>
      <c r="N2042" s="21">
        <f>SUM(CLEAN!$AB2042:$AE2042)</f>
        <v>9</v>
      </c>
      <c r="O2042" s="24">
        <f>CLEAN!$U2042+CLEAN!$V2042+CLEAN!$W2042+CLEAN!$X2042+CLEAN!$Y2042+CLEAN!$Z2042</f>
        <v>24</v>
      </c>
      <c r="P2042" s="21">
        <f>IF(CLEAN!$M2042&lt;=32,3,IF(CLEAN!$M2042&lt;=65,2,1))</f>
        <v>1</v>
      </c>
      <c r="Q2042" s="21">
        <f>IF(Table_Market[[#This Row],[F_TOTAL_achat]]&lt;=14,1,IF(Table_Market[[#This Row],[F_TOTAL_achat]]&lt;=21,2,3))</f>
        <v>1</v>
      </c>
      <c r="R2042" s="21">
        <f>IF(Table_Market[[#This Row],[M_TOTAL_dépensé]]&lt;=115,1,IF(Table_Market[[#This Row],[M_TOTAL_dépensé]]&lt;=833,2,3))</f>
        <v>1</v>
      </c>
      <c r="S2042" s="21" t="str">
        <f>Table_Market[[#This Row],[R_SCORE]]&amp;Table_Market[[#This Row],[F_SCORE]]&amp;Table_Market[[#This Row],[M_SCORE]]</f>
        <v>111</v>
      </c>
      <c r="T20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42" s="24">
        <v>5</v>
      </c>
      <c r="V2042" s="24">
        <v>4</v>
      </c>
      <c r="W2042" s="24">
        <v>8</v>
      </c>
      <c r="X2042" s="24">
        <v>2</v>
      </c>
      <c r="Y2042" s="24">
        <v>0</v>
      </c>
      <c r="Z2042" s="24">
        <v>5</v>
      </c>
      <c r="AA2042" s="21">
        <v>1</v>
      </c>
      <c r="AB2042" s="21">
        <v>1</v>
      </c>
      <c r="AC2042" s="21">
        <v>0</v>
      </c>
      <c r="AD2042" s="21">
        <v>3</v>
      </c>
      <c r="AE2042" s="21">
        <v>5</v>
      </c>
      <c r="AF2042" s="21">
        <v>0</v>
      </c>
      <c r="AG2042" s="21">
        <v>0</v>
      </c>
      <c r="AH2042" s="21">
        <v>0</v>
      </c>
      <c r="AI2042" s="21">
        <v>0</v>
      </c>
      <c r="AJ2042" s="21">
        <v>0</v>
      </c>
      <c r="AK2042" s="21">
        <v>0</v>
      </c>
      <c r="AL2042" s="21">
        <v>3</v>
      </c>
      <c r="AM2042" s="21">
        <v>11</v>
      </c>
      <c r="AN2042" s="25">
        <v>0</v>
      </c>
    </row>
    <row r="2043" spans="1:40" x14ac:dyDescent="0.35">
      <c r="A2043" s="26">
        <v>4817</v>
      </c>
      <c r="B2043" s="27">
        <v>1956</v>
      </c>
      <c r="C2043" s="21">
        <f ca="1">YEAR(TODAY())-CLEAN!$B2043</f>
        <v>69</v>
      </c>
      <c r="D2043" s="28" t="s">
        <v>794</v>
      </c>
      <c r="E2043" s="27" t="s">
        <v>716</v>
      </c>
      <c r="F2043" s="27" t="s">
        <v>711</v>
      </c>
      <c r="G2043" s="29">
        <v>22304</v>
      </c>
      <c r="H2043" s="28">
        <v>0</v>
      </c>
      <c r="I2043" s="28">
        <v>0</v>
      </c>
      <c r="J2043" s="28">
        <f>CLEAN!$H2043+CLEAN!$I2043</f>
        <v>0</v>
      </c>
      <c r="K2043" s="30">
        <v>41125</v>
      </c>
      <c r="L2043" s="28">
        <f ca="1">YEAR(TODAY())-YEAR(CLEAN!$K2043)</f>
        <v>13</v>
      </c>
      <c r="M2043" s="28">
        <v>91</v>
      </c>
      <c r="N2043" s="28">
        <f>SUM(CLEAN!$AB2043:$AE2043)</f>
        <v>11</v>
      </c>
      <c r="O2043" s="31">
        <f>CLEAN!$U2043+CLEAN!$V2043+CLEAN!$W2043+CLEAN!$X2043+CLEAN!$Y2043+CLEAN!$Z2043</f>
        <v>18</v>
      </c>
      <c r="P2043" s="28">
        <f>IF(CLEAN!$M2043&lt;=32,3,IF(CLEAN!$M2043&lt;=65,2,1))</f>
        <v>1</v>
      </c>
      <c r="Q2043" s="28">
        <f>IF(Table_Market[[#This Row],[F_TOTAL_achat]]&lt;=14,1,IF(Table_Market[[#This Row],[F_TOTAL_achat]]&lt;=21,2,3))</f>
        <v>1</v>
      </c>
      <c r="R2043" s="28">
        <f>IF(Table_Market[[#This Row],[M_TOTAL_dépensé]]&lt;=115,1,IF(Table_Market[[#This Row],[M_TOTAL_dépensé]]&lt;=833,2,3))</f>
        <v>1</v>
      </c>
      <c r="S2043" s="21" t="str">
        <f>Table_Market[[#This Row],[R_SCORE]]&amp;Table_Market[[#This Row],[F_SCORE]]&amp;Table_Market[[#This Row],[M_SCORE]]</f>
        <v>111</v>
      </c>
      <c r="T20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43" s="31">
        <v>3</v>
      </c>
      <c r="V2043" s="31">
        <v>2</v>
      </c>
      <c r="W2043" s="31">
        <v>7</v>
      </c>
      <c r="X2043" s="31">
        <v>0</v>
      </c>
      <c r="Y2043" s="31">
        <v>4</v>
      </c>
      <c r="Z2043" s="31">
        <v>2</v>
      </c>
      <c r="AA2043" s="28">
        <v>1</v>
      </c>
      <c r="AB2043" s="28">
        <v>1</v>
      </c>
      <c r="AC2043" s="28">
        <v>0</v>
      </c>
      <c r="AD2043" s="28">
        <v>2</v>
      </c>
      <c r="AE2043" s="28">
        <v>8</v>
      </c>
      <c r="AF2043" s="28">
        <v>0</v>
      </c>
      <c r="AG2043" s="28">
        <v>0</v>
      </c>
      <c r="AH2043" s="28">
        <v>0</v>
      </c>
      <c r="AI2043" s="28">
        <v>0</v>
      </c>
      <c r="AJ2043" s="28">
        <v>0</v>
      </c>
      <c r="AK2043" s="28">
        <v>0</v>
      </c>
      <c r="AL2043" s="28">
        <v>3</v>
      </c>
      <c r="AM2043" s="28">
        <v>11</v>
      </c>
      <c r="AN2043" s="32">
        <v>0</v>
      </c>
    </row>
    <row r="2044" spans="1:40" x14ac:dyDescent="0.35">
      <c r="A2044" s="19">
        <v>11148</v>
      </c>
      <c r="B2044" s="20">
        <v>1975</v>
      </c>
      <c r="C2044" s="21">
        <f ca="1">YEAR(TODAY())-CLEAN!$B2044</f>
        <v>50</v>
      </c>
      <c r="D2044" s="28" t="s">
        <v>792</v>
      </c>
      <c r="E2044" s="20" t="s">
        <v>716</v>
      </c>
      <c r="F2044" s="20" t="s">
        <v>713</v>
      </c>
      <c r="G2044" s="22">
        <v>22280</v>
      </c>
      <c r="H2044" s="21">
        <v>1</v>
      </c>
      <c r="I2044" s="21">
        <v>0</v>
      </c>
      <c r="J2044" s="21">
        <f>CLEAN!$H2044+CLEAN!$I2044</f>
        <v>1</v>
      </c>
      <c r="K2044" s="23">
        <v>41413</v>
      </c>
      <c r="L2044" s="21">
        <f ca="1">YEAR(TODAY())-YEAR(CLEAN!$K2044)</f>
        <v>12</v>
      </c>
      <c r="M2044" s="21">
        <v>85</v>
      </c>
      <c r="N2044" s="21">
        <f>SUM(CLEAN!$AB2044:$AE2044)</f>
        <v>11</v>
      </c>
      <c r="O2044" s="24">
        <f>CLEAN!$U2044+CLEAN!$V2044+CLEAN!$W2044+CLEAN!$X2044+CLEAN!$Y2044+CLEAN!$Z2044</f>
        <v>13</v>
      </c>
      <c r="P2044" s="21">
        <f>IF(CLEAN!$M2044&lt;=32,3,IF(CLEAN!$M2044&lt;=65,2,1))</f>
        <v>1</v>
      </c>
      <c r="Q2044" s="21">
        <f>IF(Table_Market[[#This Row],[F_TOTAL_achat]]&lt;=14,1,IF(Table_Market[[#This Row],[F_TOTAL_achat]]&lt;=21,2,3))</f>
        <v>1</v>
      </c>
      <c r="R2044" s="21">
        <f>IF(Table_Market[[#This Row],[M_TOTAL_dépensé]]&lt;=115,1,IF(Table_Market[[#This Row],[M_TOTAL_dépensé]]&lt;=833,2,3))</f>
        <v>1</v>
      </c>
      <c r="S2044" s="21" t="str">
        <f>Table_Market[[#This Row],[R_SCORE]]&amp;Table_Market[[#This Row],[F_SCORE]]&amp;Table_Market[[#This Row],[M_SCORE]]</f>
        <v>111</v>
      </c>
      <c r="T20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44" s="24">
        <v>2</v>
      </c>
      <c r="V2044" s="24">
        <v>1</v>
      </c>
      <c r="W2044" s="24">
        <v>4</v>
      </c>
      <c r="X2044" s="24">
        <v>3</v>
      </c>
      <c r="Y2044" s="24">
        <v>1</v>
      </c>
      <c r="Z2044" s="24">
        <v>2</v>
      </c>
      <c r="AA2044" s="21">
        <v>1</v>
      </c>
      <c r="AB2044" s="21">
        <v>1</v>
      </c>
      <c r="AC2044" s="21">
        <v>0</v>
      </c>
      <c r="AD2044" s="21">
        <v>2</v>
      </c>
      <c r="AE2044" s="21">
        <v>8</v>
      </c>
      <c r="AF2044" s="21">
        <v>0</v>
      </c>
      <c r="AG2044" s="21">
        <v>0</v>
      </c>
      <c r="AH2044" s="21">
        <v>0</v>
      </c>
      <c r="AI2044" s="21">
        <v>0</v>
      </c>
      <c r="AJ2044" s="21">
        <v>0</v>
      </c>
      <c r="AK2044" s="21">
        <v>0</v>
      </c>
      <c r="AL2044" s="21">
        <v>3</v>
      </c>
      <c r="AM2044" s="21">
        <v>11</v>
      </c>
      <c r="AN2044" s="25">
        <v>0</v>
      </c>
    </row>
    <row r="2045" spans="1:40" x14ac:dyDescent="0.35">
      <c r="A2045" s="26">
        <v>255</v>
      </c>
      <c r="B2045" s="27">
        <v>1951</v>
      </c>
      <c r="C2045" s="21">
        <f ca="1">YEAR(TODAY())-CLEAN!$B2045</f>
        <v>74</v>
      </c>
      <c r="D2045" s="28" t="s">
        <v>794</v>
      </c>
      <c r="E2045" s="27" t="s">
        <v>716</v>
      </c>
      <c r="F2045" s="27" t="s">
        <v>711</v>
      </c>
      <c r="G2045" s="29">
        <v>22263</v>
      </c>
      <c r="H2045" s="28">
        <v>1</v>
      </c>
      <c r="I2045" s="28">
        <v>1</v>
      </c>
      <c r="J2045" s="28">
        <f>CLEAN!$H2045+CLEAN!$I2045</f>
        <v>2</v>
      </c>
      <c r="K2045" s="30">
        <v>41728</v>
      </c>
      <c r="L2045" s="28">
        <f ca="1">YEAR(TODAY())-YEAR(CLEAN!$K2045)</f>
        <v>11</v>
      </c>
      <c r="M2045" s="28">
        <v>31</v>
      </c>
      <c r="N2045" s="28">
        <f>SUM(CLEAN!$AB2045:$AE2045)</f>
        <v>10</v>
      </c>
      <c r="O2045" s="31">
        <f>CLEAN!$U2045+CLEAN!$V2045+CLEAN!$W2045+CLEAN!$X2045+CLEAN!$Y2045+CLEAN!$Z2045</f>
        <v>21</v>
      </c>
      <c r="P2045" s="28">
        <f>IF(CLEAN!$M2045&lt;=32,3,IF(CLEAN!$M2045&lt;=65,2,1))</f>
        <v>3</v>
      </c>
      <c r="Q2045" s="28">
        <f>IF(Table_Market[[#This Row],[F_TOTAL_achat]]&lt;=14,1,IF(Table_Market[[#This Row],[F_TOTAL_achat]]&lt;=21,2,3))</f>
        <v>1</v>
      </c>
      <c r="R2045" s="28">
        <f>IF(Table_Market[[#This Row],[M_TOTAL_dépensé]]&lt;=115,1,IF(Table_Market[[#This Row],[M_TOTAL_dépensé]]&lt;=833,2,3))</f>
        <v>1</v>
      </c>
      <c r="S2045" s="21" t="str">
        <f>Table_Market[[#This Row],[R_SCORE]]&amp;Table_Market[[#This Row],[F_SCORE]]&amp;Table_Market[[#This Row],[M_SCORE]]</f>
        <v>311</v>
      </c>
      <c r="T20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45" s="31">
        <v>17</v>
      </c>
      <c r="V2045" s="31">
        <v>0</v>
      </c>
      <c r="W2045" s="31">
        <v>2</v>
      </c>
      <c r="X2045" s="31">
        <v>0</v>
      </c>
      <c r="Y2045" s="31">
        <v>0</v>
      </c>
      <c r="Z2045" s="31">
        <v>2</v>
      </c>
      <c r="AA2045" s="28">
        <v>2</v>
      </c>
      <c r="AB2045" s="28">
        <v>1</v>
      </c>
      <c r="AC2045" s="28">
        <v>0</v>
      </c>
      <c r="AD2045" s="28">
        <v>3</v>
      </c>
      <c r="AE2045" s="28">
        <v>6</v>
      </c>
      <c r="AF2045" s="28">
        <v>0</v>
      </c>
      <c r="AG2045" s="28">
        <v>0</v>
      </c>
      <c r="AH2045" s="28">
        <v>0</v>
      </c>
      <c r="AI2045" s="28">
        <v>0</v>
      </c>
      <c r="AJ2045" s="28">
        <v>0</v>
      </c>
      <c r="AK2045" s="28">
        <v>1</v>
      </c>
      <c r="AL2045" s="28">
        <v>3</v>
      </c>
      <c r="AM2045" s="28">
        <v>11</v>
      </c>
      <c r="AN2045" s="32">
        <v>0</v>
      </c>
    </row>
    <row r="2046" spans="1:40" x14ac:dyDescent="0.35">
      <c r="A2046" s="19">
        <v>89</v>
      </c>
      <c r="B2046" s="20">
        <v>1975</v>
      </c>
      <c r="C2046" s="21">
        <f ca="1">YEAR(TODAY())-CLEAN!$B2046</f>
        <v>50</v>
      </c>
      <c r="D2046" s="28" t="s">
        <v>792</v>
      </c>
      <c r="E2046" s="20" t="s">
        <v>717</v>
      </c>
      <c r="F2046" s="20" t="s">
        <v>710</v>
      </c>
      <c r="G2046" s="22">
        <v>22212</v>
      </c>
      <c r="H2046" s="21">
        <v>1</v>
      </c>
      <c r="I2046" s="21">
        <v>0</v>
      </c>
      <c r="J2046" s="21">
        <f>CLEAN!$H2046+CLEAN!$I2046</f>
        <v>1</v>
      </c>
      <c r="K2046" s="23">
        <v>41617</v>
      </c>
      <c r="L2046" s="21">
        <f ca="1">YEAR(TODAY())-YEAR(CLEAN!$K2046)</f>
        <v>12</v>
      </c>
      <c r="M2046" s="21">
        <v>49</v>
      </c>
      <c r="N2046" s="21">
        <f>SUM(CLEAN!$AB2046:$AE2046)</f>
        <v>12</v>
      </c>
      <c r="O2046" s="24">
        <f>CLEAN!$U2046+CLEAN!$V2046+CLEAN!$W2046+CLEAN!$X2046+CLEAN!$Y2046+CLEAN!$Z2046</f>
        <v>69</v>
      </c>
      <c r="P2046" s="21">
        <f>IF(CLEAN!$M2046&lt;=32,3,IF(CLEAN!$M2046&lt;=65,2,1))</f>
        <v>2</v>
      </c>
      <c r="Q2046" s="21">
        <f>IF(Table_Market[[#This Row],[F_TOTAL_achat]]&lt;=14,1,IF(Table_Market[[#This Row],[F_TOTAL_achat]]&lt;=21,2,3))</f>
        <v>1</v>
      </c>
      <c r="R2046" s="21">
        <f>IF(Table_Market[[#This Row],[M_TOTAL_dépensé]]&lt;=115,1,IF(Table_Market[[#This Row],[M_TOTAL_dépensé]]&lt;=833,2,3))</f>
        <v>1</v>
      </c>
      <c r="S2046" s="21" t="str">
        <f>Table_Market[[#This Row],[R_SCORE]]&amp;Table_Market[[#This Row],[F_SCORE]]&amp;Table_Market[[#This Row],[M_SCORE]]</f>
        <v>211</v>
      </c>
      <c r="T20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46" s="24">
        <v>5</v>
      </c>
      <c r="V2046" s="24">
        <v>9</v>
      </c>
      <c r="W2046" s="24">
        <v>20</v>
      </c>
      <c r="X2046" s="24">
        <v>6</v>
      </c>
      <c r="Y2046" s="24">
        <v>8</v>
      </c>
      <c r="Z2046" s="24">
        <v>21</v>
      </c>
      <c r="AA2046" s="21">
        <v>2</v>
      </c>
      <c r="AB2046" s="21">
        <v>2</v>
      </c>
      <c r="AC2046" s="21">
        <v>0</v>
      </c>
      <c r="AD2046" s="21">
        <v>4</v>
      </c>
      <c r="AE2046" s="21">
        <v>6</v>
      </c>
      <c r="AF2046" s="21">
        <v>0</v>
      </c>
      <c r="AG2046" s="21">
        <v>0</v>
      </c>
      <c r="AH2046" s="21">
        <v>0</v>
      </c>
      <c r="AI2046" s="21">
        <v>0</v>
      </c>
      <c r="AJ2046" s="21">
        <v>0</v>
      </c>
      <c r="AK2046" s="21">
        <v>0</v>
      </c>
      <c r="AL2046" s="21">
        <v>3</v>
      </c>
      <c r="AM2046" s="21">
        <v>11</v>
      </c>
      <c r="AN2046" s="25">
        <v>0</v>
      </c>
    </row>
    <row r="2047" spans="1:40" x14ac:dyDescent="0.35">
      <c r="A2047" s="26">
        <v>10779</v>
      </c>
      <c r="B2047" s="27">
        <v>1983</v>
      </c>
      <c r="C2047" s="21">
        <f ca="1">YEAR(TODAY())-CLEAN!$B2047</f>
        <v>42</v>
      </c>
      <c r="D2047" s="28" t="s">
        <v>793</v>
      </c>
      <c r="E2047" s="27" t="s">
        <v>716</v>
      </c>
      <c r="F2047" s="27" t="s">
        <v>709</v>
      </c>
      <c r="G2047" s="29">
        <v>22148</v>
      </c>
      <c r="H2047" s="28">
        <v>0</v>
      </c>
      <c r="I2047" s="28">
        <v>0</v>
      </c>
      <c r="J2047" s="28">
        <f>CLEAN!$H2047+CLEAN!$I2047</f>
        <v>0</v>
      </c>
      <c r="K2047" s="30">
        <v>41742</v>
      </c>
      <c r="L2047" s="28">
        <f ca="1">YEAR(TODAY())-YEAR(CLEAN!$K2047)</f>
        <v>11</v>
      </c>
      <c r="M2047" s="28">
        <v>16</v>
      </c>
      <c r="N2047" s="28">
        <f>SUM(CLEAN!$AB2047:$AE2047)</f>
        <v>11</v>
      </c>
      <c r="O2047" s="31">
        <f>CLEAN!$U2047+CLEAN!$V2047+CLEAN!$W2047+CLEAN!$X2047+CLEAN!$Y2047+CLEAN!$Z2047</f>
        <v>49</v>
      </c>
      <c r="P2047" s="28">
        <f>IF(CLEAN!$M2047&lt;=32,3,IF(CLEAN!$M2047&lt;=65,2,1))</f>
        <v>3</v>
      </c>
      <c r="Q2047" s="28">
        <f>IF(Table_Market[[#This Row],[F_TOTAL_achat]]&lt;=14,1,IF(Table_Market[[#This Row],[F_TOTAL_achat]]&lt;=21,2,3))</f>
        <v>1</v>
      </c>
      <c r="R2047" s="28">
        <f>IF(Table_Market[[#This Row],[M_TOTAL_dépensé]]&lt;=115,1,IF(Table_Market[[#This Row],[M_TOTAL_dépensé]]&lt;=833,2,3))</f>
        <v>1</v>
      </c>
      <c r="S2047" s="21" t="str">
        <f>Table_Market[[#This Row],[R_SCORE]]&amp;Table_Market[[#This Row],[F_SCORE]]&amp;Table_Market[[#This Row],[M_SCORE]]</f>
        <v>311</v>
      </c>
      <c r="T20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47" s="31">
        <v>15</v>
      </c>
      <c r="V2047" s="31">
        <v>5</v>
      </c>
      <c r="W2047" s="31">
        <v>14</v>
      </c>
      <c r="X2047" s="31">
        <v>0</v>
      </c>
      <c r="Y2047" s="31">
        <v>4</v>
      </c>
      <c r="Z2047" s="31">
        <v>11</v>
      </c>
      <c r="AA2047" s="28">
        <v>1</v>
      </c>
      <c r="AB2047" s="28">
        <v>1</v>
      </c>
      <c r="AC2047" s="28">
        <v>0</v>
      </c>
      <c r="AD2047" s="28">
        <v>3</v>
      </c>
      <c r="AE2047" s="28">
        <v>7</v>
      </c>
      <c r="AF2047" s="28">
        <v>0</v>
      </c>
      <c r="AG2047" s="28">
        <v>0</v>
      </c>
      <c r="AH2047" s="28">
        <v>0</v>
      </c>
      <c r="AI2047" s="28">
        <v>0</v>
      </c>
      <c r="AJ2047" s="28">
        <v>0</v>
      </c>
      <c r="AK2047" s="28">
        <v>0</v>
      </c>
      <c r="AL2047" s="28">
        <v>3</v>
      </c>
      <c r="AM2047" s="28">
        <v>11</v>
      </c>
      <c r="AN2047" s="32">
        <v>0</v>
      </c>
    </row>
    <row r="2048" spans="1:40" x14ac:dyDescent="0.35">
      <c r="A2048" s="19">
        <v>954</v>
      </c>
      <c r="B2048" s="20">
        <v>1960</v>
      </c>
      <c r="C2048" s="21">
        <f ca="1">YEAR(TODAY())-CLEAN!$B2048</f>
        <v>65</v>
      </c>
      <c r="D2048" s="28" t="s">
        <v>794</v>
      </c>
      <c r="E2048" s="20" t="s">
        <v>715</v>
      </c>
      <c r="F2048" s="20" t="s">
        <v>712</v>
      </c>
      <c r="G2048" s="22">
        <v>22123</v>
      </c>
      <c r="H2048" s="21">
        <v>0</v>
      </c>
      <c r="I2048" s="21">
        <v>0</v>
      </c>
      <c r="J2048" s="21">
        <f>CLEAN!$H2048+CLEAN!$I2048</f>
        <v>0</v>
      </c>
      <c r="K2048" s="23">
        <v>41725</v>
      </c>
      <c r="L2048" s="21">
        <f ca="1">YEAR(TODAY())-YEAR(CLEAN!$K2048)</f>
        <v>11</v>
      </c>
      <c r="M2048" s="21">
        <v>77</v>
      </c>
      <c r="N2048" s="21">
        <f>SUM(CLEAN!$AB2048:$AE2048)</f>
        <v>11</v>
      </c>
      <c r="O2048" s="24">
        <f>CLEAN!$U2048+CLEAN!$V2048+CLEAN!$W2048+CLEAN!$X2048+CLEAN!$Y2048+CLEAN!$Z2048</f>
        <v>102</v>
      </c>
      <c r="P2048" s="21">
        <f>IF(CLEAN!$M2048&lt;=32,3,IF(CLEAN!$M2048&lt;=65,2,1))</f>
        <v>1</v>
      </c>
      <c r="Q2048" s="21">
        <f>IF(Table_Market[[#This Row],[F_TOTAL_achat]]&lt;=14,1,IF(Table_Market[[#This Row],[F_TOTAL_achat]]&lt;=21,2,3))</f>
        <v>1</v>
      </c>
      <c r="R2048" s="21">
        <f>IF(Table_Market[[#This Row],[M_TOTAL_dépensé]]&lt;=115,1,IF(Table_Market[[#This Row],[M_TOTAL_dépensé]]&lt;=833,2,3))</f>
        <v>1</v>
      </c>
      <c r="S2048" s="21" t="str">
        <f>Table_Market[[#This Row],[R_SCORE]]&amp;Table_Market[[#This Row],[F_SCORE]]&amp;Table_Market[[#This Row],[M_SCORE]]</f>
        <v>111</v>
      </c>
      <c r="T20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48" s="24">
        <v>3</v>
      </c>
      <c r="V2048" s="24">
        <v>3</v>
      </c>
      <c r="W2048" s="24">
        <v>24</v>
      </c>
      <c r="X2048" s="24">
        <v>34</v>
      </c>
      <c r="Y2048" s="24">
        <v>7</v>
      </c>
      <c r="Z2048" s="24">
        <v>31</v>
      </c>
      <c r="AA2048" s="21">
        <v>1</v>
      </c>
      <c r="AB2048" s="21">
        <v>2</v>
      </c>
      <c r="AC2048" s="21">
        <v>1</v>
      </c>
      <c r="AD2048" s="21">
        <v>3</v>
      </c>
      <c r="AE2048" s="21">
        <v>5</v>
      </c>
      <c r="AF2048" s="21">
        <v>0</v>
      </c>
      <c r="AG2048" s="21">
        <v>0</v>
      </c>
      <c r="AH2048" s="21">
        <v>0</v>
      </c>
      <c r="AI2048" s="21">
        <v>0</v>
      </c>
      <c r="AJ2048" s="21">
        <v>0</v>
      </c>
      <c r="AK2048" s="21">
        <v>0</v>
      </c>
      <c r="AL2048" s="21">
        <v>3</v>
      </c>
      <c r="AM2048" s="21">
        <v>11</v>
      </c>
      <c r="AN2048" s="25">
        <v>0</v>
      </c>
    </row>
    <row r="2049" spans="1:40" x14ac:dyDescent="0.35">
      <c r="A2049" s="26">
        <v>7629</v>
      </c>
      <c r="B2049" s="27">
        <v>1977</v>
      </c>
      <c r="C2049" s="21">
        <f ca="1">YEAR(TODAY())-CLEAN!$B2049</f>
        <v>48</v>
      </c>
      <c r="D2049" s="28" t="s">
        <v>792</v>
      </c>
      <c r="E2049" s="27" t="s">
        <v>716</v>
      </c>
      <c r="F2049" s="27" t="s">
        <v>710</v>
      </c>
      <c r="G2049" s="29">
        <v>22108</v>
      </c>
      <c r="H2049" s="28">
        <v>1</v>
      </c>
      <c r="I2049" s="28">
        <v>1</v>
      </c>
      <c r="J2049" s="28">
        <f>CLEAN!$H2049+CLEAN!$I2049</f>
        <v>2</v>
      </c>
      <c r="K2049" s="30">
        <v>41767</v>
      </c>
      <c r="L2049" s="28">
        <f ca="1">YEAR(TODAY())-YEAR(CLEAN!$K2049)</f>
        <v>11</v>
      </c>
      <c r="M2049" s="28">
        <v>46</v>
      </c>
      <c r="N2049" s="28">
        <f>SUM(CLEAN!$AB2049:$AE2049)</f>
        <v>12</v>
      </c>
      <c r="O2049" s="31">
        <f>CLEAN!$U2049+CLEAN!$V2049+CLEAN!$W2049+CLEAN!$X2049+CLEAN!$Y2049+CLEAN!$Z2049</f>
        <v>31</v>
      </c>
      <c r="P2049" s="28">
        <f>IF(CLEAN!$M2049&lt;=32,3,IF(CLEAN!$M2049&lt;=65,2,1))</f>
        <v>2</v>
      </c>
      <c r="Q2049" s="28">
        <f>IF(Table_Market[[#This Row],[F_TOTAL_achat]]&lt;=14,1,IF(Table_Market[[#This Row],[F_TOTAL_achat]]&lt;=21,2,3))</f>
        <v>1</v>
      </c>
      <c r="R2049" s="28">
        <f>IF(Table_Market[[#This Row],[M_TOTAL_dépensé]]&lt;=115,1,IF(Table_Market[[#This Row],[M_TOTAL_dépensé]]&lt;=833,2,3))</f>
        <v>1</v>
      </c>
      <c r="S2049" s="21" t="str">
        <f>Table_Market[[#This Row],[R_SCORE]]&amp;Table_Market[[#This Row],[F_SCORE]]&amp;Table_Market[[#This Row],[M_SCORE]]</f>
        <v>211</v>
      </c>
      <c r="T20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49" s="31">
        <v>5</v>
      </c>
      <c r="V2049" s="31">
        <v>3</v>
      </c>
      <c r="W2049" s="31">
        <v>9</v>
      </c>
      <c r="X2049" s="31">
        <v>6</v>
      </c>
      <c r="Y2049" s="31">
        <v>2</v>
      </c>
      <c r="Z2049" s="31">
        <v>6</v>
      </c>
      <c r="AA2049" s="28">
        <v>2</v>
      </c>
      <c r="AB2049" s="28">
        <v>2</v>
      </c>
      <c r="AC2049" s="28">
        <v>0</v>
      </c>
      <c r="AD2049" s="28">
        <v>3</v>
      </c>
      <c r="AE2049" s="28">
        <v>7</v>
      </c>
      <c r="AF2049" s="28">
        <v>0</v>
      </c>
      <c r="AG2049" s="28">
        <v>0</v>
      </c>
      <c r="AH2049" s="28">
        <v>0</v>
      </c>
      <c r="AI2049" s="28">
        <v>0</v>
      </c>
      <c r="AJ2049" s="28">
        <v>0</v>
      </c>
      <c r="AK2049" s="28">
        <v>0</v>
      </c>
      <c r="AL2049" s="28">
        <v>3</v>
      </c>
      <c r="AM2049" s="28">
        <v>11</v>
      </c>
      <c r="AN2049" s="32">
        <v>0</v>
      </c>
    </row>
    <row r="2050" spans="1:40" x14ac:dyDescent="0.35">
      <c r="A2050" s="19">
        <v>4557</v>
      </c>
      <c r="B2050" s="20">
        <v>1970</v>
      </c>
      <c r="C2050" s="21">
        <f ca="1">YEAR(TODAY())-CLEAN!$B2050</f>
        <v>55</v>
      </c>
      <c r="D2050" s="28" t="s">
        <v>792</v>
      </c>
      <c r="E2050" s="20" t="s">
        <v>716</v>
      </c>
      <c r="F2050" s="20" t="s">
        <v>713</v>
      </c>
      <c r="G2050" s="22">
        <v>22070</v>
      </c>
      <c r="H2050" s="21">
        <v>1</v>
      </c>
      <c r="I2050" s="21">
        <v>0</v>
      </c>
      <c r="J2050" s="21">
        <f>CLEAN!$H2050+CLEAN!$I2050</f>
        <v>1</v>
      </c>
      <c r="K2050" s="23">
        <v>41551</v>
      </c>
      <c r="L2050" s="21">
        <f ca="1">YEAR(TODAY())-YEAR(CLEAN!$K2050)</f>
        <v>12</v>
      </c>
      <c r="M2050" s="21">
        <v>11</v>
      </c>
      <c r="N2050" s="21">
        <f>SUM(CLEAN!$AB2050:$AE2050)</f>
        <v>12</v>
      </c>
      <c r="O2050" s="24">
        <f>CLEAN!$U2050+CLEAN!$V2050+CLEAN!$W2050+CLEAN!$X2050+CLEAN!$Y2050+CLEAN!$Z2050</f>
        <v>67</v>
      </c>
      <c r="P2050" s="21">
        <f>IF(CLEAN!$M2050&lt;=32,3,IF(CLEAN!$M2050&lt;=65,2,1))</f>
        <v>3</v>
      </c>
      <c r="Q2050" s="21">
        <f>IF(Table_Market[[#This Row],[F_TOTAL_achat]]&lt;=14,1,IF(Table_Market[[#This Row],[F_TOTAL_achat]]&lt;=21,2,3))</f>
        <v>1</v>
      </c>
      <c r="R2050" s="21">
        <f>IF(Table_Market[[#This Row],[M_TOTAL_dépensé]]&lt;=115,1,IF(Table_Market[[#This Row],[M_TOTAL_dépensé]]&lt;=833,2,3))</f>
        <v>1</v>
      </c>
      <c r="S2050" s="21" t="str">
        <f>Table_Market[[#This Row],[R_SCORE]]&amp;Table_Market[[#This Row],[F_SCORE]]&amp;Table_Market[[#This Row],[M_SCORE]]</f>
        <v>311</v>
      </c>
      <c r="T20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50" s="24">
        <v>10</v>
      </c>
      <c r="V2050" s="24">
        <v>7</v>
      </c>
      <c r="W2050" s="24">
        <v>19</v>
      </c>
      <c r="X2050" s="24">
        <v>8</v>
      </c>
      <c r="Y2050" s="24">
        <v>2</v>
      </c>
      <c r="Z2050" s="24">
        <v>21</v>
      </c>
      <c r="AA2050" s="21">
        <v>2</v>
      </c>
      <c r="AB2050" s="21">
        <v>2</v>
      </c>
      <c r="AC2050" s="21">
        <v>2</v>
      </c>
      <c r="AD2050" s="21">
        <v>2</v>
      </c>
      <c r="AE2050" s="21">
        <v>6</v>
      </c>
      <c r="AF2050" s="21">
        <v>0</v>
      </c>
      <c r="AG2050" s="21">
        <v>0</v>
      </c>
      <c r="AH2050" s="21">
        <v>0</v>
      </c>
      <c r="AI2050" s="21">
        <v>0</v>
      </c>
      <c r="AJ2050" s="21">
        <v>0</v>
      </c>
      <c r="AK2050" s="21">
        <v>0</v>
      </c>
      <c r="AL2050" s="21">
        <v>3</v>
      </c>
      <c r="AM2050" s="21">
        <v>11</v>
      </c>
      <c r="AN2050" s="25">
        <v>0</v>
      </c>
    </row>
    <row r="2051" spans="1:40" x14ac:dyDescent="0.35">
      <c r="A2051" s="26">
        <v>1143</v>
      </c>
      <c r="B2051" s="27">
        <v>1972</v>
      </c>
      <c r="C2051" s="21">
        <f ca="1">YEAR(TODAY())-CLEAN!$B2051</f>
        <v>53</v>
      </c>
      <c r="D2051" s="28" t="s">
        <v>792</v>
      </c>
      <c r="E2051" s="27" t="s">
        <v>716</v>
      </c>
      <c r="F2051" s="27" t="s">
        <v>710</v>
      </c>
      <c r="G2051" s="29">
        <v>22063</v>
      </c>
      <c r="H2051" s="28">
        <v>1</v>
      </c>
      <c r="I2051" s="28">
        <v>0</v>
      </c>
      <c r="J2051" s="28">
        <f>CLEAN!$H2051+CLEAN!$I2051</f>
        <v>1</v>
      </c>
      <c r="K2051" s="30">
        <v>41494</v>
      </c>
      <c r="L2051" s="28">
        <f ca="1">YEAR(TODAY())-YEAR(CLEAN!$K2051)</f>
        <v>12</v>
      </c>
      <c r="M2051" s="28">
        <v>43</v>
      </c>
      <c r="N2051" s="28">
        <f>SUM(CLEAN!$AB2051:$AE2051)</f>
        <v>12</v>
      </c>
      <c r="O2051" s="31">
        <f>CLEAN!$U2051+CLEAN!$V2051+CLEAN!$W2051+CLEAN!$X2051+CLEAN!$Y2051+CLEAN!$Z2051</f>
        <v>55</v>
      </c>
      <c r="P2051" s="28">
        <f>IF(CLEAN!$M2051&lt;=32,3,IF(CLEAN!$M2051&lt;=65,2,1))</f>
        <v>2</v>
      </c>
      <c r="Q2051" s="28">
        <f>IF(Table_Market[[#This Row],[F_TOTAL_achat]]&lt;=14,1,IF(Table_Market[[#This Row],[F_TOTAL_achat]]&lt;=21,2,3))</f>
        <v>1</v>
      </c>
      <c r="R2051" s="28">
        <f>IF(Table_Market[[#This Row],[M_TOTAL_dépensé]]&lt;=115,1,IF(Table_Market[[#This Row],[M_TOTAL_dépensé]]&lt;=833,2,3))</f>
        <v>1</v>
      </c>
      <c r="S2051" s="21" t="str">
        <f>Table_Market[[#This Row],[R_SCORE]]&amp;Table_Market[[#This Row],[F_SCORE]]&amp;Table_Market[[#This Row],[M_SCORE]]</f>
        <v>211</v>
      </c>
      <c r="T20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51" s="31">
        <v>7</v>
      </c>
      <c r="V2051" s="31">
        <v>10</v>
      </c>
      <c r="W2051" s="31">
        <v>13</v>
      </c>
      <c r="X2051" s="31">
        <v>3</v>
      </c>
      <c r="Y2051" s="31">
        <v>11</v>
      </c>
      <c r="Z2051" s="31">
        <v>11</v>
      </c>
      <c r="AA2051" s="28">
        <v>2</v>
      </c>
      <c r="AB2051" s="28">
        <v>2</v>
      </c>
      <c r="AC2051" s="28">
        <v>0</v>
      </c>
      <c r="AD2051" s="28">
        <v>3</v>
      </c>
      <c r="AE2051" s="28">
        <v>7</v>
      </c>
      <c r="AF2051" s="28">
        <v>0</v>
      </c>
      <c r="AG2051" s="28">
        <v>0</v>
      </c>
      <c r="AH2051" s="28">
        <v>0</v>
      </c>
      <c r="AI2051" s="28">
        <v>0</v>
      </c>
      <c r="AJ2051" s="28">
        <v>0</v>
      </c>
      <c r="AK2051" s="28">
        <v>0</v>
      </c>
      <c r="AL2051" s="28">
        <v>3</v>
      </c>
      <c r="AM2051" s="28">
        <v>11</v>
      </c>
      <c r="AN2051" s="32">
        <v>0</v>
      </c>
    </row>
    <row r="2052" spans="1:40" x14ac:dyDescent="0.35">
      <c r="A2052" s="19">
        <v>9592</v>
      </c>
      <c r="B2052" s="20">
        <v>1983</v>
      </c>
      <c r="C2052" s="21">
        <f ca="1">YEAR(TODAY())-CLEAN!$B2052</f>
        <v>42</v>
      </c>
      <c r="D2052" s="28" t="s">
        <v>793</v>
      </c>
      <c r="E2052" s="20" t="s">
        <v>716</v>
      </c>
      <c r="F2052" s="20" t="s">
        <v>713</v>
      </c>
      <c r="G2052" s="22">
        <v>22010</v>
      </c>
      <c r="H2052" s="21">
        <v>1</v>
      </c>
      <c r="I2052" s="21">
        <v>0</v>
      </c>
      <c r="J2052" s="21">
        <f>CLEAN!$H2052+CLEAN!$I2052</f>
        <v>1</v>
      </c>
      <c r="K2052" s="23">
        <v>41455</v>
      </c>
      <c r="L2052" s="21">
        <f ca="1">YEAR(TODAY())-YEAR(CLEAN!$K2052)</f>
        <v>12</v>
      </c>
      <c r="M2052" s="21">
        <v>51</v>
      </c>
      <c r="N2052" s="21">
        <f>SUM(CLEAN!$AB2052:$AE2052)</f>
        <v>13</v>
      </c>
      <c r="O2052" s="24">
        <f>CLEAN!$U2052+CLEAN!$V2052+CLEAN!$W2052+CLEAN!$X2052+CLEAN!$Y2052+CLEAN!$Z2052</f>
        <v>33</v>
      </c>
      <c r="P2052" s="21">
        <f>IF(CLEAN!$M2052&lt;=32,3,IF(CLEAN!$M2052&lt;=65,2,1))</f>
        <v>2</v>
      </c>
      <c r="Q2052" s="21">
        <f>IF(Table_Market[[#This Row],[F_TOTAL_achat]]&lt;=14,1,IF(Table_Market[[#This Row],[F_TOTAL_achat]]&lt;=21,2,3))</f>
        <v>1</v>
      </c>
      <c r="R2052" s="21">
        <f>IF(Table_Market[[#This Row],[M_TOTAL_dépensé]]&lt;=115,1,IF(Table_Market[[#This Row],[M_TOTAL_dépensé]]&lt;=833,2,3))</f>
        <v>1</v>
      </c>
      <c r="S2052" s="21" t="str">
        <f>Table_Market[[#This Row],[R_SCORE]]&amp;Table_Market[[#This Row],[F_SCORE]]&amp;Table_Market[[#This Row],[M_SCORE]]</f>
        <v>211</v>
      </c>
      <c r="T20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52" s="24">
        <v>11</v>
      </c>
      <c r="V2052" s="24">
        <v>2</v>
      </c>
      <c r="W2052" s="24">
        <v>9</v>
      </c>
      <c r="X2052" s="24">
        <v>3</v>
      </c>
      <c r="Y2052" s="24">
        <v>0</v>
      </c>
      <c r="Z2052" s="24">
        <v>8</v>
      </c>
      <c r="AA2052" s="21">
        <v>2</v>
      </c>
      <c r="AB2052" s="21">
        <v>2</v>
      </c>
      <c r="AC2052" s="21">
        <v>0</v>
      </c>
      <c r="AD2052" s="21">
        <v>3</v>
      </c>
      <c r="AE2052" s="21">
        <v>8</v>
      </c>
      <c r="AF2052" s="21">
        <v>0</v>
      </c>
      <c r="AG2052" s="21">
        <v>0</v>
      </c>
      <c r="AH2052" s="21">
        <v>0</v>
      </c>
      <c r="AI2052" s="21">
        <v>0</v>
      </c>
      <c r="AJ2052" s="21">
        <v>0</v>
      </c>
      <c r="AK2052" s="21">
        <v>0</v>
      </c>
      <c r="AL2052" s="21">
        <v>3</v>
      </c>
      <c r="AM2052" s="21">
        <v>11</v>
      </c>
      <c r="AN2052" s="25">
        <v>0</v>
      </c>
    </row>
    <row r="2053" spans="1:40" x14ac:dyDescent="0.35">
      <c r="A2053" s="26">
        <v>8430</v>
      </c>
      <c r="B2053" s="27">
        <v>1957</v>
      </c>
      <c r="C2053" s="21">
        <f ca="1">YEAR(TODAY())-CLEAN!$B2053</f>
        <v>68</v>
      </c>
      <c r="D2053" s="28" t="s">
        <v>794</v>
      </c>
      <c r="E2053" s="27" t="s">
        <v>716</v>
      </c>
      <c r="F2053" s="27" t="s">
        <v>713</v>
      </c>
      <c r="G2053" s="29">
        <v>21994</v>
      </c>
      <c r="H2053" s="28">
        <v>0</v>
      </c>
      <c r="I2053" s="28">
        <v>1</v>
      </c>
      <c r="J2053" s="28">
        <f>CLEAN!$H2053+CLEAN!$I2053</f>
        <v>1</v>
      </c>
      <c r="K2053" s="30">
        <v>41267</v>
      </c>
      <c r="L2053" s="28">
        <f ca="1">YEAR(TODAY())-YEAR(CLEAN!$K2053)</f>
        <v>13</v>
      </c>
      <c r="M2053" s="28">
        <v>4</v>
      </c>
      <c r="N2053" s="28">
        <f>SUM(CLEAN!$AB2053:$AE2053)</f>
        <v>8</v>
      </c>
      <c r="O2053" s="31">
        <f>CLEAN!$U2053+CLEAN!$V2053+CLEAN!$W2053+CLEAN!$X2053+CLEAN!$Y2053+CLEAN!$Z2053</f>
        <v>22</v>
      </c>
      <c r="P2053" s="28">
        <f>IF(CLEAN!$M2053&lt;=32,3,IF(CLEAN!$M2053&lt;=65,2,1))</f>
        <v>3</v>
      </c>
      <c r="Q2053" s="28">
        <f>IF(Table_Market[[#This Row],[F_TOTAL_achat]]&lt;=14,1,IF(Table_Market[[#This Row],[F_TOTAL_achat]]&lt;=21,2,3))</f>
        <v>1</v>
      </c>
      <c r="R2053" s="28">
        <f>IF(Table_Market[[#This Row],[M_TOTAL_dépensé]]&lt;=115,1,IF(Table_Market[[#This Row],[M_TOTAL_dépensé]]&lt;=833,2,3))</f>
        <v>1</v>
      </c>
      <c r="S2053" s="21" t="str">
        <f>Table_Market[[#This Row],[R_SCORE]]&amp;Table_Market[[#This Row],[F_SCORE]]&amp;Table_Market[[#This Row],[M_SCORE]]</f>
        <v>311</v>
      </c>
      <c r="T20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53" s="31">
        <v>9</v>
      </c>
      <c r="V2053" s="31">
        <v>0</v>
      </c>
      <c r="W2053" s="31">
        <v>6</v>
      </c>
      <c r="X2053" s="31">
        <v>3</v>
      </c>
      <c r="Y2053" s="31">
        <v>1</v>
      </c>
      <c r="Z2053" s="31">
        <v>3</v>
      </c>
      <c r="AA2053" s="28">
        <v>1</v>
      </c>
      <c r="AB2053" s="28">
        <v>0</v>
      </c>
      <c r="AC2053" s="28">
        <v>0</v>
      </c>
      <c r="AD2053" s="28">
        <v>3</v>
      </c>
      <c r="AE2053" s="28">
        <v>5</v>
      </c>
      <c r="AF2053" s="28">
        <v>0</v>
      </c>
      <c r="AG2053" s="28">
        <v>0</v>
      </c>
      <c r="AH2053" s="28">
        <v>0</v>
      </c>
      <c r="AI2053" s="28">
        <v>0</v>
      </c>
      <c r="AJ2053" s="28">
        <v>0</v>
      </c>
      <c r="AK2053" s="28">
        <v>0</v>
      </c>
      <c r="AL2053" s="28">
        <v>3</v>
      </c>
      <c r="AM2053" s="28">
        <v>11</v>
      </c>
      <c r="AN2053" s="32">
        <v>0</v>
      </c>
    </row>
    <row r="2054" spans="1:40" x14ac:dyDescent="0.35">
      <c r="A2054" s="19">
        <v>8619</v>
      </c>
      <c r="B2054" s="20">
        <v>1957</v>
      </c>
      <c r="C2054" s="21">
        <f ca="1">YEAR(TODAY())-CLEAN!$B2054</f>
        <v>68</v>
      </c>
      <c r="D2054" s="28" t="s">
        <v>794</v>
      </c>
      <c r="E2054" s="20" t="s">
        <v>716</v>
      </c>
      <c r="F2054" s="20" t="s">
        <v>713</v>
      </c>
      <c r="G2054" s="22">
        <v>21994</v>
      </c>
      <c r="H2054" s="21">
        <v>0</v>
      </c>
      <c r="I2054" s="21">
        <v>1</v>
      </c>
      <c r="J2054" s="21">
        <f>CLEAN!$H2054+CLEAN!$I2054</f>
        <v>1</v>
      </c>
      <c r="K2054" s="23">
        <v>41267</v>
      </c>
      <c r="L2054" s="21">
        <f ca="1">YEAR(TODAY())-YEAR(CLEAN!$K2054)</f>
        <v>13</v>
      </c>
      <c r="M2054" s="21">
        <v>4</v>
      </c>
      <c r="N2054" s="21">
        <f>SUM(CLEAN!$AB2054:$AE2054)</f>
        <v>8</v>
      </c>
      <c r="O2054" s="24">
        <f>CLEAN!$U2054+CLEAN!$V2054+CLEAN!$W2054+CLEAN!$X2054+CLEAN!$Y2054+CLEAN!$Z2054</f>
        <v>22</v>
      </c>
      <c r="P2054" s="21">
        <f>IF(CLEAN!$M2054&lt;=32,3,IF(CLEAN!$M2054&lt;=65,2,1))</f>
        <v>3</v>
      </c>
      <c r="Q2054" s="21">
        <f>IF(Table_Market[[#This Row],[F_TOTAL_achat]]&lt;=14,1,IF(Table_Market[[#This Row],[F_TOTAL_achat]]&lt;=21,2,3))</f>
        <v>1</v>
      </c>
      <c r="R2054" s="21">
        <f>IF(Table_Market[[#This Row],[M_TOTAL_dépensé]]&lt;=115,1,IF(Table_Market[[#This Row],[M_TOTAL_dépensé]]&lt;=833,2,3))</f>
        <v>1</v>
      </c>
      <c r="S2054" s="21" t="str">
        <f>Table_Market[[#This Row],[R_SCORE]]&amp;Table_Market[[#This Row],[F_SCORE]]&amp;Table_Market[[#This Row],[M_SCORE]]</f>
        <v>311</v>
      </c>
      <c r="T20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54" s="24">
        <v>9</v>
      </c>
      <c r="V2054" s="24">
        <v>0</v>
      </c>
      <c r="W2054" s="24">
        <v>6</v>
      </c>
      <c r="X2054" s="24">
        <v>3</v>
      </c>
      <c r="Y2054" s="24">
        <v>1</v>
      </c>
      <c r="Z2054" s="24">
        <v>3</v>
      </c>
      <c r="AA2054" s="21">
        <v>1</v>
      </c>
      <c r="AB2054" s="21">
        <v>0</v>
      </c>
      <c r="AC2054" s="21">
        <v>0</v>
      </c>
      <c r="AD2054" s="21">
        <v>3</v>
      </c>
      <c r="AE2054" s="21">
        <v>5</v>
      </c>
      <c r="AF2054" s="21">
        <v>0</v>
      </c>
      <c r="AG2054" s="21">
        <v>0</v>
      </c>
      <c r="AH2054" s="21">
        <v>0</v>
      </c>
      <c r="AI2054" s="21">
        <v>0</v>
      </c>
      <c r="AJ2054" s="21">
        <v>0</v>
      </c>
      <c r="AK2054" s="21">
        <v>0</v>
      </c>
      <c r="AL2054" s="21">
        <v>3</v>
      </c>
      <c r="AM2054" s="21">
        <v>11</v>
      </c>
      <c r="AN2054" s="25">
        <v>0</v>
      </c>
    </row>
    <row r="2055" spans="1:40" x14ac:dyDescent="0.35">
      <c r="A2055" s="26">
        <v>4328</v>
      </c>
      <c r="B2055" s="27">
        <v>1986</v>
      </c>
      <c r="C2055" s="21">
        <f ca="1">YEAR(TODAY())-CLEAN!$B2055</f>
        <v>39</v>
      </c>
      <c r="D2055" s="28" t="s">
        <v>793</v>
      </c>
      <c r="E2055" s="27" t="s">
        <v>717</v>
      </c>
      <c r="F2055" s="27" t="s">
        <v>710</v>
      </c>
      <c r="G2055" s="29">
        <v>21955</v>
      </c>
      <c r="H2055" s="28">
        <v>1</v>
      </c>
      <c r="I2055" s="28">
        <v>0</v>
      </c>
      <c r="J2055" s="28">
        <f>CLEAN!$H2055+CLEAN!$I2055</f>
        <v>1</v>
      </c>
      <c r="K2055" s="30">
        <v>41524</v>
      </c>
      <c r="L2055" s="28">
        <f ca="1">YEAR(TODAY())-YEAR(CLEAN!$K2055)</f>
        <v>12</v>
      </c>
      <c r="M2055" s="28">
        <v>81</v>
      </c>
      <c r="N2055" s="28">
        <f>SUM(CLEAN!$AB2055:$AE2055)</f>
        <v>12</v>
      </c>
      <c r="O2055" s="31">
        <f>CLEAN!$U2055+CLEAN!$V2055+CLEAN!$W2055+CLEAN!$X2055+CLEAN!$Y2055+CLEAN!$Z2055</f>
        <v>55</v>
      </c>
      <c r="P2055" s="28">
        <f>IF(CLEAN!$M2055&lt;=32,3,IF(CLEAN!$M2055&lt;=65,2,1))</f>
        <v>1</v>
      </c>
      <c r="Q2055" s="28">
        <f>IF(Table_Market[[#This Row],[F_TOTAL_achat]]&lt;=14,1,IF(Table_Market[[#This Row],[F_TOTAL_achat]]&lt;=21,2,3))</f>
        <v>1</v>
      </c>
      <c r="R2055" s="28">
        <f>IF(Table_Market[[#This Row],[M_TOTAL_dépensé]]&lt;=115,1,IF(Table_Market[[#This Row],[M_TOTAL_dépensé]]&lt;=833,2,3))</f>
        <v>1</v>
      </c>
      <c r="S2055" s="21" t="str">
        <f>Table_Market[[#This Row],[R_SCORE]]&amp;Table_Market[[#This Row],[F_SCORE]]&amp;Table_Market[[#This Row],[M_SCORE]]</f>
        <v>111</v>
      </c>
      <c r="T20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55" s="31">
        <v>5</v>
      </c>
      <c r="V2055" s="31">
        <v>1</v>
      </c>
      <c r="W2055" s="31">
        <v>7</v>
      </c>
      <c r="X2055" s="31">
        <v>17</v>
      </c>
      <c r="Y2055" s="31">
        <v>14</v>
      </c>
      <c r="Z2055" s="31">
        <v>11</v>
      </c>
      <c r="AA2055" s="28">
        <v>2</v>
      </c>
      <c r="AB2055" s="28">
        <v>2</v>
      </c>
      <c r="AC2055" s="28">
        <v>1</v>
      </c>
      <c r="AD2055" s="28">
        <v>3</v>
      </c>
      <c r="AE2055" s="28">
        <v>6</v>
      </c>
      <c r="AF2055" s="28">
        <v>0</v>
      </c>
      <c r="AG2055" s="28">
        <v>0</v>
      </c>
      <c r="AH2055" s="28">
        <v>0</v>
      </c>
      <c r="AI2055" s="28">
        <v>0</v>
      </c>
      <c r="AJ2055" s="28">
        <v>0</v>
      </c>
      <c r="AK2055" s="28">
        <v>0</v>
      </c>
      <c r="AL2055" s="28">
        <v>3</v>
      </c>
      <c r="AM2055" s="28">
        <v>11</v>
      </c>
      <c r="AN2055" s="32">
        <v>0</v>
      </c>
    </row>
    <row r="2056" spans="1:40" x14ac:dyDescent="0.35">
      <c r="A2056" s="19">
        <v>9862</v>
      </c>
      <c r="B2056" s="20">
        <v>1969</v>
      </c>
      <c r="C2056" s="21">
        <f ca="1">YEAR(TODAY())-CLEAN!$B2056</f>
        <v>56</v>
      </c>
      <c r="D2056" s="28" t="s">
        <v>792</v>
      </c>
      <c r="E2056" s="20" t="s">
        <v>716</v>
      </c>
      <c r="F2056" s="20" t="s">
        <v>713</v>
      </c>
      <c r="G2056" s="22">
        <v>21918</v>
      </c>
      <c r="H2056" s="21">
        <v>1</v>
      </c>
      <c r="I2056" s="21">
        <v>0</v>
      </c>
      <c r="J2056" s="21">
        <f>CLEAN!$H2056+CLEAN!$I2056</f>
        <v>1</v>
      </c>
      <c r="K2056" s="23">
        <v>41592</v>
      </c>
      <c r="L2056" s="21">
        <f ca="1">YEAR(TODAY())-YEAR(CLEAN!$K2056)</f>
        <v>12</v>
      </c>
      <c r="M2056" s="21">
        <v>37</v>
      </c>
      <c r="N2056" s="21">
        <f>SUM(CLEAN!$AB2056:$AE2056)</f>
        <v>11</v>
      </c>
      <c r="O2056" s="24">
        <f>CLEAN!$U2056+CLEAN!$V2056+CLEAN!$W2056+CLEAN!$X2056+CLEAN!$Y2056+CLEAN!$Z2056</f>
        <v>33</v>
      </c>
      <c r="P2056" s="21">
        <f>IF(CLEAN!$M2056&lt;=32,3,IF(CLEAN!$M2056&lt;=65,2,1))</f>
        <v>2</v>
      </c>
      <c r="Q2056" s="21">
        <f>IF(Table_Market[[#This Row],[F_TOTAL_achat]]&lt;=14,1,IF(Table_Market[[#This Row],[F_TOTAL_achat]]&lt;=21,2,3))</f>
        <v>1</v>
      </c>
      <c r="R2056" s="21">
        <f>IF(Table_Market[[#This Row],[M_TOTAL_dépensé]]&lt;=115,1,IF(Table_Market[[#This Row],[M_TOTAL_dépensé]]&lt;=833,2,3))</f>
        <v>1</v>
      </c>
      <c r="S2056" s="21" t="str">
        <f>Table_Market[[#This Row],[R_SCORE]]&amp;Table_Market[[#This Row],[F_SCORE]]&amp;Table_Market[[#This Row],[M_SCORE]]</f>
        <v>211</v>
      </c>
      <c r="T20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56" s="24">
        <v>1</v>
      </c>
      <c r="V2056" s="24">
        <v>6</v>
      </c>
      <c r="W2056" s="24">
        <v>7</v>
      </c>
      <c r="X2056" s="24">
        <v>11</v>
      </c>
      <c r="Y2056" s="24">
        <v>5</v>
      </c>
      <c r="Z2056" s="24">
        <v>3</v>
      </c>
      <c r="AA2056" s="21">
        <v>2</v>
      </c>
      <c r="AB2056" s="21">
        <v>2</v>
      </c>
      <c r="AC2056" s="21">
        <v>0</v>
      </c>
      <c r="AD2056" s="21">
        <v>3</v>
      </c>
      <c r="AE2056" s="21">
        <v>6</v>
      </c>
      <c r="AF2056" s="21">
        <v>0</v>
      </c>
      <c r="AG2056" s="21">
        <v>0</v>
      </c>
      <c r="AH2056" s="21">
        <v>0</v>
      </c>
      <c r="AI2056" s="21">
        <v>0</v>
      </c>
      <c r="AJ2056" s="21">
        <v>0</v>
      </c>
      <c r="AK2056" s="21">
        <v>0</v>
      </c>
      <c r="AL2056" s="21">
        <v>3</v>
      </c>
      <c r="AM2056" s="21">
        <v>11</v>
      </c>
      <c r="AN2056" s="25">
        <v>0</v>
      </c>
    </row>
    <row r="2057" spans="1:40" x14ac:dyDescent="0.35">
      <c r="A2057" s="26">
        <v>7141</v>
      </c>
      <c r="B2057" s="27">
        <v>1986</v>
      </c>
      <c r="C2057" s="21">
        <f ca="1">YEAR(TODAY())-CLEAN!$B2057</f>
        <v>39</v>
      </c>
      <c r="D2057" s="28" t="s">
        <v>793</v>
      </c>
      <c r="E2057" s="27" t="s">
        <v>717</v>
      </c>
      <c r="F2057" s="27" t="s">
        <v>709</v>
      </c>
      <c r="G2057" s="29">
        <v>21888</v>
      </c>
      <c r="H2057" s="28">
        <v>1</v>
      </c>
      <c r="I2057" s="28">
        <v>0</v>
      </c>
      <c r="J2057" s="28">
        <f>CLEAN!$H2057+CLEAN!$I2057</f>
        <v>1</v>
      </c>
      <c r="K2057" s="30">
        <v>41272</v>
      </c>
      <c r="L2057" s="28">
        <f ca="1">YEAR(TODAY())-YEAR(CLEAN!$K2057)</f>
        <v>13</v>
      </c>
      <c r="M2057" s="28">
        <v>15</v>
      </c>
      <c r="N2057" s="28">
        <f>SUM(CLEAN!$AB2057:$AE2057)</f>
        <v>18</v>
      </c>
      <c r="O2057" s="31">
        <f>CLEAN!$U2057+CLEAN!$V2057+CLEAN!$W2057+CLEAN!$X2057+CLEAN!$Y2057+CLEAN!$Z2057</f>
        <v>213</v>
      </c>
      <c r="P2057" s="28">
        <f>IF(CLEAN!$M2057&lt;=32,3,IF(CLEAN!$M2057&lt;=65,2,1))</f>
        <v>3</v>
      </c>
      <c r="Q2057" s="28">
        <f>IF(Table_Market[[#This Row],[F_TOTAL_achat]]&lt;=14,1,IF(Table_Market[[#This Row],[F_TOTAL_achat]]&lt;=21,2,3))</f>
        <v>2</v>
      </c>
      <c r="R2057" s="28">
        <f>IF(Table_Market[[#This Row],[M_TOTAL_dépensé]]&lt;=115,1,IF(Table_Market[[#This Row],[M_TOTAL_dépensé]]&lt;=833,2,3))</f>
        <v>2</v>
      </c>
      <c r="S2057" s="21" t="str">
        <f>Table_Market[[#This Row],[R_SCORE]]&amp;Table_Market[[#This Row],[F_SCORE]]&amp;Table_Market[[#This Row],[M_SCORE]]</f>
        <v>322</v>
      </c>
      <c r="T20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57" s="31">
        <v>88</v>
      </c>
      <c r="V2057" s="31">
        <v>10</v>
      </c>
      <c r="W2057" s="31">
        <v>46</v>
      </c>
      <c r="X2057" s="31">
        <v>2</v>
      </c>
      <c r="Y2057" s="31">
        <v>3</v>
      </c>
      <c r="Z2057" s="31">
        <v>64</v>
      </c>
      <c r="AA2057" s="28">
        <v>4</v>
      </c>
      <c r="AB2057" s="28">
        <v>5</v>
      </c>
      <c r="AC2057" s="28">
        <v>1</v>
      </c>
      <c r="AD2057" s="28">
        <v>2</v>
      </c>
      <c r="AE2057" s="28">
        <v>10</v>
      </c>
      <c r="AF2057" s="28">
        <v>0</v>
      </c>
      <c r="AG2057" s="28">
        <v>0</v>
      </c>
      <c r="AH2057" s="28">
        <v>0</v>
      </c>
      <c r="AI2057" s="28">
        <v>0</v>
      </c>
      <c r="AJ2057" s="28">
        <v>0</v>
      </c>
      <c r="AK2057" s="28">
        <v>0</v>
      </c>
      <c r="AL2057" s="28">
        <v>3</v>
      </c>
      <c r="AM2057" s="28">
        <v>11</v>
      </c>
      <c r="AN2057" s="32">
        <v>1</v>
      </c>
    </row>
    <row r="2058" spans="1:40" x14ac:dyDescent="0.35">
      <c r="A2058" s="19">
        <v>905</v>
      </c>
      <c r="B2058" s="20">
        <v>1986</v>
      </c>
      <c r="C2058" s="21">
        <f ca="1">YEAR(TODAY())-CLEAN!$B2058</f>
        <v>39</v>
      </c>
      <c r="D2058" s="28" t="s">
        <v>793</v>
      </c>
      <c r="E2058" s="20" t="s">
        <v>716</v>
      </c>
      <c r="F2058" s="20" t="s">
        <v>711</v>
      </c>
      <c r="G2058" s="22">
        <v>21846</v>
      </c>
      <c r="H2058" s="21">
        <v>1</v>
      </c>
      <c r="I2058" s="21">
        <v>0</v>
      </c>
      <c r="J2058" s="21">
        <f>CLEAN!$H2058+CLEAN!$I2058</f>
        <v>1</v>
      </c>
      <c r="K2058" s="23">
        <v>41569</v>
      </c>
      <c r="L2058" s="21">
        <f ca="1">YEAR(TODAY())-YEAR(CLEAN!$K2058)</f>
        <v>12</v>
      </c>
      <c r="M2058" s="21">
        <v>38</v>
      </c>
      <c r="N2058" s="21">
        <f>SUM(CLEAN!$AB2058:$AE2058)</f>
        <v>15</v>
      </c>
      <c r="O2058" s="24">
        <f>CLEAN!$U2058+CLEAN!$V2058+CLEAN!$W2058+CLEAN!$X2058+CLEAN!$Y2058+CLEAN!$Z2058</f>
        <v>84</v>
      </c>
      <c r="P2058" s="21">
        <f>IF(CLEAN!$M2058&lt;=32,3,IF(CLEAN!$M2058&lt;=65,2,1))</f>
        <v>2</v>
      </c>
      <c r="Q2058" s="21">
        <f>IF(Table_Market[[#This Row],[F_TOTAL_achat]]&lt;=14,1,IF(Table_Market[[#This Row],[F_TOTAL_achat]]&lt;=21,2,3))</f>
        <v>2</v>
      </c>
      <c r="R2058" s="21">
        <f>IF(Table_Market[[#This Row],[M_TOTAL_dépensé]]&lt;=115,1,IF(Table_Market[[#This Row],[M_TOTAL_dépensé]]&lt;=833,2,3))</f>
        <v>1</v>
      </c>
      <c r="S2058" s="21" t="str">
        <f>Table_Market[[#This Row],[R_SCORE]]&amp;Table_Market[[#This Row],[F_SCORE]]&amp;Table_Market[[#This Row],[M_SCORE]]</f>
        <v>221</v>
      </c>
      <c r="T20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58" s="24">
        <v>7</v>
      </c>
      <c r="V2058" s="24">
        <v>17</v>
      </c>
      <c r="W2058" s="24">
        <v>18</v>
      </c>
      <c r="X2058" s="24">
        <v>6</v>
      </c>
      <c r="Y2058" s="24">
        <v>10</v>
      </c>
      <c r="Z2058" s="24">
        <v>26</v>
      </c>
      <c r="AA2058" s="21">
        <v>4</v>
      </c>
      <c r="AB2058" s="21">
        <v>4</v>
      </c>
      <c r="AC2058" s="21">
        <v>0</v>
      </c>
      <c r="AD2058" s="21">
        <v>3</v>
      </c>
      <c r="AE2058" s="21">
        <v>8</v>
      </c>
      <c r="AF2058" s="21">
        <v>0</v>
      </c>
      <c r="AG2058" s="21">
        <v>0</v>
      </c>
      <c r="AH2058" s="21">
        <v>0</v>
      </c>
      <c r="AI2058" s="21">
        <v>0</v>
      </c>
      <c r="AJ2058" s="21">
        <v>0</v>
      </c>
      <c r="AK2058" s="21">
        <v>0</v>
      </c>
      <c r="AL2058" s="21">
        <v>3</v>
      </c>
      <c r="AM2058" s="21">
        <v>11</v>
      </c>
      <c r="AN2058" s="25">
        <v>0</v>
      </c>
    </row>
    <row r="2059" spans="1:40" x14ac:dyDescent="0.35">
      <c r="A2059" s="26">
        <v>2549</v>
      </c>
      <c r="B2059" s="27">
        <v>1983</v>
      </c>
      <c r="C2059" s="21">
        <f ca="1">YEAR(TODAY())-CLEAN!$B2059</f>
        <v>42</v>
      </c>
      <c r="D2059" s="28" t="s">
        <v>793</v>
      </c>
      <c r="E2059" s="27" t="s">
        <v>714</v>
      </c>
      <c r="F2059" s="27" t="s">
        <v>713</v>
      </c>
      <c r="G2059" s="29">
        <v>21840</v>
      </c>
      <c r="H2059" s="28">
        <v>1</v>
      </c>
      <c r="I2059" s="28">
        <v>0</v>
      </c>
      <c r="J2059" s="28">
        <f>CLEAN!$H2059+CLEAN!$I2059</f>
        <v>1</v>
      </c>
      <c r="K2059" s="30">
        <v>41476</v>
      </c>
      <c r="L2059" s="28">
        <f ca="1">YEAR(TODAY())-YEAR(CLEAN!$K2059)</f>
        <v>12</v>
      </c>
      <c r="M2059" s="28">
        <v>80</v>
      </c>
      <c r="N2059" s="28">
        <f>SUM(CLEAN!$AB2059:$AE2059)</f>
        <v>13</v>
      </c>
      <c r="O2059" s="31">
        <f>CLEAN!$U2059+CLEAN!$V2059+CLEAN!$W2059+CLEAN!$X2059+CLEAN!$Y2059+CLEAN!$Z2059</f>
        <v>27</v>
      </c>
      <c r="P2059" s="28">
        <f>IF(CLEAN!$M2059&lt;=32,3,IF(CLEAN!$M2059&lt;=65,2,1))</f>
        <v>1</v>
      </c>
      <c r="Q2059" s="28">
        <f>IF(Table_Market[[#This Row],[F_TOTAL_achat]]&lt;=14,1,IF(Table_Market[[#This Row],[F_TOTAL_achat]]&lt;=21,2,3))</f>
        <v>1</v>
      </c>
      <c r="R2059" s="28">
        <f>IF(Table_Market[[#This Row],[M_TOTAL_dépensé]]&lt;=115,1,IF(Table_Market[[#This Row],[M_TOTAL_dépensé]]&lt;=833,2,3))</f>
        <v>1</v>
      </c>
      <c r="S2059" s="21" t="str">
        <f>Table_Market[[#This Row],[R_SCORE]]&amp;Table_Market[[#This Row],[F_SCORE]]&amp;Table_Market[[#This Row],[M_SCORE]]</f>
        <v>111</v>
      </c>
      <c r="T20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59" s="31">
        <v>17</v>
      </c>
      <c r="V2059" s="31">
        <v>0</v>
      </c>
      <c r="W2059" s="31">
        <v>9</v>
      </c>
      <c r="X2059" s="31">
        <v>0</v>
      </c>
      <c r="Y2059" s="31">
        <v>0</v>
      </c>
      <c r="Z2059" s="31">
        <v>1</v>
      </c>
      <c r="AA2059" s="28">
        <v>1</v>
      </c>
      <c r="AB2059" s="28">
        <v>1</v>
      </c>
      <c r="AC2059" s="28">
        <v>0</v>
      </c>
      <c r="AD2059" s="28">
        <v>3</v>
      </c>
      <c r="AE2059" s="28">
        <v>9</v>
      </c>
      <c r="AF2059" s="28">
        <v>0</v>
      </c>
      <c r="AG2059" s="28">
        <v>0</v>
      </c>
      <c r="AH2059" s="28">
        <v>0</v>
      </c>
      <c r="AI2059" s="28">
        <v>0</v>
      </c>
      <c r="AJ2059" s="28">
        <v>0</v>
      </c>
      <c r="AK2059" s="28">
        <v>0</v>
      </c>
      <c r="AL2059" s="28">
        <v>3</v>
      </c>
      <c r="AM2059" s="28">
        <v>11</v>
      </c>
      <c r="AN2059" s="32">
        <v>0</v>
      </c>
    </row>
    <row r="2060" spans="1:40" x14ac:dyDescent="0.35">
      <c r="A2060" s="19">
        <v>3623</v>
      </c>
      <c r="B2060" s="20">
        <v>1976</v>
      </c>
      <c r="C2060" s="21">
        <f ca="1">YEAR(TODAY())-CLEAN!$B2060</f>
        <v>49</v>
      </c>
      <c r="D2060" s="28" t="s">
        <v>792</v>
      </c>
      <c r="E2060" s="20" t="s">
        <v>716</v>
      </c>
      <c r="F2060" s="20" t="s">
        <v>713</v>
      </c>
      <c r="G2060" s="22">
        <v>21675</v>
      </c>
      <c r="H2060" s="21">
        <v>1</v>
      </c>
      <c r="I2060" s="21">
        <v>0</v>
      </c>
      <c r="J2060" s="21">
        <f>CLEAN!$H2060+CLEAN!$I2060</f>
        <v>1</v>
      </c>
      <c r="K2060" s="23">
        <v>41801</v>
      </c>
      <c r="L2060" s="21">
        <f ca="1">YEAR(TODAY())-YEAR(CLEAN!$K2060)</f>
        <v>11</v>
      </c>
      <c r="M2060" s="21">
        <v>55</v>
      </c>
      <c r="N2060" s="21">
        <f>SUM(CLEAN!$AB2060:$AE2060)</f>
        <v>14</v>
      </c>
      <c r="O2060" s="24">
        <f>CLEAN!$U2060+CLEAN!$V2060+CLEAN!$W2060+CLEAN!$X2060+CLEAN!$Y2060+CLEAN!$Z2060</f>
        <v>45</v>
      </c>
      <c r="P2060" s="21">
        <f>IF(CLEAN!$M2060&lt;=32,3,IF(CLEAN!$M2060&lt;=65,2,1))</f>
        <v>2</v>
      </c>
      <c r="Q2060" s="21">
        <f>IF(Table_Market[[#This Row],[F_TOTAL_achat]]&lt;=14,1,IF(Table_Market[[#This Row],[F_TOTAL_achat]]&lt;=21,2,3))</f>
        <v>1</v>
      </c>
      <c r="R2060" s="21">
        <f>IF(Table_Market[[#This Row],[M_TOTAL_dépensé]]&lt;=115,1,IF(Table_Market[[#This Row],[M_TOTAL_dépensé]]&lt;=833,2,3))</f>
        <v>1</v>
      </c>
      <c r="S2060" s="21" t="str">
        <f>Table_Market[[#This Row],[R_SCORE]]&amp;Table_Market[[#This Row],[F_SCORE]]&amp;Table_Market[[#This Row],[M_SCORE]]</f>
        <v>211</v>
      </c>
      <c r="T20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60" s="24">
        <v>4</v>
      </c>
      <c r="V2060" s="24">
        <v>0</v>
      </c>
      <c r="W2060" s="24">
        <v>16</v>
      </c>
      <c r="X2060" s="24">
        <v>17</v>
      </c>
      <c r="Y2060" s="24">
        <v>4</v>
      </c>
      <c r="Z2060" s="24">
        <v>4</v>
      </c>
      <c r="AA2060" s="21">
        <v>3</v>
      </c>
      <c r="AB2060" s="21">
        <v>4</v>
      </c>
      <c r="AC2060" s="21">
        <v>0</v>
      </c>
      <c r="AD2060" s="21">
        <v>3</v>
      </c>
      <c r="AE2060" s="21">
        <v>7</v>
      </c>
      <c r="AF2060" s="21">
        <v>0</v>
      </c>
      <c r="AG2060" s="21">
        <v>0</v>
      </c>
      <c r="AH2060" s="21">
        <v>0</v>
      </c>
      <c r="AI2060" s="21">
        <v>0</v>
      </c>
      <c r="AJ2060" s="21">
        <v>0</v>
      </c>
      <c r="AK2060" s="21">
        <v>0</v>
      </c>
      <c r="AL2060" s="21">
        <v>3</v>
      </c>
      <c r="AM2060" s="21">
        <v>11</v>
      </c>
      <c r="AN2060" s="25">
        <v>0</v>
      </c>
    </row>
    <row r="2061" spans="1:40" x14ac:dyDescent="0.35">
      <c r="A2061" s="26">
        <v>6856</v>
      </c>
      <c r="B2061" s="27">
        <v>1979</v>
      </c>
      <c r="C2061" s="21">
        <f ca="1">YEAR(TODAY())-CLEAN!$B2061</f>
        <v>46</v>
      </c>
      <c r="D2061" s="28" t="s">
        <v>792</v>
      </c>
      <c r="E2061" s="27" t="s">
        <v>716</v>
      </c>
      <c r="F2061" s="27" t="s">
        <v>713</v>
      </c>
      <c r="G2061" s="29">
        <v>21645</v>
      </c>
      <c r="H2061" s="28">
        <v>1</v>
      </c>
      <c r="I2061" s="28">
        <v>0</v>
      </c>
      <c r="J2061" s="28">
        <f>CLEAN!$H2061+CLEAN!$I2061</f>
        <v>1</v>
      </c>
      <c r="K2061" s="30">
        <v>41155</v>
      </c>
      <c r="L2061" s="28">
        <f ca="1">YEAR(TODAY())-YEAR(CLEAN!$K2061)</f>
        <v>13</v>
      </c>
      <c r="M2061" s="28">
        <v>75</v>
      </c>
      <c r="N2061" s="28">
        <f>SUM(CLEAN!$AB2061:$AE2061)</f>
        <v>15</v>
      </c>
      <c r="O2061" s="31">
        <f>CLEAN!$U2061+CLEAN!$V2061+CLEAN!$W2061+CLEAN!$X2061+CLEAN!$Y2061+CLEAN!$Z2061</f>
        <v>65</v>
      </c>
      <c r="P2061" s="28">
        <f>IF(CLEAN!$M2061&lt;=32,3,IF(CLEAN!$M2061&lt;=65,2,1))</f>
        <v>1</v>
      </c>
      <c r="Q2061" s="28">
        <f>IF(Table_Market[[#This Row],[F_TOTAL_achat]]&lt;=14,1,IF(Table_Market[[#This Row],[F_TOTAL_achat]]&lt;=21,2,3))</f>
        <v>2</v>
      </c>
      <c r="R2061" s="28">
        <f>IF(Table_Market[[#This Row],[M_TOTAL_dépensé]]&lt;=115,1,IF(Table_Market[[#This Row],[M_TOTAL_dépensé]]&lt;=833,2,3))</f>
        <v>1</v>
      </c>
      <c r="S2061" s="21" t="str">
        <f>Table_Market[[#This Row],[R_SCORE]]&amp;Table_Market[[#This Row],[F_SCORE]]&amp;Table_Market[[#This Row],[M_SCORE]]</f>
        <v>121</v>
      </c>
      <c r="T20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61" s="31">
        <v>14</v>
      </c>
      <c r="V2061" s="31">
        <v>0</v>
      </c>
      <c r="W2061" s="31">
        <v>23</v>
      </c>
      <c r="X2061" s="31">
        <v>4</v>
      </c>
      <c r="Y2061" s="31">
        <v>5</v>
      </c>
      <c r="Z2061" s="31">
        <v>19</v>
      </c>
      <c r="AA2061" s="28">
        <v>3</v>
      </c>
      <c r="AB2061" s="28">
        <v>3</v>
      </c>
      <c r="AC2061" s="28">
        <v>0</v>
      </c>
      <c r="AD2061" s="28">
        <v>3</v>
      </c>
      <c r="AE2061" s="28">
        <v>9</v>
      </c>
      <c r="AF2061" s="28">
        <v>0</v>
      </c>
      <c r="AG2061" s="28">
        <v>0</v>
      </c>
      <c r="AH2061" s="28">
        <v>0</v>
      </c>
      <c r="AI2061" s="28">
        <v>0</v>
      </c>
      <c r="AJ2061" s="28">
        <v>0</v>
      </c>
      <c r="AK2061" s="28">
        <v>0</v>
      </c>
      <c r="AL2061" s="28">
        <v>3</v>
      </c>
      <c r="AM2061" s="28">
        <v>11</v>
      </c>
      <c r="AN2061" s="32">
        <v>1</v>
      </c>
    </row>
    <row r="2062" spans="1:40" x14ac:dyDescent="0.35">
      <c r="A2062" s="19">
        <v>5371</v>
      </c>
      <c r="B2062" s="20">
        <v>1989</v>
      </c>
      <c r="C2062" s="21">
        <f ca="1">YEAR(TODAY())-CLEAN!$B2062</f>
        <v>36</v>
      </c>
      <c r="D2062" s="28" t="s">
        <v>793</v>
      </c>
      <c r="E2062" s="20" t="s">
        <v>716</v>
      </c>
      <c r="F2062" s="20" t="s">
        <v>709</v>
      </c>
      <c r="G2062" s="22">
        <v>21474</v>
      </c>
      <c r="H2062" s="21">
        <v>1</v>
      </c>
      <c r="I2062" s="21">
        <v>0</v>
      </c>
      <c r="J2062" s="21">
        <f>CLEAN!$H2062+CLEAN!$I2062</f>
        <v>1</v>
      </c>
      <c r="K2062" s="23">
        <v>41737</v>
      </c>
      <c r="L2062" s="21">
        <f ca="1">YEAR(TODAY())-YEAR(CLEAN!$K2062)</f>
        <v>11</v>
      </c>
      <c r="M2062" s="21">
        <v>0</v>
      </c>
      <c r="N2062" s="21">
        <f>SUM(CLEAN!$AB2062:$AE2062)</f>
        <v>13</v>
      </c>
      <c r="O2062" s="24">
        <f>CLEAN!$U2062+CLEAN!$V2062+CLEAN!$W2062+CLEAN!$X2062+CLEAN!$Y2062+CLEAN!$Z2062</f>
        <v>91</v>
      </c>
      <c r="P2062" s="21">
        <f>IF(CLEAN!$M2062&lt;=32,3,IF(CLEAN!$M2062&lt;=65,2,1))</f>
        <v>3</v>
      </c>
      <c r="Q2062" s="21">
        <f>IF(Table_Market[[#This Row],[F_TOTAL_achat]]&lt;=14,1,IF(Table_Market[[#This Row],[F_TOTAL_achat]]&lt;=21,2,3))</f>
        <v>1</v>
      </c>
      <c r="R2062" s="21">
        <f>IF(Table_Market[[#This Row],[M_TOTAL_dépensé]]&lt;=115,1,IF(Table_Market[[#This Row],[M_TOTAL_dépensé]]&lt;=833,2,3))</f>
        <v>1</v>
      </c>
      <c r="S2062" s="21" t="str">
        <f>Table_Market[[#This Row],[R_SCORE]]&amp;Table_Market[[#This Row],[F_SCORE]]&amp;Table_Market[[#This Row],[M_SCORE]]</f>
        <v>311</v>
      </c>
      <c r="T20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62" s="24">
        <v>6</v>
      </c>
      <c r="V2062" s="24">
        <v>16</v>
      </c>
      <c r="W2062" s="24">
        <v>24</v>
      </c>
      <c r="X2062" s="24">
        <v>11</v>
      </c>
      <c r="Y2062" s="24">
        <v>0</v>
      </c>
      <c r="Z2062" s="24">
        <v>34</v>
      </c>
      <c r="AA2062" s="21">
        <v>2</v>
      </c>
      <c r="AB2062" s="21">
        <v>3</v>
      </c>
      <c r="AC2062" s="21">
        <v>1</v>
      </c>
      <c r="AD2062" s="21">
        <v>2</v>
      </c>
      <c r="AE2062" s="21">
        <v>7</v>
      </c>
      <c r="AF2062" s="21">
        <v>1</v>
      </c>
      <c r="AG2062" s="21">
        <v>0</v>
      </c>
      <c r="AH2062" s="21">
        <v>0</v>
      </c>
      <c r="AI2062" s="21">
        <v>0</v>
      </c>
      <c r="AJ2062" s="21">
        <v>0</v>
      </c>
      <c r="AK2062" s="21">
        <v>0</v>
      </c>
      <c r="AL2062" s="21">
        <v>3</v>
      </c>
      <c r="AM2062" s="21">
        <v>11</v>
      </c>
      <c r="AN2062" s="25">
        <v>1</v>
      </c>
    </row>
    <row r="2063" spans="1:40" x14ac:dyDescent="0.35">
      <c r="A2063" s="26">
        <v>5585</v>
      </c>
      <c r="B2063" s="27">
        <v>1972</v>
      </c>
      <c r="C2063" s="21">
        <f ca="1">YEAR(TODAY())-CLEAN!$B2063</f>
        <v>53</v>
      </c>
      <c r="D2063" s="28" t="s">
        <v>792</v>
      </c>
      <c r="E2063" s="27" t="s">
        <v>716</v>
      </c>
      <c r="F2063" s="27" t="s">
        <v>709</v>
      </c>
      <c r="G2063" s="29">
        <v>21359</v>
      </c>
      <c r="H2063" s="28">
        <v>1</v>
      </c>
      <c r="I2063" s="28">
        <v>0</v>
      </c>
      <c r="J2063" s="28">
        <f>CLEAN!$H2063+CLEAN!$I2063</f>
        <v>1</v>
      </c>
      <c r="K2063" s="30">
        <v>41384</v>
      </c>
      <c r="L2063" s="28">
        <f ca="1">YEAR(TODAY())-YEAR(CLEAN!$K2063)</f>
        <v>12</v>
      </c>
      <c r="M2063" s="28">
        <v>1</v>
      </c>
      <c r="N2063" s="28">
        <f>SUM(CLEAN!$AB2063:$AE2063)</f>
        <v>13</v>
      </c>
      <c r="O2063" s="31">
        <f>CLEAN!$U2063+CLEAN!$V2063+CLEAN!$W2063+CLEAN!$X2063+CLEAN!$Y2063+CLEAN!$Z2063</f>
        <v>48</v>
      </c>
      <c r="P2063" s="28">
        <f>IF(CLEAN!$M2063&lt;=32,3,IF(CLEAN!$M2063&lt;=65,2,1))</f>
        <v>3</v>
      </c>
      <c r="Q2063" s="28">
        <f>IF(Table_Market[[#This Row],[F_TOTAL_achat]]&lt;=14,1,IF(Table_Market[[#This Row],[F_TOTAL_achat]]&lt;=21,2,3))</f>
        <v>1</v>
      </c>
      <c r="R2063" s="28">
        <f>IF(Table_Market[[#This Row],[M_TOTAL_dépensé]]&lt;=115,1,IF(Table_Market[[#This Row],[M_TOTAL_dépensé]]&lt;=833,2,3))</f>
        <v>1</v>
      </c>
      <c r="S2063" s="21" t="str">
        <f>Table_Market[[#This Row],[R_SCORE]]&amp;Table_Market[[#This Row],[F_SCORE]]&amp;Table_Market[[#This Row],[M_SCORE]]</f>
        <v>311</v>
      </c>
      <c r="T20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63" s="31">
        <v>12</v>
      </c>
      <c r="V2063" s="31">
        <v>2</v>
      </c>
      <c r="W2063" s="31">
        <v>17</v>
      </c>
      <c r="X2063" s="31">
        <v>6</v>
      </c>
      <c r="Y2063" s="31">
        <v>1</v>
      </c>
      <c r="Z2063" s="31">
        <v>10</v>
      </c>
      <c r="AA2063" s="28">
        <v>2</v>
      </c>
      <c r="AB2063" s="28">
        <v>2</v>
      </c>
      <c r="AC2063" s="28">
        <v>0</v>
      </c>
      <c r="AD2063" s="28">
        <v>3</v>
      </c>
      <c r="AE2063" s="28">
        <v>8</v>
      </c>
      <c r="AF2063" s="28">
        <v>0</v>
      </c>
      <c r="AG2063" s="28">
        <v>0</v>
      </c>
      <c r="AH2063" s="28">
        <v>0</v>
      </c>
      <c r="AI2063" s="28">
        <v>0</v>
      </c>
      <c r="AJ2063" s="28">
        <v>0</v>
      </c>
      <c r="AK2063" s="28">
        <v>0</v>
      </c>
      <c r="AL2063" s="28">
        <v>3</v>
      </c>
      <c r="AM2063" s="28">
        <v>11</v>
      </c>
      <c r="AN2063" s="32">
        <v>1</v>
      </c>
    </row>
    <row r="2064" spans="1:40" x14ac:dyDescent="0.35">
      <c r="A2064" s="19">
        <v>6770</v>
      </c>
      <c r="B2064" s="20">
        <v>1985</v>
      </c>
      <c r="C2064" s="21">
        <f ca="1">YEAR(TODAY())-CLEAN!$B2064</f>
        <v>40</v>
      </c>
      <c r="D2064" s="28" t="s">
        <v>793</v>
      </c>
      <c r="E2064" s="20" t="s">
        <v>716</v>
      </c>
      <c r="F2064" s="20" t="s">
        <v>710</v>
      </c>
      <c r="G2064" s="22">
        <v>21355</v>
      </c>
      <c r="H2064" s="21">
        <v>1</v>
      </c>
      <c r="I2064" s="21">
        <v>0</v>
      </c>
      <c r="J2064" s="21">
        <f>CLEAN!$H2064+CLEAN!$I2064</f>
        <v>1</v>
      </c>
      <c r="K2064" s="23">
        <v>41506</v>
      </c>
      <c r="L2064" s="21">
        <f ca="1">YEAR(TODAY())-YEAR(CLEAN!$K2064)</f>
        <v>12</v>
      </c>
      <c r="M2064" s="21">
        <v>5</v>
      </c>
      <c r="N2064" s="21">
        <f>SUM(CLEAN!$AB2064:$AE2064)</f>
        <v>11</v>
      </c>
      <c r="O2064" s="24">
        <f>CLEAN!$U2064+CLEAN!$V2064+CLEAN!$W2064+CLEAN!$X2064+CLEAN!$Y2064+CLEAN!$Z2064</f>
        <v>68</v>
      </c>
      <c r="P2064" s="21">
        <f>IF(CLEAN!$M2064&lt;=32,3,IF(CLEAN!$M2064&lt;=65,2,1))</f>
        <v>3</v>
      </c>
      <c r="Q2064" s="21">
        <f>IF(Table_Market[[#This Row],[F_TOTAL_achat]]&lt;=14,1,IF(Table_Market[[#This Row],[F_TOTAL_achat]]&lt;=21,2,3))</f>
        <v>1</v>
      </c>
      <c r="R2064" s="21">
        <f>IF(Table_Market[[#This Row],[M_TOTAL_dépensé]]&lt;=115,1,IF(Table_Market[[#This Row],[M_TOTAL_dépensé]]&lt;=833,2,3))</f>
        <v>1</v>
      </c>
      <c r="S2064" s="21" t="str">
        <f>Table_Market[[#This Row],[R_SCORE]]&amp;Table_Market[[#This Row],[F_SCORE]]&amp;Table_Market[[#This Row],[M_SCORE]]</f>
        <v>311</v>
      </c>
      <c r="T20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64" s="24">
        <v>5</v>
      </c>
      <c r="V2064" s="24">
        <v>13</v>
      </c>
      <c r="W2064" s="24">
        <v>14</v>
      </c>
      <c r="X2064" s="24">
        <v>0</v>
      </c>
      <c r="Y2064" s="24">
        <v>5</v>
      </c>
      <c r="Z2064" s="24">
        <v>31</v>
      </c>
      <c r="AA2064" s="21">
        <v>2</v>
      </c>
      <c r="AB2064" s="21">
        <v>2</v>
      </c>
      <c r="AC2064" s="21">
        <v>1</v>
      </c>
      <c r="AD2064" s="21">
        <v>2</v>
      </c>
      <c r="AE2064" s="21">
        <v>6</v>
      </c>
      <c r="AF2064" s="21">
        <v>1</v>
      </c>
      <c r="AG2064" s="21">
        <v>0</v>
      </c>
      <c r="AH2064" s="21">
        <v>0</v>
      </c>
      <c r="AI2064" s="21">
        <v>0</v>
      </c>
      <c r="AJ2064" s="21">
        <v>0</v>
      </c>
      <c r="AK2064" s="21">
        <v>0</v>
      </c>
      <c r="AL2064" s="21">
        <v>3</v>
      </c>
      <c r="AM2064" s="21">
        <v>11</v>
      </c>
      <c r="AN2064" s="25">
        <v>1</v>
      </c>
    </row>
    <row r="2065" spans="1:40" x14ac:dyDescent="0.35">
      <c r="A2065" s="26">
        <v>4066</v>
      </c>
      <c r="B2065" s="27">
        <v>1978</v>
      </c>
      <c r="C2065" s="21">
        <f ca="1">YEAR(TODAY())-CLEAN!$B2065</f>
        <v>47</v>
      </c>
      <c r="D2065" s="28" t="s">
        <v>792</v>
      </c>
      <c r="E2065" s="27" t="s">
        <v>717</v>
      </c>
      <c r="F2065" s="27" t="s">
        <v>711</v>
      </c>
      <c r="G2065" s="29">
        <v>21282</v>
      </c>
      <c r="H2065" s="28">
        <v>1</v>
      </c>
      <c r="I2065" s="28">
        <v>0</v>
      </c>
      <c r="J2065" s="28">
        <f>CLEAN!$H2065+CLEAN!$I2065</f>
        <v>1</v>
      </c>
      <c r="K2065" s="30">
        <v>41770</v>
      </c>
      <c r="L2065" s="28">
        <f ca="1">YEAR(TODAY())-YEAR(CLEAN!$K2065)</f>
        <v>11</v>
      </c>
      <c r="M2065" s="28">
        <v>76</v>
      </c>
      <c r="N2065" s="28">
        <f>SUM(CLEAN!$AB2065:$AE2065)</f>
        <v>11</v>
      </c>
      <c r="O2065" s="31">
        <f>CLEAN!$U2065+CLEAN!$V2065+CLEAN!$W2065+CLEAN!$X2065+CLEAN!$Y2065+CLEAN!$Z2065</f>
        <v>46</v>
      </c>
      <c r="P2065" s="28">
        <f>IF(CLEAN!$M2065&lt;=32,3,IF(CLEAN!$M2065&lt;=65,2,1))</f>
        <v>1</v>
      </c>
      <c r="Q2065" s="28">
        <f>IF(Table_Market[[#This Row],[F_TOTAL_achat]]&lt;=14,1,IF(Table_Market[[#This Row],[F_TOTAL_achat]]&lt;=21,2,3))</f>
        <v>1</v>
      </c>
      <c r="R2065" s="28">
        <f>IF(Table_Market[[#This Row],[M_TOTAL_dépensé]]&lt;=115,1,IF(Table_Market[[#This Row],[M_TOTAL_dépensé]]&lt;=833,2,3))</f>
        <v>1</v>
      </c>
      <c r="S2065" s="21" t="str">
        <f>Table_Market[[#This Row],[R_SCORE]]&amp;Table_Market[[#This Row],[F_SCORE]]&amp;Table_Market[[#This Row],[M_SCORE]]</f>
        <v>111</v>
      </c>
      <c r="T20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65" s="31">
        <v>1</v>
      </c>
      <c r="V2065" s="31">
        <v>5</v>
      </c>
      <c r="W2065" s="31">
        <v>8</v>
      </c>
      <c r="X2065" s="31">
        <v>4</v>
      </c>
      <c r="Y2065" s="31">
        <v>8</v>
      </c>
      <c r="Z2065" s="31">
        <v>20</v>
      </c>
      <c r="AA2065" s="28">
        <v>2</v>
      </c>
      <c r="AB2065" s="28">
        <v>2</v>
      </c>
      <c r="AC2065" s="28">
        <v>1</v>
      </c>
      <c r="AD2065" s="28">
        <v>2</v>
      </c>
      <c r="AE2065" s="28">
        <v>6</v>
      </c>
      <c r="AF2065" s="28">
        <v>0</v>
      </c>
      <c r="AG2065" s="28">
        <v>0</v>
      </c>
      <c r="AH2065" s="28">
        <v>0</v>
      </c>
      <c r="AI2065" s="28">
        <v>0</v>
      </c>
      <c r="AJ2065" s="28">
        <v>0</v>
      </c>
      <c r="AK2065" s="28">
        <v>0</v>
      </c>
      <c r="AL2065" s="28">
        <v>3</v>
      </c>
      <c r="AM2065" s="28">
        <v>11</v>
      </c>
      <c r="AN2065" s="32">
        <v>0</v>
      </c>
    </row>
    <row r="2066" spans="1:40" x14ac:dyDescent="0.35">
      <c r="A2066" s="19">
        <v>4961</v>
      </c>
      <c r="B2066" s="20">
        <v>1974</v>
      </c>
      <c r="C2066" s="21">
        <f ca="1">YEAR(TODAY())-CLEAN!$B2066</f>
        <v>51</v>
      </c>
      <c r="D2066" s="28" t="s">
        <v>792</v>
      </c>
      <c r="E2066" s="20" t="s">
        <v>717</v>
      </c>
      <c r="F2066" s="20" t="s">
        <v>713</v>
      </c>
      <c r="G2066" s="22">
        <v>21255</v>
      </c>
      <c r="H2066" s="21">
        <v>1</v>
      </c>
      <c r="I2066" s="21">
        <v>0</v>
      </c>
      <c r="J2066" s="21">
        <f>CLEAN!$H2066+CLEAN!$I2066</f>
        <v>1</v>
      </c>
      <c r="K2066" s="23">
        <v>41660</v>
      </c>
      <c r="L2066" s="21">
        <f ca="1">YEAR(TODAY())-YEAR(CLEAN!$K2066)</f>
        <v>11</v>
      </c>
      <c r="M2066" s="21">
        <v>56</v>
      </c>
      <c r="N2066" s="21">
        <f>SUM(CLEAN!$AB2066:$AE2066)</f>
        <v>11</v>
      </c>
      <c r="O2066" s="24">
        <f>CLEAN!$U2066+CLEAN!$V2066+CLEAN!$W2066+CLEAN!$X2066+CLEAN!$Y2066+CLEAN!$Z2066</f>
        <v>61</v>
      </c>
      <c r="P2066" s="21">
        <f>IF(CLEAN!$M2066&lt;=32,3,IF(CLEAN!$M2066&lt;=65,2,1))</f>
        <v>2</v>
      </c>
      <c r="Q2066" s="21">
        <f>IF(Table_Market[[#This Row],[F_TOTAL_achat]]&lt;=14,1,IF(Table_Market[[#This Row],[F_TOTAL_achat]]&lt;=21,2,3))</f>
        <v>1</v>
      </c>
      <c r="R2066" s="21">
        <f>IF(Table_Market[[#This Row],[M_TOTAL_dépensé]]&lt;=115,1,IF(Table_Market[[#This Row],[M_TOTAL_dépensé]]&lt;=833,2,3))</f>
        <v>1</v>
      </c>
      <c r="S2066" s="21" t="str">
        <f>Table_Market[[#This Row],[R_SCORE]]&amp;Table_Market[[#This Row],[F_SCORE]]&amp;Table_Market[[#This Row],[M_SCORE]]</f>
        <v>211</v>
      </c>
      <c r="T20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66" s="24">
        <v>29</v>
      </c>
      <c r="V2066" s="24">
        <v>0</v>
      </c>
      <c r="W2066" s="24">
        <v>25</v>
      </c>
      <c r="X2066" s="24">
        <v>2</v>
      </c>
      <c r="Y2066" s="24">
        <v>2</v>
      </c>
      <c r="Z2066" s="24">
        <v>3</v>
      </c>
      <c r="AA2066" s="21">
        <v>4</v>
      </c>
      <c r="AB2066" s="21">
        <v>2</v>
      </c>
      <c r="AC2066" s="21">
        <v>1</v>
      </c>
      <c r="AD2066" s="21">
        <v>4</v>
      </c>
      <c r="AE2066" s="21">
        <v>4</v>
      </c>
      <c r="AF2066" s="21">
        <v>0</v>
      </c>
      <c r="AG2066" s="21">
        <v>0</v>
      </c>
      <c r="AH2066" s="21">
        <v>0</v>
      </c>
      <c r="AI2066" s="21">
        <v>0</v>
      </c>
      <c r="AJ2066" s="21">
        <v>0</v>
      </c>
      <c r="AK2066" s="21">
        <v>0</v>
      </c>
      <c r="AL2066" s="21">
        <v>3</v>
      </c>
      <c r="AM2066" s="21">
        <v>11</v>
      </c>
      <c r="AN2066" s="25">
        <v>0</v>
      </c>
    </row>
    <row r="2067" spans="1:40" x14ac:dyDescent="0.35">
      <c r="A2067" s="26">
        <v>1987</v>
      </c>
      <c r="B2067" s="27">
        <v>1987</v>
      </c>
      <c r="C2067" s="21">
        <f ca="1">YEAR(TODAY())-CLEAN!$B2067</f>
        <v>38</v>
      </c>
      <c r="D2067" s="28" t="s">
        <v>793</v>
      </c>
      <c r="E2067" s="27" t="s">
        <v>715</v>
      </c>
      <c r="F2067" s="27" t="s">
        <v>709</v>
      </c>
      <c r="G2067" s="29">
        <v>21063</v>
      </c>
      <c r="H2067" s="28">
        <v>1</v>
      </c>
      <c r="I2067" s="28">
        <v>0</v>
      </c>
      <c r="J2067" s="28">
        <f>CLEAN!$H2067+CLEAN!$I2067</f>
        <v>1</v>
      </c>
      <c r="K2067" s="30">
        <v>41542</v>
      </c>
      <c r="L2067" s="28">
        <f ca="1">YEAR(TODAY())-YEAR(CLEAN!$K2067)</f>
        <v>12</v>
      </c>
      <c r="M2067" s="28">
        <v>34</v>
      </c>
      <c r="N2067" s="28">
        <f>SUM(CLEAN!$AB2067:$AE2067)</f>
        <v>11</v>
      </c>
      <c r="O2067" s="31">
        <f>CLEAN!$U2067+CLEAN!$V2067+CLEAN!$W2067+CLEAN!$X2067+CLEAN!$Y2067+CLEAN!$Z2067</f>
        <v>59</v>
      </c>
      <c r="P2067" s="28">
        <f>IF(CLEAN!$M2067&lt;=32,3,IF(CLEAN!$M2067&lt;=65,2,1))</f>
        <v>2</v>
      </c>
      <c r="Q2067" s="28">
        <f>IF(Table_Market[[#This Row],[F_TOTAL_achat]]&lt;=14,1,IF(Table_Market[[#This Row],[F_TOTAL_achat]]&lt;=21,2,3))</f>
        <v>1</v>
      </c>
      <c r="R2067" s="28">
        <f>IF(Table_Market[[#This Row],[M_TOTAL_dépensé]]&lt;=115,1,IF(Table_Market[[#This Row],[M_TOTAL_dépensé]]&lt;=833,2,3))</f>
        <v>1</v>
      </c>
      <c r="S2067" s="21" t="str">
        <f>Table_Market[[#This Row],[R_SCORE]]&amp;Table_Market[[#This Row],[F_SCORE]]&amp;Table_Market[[#This Row],[M_SCORE]]</f>
        <v>211</v>
      </c>
      <c r="T20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67" s="31">
        <v>1</v>
      </c>
      <c r="V2067" s="31">
        <v>10</v>
      </c>
      <c r="W2067" s="31">
        <v>11</v>
      </c>
      <c r="X2067" s="31">
        <v>19</v>
      </c>
      <c r="Y2067" s="31">
        <v>3</v>
      </c>
      <c r="Z2067" s="31">
        <v>15</v>
      </c>
      <c r="AA2067" s="28">
        <v>2</v>
      </c>
      <c r="AB2067" s="28">
        <v>2</v>
      </c>
      <c r="AC2067" s="28">
        <v>0</v>
      </c>
      <c r="AD2067" s="28">
        <v>3</v>
      </c>
      <c r="AE2067" s="28">
        <v>6</v>
      </c>
      <c r="AF2067" s="28">
        <v>0</v>
      </c>
      <c r="AG2067" s="28">
        <v>0</v>
      </c>
      <c r="AH2067" s="28">
        <v>0</v>
      </c>
      <c r="AI2067" s="28">
        <v>0</v>
      </c>
      <c r="AJ2067" s="28">
        <v>0</v>
      </c>
      <c r="AK2067" s="28">
        <v>0</v>
      </c>
      <c r="AL2067" s="28">
        <v>3</v>
      </c>
      <c r="AM2067" s="28">
        <v>11</v>
      </c>
      <c r="AN2067" s="32">
        <v>0</v>
      </c>
    </row>
    <row r="2068" spans="1:40" x14ac:dyDescent="0.35">
      <c r="A2068" s="19">
        <v>1458</v>
      </c>
      <c r="B2068" s="20">
        <v>1982</v>
      </c>
      <c r="C2068" s="21">
        <f ca="1">YEAR(TODAY())-CLEAN!$B2068</f>
        <v>43</v>
      </c>
      <c r="D2068" s="28" t="s">
        <v>793</v>
      </c>
      <c r="E2068" s="20" t="s">
        <v>717</v>
      </c>
      <c r="F2068" s="20" t="s">
        <v>710</v>
      </c>
      <c r="G2068" s="22">
        <v>21059</v>
      </c>
      <c r="H2068" s="21">
        <v>1</v>
      </c>
      <c r="I2068" s="21">
        <v>0</v>
      </c>
      <c r="J2068" s="21">
        <f>CLEAN!$H2068+CLEAN!$I2068</f>
        <v>1</v>
      </c>
      <c r="K2068" s="23">
        <v>41646</v>
      </c>
      <c r="L2068" s="21">
        <f ca="1">YEAR(TODAY())-YEAR(CLEAN!$K2068)</f>
        <v>11</v>
      </c>
      <c r="M2068" s="21">
        <v>40</v>
      </c>
      <c r="N2068" s="21">
        <f>SUM(CLEAN!$AB2068:$AE2068)</f>
        <v>12</v>
      </c>
      <c r="O2068" s="24">
        <f>CLEAN!$U2068+CLEAN!$V2068+CLEAN!$W2068+CLEAN!$X2068+CLEAN!$Y2068+CLEAN!$Z2068</f>
        <v>44</v>
      </c>
      <c r="P2068" s="21">
        <f>IF(CLEAN!$M2068&lt;=32,3,IF(CLEAN!$M2068&lt;=65,2,1))</f>
        <v>2</v>
      </c>
      <c r="Q2068" s="21">
        <f>IF(Table_Market[[#This Row],[F_TOTAL_achat]]&lt;=14,1,IF(Table_Market[[#This Row],[F_TOTAL_achat]]&lt;=21,2,3))</f>
        <v>1</v>
      </c>
      <c r="R2068" s="21">
        <f>IF(Table_Market[[#This Row],[M_TOTAL_dépensé]]&lt;=115,1,IF(Table_Market[[#This Row],[M_TOTAL_dépensé]]&lt;=833,2,3))</f>
        <v>1</v>
      </c>
      <c r="S2068" s="21" t="str">
        <f>Table_Market[[#This Row],[R_SCORE]]&amp;Table_Market[[#This Row],[F_SCORE]]&amp;Table_Market[[#This Row],[M_SCORE]]</f>
        <v>211</v>
      </c>
      <c r="T20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68" s="24">
        <v>8</v>
      </c>
      <c r="V2068" s="24">
        <v>3</v>
      </c>
      <c r="W2068" s="24">
        <v>19</v>
      </c>
      <c r="X2068" s="24">
        <v>3</v>
      </c>
      <c r="Y2068" s="24">
        <v>3</v>
      </c>
      <c r="Z2068" s="24">
        <v>8</v>
      </c>
      <c r="AA2068" s="21">
        <v>3</v>
      </c>
      <c r="AB2068" s="21">
        <v>3</v>
      </c>
      <c r="AC2068" s="21">
        <v>0</v>
      </c>
      <c r="AD2068" s="21">
        <v>3</v>
      </c>
      <c r="AE2068" s="21">
        <v>6</v>
      </c>
      <c r="AF2068" s="21">
        <v>0</v>
      </c>
      <c r="AG2068" s="21">
        <v>0</v>
      </c>
      <c r="AH2068" s="21">
        <v>0</v>
      </c>
      <c r="AI2068" s="21">
        <v>0</v>
      </c>
      <c r="AJ2068" s="21">
        <v>0</v>
      </c>
      <c r="AK2068" s="21">
        <v>0</v>
      </c>
      <c r="AL2068" s="21">
        <v>3</v>
      </c>
      <c r="AM2068" s="21">
        <v>11</v>
      </c>
      <c r="AN2068" s="25">
        <v>0</v>
      </c>
    </row>
    <row r="2069" spans="1:40" x14ac:dyDescent="0.35">
      <c r="A2069" s="26">
        <v>5316</v>
      </c>
      <c r="B2069" s="27">
        <v>1976</v>
      </c>
      <c r="C2069" s="21">
        <f ca="1">YEAR(TODAY())-CLEAN!$B2069</f>
        <v>49</v>
      </c>
      <c r="D2069" s="28" t="s">
        <v>792</v>
      </c>
      <c r="E2069" s="27" t="s">
        <v>717</v>
      </c>
      <c r="F2069" s="27" t="s">
        <v>713</v>
      </c>
      <c r="G2069" s="29">
        <v>21024</v>
      </c>
      <c r="H2069" s="28">
        <v>0</v>
      </c>
      <c r="I2069" s="28">
        <v>0</v>
      </c>
      <c r="J2069" s="28">
        <f>CLEAN!$H2069+CLEAN!$I2069</f>
        <v>0</v>
      </c>
      <c r="K2069" s="30">
        <v>41459</v>
      </c>
      <c r="L2069" s="28">
        <f ca="1">YEAR(TODAY())-YEAR(CLEAN!$K2069)</f>
        <v>12</v>
      </c>
      <c r="M2069" s="28">
        <v>89</v>
      </c>
      <c r="N2069" s="28">
        <f>SUM(CLEAN!$AB2069:$AE2069)</f>
        <v>13</v>
      </c>
      <c r="O2069" s="31">
        <f>CLEAN!$U2069+CLEAN!$V2069+CLEAN!$W2069+CLEAN!$X2069+CLEAN!$Y2069+CLEAN!$Z2069</f>
        <v>84</v>
      </c>
      <c r="P2069" s="28">
        <f>IF(CLEAN!$M2069&lt;=32,3,IF(CLEAN!$M2069&lt;=65,2,1))</f>
        <v>1</v>
      </c>
      <c r="Q2069" s="28">
        <f>IF(Table_Market[[#This Row],[F_TOTAL_achat]]&lt;=14,1,IF(Table_Market[[#This Row],[F_TOTAL_achat]]&lt;=21,2,3))</f>
        <v>1</v>
      </c>
      <c r="R2069" s="28">
        <f>IF(Table_Market[[#This Row],[M_TOTAL_dépensé]]&lt;=115,1,IF(Table_Market[[#This Row],[M_TOTAL_dépensé]]&lt;=833,2,3))</f>
        <v>1</v>
      </c>
      <c r="S2069" s="21" t="str">
        <f>Table_Market[[#This Row],[R_SCORE]]&amp;Table_Market[[#This Row],[F_SCORE]]&amp;Table_Market[[#This Row],[M_SCORE]]</f>
        <v>111</v>
      </c>
      <c r="T20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69" s="31">
        <v>36</v>
      </c>
      <c r="V2069" s="31">
        <v>4</v>
      </c>
      <c r="W2069" s="31">
        <v>18</v>
      </c>
      <c r="X2069" s="31">
        <v>6</v>
      </c>
      <c r="Y2069" s="31">
        <v>2</v>
      </c>
      <c r="Z2069" s="31">
        <v>18</v>
      </c>
      <c r="AA2069" s="28">
        <v>1</v>
      </c>
      <c r="AB2069" s="28">
        <v>2</v>
      </c>
      <c r="AC2069" s="28">
        <v>0</v>
      </c>
      <c r="AD2069" s="28">
        <v>4</v>
      </c>
      <c r="AE2069" s="28">
        <v>7</v>
      </c>
      <c r="AF2069" s="28">
        <v>0</v>
      </c>
      <c r="AG2069" s="28">
        <v>0</v>
      </c>
      <c r="AH2069" s="28">
        <v>0</v>
      </c>
      <c r="AI2069" s="28">
        <v>0</v>
      </c>
      <c r="AJ2069" s="28">
        <v>0</v>
      </c>
      <c r="AK2069" s="28">
        <v>0</v>
      </c>
      <c r="AL2069" s="28">
        <v>3</v>
      </c>
      <c r="AM2069" s="28">
        <v>11</v>
      </c>
      <c r="AN2069" s="32">
        <v>0</v>
      </c>
    </row>
    <row r="2070" spans="1:40" x14ac:dyDescent="0.35">
      <c r="A2070" s="19">
        <v>3865</v>
      </c>
      <c r="B2070" s="20">
        <v>1977</v>
      </c>
      <c r="C2070" s="21">
        <f ca="1">YEAR(TODAY())-CLEAN!$B2070</f>
        <v>48</v>
      </c>
      <c r="D2070" s="28" t="s">
        <v>792</v>
      </c>
      <c r="E2070" s="20" t="s">
        <v>717</v>
      </c>
      <c r="F2070" s="20" t="s">
        <v>713</v>
      </c>
      <c r="G2070" s="22">
        <v>20981</v>
      </c>
      <c r="H2070" s="21">
        <v>0</v>
      </c>
      <c r="I2070" s="21">
        <v>0</v>
      </c>
      <c r="J2070" s="21">
        <f>CLEAN!$H2070+CLEAN!$I2070</f>
        <v>0</v>
      </c>
      <c r="K2070" s="23">
        <v>41394</v>
      </c>
      <c r="L2070" s="21">
        <f ca="1">YEAR(TODAY())-YEAR(CLEAN!$K2070)</f>
        <v>12</v>
      </c>
      <c r="M2070" s="21">
        <v>14</v>
      </c>
      <c r="N2070" s="21">
        <f>SUM(CLEAN!$AB2070:$AE2070)</f>
        <v>14</v>
      </c>
      <c r="O2070" s="24">
        <f>CLEAN!$U2070+CLEAN!$V2070+CLEAN!$W2070+CLEAN!$X2070+CLEAN!$Y2070+CLEAN!$Z2070</f>
        <v>73</v>
      </c>
      <c r="P2070" s="21">
        <f>IF(CLEAN!$M2070&lt;=32,3,IF(CLEAN!$M2070&lt;=65,2,1))</f>
        <v>3</v>
      </c>
      <c r="Q2070" s="21">
        <f>IF(Table_Market[[#This Row],[F_TOTAL_achat]]&lt;=14,1,IF(Table_Market[[#This Row],[F_TOTAL_achat]]&lt;=21,2,3))</f>
        <v>1</v>
      </c>
      <c r="R2070" s="21">
        <f>IF(Table_Market[[#This Row],[M_TOTAL_dépensé]]&lt;=115,1,IF(Table_Market[[#This Row],[M_TOTAL_dépensé]]&lt;=833,2,3))</f>
        <v>1</v>
      </c>
      <c r="S2070" s="21" t="str">
        <f>Table_Market[[#This Row],[R_SCORE]]&amp;Table_Market[[#This Row],[F_SCORE]]&amp;Table_Market[[#This Row],[M_SCORE]]</f>
        <v>311</v>
      </c>
      <c r="T20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70" s="24">
        <v>2</v>
      </c>
      <c r="V2070" s="24">
        <v>12</v>
      </c>
      <c r="W2070" s="24">
        <v>10</v>
      </c>
      <c r="X2070" s="24">
        <v>6</v>
      </c>
      <c r="Y2070" s="24">
        <v>13</v>
      </c>
      <c r="Z2070" s="24">
        <v>30</v>
      </c>
      <c r="AA2070" s="21">
        <v>1</v>
      </c>
      <c r="AB2070" s="21">
        <v>3</v>
      </c>
      <c r="AC2070" s="21">
        <v>1</v>
      </c>
      <c r="AD2070" s="21">
        <v>2</v>
      </c>
      <c r="AE2070" s="21">
        <v>8</v>
      </c>
      <c r="AF2070" s="21">
        <v>0</v>
      </c>
      <c r="AG2070" s="21">
        <v>0</v>
      </c>
      <c r="AH2070" s="21">
        <v>0</v>
      </c>
      <c r="AI2070" s="21">
        <v>0</v>
      </c>
      <c r="AJ2070" s="21">
        <v>0</v>
      </c>
      <c r="AK2070" s="21">
        <v>0</v>
      </c>
      <c r="AL2070" s="21">
        <v>3</v>
      </c>
      <c r="AM2070" s="21">
        <v>11</v>
      </c>
      <c r="AN2070" s="25">
        <v>1</v>
      </c>
    </row>
    <row r="2071" spans="1:40" x14ac:dyDescent="0.35">
      <c r="A2071" s="26">
        <v>793</v>
      </c>
      <c r="B2071" s="27">
        <v>1973</v>
      </c>
      <c r="C2071" s="21">
        <f ca="1">YEAR(TODAY())-CLEAN!$B2071</f>
        <v>52</v>
      </c>
      <c r="D2071" s="28" t="s">
        <v>792</v>
      </c>
      <c r="E2071" s="27" t="s">
        <v>716</v>
      </c>
      <c r="F2071" s="27" t="s">
        <v>710</v>
      </c>
      <c r="G2071" s="29">
        <v>20895</v>
      </c>
      <c r="H2071" s="28">
        <v>1</v>
      </c>
      <c r="I2071" s="28">
        <v>0</v>
      </c>
      <c r="J2071" s="28">
        <f>CLEAN!$H2071+CLEAN!$I2071</f>
        <v>1</v>
      </c>
      <c r="K2071" s="30">
        <v>41188</v>
      </c>
      <c r="L2071" s="28">
        <f ca="1">YEAR(TODAY())-YEAR(CLEAN!$K2071)</f>
        <v>13</v>
      </c>
      <c r="M2071" s="28">
        <v>24</v>
      </c>
      <c r="N2071" s="28">
        <f>SUM(CLEAN!$AB2071:$AE2071)</f>
        <v>14</v>
      </c>
      <c r="O2071" s="31">
        <f>CLEAN!$U2071+CLEAN!$V2071+CLEAN!$W2071+CLEAN!$X2071+CLEAN!$Y2071+CLEAN!$Z2071</f>
        <v>45</v>
      </c>
      <c r="P2071" s="28">
        <f>IF(CLEAN!$M2071&lt;=32,3,IF(CLEAN!$M2071&lt;=65,2,1))</f>
        <v>3</v>
      </c>
      <c r="Q2071" s="28">
        <f>IF(Table_Market[[#This Row],[F_TOTAL_achat]]&lt;=14,1,IF(Table_Market[[#This Row],[F_TOTAL_achat]]&lt;=21,2,3))</f>
        <v>1</v>
      </c>
      <c r="R2071" s="28">
        <f>IF(Table_Market[[#This Row],[M_TOTAL_dépensé]]&lt;=115,1,IF(Table_Market[[#This Row],[M_TOTAL_dépensé]]&lt;=833,2,3))</f>
        <v>1</v>
      </c>
      <c r="S2071" s="21" t="str">
        <f>Table_Market[[#This Row],[R_SCORE]]&amp;Table_Market[[#This Row],[F_SCORE]]&amp;Table_Market[[#This Row],[M_SCORE]]</f>
        <v>311</v>
      </c>
      <c r="T20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71" s="31">
        <v>18</v>
      </c>
      <c r="V2071" s="31">
        <v>3</v>
      </c>
      <c r="W2071" s="31">
        <v>17</v>
      </c>
      <c r="X2071" s="31">
        <v>3</v>
      </c>
      <c r="Y2071" s="31">
        <v>0</v>
      </c>
      <c r="Z2071" s="31">
        <v>4</v>
      </c>
      <c r="AA2071" s="28">
        <v>1</v>
      </c>
      <c r="AB2071" s="28">
        <v>2</v>
      </c>
      <c r="AC2071" s="28">
        <v>0</v>
      </c>
      <c r="AD2071" s="28">
        <v>3</v>
      </c>
      <c r="AE2071" s="28">
        <v>9</v>
      </c>
      <c r="AF2071" s="28">
        <v>0</v>
      </c>
      <c r="AG2071" s="28">
        <v>0</v>
      </c>
      <c r="AH2071" s="28">
        <v>0</v>
      </c>
      <c r="AI2071" s="28">
        <v>0</v>
      </c>
      <c r="AJ2071" s="28">
        <v>0</v>
      </c>
      <c r="AK2071" s="28">
        <v>0</v>
      </c>
      <c r="AL2071" s="28">
        <v>3</v>
      </c>
      <c r="AM2071" s="28">
        <v>11</v>
      </c>
      <c r="AN2071" s="32">
        <v>0</v>
      </c>
    </row>
    <row r="2072" spans="1:40" x14ac:dyDescent="0.35">
      <c r="A2072" s="19">
        <v>49</v>
      </c>
      <c r="B2072" s="20">
        <v>1970</v>
      </c>
      <c r="C2072" s="21">
        <f ca="1">YEAR(TODAY())-CLEAN!$B2072</f>
        <v>55</v>
      </c>
      <c r="D2072" s="28" t="s">
        <v>792</v>
      </c>
      <c r="E2072" s="20" t="s">
        <v>716</v>
      </c>
      <c r="F2072" s="20" t="s">
        <v>709</v>
      </c>
      <c r="G2072" s="22">
        <v>20587</v>
      </c>
      <c r="H2072" s="21">
        <v>1</v>
      </c>
      <c r="I2072" s="21">
        <v>0</v>
      </c>
      <c r="J2072" s="21">
        <f>CLEAN!$H2072+CLEAN!$I2072</f>
        <v>1</v>
      </c>
      <c r="K2072" s="23">
        <v>41770</v>
      </c>
      <c r="L2072" s="21">
        <f ca="1">YEAR(TODAY())-YEAR(CLEAN!$K2072)</f>
        <v>11</v>
      </c>
      <c r="M2072" s="21">
        <v>39</v>
      </c>
      <c r="N2072" s="21">
        <f>SUM(CLEAN!$AB2072:$AE2072)</f>
        <v>11</v>
      </c>
      <c r="O2072" s="24">
        <f>CLEAN!$U2072+CLEAN!$V2072+CLEAN!$W2072+CLEAN!$X2072+CLEAN!$Y2072+CLEAN!$Z2072</f>
        <v>25</v>
      </c>
      <c r="P2072" s="21">
        <f>IF(CLEAN!$M2072&lt;=32,3,IF(CLEAN!$M2072&lt;=65,2,1))</f>
        <v>2</v>
      </c>
      <c r="Q2072" s="21">
        <f>IF(Table_Market[[#This Row],[F_TOTAL_achat]]&lt;=14,1,IF(Table_Market[[#This Row],[F_TOTAL_achat]]&lt;=21,2,3))</f>
        <v>1</v>
      </c>
      <c r="R2072" s="21">
        <f>IF(Table_Market[[#This Row],[M_TOTAL_dépensé]]&lt;=115,1,IF(Table_Market[[#This Row],[M_TOTAL_dépensé]]&lt;=833,2,3))</f>
        <v>1</v>
      </c>
      <c r="S2072" s="21" t="str">
        <f>Table_Market[[#This Row],[R_SCORE]]&amp;Table_Market[[#This Row],[F_SCORE]]&amp;Table_Market[[#This Row],[M_SCORE]]</f>
        <v>211</v>
      </c>
      <c r="T20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72" s="24">
        <v>2</v>
      </c>
      <c r="V2072" s="24">
        <v>3</v>
      </c>
      <c r="W2072" s="24">
        <v>6</v>
      </c>
      <c r="X2072" s="24">
        <v>4</v>
      </c>
      <c r="Y2072" s="24">
        <v>1</v>
      </c>
      <c r="Z2072" s="24">
        <v>9</v>
      </c>
      <c r="AA2072" s="21">
        <v>1</v>
      </c>
      <c r="AB2072" s="21">
        <v>1</v>
      </c>
      <c r="AC2072" s="21">
        <v>1</v>
      </c>
      <c r="AD2072" s="21">
        <v>2</v>
      </c>
      <c r="AE2072" s="21">
        <v>7</v>
      </c>
      <c r="AF2072" s="21">
        <v>0</v>
      </c>
      <c r="AG2072" s="21">
        <v>0</v>
      </c>
      <c r="AH2072" s="21">
        <v>0</v>
      </c>
      <c r="AI2072" s="21">
        <v>0</v>
      </c>
      <c r="AJ2072" s="21">
        <v>0</v>
      </c>
      <c r="AK2072" s="21">
        <v>0</v>
      </c>
      <c r="AL2072" s="21">
        <v>3</v>
      </c>
      <c r="AM2072" s="21">
        <v>11</v>
      </c>
      <c r="AN2072" s="25">
        <v>0</v>
      </c>
    </row>
    <row r="2073" spans="1:40" x14ac:dyDescent="0.35">
      <c r="A2073" s="26">
        <v>4973</v>
      </c>
      <c r="B2073" s="27">
        <v>1970</v>
      </c>
      <c r="C2073" s="21">
        <f ca="1">YEAR(TODAY())-CLEAN!$B2073</f>
        <v>55</v>
      </c>
      <c r="D2073" s="28" t="s">
        <v>792</v>
      </c>
      <c r="E2073" s="27" t="s">
        <v>716</v>
      </c>
      <c r="F2073" s="27" t="s">
        <v>709</v>
      </c>
      <c r="G2073" s="29">
        <v>20587</v>
      </c>
      <c r="H2073" s="28">
        <v>1</v>
      </c>
      <c r="I2073" s="28">
        <v>0</v>
      </c>
      <c r="J2073" s="28">
        <f>CLEAN!$H2073+CLEAN!$I2073</f>
        <v>1</v>
      </c>
      <c r="K2073" s="30">
        <v>41770</v>
      </c>
      <c r="L2073" s="28">
        <f ca="1">YEAR(TODAY())-YEAR(CLEAN!$K2073)</f>
        <v>11</v>
      </c>
      <c r="M2073" s="28">
        <v>39</v>
      </c>
      <c r="N2073" s="28">
        <f>SUM(CLEAN!$AB2073:$AE2073)</f>
        <v>11</v>
      </c>
      <c r="O2073" s="31">
        <f>CLEAN!$U2073+CLEAN!$V2073+CLEAN!$W2073+CLEAN!$X2073+CLEAN!$Y2073+CLEAN!$Z2073</f>
        <v>25</v>
      </c>
      <c r="P2073" s="28">
        <f>IF(CLEAN!$M2073&lt;=32,3,IF(CLEAN!$M2073&lt;=65,2,1))</f>
        <v>2</v>
      </c>
      <c r="Q2073" s="28">
        <f>IF(Table_Market[[#This Row],[F_TOTAL_achat]]&lt;=14,1,IF(Table_Market[[#This Row],[F_TOTAL_achat]]&lt;=21,2,3))</f>
        <v>1</v>
      </c>
      <c r="R2073" s="28">
        <f>IF(Table_Market[[#This Row],[M_TOTAL_dépensé]]&lt;=115,1,IF(Table_Market[[#This Row],[M_TOTAL_dépensé]]&lt;=833,2,3))</f>
        <v>1</v>
      </c>
      <c r="S2073" s="21" t="str">
        <f>Table_Market[[#This Row],[R_SCORE]]&amp;Table_Market[[#This Row],[F_SCORE]]&amp;Table_Market[[#This Row],[M_SCORE]]</f>
        <v>211</v>
      </c>
      <c r="T20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73" s="31">
        <v>2</v>
      </c>
      <c r="V2073" s="31">
        <v>3</v>
      </c>
      <c r="W2073" s="31">
        <v>6</v>
      </c>
      <c r="X2073" s="31">
        <v>4</v>
      </c>
      <c r="Y2073" s="31">
        <v>1</v>
      </c>
      <c r="Z2073" s="31">
        <v>9</v>
      </c>
      <c r="AA2073" s="28">
        <v>1</v>
      </c>
      <c r="AB2073" s="28">
        <v>1</v>
      </c>
      <c r="AC2073" s="28">
        <v>1</v>
      </c>
      <c r="AD2073" s="28">
        <v>2</v>
      </c>
      <c r="AE2073" s="28">
        <v>7</v>
      </c>
      <c r="AF2073" s="28">
        <v>0</v>
      </c>
      <c r="AG2073" s="28">
        <v>0</v>
      </c>
      <c r="AH2073" s="28">
        <v>0</v>
      </c>
      <c r="AI2073" s="28">
        <v>0</v>
      </c>
      <c r="AJ2073" s="28">
        <v>0</v>
      </c>
      <c r="AK2073" s="28">
        <v>0</v>
      </c>
      <c r="AL2073" s="28">
        <v>3</v>
      </c>
      <c r="AM2073" s="28">
        <v>11</v>
      </c>
      <c r="AN2073" s="32">
        <v>0</v>
      </c>
    </row>
    <row r="2074" spans="1:40" x14ac:dyDescent="0.35">
      <c r="A2074" s="19">
        <v>503</v>
      </c>
      <c r="B2074" s="20">
        <v>1985</v>
      </c>
      <c r="C2074" s="21">
        <f ca="1">YEAR(TODAY())-CLEAN!$B2074</f>
        <v>40</v>
      </c>
      <c r="D2074" s="28" t="s">
        <v>793</v>
      </c>
      <c r="E2074" s="20" t="s">
        <v>717</v>
      </c>
      <c r="F2074" s="20" t="s">
        <v>710</v>
      </c>
      <c r="G2074" s="22">
        <v>20559</v>
      </c>
      <c r="H2074" s="21">
        <v>1</v>
      </c>
      <c r="I2074" s="21">
        <v>0</v>
      </c>
      <c r="J2074" s="21">
        <f>CLEAN!$H2074+CLEAN!$I2074</f>
        <v>1</v>
      </c>
      <c r="K2074" s="23">
        <v>41345</v>
      </c>
      <c r="L2074" s="21">
        <f ca="1">YEAR(TODAY())-YEAR(CLEAN!$K2074)</f>
        <v>12</v>
      </c>
      <c r="M2074" s="21">
        <v>88</v>
      </c>
      <c r="N2074" s="21">
        <f>SUM(CLEAN!$AB2074:$AE2074)</f>
        <v>13</v>
      </c>
      <c r="O2074" s="24">
        <f>CLEAN!$U2074+CLEAN!$V2074+CLEAN!$W2074+CLEAN!$X2074+CLEAN!$Y2074+CLEAN!$Z2074</f>
        <v>53</v>
      </c>
      <c r="P2074" s="21">
        <f>IF(CLEAN!$M2074&lt;=32,3,IF(CLEAN!$M2074&lt;=65,2,1))</f>
        <v>1</v>
      </c>
      <c r="Q2074" s="21">
        <f>IF(Table_Market[[#This Row],[F_TOTAL_achat]]&lt;=14,1,IF(Table_Market[[#This Row],[F_TOTAL_achat]]&lt;=21,2,3))</f>
        <v>1</v>
      </c>
      <c r="R2074" s="21">
        <f>IF(Table_Market[[#This Row],[M_TOTAL_dépensé]]&lt;=115,1,IF(Table_Market[[#This Row],[M_TOTAL_dépensé]]&lt;=833,2,3))</f>
        <v>1</v>
      </c>
      <c r="S2074" s="21" t="str">
        <f>Table_Market[[#This Row],[R_SCORE]]&amp;Table_Market[[#This Row],[F_SCORE]]&amp;Table_Market[[#This Row],[M_SCORE]]</f>
        <v>111</v>
      </c>
      <c r="T20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74" s="24">
        <v>13</v>
      </c>
      <c r="V2074" s="24">
        <v>1</v>
      </c>
      <c r="W2074" s="24">
        <v>29</v>
      </c>
      <c r="X2074" s="24">
        <v>3</v>
      </c>
      <c r="Y2074" s="24">
        <v>0</v>
      </c>
      <c r="Z2074" s="24">
        <v>7</v>
      </c>
      <c r="AA2074" s="21">
        <v>2</v>
      </c>
      <c r="AB2074" s="21">
        <v>2</v>
      </c>
      <c r="AC2074" s="21">
        <v>0</v>
      </c>
      <c r="AD2074" s="21">
        <v>3</v>
      </c>
      <c r="AE2074" s="21">
        <v>8</v>
      </c>
      <c r="AF2074" s="21">
        <v>0</v>
      </c>
      <c r="AG2074" s="21">
        <v>0</v>
      </c>
      <c r="AH2074" s="21">
        <v>0</v>
      </c>
      <c r="AI2074" s="21">
        <v>0</v>
      </c>
      <c r="AJ2074" s="21">
        <v>0</v>
      </c>
      <c r="AK2074" s="21">
        <v>0</v>
      </c>
      <c r="AL2074" s="21">
        <v>3</v>
      </c>
      <c r="AM2074" s="21">
        <v>11</v>
      </c>
      <c r="AN2074" s="25">
        <v>0</v>
      </c>
    </row>
    <row r="2075" spans="1:40" x14ac:dyDescent="0.35">
      <c r="A2075" s="26">
        <v>9081</v>
      </c>
      <c r="B2075" s="27">
        <v>1988</v>
      </c>
      <c r="C2075" s="21">
        <f ca="1">YEAR(TODAY())-CLEAN!$B2075</f>
        <v>37</v>
      </c>
      <c r="D2075" s="28" t="s">
        <v>793</v>
      </c>
      <c r="E2075" s="27" t="s">
        <v>716</v>
      </c>
      <c r="F2075" s="27" t="s">
        <v>709</v>
      </c>
      <c r="G2075" s="29">
        <v>20518</v>
      </c>
      <c r="H2075" s="28">
        <v>1</v>
      </c>
      <c r="I2075" s="28">
        <v>0</v>
      </c>
      <c r="J2075" s="28">
        <f>CLEAN!$H2075+CLEAN!$I2075</f>
        <v>1</v>
      </c>
      <c r="K2075" s="30">
        <v>41777</v>
      </c>
      <c r="L2075" s="28">
        <f ca="1">YEAR(TODAY())-YEAR(CLEAN!$K2075)</f>
        <v>11</v>
      </c>
      <c r="M2075" s="28">
        <v>58</v>
      </c>
      <c r="N2075" s="28">
        <f>SUM(CLEAN!$AB2075:$AE2075)</f>
        <v>9</v>
      </c>
      <c r="O2075" s="31">
        <f>CLEAN!$U2075+CLEAN!$V2075+CLEAN!$W2075+CLEAN!$X2075+CLEAN!$Y2075+CLEAN!$Z2075</f>
        <v>25</v>
      </c>
      <c r="P2075" s="28">
        <f>IF(CLEAN!$M2075&lt;=32,3,IF(CLEAN!$M2075&lt;=65,2,1))</f>
        <v>2</v>
      </c>
      <c r="Q2075" s="28">
        <f>IF(Table_Market[[#This Row],[F_TOTAL_achat]]&lt;=14,1,IF(Table_Market[[#This Row],[F_TOTAL_achat]]&lt;=21,2,3))</f>
        <v>1</v>
      </c>
      <c r="R2075" s="28">
        <f>IF(Table_Market[[#This Row],[M_TOTAL_dépensé]]&lt;=115,1,IF(Table_Market[[#This Row],[M_TOTAL_dépensé]]&lt;=833,2,3))</f>
        <v>1</v>
      </c>
      <c r="S2075" s="21" t="str">
        <f>Table_Market[[#This Row],[R_SCORE]]&amp;Table_Market[[#This Row],[F_SCORE]]&amp;Table_Market[[#This Row],[M_SCORE]]</f>
        <v>211</v>
      </c>
      <c r="T20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75" s="31">
        <v>4</v>
      </c>
      <c r="V2075" s="31">
        <v>1</v>
      </c>
      <c r="W2075" s="31">
        <v>6</v>
      </c>
      <c r="X2075" s="31">
        <v>4</v>
      </c>
      <c r="Y2075" s="31">
        <v>1</v>
      </c>
      <c r="Z2075" s="31">
        <v>9</v>
      </c>
      <c r="AA2075" s="28">
        <v>1</v>
      </c>
      <c r="AB2075" s="28">
        <v>1</v>
      </c>
      <c r="AC2075" s="28">
        <v>1</v>
      </c>
      <c r="AD2075" s="28">
        <v>2</v>
      </c>
      <c r="AE2075" s="28">
        <v>5</v>
      </c>
      <c r="AF2075" s="28">
        <v>0</v>
      </c>
      <c r="AG2075" s="28">
        <v>0</v>
      </c>
      <c r="AH2075" s="28">
        <v>0</v>
      </c>
      <c r="AI2075" s="28">
        <v>0</v>
      </c>
      <c r="AJ2075" s="28">
        <v>0</v>
      </c>
      <c r="AK2075" s="28">
        <v>0</v>
      </c>
      <c r="AL2075" s="28">
        <v>3</v>
      </c>
      <c r="AM2075" s="28">
        <v>11</v>
      </c>
      <c r="AN2075" s="32">
        <v>0</v>
      </c>
    </row>
    <row r="2076" spans="1:40" x14ac:dyDescent="0.35">
      <c r="A2076" s="19">
        <v>2518</v>
      </c>
      <c r="B2076" s="20">
        <v>1986</v>
      </c>
      <c r="C2076" s="21">
        <f ca="1">YEAR(TODAY())-CLEAN!$B2076</f>
        <v>39</v>
      </c>
      <c r="D2076" s="28" t="s">
        <v>793</v>
      </c>
      <c r="E2076" s="20" t="s">
        <v>717</v>
      </c>
      <c r="F2076" s="20" t="s">
        <v>713</v>
      </c>
      <c r="G2076" s="22">
        <v>20491</v>
      </c>
      <c r="H2076" s="21">
        <v>0</v>
      </c>
      <c r="I2076" s="21">
        <v>0</v>
      </c>
      <c r="J2076" s="21">
        <f>CLEAN!$H2076+CLEAN!$I2076</f>
        <v>0</v>
      </c>
      <c r="K2076" s="23">
        <v>41299</v>
      </c>
      <c r="L2076" s="21">
        <f ca="1">YEAR(TODAY())-YEAR(CLEAN!$K2076)</f>
        <v>12</v>
      </c>
      <c r="M2076" s="21">
        <v>16</v>
      </c>
      <c r="N2076" s="21">
        <f>SUM(CLEAN!$AB2076:$AE2076)</f>
        <v>10</v>
      </c>
      <c r="O2076" s="24">
        <f>CLEAN!$U2076+CLEAN!$V2076+CLEAN!$W2076+CLEAN!$X2076+CLEAN!$Y2076+CLEAN!$Z2076</f>
        <v>30</v>
      </c>
      <c r="P2076" s="21">
        <f>IF(CLEAN!$M2076&lt;=32,3,IF(CLEAN!$M2076&lt;=65,2,1))</f>
        <v>3</v>
      </c>
      <c r="Q2076" s="21">
        <f>IF(Table_Market[[#This Row],[F_TOTAL_achat]]&lt;=14,1,IF(Table_Market[[#This Row],[F_TOTAL_achat]]&lt;=21,2,3))</f>
        <v>1</v>
      </c>
      <c r="R2076" s="21">
        <f>IF(Table_Market[[#This Row],[M_TOTAL_dépensé]]&lt;=115,1,IF(Table_Market[[#This Row],[M_TOTAL_dépensé]]&lt;=833,2,3))</f>
        <v>1</v>
      </c>
      <c r="S2076" s="21" t="str">
        <f>Table_Market[[#This Row],[R_SCORE]]&amp;Table_Market[[#This Row],[F_SCORE]]&amp;Table_Market[[#This Row],[M_SCORE]]</f>
        <v>311</v>
      </c>
      <c r="T20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76" s="24">
        <v>5</v>
      </c>
      <c r="V2076" s="24">
        <v>4</v>
      </c>
      <c r="W2076" s="24">
        <v>5</v>
      </c>
      <c r="X2076" s="24">
        <v>4</v>
      </c>
      <c r="Y2076" s="24">
        <v>2</v>
      </c>
      <c r="Z2076" s="24">
        <v>10</v>
      </c>
      <c r="AA2076" s="21">
        <v>1</v>
      </c>
      <c r="AB2076" s="21">
        <v>0</v>
      </c>
      <c r="AC2076" s="21">
        <v>1</v>
      </c>
      <c r="AD2076" s="21">
        <v>2</v>
      </c>
      <c r="AE2076" s="21">
        <v>7</v>
      </c>
      <c r="AF2076" s="21">
        <v>0</v>
      </c>
      <c r="AG2076" s="21">
        <v>0</v>
      </c>
      <c r="AH2076" s="21">
        <v>0</v>
      </c>
      <c r="AI2076" s="21">
        <v>0</v>
      </c>
      <c r="AJ2076" s="21">
        <v>0</v>
      </c>
      <c r="AK2076" s="21">
        <v>0</v>
      </c>
      <c r="AL2076" s="21">
        <v>3</v>
      </c>
      <c r="AM2076" s="21">
        <v>11</v>
      </c>
      <c r="AN2076" s="25">
        <v>0</v>
      </c>
    </row>
    <row r="2077" spans="1:40" x14ac:dyDescent="0.35">
      <c r="A2077" s="26">
        <v>4298</v>
      </c>
      <c r="B2077" s="27">
        <v>1973</v>
      </c>
      <c r="C2077" s="21">
        <f ca="1">YEAR(TODAY())-CLEAN!$B2077</f>
        <v>52</v>
      </c>
      <c r="D2077" s="28" t="s">
        <v>792</v>
      </c>
      <c r="E2077" s="27" t="s">
        <v>714</v>
      </c>
      <c r="F2077" s="27" t="s">
        <v>713</v>
      </c>
      <c r="G2077" s="29">
        <v>20427</v>
      </c>
      <c r="H2077" s="28">
        <v>1</v>
      </c>
      <c r="I2077" s="28">
        <v>0</v>
      </c>
      <c r="J2077" s="28">
        <f>CLEAN!$H2077+CLEAN!$I2077</f>
        <v>1</v>
      </c>
      <c r="K2077" s="30">
        <v>41722</v>
      </c>
      <c r="L2077" s="28">
        <f ca="1">YEAR(TODAY())-YEAR(CLEAN!$K2077)</f>
        <v>11</v>
      </c>
      <c r="M2077" s="28">
        <v>63</v>
      </c>
      <c r="N2077" s="28">
        <f>SUM(CLEAN!$AB2077:$AE2077)</f>
        <v>11</v>
      </c>
      <c r="O2077" s="31">
        <f>CLEAN!$U2077+CLEAN!$V2077+CLEAN!$W2077+CLEAN!$X2077+CLEAN!$Y2077+CLEAN!$Z2077</f>
        <v>10</v>
      </c>
      <c r="P2077" s="28">
        <f>IF(CLEAN!$M2077&lt;=32,3,IF(CLEAN!$M2077&lt;=65,2,1))</f>
        <v>2</v>
      </c>
      <c r="Q2077" s="28">
        <f>IF(Table_Market[[#This Row],[F_TOTAL_achat]]&lt;=14,1,IF(Table_Market[[#This Row],[F_TOTAL_achat]]&lt;=21,2,3))</f>
        <v>1</v>
      </c>
      <c r="R2077" s="28">
        <f>IF(Table_Market[[#This Row],[M_TOTAL_dépensé]]&lt;=115,1,IF(Table_Market[[#This Row],[M_TOTAL_dépensé]]&lt;=833,2,3))</f>
        <v>1</v>
      </c>
      <c r="S2077" s="21" t="str">
        <f>Table_Market[[#This Row],[R_SCORE]]&amp;Table_Market[[#This Row],[F_SCORE]]&amp;Table_Market[[#This Row],[M_SCORE]]</f>
        <v>211</v>
      </c>
      <c r="T20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77" s="31">
        <v>5</v>
      </c>
      <c r="V2077" s="31">
        <v>0</v>
      </c>
      <c r="W2077" s="31">
        <v>4</v>
      </c>
      <c r="X2077" s="31">
        <v>0</v>
      </c>
      <c r="Y2077" s="31">
        <v>0</v>
      </c>
      <c r="Z2077" s="31">
        <v>1</v>
      </c>
      <c r="AA2077" s="28">
        <v>1</v>
      </c>
      <c r="AB2077" s="28">
        <v>1</v>
      </c>
      <c r="AC2077" s="28">
        <v>0</v>
      </c>
      <c r="AD2077" s="28">
        <v>2</v>
      </c>
      <c r="AE2077" s="28">
        <v>8</v>
      </c>
      <c r="AF2077" s="28">
        <v>0</v>
      </c>
      <c r="AG2077" s="28">
        <v>0</v>
      </c>
      <c r="AH2077" s="28">
        <v>0</v>
      </c>
      <c r="AI2077" s="28">
        <v>0</v>
      </c>
      <c r="AJ2077" s="28">
        <v>0</v>
      </c>
      <c r="AK2077" s="28">
        <v>0</v>
      </c>
      <c r="AL2077" s="28">
        <v>3</v>
      </c>
      <c r="AM2077" s="28">
        <v>11</v>
      </c>
      <c r="AN2077" s="32">
        <v>0</v>
      </c>
    </row>
    <row r="2078" spans="1:40" x14ac:dyDescent="0.35">
      <c r="A2078" s="19">
        <v>4211</v>
      </c>
      <c r="B2078" s="20">
        <v>1986</v>
      </c>
      <c r="C2078" s="21">
        <f ca="1">YEAR(TODAY())-CLEAN!$B2078</f>
        <v>39</v>
      </c>
      <c r="D2078" s="28" t="s">
        <v>793</v>
      </c>
      <c r="E2078" s="20" t="s">
        <v>715</v>
      </c>
      <c r="F2078" s="20" t="s">
        <v>710</v>
      </c>
      <c r="G2078" s="22">
        <v>20425</v>
      </c>
      <c r="H2078" s="21">
        <v>1</v>
      </c>
      <c r="I2078" s="21">
        <v>0</v>
      </c>
      <c r="J2078" s="21">
        <f>CLEAN!$H2078+CLEAN!$I2078</f>
        <v>1</v>
      </c>
      <c r="K2078" s="23">
        <v>41211</v>
      </c>
      <c r="L2078" s="21">
        <f ca="1">YEAR(TODAY())-YEAR(CLEAN!$K2078)</f>
        <v>13</v>
      </c>
      <c r="M2078" s="21">
        <v>5</v>
      </c>
      <c r="N2078" s="21">
        <f>SUM(CLEAN!$AB2078:$AE2078)</f>
        <v>12</v>
      </c>
      <c r="O2078" s="24">
        <f>CLEAN!$U2078+CLEAN!$V2078+CLEAN!$W2078+CLEAN!$X2078+CLEAN!$Y2078+CLEAN!$Z2078</f>
        <v>57</v>
      </c>
      <c r="P2078" s="21">
        <f>IF(CLEAN!$M2078&lt;=32,3,IF(CLEAN!$M2078&lt;=65,2,1))</f>
        <v>3</v>
      </c>
      <c r="Q2078" s="21">
        <f>IF(Table_Market[[#This Row],[F_TOTAL_achat]]&lt;=14,1,IF(Table_Market[[#This Row],[F_TOTAL_achat]]&lt;=21,2,3))</f>
        <v>1</v>
      </c>
      <c r="R2078" s="21">
        <f>IF(Table_Market[[#This Row],[M_TOTAL_dépensé]]&lt;=115,1,IF(Table_Market[[#This Row],[M_TOTAL_dépensé]]&lt;=833,2,3))</f>
        <v>1</v>
      </c>
      <c r="S2078" s="21" t="str">
        <f>Table_Market[[#This Row],[R_SCORE]]&amp;Table_Market[[#This Row],[F_SCORE]]&amp;Table_Market[[#This Row],[M_SCORE]]</f>
        <v>311</v>
      </c>
      <c r="T20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78" s="24">
        <v>4</v>
      </c>
      <c r="V2078" s="24">
        <v>12</v>
      </c>
      <c r="W2078" s="24">
        <v>5</v>
      </c>
      <c r="X2078" s="24">
        <v>3</v>
      </c>
      <c r="Y2078" s="24">
        <v>16</v>
      </c>
      <c r="Z2078" s="24">
        <v>17</v>
      </c>
      <c r="AA2078" s="21">
        <v>2</v>
      </c>
      <c r="AB2078" s="21">
        <v>2</v>
      </c>
      <c r="AC2078" s="21">
        <v>0</v>
      </c>
      <c r="AD2078" s="21">
        <v>3</v>
      </c>
      <c r="AE2078" s="21">
        <v>7</v>
      </c>
      <c r="AF2078" s="21">
        <v>0</v>
      </c>
      <c r="AG2078" s="21">
        <v>0</v>
      </c>
      <c r="AH2078" s="21">
        <v>0</v>
      </c>
      <c r="AI2078" s="21">
        <v>0</v>
      </c>
      <c r="AJ2078" s="21">
        <v>0</v>
      </c>
      <c r="AK2078" s="21">
        <v>0</v>
      </c>
      <c r="AL2078" s="21">
        <v>3</v>
      </c>
      <c r="AM2078" s="21">
        <v>11</v>
      </c>
      <c r="AN2078" s="25">
        <v>0</v>
      </c>
    </row>
    <row r="2079" spans="1:40" x14ac:dyDescent="0.35">
      <c r="A2079" s="26">
        <v>1407</v>
      </c>
      <c r="B2079" s="27">
        <v>1986</v>
      </c>
      <c r="C2079" s="21">
        <f ca="1">YEAR(TODAY())-CLEAN!$B2079</f>
        <v>39</v>
      </c>
      <c r="D2079" s="28" t="s">
        <v>793</v>
      </c>
      <c r="E2079" s="27" t="s">
        <v>715</v>
      </c>
      <c r="F2079" s="27" t="s">
        <v>710</v>
      </c>
      <c r="G2079" s="29">
        <v>20425</v>
      </c>
      <c r="H2079" s="28">
        <v>1</v>
      </c>
      <c r="I2079" s="28">
        <v>0</v>
      </c>
      <c r="J2079" s="28">
        <f>CLEAN!$H2079+CLEAN!$I2079</f>
        <v>1</v>
      </c>
      <c r="K2079" s="30">
        <v>41211</v>
      </c>
      <c r="L2079" s="28">
        <f ca="1">YEAR(TODAY())-YEAR(CLEAN!$K2079)</f>
        <v>13</v>
      </c>
      <c r="M2079" s="28">
        <v>5</v>
      </c>
      <c r="N2079" s="28">
        <f>SUM(CLEAN!$AB2079:$AE2079)</f>
        <v>12</v>
      </c>
      <c r="O2079" s="31">
        <f>CLEAN!$U2079+CLEAN!$V2079+CLEAN!$W2079+CLEAN!$X2079+CLEAN!$Y2079+CLEAN!$Z2079</f>
        <v>57</v>
      </c>
      <c r="P2079" s="28">
        <f>IF(CLEAN!$M2079&lt;=32,3,IF(CLEAN!$M2079&lt;=65,2,1))</f>
        <v>3</v>
      </c>
      <c r="Q2079" s="28">
        <f>IF(Table_Market[[#This Row],[F_TOTAL_achat]]&lt;=14,1,IF(Table_Market[[#This Row],[F_TOTAL_achat]]&lt;=21,2,3))</f>
        <v>1</v>
      </c>
      <c r="R2079" s="28">
        <f>IF(Table_Market[[#This Row],[M_TOTAL_dépensé]]&lt;=115,1,IF(Table_Market[[#This Row],[M_TOTAL_dépensé]]&lt;=833,2,3))</f>
        <v>1</v>
      </c>
      <c r="S2079" s="21" t="str">
        <f>Table_Market[[#This Row],[R_SCORE]]&amp;Table_Market[[#This Row],[F_SCORE]]&amp;Table_Market[[#This Row],[M_SCORE]]</f>
        <v>311</v>
      </c>
      <c r="T20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79" s="31">
        <v>4</v>
      </c>
      <c r="V2079" s="31">
        <v>12</v>
      </c>
      <c r="W2079" s="31">
        <v>5</v>
      </c>
      <c r="X2079" s="31">
        <v>3</v>
      </c>
      <c r="Y2079" s="31">
        <v>16</v>
      </c>
      <c r="Z2079" s="31">
        <v>17</v>
      </c>
      <c r="AA2079" s="28">
        <v>2</v>
      </c>
      <c r="AB2079" s="28">
        <v>2</v>
      </c>
      <c r="AC2079" s="28">
        <v>0</v>
      </c>
      <c r="AD2079" s="28">
        <v>3</v>
      </c>
      <c r="AE2079" s="28">
        <v>7</v>
      </c>
      <c r="AF2079" s="28">
        <v>0</v>
      </c>
      <c r="AG2079" s="28">
        <v>0</v>
      </c>
      <c r="AH2079" s="28">
        <v>0</v>
      </c>
      <c r="AI2079" s="28">
        <v>0</v>
      </c>
      <c r="AJ2079" s="28">
        <v>0</v>
      </c>
      <c r="AK2079" s="28">
        <v>0</v>
      </c>
      <c r="AL2079" s="28">
        <v>3</v>
      </c>
      <c r="AM2079" s="28">
        <v>11</v>
      </c>
      <c r="AN2079" s="32">
        <v>0</v>
      </c>
    </row>
    <row r="2080" spans="1:40" x14ac:dyDescent="0.35">
      <c r="A2080" s="19">
        <v>5150</v>
      </c>
      <c r="B2080" s="20">
        <v>1979</v>
      </c>
      <c r="C2080" s="21">
        <f ca="1">YEAR(TODAY())-CLEAN!$B2080</f>
        <v>46</v>
      </c>
      <c r="D2080" s="28" t="s">
        <v>792</v>
      </c>
      <c r="E2080" s="20" t="s">
        <v>715</v>
      </c>
      <c r="F2080" s="20" t="s">
        <v>709</v>
      </c>
      <c r="G2080" s="22">
        <v>20194</v>
      </c>
      <c r="H2080" s="21">
        <v>1</v>
      </c>
      <c r="I2080" s="21">
        <v>0</v>
      </c>
      <c r="J2080" s="21">
        <f>CLEAN!$H2080+CLEAN!$I2080</f>
        <v>1</v>
      </c>
      <c r="K2080" s="23">
        <v>41260</v>
      </c>
      <c r="L2080" s="21">
        <f ca="1">YEAR(TODAY())-YEAR(CLEAN!$K2080)</f>
        <v>13</v>
      </c>
      <c r="M2080" s="21">
        <v>64</v>
      </c>
      <c r="N2080" s="21">
        <f>SUM(CLEAN!$AB2080:$AE2080)</f>
        <v>11</v>
      </c>
      <c r="O2080" s="24">
        <f>CLEAN!$U2080+CLEAN!$V2080+CLEAN!$W2080+CLEAN!$X2080+CLEAN!$Y2080+CLEAN!$Z2080</f>
        <v>47</v>
      </c>
      <c r="P2080" s="21">
        <f>IF(CLEAN!$M2080&lt;=32,3,IF(CLEAN!$M2080&lt;=65,2,1))</f>
        <v>2</v>
      </c>
      <c r="Q2080" s="21">
        <f>IF(Table_Market[[#This Row],[F_TOTAL_achat]]&lt;=14,1,IF(Table_Market[[#This Row],[F_TOTAL_achat]]&lt;=21,2,3))</f>
        <v>1</v>
      </c>
      <c r="R2080" s="21">
        <f>IF(Table_Market[[#This Row],[M_TOTAL_dépensé]]&lt;=115,1,IF(Table_Market[[#This Row],[M_TOTAL_dépensé]]&lt;=833,2,3))</f>
        <v>1</v>
      </c>
      <c r="S2080" s="21" t="str">
        <f>Table_Market[[#This Row],[R_SCORE]]&amp;Table_Market[[#This Row],[F_SCORE]]&amp;Table_Market[[#This Row],[M_SCORE]]</f>
        <v>211</v>
      </c>
      <c r="T20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80" s="24">
        <v>0</v>
      </c>
      <c r="V2080" s="24">
        <v>4</v>
      </c>
      <c r="W2080" s="24">
        <v>7</v>
      </c>
      <c r="X2080" s="24">
        <v>11</v>
      </c>
      <c r="Y2080" s="24">
        <v>10</v>
      </c>
      <c r="Z2080" s="24">
        <v>15</v>
      </c>
      <c r="AA2080" s="21">
        <v>2</v>
      </c>
      <c r="AB2080" s="21">
        <v>2</v>
      </c>
      <c r="AC2080" s="21">
        <v>0</v>
      </c>
      <c r="AD2080" s="21">
        <v>3</v>
      </c>
      <c r="AE2080" s="21">
        <v>6</v>
      </c>
      <c r="AF2080" s="21">
        <v>0</v>
      </c>
      <c r="AG2080" s="21">
        <v>0</v>
      </c>
      <c r="AH2080" s="21">
        <v>0</v>
      </c>
      <c r="AI2080" s="21">
        <v>0</v>
      </c>
      <c r="AJ2080" s="21">
        <v>0</v>
      </c>
      <c r="AK2080" s="21">
        <v>0</v>
      </c>
      <c r="AL2080" s="21">
        <v>3</v>
      </c>
      <c r="AM2080" s="21">
        <v>11</v>
      </c>
      <c r="AN2080" s="25">
        <v>0</v>
      </c>
    </row>
    <row r="2081" spans="1:40" x14ac:dyDescent="0.35">
      <c r="A2081" s="26">
        <v>4712</v>
      </c>
      <c r="B2081" s="27">
        <v>1991</v>
      </c>
      <c r="C2081" s="21">
        <f ca="1">YEAR(TODAY())-CLEAN!$B2081</f>
        <v>34</v>
      </c>
      <c r="D2081" s="28" t="s">
        <v>793</v>
      </c>
      <c r="E2081" s="27" t="s">
        <v>717</v>
      </c>
      <c r="F2081" s="27" t="s">
        <v>713</v>
      </c>
      <c r="G2081" s="29">
        <v>20193</v>
      </c>
      <c r="H2081" s="28">
        <v>0</v>
      </c>
      <c r="I2081" s="28">
        <v>0</v>
      </c>
      <c r="J2081" s="28">
        <f>CLEAN!$H2081+CLEAN!$I2081</f>
        <v>0</v>
      </c>
      <c r="K2081" s="30">
        <v>41241</v>
      </c>
      <c r="L2081" s="28">
        <f ca="1">YEAR(TODAY())-YEAR(CLEAN!$K2081)</f>
        <v>13</v>
      </c>
      <c r="M2081" s="28">
        <v>18</v>
      </c>
      <c r="N2081" s="28">
        <f>SUM(CLEAN!$AB2081:$AE2081)</f>
        <v>10</v>
      </c>
      <c r="O2081" s="31">
        <f>CLEAN!$U2081+CLEAN!$V2081+CLEAN!$W2081+CLEAN!$X2081+CLEAN!$Y2081+CLEAN!$Z2081</f>
        <v>82</v>
      </c>
      <c r="P2081" s="28">
        <f>IF(CLEAN!$M2081&lt;=32,3,IF(CLEAN!$M2081&lt;=65,2,1))</f>
        <v>3</v>
      </c>
      <c r="Q2081" s="28">
        <f>IF(Table_Market[[#This Row],[F_TOTAL_achat]]&lt;=14,1,IF(Table_Market[[#This Row],[F_TOTAL_achat]]&lt;=21,2,3))</f>
        <v>1</v>
      </c>
      <c r="R2081" s="28">
        <f>IF(Table_Market[[#This Row],[M_TOTAL_dépensé]]&lt;=115,1,IF(Table_Market[[#This Row],[M_TOTAL_dépensé]]&lt;=833,2,3))</f>
        <v>1</v>
      </c>
      <c r="S2081" s="21" t="str">
        <f>Table_Market[[#This Row],[R_SCORE]]&amp;Table_Market[[#This Row],[F_SCORE]]&amp;Table_Market[[#This Row],[M_SCORE]]</f>
        <v>311</v>
      </c>
      <c r="T20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81" s="31">
        <v>8</v>
      </c>
      <c r="V2081" s="31">
        <v>8</v>
      </c>
      <c r="W2081" s="31">
        <v>22</v>
      </c>
      <c r="X2081" s="31">
        <v>24</v>
      </c>
      <c r="Y2081" s="31">
        <v>11</v>
      </c>
      <c r="Z2081" s="31">
        <v>9</v>
      </c>
      <c r="AA2081" s="28">
        <v>1</v>
      </c>
      <c r="AB2081" s="28">
        <v>1</v>
      </c>
      <c r="AC2081" s="28">
        <v>1</v>
      </c>
      <c r="AD2081" s="28">
        <v>4</v>
      </c>
      <c r="AE2081" s="28">
        <v>4</v>
      </c>
      <c r="AF2081" s="28">
        <v>0</v>
      </c>
      <c r="AG2081" s="28">
        <v>0</v>
      </c>
      <c r="AH2081" s="28">
        <v>0</v>
      </c>
      <c r="AI2081" s="28">
        <v>0</v>
      </c>
      <c r="AJ2081" s="28">
        <v>0</v>
      </c>
      <c r="AK2081" s="28">
        <v>0</v>
      </c>
      <c r="AL2081" s="28">
        <v>3</v>
      </c>
      <c r="AM2081" s="28">
        <v>11</v>
      </c>
      <c r="AN2081" s="32">
        <v>0</v>
      </c>
    </row>
    <row r="2082" spans="1:40" x14ac:dyDescent="0.35">
      <c r="A2082" s="19">
        <v>4436</v>
      </c>
      <c r="B2082" s="20">
        <v>1976</v>
      </c>
      <c r="C2082" s="21">
        <f ca="1">YEAR(TODAY())-CLEAN!$B2082</f>
        <v>49</v>
      </c>
      <c r="D2082" s="28" t="s">
        <v>792</v>
      </c>
      <c r="E2082" s="20" t="s">
        <v>716</v>
      </c>
      <c r="F2082" s="20" t="s">
        <v>709</v>
      </c>
      <c r="G2082" s="22">
        <v>20180</v>
      </c>
      <c r="H2082" s="21">
        <v>0</v>
      </c>
      <c r="I2082" s="21">
        <v>0</v>
      </c>
      <c r="J2082" s="21">
        <f>CLEAN!$H2082+CLEAN!$I2082</f>
        <v>0</v>
      </c>
      <c r="K2082" s="23">
        <v>41325</v>
      </c>
      <c r="L2082" s="21">
        <f ca="1">YEAR(TODAY())-YEAR(CLEAN!$K2082)</f>
        <v>12</v>
      </c>
      <c r="M2082" s="21">
        <v>27</v>
      </c>
      <c r="N2082" s="21">
        <f>SUM(CLEAN!$AB2082:$AE2082)</f>
        <v>14</v>
      </c>
      <c r="O2082" s="24">
        <f>CLEAN!$U2082+CLEAN!$V2082+CLEAN!$W2082+CLEAN!$X2082+CLEAN!$Y2082+CLEAN!$Z2082</f>
        <v>137</v>
      </c>
      <c r="P2082" s="21">
        <f>IF(CLEAN!$M2082&lt;=32,3,IF(CLEAN!$M2082&lt;=65,2,1))</f>
        <v>3</v>
      </c>
      <c r="Q2082" s="21">
        <f>IF(Table_Market[[#This Row],[F_TOTAL_achat]]&lt;=14,1,IF(Table_Market[[#This Row],[F_TOTAL_achat]]&lt;=21,2,3))</f>
        <v>1</v>
      </c>
      <c r="R2082" s="21">
        <f>IF(Table_Market[[#This Row],[M_TOTAL_dépensé]]&lt;=115,1,IF(Table_Market[[#This Row],[M_TOTAL_dépensé]]&lt;=833,2,3))</f>
        <v>2</v>
      </c>
      <c r="S2082" s="21" t="str">
        <f>Table_Market[[#This Row],[R_SCORE]]&amp;Table_Market[[#This Row],[F_SCORE]]&amp;Table_Market[[#This Row],[M_SCORE]]</f>
        <v>312</v>
      </c>
      <c r="T20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82" s="24">
        <v>18</v>
      </c>
      <c r="V2082" s="24">
        <v>42</v>
      </c>
      <c r="W2082" s="24">
        <v>24</v>
      </c>
      <c r="X2082" s="24">
        <v>15</v>
      </c>
      <c r="Y2082" s="24">
        <v>20</v>
      </c>
      <c r="Z2082" s="24">
        <v>18</v>
      </c>
      <c r="AA2082" s="21">
        <v>1</v>
      </c>
      <c r="AB2082" s="21">
        <v>2</v>
      </c>
      <c r="AC2082" s="21">
        <v>1</v>
      </c>
      <c r="AD2082" s="21">
        <v>4</v>
      </c>
      <c r="AE2082" s="21">
        <v>7</v>
      </c>
      <c r="AF2082" s="21">
        <v>0</v>
      </c>
      <c r="AG2082" s="21">
        <v>0</v>
      </c>
      <c r="AH2082" s="21">
        <v>0</v>
      </c>
      <c r="AI2082" s="21">
        <v>0</v>
      </c>
      <c r="AJ2082" s="21">
        <v>0</v>
      </c>
      <c r="AK2082" s="21">
        <v>0</v>
      </c>
      <c r="AL2082" s="21">
        <v>3</v>
      </c>
      <c r="AM2082" s="21">
        <v>11</v>
      </c>
      <c r="AN2082" s="25">
        <v>0</v>
      </c>
    </row>
    <row r="2083" spans="1:40" x14ac:dyDescent="0.35">
      <c r="A2083" s="26">
        <v>2929</v>
      </c>
      <c r="B2083" s="27">
        <v>1976</v>
      </c>
      <c r="C2083" s="21">
        <f ca="1">YEAR(TODAY())-CLEAN!$B2083</f>
        <v>49</v>
      </c>
      <c r="D2083" s="28" t="s">
        <v>792</v>
      </c>
      <c r="E2083" s="27" t="s">
        <v>716</v>
      </c>
      <c r="F2083" s="27" t="s">
        <v>709</v>
      </c>
      <c r="G2083" s="29">
        <v>20180</v>
      </c>
      <c r="H2083" s="28">
        <v>0</v>
      </c>
      <c r="I2083" s="28">
        <v>0</v>
      </c>
      <c r="J2083" s="28">
        <f>CLEAN!$H2083+CLEAN!$I2083</f>
        <v>0</v>
      </c>
      <c r="K2083" s="30">
        <v>41325</v>
      </c>
      <c r="L2083" s="28">
        <f ca="1">YEAR(TODAY())-YEAR(CLEAN!$K2083)</f>
        <v>12</v>
      </c>
      <c r="M2083" s="28">
        <v>27</v>
      </c>
      <c r="N2083" s="28">
        <f>SUM(CLEAN!$AB2083:$AE2083)</f>
        <v>14</v>
      </c>
      <c r="O2083" s="31">
        <f>CLEAN!$U2083+CLEAN!$V2083+CLEAN!$W2083+CLEAN!$X2083+CLEAN!$Y2083+CLEAN!$Z2083</f>
        <v>137</v>
      </c>
      <c r="P2083" s="28">
        <f>IF(CLEAN!$M2083&lt;=32,3,IF(CLEAN!$M2083&lt;=65,2,1))</f>
        <v>3</v>
      </c>
      <c r="Q2083" s="28">
        <f>IF(Table_Market[[#This Row],[F_TOTAL_achat]]&lt;=14,1,IF(Table_Market[[#This Row],[F_TOTAL_achat]]&lt;=21,2,3))</f>
        <v>1</v>
      </c>
      <c r="R2083" s="28">
        <f>IF(Table_Market[[#This Row],[M_TOTAL_dépensé]]&lt;=115,1,IF(Table_Market[[#This Row],[M_TOTAL_dépensé]]&lt;=833,2,3))</f>
        <v>2</v>
      </c>
      <c r="S2083" s="21" t="str">
        <f>Table_Market[[#This Row],[R_SCORE]]&amp;Table_Market[[#This Row],[F_SCORE]]&amp;Table_Market[[#This Row],[M_SCORE]]</f>
        <v>312</v>
      </c>
      <c r="T20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83" s="31">
        <v>18</v>
      </c>
      <c r="V2083" s="31">
        <v>42</v>
      </c>
      <c r="W2083" s="31">
        <v>24</v>
      </c>
      <c r="X2083" s="31">
        <v>15</v>
      </c>
      <c r="Y2083" s="31">
        <v>20</v>
      </c>
      <c r="Z2083" s="31">
        <v>18</v>
      </c>
      <c r="AA2083" s="28">
        <v>1</v>
      </c>
      <c r="AB2083" s="28">
        <v>2</v>
      </c>
      <c r="AC2083" s="28">
        <v>1</v>
      </c>
      <c r="AD2083" s="28">
        <v>4</v>
      </c>
      <c r="AE2083" s="28">
        <v>7</v>
      </c>
      <c r="AF2083" s="28">
        <v>0</v>
      </c>
      <c r="AG2083" s="28">
        <v>0</v>
      </c>
      <c r="AH2083" s="28">
        <v>0</v>
      </c>
      <c r="AI2083" s="28">
        <v>0</v>
      </c>
      <c r="AJ2083" s="28">
        <v>0</v>
      </c>
      <c r="AK2083" s="28">
        <v>0</v>
      </c>
      <c r="AL2083" s="28">
        <v>3</v>
      </c>
      <c r="AM2083" s="28">
        <v>11</v>
      </c>
      <c r="AN2083" s="32">
        <v>0</v>
      </c>
    </row>
    <row r="2084" spans="1:40" x14ac:dyDescent="0.35">
      <c r="A2084" s="19">
        <v>2106</v>
      </c>
      <c r="B2084" s="20">
        <v>1974</v>
      </c>
      <c r="C2084" s="21">
        <f ca="1">YEAR(TODAY())-CLEAN!$B2084</f>
        <v>51</v>
      </c>
      <c r="D2084" s="28" t="s">
        <v>792</v>
      </c>
      <c r="E2084" s="20" t="s">
        <v>717</v>
      </c>
      <c r="F2084" s="20" t="s">
        <v>710</v>
      </c>
      <c r="G2084" s="22">
        <v>20130</v>
      </c>
      <c r="H2084" s="21">
        <v>0</v>
      </c>
      <c r="I2084" s="21">
        <v>0</v>
      </c>
      <c r="J2084" s="21">
        <f>CLEAN!$H2084+CLEAN!$I2084</f>
        <v>0</v>
      </c>
      <c r="K2084" s="23">
        <v>41715</v>
      </c>
      <c r="L2084" s="21">
        <f ca="1">YEAR(TODAY())-YEAR(CLEAN!$K2084)</f>
        <v>11</v>
      </c>
      <c r="M2084" s="21">
        <v>99</v>
      </c>
      <c r="N2084" s="21">
        <f>SUM(CLEAN!$AB2084:$AE2084)</f>
        <v>12</v>
      </c>
      <c r="O2084" s="24">
        <f>CLEAN!$U2084+CLEAN!$V2084+CLEAN!$W2084+CLEAN!$X2084+CLEAN!$Y2084+CLEAN!$Z2084</f>
        <v>34</v>
      </c>
      <c r="P2084" s="21">
        <f>IF(CLEAN!$M2084&lt;=32,3,IF(CLEAN!$M2084&lt;=65,2,1))</f>
        <v>1</v>
      </c>
      <c r="Q2084" s="21">
        <f>IF(Table_Market[[#This Row],[F_TOTAL_achat]]&lt;=14,1,IF(Table_Market[[#This Row],[F_TOTAL_achat]]&lt;=21,2,3))</f>
        <v>1</v>
      </c>
      <c r="R2084" s="21">
        <f>IF(Table_Market[[#This Row],[M_TOTAL_dépensé]]&lt;=115,1,IF(Table_Market[[#This Row],[M_TOTAL_dépensé]]&lt;=833,2,3))</f>
        <v>1</v>
      </c>
      <c r="S2084" s="21" t="str">
        <f>Table_Market[[#This Row],[R_SCORE]]&amp;Table_Market[[#This Row],[F_SCORE]]&amp;Table_Market[[#This Row],[M_SCORE]]</f>
        <v>111</v>
      </c>
      <c r="T20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84" s="24">
        <v>0</v>
      </c>
      <c r="V2084" s="24">
        <v>6</v>
      </c>
      <c r="W2084" s="24">
        <v>3</v>
      </c>
      <c r="X2084" s="24">
        <v>7</v>
      </c>
      <c r="Y2084" s="24">
        <v>6</v>
      </c>
      <c r="Z2084" s="24">
        <v>12</v>
      </c>
      <c r="AA2084" s="21">
        <v>1</v>
      </c>
      <c r="AB2084" s="21">
        <v>1</v>
      </c>
      <c r="AC2084" s="21">
        <v>0</v>
      </c>
      <c r="AD2084" s="21">
        <v>3</v>
      </c>
      <c r="AE2084" s="21">
        <v>8</v>
      </c>
      <c r="AF2084" s="21">
        <v>0</v>
      </c>
      <c r="AG2084" s="21">
        <v>0</v>
      </c>
      <c r="AH2084" s="21">
        <v>0</v>
      </c>
      <c r="AI2084" s="21">
        <v>0</v>
      </c>
      <c r="AJ2084" s="21">
        <v>0</v>
      </c>
      <c r="AK2084" s="21">
        <v>0</v>
      </c>
      <c r="AL2084" s="21">
        <v>3</v>
      </c>
      <c r="AM2084" s="21">
        <v>11</v>
      </c>
      <c r="AN2084" s="25">
        <v>0</v>
      </c>
    </row>
    <row r="2085" spans="1:40" x14ac:dyDescent="0.35">
      <c r="A2085" s="26">
        <v>3363</v>
      </c>
      <c r="B2085" s="27">
        <v>1974</v>
      </c>
      <c r="C2085" s="21">
        <f ca="1">YEAR(TODAY())-CLEAN!$B2085</f>
        <v>51</v>
      </c>
      <c r="D2085" s="28" t="s">
        <v>792</v>
      </c>
      <c r="E2085" s="27" t="s">
        <v>717</v>
      </c>
      <c r="F2085" s="27" t="s">
        <v>710</v>
      </c>
      <c r="G2085" s="29">
        <v>20130</v>
      </c>
      <c r="H2085" s="28">
        <v>0</v>
      </c>
      <c r="I2085" s="28">
        <v>0</v>
      </c>
      <c r="J2085" s="28">
        <f>CLEAN!$H2085+CLEAN!$I2085</f>
        <v>0</v>
      </c>
      <c r="K2085" s="30">
        <v>41715</v>
      </c>
      <c r="L2085" s="28">
        <f ca="1">YEAR(TODAY())-YEAR(CLEAN!$K2085)</f>
        <v>11</v>
      </c>
      <c r="M2085" s="28">
        <v>99</v>
      </c>
      <c r="N2085" s="28">
        <f>SUM(CLEAN!$AB2085:$AE2085)</f>
        <v>12</v>
      </c>
      <c r="O2085" s="31">
        <f>CLEAN!$U2085+CLEAN!$V2085+CLEAN!$W2085+CLEAN!$X2085+CLEAN!$Y2085+CLEAN!$Z2085</f>
        <v>34</v>
      </c>
      <c r="P2085" s="28">
        <f>IF(CLEAN!$M2085&lt;=32,3,IF(CLEAN!$M2085&lt;=65,2,1))</f>
        <v>1</v>
      </c>
      <c r="Q2085" s="28">
        <f>IF(Table_Market[[#This Row],[F_TOTAL_achat]]&lt;=14,1,IF(Table_Market[[#This Row],[F_TOTAL_achat]]&lt;=21,2,3))</f>
        <v>1</v>
      </c>
      <c r="R2085" s="28">
        <f>IF(Table_Market[[#This Row],[M_TOTAL_dépensé]]&lt;=115,1,IF(Table_Market[[#This Row],[M_TOTAL_dépensé]]&lt;=833,2,3))</f>
        <v>1</v>
      </c>
      <c r="S2085" s="21" t="str">
        <f>Table_Market[[#This Row],[R_SCORE]]&amp;Table_Market[[#This Row],[F_SCORE]]&amp;Table_Market[[#This Row],[M_SCORE]]</f>
        <v>111</v>
      </c>
      <c r="T20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85" s="31">
        <v>0</v>
      </c>
      <c r="V2085" s="31">
        <v>6</v>
      </c>
      <c r="W2085" s="31">
        <v>3</v>
      </c>
      <c r="X2085" s="31">
        <v>7</v>
      </c>
      <c r="Y2085" s="31">
        <v>6</v>
      </c>
      <c r="Z2085" s="31">
        <v>12</v>
      </c>
      <c r="AA2085" s="28">
        <v>1</v>
      </c>
      <c r="AB2085" s="28">
        <v>1</v>
      </c>
      <c r="AC2085" s="28">
        <v>0</v>
      </c>
      <c r="AD2085" s="28">
        <v>3</v>
      </c>
      <c r="AE2085" s="28">
        <v>8</v>
      </c>
      <c r="AF2085" s="28">
        <v>0</v>
      </c>
      <c r="AG2085" s="28">
        <v>0</v>
      </c>
      <c r="AH2085" s="28">
        <v>0</v>
      </c>
      <c r="AI2085" s="28">
        <v>0</v>
      </c>
      <c r="AJ2085" s="28">
        <v>0</v>
      </c>
      <c r="AK2085" s="28">
        <v>0</v>
      </c>
      <c r="AL2085" s="28">
        <v>3</v>
      </c>
      <c r="AM2085" s="28">
        <v>11</v>
      </c>
      <c r="AN2085" s="32">
        <v>0</v>
      </c>
    </row>
    <row r="2086" spans="1:40" x14ac:dyDescent="0.35">
      <c r="A2086" s="19">
        <v>9543</v>
      </c>
      <c r="B2086" s="20">
        <v>1985</v>
      </c>
      <c r="C2086" s="21">
        <f ca="1">YEAR(TODAY())-CLEAN!$B2086</f>
        <v>40</v>
      </c>
      <c r="D2086" s="28" t="s">
        <v>793</v>
      </c>
      <c r="E2086" s="20" t="s">
        <v>716</v>
      </c>
      <c r="F2086" s="20" t="s">
        <v>710</v>
      </c>
      <c r="G2086" s="22">
        <v>19986</v>
      </c>
      <c r="H2086" s="21">
        <v>1</v>
      </c>
      <c r="I2086" s="21">
        <v>0</v>
      </c>
      <c r="J2086" s="21">
        <f>CLEAN!$H2086+CLEAN!$I2086</f>
        <v>1</v>
      </c>
      <c r="K2086" s="23">
        <v>41592</v>
      </c>
      <c r="L2086" s="21">
        <f ca="1">YEAR(TODAY())-YEAR(CLEAN!$K2086)</f>
        <v>12</v>
      </c>
      <c r="M2086" s="21">
        <v>74</v>
      </c>
      <c r="N2086" s="21">
        <f>SUM(CLEAN!$AB2086:$AE2086)</f>
        <v>10</v>
      </c>
      <c r="O2086" s="24">
        <f>CLEAN!$U2086+CLEAN!$V2086+CLEAN!$W2086+CLEAN!$X2086+CLEAN!$Y2086+CLEAN!$Z2086</f>
        <v>22</v>
      </c>
      <c r="P2086" s="21">
        <f>IF(CLEAN!$M2086&lt;=32,3,IF(CLEAN!$M2086&lt;=65,2,1))</f>
        <v>1</v>
      </c>
      <c r="Q2086" s="21">
        <f>IF(Table_Market[[#This Row],[F_TOTAL_achat]]&lt;=14,1,IF(Table_Market[[#This Row],[F_TOTAL_achat]]&lt;=21,2,3))</f>
        <v>1</v>
      </c>
      <c r="R2086" s="21">
        <f>IF(Table_Market[[#This Row],[M_TOTAL_dépensé]]&lt;=115,1,IF(Table_Market[[#This Row],[M_TOTAL_dépensé]]&lt;=833,2,3))</f>
        <v>1</v>
      </c>
      <c r="S2086" s="21" t="str">
        <f>Table_Market[[#This Row],[R_SCORE]]&amp;Table_Market[[#This Row],[F_SCORE]]&amp;Table_Market[[#This Row],[M_SCORE]]</f>
        <v>111</v>
      </c>
      <c r="T20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86" s="24">
        <v>3</v>
      </c>
      <c r="V2086" s="24">
        <v>6</v>
      </c>
      <c r="W2086" s="24">
        <v>5</v>
      </c>
      <c r="X2086" s="24">
        <v>0</v>
      </c>
      <c r="Y2086" s="24">
        <v>2</v>
      </c>
      <c r="Z2086" s="24">
        <v>6</v>
      </c>
      <c r="AA2086" s="21">
        <v>1</v>
      </c>
      <c r="AB2086" s="21">
        <v>0</v>
      </c>
      <c r="AC2086" s="21">
        <v>0</v>
      </c>
      <c r="AD2086" s="21">
        <v>3</v>
      </c>
      <c r="AE2086" s="21">
        <v>7</v>
      </c>
      <c r="AF2086" s="21">
        <v>0</v>
      </c>
      <c r="AG2086" s="21">
        <v>0</v>
      </c>
      <c r="AH2086" s="21">
        <v>0</v>
      </c>
      <c r="AI2086" s="21">
        <v>0</v>
      </c>
      <c r="AJ2086" s="21">
        <v>0</v>
      </c>
      <c r="AK2086" s="21">
        <v>0</v>
      </c>
      <c r="AL2086" s="21">
        <v>3</v>
      </c>
      <c r="AM2086" s="21">
        <v>11</v>
      </c>
      <c r="AN2086" s="25">
        <v>0</v>
      </c>
    </row>
    <row r="2087" spans="1:40" x14ac:dyDescent="0.35">
      <c r="A2087" s="26">
        <v>7093</v>
      </c>
      <c r="B2087" s="27">
        <v>1985</v>
      </c>
      <c r="C2087" s="21">
        <f ca="1">YEAR(TODAY())-CLEAN!$B2087</f>
        <v>40</v>
      </c>
      <c r="D2087" s="28" t="s">
        <v>793</v>
      </c>
      <c r="E2087" s="27" t="s">
        <v>716</v>
      </c>
      <c r="F2087" s="27" t="s">
        <v>710</v>
      </c>
      <c r="G2087" s="29">
        <v>19986</v>
      </c>
      <c r="H2087" s="28">
        <v>1</v>
      </c>
      <c r="I2087" s="28">
        <v>0</v>
      </c>
      <c r="J2087" s="28">
        <f>CLEAN!$H2087+CLEAN!$I2087</f>
        <v>1</v>
      </c>
      <c r="K2087" s="30">
        <v>41592</v>
      </c>
      <c r="L2087" s="28">
        <f ca="1">YEAR(TODAY())-YEAR(CLEAN!$K2087)</f>
        <v>12</v>
      </c>
      <c r="M2087" s="28">
        <v>74</v>
      </c>
      <c r="N2087" s="28">
        <f>SUM(CLEAN!$AB2087:$AE2087)</f>
        <v>10</v>
      </c>
      <c r="O2087" s="31">
        <f>CLEAN!$U2087+CLEAN!$V2087+CLEAN!$W2087+CLEAN!$X2087+CLEAN!$Y2087+CLEAN!$Z2087</f>
        <v>22</v>
      </c>
      <c r="P2087" s="28">
        <f>IF(CLEAN!$M2087&lt;=32,3,IF(CLEAN!$M2087&lt;=65,2,1))</f>
        <v>1</v>
      </c>
      <c r="Q2087" s="28">
        <f>IF(Table_Market[[#This Row],[F_TOTAL_achat]]&lt;=14,1,IF(Table_Market[[#This Row],[F_TOTAL_achat]]&lt;=21,2,3))</f>
        <v>1</v>
      </c>
      <c r="R2087" s="28">
        <f>IF(Table_Market[[#This Row],[M_TOTAL_dépensé]]&lt;=115,1,IF(Table_Market[[#This Row],[M_TOTAL_dépensé]]&lt;=833,2,3))</f>
        <v>1</v>
      </c>
      <c r="S2087" s="21" t="str">
        <f>Table_Market[[#This Row],[R_SCORE]]&amp;Table_Market[[#This Row],[F_SCORE]]&amp;Table_Market[[#This Row],[M_SCORE]]</f>
        <v>111</v>
      </c>
      <c r="T20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87" s="31">
        <v>3</v>
      </c>
      <c r="V2087" s="31">
        <v>6</v>
      </c>
      <c r="W2087" s="31">
        <v>5</v>
      </c>
      <c r="X2087" s="31">
        <v>0</v>
      </c>
      <c r="Y2087" s="31">
        <v>2</v>
      </c>
      <c r="Z2087" s="31">
        <v>6</v>
      </c>
      <c r="AA2087" s="28">
        <v>1</v>
      </c>
      <c r="AB2087" s="28">
        <v>0</v>
      </c>
      <c r="AC2087" s="28">
        <v>0</v>
      </c>
      <c r="AD2087" s="28">
        <v>3</v>
      </c>
      <c r="AE2087" s="28">
        <v>7</v>
      </c>
      <c r="AF2087" s="28">
        <v>0</v>
      </c>
      <c r="AG2087" s="28">
        <v>0</v>
      </c>
      <c r="AH2087" s="28">
        <v>0</v>
      </c>
      <c r="AI2087" s="28">
        <v>0</v>
      </c>
      <c r="AJ2087" s="28">
        <v>0</v>
      </c>
      <c r="AK2087" s="28">
        <v>0</v>
      </c>
      <c r="AL2087" s="28">
        <v>3</v>
      </c>
      <c r="AM2087" s="28">
        <v>11</v>
      </c>
      <c r="AN2087" s="32">
        <v>0</v>
      </c>
    </row>
    <row r="2088" spans="1:40" x14ac:dyDescent="0.35">
      <c r="A2088" s="19">
        <v>6504</v>
      </c>
      <c r="B2088" s="20">
        <v>1975</v>
      </c>
      <c r="C2088" s="21">
        <f ca="1">YEAR(TODAY())-CLEAN!$B2088</f>
        <v>50</v>
      </c>
      <c r="D2088" s="28" t="s">
        <v>792</v>
      </c>
      <c r="E2088" s="20" t="s">
        <v>717</v>
      </c>
      <c r="F2088" s="20" t="s">
        <v>713</v>
      </c>
      <c r="G2088" s="22">
        <v>19789</v>
      </c>
      <c r="H2088" s="21">
        <v>1</v>
      </c>
      <c r="I2088" s="21">
        <v>0</v>
      </c>
      <c r="J2088" s="21">
        <f>CLEAN!$H2088+CLEAN!$I2088</f>
        <v>1</v>
      </c>
      <c r="K2088" s="23">
        <v>41598</v>
      </c>
      <c r="L2088" s="21">
        <f ca="1">YEAR(TODAY())-YEAR(CLEAN!$K2088)</f>
        <v>12</v>
      </c>
      <c r="M2088" s="21">
        <v>24</v>
      </c>
      <c r="N2088" s="21">
        <f>SUM(CLEAN!$AB2088:$AE2088)</f>
        <v>11</v>
      </c>
      <c r="O2088" s="24">
        <f>CLEAN!$U2088+CLEAN!$V2088+CLEAN!$W2088+CLEAN!$X2088+CLEAN!$Y2088+CLEAN!$Z2088</f>
        <v>78</v>
      </c>
      <c r="P2088" s="21">
        <f>IF(CLEAN!$M2088&lt;=32,3,IF(CLEAN!$M2088&lt;=65,2,1))</f>
        <v>3</v>
      </c>
      <c r="Q2088" s="21">
        <f>IF(Table_Market[[#This Row],[F_TOTAL_achat]]&lt;=14,1,IF(Table_Market[[#This Row],[F_TOTAL_achat]]&lt;=21,2,3))</f>
        <v>1</v>
      </c>
      <c r="R2088" s="21">
        <f>IF(Table_Market[[#This Row],[M_TOTAL_dépensé]]&lt;=115,1,IF(Table_Market[[#This Row],[M_TOTAL_dépensé]]&lt;=833,2,3))</f>
        <v>1</v>
      </c>
      <c r="S2088" s="21" t="str">
        <f>Table_Market[[#This Row],[R_SCORE]]&amp;Table_Market[[#This Row],[F_SCORE]]&amp;Table_Market[[#This Row],[M_SCORE]]</f>
        <v>311</v>
      </c>
      <c r="T20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88" s="24">
        <v>2</v>
      </c>
      <c r="V2088" s="24">
        <v>5</v>
      </c>
      <c r="W2088" s="24">
        <v>9</v>
      </c>
      <c r="X2088" s="24">
        <v>28</v>
      </c>
      <c r="Y2088" s="24">
        <v>6</v>
      </c>
      <c r="Z2088" s="24">
        <v>28</v>
      </c>
      <c r="AA2088" s="21">
        <v>3</v>
      </c>
      <c r="AB2088" s="21">
        <v>2</v>
      </c>
      <c r="AC2088" s="21">
        <v>1</v>
      </c>
      <c r="AD2088" s="21">
        <v>3</v>
      </c>
      <c r="AE2088" s="21">
        <v>5</v>
      </c>
      <c r="AF2088" s="21">
        <v>1</v>
      </c>
      <c r="AG2088" s="21">
        <v>0</v>
      </c>
      <c r="AH2088" s="21">
        <v>0</v>
      </c>
      <c r="AI2088" s="21">
        <v>0</v>
      </c>
      <c r="AJ2088" s="21">
        <v>0</v>
      </c>
      <c r="AK2088" s="21">
        <v>0</v>
      </c>
      <c r="AL2088" s="21">
        <v>3</v>
      </c>
      <c r="AM2088" s="21">
        <v>11</v>
      </c>
      <c r="AN2088" s="25">
        <v>0</v>
      </c>
    </row>
    <row r="2089" spans="1:40" x14ac:dyDescent="0.35">
      <c r="A2089" s="26">
        <v>3536</v>
      </c>
      <c r="B2089" s="27">
        <v>1960</v>
      </c>
      <c r="C2089" s="21">
        <f ca="1">YEAR(TODAY())-CLEAN!$B2089</f>
        <v>65</v>
      </c>
      <c r="D2089" s="28" t="s">
        <v>794</v>
      </c>
      <c r="E2089" s="27" t="s">
        <v>716</v>
      </c>
      <c r="F2089" s="27" t="s">
        <v>713</v>
      </c>
      <c r="G2089" s="29">
        <v>19740</v>
      </c>
      <c r="H2089" s="28">
        <v>0</v>
      </c>
      <c r="I2089" s="28">
        <v>1</v>
      </c>
      <c r="J2089" s="28">
        <f>CLEAN!$H2089+CLEAN!$I2089</f>
        <v>1</v>
      </c>
      <c r="K2089" s="30">
        <v>41357</v>
      </c>
      <c r="L2089" s="28">
        <f ca="1">YEAR(TODAY())-YEAR(CLEAN!$K2089)</f>
        <v>12</v>
      </c>
      <c r="M2089" s="28">
        <v>65</v>
      </c>
      <c r="N2089" s="28">
        <f>SUM(CLEAN!$AB2089:$AE2089)</f>
        <v>10</v>
      </c>
      <c r="O2089" s="31">
        <f>CLEAN!$U2089+CLEAN!$V2089+CLEAN!$W2089+CLEAN!$X2089+CLEAN!$Y2089+CLEAN!$Z2089</f>
        <v>55</v>
      </c>
      <c r="P2089" s="28">
        <f>IF(CLEAN!$M2089&lt;=32,3,IF(CLEAN!$M2089&lt;=65,2,1))</f>
        <v>2</v>
      </c>
      <c r="Q2089" s="28">
        <f>IF(Table_Market[[#This Row],[F_TOTAL_achat]]&lt;=14,1,IF(Table_Market[[#This Row],[F_TOTAL_achat]]&lt;=21,2,3))</f>
        <v>1</v>
      </c>
      <c r="R2089" s="28">
        <f>IF(Table_Market[[#This Row],[M_TOTAL_dépensé]]&lt;=115,1,IF(Table_Market[[#This Row],[M_TOTAL_dépensé]]&lt;=833,2,3))</f>
        <v>1</v>
      </c>
      <c r="S2089" s="21" t="str">
        <f>Table_Market[[#This Row],[R_SCORE]]&amp;Table_Market[[#This Row],[F_SCORE]]&amp;Table_Market[[#This Row],[M_SCORE]]</f>
        <v>211</v>
      </c>
      <c r="T20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89" s="31">
        <v>7</v>
      </c>
      <c r="V2089" s="31">
        <v>11</v>
      </c>
      <c r="W2089" s="31">
        <v>3</v>
      </c>
      <c r="X2089" s="31">
        <v>10</v>
      </c>
      <c r="Y2089" s="31">
        <v>4</v>
      </c>
      <c r="Z2089" s="31">
        <v>20</v>
      </c>
      <c r="AA2089" s="28">
        <v>2</v>
      </c>
      <c r="AB2089" s="28">
        <v>1</v>
      </c>
      <c r="AC2089" s="28">
        <v>1</v>
      </c>
      <c r="AD2089" s="28">
        <v>3</v>
      </c>
      <c r="AE2089" s="28">
        <v>5</v>
      </c>
      <c r="AF2089" s="28">
        <v>0</v>
      </c>
      <c r="AG2089" s="28">
        <v>0</v>
      </c>
      <c r="AH2089" s="28">
        <v>0</v>
      </c>
      <c r="AI2089" s="28">
        <v>0</v>
      </c>
      <c r="AJ2089" s="28">
        <v>0</v>
      </c>
      <c r="AK2089" s="28">
        <v>0</v>
      </c>
      <c r="AL2089" s="28">
        <v>3</v>
      </c>
      <c r="AM2089" s="28">
        <v>11</v>
      </c>
      <c r="AN2089" s="32">
        <v>0</v>
      </c>
    </row>
    <row r="2090" spans="1:40" x14ac:dyDescent="0.35">
      <c r="A2090" s="19">
        <v>11114</v>
      </c>
      <c r="B2090" s="20">
        <v>1970</v>
      </c>
      <c r="C2090" s="21">
        <f ca="1">YEAR(TODAY())-CLEAN!$B2090</f>
        <v>55</v>
      </c>
      <c r="D2090" s="28" t="s">
        <v>792</v>
      </c>
      <c r="E2090" s="20" t="s">
        <v>716</v>
      </c>
      <c r="F2090" s="20" t="s">
        <v>713</v>
      </c>
      <c r="G2090" s="22">
        <v>19656</v>
      </c>
      <c r="H2090" s="21">
        <v>1</v>
      </c>
      <c r="I2090" s="21">
        <v>0</v>
      </c>
      <c r="J2090" s="21">
        <f>CLEAN!$H2090+CLEAN!$I2090</f>
        <v>1</v>
      </c>
      <c r="K2090" s="23">
        <v>41313</v>
      </c>
      <c r="L2090" s="21">
        <f ca="1">YEAR(TODAY())-YEAR(CLEAN!$K2090)</f>
        <v>12</v>
      </c>
      <c r="M2090" s="21">
        <v>94</v>
      </c>
      <c r="N2090" s="21">
        <f>SUM(CLEAN!$AB2090:$AE2090)</f>
        <v>13</v>
      </c>
      <c r="O2090" s="24">
        <f>CLEAN!$U2090+CLEAN!$V2090+CLEAN!$W2090+CLEAN!$X2090+CLEAN!$Y2090+CLEAN!$Z2090</f>
        <v>84</v>
      </c>
      <c r="P2090" s="21">
        <f>IF(CLEAN!$M2090&lt;=32,3,IF(CLEAN!$M2090&lt;=65,2,1))</f>
        <v>1</v>
      </c>
      <c r="Q2090" s="21">
        <f>IF(Table_Market[[#This Row],[F_TOTAL_achat]]&lt;=14,1,IF(Table_Market[[#This Row],[F_TOTAL_achat]]&lt;=21,2,3))</f>
        <v>1</v>
      </c>
      <c r="R2090" s="21">
        <f>IF(Table_Market[[#This Row],[M_TOTAL_dépensé]]&lt;=115,1,IF(Table_Market[[#This Row],[M_TOTAL_dépensé]]&lt;=833,2,3))</f>
        <v>1</v>
      </c>
      <c r="S2090" s="21" t="str">
        <f>Table_Market[[#This Row],[R_SCORE]]&amp;Table_Market[[#This Row],[F_SCORE]]&amp;Table_Market[[#This Row],[M_SCORE]]</f>
        <v>111</v>
      </c>
      <c r="T20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90" s="24">
        <v>25</v>
      </c>
      <c r="V2090" s="24">
        <v>4</v>
      </c>
      <c r="W2090" s="24">
        <v>9</v>
      </c>
      <c r="X2090" s="24">
        <v>6</v>
      </c>
      <c r="Y2090" s="24">
        <v>8</v>
      </c>
      <c r="Z2090" s="24">
        <v>32</v>
      </c>
      <c r="AA2090" s="21">
        <v>3</v>
      </c>
      <c r="AB2090" s="21">
        <v>2</v>
      </c>
      <c r="AC2090" s="21">
        <v>1</v>
      </c>
      <c r="AD2090" s="21">
        <v>3</v>
      </c>
      <c r="AE2090" s="21">
        <v>7</v>
      </c>
      <c r="AF2090" s="21">
        <v>0</v>
      </c>
      <c r="AG2090" s="21">
        <v>0</v>
      </c>
      <c r="AH2090" s="21">
        <v>0</v>
      </c>
      <c r="AI2090" s="21">
        <v>0</v>
      </c>
      <c r="AJ2090" s="21">
        <v>0</v>
      </c>
      <c r="AK2090" s="21">
        <v>0</v>
      </c>
      <c r="AL2090" s="21">
        <v>3</v>
      </c>
      <c r="AM2090" s="21">
        <v>11</v>
      </c>
      <c r="AN2090" s="25">
        <v>0</v>
      </c>
    </row>
    <row r="2091" spans="1:40" x14ac:dyDescent="0.35">
      <c r="A2091" s="26">
        <v>9671</v>
      </c>
      <c r="B2091" s="27">
        <v>1968</v>
      </c>
      <c r="C2091" s="21">
        <f ca="1">YEAR(TODAY())-CLEAN!$B2091</f>
        <v>57</v>
      </c>
      <c r="D2091" s="28" t="s">
        <v>792</v>
      </c>
      <c r="E2091" s="27" t="s">
        <v>716</v>
      </c>
      <c r="F2091" s="27" t="s">
        <v>710</v>
      </c>
      <c r="G2091" s="29">
        <v>19514</v>
      </c>
      <c r="H2091" s="28">
        <v>1</v>
      </c>
      <c r="I2091" s="28">
        <v>1</v>
      </c>
      <c r="J2091" s="28">
        <f>CLEAN!$H2091+CLEAN!$I2091</f>
        <v>2</v>
      </c>
      <c r="K2091" s="30">
        <v>41665</v>
      </c>
      <c r="L2091" s="28">
        <f ca="1">YEAR(TODAY())-YEAR(CLEAN!$K2091)</f>
        <v>11</v>
      </c>
      <c r="M2091" s="28">
        <v>47</v>
      </c>
      <c r="N2091" s="28">
        <f>SUM(CLEAN!$AB2091:$AE2091)</f>
        <v>14</v>
      </c>
      <c r="O2091" s="31">
        <f>CLEAN!$U2091+CLEAN!$V2091+CLEAN!$W2091+CLEAN!$X2091+CLEAN!$Y2091+CLEAN!$Z2091</f>
        <v>69</v>
      </c>
      <c r="P2091" s="28">
        <f>IF(CLEAN!$M2091&lt;=32,3,IF(CLEAN!$M2091&lt;=65,2,1))</f>
        <v>2</v>
      </c>
      <c r="Q2091" s="28">
        <f>IF(Table_Market[[#This Row],[F_TOTAL_achat]]&lt;=14,1,IF(Table_Market[[#This Row],[F_TOTAL_achat]]&lt;=21,2,3))</f>
        <v>1</v>
      </c>
      <c r="R2091" s="28">
        <f>IF(Table_Market[[#This Row],[M_TOTAL_dépensé]]&lt;=115,1,IF(Table_Market[[#This Row],[M_TOTAL_dépensé]]&lt;=833,2,3))</f>
        <v>1</v>
      </c>
      <c r="S2091" s="21" t="str">
        <f>Table_Market[[#This Row],[R_SCORE]]&amp;Table_Market[[#This Row],[F_SCORE]]&amp;Table_Market[[#This Row],[M_SCORE]]</f>
        <v>211</v>
      </c>
      <c r="T20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91" s="31">
        <v>14</v>
      </c>
      <c r="V2091" s="31">
        <v>3</v>
      </c>
      <c r="W2091" s="31">
        <v>21</v>
      </c>
      <c r="X2091" s="31">
        <v>2</v>
      </c>
      <c r="Y2091" s="31">
        <v>1</v>
      </c>
      <c r="Z2091" s="31">
        <v>28</v>
      </c>
      <c r="AA2091" s="28">
        <v>4</v>
      </c>
      <c r="AB2091" s="28">
        <v>3</v>
      </c>
      <c r="AC2091" s="28">
        <v>1</v>
      </c>
      <c r="AD2091" s="28">
        <v>2</v>
      </c>
      <c r="AE2091" s="28">
        <v>8</v>
      </c>
      <c r="AF2091" s="28">
        <v>1</v>
      </c>
      <c r="AG2091" s="28">
        <v>0</v>
      </c>
      <c r="AH2091" s="28">
        <v>0</v>
      </c>
      <c r="AI2091" s="28">
        <v>0</v>
      </c>
      <c r="AJ2091" s="28">
        <v>0</v>
      </c>
      <c r="AK2091" s="28">
        <v>0</v>
      </c>
      <c r="AL2091" s="28">
        <v>3</v>
      </c>
      <c r="AM2091" s="28">
        <v>11</v>
      </c>
      <c r="AN2091" s="32">
        <v>1</v>
      </c>
    </row>
    <row r="2092" spans="1:40" x14ac:dyDescent="0.35">
      <c r="A2092" s="19">
        <v>8975</v>
      </c>
      <c r="B2092" s="20">
        <v>1968</v>
      </c>
      <c r="C2092" s="21">
        <f ca="1">YEAR(TODAY())-CLEAN!$B2092</f>
        <v>57</v>
      </c>
      <c r="D2092" s="28" t="s">
        <v>792</v>
      </c>
      <c r="E2092" s="20" t="s">
        <v>716</v>
      </c>
      <c r="F2092" s="20" t="s">
        <v>710</v>
      </c>
      <c r="G2092" s="22">
        <v>19514</v>
      </c>
      <c r="H2092" s="21">
        <v>1</v>
      </c>
      <c r="I2092" s="21">
        <v>1</v>
      </c>
      <c r="J2092" s="21">
        <f>CLEAN!$H2092+CLEAN!$I2092</f>
        <v>2</v>
      </c>
      <c r="K2092" s="23">
        <v>41665</v>
      </c>
      <c r="L2092" s="21">
        <f ca="1">YEAR(TODAY())-YEAR(CLEAN!$K2092)</f>
        <v>11</v>
      </c>
      <c r="M2092" s="21">
        <v>47</v>
      </c>
      <c r="N2092" s="21">
        <f>SUM(CLEAN!$AB2092:$AE2092)</f>
        <v>14</v>
      </c>
      <c r="O2092" s="24">
        <f>CLEAN!$U2092+CLEAN!$V2092+CLEAN!$W2092+CLEAN!$X2092+CLEAN!$Y2092+CLEAN!$Z2092</f>
        <v>69</v>
      </c>
      <c r="P2092" s="21">
        <f>IF(CLEAN!$M2092&lt;=32,3,IF(CLEAN!$M2092&lt;=65,2,1))</f>
        <v>2</v>
      </c>
      <c r="Q2092" s="21">
        <f>IF(Table_Market[[#This Row],[F_TOTAL_achat]]&lt;=14,1,IF(Table_Market[[#This Row],[F_TOTAL_achat]]&lt;=21,2,3))</f>
        <v>1</v>
      </c>
      <c r="R2092" s="21">
        <f>IF(Table_Market[[#This Row],[M_TOTAL_dépensé]]&lt;=115,1,IF(Table_Market[[#This Row],[M_TOTAL_dépensé]]&lt;=833,2,3))</f>
        <v>1</v>
      </c>
      <c r="S2092" s="21" t="str">
        <f>Table_Market[[#This Row],[R_SCORE]]&amp;Table_Market[[#This Row],[F_SCORE]]&amp;Table_Market[[#This Row],[M_SCORE]]</f>
        <v>211</v>
      </c>
      <c r="T20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92" s="24">
        <v>14</v>
      </c>
      <c r="V2092" s="24">
        <v>3</v>
      </c>
      <c r="W2092" s="24">
        <v>21</v>
      </c>
      <c r="X2092" s="24">
        <v>2</v>
      </c>
      <c r="Y2092" s="24">
        <v>1</v>
      </c>
      <c r="Z2092" s="24">
        <v>28</v>
      </c>
      <c r="AA2092" s="21">
        <v>4</v>
      </c>
      <c r="AB2092" s="21">
        <v>3</v>
      </c>
      <c r="AC2092" s="21">
        <v>1</v>
      </c>
      <c r="AD2092" s="21">
        <v>2</v>
      </c>
      <c r="AE2092" s="21">
        <v>8</v>
      </c>
      <c r="AF2092" s="21">
        <v>1</v>
      </c>
      <c r="AG2092" s="21">
        <v>0</v>
      </c>
      <c r="AH2092" s="21">
        <v>0</v>
      </c>
      <c r="AI2092" s="21">
        <v>0</v>
      </c>
      <c r="AJ2092" s="21">
        <v>0</v>
      </c>
      <c r="AK2092" s="21">
        <v>0</v>
      </c>
      <c r="AL2092" s="21">
        <v>3</v>
      </c>
      <c r="AM2092" s="21">
        <v>11</v>
      </c>
      <c r="AN2092" s="25">
        <v>0</v>
      </c>
    </row>
    <row r="2093" spans="1:40" x14ac:dyDescent="0.35">
      <c r="A2093" s="26">
        <v>8442</v>
      </c>
      <c r="B2093" s="27">
        <v>1985</v>
      </c>
      <c r="C2093" s="21">
        <f ca="1">YEAR(TODAY())-CLEAN!$B2093</f>
        <v>40</v>
      </c>
      <c r="D2093" s="28" t="s">
        <v>793</v>
      </c>
      <c r="E2093" s="27" t="s">
        <v>717</v>
      </c>
      <c r="F2093" s="27" t="s">
        <v>710</v>
      </c>
      <c r="G2093" s="29">
        <v>19510</v>
      </c>
      <c r="H2093" s="28">
        <v>2</v>
      </c>
      <c r="I2093" s="28">
        <v>0</v>
      </c>
      <c r="J2093" s="28">
        <f>CLEAN!$H2093+CLEAN!$I2093</f>
        <v>2</v>
      </c>
      <c r="K2093" s="30">
        <v>41521</v>
      </c>
      <c r="L2093" s="28">
        <f ca="1">YEAR(TODAY())-YEAR(CLEAN!$K2093)</f>
        <v>12</v>
      </c>
      <c r="M2093" s="28">
        <v>63</v>
      </c>
      <c r="N2093" s="28">
        <f>SUM(CLEAN!$AB2093:$AE2093)</f>
        <v>11</v>
      </c>
      <c r="O2093" s="31">
        <f>CLEAN!$U2093+CLEAN!$V2093+CLEAN!$W2093+CLEAN!$X2093+CLEAN!$Y2093+CLEAN!$Z2093</f>
        <v>30</v>
      </c>
      <c r="P2093" s="28">
        <f>IF(CLEAN!$M2093&lt;=32,3,IF(CLEAN!$M2093&lt;=65,2,1))</f>
        <v>2</v>
      </c>
      <c r="Q2093" s="28">
        <f>IF(Table_Market[[#This Row],[F_TOTAL_achat]]&lt;=14,1,IF(Table_Market[[#This Row],[F_TOTAL_achat]]&lt;=21,2,3))</f>
        <v>1</v>
      </c>
      <c r="R2093" s="28">
        <f>IF(Table_Market[[#This Row],[M_TOTAL_dépensé]]&lt;=115,1,IF(Table_Market[[#This Row],[M_TOTAL_dépensé]]&lt;=833,2,3))</f>
        <v>1</v>
      </c>
      <c r="S2093" s="21" t="str">
        <f>Table_Market[[#This Row],[R_SCORE]]&amp;Table_Market[[#This Row],[F_SCORE]]&amp;Table_Market[[#This Row],[M_SCORE]]</f>
        <v>211</v>
      </c>
      <c r="T20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93" s="31">
        <v>9</v>
      </c>
      <c r="V2093" s="31">
        <v>0</v>
      </c>
      <c r="W2093" s="31">
        <v>7</v>
      </c>
      <c r="X2093" s="31">
        <v>3</v>
      </c>
      <c r="Y2093" s="31">
        <v>4</v>
      </c>
      <c r="Z2093" s="31">
        <v>7</v>
      </c>
      <c r="AA2093" s="28">
        <v>2</v>
      </c>
      <c r="AB2093" s="28">
        <v>1</v>
      </c>
      <c r="AC2093" s="28">
        <v>0</v>
      </c>
      <c r="AD2093" s="28">
        <v>3</v>
      </c>
      <c r="AE2093" s="28">
        <v>7</v>
      </c>
      <c r="AF2093" s="28">
        <v>0</v>
      </c>
      <c r="AG2093" s="28">
        <v>0</v>
      </c>
      <c r="AH2093" s="28">
        <v>0</v>
      </c>
      <c r="AI2093" s="28">
        <v>0</v>
      </c>
      <c r="AJ2093" s="28">
        <v>0</v>
      </c>
      <c r="AK2093" s="28">
        <v>0</v>
      </c>
      <c r="AL2093" s="28">
        <v>3</v>
      </c>
      <c r="AM2093" s="28">
        <v>11</v>
      </c>
      <c r="AN2093" s="32">
        <v>0</v>
      </c>
    </row>
    <row r="2094" spans="1:40" x14ac:dyDescent="0.35">
      <c r="A2094" s="19">
        <v>4259</v>
      </c>
      <c r="B2094" s="20">
        <v>1986</v>
      </c>
      <c r="C2094" s="21">
        <f ca="1">YEAR(TODAY())-CLEAN!$B2094</f>
        <v>39</v>
      </c>
      <c r="D2094" s="28" t="s">
        <v>793</v>
      </c>
      <c r="E2094" s="20" t="s">
        <v>717</v>
      </c>
      <c r="F2094" s="20" t="s">
        <v>709</v>
      </c>
      <c r="G2094" s="22">
        <v>19485</v>
      </c>
      <c r="H2094" s="21">
        <v>2</v>
      </c>
      <c r="I2094" s="21">
        <v>0</v>
      </c>
      <c r="J2094" s="21">
        <f>CLEAN!$H2094+CLEAN!$I2094</f>
        <v>2</v>
      </c>
      <c r="K2094" s="23">
        <v>41541</v>
      </c>
      <c r="L2094" s="21">
        <f ca="1">YEAR(TODAY())-YEAR(CLEAN!$K2094)</f>
        <v>12</v>
      </c>
      <c r="M2094" s="21">
        <v>80</v>
      </c>
      <c r="N2094" s="21">
        <f>SUM(CLEAN!$AB2094:$AE2094)</f>
        <v>10</v>
      </c>
      <c r="O2094" s="24">
        <f>CLEAN!$U2094+CLEAN!$V2094+CLEAN!$W2094+CLEAN!$X2094+CLEAN!$Y2094+CLEAN!$Z2094</f>
        <v>10</v>
      </c>
      <c r="P2094" s="21">
        <f>IF(CLEAN!$M2094&lt;=32,3,IF(CLEAN!$M2094&lt;=65,2,1))</f>
        <v>1</v>
      </c>
      <c r="Q2094" s="21">
        <f>IF(Table_Market[[#This Row],[F_TOTAL_achat]]&lt;=14,1,IF(Table_Market[[#This Row],[F_TOTAL_achat]]&lt;=21,2,3))</f>
        <v>1</v>
      </c>
      <c r="R2094" s="21">
        <f>IF(Table_Market[[#This Row],[M_TOTAL_dépensé]]&lt;=115,1,IF(Table_Market[[#This Row],[M_TOTAL_dépensé]]&lt;=833,2,3))</f>
        <v>1</v>
      </c>
      <c r="S2094" s="21" t="str">
        <f>Table_Market[[#This Row],[R_SCORE]]&amp;Table_Market[[#This Row],[F_SCORE]]&amp;Table_Market[[#This Row],[M_SCORE]]</f>
        <v>111</v>
      </c>
      <c r="T20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94" s="24">
        <v>6</v>
      </c>
      <c r="V2094" s="24">
        <v>0</v>
      </c>
      <c r="W2094" s="24">
        <v>4</v>
      </c>
      <c r="X2094" s="24">
        <v>0</v>
      </c>
      <c r="Y2094" s="24">
        <v>0</v>
      </c>
      <c r="Z2094" s="24">
        <v>0</v>
      </c>
      <c r="AA2094" s="21">
        <v>1</v>
      </c>
      <c r="AB2094" s="21">
        <v>1</v>
      </c>
      <c r="AC2094" s="21">
        <v>0</v>
      </c>
      <c r="AD2094" s="21">
        <v>2</v>
      </c>
      <c r="AE2094" s="21">
        <v>7</v>
      </c>
      <c r="AF2094" s="21">
        <v>0</v>
      </c>
      <c r="AG2094" s="21">
        <v>0</v>
      </c>
      <c r="AH2094" s="21">
        <v>0</v>
      </c>
      <c r="AI2094" s="21">
        <v>0</v>
      </c>
      <c r="AJ2094" s="21">
        <v>0</v>
      </c>
      <c r="AK2094" s="21">
        <v>0</v>
      </c>
      <c r="AL2094" s="21">
        <v>3</v>
      </c>
      <c r="AM2094" s="21">
        <v>11</v>
      </c>
      <c r="AN2094" s="25">
        <v>0</v>
      </c>
    </row>
    <row r="2095" spans="1:40" x14ac:dyDescent="0.35">
      <c r="A2095" s="26">
        <v>9986</v>
      </c>
      <c r="B2095" s="27">
        <v>1982</v>
      </c>
      <c r="C2095" s="21">
        <f ca="1">YEAR(TODAY())-CLEAN!$B2095</f>
        <v>43</v>
      </c>
      <c r="D2095" s="28" t="s">
        <v>793</v>
      </c>
      <c r="E2095" s="27" t="s">
        <v>716</v>
      </c>
      <c r="F2095" s="27" t="s">
        <v>713</v>
      </c>
      <c r="G2095" s="29">
        <v>19444</v>
      </c>
      <c r="H2095" s="28">
        <v>1</v>
      </c>
      <c r="I2095" s="28">
        <v>0</v>
      </c>
      <c r="J2095" s="28">
        <f>CLEAN!$H2095+CLEAN!$I2095</f>
        <v>1</v>
      </c>
      <c r="K2095" s="30">
        <v>41692</v>
      </c>
      <c r="L2095" s="28">
        <f ca="1">YEAR(TODAY())-YEAR(CLEAN!$K2095)</f>
        <v>11</v>
      </c>
      <c r="M2095" s="28">
        <v>8</v>
      </c>
      <c r="N2095" s="28">
        <f>SUM(CLEAN!$AB2095:$AE2095)</f>
        <v>14</v>
      </c>
      <c r="O2095" s="31">
        <f>CLEAN!$U2095+CLEAN!$V2095+CLEAN!$W2095+CLEAN!$X2095+CLEAN!$Y2095+CLEAN!$Z2095</f>
        <v>54</v>
      </c>
      <c r="P2095" s="28">
        <f>IF(CLEAN!$M2095&lt;=32,3,IF(CLEAN!$M2095&lt;=65,2,1))</f>
        <v>3</v>
      </c>
      <c r="Q2095" s="28">
        <f>IF(Table_Market[[#This Row],[F_TOTAL_achat]]&lt;=14,1,IF(Table_Market[[#This Row],[F_TOTAL_achat]]&lt;=21,2,3))</f>
        <v>1</v>
      </c>
      <c r="R2095" s="28">
        <f>IF(Table_Market[[#This Row],[M_TOTAL_dépensé]]&lt;=115,1,IF(Table_Market[[#This Row],[M_TOTAL_dépensé]]&lt;=833,2,3))</f>
        <v>1</v>
      </c>
      <c r="S2095" s="21" t="str">
        <f>Table_Market[[#This Row],[R_SCORE]]&amp;Table_Market[[#This Row],[F_SCORE]]&amp;Table_Market[[#This Row],[M_SCORE]]</f>
        <v>311</v>
      </c>
      <c r="T20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95" s="31">
        <v>16</v>
      </c>
      <c r="V2095" s="31">
        <v>0</v>
      </c>
      <c r="W2095" s="31">
        <v>23</v>
      </c>
      <c r="X2095" s="31">
        <v>3</v>
      </c>
      <c r="Y2095" s="31">
        <v>2</v>
      </c>
      <c r="Z2095" s="31">
        <v>10</v>
      </c>
      <c r="AA2095" s="28">
        <v>3</v>
      </c>
      <c r="AB2095" s="28">
        <v>4</v>
      </c>
      <c r="AC2095" s="28">
        <v>1</v>
      </c>
      <c r="AD2095" s="28">
        <v>2</v>
      </c>
      <c r="AE2095" s="28">
        <v>7</v>
      </c>
      <c r="AF2095" s="28">
        <v>0</v>
      </c>
      <c r="AG2095" s="28">
        <v>0</v>
      </c>
      <c r="AH2095" s="28">
        <v>0</v>
      </c>
      <c r="AI2095" s="28">
        <v>0</v>
      </c>
      <c r="AJ2095" s="28">
        <v>0</v>
      </c>
      <c r="AK2095" s="28">
        <v>0</v>
      </c>
      <c r="AL2095" s="28">
        <v>3</v>
      </c>
      <c r="AM2095" s="28">
        <v>11</v>
      </c>
      <c r="AN2095" s="32">
        <v>1</v>
      </c>
    </row>
    <row r="2096" spans="1:40" x14ac:dyDescent="0.35">
      <c r="A2096" s="19">
        <v>11121</v>
      </c>
      <c r="B2096" s="20">
        <v>1981</v>
      </c>
      <c r="C2096" s="21">
        <f ca="1">YEAR(TODAY())-CLEAN!$B2096</f>
        <v>44</v>
      </c>
      <c r="D2096" s="28" t="s">
        <v>793</v>
      </c>
      <c r="E2096" s="20" t="s">
        <v>716</v>
      </c>
      <c r="F2096" s="20" t="s">
        <v>710</v>
      </c>
      <c r="G2096" s="22">
        <v>19419</v>
      </c>
      <c r="H2096" s="21">
        <v>1</v>
      </c>
      <c r="I2096" s="21">
        <v>0</v>
      </c>
      <c r="J2096" s="21">
        <f>CLEAN!$H2096+CLEAN!$I2096</f>
        <v>1</v>
      </c>
      <c r="K2096" s="23">
        <v>41223</v>
      </c>
      <c r="L2096" s="21">
        <f ca="1">YEAR(TODAY())-YEAR(CLEAN!$K2096)</f>
        <v>13</v>
      </c>
      <c r="M2096" s="21">
        <v>76</v>
      </c>
      <c r="N2096" s="21">
        <f>SUM(CLEAN!$AB2096:$AE2096)</f>
        <v>16</v>
      </c>
      <c r="O2096" s="24">
        <f>CLEAN!$U2096+CLEAN!$V2096+CLEAN!$W2096+CLEAN!$X2096+CLEAN!$Y2096+CLEAN!$Z2096</f>
        <v>70</v>
      </c>
      <c r="P2096" s="21">
        <f>IF(CLEAN!$M2096&lt;=32,3,IF(CLEAN!$M2096&lt;=65,2,1))</f>
        <v>1</v>
      </c>
      <c r="Q2096" s="21">
        <f>IF(Table_Market[[#This Row],[F_TOTAL_achat]]&lt;=14,1,IF(Table_Market[[#This Row],[F_TOTAL_achat]]&lt;=21,2,3))</f>
        <v>2</v>
      </c>
      <c r="R2096" s="21">
        <f>IF(Table_Market[[#This Row],[M_TOTAL_dépensé]]&lt;=115,1,IF(Table_Market[[#This Row],[M_TOTAL_dépensé]]&lt;=833,2,3))</f>
        <v>1</v>
      </c>
      <c r="S2096" s="21" t="str">
        <f>Table_Market[[#This Row],[R_SCORE]]&amp;Table_Market[[#This Row],[F_SCORE]]&amp;Table_Market[[#This Row],[M_SCORE]]</f>
        <v>121</v>
      </c>
      <c r="T20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096" s="24">
        <v>2</v>
      </c>
      <c r="V2096" s="24">
        <v>14</v>
      </c>
      <c r="W2096" s="24">
        <v>28</v>
      </c>
      <c r="X2096" s="24">
        <v>16</v>
      </c>
      <c r="Y2096" s="24">
        <v>3</v>
      </c>
      <c r="Z2096" s="24">
        <v>7</v>
      </c>
      <c r="AA2096" s="21">
        <v>4</v>
      </c>
      <c r="AB2096" s="21">
        <v>4</v>
      </c>
      <c r="AC2096" s="21">
        <v>0</v>
      </c>
      <c r="AD2096" s="21">
        <v>3</v>
      </c>
      <c r="AE2096" s="21">
        <v>9</v>
      </c>
      <c r="AF2096" s="21">
        <v>0</v>
      </c>
      <c r="AG2096" s="21">
        <v>0</v>
      </c>
      <c r="AH2096" s="21">
        <v>0</v>
      </c>
      <c r="AI2096" s="21">
        <v>0</v>
      </c>
      <c r="AJ2096" s="21">
        <v>0</v>
      </c>
      <c r="AK2096" s="21">
        <v>0</v>
      </c>
      <c r="AL2096" s="21">
        <v>3</v>
      </c>
      <c r="AM2096" s="21">
        <v>11</v>
      </c>
      <c r="AN2096" s="25">
        <v>0</v>
      </c>
    </row>
    <row r="2097" spans="1:40" x14ac:dyDescent="0.35">
      <c r="A2097" s="26">
        <v>3102</v>
      </c>
      <c r="B2097" s="27">
        <v>1981</v>
      </c>
      <c r="C2097" s="21">
        <f ca="1">YEAR(TODAY())-CLEAN!$B2097</f>
        <v>44</v>
      </c>
      <c r="D2097" s="28" t="s">
        <v>793</v>
      </c>
      <c r="E2097" s="27" t="s">
        <v>717</v>
      </c>
      <c r="F2097" s="27" t="s">
        <v>713</v>
      </c>
      <c r="G2097" s="29">
        <v>19414</v>
      </c>
      <c r="H2097" s="28">
        <v>1</v>
      </c>
      <c r="I2097" s="28">
        <v>0</v>
      </c>
      <c r="J2097" s="28">
        <f>CLEAN!$H2097+CLEAN!$I2097</f>
        <v>1</v>
      </c>
      <c r="K2097" s="30">
        <v>41563</v>
      </c>
      <c r="L2097" s="28">
        <f ca="1">YEAR(TODAY())-YEAR(CLEAN!$K2097)</f>
        <v>12</v>
      </c>
      <c r="M2097" s="28">
        <v>32</v>
      </c>
      <c r="N2097" s="28">
        <f>SUM(CLEAN!$AB2097:$AE2097)</f>
        <v>12</v>
      </c>
      <c r="O2097" s="31">
        <f>CLEAN!$U2097+CLEAN!$V2097+CLEAN!$W2097+CLEAN!$X2097+CLEAN!$Y2097+CLEAN!$Z2097</f>
        <v>32</v>
      </c>
      <c r="P2097" s="28">
        <f>IF(CLEAN!$M2097&lt;=32,3,IF(CLEAN!$M2097&lt;=65,2,1))</f>
        <v>3</v>
      </c>
      <c r="Q2097" s="28">
        <f>IF(Table_Market[[#This Row],[F_TOTAL_achat]]&lt;=14,1,IF(Table_Market[[#This Row],[F_TOTAL_achat]]&lt;=21,2,3))</f>
        <v>1</v>
      </c>
      <c r="R2097" s="28">
        <f>IF(Table_Market[[#This Row],[M_TOTAL_dépensé]]&lt;=115,1,IF(Table_Market[[#This Row],[M_TOTAL_dépensé]]&lt;=833,2,3))</f>
        <v>1</v>
      </c>
      <c r="S2097" s="21" t="str">
        <f>Table_Market[[#This Row],[R_SCORE]]&amp;Table_Market[[#This Row],[F_SCORE]]&amp;Table_Market[[#This Row],[M_SCORE]]</f>
        <v>311</v>
      </c>
      <c r="T20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97" s="31">
        <v>2</v>
      </c>
      <c r="V2097" s="31">
        <v>3</v>
      </c>
      <c r="W2097" s="31">
        <v>12</v>
      </c>
      <c r="X2097" s="31">
        <v>3</v>
      </c>
      <c r="Y2097" s="31">
        <v>5</v>
      </c>
      <c r="Z2097" s="31">
        <v>7</v>
      </c>
      <c r="AA2097" s="28">
        <v>1</v>
      </c>
      <c r="AB2097" s="28">
        <v>1</v>
      </c>
      <c r="AC2097" s="28">
        <v>0</v>
      </c>
      <c r="AD2097" s="28">
        <v>3</v>
      </c>
      <c r="AE2097" s="28">
        <v>8</v>
      </c>
      <c r="AF2097" s="28">
        <v>0</v>
      </c>
      <c r="AG2097" s="28">
        <v>0</v>
      </c>
      <c r="AH2097" s="28">
        <v>0</v>
      </c>
      <c r="AI2097" s="28">
        <v>0</v>
      </c>
      <c r="AJ2097" s="28">
        <v>0</v>
      </c>
      <c r="AK2097" s="28">
        <v>0</v>
      </c>
      <c r="AL2097" s="28">
        <v>3</v>
      </c>
      <c r="AM2097" s="28">
        <v>11</v>
      </c>
      <c r="AN2097" s="32">
        <v>0</v>
      </c>
    </row>
    <row r="2098" spans="1:40" x14ac:dyDescent="0.35">
      <c r="A2098" s="19">
        <v>10432</v>
      </c>
      <c r="B2098" s="20">
        <v>1974</v>
      </c>
      <c r="C2098" s="21">
        <f ca="1">YEAR(TODAY())-CLEAN!$B2098</f>
        <v>51</v>
      </c>
      <c r="D2098" s="28" t="s">
        <v>792</v>
      </c>
      <c r="E2098" s="20" t="s">
        <v>716</v>
      </c>
      <c r="F2098" s="20" t="s">
        <v>711</v>
      </c>
      <c r="G2098" s="22">
        <v>19346</v>
      </c>
      <c r="H2098" s="21">
        <v>1</v>
      </c>
      <c r="I2098" s="21">
        <v>0</v>
      </c>
      <c r="J2098" s="21">
        <f>CLEAN!$H2098+CLEAN!$I2098</f>
        <v>1</v>
      </c>
      <c r="K2098" s="23">
        <v>41669</v>
      </c>
      <c r="L2098" s="21">
        <f ca="1">YEAR(TODAY())-YEAR(CLEAN!$K2098)</f>
        <v>11</v>
      </c>
      <c r="M2098" s="21">
        <v>26</v>
      </c>
      <c r="N2098" s="21">
        <f>SUM(CLEAN!$AB2098:$AE2098)</f>
        <v>12</v>
      </c>
      <c r="O2098" s="24">
        <f>CLEAN!$U2098+CLEAN!$V2098+CLEAN!$W2098+CLEAN!$X2098+CLEAN!$Y2098+CLEAN!$Z2098</f>
        <v>22</v>
      </c>
      <c r="P2098" s="21">
        <f>IF(CLEAN!$M2098&lt;=32,3,IF(CLEAN!$M2098&lt;=65,2,1))</f>
        <v>3</v>
      </c>
      <c r="Q2098" s="21">
        <f>IF(Table_Market[[#This Row],[F_TOTAL_achat]]&lt;=14,1,IF(Table_Market[[#This Row],[F_TOTAL_achat]]&lt;=21,2,3))</f>
        <v>1</v>
      </c>
      <c r="R2098" s="21">
        <f>IF(Table_Market[[#This Row],[M_TOTAL_dépensé]]&lt;=115,1,IF(Table_Market[[#This Row],[M_TOTAL_dépensé]]&lt;=833,2,3))</f>
        <v>1</v>
      </c>
      <c r="S2098" s="21" t="str">
        <f>Table_Market[[#This Row],[R_SCORE]]&amp;Table_Market[[#This Row],[F_SCORE]]&amp;Table_Market[[#This Row],[M_SCORE]]</f>
        <v>311</v>
      </c>
      <c r="T20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098" s="24">
        <v>2</v>
      </c>
      <c r="V2098" s="24">
        <v>0</v>
      </c>
      <c r="W2098" s="24">
        <v>9</v>
      </c>
      <c r="X2098" s="24">
        <v>3</v>
      </c>
      <c r="Y2098" s="24">
        <v>6</v>
      </c>
      <c r="Z2098" s="24">
        <v>2</v>
      </c>
      <c r="AA2098" s="21">
        <v>1</v>
      </c>
      <c r="AB2098" s="21">
        <v>1</v>
      </c>
      <c r="AC2098" s="21">
        <v>0</v>
      </c>
      <c r="AD2098" s="21">
        <v>3</v>
      </c>
      <c r="AE2098" s="21">
        <v>8</v>
      </c>
      <c r="AF2098" s="21">
        <v>0</v>
      </c>
      <c r="AG2098" s="21">
        <v>0</v>
      </c>
      <c r="AH2098" s="21">
        <v>0</v>
      </c>
      <c r="AI2098" s="21">
        <v>0</v>
      </c>
      <c r="AJ2098" s="21">
        <v>0</v>
      </c>
      <c r="AK2098" s="21">
        <v>0</v>
      </c>
      <c r="AL2098" s="21">
        <v>3</v>
      </c>
      <c r="AM2098" s="21">
        <v>11</v>
      </c>
      <c r="AN2098" s="25">
        <v>0</v>
      </c>
    </row>
    <row r="2099" spans="1:40" x14ac:dyDescent="0.35">
      <c r="A2099" s="26">
        <v>8523</v>
      </c>
      <c r="B2099" s="27">
        <v>1968</v>
      </c>
      <c r="C2099" s="21">
        <f ca="1">YEAR(TODAY())-CLEAN!$B2099</f>
        <v>57</v>
      </c>
      <c r="D2099" s="28" t="s">
        <v>792</v>
      </c>
      <c r="E2099" s="27" t="s">
        <v>716</v>
      </c>
      <c r="F2099" s="27" t="s">
        <v>710</v>
      </c>
      <c r="G2099" s="29">
        <v>19329</v>
      </c>
      <c r="H2099" s="28">
        <v>1</v>
      </c>
      <c r="I2099" s="28">
        <v>0</v>
      </c>
      <c r="J2099" s="28">
        <f>CLEAN!$H2099+CLEAN!$I2099</f>
        <v>1</v>
      </c>
      <c r="K2099" s="30">
        <v>41622</v>
      </c>
      <c r="L2099" s="28">
        <f ca="1">YEAR(TODAY())-YEAR(CLEAN!$K2099)</f>
        <v>12</v>
      </c>
      <c r="M2099" s="28">
        <v>39</v>
      </c>
      <c r="N2099" s="28">
        <f>SUM(CLEAN!$AB2099:$AE2099)</f>
        <v>15</v>
      </c>
      <c r="O2099" s="31">
        <f>CLEAN!$U2099+CLEAN!$V2099+CLEAN!$W2099+CLEAN!$X2099+CLEAN!$Y2099+CLEAN!$Z2099</f>
        <v>60</v>
      </c>
      <c r="P2099" s="28">
        <f>IF(CLEAN!$M2099&lt;=32,3,IF(CLEAN!$M2099&lt;=65,2,1))</f>
        <v>2</v>
      </c>
      <c r="Q2099" s="28">
        <f>IF(Table_Market[[#This Row],[F_TOTAL_achat]]&lt;=14,1,IF(Table_Market[[#This Row],[F_TOTAL_achat]]&lt;=21,2,3))</f>
        <v>2</v>
      </c>
      <c r="R2099" s="28">
        <f>IF(Table_Market[[#This Row],[M_TOTAL_dépensé]]&lt;=115,1,IF(Table_Market[[#This Row],[M_TOTAL_dépensé]]&lt;=833,2,3))</f>
        <v>1</v>
      </c>
      <c r="S2099" s="21" t="str">
        <f>Table_Market[[#This Row],[R_SCORE]]&amp;Table_Market[[#This Row],[F_SCORE]]&amp;Table_Market[[#This Row],[M_SCORE]]</f>
        <v>221</v>
      </c>
      <c r="T20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099" s="31">
        <v>24</v>
      </c>
      <c r="V2099" s="31">
        <v>1</v>
      </c>
      <c r="W2099" s="31">
        <v>16</v>
      </c>
      <c r="X2099" s="31">
        <v>12</v>
      </c>
      <c r="Y2099" s="31">
        <v>2</v>
      </c>
      <c r="Z2099" s="31">
        <v>5</v>
      </c>
      <c r="AA2099" s="28">
        <v>3</v>
      </c>
      <c r="AB2099" s="28">
        <v>4</v>
      </c>
      <c r="AC2099" s="28">
        <v>0</v>
      </c>
      <c r="AD2099" s="28">
        <v>3</v>
      </c>
      <c r="AE2099" s="28">
        <v>8</v>
      </c>
      <c r="AF2099" s="28">
        <v>0</v>
      </c>
      <c r="AG2099" s="28">
        <v>0</v>
      </c>
      <c r="AH2099" s="28">
        <v>0</v>
      </c>
      <c r="AI2099" s="28">
        <v>0</v>
      </c>
      <c r="AJ2099" s="28">
        <v>0</v>
      </c>
      <c r="AK2099" s="28">
        <v>0</v>
      </c>
      <c r="AL2099" s="28">
        <v>3</v>
      </c>
      <c r="AM2099" s="28">
        <v>11</v>
      </c>
      <c r="AN2099" s="32">
        <v>0</v>
      </c>
    </row>
    <row r="2100" spans="1:40" x14ac:dyDescent="0.35">
      <c r="A2100" s="19">
        <v>5868</v>
      </c>
      <c r="B2100" s="20">
        <v>1980</v>
      </c>
      <c r="C2100" s="21">
        <f ca="1">YEAR(TODAY())-CLEAN!$B2100</f>
        <v>45</v>
      </c>
      <c r="D2100" s="28" t="s">
        <v>792</v>
      </c>
      <c r="E2100" s="20" t="s">
        <v>716</v>
      </c>
      <c r="F2100" s="20" t="s">
        <v>710</v>
      </c>
      <c r="G2100" s="22">
        <v>19107</v>
      </c>
      <c r="H2100" s="21">
        <v>1</v>
      </c>
      <c r="I2100" s="21">
        <v>0</v>
      </c>
      <c r="J2100" s="21">
        <f>CLEAN!$H2100+CLEAN!$I2100</f>
        <v>1</v>
      </c>
      <c r="K2100" s="23">
        <v>41508</v>
      </c>
      <c r="L2100" s="21">
        <f ca="1">YEAR(TODAY())-YEAR(CLEAN!$K2100)</f>
        <v>12</v>
      </c>
      <c r="M2100" s="21">
        <v>49</v>
      </c>
      <c r="N2100" s="21">
        <f>SUM(CLEAN!$AB2100:$AE2100)</f>
        <v>11</v>
      </c>
      <c r="O2100" s="24">
        <f>CLEAN!$U2100+CLEAN!$V2100+CLEAN!$W2100+CLEAN!$X2100+CLEAN!$Y2100+CLEAN!$Z2100</f>
        <v>46</v>
      </c>
      <c r="P2100" s="21">
        <f>IF(CLEAN!$M2100&lt;=32,3,IF(CLEAN!$M2100&lt;=65,2,1))</f>
        <v>2</v>
      </c>
      <c r="Q2100" s="21">
        <f>IF(Table_Market[[#This Row],[F_TOTAL_achat]]&lt;=14,1,IF(Table_Market[[#This Row],[F_TOTAL_achat]]&lt;=21,2,3))</f>
        <v>1</v>
      </c>
      <c r="R2100" s="21">
        <f>IF(Table_Market[[#This Row],[M_TOTAL_dépensé]]&lt;=115,1,IF(Table_Market[[#This Row],[M_TOTAL_dépensé]]&lt;=833,2,3))</f>
        <v>1</v>
      </c>
      <c r="S2100" s="21" t="str">
        <f>Table_Market[[#This Row],[R_SCORE]]&amp;Table_Market[[#This Row],[F_SCORE]]&amp;Table_Market[[#This Row],[M_SCORE]]</f>
        <v>211</v>
      </c>
      <c r="T21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00" s="24">
        <v>2</v>
      </c>
      <c r="V2100" s="24">
        <v>4</v>
      </c>
      <c r="W2100" s="24">
        <v>9</v>
      </c>
      <c r="X2100" s="24">
        <v>10</v>
      </c>
      <c r="Y2100" s="24">
        <v>5</v>
      </c>
      <c r="Z2100" s="24">
        <v>16</v>
      </c>
      <c r="AA2100" s="21">
        <v>2</v>
      </c>
      <c r="AB2100" s="21">
        <v>1</v>
      </c>
      <c r="AC2100" s="21">
        <v>0</v>
      </c>
      <c r="AD2100" s="21">
        <v>3</v>
      </c>
      <c r="AE2100" s="21">
        <v>7</v>
      </c>
      <c r="AF2100" s="21">
        <v>0</v>
      </c>
      <c r="AG2100" s="21">
        <v>0</v>
      </c>
      <c r="AH2100" s="21">
        <v>0</v>
      </c>
      <c r="AI2100" s="21">
        <v>0</v>
      </c>
      <c r="AJ2100" s="21">
        <v>0</v>
      </c>
      <c r="AK2100" s="21">
        <v>0</v>
      </c>
      <c r="AL2100" s="21">
        <v>3</v>
      </c>
      <c r="AM2100" s="21">
        <v>11</v>
      </c>
      <c r="AN2100" s="25">
        <v>0</v>
      </c>
    </row>
    <row r="2101" spans="1:40" x14ac:dyDescent="0.35">
      <c r="A2101" s="26">
        <v>4329</v>
      </c>
      <c r="B2101" s="27">
        <v>1984</v>
      </c>
      <c r="C2101" s="21">
        <f ca="1">YEAR(TODAY())-CLEAN!$B2101</f>
        <v>41</v>
      </c>
      <c r="D2101" s="28" t="s">
        <v>793</v>
      </c>
      <c r="E2101" s="27" t="s">
        <v>714</v>
      </c>
      <c r="F2101" s="27" t="s">
        <v>710</v>
      </c>
      <c r="G2101" s="29">
        <v>18988</v>
      </c>
      <c r="H2101" s="28">
        <v>1</v>
      </c>
      <c r="I2101" s="28">
        <v>0</v>
      </c>
      <c r="J2101" s="28">
        <f>CLEAN!$H2101+CLEAN!$I2101</f>
        <v>1</v>
      </c>
      <c r="K2101" s="30">
        <v>41782</v>
      </c>
      <c r="L2101" s="28">
        <f ca="1">YEAR(TODAY())-YEAR(CLEAN!$K2101)</f>
        <v>11</v>
      </c>
      <c r="M2101" s="28">
        <v>43</v>
      </c>
      <c r="N2101" s="28">
        <f>SUM(CLEAN!$AB2101:$AE2101)</f>
        <v>11</v>
      </c>
      <c r="O2101" s="31">
        <f>CLEAN!$U2101+CLEAN!$V2101+CLEAN!$W2101+CLEAN!$X2101+CLEAN!$Y2101+CLEAN!$Z2101</f>
        <v>16</v>
      </c>
      <c r="P2101" s="28">
        <f>IF(CLEAN!$M2101&lt;=32,3,IF(CLEAN!$M2101&lt;=65,2,1))</f>
        <v>2</v>
      </c>
      <c r="Q2101" s="28">
        <f>IF(Table_Market[[#This Row],[F_TOTAL_achat]]&lt;=14,1,IF(Table_Market[[#This Row],[F_TOTAL_achat]]&lt;=21,2,3))</f>
        <v>1</v>
      </c>
      <c r="R2101" s="28">
        <f>IF(Table_Market[[#This Row],[M_TOTAL_dépensé]]&lt;=115,1,IF(Table_Market[[#This Row],[M_TOTAL_dépensé]]&lt;=833,2,3))</f>
        <v>1</v>
      </c>
      <c r="S2101" s="21" t="str">
        <f>Table_Market[[#This Row],[R_SCORE]]&amp;Table_Market[[#This Row],[F_SCORE]]&amp;Table_Market[[#This Row],[M_SCORE]]</f>
        <v>211</v>
      </c>
      <c r="T21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01" s="31">
        <v>6</v>
      </c>
      <c r="V2101" s="31">
        <v>0</v>
      </c>
      <c r="W2101" s="31">
        <v>6</v>
      </c>
      <c r="X2101" s="31">
        <v>2</v>
      </c>
      <c r="Y2101" s="31">
        <v>1</v>
      </c>
      <c r="Z2101" s="31">
        <v>1</v>
      </c>
      <c r="AA2101" s="28">
        <v>2</v>
      </c>
      <c r="AB2101" s="28">
        <v>1</v>
      </c>
      <c r="AC2101" s="28">
        <v>0</v>
      </c>
      <c r="AD2101" s="28">
        <v>3</v>
      </c>
      <c r="AE2101" s="28">
        <v>7</v>
      </c>
      <c r="AF2101" s="28">
        <v>0</v>
      </c>
      <c r="AG2101" s="28">
        <v>0</v>
      </c>
      <c r="AH2101" s="28">
        <v>0</v>
      </c>
      <c r="AI2101" s="28">
        <v>0</v>
      </c>
      <c r="AJ2101" s="28">
        <v>0</v>
      </c>
      <c r="AK2101" s="28">
        <v>0</v>
      </c>
      <c r="AL2101" s="28">
        <v>3</v>
      </c>
      <c r="AM2101" s="28">
        <v>11</v>
      </c>
      <c r="AN2101" s="32">
        <v>0</v>
      </c>
    </row>
    <row r="2102" spans="1:40" x14ac:dyDescent="0.35">
      <c r="A2102" s="19">
        <v>6682</v>
      </c>
      <c r="B2102" s="20">
        <v>1973</v>
      </c>
      <c r="C2102" s="21">
        <f ca="1">YEAR(TODAY())-CLEAN!$B2102</f>
        <v>52</v>
      </c>
      <c r="D2102" s="28" t="s">
        <v>792</v>
      </c>
      <c r="E2102" s="20" t="s">
        <v>715</v>
      </c>
      <c r="F2102" s="20" t="s">
        <v>710</v>
      </c>
      <c r="G2102" s="22">
        <v>18978</v>
      </c>
      <c r="H2102" s="21">
        <v>1</v>
      </c>
      <c r="I2102" s="21">
        <v>0</v>
      </c>
      <c r="J2102" s="21">
        <f>CLEAN!$H2102+CLEAN!$I2102</f>
        <v>1</v>
      </c>
      <c r="K2102" s="23">
        <v>41254</v>
      </c>
      <c r="L2102" s="21">
        <f ca="1">YEAR(TODAY())-YEAR(CLEAN!$K2102)</f>
        <v>13</v>
      </c>
      <c r="M2102" s="21">
        <v>41</v>
      </c>
      <c r="N2102" s="21">
        <f>SUM(CLEAN!$AB2102:$AE2102)</f>
        <v>12</v>
      </c>
      <c r="O2102" s="24">
        <f>CLEAN!$U2102+CLEAN!$V2102+CLEAN!$W2102+CLEAN!$X2102+CLEAN!$Y2102+CLEAN!$Z2102</f>
        <v>37</v>
      </c>
      <c r="P2102" s="21">
        <f>IF(CLEAN!$M2102&lt;=32,3,IF(CLEAN!$M2102&lt;=65,2,1))</f>
        <v>2</v>
      </c>
      <c r="Q2102" s="21">
        <f>IF(Table_Market[[#This Row],[F_TOTAL_achat]]&lt;=14,1,IF(Table_Market[[#This Row],[F_TOTAL_achat]]&lt;=21,2,3))</f>
        <v>1</v>
      </c>
      <c r="R2102" s="21">
        <f>IF(Table_Market[[#This Row],[M_TOTAL_dépensé]]&lt;=115,1,IF(Table_Market[[#This Row],[M_TOTAL_dépensé]]&lt;=833,2,3))</f>
        <v>1</v>
      </c>
      <c r="S2102" s="21" t="str">
        <f>Table_Market[[#This Row],[R_SCORE]]&amp;Table_Market[[#This Row],[F_SCORE]]&amp;Table_Market[[#This Row],[M_SCORE]]</f>
        <v>211</v>
      </c>
      <c r="T21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02" s="24">
        <v>2</v>
      </c>
      <c r="V2102" s="24">
        <v>8</v>
      </c>
      <c r="W2102" s="24">
        <v>1</v>
      </c>
      <c r="X2102" s="24">
        <v>4</v>
      </c>
      <c r="Y2102" s="24">
        <v>7</v>
      </c>
      <c r="Z2102" s="24">
        <v>15</v>
      </c>
      <c r="AA2102" s="21">
        <v>1</v>
      </c>
      <c r="AB2102" s="21">
        <v>1</v>
      </c>
      <c r="AC2102" s="21">
        <v>0</v>
      </c>
      <c r="AD2102" s="21">
        <v>3</v>
      </c>
      <c r="AE2102" s="21">
        <v>8</v>
      </c>
      <c r="AF2102" s="21">
        <v>0</v>
      </c>
      <c r="AG2102" s="21">
        <v>0</v>
      </c>
      <c r="AH2102" s="21">
        <v>0</v>
      </c>
      <c r="AI2102" s="21">
        <v>0</v>
      </c>
      <c r="AJ2102" s="21">
        <v>0</v>
      </c>
      <c r="AK2102" s="21">
        <v>0</v>
      </c>
      <c r="AL2102" s="21">
        <v>3</v>
      </c>
      <c r="AM2102" s="21">
        <v>11</v>
      </c>
      <c r="AN2102" s="25">
        <v>0</v>
      </c>
    </row>
    <row r="2103" spans="1:40" x14ac:dyDescent="0.35">
      <c r="A2103" s="26">
        <v>2253</v>
      </c>
      <c r="B2103" s="27">
        <v>1990</v>
      </c>
      <c r="C2103" s="21">
        <f ca="1">YEAR(TODAY())-CLEAN!$B2103</f>
        <v>35</v>
      </c>
      <c r="D2103" s="28" t="s">
        <v>793</v>
      </c>
      <c r="E2103" s="27" t="s">
        <v>716</v>
      </c>
      <c r="F2103" s="27" t="s">
        <v>710</v>
      </c>
      <c r="G2103" s="29">
        <v>18929</v>
      </c>
      <c r="H2103" s="28">
        <v>0</v>
      </c>
      <c r="I2103" s="28">
        <v>0</v>
      </c>
      <c r="J2103" s="28">
        <f>CLEAN!$H2103+CLEAN!$I2103</f>
        <v>0</v>
      </c>
      <c r="K2103" s="30">
        <v>41321</v>
      </c>
      <c r="L2103" s="28">
        <f ca="1">YEAR(TODAY())-YEAR(CLEAN!$K2103)</f>
        <v>12</v>
      </c>
      <c r="M2103" s="28">
        <v>15</v>
      </c>
      <c r="N2103" s="28">
        <f>SUM(CLEAN!$AB2103:$AE2103)</f>
        <v>11</v>
      </c>
      <c r="O2103" s="31">
        <f>CLEAN!$U2103+CLEAN!$V2103+CLEAN!$W2103+CLEAN!$X2103+CLEAN!$Y2103+CLEAN!$Z2103</f>
        <v>85</v>
      </c>
      <c r="P2103" s="28">
        <f>IF(CLEAN!$M2103&lt;=32,3,IF(CLEAN!$M2103&lt;=65,2,1))</f>
        <v>3</v>
      </c>
      <c r="Q2103" s="28">
        <f>IF(Table_Market[[#This Row],[F_TOTAL_achat]]&lt;=14,1,IF(Table_Market[[#This Row],[F_TOTAL_achat]]&lt;=21,2,3))</f>
        <v>1</v>
      </c>
      <c r="R2103" s="28">
        <f>IF(Table_Market[[#This Row],[M_TOTAL_dépensé]]&lt;=115,1,IF(Table_Market[[#This Row],[M_TOTAL_dépensé]]&lt;=833,2,3))</f>
        <v>1</v>
      </c>
      <c r="S2103" s="21" t="str">
        <f>Table_Market[[#This Row],[R_SCORE]]&amp;Table_Market[[#This Row],[F_SCORE]]&amp;Table_Market[[#This Row],[M_SCORE]]</f>
        <v>311</v>
      </c>
      <c r="T21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03" s="31">
        <v>32</v>
      </c>
      <c r="V2103" s="31">
        <v>0</v>
      </c>
      <c r="W2103" s="31">
        <v>8</v>
      </c>
      <c r="X2103" s="31">
        <v>23</v>
      </c>
      <c r="Y2103" s="31">
        <v>4</v>
      </c>
      <c r="Z2103" s="31">
        <v>18</v>
      </c>
      <c r="AA2103" s="28">
        <v>1</v>
      </c>
      <c r="AB2103" s="28">
        <v>1</v>
      </c>
      <c r="AC2103" s="28">
        <v>0</v>
      </c>
      <c r="AD2103" s="28">
        <v>4</v>
      </c>
      <c r="AE2103" s="28">
        <v>6</v>
      </c>
      <c r="AF2103" s="28">
        <v>0</v>
      </c>
      <c r="AG2103" s="28">
        <v>0</v>
      </c>
      <c r="AH2103" s="28">
        <v>0</v>
      </c>
      <c r="AI2103" s="28">
        <v>0</v>
      </c>
      <c r="AJ2103" s="28">
        <v>0</v>
      </c>
      <c r="AK2103" s="28">
        <v>0</v>
      </c>
      <c r="AL2103" s="28">
        <v>3</v>
      </c>
      <c r="AM2103" s="28">
        <v>11</v>
      </c>
      <c r="AN2103" s="32">
        <v>0</v>
      </c>
    </row>
    <row r="2104" spans="1:40" x14ac:dyDescent="0.35">
      <c r="A2104" s="19">
        <v>2326</v>
      </c>
      <c r="B2104" s="20">
        <v>1990</v>
      </c>
      <c r="C2104" s="21">
        <f ca="1">YEAR(TODAY())-CLEAN!$B2104</f>
        <v>35</v>
      </c>
      <c r="D2104" s="28" t="s">
        <v>793</v>
      </c>
      <c r="E2104" s="20" t="s">
        <v>716</v>
      </c>
      <c r="F2104" s="20" t="s">
        <v>710</v>
      </c>
      <c r="G2104" s="22">
        <v>18929</v>
      </c>
      <c r="H2104" s="21">
        <v>0</v>
      </c>
      <c r="I2104" s="21">
        <v>0</v>
      </c>
      <c r="J2104" s="21">
        <f>CLEAN!$H2104+CLEAN!$I2104</f>
        <v>0</v>
      </c>
      <c r="K2104" s="23">
        <v>41321</v>
      </c>
      <c r="L2104" s="21">
        <f ca="1">YEAR(TODAY())-YEAR(CLEAN!$K2104)</f>
        <v>12</v>
      </c>
      <c r="M2104" s="21">
        <v>15</v>
      </c>
      <c r="N2104" s="21">
        <f>SUM(CLEAN!$AB2104:$AE2104)</f>
        <v>11</v>
      </c>
      <c r="O2104" s="24">
        <f>CLEAN!$U2104+CLEAN!$V2104+CLEAN!$W2104+CLEAN!$X2104+CLEAN!$Y2104+CLEAN!$Z2104</f>
        <v>85</v>
      </c>
      <c r="P2104" s="21">
        <f>IF(CLEAN!$M2104&lt;=32,3,IF(CLEAN!$M2104&lt;=65,2,1))</f>
        <v>3</v>
      </c>
      <c r="Q2104" s="21">
        <f>IF(Table_Market[[#This Row],[F_TOTAL_achat]]&lt;=14,1,IF(Table_Market[[#This Row],[F_TOTAL_achat]]&lt;=21,2,3))</f>
        <v>1</v>
      </c>
      <c r="R2104" s="21">
        <f>IF(Table_Market[[#This Row],[M_TOTAL_dépensé]]&lt;=115,1,IF(Table_Market[[#This Row],[M_TOTAL_dépensé]]&lt;=833,2,3))</f>
        <v>1</v>
      </c>
      <c r="S2104" s="21" t="str">
        <f>Table_Market[[#This Row],[R_SCORE]]&amp;Table_Market[[#This Row],[F_SCORE]]&amp;Table_Market[[#This Row],[M_SCORE]]</f>
        <v>311</v>
      </c>
      <c r="T21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04" s="24">
        <v>32</v>
      </c>
      <c r="V2104" s="24">
        <v>0</v>
      </c>
      <c r="W2104" s="24">
        <v>8</v>
      </c>
      <c r="X2104" s="24">
        <v>23</v>
      </c>
      <c r="Y2104" s="24">
        <v>4</v>
      </c>
      <c r="Z2104" s="24">
        <v>18</v>
      </c>
      <c r="AA2104" s="21">
        <v>1</v>
      </c>
      <c r="AB2104" s="21">
        <v>1</v>
      </c>
      <c r="AC2104" s="21">
        <v>0</v>
      </c>
      <c r="AD2104" s="21">
        <v>4</v>
      </c>
      <c r="AE2104" s="21">
        <v>6</v>
      </c>
      <c r="AF2104" s="21">
        <v>0</v>
      </c>
      <c r="AG2104" s="21">
        <v>0</v>
      </c>
      <c r="AH2104" s="21">
        <v>0</v>
      </c>
      <c r="AI2104" s="21">
        <v>0</v>
      </c>
      <c r="AJ2104" s="21">
        <v>0</v>
      </c>
      <c r="AK2104" s="21">
        <v>0</v>
      </c>
      <c r="AL2104" s="21">
        <v>3</v>
      </c>
      <c r="AM2104" s="21">
        <v>11</v>
      </c>
      <c r="AN2104" s="25">
        <v>0</v>
      </c>
    </row>
    <row r="2105" spans="1:40" x14ac:dyDescent="0.35">
      <c r="A2105" s="26">
        <v>1876</v>
      </c>
      <c r="B2105" s="27">
        <v>1990</v>
      </c>
      <c r="C2105" s="21">
        <f ca="1">YEAR(TODAY())-CLEAN!$B2105</f>
        <v>35</v>
      </c>
      <c r="D2105" s="28" t="s">
        <v>793</v>
      </c>
      <c r="E2105" s="27" t="s">
        <v>716</v>
      </c>
      <c r="F2105" s="27" t="s">
        <v>710</v>
      </c>
      <c r="G2105" s="29">
        <v>18929</v>
      </c>
      <c r="H2105" s="28">
        <v>0</v>
      </c>
      <c r="I2105" s="28">
        <v>0</v>
      </c>
      <c r="J2105" s="28">
        <f>CLEAN!$H2105+CLEAN!$I2105</f>
        <v>0</v>
      </c>
      <c r="K2105" s="30">
        <v>41321</v>
      </c>
      <c r="L2105" s="28">
        <f ca="1">YEAR(TODAY())-YEAR(CLEAN!$K2105)</f>
        <v>12</v>
      </c>
      <c r="M2105" s="28">
        <v>15</v>
      </c>
      <c r="N2105" s="28">
        <f>SUM(CLEAN!$AB2105:$AE2105)</f>
        <v>11</v>
      </c>
      <c r="O2105" s="31">
        <f>CLEAN!$U2105+CLEAN!$V2105+CLEAN!$W2105+CLEAN!$X2105+CLEAN!$Y2105+CLEAN!$Z2105</f>
        <v>85</v>
      </c>
      <c r="P2105" s="28">
        <f>IF(CLEAN!$M2105&lt;=32,3,IF(CLEAN!$M2105&lt;=65,2,1))</f>
        <v>3</v>
      </c>
      <c r="Q2105" s="28">
        <f>IF(Table_Market[[#This Row],[F_TOTAL_achat]]&lt;=14,1,IF(Table_Market[[#This Row],[F_TOTAL_achat]]&lt;=21,2,3))</f>
        <v>1</v>
      </c>
      <c r="R2105" s="28">
        <f>IF(Table_Market[[#This Row],[M_TOTAL_dépensé]]&lt;=115,1,IF(Table_Market[[#This Row],[M_TOTAL_dépensé]]&lt;=833,2,3))</f>
        <v>1</v>
      </c>
      <c r="S2105" s="21" t="str">
        <f>Table_Market[[#This Row],[R_SCORE]]&amp;Table_Market[[#This Row],[F_SCORE]]&amp;Table_Market[[#This Row],[M_SCORE]]</f>
        <v>311</v>
      </c>
      <c r="T21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05" s="31">
        <v>32</v>
      </c>
      <c r="V2105" s="31">
        <v>0</v>
      </c>
      <c r="W2105" s="31">
        <v>8</v>
      </c>
      <c r="X2105" s="31">
        <v>23</v>
      </c>
      <c r="Y2105" s="31">
        <v>4</v>
      </c>
      <c r="Z2105" s="31">
        <v>18</v>
      </c>
      <c r="AA2105" s="28">
        <v>1</v>
      </c>
      <c r="AB2105" s="28">
        <v>1</v>
      </c>
      <c r="AC2105" s="28">
        <v>0</v>
      </c>
      <c r="AD2105" s="28">
        <v>4</v>
      </c>
      <c r="AE2105" s="28">
        <v>6</v>
      </c>
      <c r="AF2105" s="28">
        <v>0</v>
      </c>
      <c r="AG2105" s="28">
        <v>0</v>
      </c>
      <c r="AH2105" s="28">
        <v>0</v>
      </c>
      <c r="AI2105" s="28">
        <v>0</v>
      </c>
      <c r="AJ2105" s="28">
        <v>0</v>
      </c>
      <c r="AK2105" s="28">
        <v>0</v>
      </c>
      <c r="AL2105" s="28">
        <v>3</v>
      </c>
      <c r="AM2105" s="28">
        <v>11</v>
      </c>
      <c r="AN2105" s="32">
        <v>0</v>
      </c>
    </row>
    <row r="2106" spans="1:40" x14ac:dyDescent="0.35">
      <c r="A2106" s="19">
        <v>624</v>
      </c>
      <c r="B2106" s="20">
        <v>1984</v>
      </c>
      <c r="C2106" s="21">
        <f ca="1">YEAR(TODAY())-CLEAN!$B2106</f>
        <v>41</v>
      </c>
      <c r="D2106" s="28" t="s">
        <v>793</v>
      </c>
      <c r="E2106" s="20" t="s">
        <v>717</v>
      </c>
      <c r="F2106" s="20" t="s">
        <v>709</v>
      </c>
      <c r="G2106" s="22">
        <v>18890</v>
      </c>
      <c r="H2106" s="21">
        <v>0</v>
      </c>
      <c r="I2106" s="21">
        <v>0</v>
      </c>
      <c r="J2106" s="21">
        <f>CLEAN!$H2106+CLEAN!$I2106</f>
        <v>0</v>
      </c>
      <c r="K2106" s="23">
        <v>41223</v>
      </c>
      <c r="L2106" s="21">
        <f ca="1">YEAR(TODAY())-YEAR(CLEAN!$K2106)</f>
        <v>13</v>
      </c>
      <c r="M2106" s="21">
        <v>5</v>
      </c>
      <c r="N2106" s="21">
        <f>SUM(CLEAN!$AB2106:$AE2106)</f>
        <v>9</v>
      </c>
      <c r="O2106" s="24">
        <f>CLEAN!$U2106+CLEAN!$V2106+CLEAN!$W2106+CLEAN!$X2106+CLEAN!$Y2106+CLEAN!$Z2106</f>
        <v>35</v>
      </c>
      <c r="P2106" s="21">
        <f>IF(CLEAN!$M2106&lt;=32,3,IF(CLEAN!$M2106&lt;=65,2,1))</f>
        <v>3</v>
      </c>
      <c r="Q2106" s="21">
        <f>IF(Table_Market[[#This Row],[F_TOTAL_achat]]&lt;=14,1,IF(Table_Market[[#This Row],[F_TOTAL_achat]]&lt;=21,2,3))</f>
        <v>1</v>
      </c>
      <c r="R2106" s="21">
        <f>IF(Table_Market[[#This Row],[M_TOTAL_dépensé]]&lt;=115,1,IF(Table_Market[[#This Row],[M_TOTAL_dépensé]]&lt;=833,2,3))</f>
        <v>1</v>
      </c>
      <c r="S2106" s="21" t="str">
        <f>Table_Market[[#This Row],[R_SCORE]]&amp;Table_Market[[#This Row],[F_SCORE]]&amp;Table_Market[[#This Row],[M_SCORE]]</f>
        <v>311</v>
      </c>
      <c r="T21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06" s="24">
        <v>6</v>
      </c>
      <c r="V2106" s="24">
        <v>4</v>
      </c>
      <c r="W2106" s="24">
        <v>1</v>
      </c>
      <c r="X2106" s="24">
        <v>7</v>
      </c>
      <c r="Y2106" s="24">
        <v>2</v>
      </c>
      <c r="Z2106" s="24">
        <v>15</v>
      </c>
      <c r="AA2106" s="21">
        <v>1</v>
      </c>
      <c r="AB2106" s="21">
        <v>0</v>
      </c>
      <c r="AC2106" s="21">
        <v>1</v>
      </c>
      <c r="AD2106" s="21">
        <v>2</v>
      </c>
      <c r="AE2106" s="21">
        <v>6</v>
      </c>
      <c r="AF2106" s="21">
        <v>1</v>
      </c>
      <c r="AG2106" s="21">
        <v>0</v>
      </c>
      <c r="AH2106" s="21">
        <v>0</v>
      </c>
      <c r="AI2106" s="21">
        <v>0</v>
      </c>
      <c r="AJ2106" s="21">
        <v>0</v>
      </c>
      <c r="AK2106" s="21">
        <v>0</v>
      </c>
      <c r="AL2106" s="21">
        <v>3</v>
      </c>
      <c r="AM2106" s="21">
        <v>11</v>
      </c>
      <c r="AN2106" s="25">
        <v>1</v>
      </c>
    </row>
    <row r="2107" spans="1:40" x14ac:dyDescent="0.35">
      <c r="A2107" s="26">
        <v>9668</v>
      </c>
      <c r="B2107" s="27">
        <v>1971</v>
      </c>
      <c r="C2107" s="21">
        <f ca="1">YEAR(TODAY())-CLEAN!$B2107</f>
        <v>54</v>
      </c>
      <c r="D2107" s="28" t="s">
        <v>792</v>
      </c>
      <c r="E2107" s="27" t="s">
        <v>716</v>
      </c>
      <c r="F2107" s="27" t="s">
        <v>710</v>
      </c>
      <c r="G2107" s="29">
        <v>18793</v>
      </c>
      <c r="H2107" s="28">
        <v>1</v>
      </c>
      <c r="I2107" s="28">
        <v>0</v>
      </c>
      <c r="J2107" s="28">
        <f>CLEAN!$H2107+CLEAN!$I2107</f>
        <v>1</v>
      </c>
      <c r="K2107" s="30">
        <v>41286</v>
      </c>
      <c r="L2107" s="28">
        <f ca="1">YEAR(TODAY())-YEAR(CLEAN!$K2107)</f>
        <v>12</v>
      </c>
      <c r="M2107" s="28">
        <v>14</v>
      </c>
      <c r="N2107" s="28">
        <f>SUM(CLEAN!$AB2107:$AE2107)</f>
        <v>14</v>
      </c>
      <c r="O2107" s="31">
        <f>CLEAN!$U2107+CLEAN!$V2107+CLEAN!$W2107+CLEAN!$X2107+CLEAN!$Y2107+CLEAN!$Z2107</f>
        <v>77</v>
      </c>
      <c r="P2107" s="28">
        <f>IF(CLEAN!$M2107&lt;=32,3,IF(CLEAN!$M2107&lt;=65,2,1))</f>
        <v>3</v>
      </c>
      <c r="Q2107" s="28">
        <f>IF(Table_Market[[#This Row],[F_TOTAL_achat]]&lt;=14,1,IF(Table_Market[[#This Row],[F_TOTAL_achat]]&lt;=21,2,3))</f>
        <v>1</v>
      </c>
      <c r="R2107" s="28">
        <f>IF(Table_Market[[#This Row],[M_TOTAL_dépensé]]&lt;=115,1,IF(Table_Market[[#This Row],[M_TOTAL_dépensé]]&lt;=833,2,3))</f>
        <v>1</v>
      </c>
      <c r="S2107" s="21" t="str">
        <f>Table_Market[[#This Row],[R_SCORE]]&amp;Table_Market[[#This Row],[F_SCORE]]&amp;Table_Market[[#This Row],[M_SCORE]]</f>
        <v>311</v>
      </c>
      <c r="T21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07" s="31">
        <v>4</v>
      </c>
      <c r="V2107" s="31">
        <v>16</v>
      </c>
      <c r="W2107" s="31">
        <v>20</v>
      </c>
      <c r="X2107" s="31">
        <v>0</v>
      </c>
      <c r="Y2107" s="31">
        <v>17</v>
      </c>
      <c r="Z2107" s="31">
        <v>20</v>
      </c>
      <c r="AA2107" s="28">
        <v>3</v>
      </c>
      <c r="AB2107" s="28">
        <v>2</v>
      </c>
      <c r="AC2107" s="28">
        <v>0</v>
      </c>
      <c r="AD2107" s="28">
        <v>4</v>
      </c>
      <c r="AE2107" s="28">
        <v>8</v>
      </c>
      <c r="AF2107" s="28">
        <v>0</v>
      </c>
      <c r="AG2107" s="28">
        <v>0</v>
      </c>
      <c r="AH2107" s="28">
        <v>0</v>
      </c>
      <c r="AI2107" s="28">
        <v>0</v>
      </c>
      <c r="AJ2107" s="28">
        <v>0</v>
      </c>
      <c r="AK2107" s="28">
        <v>0</v>
      </c>
      <c r="AL2107" s="28">
        <v>3</v>
      </c>
      <c r="AM2107" s="28">
        <v>11</v>
      </c>
      <c r="AN2107" s="32">
        <v>0</v>
      </c>
    </row>
    <row r="2108" spans="1:40" x14ac:dyDescent="0.35">
      <c r="A2108" s="19">
        <v>4055</v>
      </c>
      <c r="B2108" s="20">
        <v>1992</v>
      </c>
      <c r="C2108" s="21">
        <f ca="1">YEAR(TODAY())-CLEAN!$B2108</f>
        <v>33</v>
      </c>
      <c r="D2108" s="28" t="s">
        <v>793</v>
      </c>
      <c r="E2108" s="20" t="s">
        <v>715</v>
      </c>
      <c r="F2108" s="20" t="s">
        <v>709</v>
      </c>
      <c r="G2108" s="22">
        <v>18746</v>
      </c>
      <c r="H2108" s="21">
        <v>1</v>
      </c>
      <c r="I2108" s="21">
        <v>0</v>
      </c>
      <c r="J2108" s="21">
        <f>CLEAN!$H2108+CLEAN!$I2108</f>
        <v>1</v>
      </c>
      <c r="K2108" s="23">
        <v>41788</v>
      </c>
      <c r="L2108" s="21">
        <f ca="1">YEAR(TODAY())-YEAR(CLEAN!$K2108)</f>
        <v>11</v>
      </c>
      <c r="M2108" s="21">
        <v>41</v>
      </c>
      <c r="N2108" s="21">
        <f>SUM(CLEAN!$AB2108:$AE2108)</f>
        <v>12</v>
      </c>
      <c r="O2108" s="24">
        <f>CLEAN!$U2108+CLEAN!$V2108+CLEAN!$W2108+CLEAN!$X2108+CLEAN!$Y2108+CLEAN!$Z2108</f>
        <v>64</v>
      </c>
      <c r="P2108" s="21">
        <f>IF(CLEAN!$M2108&lt;=32,3,IF(CLEAN!$M2108&lt;=65,2,1))</f>
        <v>2</v>
      </c>
      <c r="Q2108" s="21">
        <f>IF(Table_Market[[#This Row],[F_TOTAL_achat]]&lt;=14,1,IF(Table_Market[[#This Row],[F_TOTAL_achat]]&lt;=21,2,3))</f>
        <v>1</v>
      </c>
      <c r="R2108" s="21">
        <f>IF(Table_Market[[#This Row],[M_TOTAL_dépensé]]&lt;=115,1,IF(Table_Market[[#This Row],[M_TOTAL_dépensé]]&lt;=833,2,3))</f>
        <v>1</v>
      </c>
      <c r="S2108" s="21" t="str">
        <f>Table_Market[[#This Row],[R_SCORE]]&amp;Table_Market[[#This Row],[F_SCORE]]&amp;Table_Market[[#This Row],[M_SCORE]]</f>
        <v>211</v>
      </c>
      <c r="T21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08" s="24">
        <v>2</v>
      </c>
      <c r="V2108" s="24">
        <v>10</v>
      </c>
      <c r="W2108" s="24">
        <v>11</v>
      </c>
      <c r="X2108" s="24">
        <v>12</v>
      </c>
      <c r="Y2108" s="24">
        <v>9</v>
      </c>
      <c r="Z2108" s="24">
        <v>20</v>
      </c>
      <c r="AA2108" s="21">
        <v>2</v>
      </c>
      <c r="AB2108" s="21">
        <v>3</v>
      </c>
      <c r="AC2108" s="21">
        <v>0</v>
      </c>
      <c r="AD2108" s="21">
        <v>3</v>
      </c>
      <c r="AE2108" s="21">
        <v>6</v>
      </c>
      <c r="AF2108" s="21">
        <v>0</v>
      </c>
      <c r="AG2108" s="21">
        <v>0</v>
      </c>
      <c r="AH2108" s="21">
        <v>0</v>
      </c>
      <c r="AI2108" s="21">
        <v>0</v>
      </c>
      <c r="AJ2108" s="21">
        <v>0</v>
      </c>
      <c r="AK2108" s="21">
        <v>0</v>
      </c>
      <c r="AL2108" s="21">
        <v>3</v>
      </c>
      <c r="AM2108" s="21">
        <v>11</v>
      </c>
      <c r="AN2108" s="25">
        <v>0</v>
      </c>
    </row>
    <row r="2109" spans="1:40" x14ac:dyDescent="0.35">
      <c r="A2109" s="26">
        <v>2661</v>
      </c>
      <c r="B2109" s="27">
        <v>1964</v>
      </c>
      <c r="C2109" s="21">
        <f ca="1">YEAR(TODAY())-CLEAN!$B2109</f>
        <v>61</v>
      </c>
      <c r="D2109" s="28" t="s">
        <v>794</v>
      </c>
      <c r="E2109" s="27" t="s">
        <v>716</v>
      </c>
      <c r="F2109" s="27" t="s">
        <v>709</v>
      </c>
      <c r="G2109" s="29">
        <v>18701</v>
      </c>
      <c r="H2109" s="28">
        <v>1</v>
      </c>
      <c r="I2109" s="28">
        <v>1</v>
      </c>
      <c r="J2109" s="28">
        <f>CLEAN!$H2109+CLEAN!$I2109</f>
        <v>2</v>
      </c>
      <c r="K2109" s="30">
        <v>41429</v>
      </c>
      <c r="L2109" s="28">
        <f ca="1">YEAR(TODAY())-YEAR(CLEAN!$K2109)</f>
        <v>12</v>
      </c>
      <c r="M2109" s="28">
        <v>95</v>
      </c>
      <c r="N2109" s="28">
        <f>SUM(CLEAN!$AB2109:$AE2109)</f>
        <v>11</v>
      </c>
      <c r="O2109" s="31">
        <f>CLEAN!$U2109+CLEAN!$V2109+CLEAN!$W2109+CLEAN!$X2109+CLEAN!$Y2109+CLEAN!$Z2109</f>
        <v>44</v>
      </c>
      <c r="P2109" s="28">
        <f>IF(CLEAN!$M2109&lt;=32,3,IF(CLEAN!$M2109&lt;=65,2,1))</f>
        <v>1</v>
      </c>
      <c r="Q2109" s="28">
        <f>IF(Table_Market[[#This Row],[F_TOTAL_achat]]&lt;=14,1,IF(Table_Market[[#This Row],[F_TOTAL_achat]]&lt;=21,2,3))</f>
        <v>1</v>
      </c>
      <c r="R2109" s="28">
        <f>IF(Table_Market[[#This Row],[M_TOTAL_dépensé]]&lt;=115,1,IF(Table_Market[[#This Row],[M_TOTAL_dépensé]]&lt;=833,2,3))</f>
        <v>1</v>
      </c>
      <c r="S2109" s="21" t="str">
        <f>Table_Market[[#This Row],[R_SCORE]]&amp;Table_Market[[#This Row],[F_SCORE]]&amp;Table_Market[[#This Row],[M_SCORE]]</f>
        <v>111</v>
      </c>
      <c r="T21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09" s="31">
        <v>12</v>
      </c>
      <c r="V2109" s="31">
        <v>4</v>
      </c>
      <c r="W2109" s="31">
        <v>2</v>
      </c>
      <c r="X2109" s="31">
        <v>10</v>
      </c>
      <c r="Y2109" s="31">
        <v>6</v>
      </c>
      <c r="Z2109" s="31">
        <v>10</v>
      </c>
      <c r="AA2109" s="28">
        <v>4</v>
      </c>
      <c r="AB2109" s="28">
        <v>2</v>
      </c>
      <c r="AC2109" s="28">
        <v>0</v>
      </c>
      <c r="AD2109" s="28">
        <v>4</v>
      </c>
      <c r="AE2109" s="28">
        <v>5</v>
      </c>
      <c r="AF2109" s="28">
        <v>0</v>
      </c>
      <c r="AG2109" s="28">
        <v>0</v>
      </c>
      <c r="AH2109" s="28">
        <v>0</v>
      </c>
      <c r="AI2109" s="28">
        <v>0</v>
      </c>
      <c r="AJ2109" s="28">
        <v>0</v>
      </c>
      <c r="AK2109" s="28">
        <v>0</v>
      </c>
      <c r="AL2109" s="28">
        <v>3</v>
      </c>
      <c r="AM2109" s="28">
        <v>11</v>
      </c>
      <c r="AN2109" s="32">
        <v>0</v>
      </c>
    </row>
    <row r="2110" spans="1:40" x14ac:dyDescent="0.35">
      <c r="A2110" s="19">
        <v>3130</v>
      </c>
      <c r="B2110" s="20">
        <v>1964</v>
      </c>
      <c r="C2110" s="21">
        <f ca="1">YEAR(TODAY())-CLEAN!$B2110</f>
        <v>61</v>
      </c>
      <c r="D2110" s="28" t="s">
        <v>794</v>
      </c>
      <c r="E2110" s="20" t="s">
        <v>716</v>
      </c>
      <c r="F2110" s="20" t="s">
        <v>709</v>
      </c>
      <c r="G2110" s="22">
        <v>18701</v>
      </c>
      <c r="H2110" s="21">
        <v>1</v>
      </c>
      <c r="I2110" s="21">
        <v>1</v>
      </c>
      <c r="J2110" s="21">
        <f>CLEAN!$H2110+CLEAN!$I2110</f>
        <v>2</v>
      </c>
      <c r="K2110" s="23">
        <v>41429</v>
      </c>
      <c r="L2110" s="21">
        <f ca="1">YEAR(TODAY())-YEAR(CLEAN!$K2110)</f>
        <v>12</v>
      </c>
      <c r="M2110" s="21">
        <v>95</v>
      </c>
      <c r="N2110" s="21">
        <f>SUM(CLEAN!$AB2110:$AE2110)</f>
        <v>11</v>
      </c>
      <c r="O2110" s="24">
        <f>CLEAN!$U2110+CLEAN!$V2110+CLEAN!$W2110+CLEAN!$X2110+CLEAN!$Y2110+CLEAN!$Z2110</f>
        <v>44</v>
      </c>
      <c r="P2110" s="21">
        <f>IF(CLEAN!$M2110&lt;=32,3,IF(CLEAN!$M2110&lt;=65,2,1))</f>
        <v>1</v>
      </c>
      <c r="Q2110" s="21">
        <f>IF(Table_Market[[#This Row],[F_TOTAL_achat]]&lt;=14,1,IF(Table_Market[[#This Row],[F_TOTAL_achat]]&lt;=21,2,3))</f>
        <v>1</v>
      </c>
      <c r="R2110" s="21">
        <f>IF(Table_Market[[#This Row],[M_TOTAL_dépensé]]&lt;=115,1,IF(Table_Market[[#This Row],[M_TOTAL_dépensé]]&lt;=833,2,3))</f>
        <v>1</v>
      </c>
      <c r="S2110" s="21" t="str">
        <f>Table_Market[[#This Row],[R_SCORE]]&amp;Table_Market[[#This Row],[F_SCORE]]&amp;Table_Market[[#This Row],[M_SCORE]]</f>
        <v>111</v>
      </c>
      <c r="T21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10" s="24">
        <v>12</v>
      </c>
      <c r="V2110" s="24">
        <v>4</v>
      </c>
      <c r="W2110" s="24">
        <v>2</v>
      </c>
      <c r="X2110" s="24">
        <v>10</v>
      </c>
      <c r="Y2110" s="24">
        <v>6</v>
      </c>
      <c r="Z2110" s="24">
        <v>10</v>
      </c>
      <c r="AA2110" s="21">
        <v>4</v>
      </c>
      <c r="AB2110" s="21">
        <v>2</v>
      </c>
      <c r="AC2110" s="21">
        <v>0</v>
      </c>
      <c r="AD2110" s="21">
        <v>4</v>
      </c>
      <c r="AE2110" s="21">
        <v>5</v>
      </c>
      <c r="AF2110" s="21">
        <v>0</v>
      </c>
      <c r="AG2110" s="21">
        <v>0</v>
      </c>
      <c r="AH2110" s="21">
        <v>0</v>
      </c>
      <c r="AI2110" s="21">
        <v>0</v>
      </c>
      <c r="AJ2110" s="21">
        <v>0</v>
      </c>
      <c r="AK2110" s="21">
        <v>0</v>
      </c>
      <c r="AL2110" s="21">
        <v>3</v>
      </c>
      <c r="AM2110" s="21">
        <v>11</v>
      </c>
      <c r="AN2110" s="25">
        <v>0</v>
      </c>
    </row>
    <row r="2111" spans="1:40" x14ac:dyDescent="0.35">
      <c r="A2111" s="26">
        <v>10826</v>
      </c>
      <c r="B2111" s="27">
        <v>1959</v>
      </c>
      <c r="C2111" s="21">
        <f ca="1">YEAR(TODAY())-CLEAN!$B2111</f>
        <v>66</v>
      </c>
      <c r="D2111" s="28" t="s">
        <v>794</v>
      </c>
      <c r="E2111" s="27" t="s">
        <v>716</v>
      </c>
      <c r="F2111" s="27" t="s">
        <v>710</v>
      </c>
      <c r="G2111" s="29">
        <v>18690</v>
      </c>
      <c r="H2111" s="28">
        <v>0</v>
      </c>
      <c r="I2111" s="28">
        <v>0</v>
      </c>
      <c r="J2111" s="28">
        <f>CLEAN!$H2111+CLEAN!$I2111</f>
        <v>0</v>
      </c>
      <c r="K2111" s="30">
        <v>41271</v>
      </c>
      <c r="L2111" s="28">
        <f ca="1">YEAR(TODAY())-YEAR(CLEAN!$K2111)</f>
        <v>13</v>
      </c>
      <c r="M2111" s="28">
        <v>77</v>
      </c>
      <c r="N2111" s="28">
        <f>SUM(CLEAN!$AB2111:$AE2111)</f>
        <v>12</v>
      </c>
      <c r="O2111" s="31">
        <f>CLEAN!$U2111+CLEAN!$V2111+CLEAN!$W2111+CLEAN!$X2111+CLEAN!$Y2111+CLEAN!$Z2111</f>
        <v>60</v>
      </c>
      <c r="P2111" s="28">
        <f>IF(CLEAN!$M2111&lt;=32,3,IF(CLEAN!$M2111&lt;=65,2,1))</f>
        <v>1</v>
      </c>
      <c r="Q2111" s="28">
        <f>IF(Table_Market[[#This Row],[F_TOTAL_achat]]&lt;=14,1,IF(Table_Market[[#This Row],[F_TOTAL_achat]]&lt;=21,2,3))</f>
        <v>1</v>
      </c>
      <c r="R2111" s="28">
        <f>IF(Table_Market[[#This Row],[M_TOTAL_dépensé]]&lt;=115,1,IF(Table_Market[[#This Row],[M_TOTAL_dépensé]]&lt;=833,2,3))</f>
        <v>1</v>
      </c>
      <c r="S2111" s="21" t="str">
        <f>Table_Market[[#This Row],[R_SCORE]]&amp;Table_Market[[#This Row],[F_SCORE]]&amp;Table_Market[[#This Row],[M_SCORE]]</f>
        <v>111</v>
      </c>
      <c r="T21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11" s="31">
        <v>6</v>
      </c>
      <c r="V2111" s="31">
        <v>1</v>
      </c>
      <c r="W2111" s="31">
        <v>7</v>
      </c>
      <c r="X2111" s="31">
        <v>23</v>
      </c>
      <c r="Y2111" s="31">
        <v>4</v>
      </c>
      <c r="Z2111" s="31">
        <v>19</v>
      </c>
      <c r="AA2111" s="28">
        <v>1</v>
      </c>
      <c r="AB2111" s="28">
        <v>1</v>
      </c>
      <c r="AC2111" s="28">
        <v>1</v>
      </c>
      <c r="AD2111" s="28">
        <v>2</v>
      </c>
      <c r="AE2111" s="28">
        <v>8</v>
      </c>
      <c r="AF2111" s="28">
        <v>0</v>
      </c>
      <c r="AG2111" s="28">
        <v>0</v>
      </c>
      <c r="AH2111" s="28">
        <v>0</v>
      </c>
      <c r="AI2111" s="28">
        <v>0</v>
      </c>
      <c r="AJ2111" s="28">
        <v>0</v>
      </c>
      <c r="AK2111" s="28">
        <v>0</v>
      </c>
      <c r="AL2111" s="28">
        <v>3</v>
      </c>
      <c r="AM2111" s="28">
        <v>11</v>
      </c>
      <c r="AN2111" s="32">
        <v>0</v>
      </c>
    </row>
    <row r="2112" spans="1:40" x14ac:dyDescent="0.35">
      <c r="A2112" s="19">
        <v>4086</v>
      </c>
      <c r="B2112" s="20">
        <v>1959</v>
      </c>
      <c r="C2112" s="21">
        <f ca="1">YEAR(TODAY())-CLEAN!$B2112</f>
        <v>66</v>
      </c>
      <c r="D2112" s="28" t="s">
        <v>794</v>
      </c>
      <c r="E2112" s="20" t="s">
        <v>716</v>
      </c>
      <c r="F2112" s="20" t="s">
        <v>710</v>
      </c>
      <c r="G2112" s="22">
        <v>18690</v>
      </c>
      <c r="H2112" s="21">
        <v>0</v>
      </c>
      <c r="I2112" s="21">
        <v>0</v>
      </c>
      <c r="J2112" s="21">
        <f>CLEAN!$H2112+CLEAN!$I2112</f>
        <v>0</v>
      </c>
      <c r="K2112" s="23">
        <v>41271</v>
      </c>
      <c r="L2112" s="21">
        <f ca="1">YEAR(TODAY())-YEAR(CLEAN!$K2112)</f>
        <v>13</v>
      </c>
      <c r="M2112" s="21">
        <v>77</v>
      </c>
      <c r="N2112" s="21">
        <f>SUM(CLEAN!$AB2112:$AE2112)</f>
        <v>12</v>
      </c>
      <c r="O2112" s="24">
        <f>CLEAN!$U2112+CLEAN!$V2112+CLEAN!$W2112+CLEAN!$X2112+CLEAN!$Y2112+CLEAN!$Z2112</f>
        <v>60</v>
      </c>
      <c r="P2112" s="21">
        <f>IF(CLEAN!$M2112&lt;=32,3,IF(CLEAN!$M2112&lt;=65,2,1))</f>
        <v>1</v>
      </c>
      <c r="Q2112" s="21">
        <f>IF(Table_Market[[#This Row],[F_TOTAL_achat]]&lt;=14,1,IF(Table_Market[[#This Row],[F_TOTAL_achat]]&lt;=21,2,3))</f>
        <v>1</v>
      </c>
      <c r="R2112" s="21">
        <f>IF(Table_Market[[#This Row],[M_TOTAL_dépensé]]&lt;=115,1,IF(Table_Market[[#This Row],[M_TOTAL_dépensé]]&lt;=833,2,3))</f>
        <v>1</v>
      </c>
      <c r="S2112" s="21" t="str">
        <f>Table_Market[[#This Row],[R_SCORE]]&amp;Table_Market[[#This Row],[F_SCORE]]&amp;Table_Market[[#This Row],[M_SCORE]]</f>
        <v>111</v>
      </c>
      <c r="T21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12" s="24">
        <v>6</v>
      </c>
      <c r="V2112" s="24">
        <v>1</v>
      </c>
      <c r="W2112" s="24">
        <v>7</v>
      </c>
      <c r="X2112" s="24">
        <v>23</v>
      </c>
      <c r="Y2112" s="24">
        <v>4</v>
      </c>
      <c r="Z2112" s="24">
        <v>19</v>
      </c>
      <c r="AA2112" s="21">
        <v>1</v>
      </c>
      <c r="AB2112" s="21">
        <v>1</v>
      </c>
      <c r="AC2112" s="21">
        <v>1</v>
      </c>
      <c r="AD2112" s="21">
        <v>2</v>
      </c>
      <c r="AE2112" s="21">
        <v>8</v>
      </c>
      <c r="AF2112" s="21">
        <v>0</v>
      </c>
      <c r="AG2112" s="21">
        <v>0</v>
      </c>
      <c r="AH2112" s="21">
        <v>0</v>
      </c>
      <c r="AI2112" s="21">
        <v>0</v>
      </c>
      <c r="AJ2112" s="21">
        <v>0</v>
      </c>
      <c r="AK2112" s="21">
        <v>0</v>
      </c>
      <c r="AL2112" s="21">
        <v>3</v>
      </c>
      <c r="AM2112" s="21">
        <v>11</v>
      </c>
      <c r="AN2112" s="25">
        <v>0</v>
      </c>
    </row>
    <row r="2113" spans="1:40" x14ac:dyDescent="0.35">
      <c r="A2113" s="26">
        <v>10304</v>
      </c>
      <c r="B2113" s="27">
        <v>1959</v>
      </c>
      <c r="C2113" s="21">
        <f ca="1">YEAR(TODAY())-CLEAN!$B2113</f>
        <v>66</v>
      </c>
      <c r="D2113" s="28" t="s">
        <v>794</v>
      </c>
      <c r="E2113" s="27" t="s">
        <v>716</v>
      </c>
      <c r="F2113" s="27" t="s">
        <v>710</v>
      </c>
      <c r="G2113" s="29">
        <v>18690</v>
      </c>
      <c r="H2113" s="28">
        <v>0</v>
      </c>
      <c r="I2113" s="28">
        <v>0</v>
      </c>
      <c r="J2113" s="28">
        <f>CLEAN!$H2113+CLEAN!$I2113</f>
        <v>0</v>
      </c>
      <c r="K2113" s="30">
        <v>41271</v>
      </c>
      <c r="L2113" s="28">
        <f ca="1">YEAR(TODAY())-YEAR(CLEAN!$K2113)</f>
        <v>13</v>
      </c>
      <c r="M2113" s="28">
        <v>77</v>
      </c>
      <c r="N2113" s="28">
        <f>SUM(CLEAN!$AB2113:$AE2113)</f>
        <v>12</v>
      </c>
      <c r="O2113" s="31">
        <f>CLEAN!$U2113+CLEAN!$V2113+CLEAN!$W2113+CLEAN!$X2113+CLEAN!$Y2113+CLEAN!$Z2113</f>
        <v>60</v>
      </c>
      <c r="P2113" s="28">
        <f>IF(CLEAN!$M2113&lt;=32,3,IF(CLEAN!$M2113&lt;=65,2,1))</f>
        <v>1</v>
      </c>
      <c r="Q2113" s="28">
        <f>IF(Table_Market[[#This Row],[F_TOTAL_achat]]&lt;=14,1,IF(Table_Market[[#This Row],[F_TOTAL_achat]]&lt;=21,2,3))</f>
        <v>1</v>
      </c>
      <c r="R2113" s="28">
        <f>IF(Table_Market[[#This Row],[M_TOTAL_dépensé]]&lt;=115,1,IF(Table_Market[[#This Row],[M_TOTAL_dépensé]]&lt;=833,2,3))</f>
        <v>1</v>
      </c>
      <c r="S2113" s="21" t="str">
        <f>Table_Market[[#This Row],[R_SCORE]]&amp;Table_Market[[#This Row],[F_SCORE]]&amp;Table_Market[[#This Row],[M_SCORE]]</f>
        <v>111</v>
      </c>
      <c r="T211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13" s="31">
        <v>6</v>
      </c>
      <c r="V2113" s="31">
        <v>1</v>
      </c>
      <c r="W2113" s="31">
        <v>7</v>
      </c>
      <c r="X2113" s="31">
        <v>23</v>
      </c>
      <c r="Y2113" s="31">
        <v>4</v>
      </c>
      <c r="Z2113" s="31">
        <v>19</v>
      </c>
      <c r="AA2113" s="28">
        <v>1</v>
      </c>
      <c r="AB2113" s="28">
        <v>1</v>
      </c>
      <c r="AC2113" s="28">
        <v>1</v>
      </c>
      <c r="AD2113" s="28">
        <v>2</v>
      </c>
      <c r="AE2113" s="28">
        <v>8</v>
      </c>
      <c r="AF2113" s="28">
        <v>0</v>
      </c>
      <c r="AG2113" s="28">
        <v>0</v>
      </c>
      <c r="AH2113" s="28">
        <v>0</v>
      </c>
      <c r="AI2113" s="28">
        <v>0</v>
      </c>
      <c r="AJ2113" s="28">
        <v>0</v>
      </c>
      <c r="AK2113" s="28">
        <v>0</v>
      </c>
      <c r="AL2113" s="28">
        <v>3</v>
      </c>
      <c r="AM2113" s="28">
        <v>11</v>
      </c>
      <c r="AN2113" s="32">
        <v>0</v>
      </c>
    </row>
    <row r="2114" spans="1:40" x14ac:dyDescent="0.35">
      <c r="A2114" s="19">
        <v>7892</v>
      </c>
      <c r="B2114" s="20">
        <v>1969</v>
      </c>
      <c r="C2114" s="21">
        <f ca="1">YEAR(TODAY())-CLEAN!$B2114</f>
        <v>56</v>
      </c>
      <c r="D2114" s="28" t="s">
        <v>792</v>
      </c>
      <c r="E2114" s="20" t="s">
        <v>716</v>
      </c>
      <c r="F2114" s="20" t="s">
        <v>709</v>
      </c>
      <c r="G2114" s="22">
        <v>18589</v>
      </c>
      <c r="H2114" s="21">
        <v>0</v>
      </c>
      <c r="I2114" s="21">
        <v>0</v>
      </c>
      <c r="J2114" s="21">
        <f>CLEAN!$H2114+CLEAN!$I2114</f>
        <v>0</v>
      </c>
      <c r="K2114" s="23">
        <v>41276</v>
      </c>
      <c r="L2114" s="21">
        <f ca="1">YEAR(TODAY())-YEAR(CLEAN!$K2114)</f>
        <v>12</v>
      </c>
      <c r="M2114" s="21">
        <v>89</v>
      </c>
      <c r="N2114" s="21">
        <f>SUM(CLEAN!$AB2114:$AE2114)</f>
        <v>13</v>
      </c>
      <c r="O2114" s="24">
        <f>CLEAN!$U2114+CLEAN!$V2114+CLEAN!$W2114+CLEAN!$X2114+CLEAN!$Y2114+CLEAN!$Z2114</f>
        <v>75</v>
      </c>
      <c r="P2114" s="21">
        <f>IF(CLEAN!$M2114&lt;=32,3,IF(CLEAN!$M2114&lt;=65,2,1))</f>
        <v>1</v>
      </c>
      <c r="Q2114" s="21">
        <f>IF(Table_Market[[#This Row],[F_TOTAL_achat]]&lt;=14,1,IF(Table_Market[[#This Row],[F_TOTAL_achat]]&lt;=21,2,3))</f>
        <v>1</v>
      </c>
      <c r="R2114" s="21">
        <f>IF(Table_Market[[#This Row],[M_TOTAL_dépensé]]&lt;=115,1,IF(Table_Market[[#This Row],[M_TOTAL_dépensé]]&lt;=833,2,3))</f>
        <v>1</v>
      </c>
      <c r="S2114" s="21" t="str">
        <f>Table_Market[[#This Row],[R_SCORE]]&amp;Table_Market[[#This Row],[F_SCORE]]&amp;Table_Market[[#This Row],[M_SCORE]]</f>
        <v>111</v>
      </c>
      <c r="T211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14" s="24">
        <v>6</v>
      </c>
      <c r="V2114" s="24">
        <v>4</v>
      </c>
      <c r="W2114" s="24">
        <v>25</v>
      </c>
      <c r="X2114" s="24">
        <v>15</v>
      </c>
      <c r="Y2114" s="24">
        <v>12</v>
      </c>
      <c r="Z2114" s="24">
        <v>13</v>
      </c>
      <c r="AA2114" s="21">
        <v>2</v>
      </c>
      <c r="AB2114" s="21">
        <v>2</v>
      </c>
      <c r="AC2114" s="21">
        <v>1</v>
      </c>
      <c r="AD2114" s="21">
        <v>3</v>
      </c>
      <c r="AE2114" s="21">
        <v>7</v>
      </c>
      <c r="AF2114" s="21">
        <v>0</v>
      </c>
      <c r="AG2114" s="21">
        <v>0</v>
      </c>
      <c r="AH2114" s="21">
        <v>0</v>
      </c>
      <c r="AI2114" s="21">
        <v>0</v>
      </c>
      <c r="AJ2114" s="21">
        <v>0</v>
      </c>
      <c r="AK2114" s="21">
        <v>0</v>
      </c>
      <c r="AL2114" s="21">
        <v>3</v>
      </c>
      <c r="AM2114" s="21">
        <v>11</v>
      </c>
      <c r="AN2114" s="25">
        <v>0</v>
      </c>
    </row>
    <row r="2115" spans="1:40" x14ac:dyDescent="0.35">
      <c r="A2115" s="26">
        <v>6528</v>
      </c>
      <c r="B2115" s="27">
        <v>1982</v>
      </c>
      <c r="C2115" s="21">
        <f ca="1">YEAR(TODAY())-CLEAN!$B2115</f>
        <v>43</v>
      </c>
      <c r="D2115" s="28" t="s">
        <v>793</v>
      </c>
      <c r="E2115" s="27" t="s">
        <v>717</v>
      </c>
      <c r="F2115" s="27" t="s">
        <v>713</v>
      </c>
      <c r="G2115" s="29">
        <v>18492</v>
      </c>
      <c r="H2115" s="28">
        <v>1</v>
      </c>
      <c r="I2115" s="28">
        <v>0</v>
      </c>
      <c r="J2115" s="28">
        <f>CLEAN!$H2115+CLEAN!$I2115</f>
        <v>1</v>
      </c>
      <c r="K2115" s="30">
        <v>41795</v>
      </c>
      <c r="L2115" s="28">
        <f ca="1">YEAR(TODAY())-YEAR(CLEAN!$K2115)</f>
        <v>11</v>
      </c>
      <c r="M2115" s="28">
        <v>75</v>
      </c>
      <c r="N2115" s="28">
        <f>SUM(CLEAN!$AB2115:$AE2115)</f>
        <v>11</v>
      </c>
      <c r="O2115" s="31">
        <f>CLEAN!$U2115+CLEAN!$V2115+CLEAN!$W2115+CLEAN!$X2115+CLEAN!$Y2115+CLEAN!$Z2115</f>
        <v>10</v>
      </c>
      <c r="P2115" s="28">
        <f>IF(CLEAN!$M2115&lt;=32,3,IF(CLEAN!$M2115&lt;=65,2,1))</f>
        <v>1</v>
      </c>
      <c r="Q2115" s="28">
        <f>IF(Table_Market[[#This Row],[F_TOTAL_achat]]&lt;=14,1,IF(Table_Market[[#This Row],[F_TOTAL_achat]]&lt;=21,2,3))</f>
        <v>1</v>
      </c>
      <c r="R2115" s="28">
        <f>IF(Table_Market[[#This Row],[M_TOTAL_dépensé]]&lt;=115,1,IF(Table_Market[[#This Row],[M_TOTAL_dépensé]]&lt;=833,2,3))</f>
        <v>1</v>
      </c>
      <c r="S2115" s="21" t="str">
        <f>Table_Market[[#This Row],[R_SCORE]]&amp;Table_Market[[#This Row],[F_SCORE]]&amp;Table_Market[[#This Row],[M_SCORE]]</f>
        <v>111</v>
      </c>
      <c r="T211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15" s="31">
        <v>2</v>
      </c>
      <c r="V2115" s="31">
        <v>2</v>
      </c>
      <c r="W2115" s="31">
        <v>2</v>
      </c>
      <c r="X2115" s="31">
        <v>2</v>
      </c>
      <c r="Y2115" s="31">
        <v>1</v>
      </c>
      <c r="Z2115" s="31">
        <v>1</v>
      </c>
      <c r="AA2115" s="28">
        <v>1</v>
      </c>
      <c r="AB2115" s="28">
        <v>1</v>
      </c>
      <c r="AC2115" s="28">
        <v>0</v>
      </c>
      <c r="AD2115" s="28">
        <v>2</v>
      </c>
      <c r="AE2115" s="28">
        <v>8</v>
      </c>
      <c r="AF2115" s="28">
        <v>0</v>
      </c>
      <c r="AG2115" s="28">
        <v>0</v>
      </c>
      <c r="AH2115" s="28">
        <v>0</v>
      </c>
      <c r="AI2115" s="28">
        <v>0</v>
      </c>
      <c r="AJ2115" s="28">
        <v>0</v>
      </c>
      <c r="AK2115" s="28">
        <v>0</v>
      </c>
      <c r="AL2115" s="28">
        <v>3</v>
      </c>
      <c r="AM2115" s="28">
        <v>11</v>
      </c>
      <c r="AN2115" s="32">
        <v>0</v>
      </c>
    </row>
    <row r="2116" spans="1:40" x14ac:dyDescent="0.35">
      <c r="A2116" s="19">
        <v>6398</v>
      </c>
      <c r="B2116" s="20">
        <v>1974</v>
      </c>
      <c r="C2116" s="21">
        <f ca="1">YEAR(TODAY())-CLEAN!$B2116</f>
        <v>51</v>
      </c>
      <c r="D2116" s="28" t="s">
        <v>792</v>
      </c>
      <c r="E2116" s="20" t="s">
        <v>715</v>
      </c>
      <c r="F2116" s="20" t="s">
        <v>710</v>
      </c>
      <c r="G2116" s="22">
        <v>18393</v>
      </c>
      <c r="H2116" s="21">
        <v>1</v>
      </c>
      <c r="I2116" s="21">
        <v>0</v>
      </c>
      <c r="J2116" s="21">
        <f>CLEAN!$H2116+CLEAN!$I2116</f>
        <v>1</v>
      </c>
      <c r="K2116" s="23">
        <v>41727</v>
      </c>
      <c r="L2116" s="21">
        <f ca="1">YEAR(TODAY())-YEAR(CLEAN!$K2116)</f>
        <v>11</v>
      </c>
      <c r="M2116" s="21">
        <v>2</v>
      </c>
      <c r="N2116" s="21">
        <f>SUM(CLEAN!$AB2116:$AE2116)</f>
        <v>14</v>
      </c>
      <c r="O2116" s="24">
        <f>CLEAN!$U2116+CLEAN!$V2116+CLEAN!$W2116+CLEAN!$X2116+CLEAN!$Y2116+CLEAN!$Z2116</f>
        <v>50</v>
      </c>
      <c r="P2116" s="21">
        <f>IF(CLEAN!$M2116&lt;=32,3,IF(CLEAN!$M2116&lt;=65,2,1))</f>
        <v>3</v>
      </c>
      <c r="Q2116" s="21">
        <f>IF(Table_Market[[#This Row],[F_TOTAL_achat]]&lt;=14,1,IF(Table_Market[[#This Row],[F_TOTAL_achat]]&lt;=21,2,3))</f>
        <v>1</v>
      </c>
      <c r="R2116" s="21">
        <f>IF(Table_Market[[#This Row],[M_TOTAL_dépensé]]&lt;=115,1,IF(Table_Market[[#This Row],[M_TOTAL_dépensé]]&lt;=833,2,3))</f>
        <v>1</v>
      </c>
      <c r="S2116" s="21" t="str">
        <f>Table_Market[[#This Row],[R_SCORE]]&amp;Table_Market[[#This Row],[F_SCORE]]&amp;Table_Market[[#This Row],[M_SCORE]]</f>
        <v>311</v>
      </c>
      <c r="T211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16" s="24">
        <v>7</v>
      </c>
      <c r="V2116" s="24">
        <v>10</v>
      </c>
      <c r="W2116" s="24">
        <v>13</v>
      </c>
      <c r="X2116" s="24">
        <v>16</v>
      </c>
      <c r="Y2116" s="24">
        <v>0</v>
      </c>
      <c r="Z2116" s="24">
        <v>4</v>
      </c>
      <c r="AA2116" s="21">
        <v>2</v>
      </c>
      <c r="AB2116" s="21">
        <v>3</v>
      </c>
      <c r="AC2116" s="21">
        <v>0</v>
      </c>
      <c r="AD2116" s="21">
        <v>3</v>
      </c>
      <c r="AE2116" s="21">
        <v>8</v>
      </c>
      <c r="AF2116" s="21">
        <v>0</v>
      </c>
      <c r="AG2116" s="21">
        <v>0</v>
      </c>
      <c r="AH2116" s="21">
        <v>0</v>
      </c>
      <c r="AI2116" s="21">
        <v>0</v>
      </c>
      <c r="AJ2116" s="21">
        <v>0</v>
      </c>
      <c r="AK2116" s="21">
        <v>0</v>
      </c>
      <c r="AL2116" s="21">
        <v>3</v>
      </c>
      <c r="AM2116" s="21">
        <v>11</v>
      </c>
      <c r="AN2116" s="25">
        <v>0</v>
      </c>
    </row>
    <row r="2117" spans="1:40" x14ac:dyDescent="0.35">
      <c r="A2117" s="26">
        <v>5294</v>
      </c>
      <c r="B2117" s="27">
        <v>1989</v>
      </c>
      <c r="C2117" s="21">
        <f ca="1">YEAR(TODAY())-CLEAN!$B2117</f>
        <v>36</v>
      </c>
      <c r="D2117" s="28" t="s">
        <v>793</v>
      </c>
      <c r="E2117" s="27" t="s">
        <v>716</v>
      </c>
      <c r="F2117" s="27" t="s">
        <v>709</v>
      </c>
      <c r="G2117" s="29">
        <v>18358</v>
      </c>
      <c r="H2117" s="28">
        <v>1</v>
      </c>
      <c r="I2117" s="28">
        <v>0</v>
      </c>
      <c r="J2117" s="28">
        <f>CLEAN!$H2117+CLEAN!$I2117</f>
        <v>1</v>
      </c>
      <c r="K2117" s="30">
        <v>41598</v>
      </c>
      <c r="L2117" s="28">
        <f ca="1">YEAR(TODAY())-YEAR(CLEAN!$K2117)</f>
        <v>12</v>
      </c>
      <c r="M2117" s="28">
        <v>49</v>
      </c>
      <c r="N2117" s="28">
        <f>SUM(CLEAN!$AB2117:$AE2117)</f>
        <v>14</v>
      </c>
      <c r="O2117" s="31">
        <f>CLEAN!$U2117+CLEAN!$V2117+CLEAN!$W2117+CLEAN!$X2117+CLEAN!$Y2117+CLEAN!$Z2117</f>
        <v>57</v>
      </c>
      <c r="P2117" s="28">
        <f>IF(CLEAN!$M2117&lt;=32,3,IF(CLEAN!$M2117&lt;=65,2,1))</f>
        <v>2</v>
      </c>
      <c r="Q2117" s="28">
        <f>IF(Table_Market[[#This Row],[F_TOTAL_achat]]&lt;=14,1,IF(Table_Market[[#This Row],[F_TOTAL_achat]]&lt;=21,2,3))</f>
        <v>1</v>
      </c>
      <c r="R2117" s="28">
        <f>IF(Table_Market[[#This Row],[M_TOTAL_dépensé]]&lt;=115,1,IF(Table_Market[[#This Row],[M_TOTAL_dépensé]]&lt;=833,2,3))</f>
        <v>1</v>
      </c>
      <c r="S2117" s="21" t="str">
        <f>Table_Market[[#This Row],[R_SCORE]]&amp;Table_Market[[#This Row],[F_SCORE]]&amp;Table_Market[[#This Row],[M_SCORE]]</f>
        <v>211</v>
      </c>
      <c r="T211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17" s="31">
        <v>6</v>
      </c>
      <c r="V2117" s="31">
        <v>8</v>
      </c>
      <c r="W2117" s="31">
        <v>19</v>
      </c>
      <c r="X2117" s="31">
        <v>16</v>
      </c>
      <c r="Y2117" s="31">
        <v>4</v>
      </c>
      <c r="Z2117" s="31">
        <v>4</v>
      </c>
      <c r="AA2117" s="28">
        <v>3</v>
      </c>
      <c r="AB2117" s="28">
        <v>3</v>
      </c>
      <c r="AC2117" s="28">
        <v>0</v>
      </c>
      <c r="AD2117" s="28">
        <v>4</v>
      </c>
      <c r="AE2117" s="28">
        <v>7</v>
      </c>
      <c r="AF2117" s="28">
        <v>0</v>
      </c>
      <c r="AG2117" s="28">
        <v>0</v>
      </c>
      <c r="AH2117" s="28">
        <v>0</v>
      </c>
      <c r="AI2117" s="28">
        <v>0</v>
      </c>
      <c r="AJ2117" s="28">
        <v>0</v>
      </c>
      <c r="AK2117" s="28">
        <v>0</v>
      </c>
      <c r="AL2117" s="28">
        <v>3</v>
      </c>
      <c r="AM2117" s="28">
        <v>11</v>
      </c>
      <c r="AN2117" s="32">
        <v>0</v>
      </c>
    </row>
    <row r="2118" spans="1:40" x14ac:dyDescent="0.35">
      <c r="A2118" s="19">
        <v>3068</v>
      </c>
      <c r="B2118" s="20">
        <v>1990</v>
      </c>
      <c r="C2118" s="21">
        <f ca="1">YEAR(TODAY())-CLEAN!$B2118</f>
        <v>35</v>
      </c>
      <c r="D2118" s="28" t="s">
        <v>793</v>
      </c>
      <c r="E2118" s="20" t="s">
        <v>716</v>
      </c>
      <c r="F2118" s="20" t="s">
        <v>710</v>
      </c>
      <c r="G2118" s="22">
        <v>18351</v>
      </c>
      <c r="H2118" s="21">
        <v>0</v>
      </c>
      <c r="I2118" s="21">
        <v>0</v>
      </c>
      <c r="J2118" s="21">
        <f>CLEAN!$H2118+CLEAN!$I2118</f>
        <v>0</v>
      </c>
      <c r="K2118" s="23">
        <v>41576</v>
      </c>
      <c r="L2118" s="21">
        <f ca="1">YEAR(TODAY())-YEAR(CLEAN!$K2118)</f>
        <v>12</v>
      </c>
      <c r="M2118" s="21">
        <v>1</v>
      </c>
      <c r="N2118" s="21">
        <f>SUM(CLEAN!$AB2118:$AE2118)</f>
        <v>12</v>
      </c>
      <c r="O2118" s="24">
        <f>CLEAN!$U2118+CLEAN!$V2118+CLEAN!$W2118+CLEAN!$X2118+CLEAN!$Y2118+CLEAN!$Z2118</f>
        <v>43</v>
      </c>
      <c r="P2118" s="21">
        <f>IF(CLEAN!$M2118&lt;=32,3,IF(CLEAN!$M2118&lt;=65,2,1))</f>
        <v>3</v>
      </c>
      <c r="Q2118" s="21">
        <f>IF(Table_Market[[#This Row],[F_TOTAL_achat]]&lt;=14,1,IF(Table_Market[[#This Row],[F_TOTAL_achat]]&lt;=21,2,3))</f>
        <v>1</v>
      </c>
      <c r="R2118" s="21">
        <f>IF(Table_Market[[#This Row],[M_TOTAL_dépensé]]&lt;=115,1,IF(Table_Market[[#This Row],[M_TOTAL_dépensé]]&lt;=833,2,3))</f>
        <v>1</v>
      </c>
      <c r="S2118" s="21" t="str">
        <f>Table_Market[[#This Row],[R_SCORE]]&amp;Table_Market[[#This Row],[F_SCORE]]&amp;Table_Market[[#This Row],[M_SCORE]]</f>
        <v>311</v>
      </c>
      <c r="T211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18" s="24">
        <v>1</v>
      </c>
      <c r="V2118" s="24">
        <v>12</v>
      </c>
      <c r="W2118" s="24">
        <v>9</v>
      </c>
      <c r="X2118" s="24">
        <v>0</v>
      </c>
      <c r="Y2118" s="24">
        <v>14</v>
      </c>
      <c r="Z2118" s="24">
        <v>7</v>
      </c>
      <c r="AA2118" s="21">
        <v>1</v>
      </c>
      <c r="AB2118" s="21">
        <v>2</v>
      </c>
      <c r="AC2118" s="21">
        <v>0</v>
      </c>
      <c r="AD2118" s="21">
        <v>3</v>
      </c>
      <c r="AE2118" s="21">
        <v>7</v>
      </c>
      <c r="AF2118" s="21">
        <v>0</v>
      </c>
      <c r="AG2118" s="21">
        <v>0</v>
      </c>
      <c r="AH2118" s="21">
        <v>0</v>
      </c>
      <c r="AI2118" s="21">
        <v>0</v>
      </c>
      <c r="AJ2118" s="21">
        <v>0</v>
      </c>
      <c r="AK2118" s="21">
        <v>0</v>
      </c>
      <c r="AL2118" s="21">
        <v>3</v>
      </c>
      <c r="AM2118" s="21">
        <v>11</v>
      </c>
      <c r="AN2118" s="25">
        <v>0</v>
      </c>
    </row>
    <row r="2119" spans="1:40" x14ac:dyDescent="0.35">
      <c r="A2119" s="26">
        <v>8369</v>
      </c>
      <c r="B2119" s="27">
        <v>1987</v>
      </c>
      <c r="C2119" s="21">
        <f ca="1">YEAR(TODAY())-CLEAN!$B2119</f>
        <v>38</v>
      </c>
      <c r="D2119" s="28" t="s">
        <v>793</v>
      </c>
      <c r="E2119" s="27" t="s">
        <v>716</v>
      </c>
      <c r="F2119" s="27" t="s">
        <v>713</v>
      </c>
      <c r="G2119" s="29">
        <v>18227</v>
      </c>
      <c r="H2119" s="28">
        <v>1</v>
      </c>
      <c r="I2119" s="28">
        <v>0</v>
      </c>
      <c r="J2119" s="28">
        <f>CLEAN!$H2119+CLEAN!$I2119</f>
        <v>1</v>
      </c>
      <c r="K2119" s="30">
        <v>41221</v>
      </c>
      <c r="L2119" s="28">
        <f ca="1">YEAR(TODAY())-YEAR(CLEAN!$K2119)</f>
        <v>13</v>
      </c>
      <c r="M2119" s="28">
        <v>21</v>
      </c>
      <c r="N2119" s="28">
        <f>SUM(CLEAN!$AB2119:$AE2119)</f>
        <v>11</v>
      </c>
      <c r="O2119" s="31">
        <f>CLEAN!$U2119+CLEAN!$V2119+CLEAN!$W2119+CLEAN!$X2119+CLEAN!$Y2119+CLEAN!$Z2119</f>
        <v>28</v>
      </c>
      <c r="P2119" s="28">
        <f>IF(CLEAN!$M2119&lt;=32,3,IF(CLEAN!$M2119&lt;=65,2,1))</f>
        <v>3</v>
      </c>
      <c r="Q2119" s="28">
        <f>IF(Table_Market[[#This Row],[F_TOTAL_achat]]&lt;=14,1,IF(Table_Market[[#This Row],[F_TOTAL_achat]]&lt;=21,2,3))</f>
        <v>1</v>
      </c>
      <c r="R2119" s="28">
        <f>IF(Table_Market[[#This Row],[M_TOTAL_dépensé]]&lt;=115,1,IF(Table_Market[[#This Row],[M_TOTAL_dépensé]]&lt;=833,2,3))</f>
        <v>1</v>
      </c>
      <c r="S2119" s="21" t="str">
        <f>Table_Market[[#This Row],[R_SCORE]]&amp;Table_Market[[#This Row],[F_SCORE]]&amp;Table_Market[[#This Row],[M_SCORE]]</f>
        <v>311</v>
      </c>
      <c r="T211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19" s="31">
        <v>1</v>
      </c>
      <c r="V2119" s="31">
        <v>2</v>
      </c>
      <c r="W2119" s="31">
        <v>7</v>
      </c>
      <c r="X2119" s="31">
        <v>4</v>
      </c>
      <c r="Y2119" s="31">
        <v>3</v>
      </c>
      <c r="Z2119" s="31">
        <v>11</v>
      </c>
      <c r="AA2119" s="28">
        <v>1</v>
      </c>
      <c r="AB2119" s="28">
        <v>0</v>
      </c>
      <c r="AC2119" s="28">
        <v>1</v>
      </c>
      <c r="AD2119" s="28">
        <v>2</v>
      </c>
      <c r="AE2119" s="28">
        <v>8</v>
      </c>
      <c r="AF2119" s="28">
        <v>0</v>
      </c>
      <c r="AG2119" s="28">
        <v>0</v>
      </c>
      <c r="AH2119" s="28">
        <v>0</v>
      </c>
      <c r="AI2119" s="28">
        <v>0</v>
      </c>
      <c r="AJ2119" s="28">
        <v>0</v>
      </c>
      <c r="AK2119" s="28">
        <v>0</v>
      </c>
      <c r="AL2119" s="28">
        <v>3</v>
      </c>
      <c r="AM2119" s="28">
        <v>11</v>
      </c>
      <c r="AN2119" s="32">
        <v>0</v>
      </c>
    </row>
    <row r="2120" spans="1:40" x14ac:dyDescent="0.35">
      <c r="A2120" s="19">
        <v>2431</v>
      </c>
      <c r="B2120" s="20">
        <v>1990</v>
      </c>
      <c r="C2120" s="21">
        <f ca="1">YEAR(TODAY())-CLEAN!$B2120</f>
        <v>35</v>
      </c>
      <c r="D2120" s="28" t="s">
        <v>793</v>
      </c>
      <c r="E2120" s="20" t="s">
        <v>716</v>
      </c>
      <c r="F2120" s="20" t="s">
        <v>710</v>
      </c>
      <c r="G2120" s="22">
        <v>18222</v>
      </c>
      <c r="H2120" s="21">
        <v>0</v>
      </c>
      <c r="I2120" s="21">
        <v>0</v>
      </c>
      <c r="J2120" s="21">
        <f>CLEAN!$H2120+CLEAN!$I2120</f>
        <v>0</v>
      </c>
      <c r="K2120" s="23">
        <v>41274</v>
      </c>
      <c r="L2120" s="21">
        <f ca="1">YEAR(TODAY())-YEAR(CLEAN!$K2120)</f>
        <v>13</v>
      </c>
      <c r="M2120" s="21">
        <v>70</v>
      </c>
      <c r="N2120" s="21">
        <f>SUM(CLEAN!$AB2120:$AE2120)</f>
        <v>13</v>
      </c>
      <c r="O2120" s="24">
        <f>CLEAN!$U2120+CLEAN!$V2120+CLEAN!$W2120+CLEAN!$X2120+CLEAN!$Y2120+CLEAN!$Z2120</f>
        <v>67</v>
      </c>
      <c r="P2120" s="21">
        <f>IF(CLEAN!$M2120&lt;=32,3,IF(CLEAN!$M2120&lt;=65,2,1))</f>
        <v>1</v>
      </c>
      <c r="Q2120" s="21">
        <f>IF(Table_Market[[#This Row],[F_TOTAL_achat]]&lt;=14,1,IF(Table_Market[[#This Row],[F_TOTAL_achat]]&lt;=21,2,3))</f>
        <v>1</v>
      </c>
      <c r="R2120" s="21">
        <f>IF(Table_Market[[#This Row],[M_TOTAL_dépensé]]&lt;=115,1,IF(Table_Market[[#This Row],[M_TOTAL_dépensé]]&lt;=833,2,3))</f>
        <v>1</v>
      </c>
      <c r="S2120" s="21" t="str">
        <f>Table_Market[[#This Row],[R_SCORE]]&amp;Table_Market[[#This Row],[F_SCORE]]&amp;Table_Market[[#This Row],[M_SCORE]]</f>
        <v>111</v>
      </c>
      <c r="T212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20" s="24">
        <v>12</v>
      </c>
      <c r="V2120" s="24">
        <v>4</v>
      </c>
      <c r="W2120" s="24">
        <v>19</v>
      </c>
      <c r="X2120" s="24">
        <v>12</v>
      </c>
      <c r="Y2120" s="24">
        <v>6</v>
      </c>
      <c r="Z2120" s="24">
        <v>14</v>
      </c>
      <c r="AA2120" s="21">
        <v>1</v>
      </c>
      <c r="AB2120" s="21">
        <v>2</v>
      </c>
      <c r="AC2120" s="21">
        <v>0</v>
      </c>
      <c r="AD2120" s="21">
        <v>3</v>
      </c>
      <c r="AE2120" s="21">
        <v>8</v>
      </c>
      <c r="AF2120" s="21">
        <v>0</v>
      </c>
      <c r="AG2120" s="21">
        <v>0</v>
      </c>
      <c r="AH2120" s="21">
        <v>0</v>
      </c>
      <c r="AI2120" s="21">
        <v>0</v>
      </c>
      <c r="AJ2120" s="21">
        <v>0</v>
      </c>
      <c r="AK2120" s="21">
        <v>0</v>
      </c>
      <c r="AL2120" s="21">
        <v>3</v>
      </c>
      <c r="AM2120" s="21">
        <v>11</v>
      </c>
      <c r="AN2120" s="25">
        <v>0</v>
      </c>
    </row>
    <row r="2121" spans="1:40" x14ac:dyDescent="0.35">
      <c r="A2121" s="26">
        <v>10790</v>
      </c>
      <c r="B2121" s="27">
        <v>1985</v>
      </c>
      <c r="C2121" s="21">
        <f ca="1">YEAR(TODAY())-CLEAN!$B2121</f>
        <v>40</v>
      </c>
      <c r="D2121" s="28" t="s">
        <v>793</v>
      </c>
      <c r="E2121" s="27" t="s">
        <v>714</v>
      </c>
      <c r="F2121" s="27" t="s">
        <v>710</v>
      </c>
      <c r="G2121" s="29">
        <v>18169</v>
      </c>
      <c r="H2121" s="28">
        <v>1</v>
      </c>
      <c r="I2121" s="28">
        <v>0</v>
      </c>
      <c r="J2121" s="28">
        <f>CLEAN!$H2121+CLEAN!$I2121</f>
        <v>1</v>
      </c>
      <c r="K2121" s="30">
        <v>41324</v>
      </c>
      <c r="L2121" s="28">
        <f ca="1">YEAR(TODAY())-YEAR(CLEAN!$K2121)</f>
        <v>12</v>
      </c>
      <c r="M2121" s="28">
        <v>40</v>
      </c>
      <c r="N2121" s="28">
        <f>SUM(CLEAN!$AB2121:$AE2121)</f>
        <v>11</v>
      </c>
      <c r="O2121" s="31">
        <f>CLEAN!$U2121+CLEAN!$V2121+CLEAN!$W2121+CLEAN!$X2121+CLEAN!$Y2121+CLEAN!$Z2121</f>
        <v>21</v>
      </c>
      <c r="P2121" s="28">
        <f>IF(CLEAN!$M2121&lt;=32,3,IF(CLEAN!$M2121&lt;=65,2,1))</f>
        <v>2</v>
      </c>
      <c r="Q2121" s="28">
        <f>IF(Table_Market[[#This Row],[F_TOTAL_achat]]&lt;=14,1,IF(Table_Market[[#This Row],[F_TOTAL_achat]]&lt;=21,2,3))</f>
        <v>1</v>
      </c>
      <c r="R2121" s="28">
        <f>IF(Table_Market[[#This Row],[M_TOTAL_dépensé]]&lt;=115,1,IF(Table_Market[[#This Row],[M_TOTAL_dépensé]]&lt;=833,2,3))</f>
        <v>1</v>
      </c>
      <c r="S2121" s="21" t="str">
        <f>Table_Market[[#This Row],[R_SCORE]]&amp;Table_Market[[#This Row],[F_SCORE]]&amp;Table_Market[[#This Row],[M_SCORE]]</f>
        <v>211</v>
      </c>
      <c r="T212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21" s="31">
        <v>9</v>
      </c>
      <c r="V2121" s="31">
        <v>0</v>
      </c>
      <c r="W2121" s="31">
        <v>5</v>
      </c>
      <c r="X2121" s="31">
        <v>0</v>
      </c>
      <c r="Y2121" s="31">
        <v>0</v>
      </c>
      <c r="Z2121" s="31">
        <v>7</v>
      </c>
      <c r="AA2121" s="28">
        <v>1</v>
      </c>
      <c r="AB2121" s="28">
        <v>1</v>
      </c>
      <c r="AC2121" s="28">
        <v>0</v>
      </c>
      <c r="AD2121" s="28">
        <v>2</v>
      </c>
      <c r="AE2121" s="28">
        <v>8</v>
      </c>
      <c r="AF2121" s="28">
        <v>0</v>
      </c>
      <c r="AG2121" s="28">
        <v>0</v>
      </c>
      <c r="AH2121" s="28">
        <v>0</v>
      </c>
      <c r="AI2121" s="28">
        <v>0</v>
      </c>
      <c r="AJ2121" s="28">
        <v>0</v>
      </c>
      <c r="AK2121" s="28">
        <v>0</v>
      </c>
      <c r="AL2121" s="28">
        <v>3</v>
      </c>
      <c r="AM2121" s="28">
        <v>11</v>
      </c>
      <c r="AN2121" s="32">
        <v>0</v>
      </c>
    </row>
    <row r="2122" spans="1:40" x14ac:dyDescent="0.35">
      <c r="A2122" s="19">
        <v>5029</v>
      </c>
      <c r="B2122" s="20">
        <v>1946</v>
      </c>
      <c r="C2122" s="21">
        <f ca="1">YEAR(TODAY())-CLEAN!$B2122</f>
        <v>79</v>
      </c>
      <c r="D2122" s="28" t="s">
        <v>794</v>
      </c>
      <c r="E2122" s="20" t="s">
        <v>716</v>
      </c>
      <c r="F2122" s="20" t="s">
        <v>710</v>
      </c>
      <c r="G2122" s="22">
        <v>18100</v>
      </c>
      <c r="H2122" s="21">
        <v>0</v>
      </c>
      <c r="I2122" s="21">
        <v>0</v>
      </c>
      <c r="J2122" s="21">
        <f>CLEAN!$H2122+CLEAN!$I2122</f>
        <v>0</v>
      </c>
      <c r="K2122" s="23">
        <v>41492</v>
      </c>
      <c r="L2122" s="21">
        <f ca="1">YEAR(TODAY())-YEAR(CLEAN!$K2122)</f>
        <v>12</v>
      </c>
      <c r="M2122" s="21">
        <v>14</v>
      </c>
      <c r="N2122" s="21">
        <f>SUM(CLEAN!$AB2122:$AE2122)</f>
        <v>8</v>
      </c>
      <c r="O2122" s="24">
        <f>CLEAN!$U2122+CLEAN!$V2122+CLEAN!$W2122+CLEAN!$X2122+CLEAN!$Y2122+CLEAN!$Z2122</f>
        <v>14</v>
      </c>
      <c r="P2122" s="21">
        <f>IF(CLEAN!$M2122&lt;=32,3,IF(CLEAN!$M2122&lt;=65,2,1))</f>
        <v>3</v>
      </c>
      <c r="Q2122" s="21">
        <f>IF(Table_Market[[#This Row],[F_TOTAL_achat]]&lt;=14,1,IF(Table_Market[[#This Row],[F_TOTAL_achat]]&lt;=21,2,3))</f>
        <v>1</v>
      </c>
      <c r="R2122" s="21">
        <f>IF(Table_Market[[#This Row],[M_TOTAL_dépensé]]&lt;=115,1,IF(Table_Market[[#This Row],[M_TOTAL_dépensé]]&lt;=833,2,3))</f>
        <v>1</v>
      </c>
      <c r="S2122" s="21" t="str">
        <f>Table_Market[[#This Row],[R_SCORE]]&amp;Table_Market[[#This Row],[F_SCORE]]&amp;Table_Market[[#This Row],[M_SCORE]]</f>
        <v>311</v>
      </c>
      <c r="T212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22" s="24">
        <v>3</v>
      </c>
      <c r="V2122" s="24">
        <v>1</v>
      </c>
      <c r="W2122" s="24">
        <v>2</v>
      </c>
      <c r="X2122" s="24">
        <v>4</v>
      </c>
      <c r="Y2122" s="24">
        <v>3</v>
      </c>
      <c r="Z2122" s="24">
        <v>1</v>
      </c>
      <c r="AA2122" s="21">
        <v>1</v>
      </c>
      <c r="AB2122" s="21">
        <v>0</v>
      </c>
      <c r="AC2122" s="21">
        <v>0</v>
      </c>
      <c r="AD2122" s="21">
        <v>3</v>
      </c>
      <c r="AE2122" s="21">
        <v>5</v>
      </c>
      <c r="AF2122" s="21">
        <v>0</v>
      </c>
      <c r="AG2122" s="21">
        <v>0</v>
      </c>
      <c r="AH2122" s="21">
        <v>0</v>
      </c>
      <c r="AI2122" s="21">
        <v>0</v>
      </c>
      <c r="AJ2122" s="21">
        <v>0</v>
      </c>
      <c r="AK2122" s="21">
        <v>0</v>
      </c>
      <c r="AL2122" s="21">
        <v>3</v>
      </c>
      <c r="AM2122" s="21">
        <v>11</v>
      </c>
      <c r="AN2122" s="25">
        <v>0</v>
      </c>
    </row>
    <row r="2123" spans="1:40" x14ac:dyDescent="0.35">
      <c r="A2123" s="26">
        <v>6742</v>
      </c>
      <c r="B2123" s="27">
        <v>1979</v>
      </c>
      <c r="C2123" s="21">
        <f ca="1">YEAR(TODAY())-CLEAN!$B2123</f>
        <v>46</v>
      </c>
      <c r="D2123" s="28" t="s">
        <v>792</v>
      </c>
      <c r="E2123" s="27" t="s">
        <v>716</v>
      </c>
      <c r="F2123" s="27" t="s">
        <v>710</v>
      </c>
      <c r="G2123" s="29">
        <v>17688</v>
      </c>
      <c r="H2123" s="28">
        <v>1</v>
      </c>
      <c r="I2123" s="28">
        <v>0</v>
      </c>
      <c r="J2123" s="28">
        <f>CLEAN!$H2123+CLEAN!$I2123</f>
        <v>1</v>
      </c>
      <c r="K2123" s="30">
        <v>41287</v>
      </c>
      <c r="L2123" s="28">
        <f ca="1">YEAR(TODAY())-YEAR(CLEAN!$K2123)</f>
        <v>12</v>
      </c>
      <c r="M2123" s="28">
        <v>82</v>
      </c>
      <c r="N2123" s="28">
        <f>SUM(CLEAN!$AB2123:$AE2123)</f>
        <v>11</v>
      </c>
      <c r="O2123" s="31">
        <f>CLEAN!$U2123+CLEAN!$V2123+CLEAN!$W2123+CLEAN!$X2123+CLEAN!$Y2123+CLEAN!$Z2123</f>
        <v>11</v>
      </c>
      <c r="P2123" s="28">
        <f>IF(CLEAN!$M2123&lt;=32,3,IF(CLEAN!$M2123&lt;=65,2,1))</f>
        <v>1</v>
      </c>
      <c r="Q2123" s="28">
        <f>IF(Table_Market[[#This Row],[F_TOTAL_achat]]&lt;=14,1,IF(Table_Market[[#This Row],[F_TOTAL_achat]]&lt;=21,2,3))</f>
        <v>1</v>
      </c>
      <c r="R2123" s="28">
        <f>IF(Table_Market[[#This Row],[M_TOTAL_dépensé]]&lt;=115,1,IF(Table_Market[[#This Row],[M_TOTAL_dépensé]]&lt;=833,2,3))</f>
        <v>1</v>
      </c>
      <c r="S2123" s="21" t="str">
        <f>Table_Market[[#This Row],[R_SCORE]]&amp;Table_Market[[#This Row],[F_SCORE]]&amp;Table_Market[[#This Row],[M_SCORE]]</f>
        <v>111</v>
      </c>
      <c r="T212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23" s="31">
        <v>2</v>
      </c>
      <c r="V2123" s="31">
        <v>2</v>
      </c>
      <c r="W2123" s="31">
        <v>1</v>
      </c>
      <c r="X2123" s="31">
        <v>3</v>
      </c>
      <c r="Y2123" s="31">
        <v>1</v>
      </c>
      <c r="Z2123" s="31">
        <v>2</v>
      </c>
      <c r="AA2123" s="28">
        <v>1</v>
      </c>
      <c r="AB2123" s="28">
        <v>1</v>
      </c>
      <c r="AC2123" s="28">
        <v>0</v>
      </c>
      <c r="AD2123" s="28">
        <v>2</v>
      </c>
      <c r="AE2123" s="28">
        <v>8</v>
      </c>
      <c r="AF2123" s="28">
        <v>0</v>
      </c>
      <c r="AG2123" s="28">
        <v>0</v>
      </c>
      <c r="AH2123" s="28">
        <v>0</v>
      </c>
      <c r="AI2123" s="28">
        <v>0</v>
      </c>
      <c r="AJ2123" s="28">
        <v>0</v>
      </c>
      <c r="AK2123" s="28">
        <v>1</v>
      </c>
      <c r="AL2123" s="28">
        <v>3</v>
      </c>
      <c r="AM2123" s="28">
        <v>11</v>
      </c>
      <c r="AN2123" s="32">
        <v>0</v>
      </c>
    </row>
    <row r="2124" spans="1:40" x14ac:dyDescent="0.35">
      <c r="A2124" s="19">
        <v>8625</v>
      </c>
      <c r="B2124" s="20">
        <v>1976</v>
      </c>
      <c r="C2124" s="21">
        <f ca="1">YEAR(TODAY())-CLEAN!$B2124</f>
        <v>49</v>
      </c>
      <c r="D2124" s="28" t="s">
        <v>792</v>
      </c>
      <c r="E2124" s="20" t="s">
        <v>716</v>
      </c>
      <c r="F2124" s="20" t="s">
        <v>710</v>
      </c>
      <c r="G2124" s="22">
        <v>17649</v>
      </c>
      <c r="H2124" s="21">
        <v>1</v>
      </c>
      <c r="I2124" s="21">
        <v>0</v>
      </c>
      <c r="J2124" s="21">
        <f>CLEAN!$H2124+CLEAN!$I2124</f>
        <v>1</v>
      </c>
      <c r="K2124" s="23">
        <v>41590</v>
      </c>
      <c r="L2124" s="21">
        <f ca="1">YEAR(TODAY())-YEAR(CLEAN!$K2124)</f>
        <v>12</v>
      </c>
      <c r="M2124" s="21">
        <v>70</v>
      </c>
      <c r="N2124" s="21">
        <f>SUM(CLEAN!$AB2124:$AE2124)</f>
        <v>14</v>
      </c>
      <c r="O2124" s="24">
        <f>CLEAN!$U2124+CLEAN!$V2124+CLEAN!$W2124+CLEAN!$X2124+CLEAN!$Y2124+CLEAN!$Z2124</f>
        <v>45</v>
      </c>
      <c r="P2124" s="21">
        <f>IF(CLEAN!$M2124&lt;=32,3,IF(CLEAN!$M2124&lt;=65,2,1))</f>
        <v>1</v>
      </c>
      <c r="Q2124" s="21">
        <f>IF(Table_Market[[#This Row],[F_TOTAL_achat]]&lt;=14,1,IF(Table_Market[[#This Row],[F_TOTAL_achat]]&lt;=21,2,3))</f>
        <v>1</v>
      </c>
      <c r="R2124" s="21">
        <f>IF(Table_Market[[#This Row],[M_TOTAL_dépensé]]&lt;=115,1,IF(Table_Market[[#This Row],[M_TOTAL_dépensé]]&lt;=833,2,3))</f>
        <v>1</v>
      </c>
      <c r="S2124" s="21" t="str">
        <f>Table_Market[[#This Row],[R_SCORE]]&amp;Table_Market[[#This Row],[F_SCORE]]&amp;Table_Market[[#This Row],[M_SCORE]]</f>
        <v>111</v>
      </c>
      <c r="T212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24" s="24">
        <v>15</v>
      </c>
      <c r="V2124" s="24">
        <v>1</v>
      </c>
      <c r="W2124" s="24">
        <v>23</v>
      </c>
      <c r="X2124" s="24">
        <v>0</v>
      </c>
      <c r="Y2124" s="24">
        <v>5</v>
      </c>
      <c r="Z2124" s="24">
        <v>1</v>
      </c>
      <c r="AA2124" s="21">
        <v>3</v>
      </c>
      <c r="AB2124" s="21">
        <v>3</v>
      </c>
      <c r="AC2124" s="21">
        <v>0</v>
      </c>
      <c r="AD2124" s="21">
        <v>3</v>
      </c>
      <c r="AE2124" s="21">
        <v>8</v>
      </c>
      <c r="AF2124" s="21">
        <v>0</v>
      </c>
      <c r="AG2124" s="21">
        <v>0</v>
      </c>
      <c r="AH2124" s="21">
        <v>0</v>
      </c>
      <c r="AI2124" s="21">
        <v>0</v>
      </c>
      <c r="AJ2124" s="21">
        <v>0</v>
      </c>
      <c r="AK2124" s="21">
        <v>0</v>
      </c>
      <c r="AL2124" s="21">
        <v>3</v>
      </c>
      <c r="AM2124" s="21">
        <v>11</v>
      </c>
      <c r="AN2124" s="25">
        <v>0</v>
      </c>
    </row>
    <row r="2125" spans="1:40" x14ac:dyDescent="0.35">
      <c r="A2125" s="26">
        <v>6516</v>
      </c>
      <c r="B2125" s="27">
        <v>1989</v>
      </c>
      <c r="C2125" s="21">
        <f ca="1">YEAR(TODAY())-CLEAN!$B2125</f>
        <v>36</v>
      </c>
      <c r="D2125" s="28" t="s">
        <v>793</v>
      </c>
      <c r="E2125" s="27" t="s">
        <v>715</v>
      </c>
      <c r="F2125" s="27" t="s">
        <v>710</v>
      </c>
      <c r="G2125" s="29">
        <v>17487</v>
      </c>
      <c r="H2125" s="28">
        <v>1</v>
      </c>
      <c r="I2125" s="28">
        <v>0</v>
      </c>
      <c r="J2125" s="28">
        <f>CLEAN!$H2125+CLEAN!$I2125</f>
        <v>1</v>
      </c>
      <c r="K2125" s="30">
        <v>41351</v>
      </c>
      <c r="L2125" s="28">
        <f ca="1">YEAR(TODAY())-YEAR(CLEAN!$K2125)</f>
        <v>12</v>
      </c>
      <c r="M2125" s="28">
        <v>37</v>
      </c>
      <c r="N2125" s="28">
        <f>SUM(CLEAN!$AB2125:$AE2125)</f>
        <v>10</v>
      </c>
      <c r="O2125" s="31">
        <f>CLEAN!$U2125+CLEAN!$V2125+CLEAN!$W2125+CLEAN!$X2125+CLEAN!$Y2125+CLEAN!$Z2125</f>
        <v>18</v>
      </c>
      <c r="P2125" s="28">
        <f>IF(CLEAN!$M2125&lt;=32,3,IF(CLEAN!$M2125&lt;=65,2,1))</f>
        <v>2</v>
      </c>
      <c r="Q2125" s="28">
        <f>IF(Table_Market[[#This Row],[F_TOTAL_achat]]&lt;=14,1,IF(Table_Market[[#This Row],[F_TOTAL_achat]]&lt;=21,2,3))</f>
        <v>1</v>
      </c>
      <c r="R2125" s="28">
        <f>IF(Table_Market[[#This Row],[M_TOTAL_dépensé]]&lt;=115,1,IF(Table_Market[[#This Row],[M_TOTAL_dépensé]]&lt;=833,2,3))</f>
        <v>1</v>
      </c>
      <c r="S2125" s="21" t="str">
        <f>Table_Market[[#This Row],[R_SCORE]]&amp;Table_Market[[#This Row],[F_SCORE]]&amp;Table_Market[[#This Row],[M_SCORE]]</f>
        <v>211</v>
      </c>
      <c r="T212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25" s="31">
        <v>0</v>
      </c>
      <c r="V2125" s="31">
        <v>0</v>
      </c>
      <c r="W2125" s="31">
        <v>1</v>
      </c>
      <c r="X2125" s="31">
        <v>7</v>
      </c>
      <c r="Y2125" s="31">
        <v>4</v>
      </c>
      <c r="Z2125" s="31">
        <v>6</v>
      </c>
      <c r="AA2125" s="28">
        <v>1</v>
      </c>
      <c r="AB2125" s="28">
        <v>1</v>
      </c>
      <c r="AC2125" s="28">
        <v>0</v>
      </c>
      <c r="AD2125" s="28">
        <v>2</v>
      </c>
      <c r="AE2125" s="28">
        <v>7</v>
      </c>
      <c r="AF2125" s="28">
        <v>0</v>
      </c>
      <c r="AG2125" s="28">
        <v>0</v>
      </c>
      <c r="AH2125" s="28">
        <v>0</v>
      </c>
      <c r="AI2125" s="28">
        <v>0</v>
      </c>
      <c r="AJ2125" s="28">
        <v>0</v>
      </c>
      <c r="AK2125" s="28">
        <v>0</v>
      </c>
      <c r="AL2125" s="28">
        <v>3</v>
      </c>
      <c r="AM2125" s="28">
        <v>11</v>
      </c>
      <c r="AN2125" s="32">
        <v>0</v>
      </c>
    </row>
    <row r="2126" spans="1:40" x14ac:dyDescent="0.35">
      <c r="A2126" s="19">
        <v>4992</v>
      </c>
      <c r="B2126" s="20">
        <v>1975</v>
      </c>
      <c r="C2126" s="21">
        <f ca="1">YEAR(TODAY())-CLEAN!$B2126</f>
        <v>50</v>
      </c>
      <c r="D2126" s="28" t="s">
        <v>792</v>
      </c>
      <c r="E2126" s="20" t="s">
        <v>717</v>
      </c>
      <c r="F2126" s="20" t="s">
        <v>713</v>
      </c>
      <c r="G2126" s="22">
        <v>17459</v>
      </c>
      <c r="H2126" s="21">
        <v>1</v>
      </c>
      <c r="I2126" s="21">
        <v>0</v>
      </c>
      <c r="J2126" s="21">
        <f>CLEAN!$H2126+CLEAN!$I2126</f>
        <v>1</v>
      </c>
      <c r="K2126" s="23">
        <v>41536</v>
      </c>
      <c r="L2126" s="21">
        <f ca="1">YEAR(TODAY())-YEAR(CLEAN!$K2126)</f>
        <v>12</v>
      </c>
      <c r="M2126" s="21">
        <v>12</v>
      </c>
      <c r="N2126" s="21">
        <f>SUM(CLEAN!$AB2126:$AE2126)</f>
        <v>13</v>
      </c>
      <c r="O2126" s="24">
        <f>CLEAN!$U2126+CLEAN!$V2126+CLEAN!$W2126+CLEAN!$X2126+CLEAN!$Y2126+CLEAN!$Z2126</f>
        <v>69</v>
      </c>
      <c r="P2126" s="21">
        <f>IF(CLEAN!$M2126&lt;=32,3,IF(CLEAN!$M2126&lt;=65,2,1))</f>
        <v>3</v>
      </c>
      <c r="Q2126" s="21">
        <f>IF(Table_Market[[#This Row],[F_TOTAL_achat]]&lt;=14,1,IF(Table_Market[[#This Row],[F_TOTAL_achat]]&lt;=21,2,3))</f>
        <v>1</v>
      </c>
      <c r="R2126" s="21">
        <f>IF(Table_Market[[#This Row],[M_TOTAL_dépensé]]&lt;=115,1,IF(Table_Market[[#This Row],[M_TOTAL_dépensé]]&lt;=833,2,3))</f>
        <v>1</v>
      </c>
      <c r="S2126" s="21" t="str">
        <f>Table_Market[[#This Row],[R_SCORE]]&amp;Table_Market[[#This Row],[F_SCORE]]&amp;Table_Market[[#This Row],[M_SCORE]]</f>
        <v>311</v>
      </c>
      <c r="T212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26" s="24">
        <v>6</v>
      </c>
      <c r="V2126" s="24">
        <v>4</v>
      </c>
      <c r="W2126" s="24">
        <v>16</v>
      </c>
      <c r="X2126" s="24">
        <v>3</v>
      </c>
      <c r="Y2126" s="24">
        <v>10</v>
      </c>
      <c r="Z2126" s="24">
        <v>30</v>
      </c>
      <c r="AA2126" s="21">
        <v>3</v>
      </c>
      <c r="AB2126" s="21">
        <v>3</v>
      </c>
      <c r="AC2126" s="21">
        <v>1</v>
      </c>
      <c r="AD2126" s="21">
        <v>2</v>
      </c>
      <c r="AE2126" s="21">
        <v>7</v>
      </c>
      <c r="AF2126" s="21">
        <v>0</v>
      </c>
      <c r="AG2126" s="21">
        <v>0</v>
      </c>
      <c r="AH2126" s="21">
        <v>0</v>
      </c>
      <c r="AI2126" s="21">
        <v>0</v>
      </c>
      <c r="AJ2126" s="21">
        <v>0</v>
      </c>
      <c r="AK2126" s="21">
        <v>0</v>
      </c>
      <c r="AL2126" s="21">
        <v>3</v>
      </c>
      <c r="AM2126" s="21">
        <v>11</v>
      </c>
      <c r="AN2126" s="25">
        <v>1</v>
      </c>
    </row>
    <row r="2127" spans="1:40" x14ac:dyDescent="0.35">
      <c r="A2127" s="26">
        <v>4240</v>
      </c>
      <c r="B2127" s="27">
        <v>1978</v>
      </c>
      <c r="C2127" s="21">
        <f ca="1">YEAR(TODAY())-CLEAN!$B2127</f>
        <v>47</v>
      </c>
      <c r="D2127" s="28" t="s">
        <v>792</v>
      </c>
      <c r="E2127" s="27" t="s">
        <v>716</v>
      </c>
      <c r="F2127" s="27" t="s">
        <v>710</v>
      </c>
      <c r="G2127" s="29">
        <v>17345</v>
      </c>
      <c r="H2127" s="28">
        <v>1</v>
      </c>
      <c r="I2127" s="28">
        <v>0</v>
      </c>
      <c r="J2127" s="28">
        <f>CLEAN!$H2127+CLEAN!$I2127</f>
        <v>1</v>
      </c>
      <c r="K2127" s="30">
        <v>41216</v>
      </c>
      <c r="L2127" s="28">
        <f ca="1">YEAR(TODAY())-YEAR(CLEAN!$K2127)</f>
        <v>13</v>
      </c>
      <c r="M2127" s="28">
        <v>79</v>
      </c>
      <c r="N2127" s="28">
        <f>SUM(CLEAN!$AB2127:$AE2127)</f>
        <v>13</v>
      </c>
      <c r="O2127" s="31">
        <f>CLEAN!$U2127+CLEAN!$V2127+CLEAN!$W2127+CLEAN!$X2127+CLEAN!$Y2127+CLEAN!$Z2127</f>
        <v>58</v>
      </c>
      <c r="P2127" s="28">
        <f>IF(CLEAN!$M2127&lt;=32,3,IF(CLEAN!$M2127&lt;=65,2,1))</f>
        <v>1</v>
      </c>
      <c r="Q2127" s="28">
        <f>IF(Table_Market[[#This Row],[F_TOTAL_achat]]&lt;=14,1,IF(Table_Market[[#This Row],[F_TOTAL_achat]]&lt;=21,2,3))</f>
        <v>1</v>
      </c>
      <c r="R2127" s="28">
        <f>IF(Table_Market[[#This Row],[M_TOTAL_dépensé]]&lt;=115,1,IF(Table_Market[[#This Row],[M_TOTAL_dépensé]]&lt;=833,2,3))</f>
        <v>1</v>
      </c>
      <c r="S2127" s="21" t="str">
        <f>Table_Market[[#This Row],[R_SCORE]]&amp;Table_Market[[#This Row],[F_SCORE]]&amp;Table_Market[[#This Row],[M_SCORE]]</f>
        <v>111</v>
      </c>
      <c r="T212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27" s="31">
        <v>4</v>
      </c>
      <c r="V2127" s="31">
        <v>9</v>
      </c>
      <c r="W2127" s="31">
        <v>16</v>
      </c>
      <c r="X2127" s="31">
        <v>17</v>
      </c>
      <c r="Y2127" s="31">
        <v>0</v>
      </c>
      <c r="Z2127" s="31">
        <v>12</v>
      </c>
      <c r="AA2127" s="28">
        <v>2</v>
      </c>
      <c r="AB2127" s="28">
        <v>2</v>
      </c>
      <c r="AC2127" s="28">
        <v>1</v>
      </c>
      <c r="AD2127" s="28">
        <v>2</v>
      </c>
      <c r="AE2127" s="28">
        <v>8</v>
      </c>
      <c r="AF2127" s="28">
        <v>0</v>
      </c>
      <c r="AG2127" s="28">
        <v>0</v>
      </c>
      <c r="AH2127" s="28">
        <v>0</v>
      </c>
      <c r="AI2127" s="28">
        <v>0</v>
      </c>
      <c r="AJ2127" s="28">
        <v>0</v>
      </c>
      <c r="AK2127" s="28">
        <v>0</v>
      </c>
      <c r="AL2127" s="28">
        <v>3</v>
      </c>
      <c r="AM2127" s="28">
        <v>11</v>
      </c>
      <c r="AN2127" s="32">
        <v>0</v>
      </c>
    </row>
    <row r="2128" spans="1:40" x14ac:dyDescent="0.35">
      <c r="A2128" s="19">
        <v>2569</v>
      </c>
      <c r="B2128" s="20">
        <v>1987</v>
      </c>
      <c r="C2128" s="21">
        <f ca="1">YEAR(TODAY())-CLEAN!$B2128</f>
        <v>38</v>
      </c>
      <c r="D2128" s="28" t="s">
        <v>793</v>
      </c>
      <c r="E2128" s="20" t="s">
        <v>716</v>
      </c>
      <c r="F2128" s="20" t="s">
        <v>710</v>
      </c>
      <c r="G2128" s="22">
        <v>17323</v>
      </c>
      <c r="H2128" s="21">
        <v>0</v>
      </c>
      <c r="I2128" s="21">
        <v>0</v>
      </c>
      <c r="J2128" s="21">
        <f>CLEAN!$H2128+CLEAN!$I2128</f>
        <v>0</v>
      </c>
      <c r="K2128" s="23">
        <v>41192</v>
      </c>
      <c r="L2128" s="21">
        <f ca="1">YEAR(TODAY())-YEAR(CLEAN!$K2128)</f>
        <v>13</v>
      </c>
      <c r="M2128" s="21">
        <v>38</v>
      </c>
      <c r="N2128" s="21">
        <f>SUM(CLEAN!$AB2128:$AE2128)</f>
        <v>12</v>
      </c>
      <c r="O2128" s="24">
        <f>CLEAN!$U2128+CLEAN!$V2128+CLEAN!$W2128+CLEAN!$X2128+CLEAN!$Y2128+CLEAN!$Z2128</f>
        <v>46</v>
      </c>
      <c r="P2128" s="21">
        <f>IF(CLEAN!$M2128&lt;=32,3,IF(CLEAN!$M2128&lt;=65,2,1))</f>
        <v>2</v>
      </c>
      <c r="Q2128" s="21">
        <f>IF(Table_Market[[#This Row],[F_TOTAL_achat]]&lt;=14,1,IF(Table_Market[[#This Row],[F_TOTAL_achat]]&lt;=21,2,3))</f>
        <v>1</v>
      </c>
      <c r="R2128" s="21">
        <f>IF(Table_Market[[#This Row],[M_TOTAL_dépensé]]&lt;=115,1,IF(Table_Market[[#This Row],[M_TOTAL_dépensé]]&lt;=833,2,3))</f>
        <v>1</v>
      </c>
      <c r="S2128" s="21" t="str">
        <f>Table_Market[[#This Row],[R_SCORE]]&amp;Table_Market[[#This Row],[F_SCORE]]&amp;Table_Market[[#This Row],[M_SCORE]]</f>
        <v>211</v>
      </c>
      <c r="T212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28" s="24">
        <v>3</v>
      </c>
      <c r="V2128" s="24">
        <v>14</v>
      </c>
      <c r="W2128" s="24">
        <v>17</v>
      </c>
      <c r="X2128" s="24">
        <v>6</v>
      </c>
      <c r="Y2128" s="24">
        <v>1</v>
      </c>
      <c r="Z2128" s="24">
        <v>5</v>
      </c>
      <c r="AA2128" s="21">
        <v>1</v>
      </c>
      <c r="AB2128" s="21">
        <v>1</v>
      </c>
      <c r="AC2128" s="21">
        <v>0</v>
      </c>
      <c r="AD2128" s="21">
        <v>3</v>
      </c>
      <c r="AE2128" s="21">
        <v>8</v>
      </c>
      <c r="AF2128" s="21">
        <v>0</v>
      </c>
      <c r="AG2128" s="21">
        <v>0</v>
      </c>
      <c r="AH2128" s="21">
        <v>0</v>
      </c>
      <c r="AI2128" s="21">
        <v>0</v>
      </c>
      <c r="AJ2128" s="21">
        <v>0</v>
      </c>
      <c r="AK2128" s="21">
        <v>0</v>
      </c>
      <c r="AL2128" s="21">
        <v>3</v>
      </c>
      <c r="AM2128" s="21">
        <v>11</v>
      </c>
      <c r="AN2128" s="25">
        <v>0</v>
      </c>
    </row>
    <row r="2129" spans="1:40" x14ac:dyDescent="0.35">
      <c r="A2129" s="26">
        <v>1384</v>
      </c>
      <c r="B2129" s="27">
        <v>1992</v>
      </c>
      <c r="C2129" s="21">
        <f ca="1">YEAR(TODAY())-CLEAN!$B2129</f>
        <v>33</v>
      </c>
      <c r="D2129" s="28" t="s">
        <v>793</v>
      </c>
      <c r="E2129" s="27" t="s">
        <v>715</v>
      </c>
      <c r="F2129" s="27" t="s">
        <v>710</v>
      </c>
      <c r="G2129" s="29">
        <v>17256</v>
      </c>
      <c r="H2129" s="28">
        <v>1</v>
      </c>
      <c r="I2129" s="28">
        <v>0</v>
      </c>
      <c r="J2129" s="28">
        <f>CLEAN!$H2129+CLEAN!$I2129</f>
        <v>1</v>
      </c>
      <c r="K2129" s="30">
        <v>41601</v>
      </c>
      <c r="L2129" s="28">
        <f ca="1">YEAR(TODAY())-YEAR(CLEAN!$K2129)</f>
        <v>12</v>
      </c>
      <c r="M2129" s="28">
        <v>10</v>
      </c>
      <c r="N2129" s="28">
        <f>SUM(CLEAN!$AB2129:$AE2129)</f>
        <v>13</v>
      </c>
      <c r="O2129" s="31">
        <f>CLEAN!$U2129+CLEAN!$V2129+CLEAN!$W2129+CLEAN!$X2129+CLEAN!$Y2129+CLEAN!$Z2129</f>
        <v>62</v>
      </c>
      <c r="P2129" s="28">
        <f>IF(CLEAN!$M2129&lt;=32,3,IF(CLEAN!$M2129&lt;=65,2,1))</f>
        <v>3</v>
      </c>
      <c r="Q2129" s="28">
        <f>IF(Table_Market[[#This Row],[F_TOTAL_achat]]&lt;=14,1,IF(Table_Market[[#This Row],[F_TOTAL_achat]]&lt;=21,2,3))</f>
        <v>1</v>
      </c>
      <c r="R2129" s="28">
        <f>IF(Table_Market[[#This Row],[M_TOTAL_dépensé]]&lt;=115,1,IF(Table_Market[[#This Row],[M_TOTAL_dépensé]]&lt;=833,2,3))</f>
        <v>1</v>
      </c>
      <c r="S2129" s="21" t="str">
        <f>Table_Market[[#This Row],[R_SCORE]]&amp;Table_Market[[#This Row],[F_SCORE]]&amp;Table_Market[[#This Row],[M_SCORE]]</f>
        <v>311</v>
      </c>
      <c r="T212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29" s="31">
        <v>6</v>
      </c>
      <c r="V2129" s="31">
        <v>4</v>
      </c>
      <c r="W2129" s="31">
        <v>14</v>
      </c>
      <c r="X2129" s="31">
        <v>8</v>
      </c>
      <c r="Y2129" s="31">
        <v>8</v>
      </c>
      <c r="Z2129" s="31">
        <v>22</v>
      </c>
      <c r="AA2129" s="28">
        <v>2</v>
      </c>
      <c r="AB2129" s="28">
        <v>2</v>
      </c>
      <c r="AC2129" s="28">
        <v>1</v>
      </c>
      <c r="AD2129" s="28">
        <v>2</v>
      </c>
      <c r="AE2129" s="28">
        <v>8</v>
      </c>
      <c r="AF2129" s="28">
        <v>1</v>
      </c>
      <c r="AG2129" s="28">
        <v>0</v>
      </c>
      <c r="AH2129" s="28">
        <v>0</v>
      </c>
      <c r="AI2129" s="28">
        <v>0</v>
      </c>
      <c r="AJ2129" s="28">
        <v>0</v>
      </c>
      <c r="AK2129" s="28">
        <v>0</v>
      </c>
      <c r="AL2129" s="28">
        <v>3</v>
      </c>
      <c r="AM2129" s="28">
        <v>11</v>
      </c>
      <c r="AN2129" s="32">
        <v>0</v>
      </c>
    </row>
    <row r="2130" spans="1:40" x14ac:dyDescent="0.35">
      <c r="A2130" s="19">
        <v>9481</v>
      </c>
      <c r="B2130" s="20">
        <v>1976</v>
      </c>
      <c r="C2130" s="21">
        <f ca="1">YEAR(TODAY())-CLEAN!$B2130</f>
        <v>49</v>
      </c>
      <c r="D2130" s="28" t="s">
        <v>792</v>
      </c>
      <c r="E2130" s="20" t="s">
        <v>716</v>
      </c>
      <c r="F2130" s="20" t="s">
        <v>710</v>
      </c>
      <c r="G2130" s="22">
        <v>17148</v>
      </c>
      <c r="H2130" s="21">
        <v>1</v>
      </c>
      <c r="I2130" s="21">
        <v>0</v>
      </c>
      <c r="J2130" s="21">
        <f>CLEAN!$H2130+CLEAN!$I2130</f>
        <v>1</v>
      </c>
      <c r="K2130" s="23">
        <v>41667</v>
      </c>
      <c r="L2130" s="21">
        <f ca="1">YEAR(TODAY())-YEAR(CLEAN!$K2130)</f>
        <v>11</v>
      </c>
      <c r="M2130" s="21">
        <v>80</v>
      </c>
      <c r="N2130" s="21">
        <f>SUM(CLEAN!$AB2130:$AE2130)</f>
        <v>15</v>
      </c>
      <c r="O2130" s="24">
        <f>CLEAN!$U2130+CLEAN!$V2130+CLEAN!$W2130+CLEAN!$X2130+CLEAN!$Y2130+CLEAN!$Z2130</f>
        <v>68</v>
      </c>
      <c r="P2130" s="21">
        <f>IF(CLEAN!$M2130&lt;=32,3,IF(CLEAN!$M2130&lt;=65,2,1))</f>
        <v>1</v>
      </c>
      <c r="Q2130" s="21">
        <f>IF(Table_Market[[#This Row],[F_TOTAL_achat]]&lt;=14,1,IF(Table_Market[[#This Row],[F_TOTAL_achat]]&lt;=21,2,3))</f>
        <v>2</v>
      </c>
      <c r="R2130" s="21">
        <f>IF(Table_Market[[#This Row],[M_TOTAL_dépensé]]&lt;=115,1,IF(Table_Market[[#This Row],[M_TOTAL_dépensé]]&lt;=833,2,3))</f>
        <v>1</v>
      </c>
      <c r="S2130" s="21" t="str">
        <f>Table_Market[[#This Row],[R_SCORE]]&amp;Table_Market[[#This Row],[F_SCORE]]&amp;Table_Market[[#This Row],[M_SCORE]]</f>
        <v>121</v>
      </c>
      <c r="T213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30" s="24">
        <v>9</v>
      </c>
      <c r="V2130" s="24">
        <v>9</v>
      </c>
      <c r="W2130" s="24">
        <v>11</v>
      </c>
      <c r="X2130" s="24">
        <v>13</v>
      </c>
      <c r="Y2130" s="24">
        <v>10</v>
      </c>
      <c r="Z2130" s="24">
        <v>16</v>
      </c>
      <c r="AA2130" s="21">
        <v>4</v>
      </c>
      <c r="AB2130" s="21">
        <v>3</v>
      </c>
      <c r="AC2130" s="21">
        <v>1</v>
      </c>
      <c r="AD2130" s="21">
        <v>3</v>
      </c>
      <c r="AE2130" s="21">
        <v>8</v>
      </c>
      <c r="AF2130" s="21">
        <v>0</v>
      </c>
      <c r="AG2130" s="21">
        <v>0</v>
      </c>
      <c r="AH2130" s="21">
        <v>0</v>
      </c>
      <c r="AI2130" s="21">
        <v>0</v>
      </c>
      <c r="AJ2130" s="21">
        <v>0</v>
      </c>
      <c r="AK2130" s="21">
        <v>0</v>
      </c>
      <c r="AL2130" s="21">
        <v>3</v>
      </c>
      <c r="AM2130" s="21">
        <v>11</v>
      </c>
      <c r="AN2130" s="25">
        <v>0</v>
      </c>
    </row>
    <row r="2131" spans="1:40" x14ac:dyDescent="0.35">
      <c r="A2131" s="26">
        <v>1135</v>
      </c>
      <c r="B2131" s="27">
        <v>1960</v>
      </c>
      <c r="C2131" s="21">
        <f ca="1">YEAR(TODAY())-CLEAN!$B2131</f>
        <v>65</v>
      </c>
      <c r="D2131" s="28" t="s">
        <v>794</v>
      </c>
      <c r="E2131" s="27" t="s">
        <v>717</v>
      </c>
      <c r="F2131" s="27" t="s">
        <v>713</v>
      </c>
      <c r="G2131" s="29">
        <v>17144</v>
      </c>
      <c r="H2131" s="28">
        <v>1</v>
      </c>
      <c r="I2131" s="28">
        <v>1</v>
      </c>
      <c r="J2131" s="28">
        <f>CLEAN!$H2131+CLEAN!$I2131</f>
        <v>2</v>
      </c>
      <c r="K2131" s="30">
        <v>41685</v>
      </c>
      <c r="L2131" s="28">
        <f ca="1">YEAR(TODAY())-YEAR(CLEAN!$K2131)</f>
        <v>11</v>
      </c>
      <c r="M2131" s="28">
        <v>96</v>
      </c>
      <c r="N2131" s="28">
        <f>SUM(CLEAN!$AB2131:$AE2131)</f>
        <v>14</v>
      </c>
      <c r="O2131" s="31">
        <f>CLEAN!$U2131+CLEAN!$V2131+CLEAN!$W2131+CLEAN!$X2131+CLEAN!$Y2131+CLEAN!$Z2131</f>
        <v>47</v>
      </c>
      <c r="P2131" s="28">
        <f>IF(CLEAN!$M2131&lt;=32,3,IF(CLEAN!$M2131&lt;=65,2,1))</f>
        <v>1</v>
      </c>
      <c r="Q2131" s="28">
        <f>IF(Table_Market[[#This Row],[F_TOTAL_achat]]&lt;=14,1,IF(Table_Market[[#This Row],[F_TOTAL_achat]]&lt;=21,2,3))</f>
        <v>1</v>
      </c>
      <c r="R2131" s="28">
        <f>IF(Table_Market[[#This Row],[M_TOTAL_dépensé]]&lt;=115,1,IF(Table_Market[[#This Row],[M_TOTAL_dépensé]]&lt;=833,2,3))</f>
        <v>1</v>
      </c>
      <c r="S2131" s="21" t="str">
        <f>Table_Market[[#This Row],[R_SCORE]]&amp;Table_Market[[#This Row],[F_SCORE]]&amp;Table_Market[[#This Row],[M_SCORE]]</f>
        <v>111</v>
      </c>
      <c r="T213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31" s="31">
        <v>18</v>
      </c>
      <c r="V2131" s="31">
        <v>2</v>
      </c>
      <c r="W2131" s="31">
        <v>19</v>
      </c>
      <c r="X2131" s="31">
        <v>0</v>
      </c>
      <c r="Y2131" s="31">
        <v>2</v>
      </c>
      <c r="Z2131" s="31">
        <v>6</v>
      </c>
      <c r="AA2131" s="28">
        <v>5</v>
      </c>
      <c r="AB2131" s="28">
        <v>3</v>
      </c>
      <c r="AC2131" s="28">
        <v>0</v>
      </c>
      <c r="AD2131" s="28">
        <v>4</v>
      </c>
      <c r="AE2131" s="28">
        <v>7</v>
      </c>
      <c r="AF2131" s="28">
        <v>0</v>
      </c>
      <c r="AG2131" s="28">
        <v>0</v>
      </c>
      <c r="AH2131" s="28">
        <v>0</v>
      </c>
      <c r="AI2131" s="28">
        <v>0</v>
      </c>
      <c r="AJ2131" s="28">
        <v>0</v>
      </c>
      <c r="AK2131" s="28">
        <v>0</v>
      </c>
      <c r="AL2131" s="28">
        <v>3</v>
      </c>
      <c r="AM2131" s="28">
        <v>11</v>
      </c>
      <c r="AN2131" s="32">
        <v>0</v>
      </c>
    </row>
    <row r="2132" spans="1:40" x14ac:dyDescent="0.35">
      <c r="A2132" s="19">
        <v>24</v>
      </c>
      <c r="B2132" s="20">
        <v>1960</v>
      </c>
      <c r="C2132" s="21">
        <f ca="1">YEAR(TODAY())-CLEAN!$B2132</f>
        <v>65</v>
      </c>
      <c r="D2132" s="28" t="s">
        <v>794</v>
      </c>
      <c r="E2132" s="20" t="s">
        <v>717</v>
      </c>
      <c r="F2132" s="20" t="s">
        <v>713</v>
      </c>
      <c r="G2132" s="22">
        <v>17144</v>
      </c>
      <c r="H2132" s="21">
        <v>1</v>
      </c>
      <c r="I2132" s="21">
        <v>1</v>
      </c>
      <c r="J2132" s="21">
        <f>CLEAN!$H2132+CLEAN!$I2132</f>
        <v>2</v>
      </c>
      <c r="K2132" s="23">
        <v>41685</v>
      </c>
      <c r="L2132" s="21">
        <f ca="1">YEAR(TODAY())-YEAR(CLEAN!$K2132)</f>
        <v>11</v>
      </c>
      <c r="M2132" s="21">
        <v>96</v>
      </c>
      <c r="N2132" s="21">
        <f>SUM(CLEAN!$AB2132:$AE2132)</f>
        <v>14</v>
      </c>
      <c r="O2132" s="24">
        <f>CLEAN!$U2132+CLEAN!$V2132+CLEAN!$W2132+CLEAN!$X2132+CLEAN!$Y2132+CLEAN!$Z2132</f>
        <v>47</v>
      </c>
      <c r="P2132" s="21">
        <f>IF(CLEAN!$M2132&lt;=32,3,IF(CLEAN!$M2132&lt;=65,2,1))</f>
        <v>1</v>
      </c>
      <c r="Q2132" s="21">
        <f>IF(Table_Market[[#This Row],[F_TOTAL_achat]]&lt;=14,1,IF(Table_Market[[#This Row],[F_TOTAL_achat]]&lt;=21,2,3))</f>
        <v>1</v>
      </c>
      <c r="R2132" s="21">
        <f>IF(Table_Market[[#This Row],[M_TOTAL_dépensé]]&lt;=115,1,IF(Table_Market[[#This Row],[M_TOTAL_dépensé]]&lt;=833,2,3))</f>
        <v>1</v>
      </c>
      <c r="S2132" s="21" t="str">
        <f>Table_Market[[#This Row],[R_SCORE]]&amp;Table_Market[[#This Row],[F_SCORE]]&amp;Table_Market[[#This Row],[M_SCORE]]</f>
        <v>111</v>
      </c>
      <c r="T213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32" s="24">
        <v>18</v>
      </c>
      <c r="V2132" s="24">
        <v>2</v>
      </c>
      <c r="W2132" s="24">
        <v>19</v>
      </c>
      <c r="X2132" s="24">
        <v>0</v>
      </c>
      <c r="Y2132" s="24">
        <v>2</v>
      </c>
      <c r="Z2132" s="24">
        <v>6</v>
      </c>
      <c r="AA2132" s="21">
        <v>5</v>
      </c>
      <c r="AB2132" s="21">
        <v>3</v>
      </c>
      <c r="AC2132" s="21">
        <v>0</v>
      </c>
      <c r="AD2132" s="21">
        <v>4</v>
      </c>
      <c r="AE2132" s="21">
        <v>7</v>
      </c>
      <c r="AF2132" s="21">
        <v>0</v>
      </c>
      <c r="AG2132" s="21">
        <v>0</v>
      </c>
      <c r="AH2132" s="21">
        <v>0</v>
      </c>
      <c r="AI2132" s="21">
        <v>0</v>
      </c>
      <c r="AJ2132" s="21">
        <v>0</v>
      </c>
      <c r="AK2132" s="21">
        <v>0</v>
      </c>
      <c r="AL2132" s="21">
        <v>3</v>
      </c>
      <c r="AM2132" s="21">
        <v>11</v>
      </c>
      <c r="AN2132" s="25">
        <v>0</v>
      </c>
    </row>
    <row r="2133" spans="1:40" x14ac:dyDescent="0.35">
      <c r="A2133" s="26">
        <v>3270</v>
      </c>
      <c r="B2133" s="27">
        <v>1978</v>
      </c>
      <c r="C2133" s="21">
        <f ca="1">YEAR(TODAY())-CLEAN!$B2133</f>
        <v>47</v>
      </c>
      <c r="D2133" s="28" t="s">
        <v>792</v>
      </c>
      <c r="E2133" s="27" t="s">
        <v>717</v>
      </c>
      <c r="F2133" s="27" t="s">
        <v>713</v>
      </c>
      <c r="G2133" s="29">
        <v>17117</v>
      </c>
      <c r="H2133" s="28">
        <v>1</v>
      </c>
      <c r="I2133" s="28">
        <v>0</v>
      </c>
      <c r="J2133" s="28">
        <f>CLEAN!$H2133+CLEAN!$I2133</f>
        <v>1</v>
      </c>
      <c r="K2133" s="30">
        <v>41291</v>
      </c>
      <c r="L2133" s="28">
        <f ca="1">YEAR(TODAY())-YEAR(CLEAN!$K2133)</f>
        <v>12</v>
      </c>
      <c r="M2133" s="28">
        <v>96</v>
      </c>
      <c r="N2133" s="28">
        <f>SUM(CLEAN!$AB2133:$AE2133)</f>
        <v>16</v>
      </c>
      <c r="O2133" s="31">
        <f>CLEAN!$U2133+CLEAN!$V2133+CLEAN!$W2133+CLEAN!$X2133+CLEAN!$Y2133+CLEAN!$Z2133</f>
        <v>128</v>
      </c>
      <c r="P2133" s="28">
        <f>IF(CLEAN!$M2133&lt;=32,3,IF(CLEAN!$M2133&lt;=65,2,1))</f>
        <v>1</v>
      </c>
      <c r="Q2133" s="28">
        <f>IF(Table_Market[[#This Row],[F_TOTAL_achat]]&lt;=14,1,IF(Table_Market[[#This Row],[F_TOTAL_achat]]&lt;=21,2,3))</f>
        <v>2</v>
      </c>
      <c r="R2133" s="28">
        <f>IF(Table_Market[[#This Row],[M_TOTAL_dépensé]]&lt;=115,1,IF(Table_Market[[#This Row],[M_TOTAL_dépensé]]&lt;=833,2,3))</f>
        <v>2</v>
      </c>
      <c r="S2133" s="21" t="str">
        <f>Table_Market[[#This Row],[R_SCORE]]&amp;Table_Market[[#This Row],[F_SCORE]]&amp;Table_Market[[#This Row],[M_SCORE]]</f>
        <v>122</v>
      </c>
      <c r="T213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33" s="31">
        <v>12</v>
      </c>
      <c r="V2133" s="31">
        <v>23</v>
      </c>
      <c r="W2133" s="31">
        <v>38</v>
      </c>
      <c r="X2133" s="31">
        <v>30</v>
      </c>
      <c r="Y2133" s="31">
        <v>18</v>
      </c>
      <c r="Z2133" s="31">
        <v>7</v>
      </c>
      <c r="AA2133" s="28">
        <v>4</v>
      </c>
      <c r="AB2133" s="28">
        <v>3</v>
      </c>
      <c r="AC2133" s="28">
        <v>1</v>
      </c>
      <c r="AD2133" s="28">
        <v>3</v>
      </c>
      <c r="AE2133" s="28">
        <v>9</v>
      </c>
      <c r="AF2133" s="28">
        <v>0</v>
      </c>
      <c r="AG2133" s="28">
        <v>0</v>
      </c>
      <c r="AH2133" s="28">
        <v>0</v>
      </c>
      <c r="AI2133" s="28">
        <v>0</v>
      </c>
      <c r="AJ2133" s="28">
        <v>0</v>
      </c>
      <c r="AK2133" s="28">
        <v>0</v>
      </c>
      <c r="AL2133" s="28">
        <v>3</v>
      </c>
      <c r="AM2133" s="28">
        <v>11</v>
      </c>
      <c r="AN2133" s="32">
        <v>0</v>
      </c>
    </row>
    <row r="2134" spans="1:40" x14ac:dyDescent="0.35">
      <c r="A2134" s="19">
        <v>7235</v>
      </c>
      <c r="B2134" s="20">
        <v>1975</v>
      </c>
      <c r="C2134" s="21">
        <f ca="1">YEAR(TODAY())-CLEAN!$B2134</f>
        <v>50</v>
      </c>
      <c r="D2134" s="28" t="s">
        <v>792</v>
      </c>
      <c r="E2134" s="20" t="s">
        <v>717</v>
      </c>
      <c r="F2134" s="20" t="s">
        <v>710</v>
      </c>
      <c r="G2134" s="22">
        <v>17003</v>
      </c>
      <c r="H2134" s="21">
        <v>1</v>
      </c>
      <c r="I2134" s="21">
        <v>0</v>
      </c>
      <c r="J2134" s="21">
        <f>CLEAN!$H2134+CLEAN!$I2134</f>
        <v>1</v>
      </c>
      <c r="K2134" s="23">
        <v>41617</v>
      </c>
      <c r="L2134" s="21">
        <f ca="1">YEAR(TODAY())-YEAR(CLEAN!$K2134)</f>
        <v>12</v>
      </c>
      <c r="M2134" s="21">
        <v>37</v>
      </c>
      <c r="N2134" s="21">
        <f>SUM(CLEAN!$AB2134:$AE2134)</f>
        <v>11</v>
      </c>
      <c r="O2134" s="24">
        <f>CLEAN!$U2134+CLEAN!$V2134+CLEAN!$W2134+CLEAN!$X2134+CLEAN!$Y2134+CLEAN!$Z2134</f>
        <v>38</v>
      </c>
      <c r="P2134" s="21">
        <f>IF(CLEAN!$M2134&lt;=32,3,IF(CLEAN!$M2134&lt;=65,2,1))</f>
        <v>2</v>
      </c>
      <c r="Q2134" s="21">
        <f>IF(Table_Market[[#This Row],[F_TOTAL_achat]]&lt;=14,1,IF(Table_Market[[#This Row],[F_TOTAL_achat]]&lt;=21,2,3))</f>
        <v>1</v>
      </c>
      <c r="R2134" s="21">
        <f>IF(Table_Market[[#This Row],[M_TOTAL_dépensé]]&lt;=115,1,IF(Table_Market[[#This Row],[M_TOTAL_dépensé]]&lt;=833,2,3))</f>
        <v>1</v>
      </c>
      <c r="S2134" s="21" t="str">
        <f>Table_Market[[#This Row],[R_SCORE]]&amp;Table_Market[[#This Row],[F_SCORE]]&amp;Table_Market[[#This Row],[M_SCORE]]</f>
        <v>211</v>
      </c>
      <c r="T213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34" s="24">
        <v>2</v>
      </c>
      <c r="V2134" s="24">
        <v>5</v>
      </c>
      <c r="W2134" s="24">
        <v>12</v>
      </c>
      <c r="X2134" s="24">
        <v>4</v>
      </c>
      <c r="Y2134" s="24">
        <v>8</v>
      </c>
      <c r="Z2134" s="24">
        <v>7</v>
      </c>
      <c r="AA2134" s="21">
        <v>3</v>
      </c>
      <c r="AB2134" s="21">
        <v>2</v>
      </c>
      <c r="AC2134" s="21">
        <v>0</v>
      </c>
      <c r="AD2134" s="21">
        <v>4</v>
      </c>
      <c r="AE2134" s="21">
        <v>5</v>
      </c>
      <c r="AF2134" s="21">
        <v>0</v>
      </c>
      <c r="AG2134" s="21">
        <v>0</v>
      </c>
      <c r="AH2134" s="21">
        <v>0</v>
      </c>
      <c r="AI2134" s="21">
        <v>0</v>
      </c>
      <c r="AJ2134" s="21">
        <v>0</v>
      </c>
      <c r="AK2134" s="21">
        <v>0</v>
      </c>
      <c r="AL2134" s="21">
        <v>3</v>
      </c>
      <c r="AM2134" s="21">
        <v>11</v>
      </c>
      <c r="AN2134" s="25">
        <v>0</v>
      </c>
    </row>
    <row r="2135" spans="1:40" x14ac:dyDescent="0.35">
      <c r="A2135" s="26">
        <v>10031</v>
      </c>
      <c r="B2135" s="27">
        <v>1976</v>
      </c>
      <c r="C2135" s="21">
        <f ca="1">YEAR(TODAY())-CLEAN!$B2135</f>
        <v>49</v>
      </c>
      <c r="D2135" s="28" t="s">
        <v>792</v>
      </c>
      <c r="E2135" s="27" t="s">
        <v>714</v>
      </c>
      <c r="F2135" s="27" t="s">
        <v>710</v>
      </c>
      <c r="G2135" s="29">
        <v>16927</v>
      </c>
      <c r="H2135" s="28">
        <v>1</v>
      </c>
      <c r="I2135" s="28">
        <v>1</v>
      </c>
      <c r="J2135" s="28">
        <f>CLEAN!$H2135+CLEAN!$I2135</f>
        <v>2</v>
      </c>
      <c r="K2135" s="30">
        <v>41315</v>
      </c>
      <c r="L2135" s="28">
        <f ca="1">YEAR(TODAY())-YEAR(CLEAN!$K2135)</f>
        <v>12</v>
      </c>
      <c r="M2135" s="28">
        <v>50</v>
      </c>
      <c r="N2135" s="28">
        <f>SUM(CLEAN!$AB2135:$AE2135)</f>
        <v>15</v>
      </c>
      <c r="O2135" s="31">
        <f>CLEAN!$U2135+CLEAN!$V2135+CLEAN!$W2135+CLEAN!$X2135+CLEAN!$Y2135+CLEAN!$Z2135</f>
        <v>53</v>
      </c>
      <c r="P2135" s="28">
        <f>IF(CLEAN!$M2135&lt;=32,3,IF(CLEAN!$M2135&lt;=65,2,1))</f>
        <v>2</v>
      </c>
      <c r="Q2135" s="28">
        <f>IF(Table_Market[[#This Row],[F_TOTAL_achat]]&lt;=14,1,IF(Table_Market[[#This Row],[F_TOTAL_achat]]&lt;=21,2,3))</f>
        <v>2</v>
      </c>
      <c r="R2135" s="28">
        <f>IF(Table_Market[[#This Row],[M_TOTAL_dépensé]]&lt;=115,1,IF(Table_Market[[#This Row],[M_TOTAL_dépensé]]&lt;=833,2,3))</f>
        <v>1</v>
      </c>
      <c r="S2135" s="21" t="str">
        <f>Table_Market[[#This Row],[R_SCORE]]&amp;Table_Market[[#This Row],[F_SCORE]]&amp;Table_Market[[#This Row],[M_SCORE]]</f>
        <v>221</v>
      </c>
      <c r="T213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35" s="31">
        <v>20</v>
      </c>
      <c r="V2135" s="31">
        <v>2</v>
      </c>
      <c r="W2135" s="31">
        <v>23</v>
      </c>
      <c r="X2135" s="31">
        <v>3</v>
      </c>
      <c r="Y2135" s="31">
        <v>1</v>
      </c>
      <c r="Z2135" s="31">
        <v>4</v>
      </c>
      <c r="AA2135" s="28">
        <v>5</v>
      </c>
      <c r="AB2135" s="28">
        <v>3</v>
      </c>
      <c r="AC2135" s="28">
        <v>0</v>
      </c>
      <c r="AD2135" s="28">
        <v>4</v>
      </c>
      <c r="AE2135" s="28">
        <v>8</v>
      </c>
      <c r="AF2135" s="28">
        <v>0</v>
      </c>
      <c r="AG2135" s="28">
        <v>0</v>
      </c>
      <c r="AH2135" s="28">
        <v>0</v>
      </c>
      <c r="AI2135" s="28">
        <v>0</v>
      </c>
      <c r="AJ2135" s="28">
        <v>0</v>
      </c>
      <c r="AK2135" s="28">
        <v>0</v>
      </c>
      <c r="AL2135" s="28">
        <v>3</v>
      </c>
      <c r="AM2135" s="28">
        <v>11</v>
      </c>
      <c r="AN2135" s="32">
        <v>0</v>
      </c>
    </row>
    <row r="2136" spans="1:40" x14ac:dyDescent="0.35">
      <c r="A2136" s="19">
        <v>4415</v>
      </c>
      <c r="B2136" s="20">
        <v>1961</v>
      </c>
      <c r="C2136" s="21">
        <f ca="1">YEAR(TODAY())-CLEAN!$B2136</f>
        <v>64</v>
      </c>
      <c r="D2136" s="28" t="s">
        <v>794</v>
      </c>
      <c r="E2136" s="20" t="s">
        <v>716</v>
      </c>
      <c r="F2136" s="20" t="s">
        <v>710</v>
      </c>
      <c r="G2136" s="22">
        <v>16860</v>
      </c>
      <c r="H2136" s="21">
        <v>1</v>
      </c>
      <c r="I2136" s="21">
        <v>1</v>
      </c>
      <c r="J2136" s="21">
        <f>CLEAN!$H2136+CLEAN!$I2136</f>
        <v>2</v>
      </c>
      <c r="K2136" s="23">
        <v>41164</v>
      </c>
      <c r="L2136" s="21">
        <f ca="1">YEAR(TODAY())-YEAR(CLEAN!$K2136)</f>
        <v>13</v>
      </c>
      <c r="M2136" s="21">
        <v>19</v>
      </c>
      <c r="N2136" s="21">
        <f>SUM(CLEAN!$AB2136:$AE2136)</f>
        <v>12</v>
      </c>
      <c r="O2136" s="24">
        <f>CLEAN!$U2136+CLEAN!$V2136+CLEAN!$W2136+CLEAN!$X2136+CLEAN!$Y2136+CLEAN!$Z2136</f>
        <v>38</v>
      </c>
      <c r="P2136" s="21">
        <f>IF(CLEAN!$M2136&lt;=32,3,IF(CLEAN!$M2136&lt;=65,2,1))</f>
        <v>3</v>
      </c>
      <c r="Q2136" s="21">
        <f>IF(Table_Market[[#This Row],[F_TOTAL_achat]]&lt;=14,1,IF(Table_Market[[#This Row],[F_TOTAL_achat]]&lt;=21,2,3))</f>
        <v>1</v>
      </c>
      <c r="R2136" s="21">
        <f>IF(Table_Market[[#This Row],[M_TOTAL_dépensé]]&lt;=115,1,IF(Table_Market[[#This Row],[M_TOTAL_dépensé]]&lt;=833,2,3))</f>
        <v>1</v>
      </c>
      <c r="S2136" s="21" t="str">
        <f>Table_Market[[#This Row],[R_SCORE]]&amp;Table_Market[[#This Row],[F_SCORE]]&amp;Table_Market[[#This Row],[M_SCORE]]</f>
        <v>311</v>
      </c>
      <c r="T213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36" s="24">
        <v>10</v>
      </c>
      <c r="V2136" s="24">
        <v>4</v>
      </c>
      <c r="W2136" s="24">
        <v>4</v>
      </c>
      <c r="X2136" s="24">
        <v>3</v>
      </c>
      <c r="Y2136" s="24">
        <v>3</v>
      </c>
      <c r="Z2136" s="24">
        <v>14</v>
      </c>
      <c r="AA2136" s="21">
        <v>3</v>
      </c>
      <c r="AB2136" s="21">
        <v>1</v>
      </c>
      <c r="AC2136" s="21">
        <v>1</v>
      </c>
      <c r="AD2136" s="21">
        <v>3</v>
      </c>
      <c r="AE2136" s="21">
        <v>7</v>
      </c>
      <c r="AF2136" s="21">
        <v>0</v>
      </c>
      <c r="AG2136" s="21">
        <v>0</v>
      </c>
      <c r="AH2136" s="21">
        <v>0</v>
      </c>
      <c r="AI2136" s="21">
        <v>0</v>
      </c>
      <c r="AJ2136" s="21">
        <v>0</v>
      </c>
      <c r="AK2136" s="21">
        <v>0</v>
      </c>
      <c r="AL2136" s="21">
        <v>3</v>
      </c>
      <c r="AM2136" s="21">
        <v>11</v>
      </c>
      <c r="AN2136" s="25">
        <v>0</v>
      </c>
    </row>
    <row r="2137" spans="1:40" x14ac:dyDescent="0.35">
      <c r="A2137" s="26">
        <v>3479</v>
      </c>
      <c r="B2137" s="27">
        <v>1950</v>
      </c>
      <c r="C2137" s="21">
        <f ca="1">YEAR(TODAY())-CLEAN!$B2137</f>
        <v>75</v>
      </c>
      <c r="D2137" s="28" t="s">
        <v>794</v>
      </c>
      <c r="E2137" s="27" t="s">
        <v>716</v>
      </c>
      <c r="F2137" s="27" t="s">
        <v>709</v>
      </c>
      <c r="G2137" s="29">
        <v>16813</v>
      </c>
      <c r="H2137" s="28">
        <v>0</v>
      </c>
      <c r="I2137" s="28">
        <v>0</v>
      </c>
      <c r="J2137" s="28">
        <f>CLEAN!$H2137+CLEAN!$I2137</f>
        <v>0</v>
      </c>
      <c r="K2137" s="30">
        <v>41474</v>
      </c>
      <c r="L2137" s="28">
        <f ca="1">YEAR(TODAY())-YEAR(CLEAN!$K2137)</f>
        <v>12</v>
      </c>
      <c r="M2137" s="28">
        <v>49</v>
      </c>
      <c r="N2137" s="28">
        <f>SUM(CLEAN!$AB2137:$AE2137)</f>
        <v>12</v>
      </c>
      <c r="O2137" s="31">
        <f>CLEAN!$U2137+CLEAN!$V2137+CLEAN!$W2137+CLEAN!$X2137+CLEAN!$Y2137+CLEAN!$Z2137</f>
        <v>50</v>
      </c>
      <c r="P2137" s="28">
        <f>IF(CLEAN!$M2137&lt;=32,3,IF(CLEAN!$M2137&lt;=65,2,1))</f>
        <v>2</v>
      </c>
      <c r="Q2137" s="28">
        <f>IF(Table_Market[[#This Row],[F_TOTAL_achat]]&lt;=14,1,IF(Table_Market[[#This Row],[F_TOTAL_achat]]&lt;=21,2,3))</f>
        <v>1</v>
      </c>
      <c r="R2137" s="28">
        <f>IF(Table_Market[[#This Row],[M_TOTAL_dépensé]]&lt;=115,1,IF(Table_Market[[#This Row],[M_TOTAL_dépensé]]&lt;=833,2,3))</f>
        <v>1</v>
      </c>
      <c r="S2137" s="21" t="str">
        <f>Table_Market[[#This Row],[R_SCORE]]&amp;Table_Market[[#This Row],[F_SCORE]]&amp;Table_Market[[#This Row],[M_SCORE]]</f>
        <v>211</v>
      </c>
      <c r="T213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37" s="31">
        <v>4</v>
      </c>
      <c r="V2137" s="31">
        <v>8</v>
      </c>
      <c r="W2137" s="31">
        <v>11</v>
      </c>
      <c r="X2137" s="31">
        <v>12</v>
      </c>
      <c r="Y2137" s="31">
        <v>2</v>
      </c>
      <c r="Z2137" s="31">
        <v>13</v>
      </c>
      <c r="AA2137" s="28">
        <v>1</v>
      </c>
      <c r="AB2137" s="28">
        <v>2</v>
      </c>
      <c r="AC2137" s="28">
        <v>0</v>
      </c>
      <c r="AD2137" s="28">
        <v>3</v>
      </c>
      <c r="AE2137" s="28">
        <v>7</v>
      </c>
      <c r="AF2137" s="28">
        <v>1</v>
      </c>
      <c r="AG2137" s="28">
        <v>0</v>
      </c>
      <c r="AH2137" s="28">
        <v>0</v>
      </c>
      <c r="AI2137" s="28">
        <v>0</v>
      </c>
      <c r="AJ2137" s="28">
        <v>0</v>
      </c>
      <c r="AK2137" s="28">
        <v>0</v>
      </c>
      <c r="AL2137" s="28">
        <v>3</v>
      </c>
      <c r="AM2137" s="28">
        <v>11</v>
      </c>
      <c r="AN2137" s="32">
        <v>0</v>
      </c>
    </row>
    <row r="2138" spans="1:40" x14ac:dyDescent="0.35">
      <c r="A2138" s="19">
        <v>2634</v>
      </c>
      <c r="B2138" s="20">
        <v>1979</v>
      </c>
      <c r="C2138" s="21">
        <f ca="1">YEAR(TODAY())-CLEAN!$B2138</f>
        <v>46</v>
      </c>
      <c r="D2138" s="28" t="s">
        <v>792</v>
      </c>
      <c r="E2138" s="20" t="s">
        <v>717</v>
      </c>
      <c r="F2138" s="20" t="s">
        <v>709</v>
      </c>
      <c r="G2138" s="22">
        <v>16653</v>
      </c>
      <c r="H2138" s="21">
        <v>1</v>
      </c>
      <c r="I2138" s="21">
        <v>0</v>
      </c>
      <c r="J2138" s="21">
        <f>CLEAN!$H2138+CLEAN!$I2138</f>
        <v>1</v>
      </c>
      <c r="K2138" s="23">
        <v>41747</v>
      </c>
      <c r="L2138" s="21">
        <f ca="1">YEAR(TODAY())-YEAR(CLEAN!$K2138)</f>
        <v>11</v>
      </c>
      <c r="M2138" s="21">
        <v>10</v>
      </c>
      <c r="N2138" s="21">
        <f>SUM(CLEAN!$AB2138:$AE2138)</f>
        <v>12</v>
      </c>
      <c r="O2138" s="24">
        <f>CLEAN!$U2138+CLEAN!$V2138+CLEAN!$W2138+CLEAN!$X2138+CLEAN!$Y2138+CLEAN!$Z2138</f>
        <v>69</v>
      </c>
      <c r="P2138" s="21">
        <f>IF(CLEAN!$M2138&lt;=32,3,IF(CLEAN!$M2138&lt;=65,2,1))</f>
        <v>3</v>
      </c>
      <c r="Q2138" s="21">
        <f>IF(Table_Market[[#This Row],[F_TOTAL_achat]]&lt;=14,1,IF(Table_Market[[#This Row],[F_TOTAL_achat]]&lt;=21,2,3))</f>
        <v>1</v>
      </c>
      <c r="R2138" s="21">
        <f>IF(Table_Market[[#This Row],[M_TOTAL_dépensé]]&lt;=115,1,IF(Table_Market[[#This Row],[M_TOTAL_dépensé]]&lt;=833,2,3))</f>
        <v>1</v>
      </c>
      <c r="S2138" s="21" t="str">
        <f>Table_Market[[#This Row],[R_SCORE]]&amp;Table_Market[[#This Row],[F_SCORE]]&amp;Table_Market[[#This Row],[M_SCORE]]</f>
        <v>311</v>
      </c>
      <c r="T213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38" s="24">
        <v>5</v>
      </c>
      <c r="V2138" s="24">
        <v>7</v>
      </c>
      <c r="W2138" s="24">
        <v>31</v>
      </c>
      <c r="X2138" s="24">
        <v>15</v>
      </c>
      <c r="Y2138" s="24">
        <v>4</v>
      </c>
      <c r="Z2138" s="24">
        <v>7</v>
      </c>
      <c r="AA2138" s="21">
        <v>3</v>
      </c>
      <c r="AB2138" s="21">
        <v>2</v>
      </c>
      <c r="AC2138" s="21">
        <v>1</v>
      </c>
      <c r="AD2138" s="21">
        <v>3</v>
      </c>
      <c r="AE2138" s="21">
        <v>6</v>
      </c>
      <c r="AF2138" s="21">
        <v>0</v>
      </c>
      <c r="AG2138" s="21">
        <v>0</v>
      </c>
      <c r="AH2138" s="21">
        <v>0</v>
      </c>
      <c r="AI2138" s="21">
        <v>0</v>
      </c>
      <c r="AJ2138" s="21">
        <v>0</v>
      </c>
      <c r="AK2138" s="21">
        <v>0</v>
      </c>
      <c r="AL2138" s="21">
        <v>3</v>
      </c>
      <c r="AM2138" s="21">
        <v>11</v>
      </c>
      <c r="AN2138" s="25">
        <v>1</v>
      </c>
    </row>
    <row r="2139" spans="1:40" x14ac:dyDescent="0.35">
      <c r="A2139" s="26">
        <v>4927</v>
      </c>
      <c r="B2139" s="27">
        <v>1971</v>
      </c>
      <c r="C2139" s="21">
        <f ca="1">YEAR(TODAY())-CLEAN!$B2139</f>
        <v>54</v>
      </c>
      <c r="D2139" s="28" t="s">
        <v>792</v>
      </c>
      <c r="E2139" s="27" t="s">
        <v>716</v>
      </c>
      <c r="F2139" s="27" t="s">
        <v>713</v>
      </c>
      <c r="G2139" s="29">
        <v>16626</v>
      </c>
      <c r="H2139" s="28">
        <v>2</v>
      </c>
      <c r="I2139" s="28">
        <v>0</v>
      </c>
      <c r="J2139" s="28">
        <f>CLEAN!$H2139+CLEAN!$I2139</f>
        <v>2</v>
      </c>
      <c r="K2139" s="30">
        <v>41654</v>
      </c>
      <c r="L2139" s="28">
        <f ca="1">YEAR(TODAY())-YEAR(CLEAN!$K2139)</f>
        <v>11</v>
      </c>
      <c r="M2139" s="28">
        <v>76</v>
      </c>
      <c r="N2139" s="28">
        <f>SUM(CLEAN!$AB2139:$AE2139)</f>
        <v>15</v>
      </c>
      <c r="O2139" s="31">
        <f>CLEAN!$U2139+CLEAN!$V2139+CLEAN!$W2139+CLEAN!$X2139+CLEAN!$Y2139+CLEAN!$Z2139</f>
        <v>68</v>
      </c>
      <c r="P2139" s="28">
        <f>IF(CLEAN!$M2139&lt;=32,3,IF(CLEAN!$M2139&lt;=65,2,1))</f>
        <v>1</v>
      </c>
      <c r="Q2139" s="28">
        <f>IF(Table_Market[[#This Row],[F_TOTAL_achat]]&lt;=14,1,IF(Table_Market[[#This Row],[F_TOTAL_achat]]&lt;=21,2,3))</f>
        <v>2</v>
      </c>
      <c r="R2139" s="28">
        <f>IF(Table_Market[[#This Row],[M_TOTAL_dépensé]]&lt;=115,1,IF(Table_Market[[#This Row],[M_TOTAL_dépensé]]&lt;=833,2,3))</f>
        <v>1</v>
      </c>
      <c r="S2139" s="21" t="str">
        <f>Table_Market[[#This Row],[R_SCORE]]&amp;Table_Market[[#This Row],[F_SCORE]]&amp;Table_Market[[#This Row],[M_SCORE]]</f>
        <v>121</v>
      </c>
      <c r="T213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39" s="31">
        <v>8</v>
      </c>
      <c r="V2139" s="31">
        <v>3</v>
      </c>
      <c r="W2139" s="31">
        <v>22</v>
      </c>
      <c r="X2139" s="31">
        <v>21</v>
      </c>
      <c r="Y2139" s="31">
        <v>1</v>
      </c>
      <c r="Z2139" s="31">
        <v>13</v>
      </c>
      <c r="AA2139" s="28">
        <v>3</v>
      </c>
      <c r="AB2139" s="28">
        <v>3</v>
      </c>
      <c r="AC2139" s="28">
        <v>0</v>
      </c>
      <c r="AD2139" s="28">
        <v>3</v>
      </c>
      <c r="AE2139" s="28">
        <v>9</v>
      </c>
      <c r="AF2139" s="28">
        <v>0</v>
      </c>
      <c r="AG2139" s="28">
        <v>0</v>
      </c>
      <c r="AH2139" s="28">
        <v>0</v>
      </c>
      <c r="AI2139" s="28">
        <v>0</v>
      </c>
      <c r="AJ2139" s="28">
        <v>0</v>
      </c>
      <c r="AK2139" s="28">
        <v>0</v>
      </c>
      <c r="AL2139" s="28">
        <v>3</v>
      </c>
      <c r="AM2139" s="28">
        <v>11</v>
      </c>
      <c r="AN2139" s="32">
        <v>0</v>
      </c>
    </row>
    <row r="2140" spans="1:40" x14ac:dyDescent="0.35">
      <c r="A2140" s="19">
        <v>8977</v>
      </c>
      <c r="B2140" s="20">
        <v>1985</v>
      </c>
      <c r="C2140" s="21">
        <f ca="1">YEAR(TODAY())-CLEAN!$B2140</f>
        <v>40</v>
      </c>
      <c r="D2140" s="28" t="s">
        <v>793</v>
      </c>
      <c r="E2140" s="20" t="s">
        <v>715</v>
      </c>
      <c r="F2140" s="20" t="s">
        <v>709</v>
      </c>
      <c r="G2140" s="22">
        <v>16581</v>
      </c>
      <c r="H2140" s="21">
        <v>0</v>
      </c>
      <c r="I2140" s="21">
        <v>0</v>
      </c>
      <c r="J2140" s="21">
        <f>CLEAN!$H2140+CLEAN!$I2140</f>
        <v>0</v>
      </c>
      <c r="K2140" s="23">
        <v>41286</v>
      </c>
      <c r="L2140" s="21">
        <f ca="1">YEAR(TODAY())-YEAR(CLEAN!$K2140)</f>
        <v>12</v>
      </c>
      <c r="M2140" s="21">
        <v>51</v>
      </c>
      <c r="N2140" s="21">
        <f>SUM(CLEAN!$AB2140:$AE2140)</f>
        <v>7</v>
      </c>
      <c r="O2140" s="24">
        <f>CLEAN!$U2140+CLEAN!$V2140+CLEAN!$W2140+CLEAN!$X2140+CLEAN!$Y2140+CLEAN!$Z2140</f>
        <v>24</v>
      </c>
      <c r="P2140" s="21">
        <f>IF(CLEAN!$M2140&lt;=32,3,IF(CLEAN!$M2140&lt;=65,2,1))</f>
        <v>2</v>
      </c>
      <c r="Q2140" s="21">
        <f>IF(Table_Market[[#This Row],[F_TOTAL_achat]]&lt;=14,1,IF(Table_Market[[#This Row],[F_TOTAL_achat]]&lt;=21,2,3))</f>
        <v>1</v>
      </c>
      <c r="R2140" s="21">
        <f>IF(Table_Market[[#This Row],[M_TOTAL_dépensé]]&lt;=115,1,IF(Table_Market[[#This Row],[M_TOTAL_dépensé]]&lt;=833,2,3))</f>
        <v>1</v>
      </c>
      <c r="S2140" s="21" t="str">
        <f>Table_Market[[#This Row],[R_SCORE]]&amp;Table_Market[[#This Row],[F_SCORE]]&amp;Table_Market[[#This Row],[M_SCORE]]</f>
        <v>211</v>
      </c>
      <c r="T214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40" s="24">
        <v>1</v>
      </c>
      <c r="V2140" s="24">
        <v>3</v>
      </c>
      <c r="W2140" s="24">
        <v>4</v>
      </c>
      <c r="X2140" s="24">
        <v>2</v>
      </c>
      <c r="Y2140" s="24">
        <v>3</v>
      </c>
      <c r="Z2140" s="24">
        <v>11</v>
      </c>
      <c r="AA2140" s="21">
        <v>1</v>
      </c>
      <c r="AB2140" s="21">
        <v>0</v>
      </c>
      <c r="AC2140" s="21">
        <v>0</v>
      </c>
      <c r="AD2140" s="21">
        <v>3</v>
      </c>
      <c r="AE2140" s="21">
        <v>4</v>
      </c>
      <c r="AF2140" s="21">
        <v>0</v>
      </c>
      <c r="AG2140" s="21">
        <v>0</v>
      </c>
      <c r="AH2140" s="21">
        <v>0</v>
      </c>
      <c r="AI2140" s="21">
        <v>0</v>
      </c>
      <c r="AJ2140" s="21">
        <v>0</v>
      </c>
      <c r="AK2140" s="21">
        <v>0</v>
      </c>
      <c r="AL2140" s="21">
        <v>3</v>
      </c>
      <c r="AM2140" s="21">
        <v>11</v>
      </c>
      <c r="AN2140" s="25">
        <v>0</v>
      </c>
    </row>
    <row r="2141" spans="1:40" x14ac:dyDescent="0.35">
      <c r="A2141" s="26">
        <v>10403</v>
      </c>
      <c r="B2141" s="27">
        <v>1978</v>
      </c>
      <c r="C2141" s="21">
        <f ca="1">YEAR(TODAY())-CLEAN!$B2141</f>
        <v>47</v>
      </c>
      <c r="D2141" s="28" t="s">
        <v>792</v>
      </c>
      <c r="E2141" s="27" t="s">
        <v>716</v>
      </c>
      <c r="F2141" s="27" t="s">
        <v>713</v>
      </c>
      <c r="G2141" s="29">
        <v>16531</v>
      </c>
      <c r="H2141" s="28">
        <v>1</v>
      </c>
      <c r="I2141" s="28">
        <v>0</v>
      </c>
      <c r="J2141" s="28">
        <f>CLEAN!$H2141+CLEAN!$I2141</f>
        <v>1</v>
      </c>
      <c r="K2141" s="30">
        <v>41808</v>
      </c>
      <c r="L2141" s="28">
        <f ca="1">YEAR(TODAY())-YEAR(CLEAN!$K2141)</f>
        <v>11</v>
      </c>
      <c r="M2141" s="28">
        <v>43</v>
      </c>
      <c r="N2141" s="28">
        <f>SUM(CLEAN!$AB2141:$AE2141)</f>
        <v>13</v>
      </c>
      <c r="O2141" s="31">
        <f>CLEAN!$U2141+CLEAN!$V2141+CLEAN!$W2141+CLEAN!$X2141+CLEAN!$Y2141+CLEAN!$Z2141</f>
        <v>44</v>
      </c>
      <c r="P2141" s="28">
        <f>IF(CLEAN!$M2141&lt;=32,3,IF(CLEAN!$M2141&lt;=65,2,1))</f>
        <v>2</v>
      </c>
      <c r="Q2141" s="28">
        <f>IF(Table_Market[[#This Row],[F_TOTAL_achat]]&lt;=14,1,IF(Table_Market[[#This Row],[F_TOTAL_achat]]&lt;=21,2,3))</f>
        <v>1</v>
      </c>
      <c r="R2141" s="28">
        <f>IF(Table_Market[[#This Row],[M_TOTAL_dépensé]]&lt;=115,1,IF(Table_Market[[#This Row],[M_TOTAL_dépensé]]&lt;=833,2,3))</f>
        <v>1</v>
      </c>
      <c r="S2141" s="21" t="str">
        <f>Table_Market[[#This Row],[R_SCORE]]&amp;Table_Market[[#This Row],[F_SCORE]]&amp;Table_Market[[#This Row],[M_SCORE]]</f>
        <v>211</v>
      </c>
      <c r="T214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41" s="31">
        <v>2</v>
      </c>
      <c r="V2141" s="31">
        <v>13</v>
      </c>
      <c r="W2141" s="31">
        <v>6</v>
      </c>
      <c r="X2141" s="31">
        <v>7</v>
      </c>
      <c r="Y2141" s="31">
        <v>5</v>
      </c>
      <c r="Z2141" s="31">
        <v>11</v>
      </c>
      <c r="AA2141" s="28">
        <v>3</v>
      </c>
      <c r="AB2141" s="28">
        <v>3</v>
      </c>
      <c r="AC2141" s="28">
        <v>0</v>
      </c>
      <c r="AD2141" s="28">
        <v>3</v>
      </c>
      <c r="AE2141" s="28">
        <v>7</v>
      </c>
      <c r="AF2141" s="28">
        <v>0</v>
      </c>
      <c r="AG2141" s="28">
        <v>0</v>
      </c>
      <c r="AH2141" s="28">
        <v>0</v>
      </c>
      <c r="AI2141" s="28">
        <v>0</v>
      </c>
      <c r="AJ2141" s="28">
        <v>0</v>
      </c>
      <c r="AK2141" s="28">
        <v>0</v>
      </c>
      <c r="AL2141" s="28">
        <v>3</v>
      </c>
      <c r="AM2141" s="28">
        <v>11</v>
      </c>
      <c r="AN2141" s="32">
        <v>0</v>
      </c>
    </row>
    <row r="2142" spans="1:40" x14ac:dyDescent="0.35">
      <c r="A2142" s="19">
        <v>6646</v>
      </c>
      <c r="B2142" s="20">
        <v>1984</v>
      </c>
      <c r="C2142" s="21">
        <f ca="1">YEAR(TODAY())-CLEAN!$B2142</f>
        <v>41</v>
      </c>
      <c r="D2142" s="28" t="s">
        <v>793</v>
      </c>
      <c r="E2142" s="20" t="s">
        <v>716</v>
      </c>
      <c r="F2142" s="20" t="s">
        <v>713</v>
      </c>
      <c r="G2142" s="22">
        <v>16529</v>
      </c>
      <c r="H2142" s="21">
        <v>1</v>
      </c>
      <c r="I2142" s="21">
        <v>0</v>
      </c>
      <c r="J2142" s="21">
        <f>CLEAN!$H2142+CLEAN!$I2142</f>
        <v>1</v>
      </c>
      <c r="K2142" s="23">
        <v>41699</v>
      </c>
      <c r="L2142" s="21">
        <f ca="1">YEAR(TODAY())-YEAR(CLEAN!$K2142)</f>
        <v>11</v>
      </c>
      <c r="M2142" s="21">
        <v>23</v>
      </c>
      <c r="N2142" s="21">
        <f>SUM(CLEAN!$AB2142:$AE2142)</f>
        <v>10</v>
      </c>
      <c r="O2142" s="24">
        <f>CLEAN!$U2142+CLEAN!$V2142+CLEAN!$W2142+CLEAN!$X2142+CLEAN!$Y2142+CLEAN!$Z2142</f>
        <v>22</v>
      </c>
      <c r="P2142" s="21">
        <f>IF(CLEAN!$M2142&lt;=32,3,IF(CLEAN!$M2142&lt;=65,2,1))</f>
        <v>3</v>
      </c>
      <c r="Q2142" s="21">
        <f>IF(Table_Market[[#This Row],[F_TOTAL_achat]]&lt;=14,1,IF(Table_Market[[#This Row],[F_TOTAL_achat]]&lt;=21,2,3))</f>
        <v>1</v>
      </c>
      <c r="R2142" s="21">
        <f>IF(Table_Market[[#This Row],[M_TOTAL_dépensé]]&lt;=115,1,IF(Table_Market[[#This Row],[M_TOTAL_dépensé]]&lt;=833,2,3))</f>
        <v>1</v>
      </c>
      <c r="S2142" s="21" t="str">
        <f>Table_Market[[#This Row],[R_SCORE]]&amp;Table_Market[[#This Row],[F_SCORE]]&amp;Table_Market[[#This Row],[M_SCORE]]</f>
        <v>311</v>
      </c>
      <c r="T214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42" s="24">
        <v>3</v>
      </c>
      <c r="V2142" s="24">
        <v>0</v>
      </c>
      <c r="W2142" s="24">
        <v>5</v>
      </c>
      <c r="X2142" s="24">
        <v>13</v>
      </c>
      <c r="Y2142" s="24">
        <v>0</v>
      </c>
      <c r="Z2142" s="24">
        <v>1</v>
      </c>
      <c r="AA2142" s="21">
        <v>1</v>
      </c>
      <c r="AB2142" s="21">
        <v>1</v>
      </c>
      <c r="AC2142" s="21">
        <v>0</v>
      </c>
      <c r="AD2142" s="21">
        <v>3</v>
      </c>
      <c r="AE2142" s="21">
        <v>6</v>
      </c>
      <c r="AF2142" s="21">
        <v>0</v>
      </c>
      <c r="AG2142" s="21">
        <v>0</v>
      </c>
      <c r="AH2142" s="21">
        <v>0</v>
      </c>
      <c r="AI2142" s="21">
        <v>0</v>
      </c>
      <c r="AJ2142" s="21">
        <v>0</v>
      </c>
      <c r="AK2142" s="21">
        <v>0</v>
      </c>
      <c r="AL2142" s="21">
        <v>3</v>
      </c>
      <c r="AM2142" s="21">
        <v>11</v>
      </c>
      <c r="AN2142" s="25">
        <v>0</v>
      </c>
    </row>
    <row r="2143" spans="1:40" x14ac:dyDescent="0.35">
      <c r="A2143" s="26">
        <v>11010</v>
      </c>
      <c r="B2143" s="27">
        <v>1984</v>
      </c>
      <c r="C2143" s="21">
        <f ca="1">YEAR(TODAY())-CLEAN!$B2143</f>
        <v>41</v>
      </c>
      <c r="D2143" s="28" t="s">
        <v>793</v>
      </c>
      <c r="E2143" s="27" t="s">
        <v>714</v>
      </c>
      <c r="F2143" s="27" t="s">
        <v>709</v>
      </c>
      <c r="G2143" s="29">
        <v>16269</v>
      </c>
      <c r="H2143" s="28">
        <v>1</v>
      </c>
      <c r="I2143" s="28">
        <v>0</v>
      </c>
      <c r="J2143" s="28">
        <f>CLEAN!$H2143+CLEAN!$I2143</f>
        <v>1</v>
      </c>
      <c r="K2143" s="30">
        <v>41516</v>
      </c>
      <c r="L2143" s="28">
        <f ca="1">YEAR(TODAY())-YEAR(CLEAN!$K2143)</f>
        <v>12</v>
      </c>
      <c r="M2143" s="28">
        <v>75</v>
      </c>
      <c r="N2143" s="28">
        <f>SUM(CLEAN!$AB2143:$AE2143)</f>
        <v>14</v>
      </c>
      <c r="O2143" s="31">
        <f>CLEAN!$U2143+CLEAN!$V2143+CLEAN!$W2143+CLEAN!$X2143+CLEAN!$Y2143+CLEAN!$Z2143</f>
        <v>44</v>
      </c>
      <c r="P2143" s="28">
        <f>IF(CLEAN!$M2143&lt;=32,3,IF(CLEAN!$M2143&lt;=65,2,1))</f>
        <v>1</v>
      </c>
      <c r="Q2143" s="28">
        <f>IF(Table_Market[[#This Row],[F_TOTAL_achat]]&lt;=14,1,IF(Table_Market[[#This Row],[F_TOTAL_achat]]&lt;=21,2,3))</f>
        <v>1</v>
      </c>
      <c r="R2143" s="28">
        <f>IF(Table_Market[[#This Row],[M_TOTAL_dépensé]]&lt;=115,1,IF(Table_Market[[#This Row],[M_TOTAL_dépensé]]&lt;=833,2,3))</f>
        <v>1</v>
      </c>
      <c r="S2143" s="21" t="str">
        <f>Table_Market[[#This Row],[R_SCORE]]&amp;Table_Market[[#This Row],[F_SCORE]]&amp;Table_Market[[#This Row],[M_SCORE]]</f>
        <v>111</v>
      </c>
      <c r="T214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43" s="31">
        <v>19</v>
      </c>
      <c r="V2143" s="31">
        <v>3</v>
      </c>
      <c r="W2143" s="31">
        <v>18</v>
      </c>
      <c r="X2143" s="31">
        <v>3</v>
      </c>
      <c r="Y2143" s="31">
        <v>1</v>
      </c>
      <c r="Z2143" s="31">
        <v>0</v>
      </c>
      <c r="AA2143" s="28">
        <v>3</v>
      </c>
      <c r="AB2143" s="28">
        <v>3</v>
      </c>
      <c r="AC2143" s="28">
        <v>0</v>
      </c>
      <c r="AD2143" s="28">
        <v>3</v>
      </c>
      <c r="AE2143" s="28">
        <v>8</v>
      </c>
      <c r="AF2143" s="28">
        <v>0</v>
      </c>
      <c r="AG2143" s="28">
        <v>0</v>
      </c>
      <c r="AH2143" s="28">
        <v>0</v>
      </c>
      <c r="AI2143" s="28">
        <v>0</v>
      </c>
      <c r="AJ2143" s="28">
        <v>0</v>
      </c>
      <c r="AK2143" s="28">
        <v>0</v>
      </c>
      <c r="AL2143" s="28">
        <v>3</v>
      </c>
      <c r="AM2143" s="28">
        <v>11</v>
      </c>
      <c r="AN2143" s="32">
        <v>0</v>
      </c>
    </row>
    <row r="2144" spans="1:40" x14ac:dyDescent="0.35">
      <c r="A2144" s="19">
        <v>3559</v>
      </c>
      <c r="B2144" s="20">
        <v>1988</v>
      </c>
      <c r="C2144" s="21">
        <f ca="1">YEAR(TODAY())-CLEAN!$B2144</f>
        <v>37</v>
      </c>
      <c r="D2144" s="28" t="s">
        <v>793</v>
      </c>
      <c r="E2144" s="20" t="s">
        <v>717</v>
      </c>
      <c r="F2144" s="20" t="s">
        <v>710</v>
      </c>
      <c r="G2144" s="22">
        <v>16248</v>
      </c>
      <c r="H2144" s="21">
        <v>1</v>
      </c>
      <c r="I2144" s="21">
        <v>0</v>
      </c>
      <c r="J2144" s="21">
        <f>CLEAN!$H2144+CLEAN!$I2144</f>
        <v>1</v>
      </c>
      <c r="K2144" s="23">
        <v>41769</v>
      </c>
      <c r="L2144" s="21">
        <f ca="1">YEAR(TODAY())-YEAR(CLEAN!$K2144)</f>
        <v>11</v>
      </c>
      <c r="M2144" s="21">
        <v>77</v>
      </c>
      <c r="N2144" s="21">
        <f>SUM(CLEAN!$AB2144:$AE2144)</f>
        <v>12</v>
      </c>
      <c r="O2144" s="24">
        <f>CLEAN!$U2144+CLEAN!$V2144+CLEAN!$W2144+CLEAN!$X2144+CLEAN!$Y2144+CLEAN!$Z2144</f>
        <v>57</v>
      </c>
      <c r="P2144" s="21">
        <f>IF(CLEAN!$M2144&lt;=32,3,IF(CLEAN!$M2144&lt;=65,2,1))</f>
        <v>1</v>
      </c>
      <c r="Q2144" s="21">
        <f>IF(Table_Market[[#This Row],[F_TOTAL_achat]]&lt;=14,1,IF(Table_Market[[#This Row],[F_TOTAL_achat]]&lt;=21,2,3))</f>
        <v>1</v>
      </c>
      <c r="R2144" s="21">
        <f>IF(Table_Market[[#This Row],[M_TOTAL_dépensé]]&lt;=115,1,IF(Table_Market[[#This Row],[M_TOTAL_dépensé]]&lt;=833,2,3))</f>
        <v>1</v>
      </c>
      <c r="S2144" s="21" t="str">
        <f>Table_Market[[#This Row],[R_SCORE]]&amp;Table_Market[[#This Row],[F_SCORE]]&amp;Table_Market[[#This Row],[M_SCORE]]</f>
        <v>111</v>
      </c>
      <c r="T214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44" s="24">
        <v>12</v>
      </c>
      <c r="V2144" s="24">
        <v>11</v>
      </c>
      <c r="W2144" s="24">
        <v>10</v>
      </c>
      <c r="X2144" s="24">
        <v>3</v>
      </c>
      <c r="Y2144" s="24">
        <v>12</v>
      </c>
      <c r="Z2144" s="24">
        <v>9</v>
      </c>
      <c r="AA2144" s="21">
        <v>3</v>
      </c>
      <c r="AB2144" s="21">
        <v>2</v>
      </c>
      <c r="AC2144" s="21">
        <v>1</v>
      </c>
      <c r="AD2144" s="21">
        <v>3</v>
      </c>
      <c r="AE2144" s="21">
        <v>6</v>
      </c>
      <c r="AF2144" s="21">
        <v>0</v>
      </c>
      <c r="AG2144" s="21">
        <v>0</v>
      </c>
      <c r="AH2144" s="21">
        <v>0</v>
      </c>
      <c r="AI2144" s="21">
        <v>0</v>
      </c>
      <c r="AJ2144" s="21">
        <v>0</v>
      </c>
      <c r="AK2144" s="21">
        <v>0</v>
      </c>
      <c r="AL2144" s="21">
        <v>3</v>
      </c>
      <c r="AM2144" s="21">
        <v>11</v>
      </c>
      <c r="AN2144" s="25">
        <v>0</v>
      </c>
    </row>
    <row r="2145" spans="1:40" x14ac:dyDescent="0.35">
      <c r="A2145" s="26">
        <v>7620</v>
      </c>
      <c r="B2145" s="27">
        <v>1990</v>
      </c>
      <c r="C2145" s="21">
        <f ca="1">YEAR(TODAY())-CLEAN!$B2145</f>
        <v>35</v>
      </c>
      <c r="D2145" s="28" t="s">
        <v>793</v>
      </c>
      <c r="E2145" s="27" t="s">
        <v>715</v>
      </c>
      <c r="F2145" s="27" t="s">
        <v>709</v>
      </c>
      <c r="G2145" s="29">
        <v>16185</v>
      </c>
      <c r="H2145" s="28">
        <v>1</v>
      </c>
      <c r="I2145" s="28">
        <v>0</v>
      </c>
      <c r="J2145" s="28">
        <f>CLEAN!$H2145+CLEAN!$I2145</f>
        <v>1</v>
      </c>
      <c r="K2145" s="30">
        <v>41491</v>
      </c>
      <c r="L2145" s="28">
        <f ca="1">YEAR(TODAY())-YEAR(CLEAN!$K2145)</f>
        <v>12</v>
      </c>
      <c r="M2145" s="28">
        <v>71</v>
      </c>
      <c r="N2145" s="28">
        <f>SUM(CLEAN!$AB2145:$AE2145)</f>
        <v>14</v>
      </c>
      <c r="O2145" s="31">
        <f>CLEAN!$U2145+CLEAN!$V2145+CLEAN!$W2145+CLEAN!$X2145+CLEAN!$Y2145+CLEAN!$Z2145</f>
        <v>106</v>
      </c>
      <c r="P2145" s="28">
        <f>IF(CLEAN!$M2145&lt;=32,3,IF(CLEAN!$M2145&lt;=65,2,1))</f>
        <v>1</v>
      </c>
      <c r="Q2145" s="28">
        <f>IF(Table_Market[[#This Row],[F_TOTAL_achat]]&lt;=14,1,IF(Table_Market[[#This Row],[F_TOTAL_achat]]&lt;=21,2,3))</f>
        <v>1</v>
      </c>
      <c r="R2145" s="28">
        <f>IF(Table_Market[[#This Row],[M_TOTAL_dépensé]]&lt;=115,1,IF(Table_Market[[#This Row],[M_TOTAL_dépensé]]&lt;=833,2,3))</f>
        <v>1</v>
      </c>
      <c r="S2145" s="21" t="str">
        <f>Table_Market[[#This Row],[R_SCORE]]&amp;Table_Market[[#This Row],[F_SCORE]]&amp;Table_Market[[#This Row],[M_SCORE]]</f>
        <v>111</v>
      </c>
      <c r="T214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45" s="31">
        <v>5</v>
      </c>
      <c r="V2145" s="31">
        <v>11</v>
      </c>
      <c r="W2145" s="31">
        <v>16</v>
      </c>
      <c r="X2145" s="31">
        <v>21</v>
      </c>
      <c r="Y2145" s="31">
        <v>8</v>
      </c>
      <c r="Z2145" s="31">
        <v>45</v>
      </c>
      <c r="AA2145" s="28">
        <v>2</v>
      </c>
      <c r="AB2145" s="28">
        <v>2</v>
      </c>
      <c r="AC2145" s="28">
        <v>2</v>
      </c>
      <c r="AD2145" s="28">
        <v>2</v>
      </c>
      <c r="AE2145" s="28">
        <v>8</v>
      </c>
      <c r="AF2145" s="28">
        <v>0</v>
      </c>
      <c r="AG2145" s="28">
        <v>0</v>
      </c>
      <c r="AH2145" s="28">
        <v>0</v>
      </c>
      <c r="AI2145" s="28">
        <v>0</v>
      </c>
      <c r="AJ2145" s="28">
        <v>0</v>
      </c>
      <c r="AK2145" s="28">
        <v>0</v>
      </c>
      <c r="AL2145" s="28">
        <v>3</v>
      </c>
      <c r="AM2145" s="28">
        <v>11</v>
      </c>
      <c r="AN2145" s="32">
        <v>0</v>
      </c>
    </row>
    <row r="2146" spans="1:40" x14ac:dyDescent="0.35">
      <c r="A2146" s="19">
        <v>5394</v>
      </c>
      <c r="B2146" s="20">
        <v>1979</v>
      </c>
      <c r="C2146" s="21">
        <f ca="1">YEAR(TODAY())-CLEAN!$B2146</f>
        <v>46</v>
      </c>
      <c r="D2146" s="28" t="s">
        <v>792</v>
      </c>
      <c r="E2146" s="20" t="s">
        <v>715</v>
      </c>
      <c r="F2146" s="20" t="s">
        <v>709</v>
      </c>
      <c r="G2146" s="22">
        <v>16014</v>
      </c>
      <c r="H2146" s="21">
        <v>1</v>
      </c>
      <c r="I2146" s="21">
        <v>1</v>
      </c>
      <c r="J2146" s="21">
        <f>CLEAN!$H2146+CLEAN!$I2146</f>
        <v>2</v>
      </c>
      <c r="K2146" s="23">
        <v>41350</v>
      </c>
      <c r="L2146" s="21">
        <f ca="1">YEAR(TODAY())-YEAR(CLEAN!$K2146)</f>
        <v>12</v>
      </c>
      <c r="M2146" s="21">
        <v>42</v>
      </c>
      <c r="N2146" s="21">
        <f>SUM(CLEAN!$AB2146:$AE2146)</f>
        <v>9</v>
      </c>
      <c r="O2146" s="24">
        <f>CLEAN!$U2146+CLEAN!$V2146+CLEAN!$W2146+CLEAN!$X2146+CLEAN!$Y2146+CLEAN!$Z2146</f>
        <v>38</v>
      </c>
      <c r="P2146" s="21">
        <f>IF(CLEAN!$M2146&lt;=32,3,IF(CLEAN!$M2146&lt;=65,2,1))</f>
        <v>2</v>
      </c>
      <c r="Q2146" s="21">
        <f>IF(Table_Market[[#This Row],[F_TOTAL_achat]]&lt;=14,1,IF(Table_Market[[#This Row],[F_TOTAL_achat]]&lt;=21,2,3))</f>
        <v>1</v>
      </c>
      <c r="R2146" s="21">
        <f>IF(Table_Market[[#This Row],[M_TOTAL_dépensé]]&lt;=115,1,IF(Table_Market[[#This Row],[M_TOTAL_dépensé]]&lt;=833,2,3))</f>
        <v>1</v>
      </c>
      <c r="S2146" s="21" t="str">
        <f>Table_Market[[#This Row],[R_SCORE]]&amp;Table_Market[[#This Row],[F_SCORE]]&amp;Table_Market[[#This Row],[M_SCORE]]</f>
        <v>211</v>
      </c>
      <c r="T214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46" s="24">
        <v>3</v>
      </c>
      <c r="V2146" s="24">
        <v>9</v>
      </c>
      <c r="W2146" s="24">
        <v>4</v>
      </c>
      <c r="X2146" s="24">
        <v>7</v>
      </c>
      <c r="Y2146" s="24">
        <v>8</v>
      </c>
      <c r="Z2146" s="24">
        <v>7</v>
      </c>
      <c r="AA2146" s="21">
        <v>4</v>
      </c>
      <c r="AB2146" s="21">
        <v>1</v>
      </c>
      <c r="AC2146" s="21">
        <v>1</v>
      </c>
      <c r="AD2146" s="21">
        <v>4</v>
      </c>
      <c r="AE2146" s="21">
        <v>3</v>
      </c>
      <c r="AF2146" s="21">
        <v>0</v>
      </c>
      <c r="AG2146" s="21">
        <v>0</v>
      </c>
      <c r="AH2146" s="21">
        <v>0</v>
      </c>
      <c r="AI2146" s="21">
        <v>0</v>
      </c>
      <c r="AJ2146" s="21">
        <v>0</v>
      </c>
      <c r="AK2146" s="21">
        <v>0</v>
      </c>
      <c r="AL2146" s="21">
        <v>3</v>
      </c>
      <c r="AM2146" s="21">
        <v>11</v>
      </c>
      <c r="AN2146" s="25">
        <v>0</v>
      </c>
    </row>
    <row r="2147" spans="1:40" x14ac:dyDescent="0.35">
      <c r="A2147" s="26">
        <v>642</v>
      </c>
      <c r="B2147" s="27">
        <v>1980</v>
      </c>
      <c r="C2147" s="21">
        <f ca="1">YEAR(TODAY())-CLEAN!$B2147</f>
        <v>45</v>
      </c>
      <c r="D2147" s="28" t="s">
        <v>792</v>
      </c>
      <c r="E2147" s="27" t="s">
        <v>715</v>
      </c>
      <c r="F2147" s="27" t="s">
        <v>710</v>
      </c>
      <c r="G2147" s="29">
        <v>16005</v>
      </c>
      <c r="H2147" s="28">
        <v>1</v>
      </c>
      <c r="I2147" s="28">
        <v>0</v>
      </c>
      <c r="J2147" s="28">
        <f>CLEAN!$H2147+CLEAN!$I2147</f>
        <v>1</v>
      </c>
      <c r="K2147" s="30">
        <v>41135</v>
      </c>
      <c r="L2147" s="28">
        <f ca="1">YEAR(TODAY())-YEAR(CLEAN!$K2147)</f>
        <v>13</v>
      </c>
      <c r="M2147" s="28">
        <v>69</v>
      </c>
      <c r="N2147" s="28">
        <f>SUM(CLEAN!$AB2147:$AE2147)</f>
        <v>13</v>
      </c>
      <c r="O2147" s="31">
        <f>CLEAN!$U2147+CLEAN!$V2147+CLEAN!$W2147+CLEAN!$X2147+CLEAN!$Y2147+CLEAN!$Z2147</f>
        <v>103</v>
      </c>
      <c r="P2147" s="28">
        <f>IF(CLEAN!$M2147&lt;=32,3,IF(CLEAN!$M2147&lt;=65,2,1))</f>
        <v>1</v>
      </c>
      <c r="Q2147" s="28">
        <f>IF(Table_Market[[#This Row],[F_TOTAL_achat]]&lt;=14,1,IF(Table_Market[[#This Row],[F_TOTAL_achat]]&lt;=21,2,3))</f>
        <v>1</v>
      </c>
      <c r="R2147" s="28">
        <f>IF(Table_Market[[#This Row],[M_TOTAL_dépensé]]&lt;=115,1,IF(Table_Market[[#This Row],[M_TOTAL_dépensé]]&lt;=833,2,3))</f>
        <v>1</v>
      </c>
      <c r="S2147" s="21" t="str">
        <f>Table_Market[[#This Row],[R_SCORE]]&amp;Table_Market[[#This Row],[F_SCORE]]&amp;Table_Market[[#This Row],[M_SCORE]]</f>
        <v>111</v>
      </c>
      <c r="T214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47" s="31">
        <v>1</v>
      </c>
      <c r="V2147" s="31">
        <v>3</v>
      </c>
      <c r="W2147" s="31">
        <v>2</v>
      </c>
      <c r="X2147" s="31">
        <v>20</v>
      </c>
      <c r="Y2147" s="31">
        <v>30</v>
      </c>
      <c r="Z2147" s="31">
        <v>47</v>
      </c>
      <c r="AA2147" s="28">
        <v>3</v>
      </c>
      <c r="AB2147" s="28">
        <v>2</v>
      </c>
      <c r="AC2147" s="28">
        <v>1</v>
      </c>
      <c r="AD2147" s="28">
        <v>2</v>
      </c>
      <c r="AE2147" s="28">
        <v>8</v>
      </c>
      <c r="AF2147" s="28">
        <v>0</v>
      </c>
      <c r="AG2147" s="28">
        <v>0</v>
      </c>
      <c r="AH2147" s="28">
        <v>0</v>
      </c>
      <c r="AI2147" s="28">
        <v>0</v>
      </c>
      <c r="AJ2147" s="28">
        <v>0</v>
      </c>
      <c r="AK2147" s="28">
        <v>0</v>
      </c>
      <c r="AL2147" s="28">
        <v>3</v>
      </c>
      <c r="AM2147" s="28">
        <v>11</v>
      </c>
      <c r="AN2147" s="32">
        <v>0</v>
      </c>
    </row>
    <row r="2148" spans="1:40" x14ac:dyDescent="0.35">
      <c r="A2148" s="19">
        <v>6347</v>
      </c>
      <c r="B2148" s="20">
        <v>1979</v>
      </c>
      <c r="C2148" s="21">
        <f ca="1">YEAR(TODAY())-CLEAN!$B2148</f>
        <v>46</v>
      </c>
      <c r="D2148" s="28" t="s">
        <v>792</v>
      </c>
      <c r="E2148" s="20" t="s">
        <v>715</v>
      </c>
      <c r="F2148" s="20" t="s">
        <v>709</v>
      </c>
      <c r="G2148" s="22">
        <v>15862</v>
      </c>
      <c r="H2148" s="21">
        <v>1</v>
      </c>
      <c r="I2148" s="21">
        <v>0</v>
      </c>
      <c r="J2148" s="21">
        <f>CLEAN!$H2148+CLEAN!$I2148</f>
        <v>1</v>
      </c>
      <c r="K2148" s="23">
        <v>41452</v>
      </c>
      <c r="L2148" s="21">
        <f ca="1">YEAR(TODAY())-YEAR(CLEAN!$K2148)</f>
        <v>12</v>
      </c>
      <c r="M2148" s="21">
        <v>26</v>
      </c>
      <c r="N2148" s="21">
        <f>SUM(CLEAN!$AB2148:$AE2148)</f>
        <v>12</v>
      </c>
      <c r="O2148" s="24">
        <f>CLEAN!$U2148+CLEAN!$V2148+CLEAN!$W2148+CLEAN!$X2148+CLEAN!$Y2148+CLEAN!$Z2148</f>
        <v>36</v>
      </c>
      <c r="P2148" s="21">
        <f>IF(CLEAN!$M2148&lt;=32,3,IF(CLEAN!$M2148&lt;=65,2,1))</f>
        <v>3</v>
      </c>
      <c r="Q2148" s="21">
        <f>IF(Table_Market[[#This Row],[F_TOTAL_achat]]&lt;=14,1,IF(Table_Market[[#This Row],[F_TOTAL_achat]]&lt;=21,2,3))</f>
        <v>1</v>
      </c>
      <c r="R2148" s="21">
        <f>IF(Table_Market[[#This Row],[M_TOTAL_dépensé]]&lt;=115,1,IF(Table_Market[[#This Row],[M_TOTAL_dépensé]]&lt;=833,2,3))</f>
        <v>1</v>
      </c>
      <c r="S2148" s="21" t="str">
        <f>Table_Market[[#This Row],[R_SCORE]]&amp;Table_Market[[#This Row],[F_SCORE]]&amp;Table_Market[[#This Row],[M_SCORE]]</f>
        <v>311</v>
      </c>
      <c r="T214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48" s="24">
        <v>1</v>
      </c>
      <c r="V2148" s="24">
        <v>1</v>
      </c>
      <c r="W2148" s="24">
        <v>4</v>
      </c>
      <c r="X2148" s="24">
        <v>11</v>
      </c>
      <c r="Y2148" s="24">
        <v>9</v>
      </c>
      <c r="Z2148" s="24">
        <v>10</v>
      </c>
      <c r="AA2148" s="21">
        <v>1</v>
      </c>
      <c r="AB2148" s="21">
        <v>1</v>
      </c>
      <c r="AC2148" s="21">
        <v>0</v>
      </c>
      <c r="AD2148" s="21">
        <v>3</v>
      </c>
      <c r="AE2148" s="21">
        <v>8</v>
      </c>
      <c r="AF2148" s="21">
        <v>0</v>
      </c>
      <c r="AG2148" s="21">
        <v>0</v>
      </c>
      <c r="AH2148" s="21">
        <v>0</v>
      </c>
      <c r="AI2148" s="21">
        <v>0</v>
      </c>
      <c r="AJ2148" s="21">
        <v>0</v>
      </c>
      <c r="AK2148" s="21">
        <v>0</v>
      </c>
      <c r="AL2148" s="21">
        <v>3</v>
      </c>
      <c r="AM2148" s="21">
        <v>11</v>
      </c>
      <c r="AN2148" s="25">
        <v>0</v>
      </c>
    </row>
    <row r="2149" spans="1:40" x14ac:dyDescent="0.35">
      <c r="A2149" s="26">
        <v>4808</v>
      </c>
      <c r="B2149" s="27">
        <v>1956</v>
      </c>
      <c r="C2149" s="21">
        <f ca="1">YEAR(TODAY())-CLEAN!$B2149</f>
        <v>69</v>
      </c>
      <c r="D2149" s="28" t="s">
        <v>794</v>
      </c>
      <c r="E2149" s="27" t="s">
        <v>716</v>
      </c>
      <c r="F2149" s="27" t="s">
        <v>710</v>
      </c>
      <c r="G2149" s="29">
        <v>15759</v>
      </c>
      <c r="H2149" s="28">
        <v>0</v>
      </c>
      <c r="I2149" s="28">
        <v>0</v>
      </c>
      <c r="J2149" s="28">
        <f>CLEAN!$H2149+CLEAN!$I2149</f>
        <v>0</v>
      </c>
      <c r="K2149" s="30">
        <v>41522</v>
      </c>
      <c r="L2149" s="28">
        <f ca="1">YEAR(TODAY())-YEAR(CLEAN!$K2149)</f>
        <v>12</v>
      </c>
      <c r="M2149" s="28">
        <v>12</v>
      </c>
      <c r="N2149" s="28">
        <f>SUM(CLEAN!$AB2149:$AE2149)</f>
        <v>10</v>
      </c>
      <c r="O2149" s="31">
        <f>CLEAN!$U2149+CLEAN!$V2149+CLEAN!$W2149+CLEAN!$X2149+CLEAN!$Y2149+CLEAN!$Z2149</f>
        <v>17</v>
      </c>
      <c r="P2149" s="28">
        <f>IF(CLEAN!$M2149&lt;=32,3,IF(CLEAN!$M2149&lt;=65,2,1))</f>
        <v>3</v>
      </c>
      <c r="Q2149" s="28">
        <f>IF(Table_Market[[#This Row],[F_TOTAL_achat]]&lt;=14,1,IF(Table_Market[[#This Row],[F_TOTAL_achat]]&lt;=21,2,3))</f>
        <v>1</v>
      </c>
      <c r="R2149" s="28">
        <f>IF(Table_Market[[#This Row],[M_TOTAL_dépensé]]&lt;=115,1,IF(Table_Market[[#This Row],[M_TOTAL_dépensé]]&lt;=833,2,3))</f>
        <v>1</v>
      </c>
      <c r="S2149" s="21" t="str">
        <f>Table_Market[[#This Row],[R_SCORE]]&amp;Table_Market[[#This Row],[F_SCORE]]&amp;Table_Market[[#This Row],[M_SCORE]]</f>
        <v>311</v>
      </c>
      <c r="T214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49" s="31">
        <v>1</v>
      </c>
      <c r="V2149" s="31">
        <v>2</v>
      </c>
      <c r="W2149" s="31">
        <v>5</v>
      </c>
      <c r="X2149" s="31">
        <v>6</v>
      </c>
      <c r="Y2149" s="31">
        <v>0</v>
      </c>
      <c r="Z2149" s="31">
        <v>3</v>
      </c>
      <c r="AA2149" s="28">
        <v>1</v>
      </c>
      <c r="AB2149" s="28">
        <v>1</v>
      </c>
      <c r="AC2149" s="28">
        <v>0</v>
      </c>
      <c r="AD2149" s="28">
        <v>2</v>
      </c>
      <c r="AE2149" s="28">
        <v>7</v>
      </c>
      <c r="AF2149" s="28">
        <v>0</v>
      </c>
      <c r="AG2149" s="28">
        <v>0</v>
      </c>
      <c r="AH2149" s="28">
        <v>0</v>
      </c>
      <c r="AI2149" s="28">
        <v>0</v>
      </c>
      <c r="AJ2149" s="28">
        <v>0</v>
      </c>
      <c r="AK2149" s="28">
        <v>0</v>
      </c>
      <c r="AL2149" s="28">
        <v>3</v>
      </c>
      <c r="AM2149" s="28">
        <v>11</v>
      </c>
      <c r="AN2149" s="32">
        <v>0</v>
      </c>
    </row>
    <row r="2150" spans="1:40" x14ac:dyDescent="0.35">
      <c r="A2150" s="19">
        <v>10995</v>
      </c>
      <c r="B2150" s="20">
        <v>1988</v>
      </c>
      <c r="C2150" s="21">
        <f ca="1">YEAR(TODAY())-CLEAN!$B2150</f>
        <v>37</v>
      </c>
      <c r="D2150" s="28" t="s">
        <v>793</v>
      </c>
      <c r="E2150" s="20" t="s">
        <v>717</v>
      </c>
      <c r="F2150" s="20" t="s">
        <v>710</v>
      </c>
      <c r="G2150" s="22">
        <v>15716</v>
      </c>
      <c r="H2150" s="21">
        <v>1</v>
      </c>
      <c r="I2150" s="21">
        <v>0</v>
      </c>
      <c r="J2150" s="21">
        <f>CLEAN!$H2150+CLEAN!$I2150</f>
        <v>1</v>
      </c>
      <c r="K2150" s="23">
        <v>41225</v>
      </c>
      <c r="L2150" s="21">
        <f ca="1">YEAR(TODAY())-YEAR(CLEAN!$K2150)</f>
        <v>13</v>
      </c>
      <c r="M2150" s="21">
        <v>8</v>
      </c>
      <c r="N2150" s="21">
        <f>SUM(CLEAN!$AB2150:$AE2150)</f>
        <v>15</v>
      </c>
      <c r="O2150" s="24">
        <f>CLEAN!$U2150+CLEAN!$V2150+CLEAN!$W2150+CLEAN!$X2150+CLEAN!$Y2150+CLEAN!$Z2150</f>
        <v>92</v>
      </c>
      <c r="P2150" s="21">
        <f>IF(CLEAN!$M2150&lt;=32,3,IF(CLEAN!$M2150&lt;=65,2,1))</f>
        <v>3</v>
      </c>
      <c r="Q2150" s="21">
        <f>IF(Table_Market[[#This Row],[F_TOTAL_achat]]&lt;=14,1,IF(Table_Market[[#This Row],[F_TOTAL_achat]]&lt;=21,2,3))</f>
        <v>2</v>
      </c>
      <c r="R2150" s="21">
        <f>IF(Table_Market[[#This Row],[M_TOTAL_dépensé]]&lt;=115,1,IF(Table_Market[[#This Row],[M_TOTAL_dépensé]]&lt;=833,2,3))</f>
        <v>1</v>
      </c>
      <c r="S2150" s="21" t="str">
        <f>Table_Market[[#This Row],[R_SCORE]]&amp;Table_Market[[#This Row],[F_SCORE]]&amp;Table_Market[[#This Row],[M_SCORE]]</f>
        <v>321</v>
      </c>
      <c r="T215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50" s="24">
        <v>16</v>
      </c>
      <c r="V2150" s="24">
        <v>5</v>
      </c>
      <c r="W2150" s="24">
        <v>30</v>
      </c>
      <c r="X2150" s="24">
        <v>8</v>
      </c>
      <c r="Y2150" s="24">
        <v>7</v>
      </c>
      <c r="Z2150" s="24">
        <v>26</v>
      </c>
      <c r="AA2150" s="21">
        <v>3</v>
      </c>
      <c r="AB2150" s="21">
        <v>3</v>
      </c>
      <c r="AC2150" s="21">
        <v>0</v>
      </c>
      <c r="AD2150" s="21">
        <v>4</v>
      </c>
      <c r="AE2150" s="21">
        <v>8</v>
      </c>
      <c r="AF2150" s="21">
        <v>0</v>
      </c>
      <c r="AG2150" s="21">
        <v>0</v>
      </c>
      <c r="AH2150" s="21">
        <v>0</v>
      </c>
      <c r="AI2150" s="21">
        <v>0</v>
      </c>
      <c r="AJ2150" s="21">
        <v>0</v>
      </c>
      <c r="AK2150" s="21">
        <v>1</v>
      </c>
      <c r="AL2150" s="21">
        <v>3</v>
      </c>
      <c r="AM2150" s="21">
        <v>11</v>
      </c>
      <c r="AN2150" s="25">
        <v>0</v>
      </c>
    </row>
    <row r="2151" spans="1:40" x14ac:dyDescent="0.35">
      <c r="A2151" s="26">
        <v>6354</v>
      </c>
      <c r="B2151" s="27">
        <v>1984</v>
      </c>
      <c r="C2151" s="21">
        <f ca="1">YEAR(TODAY())-CLEAN!$B2151</f>
        <v>41</v>
      </c>
      <c r="D2151" s="28" t="s">
        <v>793</v>
      </c>
      <c r="E2151" s="27" t="s">
        <v>716</v>
      </c>
      <c r="F2151" s="27" t="s">
        <v>713</v>
      </c>
      <c r="G2151" s="29">
        <v>15345</v>
      </c>
      <c r="H2151" s="28">
        <v>1</v>
      </c>
      <c r="I2151" s="28">
        <v>0</v>
      </c>
      <c r="J2151" s="28">
        <f>CLEAN!$H2151+CLEAN!$I2151</f>
        <v>1</v>
      </c>
      <c r="K2151" s="30">
        <v>41152</v>
      </c>
      <c r="L2151" s="28">
        <f ca="1">YEAR(TODAY())-YEAR(CLEAN!$K2151)</f>
        <v>13</v>
      </c>
      <c r="M2151" s="28">
        <v>51</v>
      </c>
      <c r="N2151" s="28">
        <f>SUM(CLEAN!$AB2151:$AE2151)</f>
        <v>12</v>
      </c>
      <c r="O2151" s="31">
        <f>CLEAN!$U2151+CLEAN!$V2151+CLEAN!$W2151+CLEAN!$X2151+CLEAN!$Y2151+CLEAN!$Z2151</f>
        <v>47</v>
      </c>
      <c r="P2151" s="28">
        <f>IF(CLEAN!$M2151&lt;=32,3,IF(CLEAN!$M2151&lt;=65,2,1))</f>
        <v>2</v>
      </c>
      <c r="Q2151" s="28">
        <f>IF(Table_Market[[#This Row],[F_TOTAL_achat]]&lt;=14,1,IF(Table_Market[[#This Row],[F_TOTAL_achat]]&lt;=21,2,3))</f>
        <v>1</v>
      </c>
      <c r="R2151" s="28">
        <f>IF(Table_Market[[#This Row],[M_TOTAL_dépensé]]&lt;=115,1,IF(Table_Market[[#This Row],[M_TOTAL_dépensé]]&lt;=833,2,3))</f>
        <v>1</v>
      </c>
      <c r="S2151" s="21" t="str">
        <f>Table_Market[[#This Row],[R_SCORE]]&amp;Table_Market[[#This Row],[F_SCORE]]&amp;Table_Market[[#This Row],[M_SCORE]]</f>
        <v>211</v>
      </c>
      <c r="T215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51" s="31">
        <v>5</v>
      </c>
      <c r="V2151" s="31">
        <v>2</v>
      </c>
      <c r="W2151" s="31">
        <v>16</v>
      </c>
      <c r="X2151" s="31">
        <v>3</v>
      </c>
      <c r="Y2151" s="31">
        <v>2</v>
      </c>
      <c r="Z2151" s="31">
        <v>19</v>
      </c>
      <c r="AA2151" s="28">
        <v>2</v>
      </c>
      <c r="AB2151" s="28">
        <v>1</v>
      </c>
      <c r="AC2151" s="28">
        <v>1</v>
      </c>
      <c r="AD2151" s="28">
        <v>2</v>
      </c>
      <c r="AE2151" s="28">
        <v>8</v>
      </c>
      <c r="AF2151" s="28">
        <v>0</v>
      </c>
      <c r="AG2151" s="28">
        <v>0</v>
      </c>
      <c r="AH2151" s="28">
        <v>0</v>
      </c>
      <c r="AI2151" s="28">
        <v>0</v>
      </c>
      <c r="AJ2151" s="28">
        <v>0</v>
      </c>
      <c r="AK2151" s="28">
        <v>0</v>
      </c>
      <c r="AL2151" s="28">
        <v>3</v>
      </c>
      <c r="AM2151" s="28">
        <v>11</v>
      </c>
      <c r="AN2151" s="32">
        <v>1</v>
      </c>
    </row>
    <row r="2152" spans="1:40" x14ac:dyDescent="0.35">
      <c r="A2152" s="19">
        <v>8420</v>
      </c>
      <c r="B2152" s="20">
        <v>1970</v>
      </c>
      <c r="C2152" s="21">
        <f ca="1">YEAR(TODAY())-CLEAN!$B2152</f>
        <v>55</v>
      </c>
      <c r="D2152" s="28" t="s">
        <v>792</v>
      </c>
      <c r="E2152" s="20" t="s">
        <v>717</v>
      </c>
      <c r="F2152" s="20" t="s">
        <v>710</v>
      </c>
      <c r="G2152" s="22">
        <v>15315</v>
      </c>
      <c r="H2152" s="21">
        <v>0</v>
      </c>
      <c r="I2152" s="21">
        <v>0</v>
      </c>
      <c r="J2152" s="21">
        <f>CLEAN!$H2152+CLEAN!$I2152</f>
        <v>0</v>
      </c>
      <c r="K2152" s="23">
        <v>41489</v>
      </c>
      <c r="L2152" s="21">
        <f ca="1">YEAR(TODAY())-YEAR(CLEAN!$K2152)</f>
        <v>12</v>
      </c>
      <c r="M2152" s="21">
        <v>27</v>
      </c>
      <c r="N2152" s="21">
        <f>SUM(CLEAN!$AB2152:$AE2152)</f>
        <v>11</v>
      </c>
      <c r="O2152" s="24">
        <f>CLEAN!$U2152+CLEAN!$V2152+CLEAN!$W2152+CLEAN!$X2152+CLEAN!$Y2152+CLEAN!$Z2152</f>
        <v>64</v>
      </c>
      <c r="P2152" s="21">
        <f>IF(CLEAN!$M2152&lt;=32,3,IF(CLEAN!$M2152&lt;=65,2,1))</f>
        <v>3</v>
      </c>
      <c r="Q2152" s="21">
        <f>IF(Table_Market[[#This Row],[F_TOTAL_achat]]&lt;=14,1,IF(Table_Market[[#This Row],[F_TOTAL_achat]]&lt;=21,2,3))</f>
        <v>1</v>
      </c>
      <c r="R2152" s="21">
        <f>IF(Table_Market[[#This Row],[M_TOTAL_dépensé]]&lt;=115,1,IF(Table_Market[[#This Row],[M_TOTAL_dépensé]]&lt;=833,2,3))</f>
        <v>1</v>
      </c>
      <c r="S2152" s="21" t="str">
        <f>Table_Market[[#This Row],[R_SCORE]]&amp;Table_Market[[#This Row],[F_SCORE]]&amp;Table_Market[[#This Row],[M_SCORE]]</f>
        <v>311</v>
      </c>
      <c r="T215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52" s="24">
        <v>7</v>
      </c>
      <c r="V2152" s="24">
        <v>4</v>
      </c>
      <c r="W2152" s="24">
        <v>13</v>
      </c>
      <c r="X2152" s="24">
        <v>15</v>
      </c>
      <c r="Y2152" s="24">
        <v>8</v>
      </c>
      <c r="Z2152" s="24">
        <v>17</v>
      </c>
      <c r="AA2152" s="21">
        <v>2</v>
      </c>
      <c r="AB2152" s="21">
        <v>2</v>
      </c>
      <c r="AC2152" s="21">
        <v>0</v>
      </c>
      <c r="AD2152" s="21">
        <v>4</v>
      </c>
      <c r="AE2152" s="21">
        <v>5</v>
      </c>
      <c r="AF2152" s="21">
        <v>0</v>
      </c>
      <c r="AG2152" s="21">
        <v>0</v>
      </c>
      <c r="AH2152" s="21">
        <v>0</v>
      </c>
      <c r="AI2152" s="21">
        <v>0</v>
      </c>
      <c r="AJ2152" s="21">
        <v>0</v>
      </c>
      <c r="AK2152" s="21">
        <v>0</v>
      </c>
      <c r="AL2152" s="21">
        <v>3</v>
      </c>
      <c r="AM2152" s="21">
        <v>11</v>
      </c>
      <c r="AN2152" s="25">
        <v>0</v>
      </c>
    </row>
    <row r="2153" spans="1:40" x14ac:dyDescent="0.35">
      <c r="A2153" s="26">
        <v>10065</v>
      </c>
      <c r="B2153" s="27">
        <v>1970</v>
      </c>
      <c r="C2153" s="21">
        <f ca="1">YEAR(TODAY())-CLEAN!$B2153</f>
        <v>55</v>
      </c>
      <c r="D2153" s="28" t="s">
        <v>792</v>
      </c>
      <c r="E2153" s="27" t="s">
        <v>717</v>
      </c>
      <c r="F2153" s="27" t="s">
        <v>710</v>
      </c>
      <c r="G2153" s="29">
        <v>15315</v>
      </c>
      <c r="H2153" s="28">
        <v>0</v>
      </c>
      <c r="I2153" s="28">
        <v>0</v>
      </c>
      <c r="J2153" s="28">
        <f>CLEAN!$H2153+CLEAN!$I2153</f>
        <v>0</v>
      </c>
      <c r="K2153" s="30">
        <v>41489</v>
      </c>
      <c r="L2153" s="28">
        <f ca="1">YEAR(TODAY())-YEAR(CLEAN!$K2153)</f>
        <v>12</v>
      </c>
      <c r="M2153" s="28">
        <v>27</v>
      </c>
      <c r="N2153" s="28">
        <f>SUM(CLEAN!$AB2153:$AE2153)</f>
        <v>11</v>
      </c>
      <c r="O2153" s="31">
        <f>CLEAN!$U2153+CLEAN!$V2153+CLEAN!$W2153+CLEAN!$X2153+CLEAN!$Y2153+CLEAN!$Z2153</f>
        <v>64</v>
      </c>
      <c r="P2153" s="28">
        <f>IF(CLEAN!$M2153&lt;=32,3,IF(CLEAN!$M2153&lt;=65,2,1))</f>
        <v>3</v>
      </c>
      <c r="Q2153" s="28">
        <f>IF(Table_Market[[#This Row],[F_TOTAL_achat]]&lt;=14,1,IF(Table_Market[[#This Row],[F_TOTAL_achat]]&lt;=21,2,3))</f>
        <v>1</v>
      </c>
      <c r="R2153" s="28">
        <f>IF(Table_Market[[#This Row],[M_TOTAL_dépensé]]&lt;=115,1,IF(Table_Market[[#This Row],[M_TOTAL_dépensé]]&lt;=833,2,3))</f>
        <v>1</v>
      </c>
      <c r="S2153" s="21" t="str">
        <f>Table_Market[[#This Row],[R_SCORE]]&amp;Table_Market[[#This Row],[F_SCORE]]&amp;Table_Market[[#This Row],[M_SCORE]]</f>
        <v>311</v>
      </c>
      <c r="T215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53" s="31">
        <v>7</v>
      </c>
      <c r="V2153" s="31">
        <v>4</v>
      </c>
      <c r="W2153" s="31">
        <v>13</v>
      </c>
      <c r="X2153" s="31">
        <v>15</v>
      </c>
      <c r="Y2153" s="31">
        <v>8</v>
      </c>
      <c r="Z2153" s="31">
        <v>17</v>
      </c>
      <c r="AA2153" s="28">
        <v>2</v>
      </c>
      <c r="AB2153" s="28">
        <v>2</v>
      </c>
      <c r="AC2153" s="28">
        <v>0</v>
      </c>
      <c r="AD2153" s="28">
        <v>4</v>
      </c>
      <c r="AE2153" s="28">
        <v>5</v>
      </c>
      <c r="AF2153" s="28">
        <v>0</v>
      </c>
      <c r="AG2153" s="28">
        <v>0</v>
      </c>
      <c r="AH2153" s="28">
        <v>0</v>
      </c>
      <c r="AI2153" s="28">
        <v>0</v>
      </c>
      <c r="AJ2153" s="28">
        <v>0</v>
      </c>
      <c r="AK2153" s="28">
        <v>0</v>
      </c>
      <c r="AL2153" s="28">
        <v>3</v>
      </c>
      <c r="AM2153" s="28">
        <v>11</v>
      </c>
      <c r="AN2153" s="32">
        <v>0</v>
      </c>
    </row>
    <row r="2154" spans="1:40" x14ac:dyDescent="0.35">
      <c r="A2154" s="19">
        <v>10264</v>
      </c>
      <c r="B2154" s="20">
        <v>1979</v>
      </c>
      <c r="C2154" s="21">
        <f ca="1">YEAR(TODAY())-CLEAN!$B2154</f>
        <v>46</v>
      </c>
      <c r="D2154" s="28" t="s">
        <v>792</v>
      </c>
      <c r="E2154" s="20" t="s">
        <v>716</v>
      </c>
      <c r="F2154" s="20" t="s">
        <v>711</v>
      </c>
      <c r="G2154" s="22">
        <v>15287</v>
      </c>
      <c r="H2154" s="21">
        <v>1</v>
      </c>
      <c r="I2154" s="21">
        <v>0</v>
      </c>
      <c r="J2154" s="21">
        <f>CLEAN!$H2154+CLEAN!$I2154</f>
        <v>1</v>
      </c>
      <c r="K2154" s="23">
        <v>41192</v>
      </c>
      <c r="L2154" s="21">
        <f ca="1">YEAR(TODAY())-YEAR(CLEAN!$K2154)</f>
        <v>13</v>
      </c>
      <c r="M2154" s="21">
        <v>60</v>
      </c>
      <c r="N2154" s="21">
        <f>SUM(CLEAN!$AB2154:$AE2154)</f>
        <v>11</v>
      </c>
      <c r="O2154" s="24">
        <f>CLEAN!$U2154+CLEAN!$V2154+CLEAN!$W2154+CLEAN!$X2154+CLEAN!$Y2154+CLEAN!$Z2154</f>
        <v>31</v>
      </c>
      <c r="P2154" s="21">
        <f>IF(CLEAN!$M2154&lt;=32,3,IF(CLEAN!$M2154&lt;=65,2,1))</f>
        <v>2</v>
      </c>
      <c r="Q2154" s="21">
        <f>IF(Table_Market[[#This Row],[F_TOTAL_achat]]&lt;=14,1,IF(Table_Market[[#This Row],[F_TOTAL_achat]]&lt;=21,2,3))</f>
        <v>1</v>
      </c>
      <c r="R2154" s="21">
        <f>IF(Table_Market[[#This Row],[M_TOTAL_dépensé]]&lt;=115,1,IF(Table_Market[[#This Row],[M_TOTAL_dépensé]]&lt;=833,2,3))</f>
        <v>1</v>
      </c>
      <c r="S2154" s="21" t="str">
        <f>Table_Market[[#This Row],[R_SCORE]]&amp;Table_Market[[#This Row],[F_SCORE]]&amp;Table_Market[[#This Row],[M_SCORE]]</f>
        <v>211</v>
      </c>
      <c r="T215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54" s="24">
        <v>1</v>
      </c>
      <c r="V2154" s="24">
        <v>2</v>
      </c>
      <c r="W2154" s="24">
        <v>8</v>
      </c>
      <c r="X2154" s="24">
        <v>4</v>
      </c>
      <c r="Y2154" s="24">
        <v>3</v>
      </c>
      <c r="Z2154" s="24">
        <v>13</v>
      </c>
      <c r="AA2154" s="21">
        <v>2</v>
      </c>
      <c r="AB2154" s="21">
        <v>1</v>
      </c>
      <c r="AC2154" s="21">
        <v>1</v>
      </c>
      <c r="AD2154" s="21">
        <v>2</v>
      </c>
      <c r="AE2154" s="21">
        <v>7</v>
      </c>
      <c r="AF2154" s="21">
        <v>1</v>
      </c>
      <c r="AG2154" s="21">
        <v>0</v>
      </c>
      <c r="AH2154" s="21">
        <v>0</v>
      </c>
      <c r="AI2154" s="21">
        <v>0</v>
      </c>
      <c r="AJ2154" s="21">
        <v>0</v>
      </c>
      <c r="AK2154" s="21">
        <v>0</v>
      </c>
      <c r="AL2154" s="21">
        <v>3</v>
      </c>
      <c r="AM2154" s="21">
        <v>11</v>
      </c>
      <c r="AN2154" s="25">
        <v>1</v>
      </c>
    </row>
    <row r="2155" spans="1:40" x14ac:dyDescent="0.35">
      <c r="A2155" s="26">
        <v>234</v>
      </c>
      <c r="B2155" s="27">
        <v>1979</v>
      </c>
      <c r="C2155" s="21">
        <f ca="1">YEAR(TODAY())-CLEAN!$B2155</f>
        <v>46</v>
      </c>
      <c r="D2155" s="28" t="s">
        <v>792</v>
      </c>
      <c r="E2155" s="27" t="s">
        <v>716</v>
      </c>
      <c r="F2155" s="27" t="s">
        <v>711</v>
      </c>
      <c r="G2155" s="29">
        <v>15287</v>
      </c>
      <c r="H2155" s="28">
        <v>1</v>
      </c>
      <c r="I2155" s="28">
        <v>0</v>
      </c>
      <c r="J2155" s="28">
        <f>CLEAN!$H2155+CLEAN!$I2155</f>
        <v>1</v>
      </c>
      <c r="K2155" s="30">
        <v>41192</v>
      </c>
      <c r="L2155" s="28">
        <f ca="1">YEAR(TODAY())-YEAR(CLEAN!$K2155)</f>
        <v>13</v>
      </c>
      <c r="M2155" s="28">
        <v>60</v>
      </c>
      <c r="N2155" s="28">
        <f>SUM(CLEAN!$AB2155:$AE2155)</f>
        <v>11</v>
      </c>
      <c r="O2155" s="31">
        <f>CLEAN!$U2155+CLEAN!$V2155+CLEAN!$W2155+CLEAN!$X2155+CLEAN!$Y2155+CLEAN!$Z2155</f>
        <v>31</v>
      </c>
      <c r="P2155" s="28">
        <f>IF(CLEAN!$M2155&lt;=32,3,IF(CLEAN!$M2155&lt;=65,2,1))</f>
        <v>2</v>
      </c>
      <c r="Q2155" s="28">
        <f>IF(Table_Market[[#This Row],[F_TOTAL_achat]]&lt;=14,1,IF(Table_Market[[#This Row],[F_TOTAL_achat]]&lt;=21,2,3))</f>
        <v>1</v>
      </c>
      <c r="R2155" s="28">
        <f>IF(Table_Market[[#This Row],[M_TOTAL_dépensé]]&lt;=115,1,IF(Table_Market[[#This Row],[M_TOTAL_dépensé]]&lt;=833,2,3))</f>
        <v>1</v>
      </c>
      <c r="S2155" s="21" t="str">
        <f>Table_Market[[#This Row],[R_SCORE]]&amp;Table_Market[[#This Row],[F_SCORE]]&amp;Table_Market[[#This Row],[M_SCORE]]</f>
        <v>211</v>
      </c>
      <c r="T215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55" s="31">
        <v>1</v>
      </c>
      <c r="V2155" s="31">
        <v>2</v>
      </c>
      <c r="W2155" s="31">
        <v>8</v>
      </c>
      <c r="X2155" s="31">
        <v>4</v>
      </c>
      <c r="Y2155" s="31">
        <v>3</v>
      </c>
      <c r="Z2155" s="31">
        <v>13</v>
      </c>
      <c r="AA2155" s="28">
        <v>2</v>
      </c>
      <c r="AB2155" s="28">
        <v>1</v>
      </c>
      <c r="AC2155" s="28">
        <v>1</v>
      </c>
      <c r="AD2155" s="28">
        <v>2</v>
      </c>
      <c r="AE2155" s="28">
        <v>7</v>
      </c>
      <c r="AF2155" s="28">
        <v>1</v>
      </c>
      <c r="AG2155" s="28">
        <v>0</v>
      </c>
      <c r="AH2155" s="28">
        <v>0</v>
      </c>
      <c r="AI2155" s="28">
        <v>0</v>
      </c>
      <c r="AJ2155" s="28">
        <v>0</v>
      </c>
      <c r="AK2155" s="28">
        <v>0</v>
      </c>
      <c r="AL2155" s="28">
        <v>3</v>
      </c>
      <c r="AM2155" s="28">
        <v>11</v>
      </c>
      <c r="AN2155" s="32">
        <v>1</v>
      </c>
    </row>
    <row r="2156" spans="1:40" x14ac:dyDescent="0.35">
      <c r="A2156" s="19">
        <v>7600</v>
      </c>
      <c r="B2156" s="20">
        <v>1992</v>
      </c>
      <c r="C2156" s="21">
        <f ca="1">YEAR(TODAY())-CLEAN!$B2156</f>
        <v>33</v>
      </c>
      <c r="D2156" s="28" t="s">
        <v>793</v>
      </c>
      <c r="E2156" s="20" t="s">
        <v>715</v>
      </c>
      <c r="F2156" s="20" t="s">
        <v>709</v>
      </c>
      <c r="G2156" s="22">
        <v>15253</v>
      </c>
      <c r="H2156" s="21">
        <v>1</v>
      </c>
      <c r="I2156" s="21">
        <v>0</v>
      </c>
      <c r="J2156" s="21">
        <f>CLEAN!$H2156+CLEAN!$I2156</f>
        <v>1</v>
      </c>
      <c r="K2156" s="23">
        <v>41575</v>
      </c>
      <c r="L2156" s="21">
        <f ca="1">YEAR(TODAY())-YEAR(CLEAN!$K2156)</f>
        <v>12</v>
      </c>
      <c r="M2156" s="21">
        <v>13</v>
      </c>
      <c r="N2156" s="21">
        <f>SUM(CLEAN!$AB2156:$AE2156)</f>
        <v>11</v>
      </c>
      <c r="O2156" s="24">
        <f>CLEAN!$U2156+CLEAN!$V2156+CLEAN!$W2156+CLEAN!$X2156+CLEAN!$Y2156+CLEAN!$Z2156</f>
        <v>29</v>
      </c>
      <c r="P2156" s="21">
        <f>IF(CLEAN!$M2156&lt;=32,3,IF(CLEAN!$M2156&lt;=65,2,1))</f>
        <v>3</v>
      </c>
      <c r="Q2156" s="21">
        <f>IF(Table_Market[[#This Row],[F_TOTAL_achat]]&lt;=14,1,IF(Table_Market[[#This Row],[F_TOTAL_achat]]&lt;=21,2,3))</f>
        <v>1</v>
      </c>
      <c r="R2156" s="21">
        <f>IF(Table_Market[[#This Row],[M_TOTAL_dépensé]]&lt;=115,1,IF(Table_Market[[#This Row],[M_TOTAL_dépensé]]&lt;=833,2,3))</f>
        <v>1</v>
      </c>
      <c r="S2156" s="21" t="str">
        <f>Table_Market[[#This Row],[R_SCORE]]&amp;Table_Market[[#This Row],[F_SCORE]]&amp;Table_Market[[#This Row],[M_SCORE]]</f>
        <v>311</v>
      </c>
      <c r="T215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56" s="24">
        <v>1</v>
      </c>
      <c r="V2156" s="24">
        <v>3</v>
      </c>
      <c r="W2156" s="24">
        <v>3</v>
      </c>
      <c r="X2156" s="24">
        <v>8</v>
      </c>
      <c r="Y2156" s="24">
        <v>1</v>
      </c>
      <c r="Z2156" s="24">
        <v>13</v>
      </c>
      <c r="AA2156" s="21">
        <v>2</v>
      </c>
      <c r="AB2156" s="21">
        <v>1</v>
      </c>
      <c r="AC2156" s="21">
        <v>0</v>
      </c>
      <c r="AD2156" s="21">
        <v>3</v>
      </c>
      <c r="AE2156" s="21">
        <v>7</v>
      </c>
      <c r="AF2156" s="21">
        <v>0</v>
      </c>
      <c r="AG2156" s="21">
        <v>0</v>
      </c>
      <c r="AH2156" s="21">
        <v>0</v>
      </c>
      <c r="AI2156" s="21">
        <v>0</v>
      </c>
      <c r="AJ2156" s="21">
        <v>0</v>
      </c>
      <c r="AK2156" s="21">
        <v>0</v>
      </c>
      <c r="AL2156" s="21">
        <v>3</v>
      </c>
      <c r="AM2156" s="21">
        <v>11</v>
      </c>
      <c r="AN2156" s="25">
        <v>0</v>
      </c>
    </row>
    <row r="2157" spans="1:40" x14ac:dyDescent="0.35">
      <c r="A2157" s="26">
        <v>10262</v>
      </c>
      <c r="B2157" s="27">
        <v>1980</v>
      </c>
      <c r="C2157" s="21">
        <f ca="1">YEAR(TODAY())-CLEAN!$B2157</f>
        <v>45</v>
      </c>
      <c r="D2157" s="28" t="s">
        <v>792</v>
      </c>
      <c r="E2157" s="27" t="s">
        <v>716</v>
      </c>
      <c r="F2157" s="27" t="s">
        <v>710</v>
      </c>
      <c r="G2157" s="29">
        <v>15072</v>
      </c>
      <c r="H2157" s="28">
        <v>2</v>
      </c>
      <c r="I2157" s="28">
        <v>0</v>
      </c>
      <c r="J2157" s="28">
        <f>CLEAN!$H2157+CLEAN!$I2157</f>
        <v>2</v>
      </c>
      <c r="K2157" s="30">
        <v>41404</v>
      </c>
      <c r="L2157" s="28">
        <f ca="1">YEAR(TODAY())-YEAR(CLEAN!$K2157)</f>
        <v>12</v>
      </c>
      <c r="M2157" s="28">
        <v>96</v>
      </c>
      <c r="N2157" s="28">
        <f>SUM(CLEAN!$AB2157:$AE2157)</f>
        <v>12</v>
      </c>
      <c r="O2157" s="31">
        <f>CLEAN!$U2157+CLEAN!$V2157+CLEAN!$W2157+CLEAN!$X2157+CLEAN!$Y2157+CLEAN!$Z2157</f>
        <v>53</v>
      </c>
      <c r="P2157" s="28">
        <f>IF(CLEAN!$M2157&lt;=32,3,IF(CLEAN!$M2157&lt;=65,2,1))</f>
        <v>1</v>
      </c>
      <c r="Q2157" s="28">
        <f>IF(Table_Market[[#This Row],[F_TOTAL_achat]]&lt;=14,1,IF(Table_Market[[#This Row],[F_TOTAL_achat]]&lt;=21,2,3))</f>
        <v>1</v>
      </c>
      <c r="R2157" s="28">
        <f>IF(Table_Market[[#This Row],[M_TOTAL_dépensé]]&lt;=115,1,IF(Table_Market[[#This Row],[M_TOTAL_dépensé]]&lt;=833,2,3))</f>
        <v>1</v>
      </c>
      <c r="S2157" s="21" t="str">
        <f>Table_Market[[#This Row],[R_SCORE]]&amp;Table_Market[[#This Row],[F_SCORE]]&amp;Table_Market[[#This Row],[M_SCORE]]</f>
        <v>111</v>
      </c>
      <c r="T215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57" s="31">
        <v>8</v>
      </c>
      <c r="V2157" s="31">
        <v>2</v>
      </c>
      <c r="W2157" s="31">
        <v>15</v>
      </c>
      <c r="X2157" s="31">
        <v>0</v>
      </c>
      <c r="Y2157" s="31">
        <v>10</v>
      </c>
      <c r="Z2157" s="31">
        <v>18</v>
      </c>
      <c r="AA2157" s="28">
        <v>4</v>
      </c>
      <c r="AB2157" s="28">
        <v>3</v>
      </c>
      <c r="AC2157" s="28">
        <v>1</v>
      </c>
      <c r="AD2157" s="28">
        <v>3</v>
      </c>
      <c r="AE2157" s="28">
        <v>5</v>
      </c>
      <c r="AF2157" s="28">
        <v>0</v>
      </c>
      <c r="AG2157" s="28">
        <v>0</v>
      </c>
      <c r="AH2157" s="28">
        <v>0</v>
      </c>
      <c r="AI2157" s="28">
        <v>0</v>
      </c>
      <c r="AJ2157" s="28">
        <v>0</v>
      </c>
      <c r="AK2157" s="28">
        <v>0</v>
      </c>
      <c r="AL2157" s="28">
        <v>3</v>
      </c>
      <c r="AM2157" s="28">
        <v>11</v>
      </c>
      <c r="AN2157" s="32">
        <v>0</v>
      </c>
    </row>
    <row r="2158" spans="1:40" x14ac:dyDescent="0.35">
      <c r="A2158" s="19">
        <v>3839</v>
      </c>
      <c r="B2158" s="20">
        <v>1958</v>
      </c>
      <c r="C2158" s="21">
        <f ca="1">YEAR(TODAY())-CLEAN!$B2158</f>
        <v>67</v>
      </c>
      <c r="D2158" s="28" t="s">
        <v>794</v>
      </c>
      <c r="E2158" s="20" t="s">
        <v>715</v>
      </c>
      <c r="F2158" s="20" t="s">
        <v>709</v>
      </c>
      <c r="G2158" s="22">
        <v>15056</v>
      </c>
      <c r="H2158" s="21">
        <v>1</v>
      </c>
      <c r="I2158" s="21">
        <v>1</v>
      </c>
      <c r="J2158" s="21">
        <f>CLEAN!$H2158+CLEAN!$I2158</f>
        <v>2</v>
      </c>
      <c r="K2158" s="23">
        <v>41397</v>
      </c>
      <c r="L2158" s="21">
        <f ca="1">YEAR(TODAY())-YEAR(CLEAN!$K2158)</f>
        <v>12</v>
      </c>
      <c r="M2158" s="21">
        <v>76</v>
      </c>
      <c r="N2158" s="21">
        <f>SUM(CLEAN!$AB2158:$AE2158)</f>
        <v>12</v>
      </c>
      <c r="O2158" s="24">
        <f>CLEAN!$U2158+CLEAN!$V2158+CLEAN!$W2158+CLEAN!$X2158+CLEAN!$Y2158+CLEAN!$Z2158</f>
        <v>88</v>
      </c>
      <c r="P2158" s="21">
        <f>IF(CLEAN!$M2158&lt;=32,3,IF(CLEAN!$M2158&lt;=65,2,1))</f>
        <v>1</v>
      </c>
      <c r="Q2158" s="21">
        <f>IF(Table_Market[[#This Row],[F_TOTAL_achat]]&lt;=14,1,IF(Table_Market[[#This Row],[F_TOTAL_achat]]&lt;=21,2,3))</f>
        <v>1</v>
      </c>
      <c r="R2158" s="21">
        <f>IF(Table_Market[[#This Row],[M_TOTAL_dépensé]]&lt;=115,1,IF(Table_Market[[#This Row],[M_TOTAL_dépensé]]&lt;=833,2,3))</f>
        <v>1</v>
      </c>
      <c r="S2158" s="21" t="str">
        <f>Table_Market[[#This Row],[R_SCORE]]&amp;Table_Market[[#This Row],[F_SCORE]]&amp;Table_Market[[#This Row],[M_SCORE]]</f>
        <v>111</v>
      </c>
      <c r="T215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58" s="24">
        <v>6</v>
      </c>
      <c r="V2158" s="24">
        <v>12</v>
      </c>
      <c r="W2158" s="24">
        <v>3</v>
      </c>
      <c r="X2158" s="24">
        <v>21</v>
      </c>
      <c r="Y2158" s="24">
        <v>6</v>
      </c>
      <c r="Z2158" s="24">
        <v>40</v>
      </c>
      <c r="AA2158" s="21">
        <v>5</v>
      </c>
      <c r="AB2158" s="21">
        <v>2</v>
      </c>
      <c r="AC2158" s="21">
        <v>2</v>
      </c>
      <c r="AD2158" s="21">
        <v>3</v>
      </c>
      <c r="AE2158" s="21">
        <v>5</v>
      </c>
      <c r="AF2158" s="21">
        <v>0</v>
      </c>
      <c r="AG2158" s="21">
        <v>0</v>
      </c>
      <c r="AH2158" s="21">
        <v>0</v>
      </c>
      <c r="AI2158" s="21">
        <v>0</v>
      </c>
      <c r="AJ2158" s="21">
        <v>0</v>
      </c>
      <c r="AK2158" s="21">
        <v>0</v>
      </c>
      <c r="AL2158" s="21">
        <v>3</v>
      </c>
      <c r="AM2158" s="21">
        <v>11</v>
      </c>
      <c r="AN2158" s="25">
        <v>0</v>
      </c>
    </row>
    <row r="2159" spans="1:40" x14ac:dyDescent="0.35">
      <c r="A2159" s="26">
        <v>3628</v>
      </c>
      <c r="B2159" s="27">
        <v>1987</v>
      </c>
      <c r="C2159" s="21">
        <f ca="1">YEAR(TODAY())-CLEAN!$B2159</f>
        <v>38</v>
      </c>
      <c r="D2159" s="28" t="s">
        <v>793</v>
      </c>
      <c r="E2159" s="27" t="s">
        <v>715</v>
      </c>
      <c r="F2159" s="27" t="s">
        <v>709</v>
      </c>
      <c r="G2159" s="29">
        <v>15038</v>
      </c>
      <c r="H2159" s="28">
        <v>1</v>
      </c>
      <c r="I2159" s="28">
        <v>0</v>
      </c>
      <c r="J2159" s="28">
        <f>CLEAN!$H2159+CLEAN!$I2159</f>
        <v>1</v>
      </c>
      <c r="K2159" s="30">
        <v>41303</v>
      </c>
      <c r="L2159" s="28">
        <f ca="1">YEAR(TODAY())-YEAR(CLEAN!$K2159)</f>
        <v>12</v>
      </c>
      <c r="M2159" s="28">
        <v>93</v>
      </c>
      <c r="N2159" s="28">
        <f>SUM(CLEAN!$AB2159:$AE2159)</f>
        <v>14</v>
      </c>
      <c r="O2159" s="31">
        <f>CLEAN!$U2159+CLEAN!$V2159+CLEAN!$W2159+CLEAN!$X2159+CLEAN!$Y2159+CLEAN!$Z2159</f>
        <v>80</v>
      </c>
      <c r="P2159" s="28">
        <f>IF(CLEAN!$M2159&lt;=32,3,IF(CLEAN!$M2159&lt;=65,2,1))</f>
        <v>1</v>
      </c>
      <c r="Q2159" s="28">
        <f>IF(Table_Market[[#This Row],[F_TOTAL_achat]]&lt;=14,1,IF(Table_Market[[#This Row],[F_TOTAL_achat]]&lt;=21,2,3))</f>
        <v>1</v>
      </c>
      <c r="R2159" s="28">
        <f>IF(Table_Market[[#This Row],[M_TOTAL_dépensé]]&lt;=115,1,IF(Table_Market[[#This Row],[M_TOTAL_dépensé]]&lt;=833,2,3))</f>
        <v>1</v>
      </c>
      <c r="S2159" s="21" t="str">
        <f>Table_Market[[#This Row],[R_SCORE]]&amp;Table_Market[[#This Row],[F_SCORE]]&amp;Table_Market[[#This Row],[M_SCORE]]</f>
        <v>111</v>
      </c>
      <c r="T215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59" s="31">
        <v>4</v>
      </c>
      <c r="V2159" s="31">
        <v>8</v>
      </c>
      <c r="W2159" s="31">
        <v>11</v>
      </c>
      <c r="X2159" s="31">
        <v>19</v>
      </c>
      <c r="Y2159" s="31">
        <v>12</v>
      </c>
      <c r="Z2159" s="31">
        <v>26</v>
      </c>
      <c r="AA2159" s="28">
        <v>2</v>
      </c>
      <c r="AB2159" s="28">
        <v>2</v>
      </c>
      <c r="AC2159" s="28">
        <v>1</v>
      </c>
      <c r="AD2159" s="28">
        <v>2</v>
      </c>
      <c r="AE2159" s="28">
        <v>9</v>
      </c>
      <c r="AF2159" s="28">
        <v>0</v>
      </c>
      <c r="AG2159" s="28">
        <v>0</v>
      </c>
      <c r="AH2159" s="28">
        <v>0</v>
      </c>
      <c r="AI2159" s="28">
        <v>0</v>
      </c>
      <c r="AJ2159" s="28">
        <v>0</v>
      </c>
      <c r="AK2159" s="28">
        <v>0</v>
      </c>
      <c r="AL2159" s="28">
        <v>3</v>
      </c>
      <c r="AM2159" s="28">
        <v>11</v>
      </c>
      <c r="AN2159" s="32">
        <v>0</v>
      </c>
    </row>
    <row r="2160" spans="1:40" x14ac:dyDescent="0.35">
      <c r="A2160" s="19">
        <v>9617</v>
      </c>
      <c r="B2160" s="20">
        <v>1951</v>
      </c>
      <c r="C2160" s="21">
        <f ca="1">YEAR(TODAY())-CLEAN!$B2160</f>
        <v>74</v>
      </c>
      <c r="D2160" s="28" t="s">
        <v>794</v>
      </c>
      <c r="E2160" s="20" t="s">
        <v>716</v>
      </c>
      <c r="F2160" s="20" t="s">
        <v>709</v>
      </c>
      <c r="G2160" s="22">
        <v>15033</v>
      </c>
      <c r="H2160" s="21">
        <v>0</v>
      </c>
      <c r="I2160" s="21">
        <v>0</v>
      </c>
      <c r="J2160" s="21">
        <f>CLEAN!$H2160+CLEAN!$I2160</f>
        <v>0</v>
      </c>
      <c r="K2160" s="23">
        <v>41745</v>
      </c>
      <c r="L2160" s="21">
        <f ca="1">YEAR(TODAY())-YEAR(CLEAN!$K2160)</f>
        <v>11</v>
      </c>
      <c r="M2160" s="21">
        <v>37</v>
      </c>
      <c r="N2160" s="21">
        <f>SUM(CLEAN!$AB2160:$AE2160)</f>
        <v>7</v>
      </c>
      <c r="O2160" s="24">
        <f>CLEAN!$U2160+CLEAN!$V2160+CLEAN!$W2160+CLEAN!$X2160+CLEAN!$Y2160+CLEAN!$Z2160</f>
        <v>19</v>
      </c>
      <c r="P2160" s="21">
        <f>IF(CLEAN!$M2160&lt;=32,3,IF(CLEAN!$M2160&lt;=65,2,1))</f>
        <v>2</v>
      </c>
      <c r="Q2160" s="21">
        <f>IF(Table_Market[[#This Row],[F_TOTAL_achat]]&lt;=14,1,IF(Table_Market[[#This Row],[F_TOTAL_achat]]&lt;=21,2,3))</f>
        <v>1</v>
      </c>
      <c r="R2160" s="21">
        <f>IF(Table_Market[[#This Row],[M_TOTAL_dépensé]]&lt;=115,1,IF(Table_Market[[#This Row],[M_TOTAL_dépensé]]&lt;=833,2,3))</f>
        <v>1</v>
      </c>
      <c r="S2160" s="21" t="str">
        <f>Table_Market[[#This Row],[R_SCORE]]&amp;Table_Market[[#This Row],[F_SCORE]]&amp;Table_Market[[#This Row],[M_SCORE]]</f>
        <v>211</v>
      </c>
      <c r="T216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60" s="24">
        <v>0</v>
      </c>
      <c r="V2160" s="24">
        <v>4</v>
      </c>
      <c r="W2160" s="24">
        <v>5</v>
      </c>
      <c r="X2160" s="24">
        <v>6</v>
      </c>
      <c r="Y2160" s="24">
        <v>0</v>
      </c>
      <c r="Z2160" s="24">
        <v>4</v>
      </c>
      <c r="AA2160" s="21">
        <v>1</v>
      </c>
      <c r="AB2160" s="21">
        <v>1</v>
      </c>
      <c r="AC2160" s="21">
        <v>0</v>
      </c>
      <c r="AD2160" s="21">
        <v>3</v>
      </c>
      <c r="AE2160" s="21">
        <v>3</v>
      </c>
      <c r="AF2160" s="21">
        <v>0</v>
      </c>
      <c r="AG2160" s="21">
        <v>0</v>
      </c>
      <c r="AH2160" s="21">
        <v>0</v>
      </c>
      <c r="AI2160" s="21">
        <v>0</v>
      </c>
      <c r="AJ2160" s="21">
        <v>0</v>
      </c>
      <c r="AK2160" s="21">
        <v>0</v>
      </c>
      <c r="AL2160" s="21">
        <v>3</v>
      </c>
      <c r="AM2160" s="21">
        <v>11</v>
      </c>
      <c r="AN2160" s="25">
        <v>0</v>
      </c>
    </row>
    <row r="2161" spans="1:40" x14ac:dyDescent="0.35">
      <c r="A2161" s="26">
        <v>3850</v>
      </c>
      <c r="B2161" s="27">
        <v>1963</v>
      </c>
      <c r="C2161" s="21">
        <f ca="1">YEAR(TODAY())-CLEAN!$B2161</f>
        <v>62</v>
      </c>
      <c r="D2161" s="28" t="s">
        <v>794</v>
      </c>
      <c r="E2161" s="27" t="s">
        <v>715</v>
      </c>
      <c r="F2161" s="27" t="s">
        <v>713</v>
      </c>
      <c r="G2161" s="29">
        <v>14918</v>
      </c>
      <c r="H2161" s="28">
        <v>0</v>
      </c>
      <c r="I2161" s="28">
        <v>1</v>
      </c>
      <c r="J2161" s="28">
        <f>CLEAN!$H2161+CLEAN!$I2161</f>
        <v>1</v>
      </c>
      <c r="K2161" s="30">
        <v>41250</v>
      </c>
      <c r="L2161" s="28">
        <f ca="1">YEAR(TODAY())-YEAR(CLEAN!$K2161)</f>
        <v>13</v>
      </c>
      <c r="M2161" s="28">
        <v>52</v>
      </c>
      <c r="N2161" s="28">
        <f>SUM(CLEAN!$AB2161:$AE2161)</f>
        <v>10</v>
      </c>
      <c r="O2161" s="31">
        <f>CLEAN!$U2161+CLEAN!$V2161+CLEAN!$W2161+CLEAN!$X2161+CLEAN!$Y2161+CLEAN!$Z2161</f>
        <v>43</v>
      </c>
      <c r="P2161" s="28">
        <f>IF(CLEAN!$M2161&lt;=32,3,IF(CLEAN!$M2161&lt;=65,2,1))</f>
        <v>2</v>
      </c>
      <c r="Q2161" s="28">
        <f>IF(Table_Market[[#This Row],[F_TOTAL_achat]]&lt;=14,1,IF(Table_Market[[#This Row],[F_TOTAL_achat]]&lt;=21,2,3))</f>
        <v>1</v>
      </c>
      <c r="R2161" s="28">
        <f>IF(Table_Market[[#This Row],[M_TOTAL_dépensé]]&lt;=115,1,IF(Table_Market[[#This Row],[M_TOTAL_dépensé]]&lt;=833,2,3))</f>
        <v>1</v>
      </c>
      <c r="S2161" s="21" t="str">
        <f>Table_Market[[#This Row],[R_SCORE]]&amp;Table_Market[[#This Row],[F_SCORE]]&amp;Table_Market[[#This Row],[M_SCORE]]</f>
        <v>211</v>
      </c>
      <c r="T216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61" s="31">
        <v>3</v>
      </c>
      <c r="V2161" s="31">
        <v>3</v>
      </c>
      <c r="W2161" s="31">
        <v>3</v>
      </c>
      <c r="X2161" s="31">
        <v>15</v>
      </c>
      <c r="Y2161" s="31">
        <v>4</v>
      </c>
      <c r="Z2161" s="31">
        <v>15</v>
      </c>
      <c r="AA2161" s="28">
        <v>1</v>
      </c>
      <c r="AB2161" s="28">
        <v>1</v>
      </c>
      <c r="AC2161" s="28">
        <v>0</v>
      </c>
      <c r="AD2161" s="28">
        <v>3</v>
      </c>
      <c r="AE2161" s="28">
        <v>6</v>
      </c>
      <c r="AF2161" s="28">
        <v>0</v>
      </c>
      <c r="AG2161" s="28">
        <v>0</v>
      </c>
      <c r="AH2161" s="28">
        <v>0</v>
      </c>
      <c r="AI2161" s="28">
        <v>0</v>
      </c>
      <c r="AJ2161" s="28">
        <v>0</v>
      </c>
      <c r="AK2161" s="28">
        <v>0</v>
      </c>
      <c r="AL2161" s="28">
        <v>3</v>
      </c>
      <c r="AM2161" s="28">
        <v>11</v>
      </c>
      <c r="AN2161" s="32">
        <v>0</v>
      </c>
    </row>
    <row r="2162" spans="1:40" x14ac:dyDescent="0.35">
      <c r="A2162" s="19">
        <v>8700</v>
      </c>
      <c r="B2162" s="20">
        <v>1986</v>
      </c>
      <c r="C2162" s="21">
        <f ca="1">YEAR(TODAY())-CLEAN!$B2162</f>
        <v>39</v>
      </c>
      <c r="D2162" s="28" t="s">
        <v>793</v>
      </c>
      <c r="E2162" s="20" t="s">
        <v>715</v>
      </c>
      <c r="F2162" s="20" t="s">
        <v>709</v>
      </c>
      <c r="G2162" s="22">
        <v>14906</v>
      </c>
      <c r="H2162" s="21">
        <v>0</v>
      </c>
      <c r="I2162" s="21">
        <v>0</v>
      </c>
      <c r="J2162" s="21">
        <f>CLEAN!$H2162+CLEAN!$I2162</f>
        <v>0</v>
      </c>
      <c r="K2162" s="23">
        <v>41265</v>
      </c>
      <c r="L2162" s="21">
        <f ca="1">YEAR(TODAY())-YEAR(CLEAN!$K2162)</f>
        <v>13</v>
      </c>
      <c r="M2162" s="21">
        <v>86</v>
      </c>
      <c r="N2162" s="21">
        <f>SUM(CLEAN!$AB2162:$AE2162)</f>
        <v>13</v>
      </c>
      <c r="O2162" s="24">
        <f>CLEAN!$U2162+CLEAN!$V2162+CLEAN!$W2162+CLEAN!$X2162+CLEAN!$Y2162+CLEAN!$Z2162</f>
        <v>66</v>
      </c>
      <c r="P2162" s="21">
        <f>IF(CLEAN!$M2162&lt;=32,3,IF(CLEAN!$M2162&lt;=65,2,1))</f>
        <v>1</v>
      </c>
      <c r="Q2162" s="21">
        <f>IF(Table_Market[[#This Row],[F_TOTAL_achat]]&lt;=14,1,IF(Table_Market[[#This Row],[F_TOTAL_achat]]&lt;=21,2,3))</f>
        <v>1</v>
      </c>
      <c r="R2162" s="21">
        <f>IF(Table_Market[[#This Row],[M_TOTAL_dépensé]]&lt;=115,1,IF(Table_Market[[#This Row],[M_TOTAL_dépensé]]&lt;=833,2,3))</f>
        <v>1</v>
      </c>
      <c r="S2162" s="21" t="str">
        <f>Table_Market[[#This Row],[R_SCORE]]&amp;Table_Market[[#This Row],[F_SCORE]]&amp;Table_Market[[#This Row],[M_SCORE]]</f>
        <v>111</v>
      </c>
      <c r="T216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62" s="24">
        <v>7</v>
      </c>
      <c r="V2162" s="24">
        <v>7</v>
      </c>
      <c r="W2162" s="24">
        <v>14</v>
      </c>
      <c r="X2162" s="24">
        <v>7</v>
      </c>
      <c r="Y2162" s="24">
        <v>16</v>
      </c>
      <c r="Z2162" s="24">
        <v>15</v>
      </c>
      <c r="AA2162" s="21">
        <v>3</v>
      </c>
      <c r="AB2162" s="21">
        <v>2</v>
      </c>
      <c r="AC2162" s="21">
        <v>1</v>
      </c>
      <c r="AD2162" s="21">
        <v>3</v>
      </c>
      <c r="AE2162" s="21">
        <v>7</v>
      </c>
      <c r="AF2162" s="21">
        <v>0</v>
      </c>
      <c r="AG2162" s="21">
        <v>0</v>
      </c>
      <c r="AH2162" s="21">
        <v>0</v>
      </c>
      <c r="AI2162" s="21">
        <v>0</v>
      </c>
      <c r="AJ2162" s="21">
        <v>0</v>
      </c>
      <c r="AK2162" s="21">
        <v>0</v>
      </c>
      <c r="AL2162" s="21">
        <v>3</v>
      </c>
      <c r="AM2162" s="21">
        <v>11</v>
      </c>
      <c r="AN2162" s="25">
        <v>0</v>
      </c>
    </row>
    <row r="2163" spans="1:40" x14ac:dyDescent="0.35">
      <c r="A2163" s="26">
        <v>5835</v>
      </c>
      <c r="B2163" s="27">
        <v>1976</v>
      </c>
      <c r="C2163" s="21">
        <f ca="1">YEAR(TODAY())-CLEAN!$B2163</f>
        <v>49</v>
      </c>
      <c r="D2163" s="28" t="s">
        <v>792</v>
      </c>
      <c r="E2163" s="27" t="s">
        <v>714</v>
      </c>
      <c r="F2163" s="27" t="s">
        <v>711</v>
      </c>
      <c r="G2163" s="29">
        <v>14849</v>
      </c>
      <c r="H2163" s="28">
        <v>1</v>
      </c>
      <c r="I2163" s="28">
        <v>0</v>
      </c>
      <c r="J2163" s="28">
        <f>CLEAN!$H2163+CLEAN!$I2163</f>
        <v>1</v>
      </c>
      <c r="K2163" s="30">
        <v>41457</v>
      </c>
      <c r="L2163" s="28">
        <f ca="1">YEAR(TODAY())-YEAR(CLEAN!$K2163)</f>
        <v>12</v>
      </c>
      <c r="M2163" s="28">
        <v>39</v>
      </c>
      <c r="N2163" s="28">
        <f>SUM(CLEAN!$AB2163:$AE2163)</f>
        <v>14</v>
      </c>
      <c r="O2163" s="31">
        <f>CLEAN!$U2163+CLEAN!$V2163+CLEAN!$W2163+CLEAN!$X2163+CLEAN!$Y2163+CLEAN!$Z2163</f>
        <v>65</v>
      </c>
      <c r="P2163" s="28">
        <f>IF(CLEAN!$M2163&lt;=32,3,IF(CLEAN!$M2163&lt;=65,2,1))</f>
        <v>2</v>
      </c>
      <c r="Q2163" s="28">
        <f>IF(Table_Market[[#This Row],[F_TOTAL_achat]]&lt;=14,1,IF(Table_Market[[#This Row],[F_TOTAL_achat]]&lt;=21,2,3))</f>
        <v>1</v>
      </c>
      <c r="R2163" s="28">
        <f>IF(Table_Market[[#This Row],[M_TOTAL_dépensé]]&lt;=115,1,IF(Table_Market[[#This Row],[M_TOTAL_dépensé]]&lt;=833,2,3))</f>
        <v>1</v>
      </c>
      <c r="S2163" s="21" t="str">
        <f>Table_Market[[#This Row],[R_SCORE]]&amp;Table_Market[[#This Row],[F_SCORE]]&amp;Table_Market[[#This Row],[M_SCORE]]</f>
        <v>211</v>
      </c>
      <c r="T216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63" s="31">
        <v>21</v>
      </c>
      <c r="V2163" s="31">
        <v>2</v>
      </c>
      <c r="W2163" s="31">
        <v>28</v>
      </c>
      <c r="X2163" s="31">
        <v>3</v>
      </c>
      <c r="Y2163" s="31">
        <v>2</v>
      </c>
      <c r="Z2163" s="31">
        <v>9</v>
      </c>
      <c r="AA2163" s="28">
        <v>3</v>
      </c>
      <c r="AB2163" s="28">
        <v>2</v>
      </c>
      <c r="AC2163" s="28">
        <v>0</v>
      </c>
      <c r="AD2163" s="28">
        <v>4</v>
      </c>
      <c r="AE2163" s="28">
        <v>8</v>
      </c>
      <c r="AF2163" s="28">
        <v>0</v>
      </c>
      <c r="AG2163" s="28">
        <v>0</v>
      </c>
      <c r="AH2163" s="28">
        <v>0</v>
      </c>
      <c r="AI2163" s="28">
        <v>0</v>
      </c>
      <c r="AJ2163" s="28">
        <v>0</v>
      </c>
      <c r="AK2163" s="28">
        <v>0</v>
      </c>
      <c r="AL2163" s="28">
        <v>3</v>
      </c>
      <c r="AM2163" s="28">
        <v>11</v>
      </c>
      <c r="AN2163" s="32">
        <v>0</v>
      </c>
    </row>
    <row r="2164" spans="1:40" x14ac:dyDescent="0.35">
      <c r="A2164" s="19">
        <v>1241</v>
      </c>
      <c r="B2164" s="20">
        <v>1984</v>
      </c>
      <c r="C2164" s="21">
        <f ca="1">YEAR(TODAY())-CLEAN!$B2164</f>
        <v>41</v>
      </c>
      <c r="D2164" s="28" t="s">
        <v>793</v>
      </c>
      <c r="E2164" s="20" t="s">
        <v>717</v>
      </c>
      <c r="F2164" s="20" t="s">
        <v>710</v>
      </c>
      <c r="G2164" s="22">
        <v>14796</v>
      </c>
      <c r="H2164" s="21">
        <v>1</v>
      </c>
      <c r="I2164" s="21">
        <v>0</v>
      </c>
      <c r="J2164" s="21">
        <f>CLEAN!$H2164+CLEAN!$I2164</f>
        <v>1</v>
      </c>
      <c r="K2164" s="23">
        <v>41169</v>
      </c>
      <c r="L2164" s="21">
        <f ca="1">YEAR(TODAY())-YEAR(CLEAN!$K2164)</f>
        <v>13</v>
      </c>
      <c r="M2164" s="21">
        <v>1</v>
      </c>
      <c r="N2164" s="21">
        <f>SUM(CLEAN!$AB2164:$AE2164)</f>
        <v>13</v>
      </c>
      <c r="O2164" s="24">
        <f>CLEAN!$U2164+CLEAN!$V2164+CLEAN!$W2164+CLEAN!$X2164+CLEAN!$Y2164+CLEAN!$Z2164</f>
        <v>51</v>
      </c>
      <c r="P2164" s="21">
        <f>IF(CLEAN!$M2164&lt;=32,3,IF(CLEAN!$M2164&lt;=65,2,1))</f>
        <v>3</v>
      </c>
      <c r="Q2164" s="21">
        <f>IF(Table_Market[[#This Row],[F_TOTAL_achat]]&lt;=14,1,IF(Table_Market[[#This Row],[F_TOTAL_achat]]&lt;=21,2,3))</f>
        <v>1</v>
      </c>
      <c r="R2164" s="21">
        <f>IF(Table_Market[[#This Row],[M_TOTAL_dépensé]]&lt;=115,1,IF(Table_Market[[#This Row],[M_TOTAL_dépensé]]&lt;=833,2,3))</f>
        <v>1</v>
      </c>
      <c r="S2164" s="21" t="str">
        <f>Table_Market[[#This Row],[R_SCORE]]&amp;Table_Market[[#This Row],[F_SCORE]]&amp;Table_Market[[#This Row],[M_SCORE]]</f>
        <v>311</v>
      </c>
      <c r="T216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64" s="24">
        <v>13</v>
      </c>
      <c r="V2164" s="24">
        <v>3</v>
      </c>
      <c r="W2164" s="24">
        <v>8</v>
      </c>
      <c r="X2164" s="24">
        <v>7</v>
      </c>
      <c r="Y2164" s="24">
        <v>4</v>
      </c>
      <c r="Z2164" s="24">
        <v>16</v>
      </c>
      <c r="AA2164" s="21">
        <v>2</v>
      </c>
      <c r="AB2164" s="21">
        <v>1</v>
      </c>
      <c r="AC2164" s="21">
        <v>0</v>
      </c>
      <c r="AD2164" s="21">
        <v>3</v>
      </c>
      <c r="AE2164" s="21">
        <v>9</v>
      </c>
      <c r="AF2164" s="21">
        <v>0</v>
      </c>
      <c r="AG2164" s="21">
        <v>0</v>
      </c>
      <c r="AH2164" s="21">
        <v>0</v>
      </c>
      <c r="AI2164" s="21">
        <v>0</v>
      </c>
      <c r="AJ2164" s="21">
        <v>0</v>
      </c>
      <c r="AK2164" s="21">
        <v>0</v>
      </c>
      <c r="AL2164" s="21">
        <v>3</v>
      </c>
      <c r="AM2164" s="21">
        <v>11</v>
      </c>
      <c r="AN2164" s="25">
        <v>1</v>
      </c>
    </row>
    <row r="2165" spans="1:40" x14ac:dyDescent="0.35">
      <c r="A2165" s="26">
        <v>8162</v>
      </c>
      <c r="B2165" s="27">
        <v>1956</v>
      </c>
      <c r="C2165" s="21">
        <f ca="1">YEAR(TODAY())-CLEAN!$B2165</f>
        <v>69</v>
      </c>
      <c r="D2165" s="28" t="s">
        <v>794</v>
      </c>
      <c r="E2165" s="27" t="s">
        <v>717</v>
      </c>
      <c r="F2165" s="27" t="s">
        <v>713</v>
      </c>
      <c r="G2165" s="29">
        <v>14661</v>
      </c>
      <c r="H2165" s="28">
        <v>0</v>
      </c>
      <c r="I2165" s="28">
        <v>0</v>
      </c>
      <c r="J2165" s="28">
        <f>CLEAN!$H2165+CLEAN!$I2165</f>
        <v>0</v>
      </c>
      <c r="K2165" s="30">
        <v>41275</v>
      </c>
      <c r="L2165" s="28">
        <f ca="1">YEAR(TODAY())-YEAR(CLEAN!$K2165)</f>
        <v>12</v>
      </c>
      <c r="M2165" s="28">
        <v>88</v>
      </c>
      <c r="N2165" s="28">
        <f>SUM(CLEAN!$AB2165:$AE2165)</f>
        <v>10</v>
      </c>
      <c r="O2165" s="31">
        <f>CLEAN!$U2165+CLEAN!$V2165+CLEAN!$W2165+CLEAN!$X2165+CLEAN!$Y2165+CLEAN!$Z2165</f>
        <v>26</v>
      </c>
      <c r="P2165" s="28">
        <f>IF(CLEAN!$M2165&lt;=32,3,IF(CLEAN!$M2165&lt;=65,2,1))</f>
        <v>1</v>
      </c>
      <c r="Q2165" s="28">
        <f>IF(Table_Market[[#This Row],[F_TOTAL_achat]]&lt;=14,1,IF(Table_Market[[#This Row],[F_TOTAL_achat]]&lt;=21,2,3))</f>
        <v>1</v>
      </c>
      <c r="R2165" s="28">
        <f>IF(Table_Market[[#This Row],[M_TOTAL_dépensé]]&lt;=115,1,IF(Table_Market[[#This Row],[M_TOTAL_dépensé]]&lt;=833,2,3))</f>
        <v>1</v>
      </c>
      <c r="S2165" s="21" t="str">
        <f>Table_Market[[#This Row],[R_SCORE]]&amp;Table_Market[[#This Row],[F_SCORE]]&amp;Table_Market[[#This Row],[M_SCORE]]</f>
        <v>111</v>
      </c>
      <c r="T216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65" s="31">
        <v>4</v>
      </c>
      <c r="V2165" s="31">
        <v>1</v>
      </c>
      <c r="W2165" s="31">
        <v>11</v>
      </c>
      <c r="X2165" s="31">
        <v>6</v>
      </c>
      <c r="Y2165" s="31">
        <v>2</v>
      </c>
      <c r="Z2165" s="31">
        <v>2</v>
      </c>
      <c r="AA2165" s="28">
        <v>1</v>
      </c>
      <c r="AB2165" s="28">
        <v>1</v>
      </c>
      <c r="AC2165" s="28">
        <v>0</v>
      </c>
      <c r="AD2165" s="28">
        <v>3</v>
      </c>
      <c r="AE2165" s="28">
        <v>6</v>
      </c>
      <c r="AF2165" s="28">
        <v>0</v>
      </c>
      <c r="AG2165" s="28">
        <v>0</v>
      </c>
      <c r="AH2165" s="28">
        <v>0</v>
      </c>
      <c r="AI2165" s="28">
        <v>0</v>
      </c>
      <c r="AJ2165" s="28">
        <v>0</v>
      </c>
      <c r="AK2165" s="28">
        <v>0</v>
      </c>
      <c r="AL2165" s="28">
        <v>3</v>
      </c>
      <c r="AM2165" s="28">
        <v>11</v>
      </c>
      <c r="AN2165" s="32">
        <v>0</v>
      </c>
    </row>
    <row r="2166" spans="1:40" x14ac:dyDescent="0.35">
      <c r="A2166" s="19">
        <v>8213</v>
      </c>
      <c r="B2166" s="20">
        <v>1980</v>
      </c>
      <c r="C2166" s="21">
        <f ca="1">YEAR(TODAY())-CLEAN!$B2166</f>
        <v>45</v>
      </c>
      <c r="D2166" s="28" t="s">
        <v>792</v>
      </c>
      <c r="E2166" s="20" t="s">
        <v>717</v>
      </c>
      <c r="F2166" s="20" t="s">
        <v>713</v>
      </c>
      <c r="G2166" s="22">
        <v>14515</v>
      </c>
      <c r="H2166" s="21">
        <v>1</v>
      </c>
      <c r="I2166" s="21">
        <v>0</v>
      </c>
      <c r="J2166" s="21">
        <f>CLEAN!$H2166+CLEAN!$I2166</f>
        <v>1</v>
      </c>
      <c r="K2166" s="23">
        <v>41222</v>
      </c>
      <c r="L2166" s="21">
        <f ca="1">YEAR(TODAY())-YEAR(CLEAN!$K2166)</f>
        <v>13</v>
      </c>
      <c r="M2166" s="21">
        <v>71</v>
      </c>
      <c r="N2166" s="21">
        <f>SUM(CLEAN!$AB2166:$AE2166)</f>
        <v>14</v>
      </c>
      <c r="O2166" s="24">
        <f>CLEAN!$U2166+CLEAN!$V2166+CLEAN!$W2166+CLEAN!$X2166+CLEAN!$Y2166+CLEAN!$Z2166</f>
        <v>96</v>
      </c>
      <c r="P2166" s="21">
        <f>IF(CLEAN!$M2166&lt;=32,3,IF(CLEAN!$M2166&lt;=65,2,1))</f>
        <v>1</v>
      </c>
      <c r="Q2166" s="21">
        <f>IF(Table_Market[[#This Row],[F_TOTAL_achat]]&lt;=14,1,IF(Table_Market[[#This Row],[F_TOTAL_achat]]&lt;=21,2,3))</f>
        <v>1</v>
      </c>
      <c r="R2166" s="21">
        <f>IF(Table_Market[[#This Row],[M_TOTAL_dépensé]]&lt;=115,1,IF(Table_Market[[#This Row],[M_TOTAL_dépensé]]&lt;=833,2,3))</f>
        <v>1</v>
      </c>
      <c r="S2166" s="21" t="str">
        <f>Table_Market[[#This Row],[R_SCORE]]&amp;Table_Market[[#This Row],[F_SCORE]]&amp;Table_Market[[#This Row],[M_SCORE]]</f>
        <v>111</v>
      </c>
      <c r="T216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66" s="24">
        <v>6</v>
      </c>
      <c r="V2166" s="24">
        <v>4</v>
      </c>
      <c r="W2166" s="24">
        <v>9</v>
      </c>
      <c r="X2166" s="24">
        <v>6</v>
      </c>
      <c r="Y2166" s="24">
        <v>36</v>
      </c>
      <c r="Z2166" s="24">
        <v>35</v>
      </c>
      <c r="AA2166" s="21">
        <v>4</v>
      </c>
      <c r="AB2166" s="21">
        <v>2</v>
      </c>
      <c r="AC2166" s="21">
        <v>2</v>
      </c>
      <c r="AD2166" s="21">
        <v>3</v>
      </c>
      <c r="AE2166" s="21">
        <v>7</v>
      </c>
      <c r="AF2166" s="21">
        <v>0</v>
      </c>
      <c r="AG2166" s="21">
        <v>0</v>
      </c>
      <c r="AH2166" s="21">
        <v>0</v>
      </c>
      <c r="AI2166" s="21">
        <v>0</v>
      </c>
      <c r="AJ2166" s="21">
        <v>0</v>
      </c>
      <c r="AK2166" s="21">
        <v>0</v>
      </c>
      <c r="AL2166" s="21">
        <v>3</v>
      </c>
      <c r="AM2166" s="21">
        <v>11</v>
      </c>
      <c r="AN2166" s="25">
        <v>1</v>
      </c>
    </row>
    <row r="2167" spans="1:40" x14ac:dyDescent="0.35">
      <c r="A2167" s="26">
        <v>193</v>
      </c>
      <c r="B2167" s="27">
        <v>1996</v>
      </c>
      <c r="C2167" s="21">
        <f ca="1">YEAR(TODAY())-CLEAN!$B2167</f>
        <v>29</v>
      </c>
      <c r="D2167" s="28" t="s">
        <v>795</v>
      </c>
      <c r="E2167" s="27" t="s">
        <v>715</v>
      </c>
      <c r="F2167" s="27" t="s">
        <v>710</v>
      </c>
      <c r="G2167" s="29">
        <v>14421</v>
      </c>
      <c r="H2167" s="28">
        <v>0</v>
      </c>
      <c r="I2167" s="28">
        <v>0</v>
      </c>
      <c r="J2167" s="28">
        <f>CLEAN!$H2167+CLEAN!$I2167</f>
        <v>0</v>
      </c>
      <c r="K2167" s="30">
        <v>41687</v>
      </c>
      <c r="L2167" s="28">
        <f ca="1">YEAR(TODAY())-YEAR(CLEAN!$K2167)</f>
        <v>11</v>
      </c>
      <c r="M2167" s="28">
        <v>81</v>
      </c>
      <c r="N2167" s="28">
        <f>SUM(CLEAN!$AB2167:$AE2167)</f>
        <v>8</v>
      </c>
      <c r="O2167" s="31">
        <f>CLEAN!$U2167+CLEAN!$V2167+CLEAN!$W2167+CLEAN!$X2167+CLEAN!$Y2167+CLEAN!$Z2167</f>
        <v>16</v>
      </c>
      <c r="P2167" s="28">
        <f>IF(CLEAN!$M2167&lt;=32,3,IF(CLEAN!$M2167&lt;=65,2,1))</f>
        <v>1</v>
      </c>
      <c r="Q2167" s="28">
        <f>IF(Table_Market[[#This Row],[F_TOTAL_achat]]&lt;=14,1,IF(Table_Market[[#This Row],[F_TOTAL_achat]]&lt;=21,2,3))</f>
        <v>1</v>
      </c>
      <c r="R2167" s="28">
        <f>IF(Table_Market[[#This Row],[M_TOTAL_dépensé]]&lt;=115,1,IF(Table_Market[[#This Row],[M_TOTAL_dépensé]]&lt;=833,2,3))</f>
        <v>1</v>
      </c>
      <c r="S2167" s="21" t="str">
        <f>Table_Market[[#This Row],[R_SCORE]]&amp;Table_Market[[#This Row],[F_SCORE]]&amp;Table_Market[[#This Row],[M_SCORE]]</f>
        <v>111</v>
      </c>
      <c r="T216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67" s="31">
        <v>0</v>
      </c>
      <c r="V2167" s="31">
        <v>0</v>
      </c>
      <c r="W2167" s="31">
        <v>2</v>
      </c>
      <c r="X2167" s="31">
        <v>3</v>
      </c>
      <c r="Y2167" s="31">
        <v>3</v>
      </c>
      <c r="Z2167" s="31">
        <v>8</v>
      </c>
      <c r="AA2167" s="28">
        <v>1</v>
      </c>
      <c r="AB2167" s="28">
        <v>1</v>
      </c>
      <c r="AC2167" s="28">
        <v>0</v>
      </c>
      <c r="AD2167" s="28">
        <v>2</v>
      </c>
      <c r="AE2167" s="28">
        <v>5</v>
      </c>
      <c r="AF2167" s="28">
        <v>1</v>
      </c>
      <c r="AG2167" s="28">
        <v>0</v>
      </c>
      <c r="AH2167" s="28">
        <v>0</v>
      </c>
      <c r="AI2167" s="28">
        <v>0</v>
      </c>
      <c r="AJ2167" s="28">
        <v>0</v>
      </c>
      <c r="AK2167" s="28">
        <v>0</v>
      </c>
      <c r="AL2167" s="28">
        <v>3</v>
      </c>
      <c r="AM2167" s="28">
        <v>11</v>
      </c>
      <c r="AN2167" s="32">
        <v>0</v>
      </c>
    </row>
    <row r="2168" spans="1:40" x14ac:dyDescent="0.35">
      <c r="A2168" s="19">
        <v>5802</v>
      </c>
      <c r="B2168" s="20">
        <v>1972</v>
      </c>
      <c r="C2168" s="21">
        <f ca="1">YEAR(TODAY())-CLEAN!$B2168</f>
        <v>53</v>
      </c>
      <c r="D2168" s="28" t="s">
        <v>792</v>
      </c>
      <c r="E2168" s="20" t="s">
        <v>715</v>
      </c>
      <c r="F2168" s="20" t="s">
        <v>710</v>
      </c>
      <c r="G2168" s="22">
        <v>14188</v>
      </c>
      <c r="H2168" s="21">
        <v>0</v>
      </c>
      <c r="I2168" s="21">
        <v>0</v>
      </c>
      <c r="J2168" s="21">
        <f>CLEAN!$H2168+CLEAN!$I2168</f>
        <v>0</v>
      </c>
      <c r="K2168" s="23">
        <v>41333</v>
      </c>
      <c r="L2168" s="21">
        <f ca="1">YEAR(TODAY())-YEAR(CLEAN!$K2168)</f>
        <v>12</v>
      </c>
      <c r="M2168" s="21">
        <v>40</v>
      </c>
      <c r="N2168" s="21">
        <f>SUM(CLEAN!$AB2168:$AE2168)</f>
        <v>12</v>
      </c>
      <c r="O2168" s="24">
        <f>CLEAN!$U2168+CLEAN!$V2168+CLEAN!$W2168+CLEAN!$X2168+CLEAN!$Y2168+CLEAN!$Z2168</f>
        <v>75</v>
      </c>
      <c r="P2168" s="21">
        <f>IF(CLEAN!$M2168&lt;=32,3,IF(CLEAN!$M2168&lt;=65,2,1))</f>
        <v>2</v>
      </c>
      <c r="Q2168" s="21">
        <f>IF(Table_Market[[#This Row],[F_TOTAL_achat]]&lt;=14,1,IF(Table_Market[[#This Row],[F_TOTAL_achat]]&lt;=21,2,3))</f>
        <v>1</v>
      </c>
      <c r="R2168" s="21">
        <f>IF(Table_Market[[#This Row],[M_TOTAL_dépensé]]&lt;=115,1,IF(Table_Market[[#This Row],[M_TOTAL_dépensé]]&lt;=833,2,3))</f>
        <v>1</v>
      </c>
      <c r="S2168" s="21" t="str">
        <f>Table_Market[[#This Row],[R_SCORE]]&amp;Table_Market[[#This Row],[F_SCORE]]&amp;Table_Market[[#This Row],[M_SCORE]]</f>
        <v>211</v>
      </c>
      <c r="T216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68" s="24">
        <v>2</v>
      </c>
      <c r="V2168" s="24">
        <v>7</v>
      </c>
      <c r="W2168" s="24">
        <v>11</v>
      </c>
      <c r="X2168" s="24">
        <v>16</v>
      </c>
      <c r="Y2168" s="24">
        <v>12</v>
      </c>
      <c r="Z2168" s="24">
        <v>27</v>
      </c>
      <c r="AA2168" s="21">
        <v>1</v>
      </c>
      <c r="AB2168" s="21">
        <v>2</v>
      </c>
      <c r="AC2168" s="21">
        <v>0</v>
      </c>
      <c r="AD2168" s="21">
        <v>4</v>
      </c>
      <c r="AE2168" s="21">
        <v>6</v>
      </c>
      <c r="AF2168" s="21">
        <v>0</v>
      </c>
      <c r="AG2168" s="21">
        <v>0</v>
      </c>
      <c r="AH2168" s="21">
        <v>0</v>
      </c>
      <c r="AI2168" s="21">
        <v>0</v>
      </c>
      <c r="AJ2168" s="21">
        <v>0</v>
      </c>
      <c r="AK2168" s="21">
        <v>0</v>
      </c>
      <c r="AL2168" s="21">
        <v>3</v>
      </c>
      <c r="AM2168" s="21">
        <v>11</v>
      </c>
      <c r="AN2168" s="25">
        <v>0</v>
      </c>
    </row>
    <row r="2169" spans="1:40" x14ac:dyDescent="0.35">
      <c r="A2169" s="26">
        <v>3436</v>
      </c>
      <c r="B2169" s="27">
        <v>1969</v>
      </c>
      <c r="C2169" s="21">
        <f ca="1">YEAR(TODAY())-CLEAN!$B2169</f>
        <v>56</v>
      </c>
      <c r="D2169" s="28" t="s">
        <v>792</v>
      </c>
      <c r="E2169" s="27" t="s">
        <v>716</v>
      </c>
      <c r="F2169" s="27" t="s">
        <v>710</v>
      </c>
      <c r="G2169" s="29">
        <v>14045</v>
      </c>
      <c r="H2169" s="28">
        <v>1</v>
      </c>
      <c r="I2169" s="28">
        <v>0</v>
      </c>
      <c r="J2169" s="28">
        <f>CLEAN!$H2169+CLEAN!$I2169</f>
        <v>1</v>
      </c>
      <c r="K2169" s="30">
        <v>41665</v>
      </c>
      <c r="L2169" s="28">
        <f ca="1">YEAR(TODAY())-YEAR(CLEAN!$K2169)</f>
        <v>11</v>
      </c>
      <c r="M2169" s="28">
        <v>24</v>
      </c>
      <c r="N2169" s="28">
        <f>SUM(CLEAN!$AB2169:$AE2169)</f>
        <v>11</v>
      </c>
      <c r="O2169" s="31">
        <f>CLEAN!$U2169+CLEAN!$V2169+CLEAN!$W2169+CLEAN!$X2169+CLEAN!$Y2169+CLEAN!$Z2169</f>
        <v>20</v>
      </c>
      <c r="P2169" s="28">
        <f>IF(CLEAN!$M2169&lt;=32,3,IF(CLEAN!$M2169&lt;=65,2,1))</f>
        <v>3</v>
      </c>
      <c r="Q2169" s="28">
        <f>IF(Table_Market[[#This Row],[F_TOTAL_achat]]&lt;=14,1,IF(Table_Market[[#This Row],[F_TOTAL_achat]]&lt;=21,2,3))</f>
        <v>1</v>
      </c>
      <c r="R2169" s="28">
        <f>IF(Table_Market[[#This Row],[M_TOTAL_dépensé]]&lt;=115,1,IF(Table_Market[[#This Row],[M_TOTAL_dépensé]]&lt;=833,2,3))</f>
        <v>1</v>
      </c>
      <c r="S2169" s="21" t="str">
        <f>Table_Market[[#This Row],[R_SCORE]]&amp;Table_Market[[#This Row],[F_SCORE]]&amp;Table_Market[[#This Row],[M_SCORE]]</f>
        <v>311</v>
      </c>
      <c r="T216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69" s="31">
        <v>11</v>
      </c>
      <c r="V2169" s="31">
        <v>0</v>
      </c>
      <c r="W2169" s="31">
        <v>5</v>
      </c>
      <c r="X2169" s="31">
        <v>2</v>
      </c>
      <c r="Y2169" s="31">
        <v>1</v>
      </c>
      <c r="Z2169" s="31">
        <v>1</v>
      </c>
      <c r="AA2169" s="28">
        <v>1</v>
      </c>
      <c r="AB2169" s="28">
        <v>1</v>
      </c>
      <c r="AC2169" s="28">
        <v>0</v>
      </c>
      <c r="AD2169" s="28">
        <v>3</v>
      </c>
      <c r="AE2169" s="28">
        <v>7</v>
      </c>
      <c r="AF2169" s="28">
        <v>0</v>
      </c>
      <c r="AG2169" s="28">
        <v>0</v>
      </c>
      <c r="AH2169" s="28">
        <v>0</v>
      </c>
      <c r="AI2169" s="28">
        <v>0</v>
      </c>
      <c r="AJ2169" s="28">
        <v>0</v>
      </c>
      <c r="AK2169" s="28">
        <v>0</v>
      </c>
      <c r="AL2169" s="28">
        <v>3</v>
      </c>
      <c r="AM2169" s="28">
        <v>11</v>
      </c>
      <c r="AN2169" s="32">
        <v>0</v>
      </c>
    </row>
    <row r="2170" spans="1:40" x14ac:dyDescent="0.35">
      <c r="A2170" s="19">
        <v>10069</v>
      </c>
      <c r="B2170" s="20">
        <v>1988</v>
      </c>
      <c r="C2170" s="21">
        <f ca="1">YEAR(TODAY())-CLEAN!$B2170</f>
        <v>37</v>
      </c>
      <c r="D2170" s="28" t="s">
        <v>793</v>
      </c>
      <c r="E2170" s="20" t="s">
        <v>715</v>
      </c>
      <c r="F2170" s="20" t="s">
        <v>713</v>
      </c>
      <c r="G2170" s="22">
        <v>13724</v>
      </c>
      <c r="H2170" s="21">
        <v>1</v>
      </c>
      <c r="I2170" s="21">
        <v>0</v>
      </c>
      <c r="J2170" s="21">
        <f>CLEAN!$H2170+CLEAN!$I2170</f>
        <v>1</v>
      </c>
      <c r="K2170" s="23">
        <v>41152</v>
      </c>
      <c r="L2170" s="21">
        <f ca="1">YEAR(TODAY())-YEAR(CLEAN!$K2170)</f>
        <v>13</v>
      </c>
      <c r="M2170" s="21">
        <v>43</v>
      </c>
      <c r="N2170" s="21">
        <f>SUM(CLEAN!$AB2170:$AE2170)</f>
        <v>13</v>
      </c>
      <c r="O2170" s="24">
        <f>CLEAN!$U2170+CLEAN!$V2170+CLEAN!$W2170+CLEAN!$X2170+CLEAN!$Y2170+CLEAN!$Z2170</f>
        <v>58</v>
      </c>
      <c r="P2170" s="21">
        <f>IF(CLEAN!$M2170&lt;=32,3,IF(CLEAN!$M2170&lt;=65,2,1))</f>
        <v>2</v>
      </c>
      <c r="Q2170" s="21">
        <f>IF(Table_Market[[#This Row],[F_TOTAL_achat]]&lt;=14,1,IF(Table_Market[[#This Row],[F_TOTAL_achat]]&lt;=21,2,3))</f>
        <v>1</v>
      </c>
      <c r="R2170" s="21">
        <f>IF(Table_Market[[#This Row],[M_TOTAL_dépensé]]&lt;=115,1,IF(Table_Market[[#This Row],[M_TOTAL_dépensé]]&lt;=833,2,3))</f>
        <v>1</v>
      </c>
      <c r="S2170" s="21" t="str">
        <f>Table_Market[[#This Row],[R_SCORE]]&amp;Table_Market[[#This Row],[F_SCORE]]&amp;Table_Market[[#This Row],[M_SCORE]]</f>
        <v>211</v>
      </c>
      <c r="T217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70" s="24">
        <v>2</v>
      </c>
      <c r="V2170" s="24">
        <v>7</v>
      </c>
      <c r="W2170" s="24">
        <v>5</v>
      </c>
      <c r="X2170" s="24">
        <v>2</v>
      </c>
      <c r="Y2170" s="24">
        <v>15</v>
      </c>
      <c r="Z2170" s="24">
        <v>27</v>
      </c>
      <c r="AA2170" s="21">
        <v>1</v>
      </c>
      <c r="AB2170" s="21">
        <v>2</v>
      </c>
      <c r="AC2170" s="21">
        <v>0</v>
      </c>
      <c r="AD2170" s="21">
        <v>2</v>
      </c>
      <c r="AE2170" s="21">
        <v>9</v>
      </c>
      <c r="AF2170" s="21">
        <v>1</v>
      </c>
      <c r="AG2170" s="21">
        <v>0</v>
      </c>
      <c r="AH2170" s="21">
        <v>0</v>
      </c>
      <c r="AI2170" s="21">
        <v>0</v>
      </c>
      <c r="AJ2170" s="21">
        <v>0</v>
      </c>
      <c r="AK2170" s="21">
        <v>0</v>
      </c>
      <c r="AL2170" s="21">
        <v>3</v>
      </c>
      <c r="AM2170" s="21">
        <v>11</v>
      </c>
      <c r="AN2170" s="25">
        <v>0</v>
      </c>
    </row>
    <row r="2171" spans="1:40" x14ac:dyDescent="0.35">
      <c r="A2171" s="26">
        <v>4547</v>
      </c>
      <c r="B2171" s="27">
        <v>1960</v>
      </c>
      <c r="C2171" s="21">
        <f ca="1">YEAR(TODAY())-CLEAN!$B2171</f>
        <v>65</v>
      </c>
      <c r="D2171" s="28" t="s">
        <v>794</v>
      </c>
      <c r="E2171" s="27" t="s">
        <v>716</v>
      </c>
      <c r="F2171" s="27" t="s">
        <v>713</v>
      </c>
      <c r="G2171" s="29">
        <v>13672</v>
      </c>
      <c r="H2171" s="28">
        <v>1</v>
      </c>
      <c r="I2171" s="28">
        <v>1</v>
      </c>
      <c r="J2171" s="28">
        <f>CLEAN!$H2171+CLEAN!$I2171</f>
        <v>2</v>
      </c>
      <c r="K2171" s="30">
        <v>41381</v>
      </c>
      <c r="L2171" s="28">
        <f ca="1">YEAR(TODAY())-YEAR(CLEAN!$K2171)</f>
        <v>12</v>
      </c>
      <c r="M2171" s="28">
        <v>86</v>
      </c>
      <c r="N2171" s="28">
        <f>SUM(CLEAN!$AB2171:$AE2171)</f>
        <v>12</v>
      </c>
      <c r="O2171" s="31">
        <f>CLEAN!$U2171+CLEAN!$V2171+CLEAN!$W2171+CLEAN!$X2171+CLEAN!$Y2171+CLEAN!$Z2171</f>
        <v>25</v>
      </c>
      <c r="P2171" s="28">
        <f>IF(CLEAN!$M2171&lt;=32,3,IF(CLEAN!$M2171&lt;=65,2,1))</f>
        <v>1</v>
      </c>
      <c r="Q2171" s="28">
        <f>IF(Table_Market[[#This Row],[F_TOTAL_achat]]&lt;=14,1,IF(Table_Market[[#This Row],[F_TOTAL_achat]]&lt;=21,2,3))</f>
        <v>1</v>
      </c>
      <c r="R2171" s="28">
        <f>IF(Table_Market[[#This Row],[M_TOTAL_dépensé]]&lt;=115,1,IF(Table_Market[[#This Row],[M_TOTAL_dépensé]]&lt;=833,2,3))</f>
        <v>1</v>
      </c>
      <c r="S2171" s="21" t="str">
        <f>Table_Market[[#This Row],[R_SCORE]]&amp;Table_Market[[#This Row],[F_SCORE]]&amp;Table_Market[[#This Row],[M_SCORE]]</f>
        <v>111</v>
      </c>
      <c r="T217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71" s="31">
        <v>6</v>
      </c>
      <c r="V2171" s="31">
        <v>2</v>
      </c>
      <c r="W2171" s="31">
        <v>9</v>
      </c>
      <c r="X2171" s="31">
        <v>2</v>
      </c>
      <c r="Y2171" s="31">
        <v>1</v>
      </c>
      <c r="Z2171" s="31">
        <v>5</v>
      </c>
      <c r="AA2171" s="28">
        <v>2</v>
      </c>
      <c r="AB2171" s="28">
        <v>1</v>
      </c>
      <c r="AC2171" s="28">
        <v>0</v>
      </c>
      <c r="AD2171" s="28">
        <v>3</v>
      </c>
      <c r="AE2171" s="28">
        <v>8</v>
      </c>
      <c r="AF2171" s="28">
        <v>0</v>
      </c>
      <c r="AG2171" s="28">
        <v>0</v>
      </c>
      <c r="AH2171" s="28">
        <v>0</v>
      </c>
      <c r="AI2171" s="28">
        <v>0</v>
      </c>
      <c r="AJ2171" s="28">
        <v>0</v>
      </c>
      <c r="AK2171" s="28">
        <v>0</v>
      </c>
      <c r="AL2171" s="28">
        <v>3</v>
      </c>
      <c r="AM2171" s="28">
        <v>11</v>
      </c>
      <c r="AN2171" s="32">
        <v>0</v>
      </c>
    </row>
    <row r="2172" spans="1:40" x14ac:dyDescent="0.35">
      <c r="A2172" s="19">
        <v>3641</v>
      </c>
      <c r="B2172" s="20">
        <v>1976</v>
      </c>
      <c r="C2172" s="21">
        <f ca="1">YEAR(TODAY())-CLEAN!$B2172</f>
        <v>49</v>
      </c>
      <c r="D2172" s="28" t="s">
        <v>792</v>
      </c>
      <c r="E2172" s="20" t="s">
        <v>716</v>
      </c>
      <c r="F2172" s="20" t="s">
        <v>710</v>
      </c>
      <c r="G2172" s="22">
        <v>13624</v>
      </c>
      <c r="H2172" s="21">
        <v>1</v>
      </c>
      <c r="I2172" s="21">
        <v>0</v>
      </c>
      <c r="J2172" s="21">
        <f>CLEAN!$H2172+CLEAN!$I2172</f>
        <v>1</v>
      </c>
      <c r="K2172" s="23">
        <v>41294</v>
      </c>
      <c r="L2172" s="21">
        <f ca="1">YEAR(TODAY())-YEAR(CLEAN!$K2172)</f>
        <v>12</v>
      </c>
      <c r="M2172" s="21">
        <v>93</v>
      </c>
      <c r="N2172" s="21">
        <f>SUM(CLEAN!$AB2172:$AE2172)</f>
        <v>11</v>
      </c>
      <c r="O2172" s="24">
        <f>CLEAN!$U2172+CLEAN!$V2172+CLEAN!$W2172+CLEAN!$X2172+CLEAN!$Y2172+CLEAN!$Z2172</f>
        <v>36</v>
      </c>
      <c r="P2172" s="21">
        <f>IF(CLEAN!$M2172&lt;=32,3,IF(CLEAN!$M2172&lt;=65,2,1))</f>
        <v>1</v>
      </c>
      <c r="Q2172" s="21">
        <f>IF(Table_Market[[#This Row],[F_TOTAL_achat]]&lt;=14,1,IF(Table_Market[[#This Row],[F_TOTAL_achat]]&lt;=21,2,3))</f>
        <v>1</v>
      </c>
      <c r="R2172" s="21">
        <f>IF(Table_Market[[#This Row],[M_TOTAL_dépensé]]&lt;=115,1,IF(Table_Market[[#This Row],[M_TOTAL_dépensé]]&lt;=833,2,3))</f>
        <v>1</v>
      </c>
      <c r="S2172" s="21" t="str">
        <f>Table_Market[[#This Row],[R_SCORE]]&amp;Table_Market[[#This Row],[F_SCORE]]&amp;Table_Market[[#This Row],[M_SCORE]]</f>
        <v>111</v>
      </c>
      <c r="T217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72" s="24">
        <v>10</v>
      </c>
      <c r="V2172" s="24">
        <v>2</v>
      </c>
      <c r="W2172" s="24">
        <v>15</v>
      </c>
      <c r="X2172" s="24">
        <v>2</v>
      </c>
      <c r="Y2172" s="24">
        <v>1</v>
      </c>
      <c r="Z2172" s="24">
        <v>6</v>
      </c>
      <c r="AA2172" s="21">
        <v>2</v>
      </c>
      <c r="AB2172" s="21">
        <v>2</v>
      </c>
      <c r="AC2172" s="21">
        <v>0</v>
      </c>
      <c r="AD2172" s="21">
        <v>3</v>
      </c>
      <c r="AE2172" s="21">
        <v>6</v>
      </c>
      <c r="AF2172" s="21">
        <v>0</v>
      </c>
      <c r="AG2172" s="21">
        <v>0</v>
      </c>
      <c r="AH2172" s="21">
        <v>0</v>
      </c>
      <c r="AI2172" s="21">
        <v>0</v>
      </c>
      <c r="AJ2172" s="21">
        <v>0</v>
      </c>
      <c r="AK2172" s="21">
        <v>0</v>
      </c>
      <c r="AL2172" s="21">
        <v>3</v>
      </c>
      <c r="AM2172" s="21">
        <v>11</v>
      </c>
      <c r="AN2172" s="25">
        <v>0</v>
      </c>
    </row>
    <row r="2173" spans="1:40" x14ac:dyDescent="0.35">
      <c r="A2173" s="26">
        <v>8812</v>
      </c>
      <c r="B2173" s="27">
        <v>1979</v>
      </c>
      <c r="C2173" s="21">
        <f ca="1">YEAR(TODAY())-CLEAN!$B2173</f>
        <v>46</v>
      </c>
      <c r="D2173" s="28" t="s">
        <v>792</v>
      </c>
      <c r="E2173" s="27" t="s">
        <v>717</v>
      </c>
      <c r="F2173" s="27" t="s">
        <v>711</v>
      </c>
      <c r="G2173" s="29">
        <v>13533</v>
      </c>
      <c r="H2173" s="28">
        <v>1</v>
      </c>
      <c r="I2173" s="28">
        <v>0</v>
      </c>
      <c r="J2173" s="28">
        <f>CLEAN!$H2173+CLEAN!$I2173</f>
        <v>1</v>
      </c>
      <c r="K2173" s="30">
        <v>41343</v>
      </c>
      <c r="L2173" s="28">
        <f ca="1">YEAR(TODAY())-YEAR(CLEAN!$K2173)</f>
        <v>12</v>
      </c>
      <c r="M2173" s="28">
        <v>45</v>
      </c>
      <c r="N2173" s="28">
        <f>SUM(CLEAN!$AB2173:$AE2173)</f>
        <v>12</v>
      </c>
      <c r="O2173" s="31">
        <f>CLEAN!$U2173+CLEAN!$V2173+CLEAN!$W2173+CLEAN!$X2173+CLEAN!$Y2173+CLEAN!$Z2173</f>
        <v>48</v>
      </c>
      <c r="P2173" s="28">
        <f>IF(CLEAN!$M2173&lt;=32,3,IF(CLEAN!$M2173&lt;=65,2,1))</f>
        <v>2</v>
      </c>
      <c r="Q2173" s="28">
        <f>IF(Table_Market[[#This Row],[F_TOTAL_achat]]&lt;=14,1,IF(Table_Market[[#This Row],[F_TOTAL_achat]]&lt;=21,2,3))</f>
        <v>1</v>
      </c>
      <c r="R2173" s="28">
        <f>IF(Table_Market[[#This Row],[M_TOTAL_dépensé]]&lt;=115,1,IF(Table_Market[[#This Row],[M_TOTAL_dépensé]]&lt;=833,2,3))</f>
        <v>1</v>
      </c>
      <c r="S2173" s="21" t="str">
        <f>Table_Market[[#This Row],[R_SCORE]]&amp;Table_Market[[#This Row],[F_SCORE]]&amp;Table_Market[[#This Row],[M_SCORE]]</f>
        <v>211</v>
      </c>
      <c r="T217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73" s="31">
        <v>12</v>
      </c>
      <c r="V2173" s="31">
        <v>3</v>
      </c>
      <c r="W2173" s="31">
        <v>8</v>
      </c>
      <c r="X2173" s="31">
        <v>8</v>
      </c>
      <c r="Y2173" s="31">
        <v>0</v>
      </c>
      <c r="Z2173" s="31">
        <v>17</v>
      </c>
      <c r="AA2173" s="28">
        <v>2</v>
      </c>
      <c r="AB2173" s="28">
        <v>2</v>
      </c>
      <c r="AC2173" s="28">
        <v>0</v>
      </c>
      <c r="AD2173" s="28">
        <v>3</v>
      </c>
      <c r="AE2173" s="28">
        <v>7</v>
      </c>
      <c r="AF2173" s="28">
        <v>0</v>
      </c>
      <c r="AG2173" s="28">
        <v>0</v>
      </c>
      <c r="AH2173" s="28">
        <v>0</v>
      </c>
      <c r="AI2173" s="28">
        <v>0</v>
      </c>
      <c r="AJ2173" s="28">
        <v>0</v>
      </c>
      <c r="AK2173" s="28">
        <v>0</v>
      </c>
      <c r="AL2173" s="28">
        <v>3</v>
      </c>
      <c r="AM2173" s="28">
        <v>11</v>
      </c>
      <c r="AN2173" s="32">
        <v>0</v>
      </c>
    </row>
    <row r="2174" spans="1:40" x14ac:dyDescent="0.35">
      <c r="A2174" s="19">
        <v>1160</v>
      </c>
      <c r="B2174" s="20">
        <v>1970</v>
      </c>
      <c r="C2174" s="21">
        <f ca="1">YEAR(TODAY())-CLEAN!$B2174</f>
        <v>55</v>
      </c>
      <c r="D2174" s="28" t="s">
        <v>792</v>
      </c>
      <c r="E2174" s="20" t="s">
        <v>716</v>
      </c>
      <c r="F2174" s="20" t="s">
        <v>710</v>
      </c>
      <c r="G2174" s="22">
        <v>13260</v>
      </c>
      <c r="H2174" s="21">
        <v>1</v>
      </c>
      <c r="I2174" s="21">
        <v>1</v>
      </c>
      <c r="J2174" s="21">
        <f>CLEAN!$H2174+CLEAN!$I2174</f>
        <v>2</v>
      </c>
      <c r="K2174" s="23">
        <v>41509</v>
      </c>
      <c r="L2174" s="21">
        <f ca="1">YEAR(TODAY())-YEAR(CLEAN!$K2174)</f>
        <v>12</v>
      </c>
      <c r="M2174" s="21">
        <v>48</v>
      </c>
      <c r="N2174" s="21">
        <f>SUM(CLEAN!$AB2174:$AE2174)</f>
        <v>14</v>
      </c>
      <c r="O2174" s="24">
        <f>CLEAN!$U2174+CLEAN!$V2174+CLEAN!$W2174+CLEAN!$X2174+CLEAN!$Y2174+CLEAN!$Z2174</f>
        <v>49</v>
      </c>
      <c r="P2174" s="21">
        <f>IF(CLEAN!$M2174&lt;=32,3,IF(CLEAN!$M2174&lt;=65,2,1))</f>
        <v>2</v>
      </c>
      <c r="Q2174" s="21">
        <f>IF(Table_Market[[#This Row],[F_TOTAL_achat]]&lt;=14,1,IF(Table_Market[[#This Row],[F_TOTAL_achat]]&lt;=21,2,3))</f>
        <v>1</v>
      </c>
      <c r="R2174" s="21">
        <f>IF(Table_Market[[#This Row],[M_TOTAL_dépensé]]&lt;=115,1,IF(Table_Market[[#This Row],[M_TOTAL_dépensé]]&lt;=833,2,3))</f>
        <v>1</v>
      </c>
      <c r="S2174" s="21" t="str">
        <f>Table_Market[[#This Row],[R_SCORE]]&amp;Table_Market[[#This Row],[F_SCORE]]&amp;Table_Market[[#This Row],[M_SCORE]]</f>
        <v>211</v>
      </c>
      <c r="T217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74" s="24">
        <v>9</v>
      </c>
      <c r="V2174" s="24">
        <v>4</v>
      </c>
      <c r="W2174" s="24">
        <v>17</v>
      </c>
      <c r="X2174" s="24">
        <v>10</v>
      </c>
      <c r="Y2174" s="24">
        <v>2</v>
      </c>
      <c r="Z2174" s="24">
        <v>7</v>
      </c>
      <c r="AA2174" s="21">
        <v>4</v>
      </c>
      <c r="AB2174" s="21">
        <v>3</v>
      </c>
      <c r="AC2174" s="21">
        <v>0</v>
      </c>
      <c r="AD2174" s="21">
        <v>3</v>
      </c>
      <c r="AE2174" s="21">
        <v>8</v>
      </c>
      <c r="AF2174" s="21">
        <v>0</v>
      </c>
      <c r="AG2174" s="21">
        <v>0</v>
      </c>
      <c r="AH2174" s="21">
        <v>0</v>
      </c>
      <c r="AI2174" s="21">
        <v>0</v>
      </c>
      <c r="AJ2174" s="21">
        <v>0</v>
      </c>
      <c r="AK2174" s="21">
        <v>0</v>
      </c>
      <c r="AL2174" s="21">
        <v>3</v>
      </c>
      <c r="AM2174" s="21">
        <v>11</v>
      </c>
      <c r="AN2174" s="25">
        <v>0</v>
      </c>
    </row>
    <row r="2175" spans="1:40" x14ac:dyDescent="0.35">
      <c r="A2175" s="26">
        <v>9316</v>
      </c>
      <c r="B2175" s="27">
        <v>1952</v>
      </c>
      <c r="C2175" s="21">
        <f ca="1">YEAR(TODAY())-CLEAN!$B2175</f>
        <v>73</v>
      </c>
      <c r="D2175" s="28" t="s">
        <v>794</v>
      </c>
      <c r="E2175" s="27" t="s">
        <v>715</v>
      </c>
      <c r="F2175" s="27" t="s">
        <v>713</v>
      </c>
      <c r="G2175" s="29">
        <v>13084</v>
      </c>
      <c r="H2175" s="28">
        <v>0</v>
      </c>
      <c r="I2175" s="28">
        <v>0</v>
      </c>
      <c r="J2175" s="28">
        <f>CLEAN!$H2175+CLEAN!$I2175</f>
        <v>0</v>
      </c>
      <c r="K2175" s="30">
        <v>41580</v>
      </c>
      <c r="L2175" s="28">
        <f ca="1">YEAR(TODAY())-YEAR(CLEAN!$K2175)</f>
        <v>12</v>
      </c>
      <c r="M2175" s="28">
        <v>29</v>
      </c>
      <c r="N2175" s="28">
        <f>SUM(CLEAN!$AB2175:$AE2175)</f>
        <v>10</v>
      </c>
      <c r="O2175" s="31">
        <f>CLEAN!$U2175+CLEAN!$V2175+CLEAN!$W2175+CLEAN!$X2175+CLEAN!$Y2175+CLEAN!$Z2175</f>
        <v>29</v>
      </c>
      <c r="P2175" s="28">
        <f>IF(CLEAN!$M2175&lt;=32,3,IF(CLEAN!$M2175&lt;=65,2,1))</f>
        <v>3</v>
      </c>
      <c r="Q2175" s="28">
        <f>IF(Table_Market[[#This Row],[F_TOTAL_achat]]&lt;=14,1,IF(Table_Market[[#This Row],[F_TOTAL_achat]]&lt;=21,2,3))</f>
        <v>1</v>
      </c>
      <c r="R2175" s="28">
        <f>IF(Table_Market[[#This Row],[M_TOTAL_dépensé]]&lt;=115,1,IF(Table_Market[[#This Row],[M_TOTAL_dépensé]]&lt;=833,2,3))</f>
        <v>1</v>
      </c>
      <c r="S2175" s="21" t="str">
        <f>Table_Market[[#This Row],[R_SCORE]]&amp;Table_Market[[#This Row],[F_SCORE]]&amp;Table_Market[[#This Row],[M_SCORE]]</f>
        <v>311</v>
      </c>
      <c r="T217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75" s="31">
        <v>2</v>
      </c>
      <c r="V2175" s="31">
        <v>0</v>
      </c>
      <c r="W2175" s="31">
        <v>7</v>
      </c>
      <c r="X2175" s="31">
        <v>3</v>
      </c>
      <c r="Y2175" s="31">
        <v>7</v>
      </c>
      <c r="Z2175" s="31">
        <v>10</v>
      </c>
      <c r="AA2175" s="28">
        <v>1</v>
      </c>
      <c r="AB2175" s="28">
        <v>1</v>
      </c>
      <c r="AC2175" s="28">
        <v>0</v>
      </c>
      <c r="AD2175" s="28">
        <v>3</v>
      </c>
      <c r="AE2175" s="28">
        <v>6</v>
      </c>
      <c r="AF2175" s="28">
        <v>0</v>
      </c>
      <c r="AG2175" s="28">
        <v>0</v>
      </c>
      <c r="AH2175" s="28">
        <v>0</v>
      </c>
      <c r="AI2175" s="28">
        <v>0</v>
      </c>
      <c r="AJ2175" s="28">
        <v>0</v>
      </c>
      <c r="AK2175" s="28">
        <v>0</v>
      </c>
      <c r="AL2175" s="28">
        <v>3</v>
      </c>
      <c r="AM2175" s="28">
        <v>11</v>
      </c>
      <c r="AN2175" s="32">
        <v>0</v>
      </c>
    </row>
    <row r="2176" spans="1:40" x14ac:dyDescent="0.35">
      <c r="A2176" s="19">
        <v>10032</v>
      </c>
      <c r="B2176" s="20">
        <v>1976</v>
      </c>
      <c r="C2176" s="21">
        <f ca="1">YEAR(TODAY())-CLEAN!$B2176</f>
        <v>49</v>
      </c>
      <c r="D2176" s="28" t="s">
        <v>792</v>
      </c>
      <c r="E2176" s="20" t="s">
        <v>716</v>
      </c>
      <c r="F2176" s="20" t="s">
        <v>711</v>
      </c>
      <c r="G2176" s="22">
        <v>12571</v>
      </c>
      <c r="H2176" s="21">
        <v>1</v>
      </c>
      <c r="I2176" s="21">
        <v>0</v>
      </c>
      <c r="J2176" s="21">
        <f>CLEAN!$H2176+CLEAN!$I2176</f>
        <v>1</v>
      </c>
      <c r="K2176" s="23">
        <v>41657</v>
      </c>
      <c r="L2176" s="21">
        <f ca="1">YEAR(TODAY())-YEAR(CLEAN!$K2176)</f>
        <v>11</v>
      </c>
      <c r="M2176" s="21">
        <v>86</v>
      </c>
      <c r="N2176" s="21">
        <f>SUM(CLEAN!$AB2176:$AE2176)</f>
        <v>13</v>
      </c>
      <c r="O2176" s="24">
        <f>CLEAN!$U2176+CLEAN!$V2176+CLEAN!$W2176+CLEAN!$X2176+CLEAN!$Y2176+CLEAN!$Z2176</f>
        <v>53</v>
      </c>
      <c r="P2176" s="21">
        <f>IF(CLEAN!$M2176&lt;=32,3,IF(CLEAN!$M2176&lt;=65,2,1))</f>
        <v>1</v>
      </c>
      <c r="Q2176" s="21">
        <f>IF(Table_Market[[#This Row],[F_TOTAL_achat]]&lt;=14,1,IF(Table_Market[[#This Row],[F_TOTAL_achat]]&lt;=21,2,3))</f>
        <v>1</v>
      </c>
      <c r="R2176" s="21">
        <f>IF(Table_Market[[#This Row],[M_TOTAL_dépensé]]&lt;=115,1,IF(Table_Market[[#This Row],[M_TOTAL_dépensé]]&lt;=833,2,3))</f>
        <v>1</v>
      </c>
      <c r="S2176" s="21" t="str">
        <f>Table_Market[[#This Row],[R_SCORE]]&amp;Table_Market[[#This Row],[F_SCORE]]&amp;Table_Market[[#This Row],[M_SCORE]]</f>
        <v>111</v>
      </c>
      <c r="T217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76" s="24">
        <v>3</v>
      </c>
      <c r="V2176" s="24">
        <v>5</v>
      </c>
      <c r="W2176" s="24">
        <v>14</v>
      </c>
      <c r="X2176" s="24">
        <v>2</v>
      </c>
      <c r="Y2176" s="24">
        <v>12</v>
      </c>
      <c r="Z2176" s="24">
        <v>17</v>
      </c>
      <c r="AA2176" s="21">
        <v>4</v>
      </c>
      <c r="AB2176" s="21">
        <v>3</v>
      </c>
      <c r="AC2176" s="21">
        <v>1</v>
      </c>
      <c r="AD2176" s="21">
        <v>3</v>
      </c>
      <c r="AE2176" s="21">
        <v>6</v>
      </c>
      <c r="AF2176" s="21">
        <v>0</v>
      </c>
      <c r="AG2176" s="21">
        <v>0</v>
      </c>
      <c r="AH2176" s="21">
        <v>0</v>
      </c>
      <c r="AI2176" s="21">
        <v>0</v>
      </c>
      <c r="AJ2176" s="21">
        <v>0</v>
      </c>
      <c r="AK2176" s="21">
        <v>0</v>
      </c>
      <c r="AL2176" s="21">
        <v>3</v>
      </c>
      <c r="AM2176" s="21">
        <v>11</v>
      </c>
      <c r="AN2176" s="25">
        <v>0</v>
      </c>
    </row>
    <row r="2177" spans="1:40" x14ac:dyDescent="0.35">
      <c r="A2177" s="26">
        <v>1773</v>
      </c>
      <c r="B2177" s="27">
        <v>1978</v>
      </c>
      <c r="C2177" s="21">
        <f ca="1">YEAR(TODAY())-CLEAN!$B2177</f>
        <v>47</v>
      </c>
      <c r="D2177" s="28" t="s">
        <v>792</v>
      </c>
      <c r="E2177" s="27" t="s">
        <v>717</v>
      </c>
      <c r="F2177" s="27" t="s">
        <v>710</v>
      </c>
      <c r="G2177" s="29">
        <v>12393</v>
      </c>
      <c r="H2177" s="28">
        <v>0</v>
      </c>
      <c r="I2177" s="28">
        <v>0</v>
      </c>
      <c r="J2177" s="28">
        <f>CLEAN!$H2177+CLEAN!$I2177</f>
        <v>0</v>
      </c>
      <c r="K2177" s="30">
        <v>41247</v>
      </c>
      <c r="L2177" s="28">
        <f ca="1">YEAR(TODAY())-YEAR(CLEAN!$K2177)</f>
        <v>13</v>
      </c>
      <c r="M2177" s="28">
        <v>38</v>
      </c>
      <c r="N2177" s="28">
        <f>SUM(CLEAN!$AB2177:$AE2177)</f>
        <v>14</v>
      </c>
      <c r="O2177" s="31">
        <f>CLEAN!$U2177+CLEAN!$V2177+CLEAN!$W2177+CLEAN!$X2177+CLEAN!$Y2177+CLEAN!$Z2177</f>
        <v>57</v>
      </c>
      <c r="P2177" s="28">
        <f>IF(CLEAN!$M2177&lt;=32,3,IF(CLEAN!$M2177&lt;=65,2,1))</f>
        <v>2</v>
      </c>
      <c r="Q2177" s="28">
        <f>IF(Table_Market[[#This Row],[F_TOTAL_achat]]&lt;=14,1,IF(Table_Market[[#This Row],[F_TOTAL_achat]]&lt;=21,2,3))</f>
        <v>1</v>
      </c>
      <c r="R2177" s="28">
        <f>IF(Table_Market[[#This Row],[M_TOTAL_dépensé]]&lt;=115,1,IF(Table_Market[[#This Row],[M_TOTAL_dépensé]]&lt;=833,2,3))</f>
        <v>1</v>
      </c>
      <c r="S2177" s="21" t="str">
        <f>Table_Market[[#This Row],[R_SCORE]]&amp;Table_Market[[#This Row],[F_SCORE]]&amp;Table_Market[[#This Row],[M_SCORE]]</f>
        <v>211</v>
      </c>
      <c r="T217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77" s="31">
        <v>5</v>
      </c>
      <c r="V2177" s="31">
        <v>6</v>
      </c>
      <c r="W2177" s="31">
        <v>15</v>
      </c>
      <c r="X2177" s="31">
        <v>11</v>
      </c>
      <c r="Y2177" s="31">
        <v>7</v>
      </c>
      <c r="Z2177" s="31">
        <v>13</v>
      </c>
      <c r="AA2177" s="28">
        <v>1</v>
      </c>
      <c r="AB2177" s="28">
        <v>2</v>
      </c>
      <c r="AC2177" s="28">
        <v>0</v>
      </c>
      <c r="AD2177" s="28">
        <v>3</v>
      </c>
      <c r="AE2177" s="28">
        <v>9</v>
      </c>
      <c r="AF2177" s="28">
        <v>0</v>
      </c>
      <c r="AG2177" s="28">
        <v>0</v>
      </c>
      <c r="AH2177" s="28">
        <v>0</v>
      </c>
      <c r="AI2177" s="28">
        <v>0</v>
      </c>
      <c r="AJ2177" s="28">
        <v>0</v>
      </c>
      <c r="AK2177" s="28">
        <v>0</v>
      </c>
      <c r="AL2177" s="28">
        <v>3</v>
      </c>
      <c r="AM2177" s="28">
        <v>11</v>
      </c>
      <c r="AN2177" s="32">
        <v>0</v>
      </c>
    </row>
    <row r="2178" spans="1:40" x14ac:dyDescent="0.35">
      <c r="A2178" s="19">
        <v>10241</v>
      </c>
      <c r="B2178" s="20">
        <v>1975</v>
      </c>
      <c r="C2178" s="21">
        <f ca="1">YEAR(TODAY())-CLEAN!$B2178</f>
        <v>50</v>
      </c>
      <c r="D2178" s="28" t="s">
        <v>792</v>
      </c>
      <c r="E2178" s="20" t="s">
        <v>717</v>
      </c>
      <c r="F2178" s="20" t="s">
        <v>711</v>
      </c>
      <c r="G2178" s="22">
        <v>11448</v>
      </c>
      <c r="H2178" s="21">
        <v>0</v>
      </c>
      <c r="I2178" s="21">
        <v>0</v>
      </c>
      <c r="J2178" s="21">
        <f>CLEAN!$H2178+CLEAN!$I2178</f>
        <v>0</v>
      </c>
      <c r="K2178" s="23">
        <v>41623</v>
      </c>
      <c r="L2178" s="21">
        <f ca="1">YEAR(TODAY())-YEAR(CLEAN!$K2178)</f>
        <v>12</v>
      </c>
      <c r="M2178" s="21">
        <v>16</v>
      </c>
      <c r="N2178" s="21">
        <f>SUM(CLEAN!$AB2178:$AE2178)</f>
        <v>9</v>
      </c>
      <c r="O2178" s="24">
        <f>CLEAN!$U2178+CLEAN!$V2178+CLEAN!$W2178+CLEAN!$X2178+CLEAN!$Y2178+CLEAN!$Z2178</f>
        <v>14</v>
      </c>
      <c r="P2178" s="21">
        <f>IF(CLEAN!$M2178&lt;=32,3,IF(CLEAN!$M2178&lt;=65,2,1))</f>
        <v>3</v>
      </c>
      <c r="Q2178" s="21">
        <f>IF(Table_Market[[#This Row],[F_TOTAL_achat]]&lt;=14,1,IF(Table_Market[[#This Row],[F_TOTAL_achat]]&lt;=21,2,3))</f>
        <v>1</v>
      </c>
      <c r="R2178" s="21">
        <f>IF(Table_Market[[#This Row],[M_TOTAL_dépensé]]&lt;=115,1,IF(Table_Market[[#This Row],[M_TOTAL_dépensé]]&lt;=833,2,3))</f>
        <v>1</v>
      </c>
      <c r="S2178" s="21" t="str">
        <f>Table_Market[[#This Row],[R_SCORE]]&amp;Table_Market[[#This Row],[F_SCORE]]&amp;Table_Market[[#This Row],[M_SCORE]]</f>
        <v>311</v>
      </c>
      <c r="T217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78" s="24">
        <v>0</v>
      </c>
      <c r="V2178" s="24">
        <v>0</v>
      </c>
      <c r="W2178" s="24">
        <v>0</v>
      </c>
      <c r="X2178" s="24">
        <v>6</v>
      </c>
      <c r="Y2178" s="24">
        <v>2</v>
      </c>
      <c r="Z2178" s="24">
        <v>6</v>
      </c>
      <c r="AA2178" s="21">
        <v>1</v>
      </c>
      <c r="AB2178" s="21">
        <v>1</v>
      </c>
      <c r="AC2178" s="21">
        <v>0</v>
      </c>
      <c r="AD2178" s="21">
        <v>2</v>
      </c>
      <c r="AE2178" s="21">
        <v>6</v>
      </c>
      <c r="AF2178" s="21">
        <v>0</v>
      </c>
      <c r="AG2178" s="21">
        <v>0</v>
      </c>
      <c r="AH2178" s="21">
        <v>0</v>
      </c>
      <c r="AI2178" s="21">
        <v>0</v>
      </c>
      <c r="AJ2178" s="21">
        <v>0</v>
      </c>
      <c r="AK2178" s="21">
        <v>0</v>
      </c>
      <c r="AL2178" s="21">
        <v>3</v>
      </c>
      <c r="AM2178" s="21">
        <v>11</v>
      </c>
      <c r="AN2178" s="25">
        <v>0</v>
      </c>
    </row>
    <row r="2179" spans="1:40" x14ac:dyDescent="0.35">
      <c r="A2179" s="26">
        <v>7004</v>
      </c>
      <c r="B2179" s="27">
        <v>1984</v>
      </c>
      <c r="C2179" s="21">
        <f ca="1">YEAR(TODAY())-CLEAN!$B2179</f>
        <v>41</v>
      </c>
      <c r="D2179" s="28" t="s">
        <v>793</v>
      </c>
      <c r="E2179" s="27" t="s">
        <v>716</v>
      </c>
      <c r="F2179" s="27" t="s">
        <v>709</v>
      </c>
      <c r="G2179" s="29">
        <v>11012</v>
      </c>
      <c r="H2179" s="28">
        <v>1</v>
      </c>
      <c r="I2179" s="28">
        <v>0</v>
      </c>
      <c r="J2179" s="28">
        <f>CLEAN!$H2179+CLEAN!$I2179</f>
        <v>1</v>
      </c>
      <c r="K2179" s="30">
        <v>41349</v>
      </c>
      <c r="L2179" s="28">
        <f ca="1">YEAR(TODAY())-YEAR(CLEAN!$K2179)</f>
        <v>12</v>
      </c>
      <c r="M2179" s="28">
        <v>82</v>
      </c>
      <c r="N2179" s="28">
        <f>SUM(CLEAN!$AB2179:$AE2179)</f>
        <v>15</v>
      </c>
      <c r="O2179" s="31">
        <f>CLEAN!$U2179+CLEAN!$V2179+CLEAN!$W2179+CLEAN!$X2179+CLEAN!$Y2179+CLEAN!$Z2179</f>
        <v>84</v>
      </c>
      <c r="P2179" s="28">
        <f>IF(CLEAN!$M2179&lt;=32,3,IF(CLEAN!$M2179&lt;=65,2,1))</f>
        <v>1</v>
      </c>
      <c r="Q2179" s="28">
        <f>IF(Table_Market[[#This Row],[F_TOTAL_achat]]&lt;=14,1,IF(Table_Market[[#This Row],[F_TOTAL_achat]]&lt;=21,2,3))</f>
        <v>2</v>
      </c>
      <c r="R2179" s="28">
        <f>IF(Table_Market[[#This Row],[M_TOTAL_dépensé]]&lt;=115,1,IF(Table_Market[[#This Row],[M_TOTAL_dépensé]]&lt;=833,2,3))</f>
        <v>1</v>
      </c>
      <c r="S2179" s="21" t="str">
        <f>Table_Market[[#This Row],[R_SCORE]]&amp;Table_Market[[#This Row],[F_SCORE]]&amp;Table_Market[[#This Row],[M_SCORE]]</f>
        <v>121</v>
      </c>
      <c r="T217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79" s="31">
        <v>24</v>
      </c>
      <c r="V2179" s="31">
        <v>3</v>
      </c>
      <c r="W2179" s="31">
        <v>26</v>
      </c>
      <c r="X2179" s="31">
        <v>7</v>
      </c>
      <c r="Y2179" s="31">
        <v>1</v>
      </c>
      <c r="Z2179" s="31">
        <v>23</v>
      </c>
      <c r="AA2179" s="28">
        <v>3</v>
      </c>
      <c r="AB2179" s="28">
        <v>3</v>
      </c>
      <c r="AC2179" s="28">
        <v>1</v>
      </c>
      <c r="AD2179" s="28">
        <v>2</v>
      </c>
      <c r="AE2179" s="28">
        <v>9</v>
      </c>
      <c r="AF2179" s="28">
        <v>1</v>
      </c>
      <c r="AG2179" s="28">
        <v>0</v>
      </c>
      <c r="AH2179" s="28">
        <v>0</v>
      </c>
      <c r="AI2179" s="28">
        <v>0</v>
      </c>
      <c r="AJ2179" s="28">
        <v>0</v>
      </c>
      <c r="AK2179" s="28">
        <v>0</v>
      </c>
      <c r="AL2179" s="28">
        <v>3</v>
      </c>
      <c r="AM2179" s="28">
        <v>11</v>
      </c>
      <c r="AN2179" s="32">
        <v>0</v>
      </c>
    </row>
    <row r="2180" spans="1:40" x14ac:dyDescent="0.35">
      <c r="A2180" s="19">
        <v>6864</v>
      </c>
      <c r="B2180" s="20">
        <v>1989</v>
      </c>
      <c r="C2180" s="21">
        <f ca="1">YEAR(TODAY())-CLEAN!$B2180</f>
        <v>36</v>
      </c>
      <c r="D2180" s="28" t="s">
        <v>793</v>
      </c>
      <c r="E2180" s="20" t="s">
        <v>717</v>
      </c>
      <c r="F2180" s="20" t="s">
        <v>711</v>
      </c>
      <c r="G2180" s="22">
        <v>10979</v>
      </c>
      <c r="H2180" s="21">
        <v>0</v>
      </c>
      <c r="I2180" s="21">
        <v>0</v>
      </c>
      <c r="J2180" s="21">
        <f>CLEAN!$H2180+CLEAN!$I2180</f>
        <v>0</v>
      </c>
      <c r="K2180" s="23">
        <v>41781</v>
      </c>
      <c r="L2180" s="21">
        <f ca="1">YEAR(TODAY())-YEAR(CLEAN!$K2180)</f>
        <v>11</v>
      </c>
      <c r="M2180" s="21">
        <v>34</v>
      </c>
      <c r="N2180" s="21">
        <f>SUM(CLEAN!$AB2180:$AE2180)</f>
        <v>11</v>
      </c>
      <c r="O2180" s="24">
        <f>CLEAN!$U2180+CLEAN!$V2180+CLEAN!$W2180+CLEAN!$X2180+CLEAN!$Y2180+CLEAN!$Z2180</f>
        <v>30</v>
      </c>
      <c r="P2180" s="21">
        <f>IF(CLEAN!$M2180&lt;=32,3,IF(CLEAN!$M2180&lt;=65,2,1))</f>
        <v>2</v>
      </c>
      <c r="Q2180" s="21">
        <f>IF(Table_Market[[#This Row],[F_TOTAL_achat]]&lt;=14,1,IF(Table_Market[[#This Row],[F_TOTAL_achat]]&lt;=21,2,3))</f>
        <v>1</v>
      </c>
      <c r="R2180" s="21">
        <f>IF(Table_Market[[#This Row],[M_TOTAL_dépensé]]&lt;=115,1,IF(Table_Market[[#This Row],[M_TOTAL_dépensé]]&lt;=833,2,3))</f>
        <v>1</v>
      </c>
      <c r="S2180" s="21" t="str">
        <f>Table_Market[[#This Row],[R_SCORE]]&amp;Table_Market[[#This Row],[F_SCORE]]&amp;Table_Market[[#This Row],[M_SCORE]]</f>
        <v>211</v>
      </c>
      <c r="T218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80" s="24">
        <v>8</v>
      </c>
      <c r="V2180" s="24">
        <v>4</v>
      </c>
      <c r="W2180" s="24">
        <v>10</v>
      </c>
      <c r="X2180" s="24">
        <v>2</v>
      </c>
      <c r="Y2180" s="24">
        <v>2</v>
      </c>
      <c r="Z2180" s="24">
        <v>4</v>
      </c>
      <c r="AA2180" s="21">
        <v>2</v>
      </c>
      <c r="AB2180" s="21">
        <v>3</v>
      </c>
      <c r="AC2180" s="21">
        <v>0</v>
      </c>
      <c r="AD2180" s="21">
        <v>3</v>
      </c>
      <c r="AE2180" s="21">
        <v>5</v>
      </c>
      <c r="AF2180" s="21">
        <v>0</v>
      </c>
      <c r="AG2180" s="21">
        <v>0</v>
      </c>
      <c r="AH2180" s="21">
        <v>0</v>
      </c>
      <c r="AI2180" s="21">
        <v>0</v>
      </c>
      <c r="AJ2180" s="21">
        <v>0</v>
      </c>
      <c r="AK2180" s="21">
        <v>0</v>
      </c>
      <c r="AL2180" s="21">
        <v>3</v>
      </c>
      <c r="AM2180" s="21">
        <v>11</v>
      </c>
      <c r="AN2180" s="25">
        <v>0</v>
      </c>
    </row>
    <row r="2181" spans="1:40" x14ac:dyDescent="0.35">
      <c r="A2181" s="26">
        <v>10617</v>
      </c>
      <c r="B2181" s="27">
        <v>1989</v>
      </c>
      <c r="C2181" s="21">
        <f ca="1">YEAR(TODAY())-CLEAN!$B2181</f>
        <v>36</v>
      </c>
      <c r="D2181" s="28" t="s">
        <v>793</v>
      </c>
      <c r="E2181" s="27" t="s">
        <v>717</v>
      </c>
      <c r="F2181" s="27" t="s">
        <v>711</v>
      </c>
      <c r="G2181" s="29">
        <v>10979</v>
      </c>
      <c r="H2181" s="28">
        <v>0</v>
      </c>
      <c r="I2181" s="28">
        <v>0</v>
      </c>
      <c r="J2181" s="28">
        <f>CLEAN!$H2181+CLEAN!$I2181</f>
        <v>0</v>
      </c>
      <c r="K2181" s="30">
        <v>41781</v>
      </c>
      <c r="L2181" s="28">
        <f ca="1">YEAR(TODAY())-YEAR(CLEAN!$K2181)</f>
        <v>11</v>
      </c>
      <c r="M2181" s="28">
        <v>34</v>
      </c>
      <c r="N2181" s="28">
        <f>SUM(CLEAN!$AB2181:$AE2181)</f>
        <v>11</v>
      </c>
      <c r="O2181" s="31">
        <f>CLEAN!$U2181+CLEAN!$V2181+CLEAN!$W2181+CLEAN!$X2181+CLEAN!$Y2181+CLEAN!$Z2181</f>
        <v>30</v>
      </c>
      <c r="P2181" s="28">
        <f>IF(CLEAN!$M2181&lt;=32,3,IF(CLEAN!$M2181&lt;=65,2,1))</f>
        <v>2</v>
      </c>
      <c r="Q2181" s="28">
        <f>IF(Table_Market[[#This Row],[F_TOTAL_achat]]&lt;=14,1,IF(Table_Market[[#This Row],[F_TOTAL_achat]]&lt;=21,2,3))</f>
        <v>1</v>
      </c>
      <c r="R2181" s="28">
        <f>IF(Table_Market[[#This Row],[M_TOTAL_dépensé]]&lt;=115,1,IF(Table_Market[[#This Row],[M_TOTAL_dépensé]]&lt;=833,2,3))</f>
        <v>1</v>
      </c>
      <c r="S2181" s="21" t="str">
        <f>Table_Market[[#This Row],[R_SCORE]]&amp;Table_Market[[#This Row],[F_SCORE]]&amp;Table_Market[[#This Row],[M_SCORE]]</f>
        <v>211</v>
      </c>
      <c r="T218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81" s="31">
        <v>8</v>
      </c>
      <c r="V2181" s="31">
        <v>4</v>
      </c>
      <c r="W2181" s="31">
        <v>10</v>
      </c>
      <c r="X2181" s="31">
        <v>2</v>
      </c>
      <c r="Y2181" s="31">
        <v>2</v>
      </c>
      <c r="Z2181" s="31">
        <v>4</v>
      </c>
      <c r="AA2181" s="28">
        <v>2</v>
      </c>
      <c r="AB2181" s="28">
        <v>3</v>
      </c>
      <c r="AC2181" s="28">
        <v>0</v>
      </c>
      <c r="AD2181" s="28">
        <v>3</v>
      </c>
      <c r="AE2181" s="28">
        <v>5</v>
      </c>
      <c r="AF2181" s="28">
        <v>0</v>
      </c>
      <c r="AG2181" s="28">
        <v>0</v>
      </c>
      <c r="AH2181" s="28">
        <v>0</v>
      </c>
      <c r="AI2181" s="28">
        <v>0</v>
      </c>
      <c r="AJ2181" s="28">
        <v>0</v>
      </c>
      <c r="AK2181" s="28">
        <v>0</v>
      </c>
      <c r="AL2181" s="28">
        <v>3</v>
      </c>
      <c r="AM2181" s="28">
        <v>11</v>
      </c>
      <c r="AN2181" s="32">
        <v>0</v>
      </c>
    </row>
    <row r="2182" spans="1:40" x14ac:dyDescent="0.35">
      <c r="A2182" s="19">
        <v>5987</v>
      </c>
      <c r="B2182" s="20">
        <v>1989</v>
      </c>
      <c r="C2182" s="21">
        <f ca="1">YEAR(TODAY())-CLEAN!$B2182</f>
        <v>36</v>
      </c>
      <c r="D2182" s="28" t="s">
        <v>793</v>
      </c>
      <c r="E2182" s="20" t="s">
        <v>717</v>
      </c>
      <c r="F2182" s="20" t="s">
        <v>713</v>
      </c>
      <c r="G2182" s="22">
        <v>10404</v>
      </c>
      <c r="H2182" s="21">
        <v>1</v>
      </c>
      <c r="I2182" s="21">
        <v>0</v>
      </c>
      <c r="J2182" s="21">
        <f>CLEAN!$H2182+CLEAN!$I2182</f>
        <v>1</v>
      </c>
      <c r="K2182" s="23">
        <v>41763</v>
      </c>
      <c r="L2182" s="21">
        <f ca="1">YEAR(TODAY())-YEAR(CLEAN!$K2182)</f>
        <v>11</v>
      </c>
      <c r="M2182" s="21">
        <v>52</v>
      </c>
      <c r="N2182" s="21">
        <f>SUM(CLEAN!$AB2182:$AE2182)</f>
        <v>10</v>
      </c>
      <c r="O2182" s="24">
        <f>CLEAN!$U2182+CLEAN!$V2182+CLEAN!$W2182+CLEAN!$X2182+CLEAN!$Y2182+CLEAN!$Z2182</f>
        <v>43</v>
      </c>
      <c r="P2182" s="21">
        <f>IF(CLEAN!$M2182&lt;=32,3,IF(CLEAN!$M2182&lt;=65,2,1))</f>
        <v>2</v>
      </c>
      <c r="Q2182" s="21">
        <f>IF(Table_Market[[#This Row],[F_TOTAL_achat]]&lt;=14,1,IF(Table_Market[[#This Row],[F_TOTAL_achat]]&lt;=21,2,3))</f>
        <v>1</v>
      </c>
      <c r="R2182" s="21">
        <f>IF(Table_Market[[#This Row],[M_TOTAL_dépensé]]&lt;=115,1,IF(Table_Market[[#This Row],[M_TOTAL_dépensé]]&lt;=833,2,3))</f>
        <v>1</v>
      </c>
      <c r="S2182" s="21" t="str">
        <f>Table_Market[[#This Row],[R_SCORE]]&amp;Table_Market[[#This Row],[F_SCORE]]&amp;Table_Market[[#This Row],[M_SCORE]]</f>
        <v>211</v>
      </c>
      <c r="T218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82" s="24">
        <v>2</v>
      </c>
      <c r="V2182" s="24">
        <v>2</v>
      </c>
      <c r="W2182" s="24">
        <v>11</v>
      </c>
      <c r="X2182" s="24">
        <v>10</v>
      </c>
      <c r="Y2182" s="24">
        <v>6</v>
      </c>
      <c r="Z2182" s="24">
        <v>12</v>
      </c>
      <c r="AA2182" s="21">
        <v>2</v>
      </c>
      <c r="AB2182" s="21">
        <v>1</v>
      </c>
      <c r="AC2182" s="21">
        <v>0</v>
      </c>
      <c r="AD2182" s="21">
        <v>4</v>
      </c>
      <c r="AE2182" s="21">
        <v>5</v>
      </c>
      <c r="AF2182" s="21">
        <v>0</v>
      </c>
      <c r="AG2182" s="21">
        <v>0</v>
      </c>
      <c r="AH2182" s="21">
        <v>0</v>
      </c>
      <c r="AI2182" s="21">
        <v>0</v>
      </c>
      <c r="AJ2182" s="21">
        <v>0</v>
      </c>
      <c r="AK2182" s="21">
        <v>0</v>
      </c>
      <c r="AL2182" s="21">
        <v>3</v>
      </c>
      <c r="AM2182" s="21">
        <v>11</v>
      </c>
      <c r="AN2182" s="25">
        <v>0</v>
      </c>
    </row>
    <row r="2183" spans="1:40" x14ac:dyDescent="0.35">
      <c r="A2183" s="26">
        <v>948</v>
      </c>
      <c r="B2183" s="27">
        <v>1971</v>
      </c>
      <c r="C2183" s="21">
        <f ca="1">YEAR(TODAY())-CLEAN!$B2183</f>
        <v>54</v>
      </c>
      <c r="D2183" s="28" t="s">
        <v>792</v>
      </c>
      <c r="E2183" s="27" t="s">
        <v>716</v>
      </c>
      <c r="F2183" s="27" t="s">
        <v>709</v>
      </c>
      <c r="G2183" s="29">
        <v>10245</v>
      </c>
      <c r="H2183" s="28">
        <v>1</v>
      </c>
      <c r="I2183" s="28">
        <v>0</v>
      </c>
      <c r="J2183" s="28">
        <f>CLEAN!$H2183+CLEAN!$I2183</f>
        <v>1</v>
      </c>
      <c r="K2183" s="30">
        <v>41409</v>
      </c>
      <c r="L2183" s="28">
        <f ca="1">YEAR(TODAY())-YEAR(CLEAN!$K2183)</f>
        <v>12</v>
      </c>
      <c r="M2183" s="28">
        <v>32</v>
      </c>
      <c r="N2183" s="28">
        <f>SUM(CLEAN!$AB2183:$AE2183)</f>
        <v>10</v>
      </c>
      <c r="O2183" s="31">
        <f>CLEAN!$U2183+CLEAN!$V2183+CLEAN!$W2183+CLEAN!$X2183+CLEAN!$Y2183+CLEAN!$Z2183</f>
        <v>41</v>
      </c>
      <c r="P2183" s="28">
        <f>IF(CLEAN!$M2183&lt;=32,3,IF(CLEAN!$M2183&lt;=65,2,1))</f>
        <v>3</v>
      </c>
      <c r="Q2183" s="28">
        <f>IF(Table_Market[[#This Row],[F_TOTAL_achat]]&lt;=14,1,IF(Table_Market[[#This Row],[F_TOTAL_achat]]&lt;=21,2,3))</f>
        <v>1</v>
      </c>
      <c r="R2183" s="28">
        <f>IF(Table_Market[[#This Row],[M_TOTAL_dépensé]]&lt;=115,1,IF(Table_Market[[#This Row],[M_TOTAL_dépensé]]&lt;=833,2,3))</f>
        <v>1</v>
      </c>
      <c r="S2183" s="21" t="str">
        <f>Table_Market[[#This Row],[R_SCORE]]&amp;Table_Market[[#This Row],[F_SCORE]]&amp;Table_Market[[#This Row],[M_SCORE]]</f>
        <v>311</v>
      </c>
      <c r="T218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83" s="31">
        <v>4</v>
      </c>
      <c r="V2183" s="31">
        <v>7</v>
      </c>
      <c r="W2183" s="31">
        <v>7</v>
      </c>
      <c r="X2183" s="31">
        <v>6</v>
      </c>
      <c r="Y2183" s="31">
        <v>4</v>
      </c>
      <c r="Z2183" s="31">
        <v>13</v>
      </c>
      <c r="AA2183" s="28">
        <v>3</v>
      </c>
      <c r="AB2183" s="28">
        <v>1</v>
      </c>
      <c r="AC2183" s="28">
        <v>2</v>
      </c>
      <c r="AD2183" s="28">
        <v>2</v>
      </c>
      <c r="AE2183" s="28">
        <v>5</v>
      </c>
      <c r="AF2183" s="28">
        <v>0</v>
      </c>
      <c r="AG2183" s="28">
        <v>0</v>
      </c>
      <c r="AH2183" s="28">
        <v>0</v>
      </c>
      <c r="AI2183" s="28">
        <v>0</v>
      </c>
      <c r="AJ2183" s="28">
        <v>0</v>
      </c>
      <c r="AK2183" s="28">
        <v>0</v>
      </c>
      <c r="AL2183" s="28">
        <v>3</v>
      </c>
      <c r="AM2183" s="28">
        <v>11</v>
      </c>
      <c r="AN2183" s="32">
        <v>0</v>
      </c>
    </row>
    <row r="2184" spans="1:40" x14ac:dyDescent="0.35">
      <c r="A2184" s="19">
        <v>7349</v>
      </c>
      <c r="B2184" s="20">
        <v>1973</v>
      </c>
      <c r="C2184" s="21">
        <f ca="1">YEAR(TODAY())-CLEAN!$B2184</f>
        <v>52</v>
      </c>
      <c r="D2184" s="28" t="s">
        <v>792</v>
      </c>
      <c r="E2184" s="20" t="s">
        <v>715</v>
      </c>
      <c r="F2184" s="20" t="s">
        <v>713</v>
      </c>
      <c r="G2184" s="22">
        <v>9722</v>
      </c>
      <c r="H2184" s="21">
        <v>1</v>
      </c>
      <c r="I2184" s="21">
        <v>0</v>
      </c>
      <c r="J2184" s="21">
        <f>CLEAN!$H2184+CLEAN!$I2184</f>
        <v>1</v>
      </c>
      <c r="K2184" s="23">
        <v>41184</v>
      </c>
      <c r="L2184" s="21"/>
      <c r="M2184" s="21">
        <v>7</v>
      </c>
      <c r="N2184" s="21">
        <f>SUM(CLEAN!$AB2184:$AE2184)</f>
        <v>15</v>
      </c>
      <c r="O2184" s="24">
        <f>CLEAN!$U2184+CLEAN!$V2184+CLEAN!$W2184+CLEAN!$X2184+CLEAN!$Y2184+CLEAN!$Z2184</f>
        <v>103</v>
      </c>
      <c r="P2184" s="21">
        <f>IF(CLEAN!$M2184&lt;=32,3,IF(CLEAN!$M2184&lt;=65,2,1))</f>
        <v>3</v>
      </c>
      <c r="Q2184" s="21">
        <f>IF(Table_Market[[#This Row],[F_TOTAL_achat]]&lt;=14,1,IF(Table_Market[[#This Row],[F_TOTAL_achat]]&lt;=21,2,3))</f>
        <v>2</v>
      </c>
      <c r="R2184" s="21">
        <f>IF(Table_Market[[#This Row],[M_TOTAL_dépensé]]&lt;=115,1,IF(Table_Market[[#This Row],[M_TOTAL_dépensé]]&lt;=833,2,3))</f>
        <v>1</v>
      </c>
      <c r="S2184" s="21" t="str">
        <f>Table_Market[[#This Row],[R_SCORE]]&amp;Table_Market[[#This Row],[F_SCORE]]&amp;Table_Market[[#This Row],[M_SCORE]]</f>
        <v>321</v>
      </c>
      <c r="T218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84" s="24">
        <v>6</v>
      </c>
      <c r="V2184" s="24">
        <v>17</v>
      </c>
      <c r="W2184" s="24">
        <v>16</v>
      </c>
      <c r="X2184" s="24">
        <v>6</v>
      </c>
      <c r="Y2184" s="24">
        <v>16</v>
      </c>
      <c r="Z2184" s="24">
        <v>42</v>
      </c>
      <c r="AA2184" s="21">
        <v>4</v>
      </c>
      <c r="AB2184" s="21">
        <v>3</v>
      </c>
      <c r="AC2184" s="21">
        <v>1</v>
      </c>
      <c r="AD2184" s="21">
        <v>3</v>
      </c>
      <c r="AE2184" s="21">
        <v>8</v>
      </c>
      <c r="AF2184" s="21">
        <v>0</v>
      </c>
      <c r="AG2184" s="21">
        <v>0</v>
      </c>
      <c r="AH2184" s="21">
        <v>0</v>
      </c>
      <c r="AI2184" s="21">
        <v>0</v>
      </c>
      <c r="AJ2184" s="21">
        <v>0</v>
      </c>
      <c r="AK2184" s="21">
        <v>0</v>
      </c>
      <c r="AL2184" s="21">
        <v>3</v>
      </c>
      <c r="AM2184" s="21">
        <v>11</v>
      </c>
      <c r="AN2184" s="25">
        <v>1</v>
      </c>
    </row>
    <row r="2185" spans="1:40" x14ac:dyDescent="0.35">
      <c r="A2185" s="26">
        <v>5342</v>
      </c>
      <c r="B2185" s="27">
        <v>1976</v>
      </c>
      <c r="C2185" s="21">
        <f ca="1">YEAR(TODAY())-CLEAN!$B2185</f>
        <v>49</v>
      </c>
      <c r="D2185" s="28" t="s">
        <v>792</v>
      </c>
      <c r="E2185" s="27" t="s">
        <v>715</v>
      </c>
      <c r="F2185" s="27" t="s">
        <v>711</v>
      </c>
      <c r="G2185" s="29">
        <v>9548</v>
      </c>
      <c r="H2185" s="28">
        <v>1</v>
      </c>
      <c r="I2185" s="28">
        <v>0</v>
      </c>
      <c r="J2185" s="28">
        <f>CLEAN!$H2185+CLEAN!$I2185</f>
        <v>1</v>
      </c>
      <c r="K2185" s="30">
        <v>41129</v>
      </c>
      <c r="L2185" s="28">
        <f ca="1">YEAR(TODAY())-YEAR(CLEAN!$K2185)</f>
        <v>13</v>
      </c>
      <c r="M2185" s="28">
        <v>31</v>
      </c>
      <c r="N2185" s="28">
        <f>SUM(CLEAN!$AB2185:$AE2185)</f>
        <v>12</v>
      </c>
      <c r="O2185" s="31">
        <f>CLEAN!$U2185+CLEAN!$V2185+CLEAN!$W2185+CLEAN!$X2185+CLEAN!$Y2185+CLEAN!$Z2185</f>
        <v>29</v>
      </c>
      <c r="P2185" s="28">
        <f>IF(CLEAN!$M2185&lt;=32,3,IF(CLEAN!$M2185&lt;=65,2,1))</f>
        <v>3</v>
      </c>
      <c r="Q2185" s="28">
        <f>IF(Table_Market[[#This Row],[F_TOTAL_achat]]&lt;=14,1,IF(Table_Market[[#This Row],[F_TOTAL_achat]]&lt;=21,2,3))</f>
        <v>1</v>
      </c>
      <c r="R2185" s="28">
        <f>IF(Table_Market[[#This Row],[M_TOTAL_dépensé]]&lt;=115,1,IF(Table_Market[[#This Row],[M_TOTAL_dépensé]]&lt;=833,2,3))</f>
        <v>1</v>
      </c>
      <c r="S2185" s="21" t="str">
        <f>Table_Market[[#This Row],[R_SCORE]]&amp;Table_Market[[#This Row],[F_SCORE]]&amp;Table_Market[[#This Row],[M_SCORE]]</f>
        <v>311</v>
      </c>
      <c r="T218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85" s="31">
        <v>0</v>
      </c>
      <c r="V2185" s="31">
        <v>1</v>
      </c>
      <c r="W2185" s="31">
        <v>3</v>
      </c>
      <c r="X2185" s="31">
        <v>10</v>
      </c>
      <c r="Y2185" s="31">
        <v>6</v>
      </c>
      <c r="Z2185" s="31">
        <v>9</v>
      </c>
      <c r="AA2185" s="28">
        <v>2</v>
      </c>
      <c r="AB2185" s="28">
        <v>1</v>
      </c>
      <c r="AC2185" s="28">
        <v>0</v>
      </c>
      <c r="AD2185" s="28">
        <v>3</v>
      </c>
      <c r="AE2185" s="28">
        <v>8</v>
      </c>
      <c r="AF2185" s="28">
        <v>0</v>
      </c>
      <c r="AG2185" s="28">
        <v>0</v>
      </c>
      <c r="AH2185" s="28">
        <v>0</v>
      </c>
      <c r="AI2185" s="28">
        <v>0</v>
      </c>
      <c r="AJ2185" s="28">
        <v>0</v>
      </c>
      <c r="AK2185" s="28">
        <v>0</v>
      </c>
      <c r="AL2185" s="28">
        <v>3</v>
      </c>
      <c r="AM2185" s="28">
        <v>11</v>
      </c>
      <c r="AN2185" s="32">
        <v>0</v>
      </c>
    </row>
    <row r="2186" spans="1:40" x14ac:dyDescent="0.35">
      <c r="A2186" s="19">
        <v>451</v>
      </c>
      <c r="B2186" s="20">
        <v>1989</v>
      </c>
      <c r="C2186" s="21">
        <f ca="1">YEAR(TODAY())-CLEAN!$B2186</f>
        <v>36</v>
      </c>
      <c r="D2186" s="28" t="s">
        <v>793</v>
      </c>
      <c r="E2186" s="20" t="s">
        <v>716</v>
      </c>
      <c r="F2186" s="20" t="s">
        <v>709</v>
      </c>
      <c r="G2186" s="22">
        <v>9255</v>
      </c>
      <c r="H2186" s="21">
        <v>1</v>
      </c>
      <c r="I2186" s="21">
        <v>0</v>
      </c>
      <c r="J2186" s="21">
        <f>CLEAN!$H2186+CLEAN!$I2186</f>
        <v>1</v>
      </c>
      <c r="K2186" s="23">
        <v>41628</v>
      </c>
      <c r="L2186" s="21">
        <f ca="1">YEAR(TODAY())-YEAR(CLEAN!$K2186)</f>
        <v>12</v>
      </c>
      <c r="M2186" s="21">
        <v>91</v>
      </c>
      <c r="N2186" s="21">
        <f>SUM(CLEAN!$AB2186:$AE2186)</f>
        <v>12</v>
      </c>
      <c r="O2186" s="24">
        <f>CLEAN!$U2186+CLEAN!$V2186+CLEAN!$W2186+CLEAN!$X2186+CLEAN!$Y2186+CLEAN!$Z2186</f>
        <v>22</v>
      </c>
      <c r="P2186" s="21">
        <f>IF(CLEAN!$M2186&lt;=32,3,IF(CLEAN!$M2186&lt;=65,2,1))</f>
        <v>1</v>
      </c>
      <c r="Q2186" s="21">
        <f>IF(Table_Market[[#This Row],[F_TOTAL_achat]]&lt;=14,1,IF(Table_Market[[#This Row],[F_TOTAL_achat]]&lt;=21,2,3))</f>
        <v>1</v>
      </c>
      <c r="R2186" s="21">
        <f>IF(Table_Market[[#This Row],[M_TOTAL_dépensé]]&lt;=115,1,IF(Table_Market[[#This Row],[M_TOTAL_dépensé]]&lt;=833,2,3))</f>
        <v>1</v>
      </c>
      <c r="S2186" s="21" t="str">
        <f>Table_Market[[#This Row],[R_SCORE]]&amp;Table_Market[[#This Row],[F_SCORE]]&amp;Table_Market[[#This Row],[M_SCORE]]</f>
        <v>111</v>
      </c>
      <c r="T218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86" s="24">
        <v>9</v>
      </c>
      <c r="V2186" s="24">
        <v>0</v>
      </c>
      <c r="W2186" s="24">
        <v>7</v>
      </c>
      <c r="X2186" s="24">
        <v>2</v>
      </c>
      <c r="Y2186" s="24">
        <v>0</v>
      </c>
      <c r="Z2186" s="24">
        <v>4</v>
      </c>
      <c r="AA2186" s="21">
        <v>1</v>
      </c>
      <c r="AB2186" s="21">
        <v>1</v>
      </c>
      <c r="AC2186" s="21">
        <v>1</v>
      </c>
      <c r="AD2186" s="21">
        <v>2</v>
      </c>
      <c r="AE2186" s="21">
        <v>8</v>
      </c>
      <c r="AF2186" s="21">
        <v>0</v>
      </c>
      <c r="AG2186" s="21">
        <v>0</v>
      </c>
      <c r="AH2186" s="21">
        <v>0</v>
      </c>
      <c r="AI2186" s="21">
        <v>0</v>
      </c>
      <c r="AJ2186" s="21">
        <v>0</v>
      </c>
      <c r="AK2186" s="21">
        <v>0</v>
      </c>
      <c r="AL2186" s="21">
        <v>3</v>
      </c>
      <c r="AM2186" s="21">
        <v>11</v>
      </c>
      <c r="AN2186" s="25">
        <v>0</v>
      </c>
    </row>
    <row r="2187" spans="1:40" x14ac:dyDescent="0.35">
      <c r="A2187" s="26">
        <v>10395</v>
      </c>
      <c r="B2187" s="27">
        <v>1986</v>
      </c>
      <c r="C2187" s="21">
        <f ca="1">YEAR(TODAY())-CLEAN!$B2187</f>
        <v>39</v>
      </c>
      <c r="D2187" s="28" t="s">
        <v>793</v>
      </c>
      <c r="E2187" s="27" t="s">
        <v>715</v>
      </c>
      <c r="F2187" s="27" t="s">
        <v>709</v>
      </c>
      <c r="G2187" s="29">
        <v>8940</v>
      </c>
      <c r="H2187" s="28">
        <v>1</v>
      </c>
      <c r="I2187" s="28">
        <v>0</v>
      </c>
      <c r="J2187" s="28">
        <f>CLEAN!$H2187+CLEAN!$I2187</f>
        <v>1</v>
      </c>
      <c r="K2187" s="30">
        <v>41143</v>
      </c>
      <c r="L2187" s="28">
        <f ca="1">YEAR(TODAY())-YEAR(CLEAN!$K2187)</f>
        <v>13</v>
      </c>
      <c r="M2187" s="28">
        <v>25</v>
      </c>
      <c r="N2187" s="28">
        <f>SUM(CLEAN!$AB2187:$AE2187)</f>
        <v>15</v>
      </c>
      <c r="O2187" s="31">
        <f>CLEAN!$U2187+CLEAN!$V2187+CLEAN!$W2187+CLEAN!$X2187+CLEAN!$Y2187+CLEAN!$Z2187</f>
        <v>101</v>
      </c>
      <c r="P2187" s="28">
        <f>IF(CLEAN!$M2187&lt;=32,3,IF(CLEAN!$M2187&lt;=65,2,1))</f>
        <v>3</v>
      </c>
      <c r="Q2187" s="28">
        <f>IF(Table_Market[[#This Row],[F_TOTAL_achat]]&lt;=14,1,IF(Table_Market[[#This Row],[F_TOTAL_achat]]&lt;=21,2,3))</f>
        <v>2</v>
      </c>
      <c r="R2187" s="28">
        <f>IF(Table_Market[[#This Row],[M_TOTAL_dépensé]]&lt;=115,1,IF(Table_Market[[#This Row],[M_TOTAL_dépensé]]&lt;=833,2,3))</f>
        <v>1</v>
      </c>
      <c r="S2187" s="21" t="str">
        <f>Table_Market[[#This Row],[R_SCORE]]&amp;Table_Market[[#This Row],[F_SCORE]]&amp;Table_Market[[#This Row],[M_SCORE]]</f>
        <v>321</v>
      </c>
      <c r="T218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87" s="31">
        <v>1</v>
      </c>
      <c r="V2187" s="31">
        <v>45</v>
      </c>
      <c r="W2187" s="31">
        <v>3</v>
      </c>
      <c r="X2187" s="31">
        <v>4</v>
      </c>
      <c r="Y2187" s="31">
        <v>6</v>
      </c>
      <c r="Z2187" s="31">
        <v>42</v>
      </c>
      <c r="AA2187" s="28">
        <v>3</v>
      </c>
      <c r="AB2187" s="28">
        <v>3</v>
      </c>
      <c r="AC2187" s="28">
        <v>1</v>
      </c>
      <c r="AD2187" s="28">
        <v>3</v>
      </c>
      <c r="AE2187" s="28">
        <v>8</v>
      </c>
      <c r="AF2187" s="28">
        <v>0</v>
      </c>
      <c r="AG2187" s="28">
        <v>0</v>
      </c>
      <c r="AH2187" s="28">
        <v>0</v>
      </c>
      <c r="AI2187" s="28">
        <v>0</v>
      </c>
      <c r="AJ2187" s="28">
        <v>0</v>
      </c>
      <c r="AK2187" s="28">
        <v>0</v>
      </c>
      <c r="AL2187" s="28">
        <v>3</v>
      </c>
      <c r="AM2187" s="28">
        <v>11</v>
      </c>
      <c r="AN2187" s="32">
        <v>0</v>
      </c>
    </row>
    <row r="2188" spans="1:40" x14ac:dyDescent="0.35">
      <c r="A2188" s="19">
        <v>2980</v>
      </c>
      <c r="B2188" s="20">
        <v>1952</v>
      </c>
      <c r="C2188" s="21">
        <f ca="1">YEAR(TODAY())-CLEAN!$B2188</f>
        <v>73</v>
      </c>
      <c r="D2188" s="28" t="s">
        <v>794</v>
      </c>
      <c r="E2188" s="20" t="s">
        <v>717</v>
      </c>
      <c r="F2188" s="20" t="s">
        <v>709</v>
      </c>
      <c r="G2188" s="22">
        <v>8820</v>
      </c>
      <c r="H2188" s="21">
        <v>1</v>
      </c>
      <c r="I2188" s="21">
        <v>1</v>
      </c>
      <c r="J2188" s="21">
        <f>CLEAN!$H2188+CLEAN!$I2188</f>
        <v>2</v>
      </c>
      <c r="K2188" s="23">
        <v>41355</v>
      </c>
      <c r="L2188" s="21">
        <f ca="1">YEAR(TODAY())-YEAR(CLEAN!$K2188)</f>
        <v>12</v>
      </c>
      <c r="M2188" s="21">
        <v>52</v>
      </c>
      <c r="N2188" s="21">
        <f>SUM(CLEAN!$AB2188:$AE2188)</f>
        <v>14</v>
      </c>
      <c r="O2188" s="24">
        <f>CLEAN!$U2188+CLEAN!$V2188+CLEAN!$W2188+CLEAN!$X2188+CLEAN!$Y2188+CLEAN!$Z2188</f>
        <v>35</v>
      </c>
      <c r="P2188" s="21">
        <f>IF(CLEAN!$M2188&lt;=32,3,IF(CLEAN!$M2188&lt;=65,2,1))</f>
        <v>2</v>
      </c>
      <c r="Q2188" s="21">
        <f>IF(Table_Market[[#This Row],[F_TOTAL_achat]]&lt;=14,1,IF(Table_Market[[#This Row],[F_TOTAL_achat]]&lt;=21,2,3))</f>
        <v>1</v>
      </c>
      <c r="R2188" s="21">
        <f>IF(Table_Market[[#This Row],[M_TOTAL_dépensé]]&lt;=115,1,IF(Table_Market[[#This Row],[M_TOTAL_dépensé]]&lt;=833,2,3))</f>
        <v>1</v>
      </c>
      <c r="S2188" s="21" t="str">
        <f>Table_Market[[#This Row],[R_SCORE]]&amp;Table_Market[[#This Row],[F_SCORE]]&amp;Table_Market[[#This Row],[M_SCORE]]</f>
        <v>211</v>
      </c>
      <c r="T218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88" s="24">
        <v>12</v>
      </c>
      <c r="V2188" s="24">
        <v>0</v>
      </c>
      <c r="W2188" s="24">
        <v>13</v>
      </c>
      <c r="X2188" s="24">
        <v>4</v>
      </c>
      <c r="Y2188" s="24">
        <v>2</v>
      </c>
      <c r="Z2188" s="24">
        <v>4</v>
      </c>
      <c r="AA2188" s="21">
        <v>4</v>
      </c>
      <c r="AB2188" s="21">
        <v>3</v>
      </c>
      <c r="AC2188" s="21">
        <v>0</v>
      </c>
      <c r="AD2188" s="21">
        <v>3</v>
      </c>
      <c r="AE2188" s="21">
        <v>8</v>
      </c>
      <c r="AF2188" s="21">
        <v>0</v>
      </c>
      <c r="AG2188" s="21">
        <v>0</v>
      </c>
      <c r="AH2188" s="21">
        <v>0</v>
      </c>
      <c r="AI2188" s="21">
        <v>0</v>
      </c>
      <c r="AJ2188" s="21">
        <v>0</v>
      </c>
      <c r="AK2188" s="21">
        <v>0</v>
      </c>
      <c r="AL2188" s="21">
        <v>3</v>
      </c>
      <c r="AM2188" s="21">
        <v>11</v>
      </c>
      <c r="AN2188" s="25">
        <v>0</v>
      </c>
    </row>
    <row r="2189" spans="1:40" x14ac:dyDescent="0.35">
      <c r="A2189" s="26">
        <v>10749</v>
      </c>
      <c r="B2189" s="27">
        <v>1991</v>
      </c>
      <c r="C2189" s="21">
        <f ca="1">YEAR(TODAY())-CLEAN!$B2189</f>
        <v>34</v>
      </c>
      <c r="D2189" s="28" t="s">
        <v>793</v>
      </c>
      <c r="E2189" s="27" t="s">
        <v>716</v>
      </c>
      <c r="F2189" s="27" t="s">
        <v>709</v>
      </c>
      <c r="G2189" s="29">
        <v>8028</v>
      </c>
      <c r="H2189" s="28">
        <v>0</v>
      </c>
      <c r="I2189" s="28">
        <v>0</v>
      </c>
      <c r="J2189" s="28">
        <f>CLEAN!$H2189+CLEAN!$I2189</f>
        <v>0</v>
      </c>
      <c r="K2189" s="30">
        <v>41170</v>
      </c>
      <c r="L2189" s="28">
        <f ca="1">YEAR(TODAY())-YEAR(CLEAN!$K2189)</f>
        <v>13</v>
      </c>
      <c r="M2189" s="28">
        <v>62</v>
      </c>
      <c r="N2189" s="28">
        <f>SUM(CLEAN!$AB2189:$AE2189)</f>
        <v>20</v>
      </c>
      <c r="O2189" s="31">
        <f>CLEAN!$U2189+CLEAN!$V2189+CLEAN!$W2189+CLEAN!$X2189+CLEAN!$Y2189+CLEAN!$Z2189</f>
        <v>178</v>
      </c>
      <c r="P2189" s="28">
        <f>IF(CLEAN!$M2189&lt;=32,3,IF(CLEAN!$M2189&lt;=65,2,1))</f>
        <v>2</v>
      </c>
      <c r="Q2189" s="28">
        <f>IF(Table_Market[[#This Row],[F_TOTAL_achat]]&lt;=14,1,IF(Table_Market[[#This Row],[F_TOTAL_achat]]&lt;=21,2,3))</f>
        <v>2</v>
      </c>
      <c r="R2189" s="28">
        <f>IF(Table_Market[[#This Row],[M_TOTAL_dépensé]]&lt;=115,1,IF(Table_Market[[#This Row],[M_TOTAL_dépensé]]&lt;=833,2,3))</f>
        <v>2</v>
      </c>
      <c r="S2189" s="21" t="str">
        <f>Table_Market[[#This Row],[R_SCORE]]&amp;Table_Market[[#This Row],[F_SCORE]]&amp;Table_Market[[#This Row],[M_SCORE]]</f>
        <v>222</v>
      </c>
      <c r="T218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189" s="31">
        <v>73</v>
      </c>
      <c r="V2189" s="31">
        <v>18</v>
      </c>
      <c r="W2189" s="31">
        <v>66</v>
      </c>
      <c r="X2189" s="31">
        <v>7</v>
      </c>
      <c r="Y2189" s="31">
        <v>12</v>
      </c>
      <c r="Z2189" s="31">
        <v>2</v>
      </c>
      <c r="AA2189" s="28">
        <v>15</v>
      </c>
      <c r="AB2189" s="28">
        <v>0</v>
      </c>
      <c r="AC2189" s="28">
        <v>1</v>
      </c>
      <c r="AD2189" s="28">
        <v>0</v>
      </c>
      <c r="AE2189" s="28">
        <v>19</v>
      </c>
      <c r="AF2189" s="28">
        <v>0</v>
      </c>
      <c r="AG2189" s="28">
        <v>0</v>
      </c>
      <c r="AH2189" s="28">
        <v>0</v>
      </c>
      <c r="AI2189" s="28">
        <v>0</v>
      </c>
      <c r="AJ2189" s="28">
        <v>0</v>
      </c>
      <c r="AK2189" s="28">
        <v>0</v>
      </c>
      <c r="AL2189" s="28">
        <v>3</v>
      </c>
      <c r="AM2189" s="28">
        <v>11</v>
      </c>
      <c r="AN2189" s="32">
        <v>0</v>
      </c>
    </row>
    <row r="2190" spans="1:40" x14ac:dyDescent="0.35">
      <c r="A2190" s="19">
        <v>7297</v>
      </c>
      <c r="B2190" s="20">
        <v>1973</v>
      </c>
      <c r="C2190" s="21">
        <f ca="1">YEAR(TODAY())-CLEAN!$B2190</f>
        <v>52</v>
      </c>
      <c r="D2190" s="28" t="s">
        <v>792</v>
      </c>
      <c r="E2190" s="20" t="s">
        <v>716</v>
      </c>
      <c r="F2190" s="20" t="s">
        <v>709</v>
      </c>
      <c r="G2190" s="22">
        <v>7500</v>
      </c>
      <c r="H2190" s="21">
        <v>1</v>
      </c>
      <c r="I2190" s="21">
        <v>0</v>
      </c>
      <c r="J2190" s="21">
        <f>CLEAN!$H2190+CLEAN!$I2190</f>
        <v>1</v>
      </c>
      <c r="K2190" s="23">
        <v>41634</v>
      </c>
      <c r="L2190" s="21">
        <f ca="1">YEAR(TODAY())-YEAR(CLEAN!$K2190)</f>
        <v>12</v>
      </c>
      <c r="M2190" s="21">
        <v>54</v>
      </c>
      <c r="N2190" s="21">
        <f>SUM(CLEAN!$AB2190:$AE2190)</f>
        <v>14</v>
      </c>
      <c r="O2190" s="24">
        <f>CLEAN!$U2190+CLEAN!$V2190+CLEAN!$W2190+CLEAN!$X2190+CLEAN!$Y2190+CLEAN!$Z2190</f>
        <v>57</v>
      </c>
      <c r="P2190" s="21">
        <f>IF(CLEAN!$M2190&lt;=32,3,IF(CLEAN!$M2190&lt;=65,2,1))</f>
        <v>2</v>
      </c>
      <c r="Q2190" s="21">
        <f>IF(Table_Market[[#This Row],[F_TOTAL_achat]]&lt;=14,1,IF(Table_Market[[#This Row],[F_TOTAL_achat]]&lt;=21,2,3))</f>
        <v>1</v>
      </c>
      <c r="R2190" s="21">
        <f>IF(Table_Market[[#This Row],[M_TOTAL_dépensé]]&lt;=115,1,IF(Table_Market[[#This Row],[M_TOTAL_dépensé]]&lt;=833,2,3))</f>
        <v>1</v>
      </c>
      <c r="S2190" s="21" t="str">
        <f>Table_Market[[#This Row],[R_SCORE]]&amp;Table_Market[[#This Row],[F_SCORE]]&amp;Table_Market[[#This Row],[M_SCORE]]</f>
        <v>211</v>
      </c>
      <c r="T219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90" s="24">
        <v>5</v>
      </c>
      <c r="V2190" s="24">
        <v>3</v>
      </c>
      <c r="W2190" s="24">
        <v>10</v>
      </c>
      <c r="X2190" s="24">
        <v>12</v>
      </c>
      <c r="Y2190" s="24">
        <v>7</v>
      </c>
      <c r="Z2190" s="24">
        <v>20</v>
      </c>
      <c r="AA2190" s="21">
        <v>4</v>
      </c>
      <c r="AB2190" s="21">
        <v>3</v>
      </c>
      <c r="AC2190" s="21">
        <v>1</v>
      </c>
      <c r="AD2190" s="21">
        <v>3</v>
      </c>
      <c r="AE2190" s="21">
        <v>7</v>
      </c>
      <c r="AF2190" s="21">
        <v>0</v>
      </c>
      <c r="AG2190" s="21">
        <v>0</v>
      </c>
      <c r="AH2190" s="21">
        <v>0</v>
      </c>
      <c r="AI2190" s="21">
        <v>0</v>
      </c>
      <c r="AJ2190" s="21">
        <v>0</v>
      </c>
      <c r="AK2190" s="21">
        <v>0</v>
      </c>
      <c r="AL2190" s="21">
        <v>3</v>
      </c>
      <c r="AM2190" s="21">
        <v>11</v>
      </c>
      <c r="AN2190" s="25">
        <v>0</v>
      </c>
    </row>
    <row r="2191" spans="1:40" x14ac:dyDescent="0.35">
      <c r="A2191" s="26">
        <v>2139</v>
      </c>
      <c r="B2191" s="27">
        <v>1975</v>
      </c>
      <c r="C2191" s="21">
        <f ca="1">YEAR(TODAY())-CLEAN!$B2191</f>
        <v>50</v>
      </c>
      <c r="D2191" s="28" t="s">
        <v>792</v>
      </c>
      <c r="E2191" s="27" t="s">
        <v>717</v>
      </c>
      <c r="F2191" s="27" t="s">
        <v>710</v>
      </c>
      <c r="G2191" s="29">
        <v>7500</v>
      </c>
      <c r="H2191" s="28">
        <v>1</v>
      </c>
      <c r="I2191" s="28">
        <v>0</v>
      </c>
      <c r="J2191" s="28">
        <f>CLEAN!$H2191+CLEAN!$I2191</f>
        <v>1</v>
      </c>
      <c r="K2191" s="30">
        <v>41549</v>
      </c>
      <c r="L2191" s="28">
        <f ca="1">YEAR(TODAY())-YEAR(CLEAN!$K2191)</f>
        <v>12</v>
      </c>
      <c r="M2191" s="28">
        <v>19</v>
      </c>
      <c r="N2191" s="28">
        <f>SUM(CLEAN!$AB2191:$AE2191)</f>
        <v>10</v>
      </c>
      <c r="O2191" s="31">
        <f>CLEAN!$U2191+CLEAN!$V2191+CLEAN!$W2191+CLEAN!$X2191+CLEAN!$Y2191+CLEAN!$Z2191</f>
        <v>31</v>
      </c>
      <c r="P2191" s="28">
        <f>IF(CLEAN!$M2191&lt;=32,3,IF(CLEAN!$M2191&lt;=65,2,1))</f>
        <v>3</v>
      </c>
      <c r="Q2191" s="28">
        <f>IF(Table_Market[[#This Row],[F_TOTAL_achat]]&lt;=14,1,IF(Table_Market[[#This Row],[F_TOTAL_achat]]&lt;=21,2,3))</f>
        <v>1</v>
      </c>
      <c r="R2191" s="28">
        <f>IF(Table_Market[[#This Row],[M_TOTAL_dépensé]]&lt;=115,1,IF(Table_Market[[#This Row],[M_TOTAL_dépensé]]&lt;=833,2,3))</f>
        <v>1</v>
      </c>
      <c r="S2191" s="21" t="str">
        <f>Table_Market[[#This Row],[R_SCORE]]&amp;Table_Market[[#This Row],[F_SCORE]]&amp;Table_Market[[#This Row],[M_SCORE]]</f>
        <v>311</v>
      </c>
      <c r="T219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91" s="31">
        <v>3</v>
      </c>
      <c r="V2191" s="31">
        <v>1</v>
      </c>
      <c r="W2191" s="31">
        <v>10</v>
      </c>
      <c r="X2191" s="31">
        <v>3</v>
      </c>
      <c r="Y2191" s="31">
        <v>2</v>
      </c>
      <c r="Z2191" s="31">
        <v>12</v>
      </c>
      <c r="AA2191" s="28">
        <v>3</v>
      </c>
      <c r="AB2191" s="28">
        <v>2</v>
      </c>
      <c r="AC2191" s="28">
        <v>0</v>
      </c>
      <c r="AD2191" s="28">
        <v>3</v>
      </c>
      <c r="AE2191" s="28">
        <v>5</v>
      </c>
      <c r="AF2191" s="28">
        <v>0</v>
      </c>
      <c r="AG2191" s="28">
        <v>0</v>
      </c>
      <c r="AH2191" s="28">
        <v>0</v>
      </c>
      <c r="AI2191" s="28">
        <v>0</v>
      </c>
      <c r="AJ2191" s="28">
        <v>0</v>
      </c>
      <c r="AK2191" s="28">
        <v>0</v>
      </c>
      <c r="AL2191" s="28">
        <v>3</v>
      </c>
      <c r="AM2191" s="28">
        <v>11</v>
      </c>
      <c r="AN2191" s="32">
        <v>0</v>
      </c>
    </row>
    <row r="2192" spans="1:40" x14ac:dyDescent="0.35">
      <c r="A2192" s="19">
        <v>387</v>
      </c>
      <c r="B2192" s="20">
        <v>1976</v>
      </c>
      <c r="C2192" s="21">
        <f ca="1">YEAR(TODAY())-CLEAN!$B2192</f>
        <v>49</v>
      </c>
      <c r="D2192" s="28" t="s">
        <v>792</v>
      </c>
      <c r="E2192" s="20" t="s">
        <v>715</v>
      </c>
      <c r="F2192" s="20" t="s">
        <v>710</v>
      </c>
      <c r="G2192" s="22">
        <v>7500</v>
      </c>
      <c r="H2192" s="21">
        <v>0</v>
      </c>
      <c r="I2192" s="21">
        <v>0</v>
      </c>
      <c r="J2192" s="21">
        <f>CLEAN!$H2192+CLEAN!$I2192</f>
        <v>0</v>
      </c>
      <c r="K2192" s="23">
        <v>41226</v>
      </c>
      <c r="L2192" s="21">
        <f ca="1">YEAR(TODAY())-YEAR(CLEAN!$K2192)</f>
        <v>13</v>
      </c>
      <c r="M2192" s="21">
        <v>59</v>
      </c>
      <c r="N2192" s="21">
        <f>SUM(CLEAN!$AB2192:$AE2192)</f>
        <v>13</v>
      </c>
      <c r="O2192" s="24">
        <f>CLEAN!$U2192+CLEAN!$V2192+CLEAN!$W2192+CLEAN!$X2192+CLEAN!$Y2192+CLEAN!$Z2192</f>
        <v>61</v>
      </c>
      <c r="P2192" s="21">
        <f>IF(CLEAN!$M2192&lt;=32,3,IF(CLEAN!$M2192&lt;=65,2,1))</f>
        <v>2</v>
      </c>
      <c r="Q2192" s="21">
        <f>IF(Table_Market[[#This Row],[F_TOTAL_achat]]&lt;=14,1,IF(Table_Market[[#This Row],[F_TOTAL_achat]]&lt;=21,2,3))</f>
        <v>1</v>
      </c>
      <c r="R2192" s="21">
        <f>IF(Table_Market[[#This Row],[M_TOTAL_dépensé]]&lt;=115,1,IF(Table_Market[[#This Row],[M_TOTAL_dépensé]]&lt;=833,2,3))</f>
        <v>1</v>
      </c>
      <c r="S2192" s="21" t="str">
        <f>Table_Market[[#This Row],[R_SCORE]]&amp;Table_Market[[#This Row],[F_SCORE]]&amp;Table_Market[[#This Row],[M_SCORE]]</f>
        <v>211</v>
      </c>
      <c r="T219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92" s="24">
        <v>6</v>
      </c>
      <c r="V2192" s="24">
        <v>16</v>
      </c>
      <c r="W2192" s="24">
        <v>11</v>
      </c>
      <c r="X2192" s="24">
        <v>11</v>
      </c>
      <c r="Y2192" s="24">
        <v>1</v>
      </c>
      <c r="Z2192" s="24">
        <v>16</v>
      </c>
      <c r="AA2192" s="21">
        <v>1</v>
      </c>
      <c r="AB2192" s="21">
        <v>2</v>
      </c>
      <c r="AC2192" s="21">
        <v>0</v>
      </c>
      <c r="AD2192" s="21">
        <v>3</v>
      </c>
      <c r="AE2192" s="21">
        <v>8</v>
      </c>
      <c r="AF2192" s="21">
        <v>0</v>
      </c>
      <c r="AG2192" s="21">
        <v>0</v>
      </c>
      <c r="AH2192" s="21">
        <v>0</v>
      </c>
      <c r="AI2192" s="21">
        <v>0</v>
      </c>
      <c r="AJ2192" s="21">
        <v>0</v>
      </c>
      <c r="AK2192" s="21">
        <v>0</v>
      </c>
      <c r="AL2192" s="21">
        <v>3</v>
      </c>
      <c r="AM2192" s="21">
        <v>11</v>
      </c>
      <c r="AN2192" s="25">
        <v>0</v>
      </c>
    </row>
    <row r="2193" spans="1:40" x14ac:dyDescent="0.35">
      <c r="A2193" s="26">
        <v>4692</v>
      </c>
      <c r="B2193" s="27">
        <v>1976</v>
      </c>
      <c r="C2193" s="21">
        <f ca="1">YEAR(TODAY())-CLEAN!$B2193</f>
        <v>49</v>
      </c>
      <c r="D2193" s="28" t="s">
        <v>792</v>
      </c>
      <c r="E2193" s="27" t="s">
        <v>716</v>
      </c>
      <c r="F2193" s="27" t="s">
        <v>710</v>
      </c>
      <c r="G2193" s="29">
        <v>7500</v>
      </c>
      <c r="H2193" s="28">
        <v>1</v>
      </c>
      <c r="I2193" s="28">
        <v>0</v>
      </c>
      <c r="J2193" s="28">
        <f>CLEAN!$H2193+CLEAN!$I2193</f>
        <v>1</v>
      </c>
      <c r="K2193" s="30">
        <v>41122</v>
      </c>
      <c r="L2193" s="28">
        <f ca="1">YEAR(TODAY())-YEAR(CLEAN!$K2193)</f>
        <v>13</v>
      </c>
      <c r="M2193" s="28">
        <v>19</v>
      </c>
      <c r="N2193" s="28">
        <f>SUM(CLEAN!$AB2193:$AE2193)</f>
        <v>16</v>
      </c>
      <c r="O2193" s="31">
        <f>CLEAN!$U2193+CLEAN!$V2193+CLEAN!$W2193+CLEAN!$X2193+CLEAN!$Y2193+CLEAN!$Z2193</f>
        <v>71</v>
      </c>
      <c r="P2193" s="28">
        <f>IF(CLEAN!$M2193&lt;=32,3,IF(CLEAN!$M2193&lt;=65,2,1))</f>
        <v>3</v>
      </c>
      <c r="Q2193" s="28">
        <f>IF(Table_Market[[#This Row],[F_TOTAL_achat]]&lt;=14,1,IF(Table_Market[[#This Row],[F_TOTAL_achat]]&lt;=21,2,3))</f>
        <v>2</v>
      </c>
      <c r="R2193" s="28">
        <f>IF(Table_Market[[#This Row],[M_TOTAL_dépensé]]&lt;=115,1,IF(Table_Market[[#This Row],[M_TOTAL_dépensé]]&lt;=833,2,3))</f>
        <v>1</v>
      </c>
      <c r="S2193" s="21" t="str">
        <f>Table_Market[[#This Row],[R_SCORE]]&amp;Table_Market[[#This Row],[F_SCORE]]&amp;Table_Market[[#This Row],[M_SCORE]]</f>
        <v>321</v>
      </c>
      <c r="T219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93" s="31">
        <v>7</v>
      </c>
      <c r="V2193" s="31">
        <v>0</v>
      </c>
      <c r="W2193" s="31">
        <v>12</v>
      </c>
      <c r="X2193" s="31">
        <v>13</v>
      </c>
      <c r="Y2193" s="31">
        <v>7</v>
      </c>
      <c r="Z2193" s="31">
        <v>32</v>
      </c>
      <c r="AA2193" s="28">
        <v>5</v>
      </c>
      <c r="AB2193" s="28">
        <v>4</v>
      </c>
      <c r="AC2193" s="28">
        <v>1</v>
      </c>
      <c r="AD2193" s="28">
        <v>2</v>
      </c>
      <c r="AE2193" s="28">
        <v>9</v>
      </c>
      <c r="AF2193" s="28">
        <v>1</v>
      </c>
      <c r="AG2193" s="28">
        <v>0</v>
      </c>
      <c r="AH2193" s="28">
        <v>0</v>
      </c>
      <c r="AI2193" s="28">
        <v>0</v>
      </c>
      <c r="AJ2193" s="28">
        <v>0</v>
      </c>
      <c r="AK2193" s="28">
        <v>0</v>
      </c>
      <c r="AL2193" s="28">
        <v>3</v>
      </c>
      <c r="AM2193" s="28">
        <v>11</v>
      </c>
      <c r="AN2193" s="32">
        <v>1</v>
      </c>
    </row>
    <row r="2194" spans="1:40" x14ac:dyDescent="0.35">
      <c r="A2194" s="19">
        <v>10641</v>
      </c>
      <c r="B2194" s="20">
        <v>1978</v>
      </c>
      <c r="C2194" s="21">
        <f ca="1">YEAR(TODAY())-CLEAN!$B2194</f>
        <v>47</v>
      </c>
      <c r="D2194" s="28" t="s">
        <v>792</v>
      </c>
      <c r="E2194" s="20" t="s">
        <v>716</v>
      </c>
      <c r="F2194" s="20" t="s">
        <v>709</v>
      </c>
      <c r="G2194" s="22">
        <v>7500</v>
      </c>
      <c r="H2194" s="21">
        <v>1</v>
      </c>
      <c r="I2194" s="21">
        <v>1</v>
      </c>
      <c r="J2194" s="21">
        <f>CLEAN!$H2194+CLEAN!$I2194</f>
        <v>2</v>
      </c>
      <c r="K2194" s="23">
        <v>41270</v>
      </c>
      <c r="L2194" s="21">
        <f ca="1">YEAR(TODAY())-YEAR(CLEAN!$K2194)</f>
        <v>13</v>
      </c>
      <c r="M2194" s="21">
        <v>5</v>
      </c>
      <c r="N2194" s="21">
        <f>SUM(CLEAN!$AB2194:$AE2194)</f>
        <v>12</v>
      </c>
      <c r="O2194" s="24">
        <f>CLEAN!$U2194+CLEAN!$V2194+CLEAN!$W2194+CLEAN!$X2194+CLEAN!$Y2194+CLEAN!$Z2194</f>
        <v>57</v>
      </c>
      <c r="P2194" s="21">
        <f>IF(CLEAN!$M2194&lt;=32,3,IF(CLEAN!$M2194&lt;=65,2,1))</f>
        <v>3</v>
      </c>
      <c r="Q2194" s="21">
        <f>IF(Table_Market[[#This Row],[F_TOTAL_achat]]&lt;=14,1,IF(Table_Market[[#This Row],[F_TOTAL_achat]]&lt;=21,2,3))</f>
        <v>1</v>
      </c>
      <c r="R2194" s="21">
        <f>IF(Table_Market[[#This Row],[M_TOTAL_dépensé]]&lt;=115,1,IF(Table_Market[[#This Row],[M_TOTAL_dépensé]]&lt;=833,2,3))</f>
        <v>1</v>
      </c>
      <c r="S2194" s="21" t="str">
        <f>Table_Market[[#This Row],[R_SCORE]]&amp;Table_Market[[#This Row],[F_SCORE]]&amp;Table_Market[[#This Row],[M_SCORE]]</f>
        <v>311</v>
      </c>
      <c r="T219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94" s="24">
        <v>6</v>
      </c>
      <c r="V2194" s="24">
        <v>5</v>
      </c>
      <c r="W2194" s="24">
        <v>4</v>
      </c>
      <c r="X2194" s="24">
        <v>13</v>
      </c>
      <c r="Y2194" s="24">
        <v>4</v>
      </c>
      <c r="Z2194" s="24">
        <v>25</v>
      </c>
      <c r="AA2194" s="21">
        <v>4</v>
      </c>
      <c r="AB2194" s="21">
        <v>2</v>
      </c>
      <c r="AC2194" s="21">
        <v>1</v>
      </c>
      <c r="AD2194" s="21">
        <v>3</v>
      </c>
      <c r="AE2194" s="21">
        <v>6</v>
      </c>
      <c r="AF2194" s="21">
        <v>0</v>
      </c>
      <c r="AG2194" s="21">
        <v>0</v>
      </c>
      <c r="AH2194" s="21">
        <v>0</v>
      </c>
      <c r="AI2194" s="21">
        <v>0</v>
      </c>
      <c r="AJ2194" s="21">
        <v>0</v>
      </c>
      <c r="AK2194" s="21">
        <v>0</v>
      </c>
      <c r="AL2194" s="21">
        <v>3</v>
      </c>
      <c r="AM2194" s="21">
        <v>11</v>
      </c>
      <c r="AN2194" s="25">
        <v>0</v>
      </c>
    </row>
    <row r="2195" spans="1:40" x14ac:dyDescent="0.35">
      <c r="A2195" s="26">
        <v>10710</v>
      </c>
      <c r="B2195" s="27">
        <v>1979</v>
      </c>
      <c r="C2195" s="21">
        <f ca="1">YEAR(TODAY())-CLEAN!$B2195</f>
        <v>46</v>
      </c>
      <c r="D2195" s="28" t="s">
        <v>792</v>
      </c>
      <c r="E2195" s="27" t="s">
        <v>716</v>
      </c>
      <c r="F2195" s="27" t="s">
        <v>710</v>
      </c>
      <c r="G2195" s="29">
        <v>7500</v>
      </c>
      <c r="H2195" s="28">
        <v>0</v>
      </c>
      <c r="I2195" s="28">
        <v>1</v>
      </c>
      <c r="J2195" s="28">
        <f>CLEAN!$H2195+CLEAN!$I2195</f>
        <v>1</v>
      </c>
      <c r="K2195" s="30">
        <v>41150</v>
      </c>
      <c r="L2195" s="28">
        <f ca="1">YEAR(TODAY())-YEAR(CLEAN!$K2195)</f>
        <v>13</v>
      </c>
      <c r="M2195" s="28">
        <v>61</v>
      </c>
      <c r="N2195" s="28">
        <f>SUM(CLEAN!$AB2195:$AE2195)</f>
        <v>11</v>
      </c>
      <c r="O2195" s="31">
        <f>CLEAN!$U2195+CLEAN!$V2195+CLEAN!$W2195+CLEAN!$X2195+CLEAN!$Y2195+CLEAN!$Z2195</f>
        <v>18</v>
      </c>
      <c r="P2195" s="28">
        <f>IF(CLEAN!$M2195&lt;=32,3,IF(CLEAN!$M2195&lt;=65,2,1))</f>
        <v>2</v>
      </c>
      <c r="Q2195" s="28">
        <f>IF(Table_Market[[#This Row],[F_TOTAL_achat]]&lt;=14,1,IF(Table_Market[[#This Row],[F_TOTAL_achat]]&lt;=21,2,3))</f>
        <v>1</v>
      </c>
      <c r="R2195" s="28">
        <f>IF(Table_Market[[#This Row],[M_TOTAL_dépensé]]&lt;=115,1,IF(Table_Market[[#This Row],[M_TOTAL_dépensé]]&lt;=833,2,3))</f>
        <v>1</v>
      </c>
      <c r="S2195" s="21" t="str">
        <f>Table_Market[[#This Row],[R_SCORE]]&amp;Table_Market[[#This Row],[F_SCORE]]&amp;Table_Market[[#This Row],[M_SCORE]]</f>
        <v>211</v>
      </c>
      <c r="T219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195" s="31">
        <v>5</v>
      </c>
      <c r="V2195" s="31">
        <v>2</v>
      </c>
      <c r="W2195" s="31">
        <v>3</v>
      </c>
      <c r="X2195" s="31">
        <v>3</v>
      </c>
      <c r="Y2195" s="31">
        <v>0</v>
      </c>
      <c r="Z2195" s="31">
        <v>5</v>
      </c>
      <c r="AA2195" s="28">
        <v>1</v>
      </c>
      <c r="AB2195" s="28">
        <v>1</v>
      </c>
      <c r="AC2195" s="28">
        <v>0</v>
      </c>
      <c r="AD2195" s="28">
        <v>2</v>
      </c>
      <c r="AE2195" s="28">
        <v>8</v>
      </c>
      <c r="AF2195" s="28">
        <v>0</v>
      </c>
      <c r="AG2195" s="28">
        <v>0</v>
      </c>
      <c r="AH2195" s="28">
        <v>0</v>
      </c>
      <c r="AI2195" s="28">
        <v>0</v>
      </c>
      <c r="AJ2195" s="28">
        <v>0</v>
      </c>
      <c r="AK2195" s="28">
        <v>0</v>
      </c>
      <c r="AL2195" s="28">
        <v>3</v>
      </c>
      <c r="AM2195" s="28">
        <v>11</v>
      </c>
      <c r="AN2195" s="32">
        <v>0</v>
      </c>
    </row>
    <row r="2196" spans="1:40" x14ac:dyDescent="0.35">
      <c r="A2196" s="19">
        <v>10659</v>
      </c>
      <c r="B2196" s="20">
        <v>1979</v>
      </c>
      <c r="C2196" s="21">
        <f ca="1">YEAR(TODAY())-CLEAN!$B2196</f>
        <v>46</v>
      </c>
      <c r="D2196" s="28" t="s">
        <v>792</v>
      </c>
      <c r="E2196" s="20" t="s">
        <v>717</v>
      </c>
      <c r="F2196" s="20" t="s">
        <v>713</v>
      </c>
      <c r="G2196" s="22">
        <v>7500</v>
      </c>
      <c r="H2196" s="21">
        <v>1</v>
      </c>
      <c r="I2196" s="21">
        <v>0</v>
      </c>
      <c r="J2196" s="21">
        <f>CLEAN!$H2196+CLEAN!$I2196</f>
        <v>1</v>
      </c>
      <c r="K2196" s="23">
        <v>41401</v>
      </c>
      <c r="L2196" s="21">
        <f ca="1">YEAR(TODAY())-YEAR(CLEAN!$K2196)</f>
        <v>12</v>
      </c>
      <c r="M2196" s="21">
        <v>7</v>
      </c>
      <c r="N2196" s="21">
        <f>SUM(CLEAN!$AB2196:$AE2196)</f>
        <v>14</v>
      </c>
      <c r="O2196" s="24">
        <f>CLEAN!$U2196+CLEAN!$V2196+CLEAN!$W2196+CLEAN!$X2196+CLEAN!$Y2196+CLEAN!$Z2196</f>
        <v>53</v>
      </c>
      <c r="P2196" s="21">
        <f>IF(CLEAN!$M2196&lt;=32,3,IF(CLEAN!$M2196&lt;=65,2,1))</f>
        <v>3</v>
      </c>
      <c r="Q2196" s="21">
        <f>IF(Table_Market[[#This Row],[F_TOTAL_achat]]&lt;=14,1,IF(Table_Market[[#This Row],[F_TOTAL_achat]]&lt;=21,2,3))</f>
        <v>1</v>
      </c>
      <c r="R2196" s="21">
        <f>IF(Table_Market[[#This Row],[M_TOTAL_dépensé]]&lt;=115,1,IF(Table_Market[[#This Row],[M_TOTAL_dépensé]]&lt;=833,2,3))</f>
        <v>1</v>
      </c>
      <c r="S2196" s="21" t="str">
        <f>Table_Market[[#This Row],[R_SCORE]]&amp;Table_Market[[#This Row],[F_SCORE]]&amp;Table_Market[[#This Row],[M_SCORE]]</f>
        <v>311</v>
      </c>
      <c r="T219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196" s="24">
        <v>2</v>
      </c>
      <c r="V2196" s="24">
        <v>8</v>
      </c>
      <c r="W2196" s="24">
        <v>11</v>
      </c>
      <c r="X2196" s="24">
        <v>3</v>
      </c>
      <c r="Y2196" s="24">
        <v>8</v>
      </c>
      <c r="Z2196" s="24">
        <v>21</v>
      </c>
      <c r="AA2196" s="21">
        <v>4</v>
      </c>
      <c r="AB2196" s="21">
        <v>3</v>
      </c>
      <c r="AC2196" s="21">
        <v>2</v>
      </c>
      <c r="AD2196" s="21">
        <v>2</v>
      </c>
      <c r="AE2196" s="21">
        <v>7</v>
      </c>
      <c r="AF2196" s="21">
        <v>0</v>
      </c>
      <c r="AG2196" s="21">
        <v>0</v>
      </c>
      <c r="AH2196" s="21">
        <v>0</v>
      </c>
      <c r="AI2196" s="21">
        <v>0</v>
      </c>
      <c r="AJ2196" s="21">
        <v>0</v>
      </c>
      <c r="AK2196" s="21">
        <v>0</v>
      </c>
      <c r="AL2196" s="21">
        <v>3</v>
      </c>
      <c r="AM2196" s="21">
        <v>11</v>
      </c>
      <c r="AN2196" s="25">
        <v>0</v>
      </c>
    </row>
    <row r="2197" spans="1:40" x14ac:dyDescent="0.35">
      <c r="A2197" s="26">
        <v>10001</v>
      </c>
      <c r="B2197" s="27">
        <v>1985</v>
      </c>
      <c r="C2197" s="21">
        <f ca="1">YEAR(TODAY())-CLEAN!$B2197</f>
        <v>40</v>
      </c>
      <c r="D2197" s="28" t="s">
        <v>793</v>
      </c>
      <c r="E2197" s="27" t="s">
        <v>717</v>
      </c>
      <c r="F2197" s="27" t="s">
        <v>713</v>
      </c>
      <c r="G2197" s="29">
        <v>7500</v>
      </c>
      <c r="H2197" s="28">
        <v>1</v>
      </c>
      <c r="I2197" s="28">
        <v>0</v>
      </c>
      <c r="J2197" s="28">
        <f>CLEAN!$H2197+CLEAN!$I2197</f>
        <v>1</v>
      </c>
      <c r="K2197" s="30">
        <v>41122</v>
      </c>
      <c r="L2197" s="28">
        <f ca="1">YEAR(TODAY())-YEAR(CLEAN!$K2197)</f>
        <v>13</v>
      </c>
      <c r="M2197" s="28">
        <v>98</v>
      </c>
      <c r="N2197" s="28">
        <f>SUM(CLEAN!$AB2197:$AE2197)</f>
        <v>15</v>
      </c>
      <c r="O2197" s="31">
        <f>CLEAN!$U2197+CLEAN!$V2197+CLEAN!$W2197+CLEAN!$X2197+CLEAN!$Y2197+CLEAN!$Z2197</f>
        <v>100</v>
      </c>
      <c r="P2197" s="28">
        <f>IF(CLEAN!$M2197&lt;=32,3,IF(CLEAN!$M2197&lt;=65,2,1))</f>
        <v>1</v>
      </c>
      <c r="Q2197" s="28">
        <f>IF(Table_Market[[#This Row],[F_TOTAL_achat]]&lt;=14,1,IF(Table_Market[[#This Row],[F_TOTAL_achat]]&lt;=21,2,3))</f>
        <v>2</v>
      </c>
      <c r="R2197" s="28">
        <f>IF(Table_Market[[#This Row],[M_TOTAL_dépensé]]&lt;=115,1,IF(Table_Market[[#This Row],[M_TOTAL_dépensé]]&lt;=833,2,3))</f>
        <v>1</v>
      </c>
      <c r="S2197" s="21" t="str">
        <f>Table_Market[[#This Row],[R_SCORE]]&amp;Table_Market[[#This Row],[F_SCORE]]&amp;Table_Market[[#This Row],[M_SCORE]]</f>
        <v>121</v>
      </c>
      <c r="T219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97" s="31">
        <v>5</v>
      </c>
      <c r="V2197" s="31">
        <v>17</v>
      </c>
      <c r="W2197" s="31">
        <v>17</v>
      </c>
      <c r="X2197" s="31">
        <v>13</v>
      </c>
      <c r="Y2197" s="31">
        <v>14</v>
      </c>
      <c r="Z2197" s="31">
        <v>34</v>
      </c>
      <c r="AA2197" s="28">
        <v>4</v>
      </c>
      <c r="AB2197" s="28">
        <v>2</v>
      </c>
      <c r="AC2197" s="28">
        <v>1</v>
      </c>
      <c r="AD2197" s="28">
        <v>3</v>
      </c>
      <c r="AE2197" s="28">
        <v>9</v>
      </c>
      <c r="AF2197" s="28">
        <v>0</v>
      </c>
      <c r="AG2197" s="28">
        <v>0</v>
      </c>
      <c r="AH2197" s="28">
        <v>0</v>
      </c>
      <c r="AI2197" s="28">
        <v>0</v>
      </c>
      <c r="AJ2197" s="28">
        <v>0</v>
      </c>
      <c r="AK2197" s="28">
        <v>0</v>
      </c>
      <c r="AL2197" s="28">
        <v>3</v>
      </c>
      <c r="AM2197" s="28">
        <v>11</v>
      </c>
      <c r="AN2197" s="32">
        <v>0</v>
      </c>
    </row>
    <row r="2198" spans="1:40" x14ac:dyDescent="0.35">
      <c r="A2198" s="19">
        <v>456</v>
      </c>
      <c r="B2198" s="20">
        <v>1986</v>
      </c>
      <c r="C2198" s="21">
        <f ca="1">YEAR(TODAY())-CLEAN!$B2198</f>
        <v>39</v>
      </c>
      <c r="D2198" s="28" t="s">
        <v>793</v>
      </c>
      <c r="E2198" s="20" t="s">
        <v>717</v>
      </c>
      <c r="F2198" s="20" t="s">
        <v>710</v>
      </c>
      <c r="G2198" s="22">
        <v>7500</v>
      </c>
      <c r="H2198" s="21">
        <v>1</v>
      </c>
      <c r="I2198" s="21">
        <v>0</v>
      </c>
      <c r="J2198" s="21">
        <f>CLEAN!$H2198+CLEAN!$I2198</f>
        <v>1</v>
      </c>
      <c r="K2198" s="23">
        <v>41312</v>
      </c>
      <c r="L2198" s="21">
        <f ca="1">YEAR(TODAY())-YEAR(CLEAN!$K2198)</f>
        <v>12</v>
      </c>
      <c r="M2198" s="21">
        <v>96</v>
      </c>
      <c r="N2198" s="21">
        <f>SUM(CLEAN!$AB2198:$AE2198)</f>
        <v>13</v>
      </c>
      <c r="O2198" s="24">
        <f>CLEAN!$U2198+CLEAN!$V2198+CLEAN!$W2198+CLEAN!$X2198+CLEAN!$Y2198+CLEAN!$Z2198</f>
        <v>36</v>
      </c>
      <c r="P2198" s="21">
        <f>IF(CLEAN!$M2198&lt;=32,3,IF(CLEAN!$M2198&lt;=65,2,1))</f>
        <v>1</v>
      </c>
      <c r="Q2198" s="21">
        <f>IF(Table_Market[[#This Row],[F_TOTAL_achat]]&lt;=14,1,IF(Table_Market[[#This Row],[F_TOTAL_achat]]&lt;=21,2,3))</f>
        <v>1</v>
      </c>
      <c r="R2198" s="21">
        <f>IF(Table_Market[[#This Row],[M_TOTAL_dépensé]]&lt;=115,1,IF(Table_Market[[#This Row],[M_TOTAL_dépensé]]&lt;=833,2,3))</f>
        <v>1</v>
      </c>
      <c r="S2198" s="21" t="str">
        <f>Table_Market[[#This Row],[R_SCORE]]&amp;Table_Market[[#This Row],[F_SCORE]]&amp;Table_Market[[#This Row],[M_SCORE]]</f>
        <v>111</v>
      </c>
      <c r="T219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98" s="24">
        <v>1</v>
      </c>
      <c r="V2198" s="24">
        <v>11</v>
      </c>
      <c r="W2198" s="24">
        <v>5</v>
      </c>
      <c r="X2198" s="24">
        <v>4</v>
      </c>
      <c r="Y2198" s="24">
        <v>6</v>
      </c>
      <c r="Z2198" s="24">
        <v>9</v>
      </c>
      <c r="AA2198" s="21">
        <v>2</v>
      </c>
      <c r="AB2198" s="21">
        <v>2</v>
      </c>
      <c r="AC2198" s="21">
        <v>0</v>
      </c>
      <c r="AD2198" s="21">
        <v>3</v>
      </c>
      <c r="AE2198" s="21">
        <v>8</v>
      </c>
      <c r="AF2198" s="21">
        <v>0</v>
      </c>
      <c r="AG2198" s="21">
        <v>0</v>
      </c>
      <c r="AH2198" s="21">
        <v>0</v>
      </c>
      <c r="AI2198" s="21">
        <v>0</v>
      </c>
      <c r="AJ2198" s="21">
        <v>0</v>
      </c>
      <c r="AK2198" s="21">
        <v>0</v>
      </c>
      <c r="AL2198" s="21">
        <v>3</v>
      </c>
      <c r="AM2198" s="21">
        <v>11</v>
      </c>
      <c r="AN2198" s="25">
        <v>0</v>
      </c>
    </row>
    <row r="2199" spans="1:40" x14ac:dyDescent="0.35">
      <c r="A2199" s="26">
        <v>9553</v>
      </c>
      <c r="B2199" s="27">
        <v>1987</v>
      </c>
      <c r="C2199" s="21">
        <f ca="1">YEAR(TODAY())-CLEAN!$B2199</f>
        <v>38</v>
      </c>
      <c r="D2199" s="28" t="s">
        <v>793</v>
      </c>
      <c r="E2199" s="27" t="s">
        <v>716</v>
      </c>
      <c r="F2199" s="27" t="s">
        <v>710</v>
      </c>
      <c r="G2199" s="29">
        <v>7500</v>
      </c>
      <c r="H2199" s="28">
        <v>0</v>
      </c>
      <c r="I2199" s="28">
        <v>0</v>
      </c>
      <c r="J2199" s="28">
        <f>CLEAN!$H2199+CLEAN!$I2199</f>
        <v>0</v>
      </c>
      <c r="K2199" s="30">
        <v>41283</v>
      </c>
      <c r="L2199" s="28">
        <f ca="1">YEAR(TODAY())-YEAR(CLEAN!$K2199)</f>
        <v>12</v>
      </c>
      <c r="M2199" s="28">
        <v>94</v>
      </c>
      <c r="N2199" s="28">
        <f>SUM(CLEAN!$AB2199:$AE2199)</f>
        <v>9</v>
      </c>
      <c r="O2199" s="31">
        <f>CLEAN!$U2199+CLEAN!$V2199+CLEAN!$W2199+CLEAN!$X2199+CLEAN!$Y2199+CLEAN!$Z2199</f>
        <v>15</v>
      </c>
      <c r="P2199" s="28">
        <f>IF(CLEAN!$M2199&lt;=32,3,IF(CLEAN!$M2199&lt;=65,2,1))</f>
        <v>1</v>
      </c>
      <c r="Q2199" s="28">
        <f>IF(Table_Market[[#This Row],[F_TOTAL_achat]]&lt;=14,1,IF(Table_Market[[#This Row],[F_TOTAL_achat]]&lt;=21,2,3))</f>
        <v>1</v>
      </c>
      <c r="R2199" s="28">
        <f>IF(Table_Market[[#This Row],[M_TOTAL_dépensé]]&lt;=115,1,IF(Table_Market[[#This Row],[M_TOTAL_dépensé]]&lt;=833,2,3))</f>
        <v>1</v>
      </c>
      <c r="S2199" s="21" t="str">
        <f>Table_Market[[#This Row],[R_SCORE]]&amp;Table_Market[[#This Row],[F_SCORE]]&amp;Table_Market[[#This Row],[M_SCORE]]</f>
        <v>111</v>
      </c>
      <c r="T219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199" s="31">
        <v>0</v>
      </c>
      <c r="V2199" s="31">
        <v>2</v>
      </c>
      <c r="W2199" s="31">
        <v>3</v>
      </c>
      <c r="X2199" s="31">
        <v>4</v>
      </c>
      <c r="Y2199" s="31">
        <v>1</v>
      </c>
      <c r="Z2199" s="31">
        <v>5</v>
      </c>
      <c r="AA2199" s="28">
        <v>1</v>
      </c>
      <c r="AB2199" s="28">
        <v>0</v>
      </c>
      <c r="AC2199" s="28">
        <v>0</v>
      </c>
      <c r="AD2199" s="28">
        <v>3</v>
      </c>
      <c r="AE2199" s="28">
        <v>6</v>
      </c>
      <c r="AF2199" s="28">
        <v>0</v>
      </c>
      <c r="AG2199" s="28">
        <v>0</v>
      </c>
      <c r="AH2199" s="28">
        <v>0</v>
      </c>
      <c r="AI2199" s="28">
        <v>0</v>
      </c>
      <c r="AJ2199" s="28">
        <v>0</v>
      </c>
      <c r="AK2199" s="28">
        <v>0</v>
      </c>
      <c r="AL2199" s="28">
        <v>3</v>
      </c>
      <c r="AM2199" s="28">
        <v>11</v>
      </c>
      <c r="AN2199" s="32">
        <v>0</v>
      </c>
    </row>
    <row r="2200" spans="1:40" x14ac:dyDescent="0.35">
      <c r="A2200" s="19">
        <v>4136</v>
      </c>
      <c r="B2200" s="20">
        <v>1992</v>
      </c>
      <c r="C2200" s="21">
        <f ca="1">YEAR(TODAY())-CLEAN!$B2200</f>
        <v>33</v>
      </c>
      <c r="D2200" s="28" t="s">
        <v>793</v>
      </c>
      <c r="E2200" s="20" t="s">
        <v>715</v>
      </c>
      <c r="F2200" s="20" t="s">
        <v>709</v>
      </c>
      <c r="G2200" s="22">
        <v>7500</v>
      </c>
      <c r="H2200" s="21">
        <v>1</v>
      </c>
      <c r="I2200" s="21">
        <v>0</v>
      </c>
      <c r="J2200" s="21">
        <f>CLEAN!$H2200+CLEAN!$I2200</f>
        <v>1</v>
      </c>
      <c r="K2200" s="23">
        <v>41246</v>
      </c>
      <c r="L2200" s="21">
        <f ca="1">YEAR(TODAY())-YEAR(CLEAN!$K2200)</f>
        <v>13</v>
      </c>
      <c r="M2200" s="21">
        <v>63</v>
      </c>
      <c r="N2200" s="21">
        <f>SUM(CLEAN!$AB2200:$AE2200)</f>
        <v>16</v>
      </c>
      <c r="O2200" s="24">
        <f>CLEAN!$U2200+CLEAN!$V2200+CLEAN!$W2200+CLEAN!$X2200+CLEAN!$Y2200+CLEAN!$Z2200</f>
        <v>119</v>
      </c>
      <c r="P2200" s="21">
        <f>IF(CLEAN!$M2200&lt;=32,3,IF(CLEAN!$M2200&lt;=65,2,1))</f>
        <v>2</v>
      </c>
      <c r="Q2200" s="21">
        <f>IF(Table_Market[[#This Row],[F_TOTAL_achat]]&lt;=14,1,IF(Table_Market[[#This Row],[F_TOTAL_achat]]&lt;=21,2,3))</f>
        <v>2</v>
      </c>
      <c r="R2200" s="21">
        <f>IF(Table_Market[[#This Row],[M_TOTAL_dépensé]]&lt;=115,1,IF(Table_Market[[#This Row],[M_TOTAL_dépensé]]&lt;=833,2,3))</f>
        <v>2</v>
      </c>
      <c r="S2200" s="21" t="str">
        <f>Table_Market[[#This Row],[R_SCORE]]&amp;Table_Market[[#This Row],[F_SCORE]]&amp;Table_Market[[#This Row],[M_SCORE]]</f>
        <v>222</v>
      </c>
      <c r="T220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200" s="24">
        <v>10</v>
      </c>
      <c r="V2200" s="24">
        <v>17</v>
      </c>
      <c r="W2200" s="24">
        <v>18</v>
      </c>
      <c r="X2200" s="24">
        <v>8</v>
      </c>
      <c r="Y2200" s="24">
        <v>26</v>
      </c>
      <c r="Z2200" s="24">
        <v>40</v>
      </c>
      <c r="AA2200" s="21">
        <v>4</v>
      </c>
      <c r="AB2200" s="21">
        <v>3</v>
      </c>
      <c r="AC2200" s="21">
        <v>2</v>
      </c>
      <c r="AD2200" s="21">
        <v>2</v>
      </c>
      <c r="AE2200" s="21">
        <v>9</v>
      </c>
      <c r="AF2200" s="21">
        <v>0</v>
      </c>
      <c r="AG2200" s="21">
        <v>0</v>
      </c>
      <c r="AH2200" s="21">
        <v>0</v>
      </c>
      <c r="AI2200" s="21">
        <v>0</v>
      </c>
      <c r="AJ2200" s="21">
        <v>0</v>
      </c>
      <c r="AK2200" s="21">
        <v>0</v>
      </c>
      <c r="AL2200" s="21">
        <v>3</v>
      </c>
      <c r="AM2200" s="21">
        <v>11</v>
      </c>
      <c r="AN2200" s="25">
        <v>0</v>
      </c>
    </row>
    <row r="2201" spans="1:40" x14ac:dyDescent="0.35">
      <c r="A2201" s="26">
        <v>9909</v>
      </c>
      <c r="B2201" s="27">
        <v>1996</v>
      </c>
      <c r="C2201" s="21">
        <f ca="1">YEAR(TODAY())-CLEAN!$B2201</f>
        <v>29</v>
      </c>
      <c r="D2201" s="28" t="s">
        <v>795</v>
      </c>
      <c r="E2201" s="27" t="s">
        <v>717</v>
      </c>
      <c r="F2201" s="27" t="s">
        <v>710</v>
      </c>
      <c r="G2201" s="29">
        <v>7500</v>
      </c>
      <c r="H2201" s="28">
        <v>0</v>
      </c>
      <c r="I2201" s="28">
        <v>0</v>
      </c>
      <c r="J2201" s="28">
        <f>CLEAN!$H2201+CLEAN!$I2201</f>
        <v>0</v>
      </c>
      <c r="K2201" s="30">
        <v>41222</v>
      </c>
      <c r="L2201" s="28">
        <f ca="1">YEAR(TODAY())-YEAR(CLEAN!$K2201)</f>
        <v>13</v>
      </c>
      <c r="M2201" s="28">
        <v>24</v>
      </c>
      <c r="N2201" s="28">
        <f>SUM(CLEAN!$AB2201:$AE2201)</f>
        <v>16</v>
      </c>
      <c r="O2201" s="31">
        <f>CLEAN!$U2201+CLEAN!$V2201+CLEAN!$W2201+CLEAN!$X2201+CLEAN!$Y2201+CLEAN!$Z2201</f>
        <v>122</v>
      </c>
      <c r="P2201" s="28">
        <f>IF(CLEAN!$M2201&lt;=32,3,IF(CLEAN!$M2201&lt;=65,2,1))</f>
        <v>3</v>
      </c>
      <c r="Q2201" s="28">
        <f>IF(Table_Market[[#This Row],[F_TOTAL_achat]]&lt;=14,1,IF(Table_Market[[#This Row],[F_TOTAL_achat]]&lt;=21,2,3))</f>
        <v>2</v>
      </c>
      <c r="R2201" s="28">
        <f>IF(Table_Market[[#This Row],[M_TOTAL_dépensé]]&lt;=115,1,IF(Table_Market[[#This Row],[M_TOTAL_dépensé]]&lt;=833,2,3))</f>
        <v>2</v>
      </c>
      <c r="S2201" s="21" t="str">
        <f>Table_Market[[#This Row],[R_SCORE]]&amp;Table_Market[[#This Row],[F_SCORE]]&amp;Table_Market[[#This Row],[M_SCORE]]</f>
        <v>322</v>
      </c>
      <c r="T220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01" s="31">
        <v>3</v>
      </c>
      <c r="V2201" s="31">
        <v>18</v>
      </c>
      <c r="W2201" s="31">
        <v>14</v>
      </c>
      <c r="X2201" s="31">
        <v>15</v>
      </c>
      <c r="Y2201" s="31">
        <v>22</v>
      </c>
      <c r="Z2201" s="31">
        <v>50</v>
      </c>
      <c r="AA2201" s="28">
        <v>3</v>
      </c>
      <c r="AB2201" s="28">
        <v>3</v>
      </c>
      <c r="AC2201" s="28">
        <v>1</v>
      </c>
      <c r="AD2201" s="28">
        <v>3</v>
      </c>
      <c r="AE2201" s="28">
        <v>9</v>
      </c>
      <c r="AF2201" s="28">
        <v>0</v>
      </c>
      <c r="AG2201" s="28">
        <v>0</v>
      </c>
      <c r="AH2201" s="28">
        <v>0</v>
      </c>
      <c r="AI2201" s="28">
        <v>0</v>
      </c>
      <c r="AJ2201" s="28">
        <v>0</v>
      </c>
      <c r="AK2201" s="28">
        <v>0</v>
      </c>
      <c r="AL2201" s="28">
        <v>3</v>
      </c>
      <c r="AM2201" s="28">
        <v>11</v>
      </c>
      <c r="AN2201" s="32">
        <v>1</v>
      </c>
    </row>
    <row r="2202" spans="1:40" x14ac:dyDescent="0.35">
      <c r="A2202" s="19">
        <v>6237</v>
      </c>
      <c r="B2202" s="20">
        <v>1966</v>
      </c>
      <c r="C2202" s="21">
        <f ca="1">YEAR(TODAY())-CLEAN!$B2202</f>
        <v>59</v>
      </c>
      <c r="D2202" s="28" t="s">
        <v>792</v>
      </c>
      <c r="E2202" s="20" t="s">
        <v>714</v>
      </c>
      <c r="F2202" s="20" t="s">
        <v>709</v>
      </c>
      <c r="G2202" s="22">
        <v>7144</v>
      </c>
      <c r="H2202" s="21">
        <v>0</v>
      </c>
      <c r="I2202" s="21">
        <v>2</v>
      </c>
      <c r="J2202" s="21">
        <f>CLEAN!$H2202+CLEAN!$I2202</f>
        <v>2</v>
      </c>
      <c r="K2202" s="23">
        <v>41615</v>
      </c>
      <c r="L2202" s="21">
        <f ca="1">YEAR(TODAY())-YEAR(CLEAN!$K2202)</f>
        <v>12</v>
      </c>
      <c r="M2202" s="21">
        <v>92</v>
      </c>
      <c r="N2202" s="21">
        <f>SUM(CLEAN!$AB2202:$AE2202)</f>
        <v>25</v>
      </c>
      <c r="O2202" s="24">
        <f>CLEAN!$U2202+CLEAN!$V2202+CLEAN!$W2202+CLEAN!$X2202+CLEAN!$Y2202+CLEAN!$Z2202</f>
        <v>416</v>
      </c>
      <c r="P2202" s="21">
        <f>IF(CLEAN!$M2202&lt;=32,3,IF(CLEAN!$M2202&lt;=65,2,1))</f>
        <v>1</v>
      </c>
      <c r="Q2202" s="21">
        <f>IF(Table_Market[[#This Row],[F_TOTAL_achat]]&lt;=14,1,IF(Table_Market[[#This Row],[F_TOTAL_achat]]&lt;=21,2,3))</f>
        <v>3</v>
      </c>
      <c r="R2202" s="21">
        <f>IF(Table_Market[[#This Row],[M_TOTAL_dépensé]]&lt;=115,1,IF(Table_Market[[#This Row],[M_TOTAL_dépensé]]&lt;=833,2,3))</f>
        <v>2</v>
      </c>
      <c r="S2202" s="21" t="str">
        <f>Table_Market[[#This Row],[R_SCORE]]&amp;Table_Market[[#This Row],[F_SCORE]]&amp;Table_Market[[#This Row],[M_SCORE]]</f>
        <v>132</v>
      </c>
      <c r="T220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202" s="24">
        <v>81</v>
      </c>
      <c r="V2202" s="24">
        <v>4</v>
      </c>
      <c r="W2202" s="24">
        <v>33</v>
      </c>
      <c r="X2202" s="24">
        <v>5</v>
      </c>
      <c r="Y2202" s="24">
        <v>2</v>
      </c>
      <c r="Z2202" s="24">
        <v>291</v>
      </c>
      <c r="AA2202" s="21">
        <v>0</v>
      </c>
      <c r="AB2202" s="21">
        <v>23</v>
      </c>
      <c r="AC2202" s="21">
        <v>1</v>
      </c>
      <c r="AD2202" s="21">
        <v>1</v>
      </c>
      <c r="AE2202" s="21">
        <v>0</v>
      </c>
      <c r="AF2202" s="21">
        <v>0</v>
      </c>
      <c r="AG2202" s="21">
        <v>0</v>
      </c>
      <c r="AH2202" s="21">
        <v>0</v>
      </c>
      <c r="AI2202" s="21">
        <v>0</v>
      </c>
      <c r="AJ2202" s="21">
        <v>0</v>
      </c>
      <c r="AK2202" s="21">
        <v>0</v>
      </c>
      <c r="AL2202" s="21">
        <v>3</v>
      </c>
      <c r="AM2202" s="21">
        <v>11</v>
      </c>
      <c r="AN2202" s="25">
        <v>0</v>
      </c>
    </row>
    <row r="2203" spans="1:40" x14ac:dyDescent="0.35">
      <c r="A2203" s="26">
        <v>4303</v>
      </c>
      <c r="B2203" s="27">
        <v>1957</v>
      </c>
      <c r="C2203" s="21">
        <f ca="1">YEAR(TODAY())-CLEAN!$B2203</f>
        <v>68</v>
      </c>
      <c r="D2203" s="28" t="s">
        <v>794</v>
      </c>
      <c r="E2203" s="27" t="s">
        <v>714</v>
      </c>
      <c r="F2203" s="27" t="s">
        <v>713</v>
      </c>
      <c r="G2203" s="29">
        <v>6835</v>
      </c>
      <c r="H2203" s="28">
        <v>0</v>
      </c>
      <c r="I2203" s="28">
        <v>1</v>
      </c>
      <c r="J2203" s="28">
        <f>CLEAN!$H2203+CLEAN!$I2203</f>
        <v>1</v>
      </c>
      <c r="K2203" s="30">
        <v>41251</v>
      </c>
      <c r="L2203" s="28">
        <f ca="1">YEAR(TODAY())-YEAR(CLEAN!$K2203)</f>
        <v>13</v>
      </c>
      <c r="M2203" s="28">
        <v>76</v>
      </c>
      <c r="N2203" s="28">
        <f>SUM(CLEAN!$AB2203:$AE2203)</f>
        <v>21</v>
      </c>
      <c r="O2203" s="31">
        <f>CLEAN!$U2203+CLEAN!$V2203+CLEAN!$W2203+CLEAN!$X2203+CLEAN!$Y2203+CLEAN!$Z2203</f>
        <v>137</v>
      </c>
      <c r="P2203" s="28">
        <f>IF(CLEAN!$M2203&lt;=32,3,IF(CLEAN!$M2203&lt;=65,2,1))</f>
        <v>1</v>
      </c>
      <c r="Q2203" s="28">
        <f>IF(Table_Market[[#This Row],[F_TOTAL_achat]]&lt;=14,1,IF(Table_Market[[#This Row],[F_TOTAL_achat]]&lt;=21,2,3))</f>
        <v>2</v>
      </c>
      <c r="R2203" s="28">
        <f>IF(Table_Market[[#This Row],[M_TOTAL_dépensé]]&lt;=115,1,IF(Table_Market[[#This Row],[M_TOTAL_dépensé]]&lt;=833,2,3))</f>
        <v>2</v>
      </c>
      <c r="S2203" s="21" t="str">
        <f>Table_Market[[#This Row],[R_SCORE]]&amp;Table_Market[[#This Row],[F_SCORE]]&amp;Table_Market[[#This Row],[M_SCORE]]</f>
        <v>122</v>
      </c>
      <c r="T2203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203" s="31">
        <v>107</v>
      </c>
      <c r="V2203" s="31">
        <v>2</v>
      </c>
      <c r="W2203" s="31">
        <v>12</v>
      </c>
      <c r="X2203" s="31">
        <v>2</v>
      </c>
      <c r="Y2203" s="31">
        <v>2</v>
      </c>
      <c r="Z2203" s="31">
        <v>12</v>
      </c>
      <c r="AA2203" s="28">
        <v>0</v>
      </c>
      <c r="AB2203" s="28">
        <v>0</v>
      </c>
      <c r="AC2203" s="28">
        <v>0</v>
      </c>
      <c r="AD2203" s="28">
        <v>1</v>
      </c>
      <c r="AE2203" s="28">
        <v>20</v>
      </c>
      <c r="AF2203" s="28">
        <v>0</v>
      </c>
      <c r="AG2203" s="28">
        <v>0</v>
      </c>
      <c r="AH2203" s="28">
        <v>0</v>
      </c>
      <c r="AI2203" s="28">
        <v>0</v>
      </c>
      <c r="AJ2203" s="28">
        <v>0</v>
      </c>
      <c r="AK2203" s="28">
        <v>0</v>
      </c>
      <c r="AL2203" s="28">
        <v>3</v>
      </c>
      <c r="AM2203" s="28">
        <v>11</v>
      </c>
      <c r="AN2203" s="32">
        <v>0</v>
      </c>
    </row>
    <row r="2204" spans="1:40" x14ac:dyDescent="0.35">
      <c r="A2204" s="19">
        <v>4246</v>
      </c>
      <c r="B2204" s="20">
        <v>1982</v>
      </c>
      <c r="C2204" s="21">
        <f ca="1">YEAR(TODAY())-CLEAN!$B2204</f>
        <v>43</v>
      </c>
      <c r="D2204" s="28" t="s">
        <v>793</v>
      </c>
      <c r="E2204" s="20" t="s">
        <v>717</v>
      </c>
      <c r="F2204" s="20" t="s">
        <v>709</v>
      </c>
      <c r="G2204" s="22">
        <v>6560</v>
      </c>
      <c r="H2204" s="21">
        <v>0</v>
      </c>
      <c r="I2204" s="21">
        <v>0</v>
      </c>
      <c r="J2204" s="21">
        <f>CLEAN!$H2204+CLEAN!$I2204</f>
        <v>0</v>
      </c>
      <c r="K2204" s="23">
        <v>41620</v>
      </c>
      <c r="L2204" s="21">
        <f ca="1">YEAR(TODAY())-YEAR(CLEAN!$K2204)</f>
        <v>12</v>
      </c>
      <c r="M2204" s="21">
        <v>2</v>
      </c>
      <c r="N2204" s="21">
        <f>SUM(CLEAN!$AB2204:$AE2204)</f>
        <v>19</v>
      </c>
      <c r="O2204" s="24">
        <f>CLEAN!$U2204+CLEAN!$V2204+CLEAN!$W2204+CLEAN!$X2204+CLEAN!$Y2204+CLEAN!$Z2204</f>
        <v>373</v>
      </c>
      <c r="P2204" s="21">
        <f>IF(CLEAN!$M2204&lt;=32,3,IF(CLEAN!$M2204&lt;=65,2,1))</f>
        <v>3</v>
      </c>
      <c r="Q2204" s="21">
        <f>IF(Table_Market[[#This Row],[F_TOTAL_achat]]&lt;=14,1,IF(Table_Market[[#This Row],[F_TOTAL_achat]]&lt;=21,2,3))</f>
        <v>2</v>
      </c>
      <c r="R2204" s="21">
        <f>IF(Table_Market[[#This Row],[M_TOTAL_dépensé]]&lt;=115,1,IF(Table_Market[[#This Row],[M_TOTAL_dépensé]]&lt;=833,2,3))</f>
        <v>2</v>
      </c>
      <c r="S2204" s="21" t="str">
        <f>Table_Market[[#This Row],[R_SCORE]]&amp;Table_Market[[#This Row],[F_SCORE]]&amp;Table_Market[[#This Row],[M_SCORE]]</f>
        <v>322</v>
      </c>
      <c r="T2204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04" s="24">
        <v>67</v>
      </c>
      <c r="V2204" s="24">
        <v>11</v>
      </c>
      <c r="W2204" s="24">
        <v>26</v>
      </c>
      <c r="X2204" s="24">
        <v>4</v>
      </c>
      <c r="Y2204" s="24">
        <v>3</v>
      </c>
      <c r="Z2204" s="24">
        <v>262</v>
      </c>
      <c r="AA2204" s="21">
        <v>0</v>
      </c>
      <c r="AB2204" s="21">
        <v>1</v>
      </c>
      <c r="AC2204" s="21">
        <v>0</v>
      </c>
      <c r="AD2204" s="21">
        <v>1</v>
      </c>
      <c r="AE2204" s="21">
        <v>17</v>
      </c>
      <c r="AF2204" s="21">
        <v>0</v>
      </c>
      <c r="AG2204" s="21">
        <v>0</v>
      </c>
      <c r="AH2204" s="21">
        <v>0</v>
      </c>
      <c r="AI2204" s="21">
        <v>0</v>
      </c>
      <c r="AJ2204" s="21">
        <v>0</v>
      </c>
      <c r="AK2204" s="21">
        <v>0</v>
      </c>
      <c r="AL2204" s="21">
        <v>3</v>
      </c>
      <c r="AM2204" s="21">
        <v>11</v>
      </c>
      <c r="AN2204" s="25">
        <v>0</v>
      </c>
    </row>
    <row r="2205" spans="1:40" x14ac:dyDescent="0.35">
      <c r="A2205" s="26">
        <v>5899</v>
      </c>
      <c r="B2205" s="27">
        <v>1950</v>
      </c>
      <c r="C2205" s="21">
        <f ca="1">YEAR(TODAY())-CLEAN!$B2205</f>
        <v>75</v>
      </c>
      <c r="D2205" s="28" t="s">
        <v>794</v>
      </c>
      <c r="E2205" s="27" t="s">
        <v>714</v>
      </c>
      <c r="F2205" s="27" t="s">
        <v>713</v>
      </c>
      <c r="G2205" s="29">
        <v>5648</v>
      </c>
      <c r="H2205" s="28">
        <v>1</v>
      </c>
      <c r="I2205" s="28">
        <v>1</v>
      </c>
      <c r="J2205" s="28">
        <f>CLEAN!$H2205+CLEAN!$I2205</f>
        <v>2</v>
      </c>
      <c r="K2205" s="30">
        <v>41711</v>
      </c>
      <c r="L2205" s="28">
        <f ca="1">YEAR(TODAY())-YEAR(CLEAN!$K2205)</f>
        <v>11</v>
      </c>
      <c r="M2205" s="28">
        <v>68</v>
      </c>
      <c r="N2205" s="28">
        <f>SUM(CLEAN!$AB2205:$AE2205)</f>
        <v>21</v>
      </c>
      <c r="O2205" s="31">
        <f>CLEAN!$U2205+CLEAN!$V2205+CLEAN!$W2205+CLEAN!$X2205+CLEAN!$Y2205+CLEAN!$Z2205</f>
        <v>49</v>
      </c>
      <c r="P2205" s="28">
        <f>IF(CLEAN!$M2205&lt;=32,3,IF(CLEAN!$M2205&lt;=65,2,1))</f>
        <v>1</v>
      </c>
      <c r="Q2205" s="28">
        <f>IF(Table_Market[[#This Row],[F_TOTAL_achat]]&lt;=14,1,IF(Table_Market[[#This Row],[F_TOTAL_achat]]&lt;=21,2,3))</f>
        <v>2</v>
      </c>
      <c r="R2205" s="28">
        <f>IF(Table_Market[[#This Row],[M_TOTAL_dépensé]]&lt;=115,1,IF(Table_Market[[#This Row],[M_TOTAL_dépensé]]&lt;=833,2,3))</f>
        <v>1</v>
      </c>
      <c r="S2205" s="21" t="str">
        <f>Table_Market[[#This Row],[R_SCORE]]&amp;Table_Market[[#This Row],[F_SCORE]]&amp;Table_Market[[#This Row],[M_SCORE]]</f>
        <v>121</v>
      </c>
      <c r="T2205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Inactifs</v>
      </c>
      <c r="U2205" s="31">
        <v>28</v>
      </c>
      <c r="V2205" s="31">
        <v>0</v>
      </c>
      <c r="W2205" s="31">
        <v>6</v>
      </c>
      <c r="X2205" s="31">
        <v>1</v>
      </c>
      <c r="Y2205" s="31">
        <v>1</v>
      </c>
      <c r="Z2205" s="31">
        <v>13</v>
      </c>
      <c r="AA2205" s="28">
        <v>1</v>
      </c>
      <c r="AB2205" s="28">
        <v>1</v>
      </c>
      <c r="AC2205" s="28">
        <v>0</v>
      </c>
      <c r="AD2205" s="28">
        <v>0</v>
      </c>
      <c r="AE2205" s="28">
        <v>20</v>
      </c>
      <c r="AF2205" s="28">
        <v>1</v>
      </c>
      <c r="AG2205" s="28">
        <v>0</v>
      </c>
      <c r="AH2205" s="28">
        <v>0</v>
      </c>
      <c r="AI2205" s="28">
        <v>0</v>
      </c>
      <c r="AJ2205" s="28">
        <v>0</v>
      </c>
      <c r="AK2205" s="28">
        <v>0</v>
      </c>
      <c r="AL2205" s="28">
        <v>3</v>
      </c>
      <c r="AM2205" s="28">
        <v>11</v>
      </c>
      <c r="AN2205" s="32">
        <v>0</v>
      </c>
    </row>
    <row r="2206" spans="1:40" x14ac:dyDescent="0.35">
      <c r="A2206" s="19">
        <v>9303</v>
      </c>
      <c r="B2206" s="20">
        <v>1976</v>
      </c>
      <c r="C2206" s="21">
        <f ca="1">YEAR(TODAY())-CLEAN!$B2206</f>
        <v>49</v>
      </c>
      <c r="D2206" s="28" t="s">
        <v>792</v>
      </c>
      <c r="E2206" s="20" t="s">
        <v>716</v>
      </c>
      <c r="F2206" s="20" t="s">
        <v>710</v>
      </c>
      <c r="G2206" s="22">
        <v>5305</v>
      </c>
      <c r="H2206" s="21">
        <v>0</v>
      </c>
      <c r="I2206" s="21">
        <v>1</v>
      </c>
      <c r="J2206" s="21">
        <f>CLEAN!$H2206+CLEAN!$I2206</f>
        <v>1</v>
      </c>
      <c r="K2206" s="23">
        <v>41485</v>
      </c>
      <c r="L2206" s="21"/>
      <c r="M2206" s="21">
        <v>12</v>
      </c>
      <c r="N2206" s="21">
        <f>SUM(CLEAN!$AB2206:$AE2206)</f>
        <v>14</v>
      </c>
      <c r="O2206" s="24">
        <f>CLEAN!$U2206+CLEAN!$V2206+CLEAN!$W2206+CLEAN!$X2206+CLEAN!$Y2206+CLEAN!$Z2206</f>
        <v>32</v>
      </c>
      <c r="P2206" s="21">
        <f>IF(CLEAN!$M2206&lt;=32,3,IF(CLEAN!$M2206&lt;=65,2,1))</f>
        <v>3</v>
      </c>
      <c r="Q2206" s="21">
        <f>IF(Table_Market[[#This Row],[F_TOTAL_achat]]&lt;=14,1,IF(Table_Market[[#This Row],[F_TOTAL_achat]]&lt;=21,2,3))</f>
        <v>1</v>
      </c>
      <c r="R2206" s="21">
        <f>IF(Table_Market[[#This Row],[M_TOTAL_dépensé]]&lt;=115,1,IF(Table_Market[[#This Row],[M_TOTAL_dépensé]]&lt;=833,2,3))</f>
        <v>1</v>
      </c>
      <c r="S2206" s="21" t="str">
        <f>Table_Market[[#This Row],[R_SCORE]]&amp;Table_Market[[#This Row],[F_SCORE]]&amp;Table_Market[[#This Row],[M_SCORE]]</f>
        <v>311</v>
      </c>
      <c r="T2206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06" s="24">
        <v>12</v>
      </c>
      <c r="V2206" s="24">
        <v>4</v>
      </c>
      <c r="W2206" s="24">
        <v>7</v>
      </c>
      <c r="X2206" s="24">
        <v>1</v>
      </c>
      <c r="Y2206" s="24">
        <v>3</v>
      </c>
      <c r="Z2206" s="24">
        <v>5</v>
      </c>
      <c r="AA2206" s="21">
        <v>0</v>
      </c>
      <c r="AB2206" s="21">
        <v>1</v>
      </c>
      <c r="AC2206" s="21">
        <v>0</v>
      </c>
      <c r="AD2206" s="21">
        <v>0</v>
      </c>
      <c r="AE2206" s="21">
        <v>13</v>
      </c>
      <c r="AF2206" s="21">
        <v>0</v>
      </c>
      <c r="AG2206" s="21">
        <v>0</v>
      </c>
      <c r="AH2206" s="21">
        <v>0</v>
      </c>
      <c r="AI2206" s="21">
        <v>0</v>
      </c>
      <c r="AJ2206" s="21">
        <v>0</v>
      </c>
      <c r="AK2206" s="21">
        <v>0</v>
      </c>
      <c r="AL2206" s="21">
        <v>3</v>
      </c>
      <c r="AM2206" s="21">
        <v>11</v>
      </c>
      <c r="AN2206" s="25">
        <v>0</v>
      </c>
    </row>
    <row r="2207" spans="1:40" x14ac:dyDescent="0.35">
      <c r="A2207" s="26">
        <v>3955</v>
      </c>
      <c r="B2207" s="27">
        <v>1965</v>
      </c>
      <c r="C2207" s="21">
        <f ca="1">YEAR(TODAY())-CLEAN!$B2207</f>
        <v>60</v>
      </c>
      <c r="D2207" s="28" t="s">
        <v>794</v>
      </c>
      <c r="E2207" s="27" t="s">
        <v>716</v>
      </c>
      <c r="F2207" s="27" t="s">
        <v>711</v>
      </c>
      <c r="G2207" s="29">
        <v>4861</v>
      </c>
      <c r="H2207" s="28">
        <v>0</v>
      </c>
      <c r="I2207" s="28">
        <v>0</v>
      </c>
      <c r="J2207" s="28">
        <f>CLEAN!$H2207+CLEAN!$I2207</f>
        <v>0</v>
      </c>
      <c r="K2207" s="30">
        <v>41812</v>
      </c>
      <c r="L2207" s="28">
        <f ca="1">YEAR(TODAY())-YEAR(CLEAN!$K2207)</f>
        <v>11</v>
      </c>
      <c r="M2207" s="28">
        <v>20</v>
      </c>
      <c r="N2207" s="28">
        <f>SUM(CLEAN!$AB2207:$AE2207)</f>
        <v>14</v>
      </c>
      <c r="O2207" s="31">
        <f>CLEAN!$U2207+CLEAN!$V2207+CLEAN!$W2207+CLEAN!$X2207+CLEAN!$Y2207+CLEAN!$Z2207</f>
        <v>6</v>
      </c>
      <c r="P2207" s="28">
        <f>IF(CLEAN!$M2207&lt;=32,3,IF(CLEAN!$M2207&lt;=65,2,1))</f>
        <v>3</v>
      </c>
      <c r="Q2207" s="28">
        <f>IF(Table_Market[[#This Row],[F_TOTAL_achat]]&lt;=14,1,IF(Table_Market[[#This Row],[F_TOTAL_achat]]&lt;=21,2,3))</f>
        <v>1</v>
      </c>
      <c r="R2207" s="28">
        <f>IF(Table_Market[[#This Row],[M_TOTAL_dépensé]]&lt;=115,1,IF(Table_Market[[#This Row],[M_TOTAL_dépensé]]&lt;=833,2,3))</f>
        <v>1</v>
      </c>
      <c r="S2207" s="21" t="str">
        <f>Table_Market[[#This Row],[R_SCORE]]&amp;Table_Market[[#This Row],[F_SCORE]]&amp;Table_Market[[#This Row],[M_SCORE]]</f>
        <v>311</v>
      </c>
      <c r="T2207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07" s="31">
        <v>2</v>
      </c>
      <c r="V2207" s="31">
        <v>1</v>
      </c>
      <c r="W2207" s="31">
        <v>1</v>
      </c>
      <c r="X2207" s="31">
        <v>1</v>
      </c>
      <c r="Y2207" s="31">
        <v>0</v>
      </c>
      <c r="Z2207" s="31">
        <v>1</v>
      </c>
      <c r="AA2207" s="28">
        <v>0</v>
      </c>
      <c r="AB2207" s="28">
        <v>0</v>
      </c>
      <c r="AC2207" s="28">
        <v>0</v>
      </c>
      <c r="AD2207" s="28">
        <v>0</v>
      </c>
      <c r="AE2207" s="28">
        <v>14</v>
      </c>
      <c r="AF2207" s="28">
        <v>0</v>
      </c>
      <c r="AG2207" s="28">
        <v>0</v>
      </c>
      <c r="AH2207" s="28">
        <v>0</v>
      </c>
      <c r="AI2207" s="28">
        <v>0</v>
      </c>
      <c r="AJ2207" s="28">
        <v>0</v>
      </c>
      <c r="AK2207" s="28">
        <v>0</v>
      </c>
      <c r="AL2207" s="28">
        <v>3</v>
      </c>
      <c r="AM2207" s="28">
        <v>11</v>
      </c>
      <c r="AN2207" s="32">
        <v>0</v>
      </c>
    </row>
    <row r="2208" spans="1:40" x14ac:dyDescent="0.35">
      <c r="A2208" s="19">
        <v>10311</v>
      </c>
      <c r="B2208" s="20">
        <v>1969</v>
      </c>
      <c r="C2208" s="21">
        <f ca="1">YEAR(TODAY())-CLEAN!$B2208</f>
        <v>56</v>
      </c>
      <c r="D2208" s="28" t="s">
        <v>792</v>
      </c>
      <c r="E2208" s="20" t="s">
        <v>716</v>
      </c>
      <c r="F2208" s="20" t="s">
        <v>710</v>
      </c>
      <c r="G2208" s="22">
        <v>4428</v>
      </c>
      <c r="H2208" s="21">
        <v>0</v>
      </c>
      <c r="I2208" s="21">
        <v>1</v>
      </c>
      <c r="J2208" s="21">
        <f>CLEAN!$H2208+CLEAN!$I2208</f>
        <v>1</v>
      </c>
      <c r="K2208" s="23">
        <v>41552</v>
      </c>
      <c r="L2208" s="21">
        <f ca="1">YEAR(TODAY())-YEAR(CLEAN!$K2208)</f>
        <v>12</v>
      </c>
      <c r="M2208" s="21">
        <v>0</v>
      </c>
      <c r="N2208" s="21">
        <f>SUM(CLEAN!$AB2208:$AE2208)</f>
        <v>26</v>
      </c>
      <c r="O2208" s="24">
        <f>CLEAN!$U2208+CLEAN!$V2208+CLEAN!$W2208+CLEAN!$X2208+CLEAN!$Y2208+CLEAN!$Z2208</f>
        <v>359</v>
      </c>
      <c r="P2208" s="21">
        <f>IF(CLEAN!$M2208&lt;=32,3,IF(CLEAN!$M2208&lt;=65,2,1))</f>
        <v>3</v>
      </c>
      <c r="Q2208" s="21">
        <f>IF(Table_Market[[#This Row],[F_TOTAL_achat]]&lt;=14,1,IF(Table_Market[[#This Row],[F_TOTAL_achat]]&lt;=21,2,3))</f>
        <v>3</v>
      </c>
      <c r="R2208" s="21">
        <f>IF(Table_Market[[#This Row],[M_TOTAL_dépensé]]&lt;=115,1,IF(Table_Market[[#This Row],[M_TOTAL_dépensé]]&lt;=833,2,3))</f>
        <v>2</v>
      </c>
      <c r="S2208" s="21" t="str">
        <f>Table_Market[[#This Row],[R_SCORE]]&amp;Table_Market[[#This Row],[F_SCORE]]&amp;Table_Market[[#This Row],[M_SCORE]]</f>
        <v>332</v>
      </c>
      <c r="T2208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08" s="24">
        <v>16</v>
      </c>
      <c r="V2208" s="24">
        <v>4</v>
      </c>
      <c r="W2208" s="24">
        <v>12</v>
      </c>
      <c r="X2208" s="24">
        <v>2</v>
      </c>
      <c r="Y2208" s="24">
        <v>4</v>
      </c>
      <c r="Z2208" s="24">
        <v>321</v>
      </c>
      <c r="AA2208" s="21">
        <v>0</v>
      </c>
      <c r="AB2208" s="21">
        <v>25</v>
      </c>
      <c r="AC2208" s="21">
        <v>0</v>
      </c>
      <c r="AD2208" s="21">
        <v>0</v>
      </c>
      <c r="AE2208" s="21">
        <v>1</v>
      </c>
      <c r="AF2208" s="21">
        <v>0</v>
      </c>
      <c r="AG2208" s="21">
        <v>0</v>
      </c>
      <c r="AH2208" s="21">
        <v>0</v>
      </c>
      <c r="AI2208" s="21">
        <v>0</v>
      </c>
      <c r="AJ2208" s="21">
        <v>0</v>
      </c>
      <c r="AK2208" s="21">
        <v>0</v>
      </c>
      <c r="AL2208" s="21">
        <v>3</v>
      </c>
      <c r="AM2208" s="21">
        <v>11</v>
      </c>
      <c r="AN2208" s="25">
        <v>0</v>
      </c>
    </row>
    <row r="2209" spans="1:40" x14ac:dyDescent="0.35">
      <c r="A2209" s="26">
        <v>9931</v>
      </c>
      <c r="B2209" s="27">
        <v>1963</v>
      </c>
      <c r="C2209" s="21">
        <f ca="1">YEAR(TODAY())-CLEAN!$B2209</f>
        <v>62</v>
      </c>
      <c r="D2209" s="28" t="s">
        <v>794</v>
      </c>
      <c r="E2209" s="27" t="s">
        <v>714</v>
      </c>
      <c r="F2209" s="27" t="s">
        <v>710</v>
      </c>
      <c r="G2209" s="29">
        <v>4023</v>
      </c>
      <c r="H2209" s="28">
        <v>1</v>
      </c>
      <c r="I2209" s="28">
        <v>1</v>
      </c>
      <c r="J2209" s="28">
        <f>CLEAN!$H2209+CLEAN!$I2209</f>
        <v>2</v>
      </c>
      <c r="K2209" s="30">
        <v>41813</v>
      </c>
      <c r="L2209" s="28">
        <f ca="1">YEAR(TODAY())-YEAR(CLEAN!$K2209)</f>
        <v>11</v>
      </c>
      <c r="M2209" s="28">
        <v>29</v>
      </c>
      <c r="N2209" s="28">
        <f>SUM(CLEAN!$AB2209:$AE2209)</f>
        <v>19</v>
      </c>
      <c r="O2209" s="31">
        <f>CLEAN!$U2209+CLEAN!$V2209+CLEAN!$W2209+CLEAN!$X2209+CLEAN!$Y2209+CLEAN!$Z2209</f>
        <v>9</v>
      </c>
      <c r="P2209" s="28">
        <f>IF(CLEAN!$M2209&lt;=32,3,IF(CLEAN!$M2209&lt;=65,2,1))</f>
        <v>3</v>
      </c>
      <c r="Q2209" s="28">
        <f>IF(Table_Market[[#This Row],[F_TOTAL_achat]]&lt;=14,1,IF(Table_Market[[#This Row],[F_TOTAL_achat]]&lt;=21,2,3))</f>
        <v>2</v>
      </c>
      <c r="R2209" s="28">
        <f>IF(Table_Market[[#This Row],[M_TOTAL_dépensé]]&lt;=115,1,IF(Table_Market[[#This Row],[M_TOTAL_dépensé]]&lt;=833,2,3))</f>
        <v>1</v>
      </c>
      <c r="S2209" s="21" t="str">
        <f>Table_Market[[#This Row],[R_SCORE]]&amp;Table_Market[[#This Row],[F_SCORE]]&amp;Table_Market[[#This Row],[M_SCORE]]</f>
        <v>321</v>
      </c>
      <c r="T2209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Récents prometteurs</v>
      </c>
      <c r="U2209" s="31">
        <v>5</v>
      </c>
      <c r="V2209" s="31">
        <v>0</v>
      </c>
      <c r="W2209" s="31">
        <v>1</v>
      </c>
      <c r="X2209" s="31">
        <v>1</v>
      </c>
      <c r="Y2209" s="31">
        <v>1</v>
      </c>
      <c r="Z2209" s="31">
        <v>1</v>
      </c>
      <c r="AA2209" s="28">
        <v>15</v>
      </c>
      <c r="AB2209" s="28">
        <v>0</v>
      </c>
      <c r="AC2209" s="28">
        <v>0</v>
      </c>
      <c r="AD2209" s="28">
        <v>0</v>
      </c>
      <c r="AE2209" s="28">
        <v>19</v>
      </c>
      <c r="AF2209" s="28">
        <v>0</v>
      </c>
      <c r="AG2209" s="28">
        <v>0</v>
      </c>
      <c r="AH2209" s="28">
        <v>0</v>
      </c>
      <c r="AI2209" s="28">
        <v>0</v>
      </c>
      <c r="AJ2209" s="28">
        <v>0</v>
      </c>
      <c r="AK2209" s="28">
        <v>0</v>
      </c>
      <c r="AL2209" s="28">
        <v>3</v>
      </c>
      <c r="AM2209" s="28">
        <v>11</v>
      </c>
      <c r="AN2209" s="32">
        <v>0</v>
      </c>
    </row>
    <row r="2210" spans="1:40" x14ac:dyDescent="0.35">
      <c r="A2210" s="19">
        <v>11110</v>
      </c>
      <c r="B2210" s="20">
        <v>1973</v>
      </c>
      <c r="C2210" s="21">
        <f ca="1">YEAR(TODAY())-CLEAN!$B2210</f>
        <v>52</v>
      </c>
      <c r="D2210" s="28" t="s">
        <v>792</v>
      </c>
      <c r="E2210" s="20" t="s">
        <v>716</v>
      </c>
      <c r="F2210" s="20" t="s">
        <v>709</v>
      </c>
      <c r="G2210" s="22">
        <v>3502</v>
      </c>
      <c r="H2210" s="21">
        <v>1</v>
      </c>
      <c r="I2210" s="21">
        <v>0</v>
      </c>
      <c r="J2210" s="21">
        <f>CLEAN!$H2210+CLEAN!$I2210</f>
        <v>1</v>
      </c>
      <c r="K2210" s="23">
        <v>41377</v>
      </c>
      <c r="L2210" s="21">
        <f ca="1">YEAR(TODAY())-YEAR(CLEAN!$K2210)</f>
        <v>12</v>
      </c>
      <c r="M2210" s="21">
        <v>56</v>
      </c>
      <c r="N2210" s="21">
        <f>SUM(CLEAN!$AB2210:$AE2210)</f>
        <v>14</v>
      </c>
      <c r="O2210" s="24">
        <f>CLEAN!$U2210+CLEAN!$V2210+CLEAN!$W2210+CLEAN!$X2210+CLEAN!$Y2210+CLEAN!$Z2210</f>
        <v>5</v>
      </c>
      <c r="P2210" s="21">
        <f>IF(CLEAN!$M2210&lt;=32,3,IF(CLEAN!$M2210&lt;=65,2,1))</f>
        <v>2</v>
      </c>
      <c r="Q2210" s="21">
        <f>IF(Table_Market[[#This Row],[F_TOTAL_achat]]&lt;=14,1,IF(Table_Market[[#This Row],[F_TOTAL_achat]]&lt;=21,2,3))</f>
        <v>1</v>
      </c>
      <c r="R2210" s="21">
        <f>IF(Table_Market[[#This Row],[M_TOTAL_dépensé]]&lt;=115,1,IF(Table_Market[[#This Row],[M_TOTAL_dépensé]]&lt;=833,2,3))</f>
        <v>1</v>
      </c>
      <c r="S2210" s="21" t="str">
        <f>Table_Market[[#This Row],[R_SCORE]]&amp;Table_Market[[#This Row],[F_SCORE]]&amp;Table_Market[[#This Row],[M_SCORE]]</f>
        <v>211</v>
      </c>
      <c r="T2210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210" s="24">
        <v>2</v>
      </c>
      <c r="V2210" s="24">
        <v>1</v>
      </c>
      <c r="W2210" s="24">
        <v>1</v>
      </c>
      <c r="X2210" s="24">
        <v>0</v>
      </c>
      <c r="Y2210" s="24">
        <v>0</v>
      </c>
      <c r="Z2210" s="24">
        <v>1</v>
      </c>
      <c r="AA2210" s="21">
        <v>0</v>
      </c>
      <c r="AB2210" s="21">
        <v>0</v>
      </c>
      <c r="AC2210" s="21">
        <v>0</v>
      </c>
      <c r="AD2210" s="21">
        <v>0</v>
      </c>
      <c r="AE2210" s="21">
        <v>14</v>
      </c>
      <c r="AF2210" s="21">
        <v>0</v>
      </c>
      <c r="AG2210" s="21">
        <v>0</v>
      </c>
      <c r="AH2210" s="21">
        <v>0</v>
      </c>
      <c r="AI2210" s="21">
        <v>0</v>
      </c>
      <c r="AJ2210" s="21">
        <v>0</v>
      </c>
      <c r="AK2210" s="21">
        <v>0</v>
      </c>
      <c r="AL2210" s="21">
        <v>3</v>
      </c>
      <c r="AM2210" s="21">
        <v>11</v>
      </c>
      <c r="AN2210" s="25">
        <v>0</v>
      </c>
    </row>
    <row r="2211" spans="1:40" x14ac:dyDescent="0.35">
      <c r="A2211" s="26">
        <v>5376</v>
      </c>
      <c r="B2211" s="27">
        <v>1979</v>
      </c>
      <c r="C2211" s="21">
        <f ca="1">YEAR(TODAY())-CLEAN!$B2211</f>
        <v>46</v>
      </c>
      <c r="D2211" s="28" t="s">
        <v>792</v>
      </c>
      <c r="E2211" s="27" t="s">
        <v>716</v>
      </c>
      <c r="F2211" s="27" t="s">
        <v>710</v>
      </c>
      <c r="G2211" s="29">
        <v>2447</v>
      </c>
      <c r="H2211" s="28">
        <v>1</v>
      </c>
      <c r="I2211" s="28">
        <v>0</v>
      </c>
      <c r="J2211" s="28">
        <f>CLEAN!$H2211+CLEAN!$I2211</f>
        <v>1</v>
      </c>
      <c r="K2211" s="30">
        <v>41280</v>
      </c>
      <c r="L2211" s="28"/>
      <c r="M2211" s="28">
        <v>42</v>
      </c>
      <c r="N2211" s="28">
        <f>SUM(CLEAN!$AB2211:$AE2211)</f>
        <v>29</v>
      </c>
      <c r="O2211" s="31">
        <f>CLEAN!$U2211+CLEAN!$V2211+CLEAN!$W2211+CLEAN!$X2211+CLEAN!$Y2211+CLEAN!$Z2211</f>
        <v>1730</v>
      </c>
      <c r="P2211" s="28">
        <f>IF(CLEAN!$M2211&lt;=32,3,IF(CLEAN!$M2211&lt;=65,2,1))</f>
        <v>2</v>
      </c>
      <c r="Q2211" s="28">
        <f>IF(Table_Market[[#This Row],[F_TOTAL_achat]]&lt;=14,1,IF(Table_Market[[#This Row],[F_TOTAL_achat]]&lt;=21,2,3))</f>
        <v>3</v>
      </c>
      <c r="R2211" s="28">
        <f>IF(Table_Market[[#This Row],[M_TOTAL_dépensé]]&lt;=115,1,IF(Table_Market[[#This Row],[M_TOTAL_dépensé]]&lt;=833,2,3))</f>
        <v>3</v>
      </c>
      <c r="S2211" s="21" t="str">
        <f>Table_Market[[#This Row],[R_SCORE]]&amp;Table_Market[[#This Row],[F_SCORE]]&amp;Table_Market[[#This Row],[M_SCORE]]</f>
        <v>233</v>
      </c>
      <c r="T2211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Fidèles rentables</v>
      </c>
      <c r="U2211" s="31">
        <v>1</v>
      </c>
      <c r="V2211" s="31">
        <v>1</v>
      </c>
      <c r="W2211" s="31">
        <v>1725</v>
      </c>
      <c r="X2211" s="31">
        <v>1</v>
      </c>
      <c r="Y2211" s="31">
        <v>1</v>
      </c>
      <c r="Z2211" s="31">
        <v>1</v>
      </c>
      <c r="AA2211" s="28">
        <v>15</v>
      </c>
      <c r="AB2211" s="28">
        <v>0</v>
      </c>
      <c r="AC2211" s="28">
        <v>28</v>
      </c>
      <c r="AD2211" s="28">
        <v>0</v>
      </c>
      <c r="AE2211" s="28">
        <v>1</v>
      </c>
      <c r="AF2211" s="28">
        <v>0</v>
      </c>
      <c r="AG2211" s="28">
        <v>0</v>
      </c>
      <c r="AH2211" s="28">
        <v>0</v>
      </c>
      <c r="AI2211" s="28">
        <v>0</v>
      </c>
      <c r="AJ2211" s="28">
        <v>0</v>
      </c>
      <c r="AK2211" s="28">
        <v>0</v>
      </c>
      <c r="AL2211" s="28">
        <v>3</v>
      </c>
      <c r="AM2211" s="28">
        <v>11</v>
      </c>
      <c r="AN2211" s="32">
        <v>0</v>
      </c>
    </row>
    <row r="2212" spans="1:40" x14ac:dyDescent="0.35">
      <c r="A2212" s="33">
        <v>6862</v>
      </c>
      <c r="B2212" s="34">
        <v>1971</v>
      </c>
      <c r="C2212" s="21">
        <f ca="1">YEAR(TODAY())-CLEAN!$B2212</f>
        <v>54</v>
      </c>
      <c r="D2212" s="28" t="s">
        <v>792</v>
      </c>
      <c r="E2212" s="34" t="s">
        <v>716</v>
      </c>
      <c r="F2212" s="34" t="s">
        <v>711</v>
      </c>
      <c r="G2212" s="36">
        <v>1730</v>
      </c>
      <c r="H2212" s="35">
        <v>0</v>
      </c>
      <c r="I2212" s="35">
        <v>0</v>
      </c>
      <c r="J2212" s="35">
        <f>CLEAN!$H2212+CLEAN!$I2212</f>
        <v>0</v>
      </c>
      <c r="K2212" s="37">
        <v>41777</v>
      </c>
      <c r="L2212" s="3"/>
      <c r="M2212" s="35">
        <v>65</v>
      </c>
      <c r="N2212" s="35">
        <f>SUM(CLEAN!$AB2212:$AE2212)</f>
        <v>20</v>
      </c>
      <c r="O2212" s="38">
        <f>CLEAN!$U2212+CLEAN!$V2212+CLEAN!$W2212+CLEAN!$X2212+CLEAN!$Y2212+CLEAN!$Z2212</f>
        <v>8</v>
      </c>
      <c r="P2212" s="35">
        <f>IF(CLEAN!$M2212&lt;=32,3,IF(CLEAN!$M2212&lt;=65,2,1))</f>
        <v>2</v>
      </c>
      <c r="Q2212" s="21">
        <f>IF(Table_Market[[#This Row],[F_TOTAL_achat]]&lt;=14,1,IF(Table_Market[[#This Row],[F_TOTAL_achat]]&lt;=21,2,3))</f>
        <v>2</v>
      </c>
      <c r="R2212" s="21">
        <f>IF(Table_Market[[#This Row],[M_TOTAL_dépensé]]&lt;=115,1,IF(Table_Market[[#This Row],[M_TOTAL_dépensé]]&lt;=833,2,3))</f>
        <v>1</v>
      </c>
      <c r="S2212" s="21" t="str">
        <f>Table_Market[[#This Row],[R_SCORE]]&amp;Table_Market[[#This Row],[F_SCORE]]&amp;Table_Market[[#This Row],[M_SCORE]]</f>
        <v>221</v>
      </c>
      <c r="T2212" s="21" t="str">
        <f>IF(Table_Market[[#This Row],[RFM_SCORE]]="333","Clients élites",IF(LEFT(Table_Market[[#This Row],[RFM_SCORE]],1)="3","Récents prometteurs",IF(LEFT(Table_Market[[#This Row],[RFM_SCORE]],1)="1","Inactifs",IF(AND(LEFT(Table_Market[[#This Row],[RFM_SCORE]],1)&gt;="2",MID(Table_Market[[#This Row],[RFM_SCORE]],2,1)&gt;="2",RIGHT(Table_Market[[#This Row],[RFM_SCORE]],1)&gt;="2"),"Fidèles rentables","Occasionnels"))))</f>
        <v>Occasionnels</v>
      </c>
      <c r="U2212" s="38">
        <v>1</v>
      </c>
      <c r="V2212" s="38">
        <v>1</v>
      </c>
      <c r="W2212" s="38">
        <v>3</v>
      </c>
      <c r="X2212" s="38">
        <v>1</v>
      </c>
      <c r="Y2212" s="38">
        <v>1</v>
      </c>
      <c r="Z2212" s="38">
        <v>1</v>
      </c>
      <c r="AA2212" s="35">
        <v>15</v>
      </c>
      <c r="AB2212" s="35">
        <v>0</v>
      </c>
      <c r="AC2212" s="35">
        <v>0</v>
      </c>
      <c r="AD2212" s="35">
        <v>0</v>
      </c>
      <c r="AE2212" s="35">
        <v>20</v>
      </c>
      <c r="AF2212" s="35">
        <v>0</v>
      </c>
      <c r="AG2212" s="35">
        <v>0</v>
      </c>
      <c r="AH2212" s="35">
        <v>0</v>
      </c>
      <c r="AI2212" s="35">
        <v>0</v>
      </c>
      <c r="AJ2212" s="35">
        <v>0</v>
      </c>
      <c r="AK2212" s="35">
        <v>0</v>
      </c>
      <c r="AL2212" s="35">
        <v>3</v>
      </c>
      <c r="AM2212" s="35">
        <v>11</v>
      </c>
      <c r="AN2212" s="39">
        <v>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55F0-4F75-4844-9469-5A1AB6A96E70}">
  <dimension ref="A1:N156"/>
  <sheetViews>
    <sheetView topLeftCell="A65" zoomScaleNormal="100" workbookViewId="0">
      <selection activeCell="L87" sqref="L87"/>
    </sheetView>
  </sheetViews>
  <sheetFormatPr baseColWidth="10" defaultRowHeight="14.5" x14ac:dyDescent="0.35"/>
  <cols>
    <col min="1" max="1" width="19.54296875" bestFit="1" customWidth="1"/>
    <col min="2" max="2" width="15.08984375" bestFit="1" customWidth="1"/>
    <col min="3" max="3" width="21.81640625" bestFit="1" customWidth="1"/>
    <col min="4" max="4" width="9.90625" bestFit="1" customWidth="1"/>
    <col min="5" max="5" width="9.54296875" bestFit="1" customWidth="1"/>
    <col min="6" max="6" width="5.36328125" bestFit="1" customWidth="1"/>
    <col min="7" max="7" width="6.81640625" bestFit="1" customWidth="1"/>
    <col min="8" max="8" width="12.7265625" bestFit="1" customWidth="1"/>
    <col min="9" max="9" width="12.08984375" bestFit="1" customWidth="1"/>
    <col min="10" max="10" width="11.1796875" bestFit="1" customWidth="1"/>
    <col min="11" max="11" width="11.453125" customWidth="1"/>
    <col min="12" max="12" width="15.26953125" customWidth="1"/>
    <col min="13" max="13" width="14.54296875" customWidth="1"/>
    <col min="14" max="14" width="13.1796875" bestFit="1" customWidth="1"/>
    <col min="15" max="13266" width="34.54296875" bestFit="1" customWidth="1"/>
    <col min="13267" max="13267" width="39.08984375" bestFit="1" customWidth="1"/>
    <col min="13268" max="13272" width="33" bestFit="1" customWidth="1"/>
  </cols>
  <sheetData>
    <row r="1" spans="1:10" ht="42" customHeight="1" x14ac:dyDescent="0.65">
      <c r="A1" s="10" t="s">
        <v>719</v>
      </c>
    </row>
    <row r="3" spans="1:10" ht="58" x14ac:dyDescent="0.35">
      <c r="B3" s="53" t="s">
        <v>840</v>
      </c>
      <c r="C3" s="52"/>
      <c r="D3" s="53" t="s">
        <v>718</v>
      </c>
      <c r="E3" s="52"/>
      <c r="F3" s="53" t="s">
        <v>841</v>
      </c>
      <c r="G3" s="52"/>
      <c r="H3" s="53" t="s">
        <v>842</v>
      </c>
      <c r="J3" s="53" t="s">
        <v>843</v>
      </c>
    </row>
    <row r="4" spans="1:10" x14ac:dyDescent="0.35">
      <c r="B4" s="58">
        <v>2211</v>
      </c>
      <c r="D4" s="54">
        <v>1340954</v>
      </c>
      <c r="F4" s="54">
        <v>606.49208502939848</v>
      </c>
      <c r="H4" s="55">
        <v>5.3251922207146087</v>
      </c>
      <c r="J4" s="57">
        <v>0.15015829941203077</v>
      </c>
    </row>
    <row r="5" spans="1:10" ht="15.5" customHeight="1" x14ac:dyDescent="0.35">
      <c r="A5" s="4"/>
      <c r="B5" s="6"/>
    </row>
    <row r="6" spans="1:10" ht="28.5" x14ac:dyDescent="0.65">
      <c r="A6" s="10" t="s">
        <v>724</v>
      </c>
      <c r="B6" s="11"/>
      <c r="C6" s="11"/>
      <c r="D6" s="11"/>
      <c r="E6" s="11"/>
      <c r="F6" s="11"/>
    </row>
    <row r="8" spans="1:10" x14ac:dyDescent="0.35">
      <c r="A8" s="8" t="s">
        <v>723</v>
      </c>
      <c r="B8" s="8" t="s">
        <v>722</v>
      </c>
    </row>
    <row r="9" spans="1:10" x14ac:dyDescent="0.35">
      <c r="A9" s="8" t="s">
        <v>720</v>
      </c>
      <c r="B9" t="s">
        <v>715</v>
      </c>
      <c r="C9" t="s">
        <v>716</v>
      </c>
      <c r="D9" t="s">
        <v>717</v>
      </c>
      <c r="E9" t="s">
        <v>714</v>
      </c>
    </row>
    <row r="10" spans="1:10" x14ac:dyDescent="0.35">
      <c r="A10" s="9" t="s">
        <v>792</v>
      </c>
      <c r="B10" s="12">
        <v>2.3302938196555219E-2</v>
      </c>
      <c r="C10" s="12">
        <v>0.52077001013171231</v>
      </c>
      <c r="D10" s="12">
        <v>0.25025329280648428</v>
      </c>
      <c r="E10" s="12">
        <v>0.20567375886524822</v>
      </c>
    </row>
    <row r="11" spans="1:10" x14ac:dyDescent="0.35">
      <c r="A11" s="9" t="s">
        <v>793</v>
      </c>
      <c r="B11" s="12">
        <v>5.5702917771883291E-2</v>
      </c>
      <c r="C11" s="12">
        <v>0.5305039787798409</v>
      </c>
      <c r="D11" s="12">
        <v>0.259946949602122</v>
      </c>
      <c r="E11" s="12">
        <v>0.15384615384615385</v>
      </c>
    </row>
    <row r="12" spans="1:10" x14ac:dyDescent="0.35">
      <c r="A12" s="9" t="s">
        <v>794</v>
      </c>
      <c r="B12" s="12">
        <v>1.0650887573964497E-2</v>
      </c>
      <c r="C12" s="12">
        <v>0.47455621301775147</v>
      </c>
      <c r="D12" s="12">
        <v>0.25562130177514791</v>
      </c>
      <c r="E12" s="12">
        <v>0.25917159763313607</v>
      </c>
    </row>
    <row r="13" spans="1:10" x14ac:dyDescent="0.35">
      <c r="A13" s="9" t="s">
        <v>795</v>
      </c>
      <c r="B13" s="12">
        <v>0.5</v>
      </c>
      <c r="C13" s="12">
        <v>0</v>
      </c>
      <c r="D13" s="12">
        <v>0.5</v>
      </c>
      <c r="E13" s="12">
        <v>0</v>
      </c>
    </row>
    <row r="14" spans="1:10" x14ac:dyDescent="0.35">
      <c r="A14" s="9" t="s">
        <v>721</v>
      </c>
      <c r="B14" s="12">
        <v>2.4423337856173677E-2</v>
      </c>
      <c r="C14" s="12">
        <v>0.50429669832654911</v>
      </c>
      <c r="D14" s="12">
        <v>0.25418362731795568</v>
      </c>
      <c r="E14" s="12">
        <v>0.21709633649932158</v>
      </c>
    </row>
    <row r="31" spans="1:14" x14ac:dyDescent="0.35">
      <c r="A31" s="13" t="s">
        <v>725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35">
      <c r="A32" s="13" t="s">
        <v>726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3" ht="15.5" customHeight="1" x14ac:dyDescent="0.35"/>
    <row r="35" spans="1:13" ht="28.5" x14ac:dyDescent="0.65">
      <c r="A35" s="10" t="s">
        <v>727</v>
      </c>
      <c r="B35" s="10"/>
      <c r="C35" s="10"/>
      <c r="D35" s="10"/>
    </row>
    <row r="37" spans="1:13" ht="16" x14ac:dyDescent="0.4">
      <c r="I37" s="48" t="s">
        <v>806</v>
      </c>
      <c r="J37" s="48"/>
      <c r="K37" s="48"/>
      <c r="L37" s="48"/>
    </row>
    <row r="38" spans="1:13" x14ac:dyDescent="0.35">
      <c r="A38" s="8" t="s">
        <v>720</v>
      </c>
      <c r="B38" t="s">
        <v>797</v>
      </c>
      <c r="C38" t="s">
        <v>798</v>
      </c>
      <c r="D38" t="s">
        <v>796</v>
      </c>
      <c r="E38" t="s">
        <v>799</v>
      </c>
      <c r="F38" t="s">
        <v>800</v>
      </c>
      <c r="G38" t="s">
        <v>801</v>
      </c>
      <c r="I38" t="s">
        <v>807</v>
      </c>
      <c r="J38" t="s">
        <v>808</v>
      </c>
      <c r="K38" t="s">
        <v>809</v>
      </c>
      <c r="M38" s="49">
        <f>SUM(Tableau8[Total CA])</f>
        <v>1340954</v>
      </c>
    </row>
    <row r="39" spans="1:13" x14ac:dyDescent="0.35">
      <c r="A39" s="9" t="s">
        <v>795</v>
      </c>
      <c r="B39" s="12">
        <v>4.4471193043519505E-6</v>
      </c>
      <c r="C39" s="12">
        <v>4.182910301671491E-4</v>
      </c>
      <c r="D39" s="12">
        <v>4.3376538172709108E-5</v>
      </c>
      <c r="E39" s="12">
        <v>2.1719194941840822E-4</v>
      </c>
      <c r="F39" s="12">
        <v>5.9937169312169309E-4</v>
      </c>
      <c r="G39" s="12">
        <v>3.0988534242330339E-4</v>
      </c>
      <c r="I39" s="44" t="s">
        <v>810</v>
      </c>
      <c r="J39" s="47">
        <f>SUMIF(Table_Market[Tranche_âge],"18-29 ans",Table_Market[M_TOTAL_dépensé])</f>
        <v>138</v>
      </c>
      <c r="K39" s="50">
        <f>J39/M38</f>
        <v>1.0291180756386871E-4</v>
      </c>
    </row>
    <row r="40" spans="1:13" x14ac:dyDescent="0.35">
      <c r="A40" s="9" t="s">
        <v>793</v>
      </c>
      <c r="B40" s="12">
        <v>0.1424590197956104</v>
      </c>
      <c r="C40" s="12">
        <v>0.17680325263105057</v>
      </c>
      <c r="D40" s="12">
        <v>0.19124444576983868</v>
      </c>
      <c r="E40" s="12">
        <v>0.18263429702205705</v>
      </c>
      <c r="F40" s="12">
        <v>0.16382481812169311</v>
      </c>
      <c r="G40" s="12">
        <v>0.18508762868849638</v>
      </c>
      <c r="I40" s="44" t="s">
        <v>811</v>
      </c>
      <c r="J40" s="47">
        <f>SUMIF(Table_Market[Tranche_âge],"30-44 ans",Table_Market[M_TOTAL_dépensé])</f>
        <v>218952</v>
      </c>
      <c r="K40" s="50">
        <f>J40/M38</f>
        <v>0.16328076876611725</v>
      </c>
    </row>
    <row r="41" spans="1:13" x14ac:dyDescent="0.35">
      <c r="A41" s="9" t="s">
        <v>792</v>
      </c>
      <c r="B41" s="12">
        <v>0.38880571128708524</v>
      </c>
      <c r="C41" s="12">
        <v>0.40962404002208574</v>
      </c>
      <c r="D41" s="12">
        <v>0.39074398896067103</v>
      </c>
      <c r="E41" s="12">
        <v>0.39323809064144022</v>
      </c>
      <c r="F41" s="12">
        <v>0.40790343915343913</v>
      </c>
      <c r="G41" s="12">
        <v>0.40254105980787108</v>
      </c>
      <c r="I41" s="44" t="s">
        <v>812</v>
      </c>
      <c r="J41" s="47">
        <f>SUMIF(Table_Market[Tranche_âge],"45-59 ans",Table_Market[M_TOTAL_dépensé])</f>
        <v>526343</v>
      </c>
      <c r="K41" s="50">
        <f>J41/M38</f>
        <v>0.39251383716369093</v>
      </c>
    </row>
    <row r="42" spans="1:13" x14ac:dyDescent="0.35">
      <c r="A42" s="9" t="s">
        <v>794</v>
      </c>
      <c r="B42" s="12">
        <v>0.46873082179799996</v>
      </c>
      <c r="C42" s="12">
        <v>0.41315441631669653</v>
      </c>
      <c r="D42" s="12">
        <v>0.41796818873131758</v>
      </c>
      <c r="E42" s="12">
        <v>0.42391042038708432</v>
      </c>
      <c r="F42" s="12">
        <v>0.42767237103174605</v>
      </c>
      <c r="G42" s="12">
        <v>0.41206142616120922</v>
      </c>
      <c r="I42" s="44" t="s">
        <v>794</v>
      </c>
      <c r="J42" s="47">
        <f>SUMIF(Table_Market[Tranche_âge],"60 ans et +",Table_Market[M_TOTAL_dépensé])</f>
        <v>595521</v>
      </c>
      <c r="K42" s="12">
        <f>J42/M38</f>
        <v>0.44410248226262794</v>
      </c>
    </row>
    <row r="43" spans="1:13" x14ac:dyDescent="0.35">
      <c r="A43" s="9" t="s">
        <v>721</v>
      </c>
      <c r="B43" s="12">
        <v>1</v>
      </c>
      <c r="C43" s="12">
        <v>1</v>
      </c>
      <c r="D43" s="12">
        <v>1</v>
      </c>
      <c r="E43" s="12">
        <v>1</v>
      </c>
      <c r="F43" s="12">
        <v>1</v>
      </c>
      <c r="G43" s="12">
        <v>1</v>
      </c>
    </row>
    <row r="57" spans="9:9" x14ac:dyDescent="0.35">
      <c r="I57" t="s">
        <v>850</v>
      </c>
    </row>
    <row r="65" spans="1:11" x14ac:dyDescent="0.35">
      <c r="A65" s="13" t="s">
        <v>805</v>
      </c>
      <c r="B65" s="13"/>
      <c r="C65" s="13"/>
      <c r="D65" s="13"/>
      <c r="E65" s="13"/>
      <c r="F65" s="13"/>
      <c r="G65" s="13"/>
      <c r="H65" s="13"/>
    </row>
    <row r="66" spans="1:11" x14ac:dyDescent="0.35">
      <c r="A66" s="13" t="s">
        <v>804</v>
      </c>
      <c r="B66" s="13"/>
      <c r="C66" s="13"/>
      <c r="D66" s="13"/>
      <c r="E66" s="13"/>
      <c r="F66" s="13"/>
      <c r="G66" s="13"/>
      <c r="H66" s="13"/>
    </row>
    <row r="67" spans="1:11" x14ac:dyDescent="0.35">
      <c r="A67" s="13" t="s">
        <v>803</v>
      </c>
      <c r="B67" s="13"/>
      <c r="C67" s="13"/>
      <c r="D67" s="13"/>
      <c r="E67" s="13"/>
      <c r="F67" s="13"/>
      <c r="G67" s="13"/>
      <c r="H67" s="13"/>
    </row>
    <row r="69" spans="1:11" ht="28.5" x14ac:dyDescent="0.65">
      <c r="A69" s="10" t="s">
        <v>781</v>
      </c>
      <c r="B69" s="10"/>
      <c r="C69" s="10"/>
      <c r="D69" s="10"/>
    </row>
    <row r="73" spans="1:11" x14ac:dyDescent="0.35">
      <c r="A73" s="8" t="s">
        <v>720</v>
      </c>
      <c r="B73" t="s">
        <v>769</v>
      </c>
      <c r="C73" t="s">
        <v>851</v>
      </c>
      <c r="I73" t="s">
        <v>734</v>
      </c>
      <c r="J73" t="s">
        <v>735</v>
      </c>
      <c r="K73" t="s">
        <v>736</v>
      </c>
    </row>
    <row r="74" spans="1:11" x14ac:dyDescent="0.35">
      <c r="A74" s="9" t="s">
        <v>844</v>
      </c>
      <c r="B74">
        <v>733</v>
      </c>
      <c r="C74" s="12">
        <v>0.33658648991688006</v>
      </c>
      <c r="I74" t="s">
        <v>683</v>
      </c>
      <c r="J74" s="1">
        <f>_xlfn.PERCENTILE.INC(CLEAN!$M$2:$M$2212,1/3)</f>
        <v>32</v>
      </c>
      <c r="K74">
        <f>_xlfn.PERCENTILE.INC(CLEAN!$M$2:$M$2212,2/3)</f>
        <v>65</v>
      </c>
    </row>
    <row r="75" spans="1:11" x14ac:dyDescent="0.35">
      <c r="A75" s="9" t="s">
        <v>845</v>
      </c>
      <c r="B75">
        <v>602</v>
      </c>
      <c r="C75" s="12">
        <v>0.18609363184717745</v>
      </c>
      <c r="I75" t="s">
        <v>745</v>
      </c>
      <c r="J75" s="1">
        <f>_xlfn.PERCENTILE.INC(CLEAN!$N$2:$N$2212,1/3)</f>
        <v>14</v>
      </c>
      <c r="K75" s="1">
        <f>_xlfn.PERCENTILE.INC(CLEAN!$N$2:$N$2212,2/3)</f>
        <v>21</v>
      </c>
    </row>
    <row r="76" spans="1:11" x14ac:dyDescent="0.35">
      <c r="A76" s="9" t="s">
        <v>846</v>
      </c>
      <c r="B76">
        <v>430</v>
      </c>
      <c r="C76" s="12">
        <v>0.30622004930817909</v>
      </c>
      <c r="I76" t="s">
        <v>744</v>
      </c>
      <c r="J76" s="5">
        <f>_xlfn.PERCENTILE.INC(CLEAN!$O$2:$O$2212,1/3)</f>
        <v>114.66666666666663</v>
      </c>
      <c r="K76" s="5">
        <f>_xlfn.PERCENTILE.INC(CLEAN!$O$2:$O$2212,2/3)</f>
        <v>833</v>
      </c>
    </row>
    <row r="77" spans="1:11" x14ac:dyDescent="0.35">
      <c r="A77" s="9" t="s">
        <v>847</v>
      </c>
      <c r="B77">
        <v>292</v>
      </c>
      <c r="C77" s="12">
        <v>1.9569649667326397E-2</v>
      </c>
    </row>
    <row r="78" spans="1:11" x14ac:dyDescent="0.35">
      <c r="A78" s="9" t="s">
        <v>849</v>
      </c>
      <c r="B78">
        <v>154</v>
      </c>
      <c r="C78" s="12">
        <v>0.15153017926043696</v>
      </c>
    </row>
    <row r="79" spans="1:11" x14ac:dyDescent="0.35">
      <c r="A79" s="9" t="s">
        <v>721</v>
      </c>
      <c r="B79">
        <v>2211</v>
      </c>
      <c r="C79" s="12">
        <v>1</v>
      </c>
    </row>
    <row r="80" spans="1:11" x14ac:dyDescent="0.35">
      <c r="A80" s="9"/>
      <c r="C80" s="12"/>
    </row>
    <row r="81" spans="1:10" x14ac:dyDescent="0.35">
      <c r="A81" s="9"/>
      <c r="C81" s="12"/>
    </row>
    <row r="82" spans="1:10" x14ac:dyDescent="0.35">
      <c r="A82" s="9"/>
      <c r="C82" s="12"/>
    </row>
    <row r="83" spans="1:10" x14ac:dyDescent="0.35">
      <c r="A83" s="9"/>
      <c r="C83" s="12"/>
    </row>
    <row r="84" spans="1:10" x14ac:dyDescent="0.35">
      <c r="A84" s="9"/>
      <c r="C84" s="12"/>
    </row>
    <row r="85" spans="1:10" x14ac:dyDescent="0.35">
      <c r="A85" s="9"/>
      <c r="C85" s="12"/>
    </row>
    <row r="86" spans="1:10" x14ac:dyDescent="0.35">
      <c r="A86" s="9"/>
      <c r="C86" s="12"/>
    </row>
    <row r="87" spans="1:10" ht="15" customHeight="1" x14ac:dyDescent="0.35">
      <c r="A87" s="9"/>
      <c r="C87" s="12"/>
    </row>
    <row r="88" spans="1:10" ht="15" customHeight="1" x14ac:dyDescent="0.35">
      <c r="A88" s="9"/>
      <c r="C88" s="12"/>
    </row>
    <row r="89" spans="1:10" ht="15" customHeight="1" x14ac:dyDescent="0.35">
      <c r="A89" s="9"/>
      <c r="C89" s="12"/>
    </row>
    <row r="90" spans="1:10" ht="15" customHeight="1" x14ac:dyDescent="0.35">
      <c r="A90" s="9"/>
      <c r="C90" s="12"/>
    </row>
    <row r="91" spans="1:10" x14ac:dyDescent="0.35">
      <c r="A91" s="9"/>
      <c r="C91" s="12"/>
    </row>
    <row r="92" spans="1:10" x14ac:dyDescent="0.35">
      <c r="A92" s="9"/>
      <c r="C92" s="12"/>
    </row>
    <row r="94" spans="1:10" x14ac:dyDescent="0.35">
      <c r="I94" s="13"/>
      <c r="J94" s="13"/>
    </row>
    <row r="95" spans="1:10" x14ac:dyDescent="0.35">
      <c r="A95" s="13" t="s">
        <v>773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35">
      <c r="A96" s="13" t="s">
        <v>848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35">
      <c r="A97" s="13" t="s">
        <v>770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35">
      <c r="A98" s="13" t="s">
        <v>771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35">
      <c r="A99" s="13" t="s">
        <v>772</v>
      </c>
      <c r="B99" s="13"/>
      <c r="C99" s="13"/>
      <c r="D99" s="13"/>
      <c r="E99" s="13"/>
      <c r="F99" s="13"/>
      <c r="G99" s="13"/>
      <c r="H99" s="13"/>
    </row>
    <row r="101" spans="1:10" x14ac:dyDescent="0.35">
      <c r="A101" s="8" t="s">
        <v>720</v>
      </c>
      <c r="B101" t="s">
        <v>769</v>
      </c>
    </row>
    <row r="102" spans="1:10" x14ac:dyDescent="0.35">
      <c r="A102" s="9" t="s">
        <v>844</v>
      </c>
      <c r="B102" s="12">
        <v>0.33152419719583898</v>
      </c>
    </row>
    <row r="103" spans="1:10" x14ac:dyDescent="0.35">
      <c r="A103" s="9" t="s">
        <v>845</v>
      </c>
      <c r="B103" s="12">
        <v>0.27227498869289912</v>
      </c>
    </row>
    <row r="104" spans="1:10" x14ac:dyDescent="0.35">
      <c r="A104" s="9" t="s">
        <v>846</v>
      </c>
      <c r="B104" s="12">
        <v>0.19448213478064225</v>
      </c>
    </row>
    <row r="105" spans="1:10" x14ac:dyDescent="0.35">
      <c r="A105" s="9" t="s">
        <v>847</v>
      </c>
      <c r="B105" s="12">
        <v>0.1320669380370873</v>
      </c>
    </row>
    <row r="106" spans="1:10" x14ac:dyDescent="0.35">
      <c r="A106" s="9" t="s">
        <v>849</v>
      </c>
      <c r="B106" s="12">
        <v>6.965174129353234E-2</v>
      </c>
    </row>
    <row r="107" spans="1:10" x14ac:dyDescent="0.35">
      <c r="A107" s="9" t="s">
        <v>721</v>
      </c>
      <c r="B107" s="12">
        <v>1</v>
      </c>
    </row>
    <row r="122" spans="1:7" x14ac:dyDescent="0.35">
      <c r="A122" s="13" t="s">
        <v>776</v>
      </c>
      <c r="B122" s="13"/>
      <c r="C122" s="13"/>
      <c r="D122" s="13"/>
      <c r="E122" s="13"/>
      <c r="F122" s="13"/>
      <c r="G122" s="13"/>
    </row>
    <row r="123" spans="1:7" x14ac:dyDescent="0.35">
      <c r="A123" s="13" t="s">
        <v>774</v>
      </c>
      <c r="B123" s="13"/>
      <c r="C123" s="13"/>
      <c r="D123" s="13"/>
      <c r="E123" s="13"/>
      <c r="F123" s="13"/>
      <c r="G123" s="13"/>
    </row>
    <row r="124" spans="1:7" x14ac:dyDescent="0.35">
      <c r="A124" s="13" t="s">
        <v>775</v>
      </c>
      <c r="B124" s="13"/>
      <c r="C124" s="13"/>
      <c r="D124" s="13"/>
      <c r="E124" s="13"/>
      <c r="F124" s="13"/>
      <c r="G124" s="13"/>
    </row>
    <row r="126" spans="1:7" x14ac:dyDescent="0.35">
      <c r="A126" t="s">
        <v>777</v>
      </c>
    </row>
    <row r="127" spans="1:7" x14ac:dyDescent="0.35">
      <c r="A127" t="s">
        <v>778</v>
      </c>
    </row>
    <row r="128" spans="1:7" x14ac:dyDescent="0.35">
      <c r="A128" t="s">
        <v>779</v>
      </c>
    </row>
    <row r="129" spans="1:5" x14ac:dyDescent="0.35">
      <c r="A129" t="s">
        <v>780</v>
      </c>
    </row>
    <row r="132" spans="1:5" ht="28.5" x14ac:dyDescent="0.65">
      <c r="A132" s="10" t="s">
        <v>782</v>
      </c>
      <c r="B132" s="10"/>
      <c r="C132" s="10"/>
    </row>
    <row r="135" spans="1:5" ht="29" x14ac:dyDescent="0.35">
      <c r="A135" s="8" t="s">
        <v>720</v>
      </c>
      <c r="B135" t="s">
        <v>802</v>
      </c>
      <c r="D135" s="46" t="s">
        <v>784</v>
      </c>
      <c r="E135" s="45" t="s">
        <v>783</v>
      </c>
    </row>
    <row r="136" spans="1:5" x14ac:dyDescent="0.35">
      <c r="A136" s="9" t="s">
        <v>785</v>
      </c>
      <c r="B136" s="12">
        <v>0.14242424242424243</v>
      </c>
      <c r="D136" t="s">
        <v>785</v>
      </c>
      <c r="E136">
        <f>COUNTIF(Table_Market[Campagne1Acceptée],1)</f>
        <v>141</v>
      </c>
    </row>
    <row r="137" spans="1:5" x14ac:dyDescent="0.35">
      <c r="A137" s="9" t="s">
        <v>786</v>
      </c>
      <c r="B137" s="12">
        <v>3.0303030303030304E-2</v>
      </c>
      <c r="D137" t="s">
        <v>786</v>
      </c>
      <c r="E137">
        <f>COUNTIF(Table_Market[Campagne2Acceptée],1)</f>
        <v>30</v>
      </c>
    </row>
    <row r="138" spans="1:5" x14ac:dyDescent="0.35">
      <c r="A138" s="9" t="s">
        <v>787</v>
      </c>
      <c r="B138" s="12">
        <v>0.16464646464646465</v>
      </c>
      <c r="D138" t="s">
        <v>787</v>
      </c>
      <c r="E138">
        <f>COUNTIF(Table_Market[Campagne3Acceptée],1)</f>
        <v>163</v>
      </c>
    </row>
    <row r="139" spans="1:5" x14ac:dyDescent="0.35">
      <c r="A139" s="9" t="s">
        <v>788</v>
      </c>
      <c r="B139" s="12">
        <v>0.16565656565656567</v>
      </c>
      <c r="D139" t="s">
        <v>788</v>
      </c>
      <c r="E139">
        <f>COUNTIF(Table_Market[Campagne4Acceptée],1)</f>
        <v>164</v>
      </c>
    </row>
    <row r="140" spans="1:5" x14ac:dyDescent="0.35">
      <c r="A140" s="9" t="s">
        <v>789</v>
      </c>
      <c r="B140" s="12">
        <v>0.16161616161616163</v>
      </c>
      <c r="D140" t="s">
        <v>789</v>
      </c>
      <c r="E140">
        <f>COUNTIF(Table_Market[Campagne5Acceptée],1)</f>
        <v>160</v>
      </c>
    </row>
    <row r="141" spans="1:5" x14ac:dyDescent="0.35">
      <c r="A141" s="9" t="s">
        <v>790</v>
      </c>
      <c r="B141" s="12">
        <v>0.33535353535353535</v>
      </c>
      <c r="D141" t="s">
        <v>790</v>
      </c>
      <c r="E141">
        <f>COUNTIF(Table_Market[Réponse dernière campagne],1)</f>
        <v>332</v>
      </c>
    </row>
    <row r="142" spans="1:5" x14ac:dyDescent="0.35">
      <c r="A142" s="9" t="s">
        <v>721</v>
      </c>
      <c r="B142" s="12">
        <v>1</v>
      </c>
    </row>
    <row r="156" spans="1:8" x14ac:dyDescent="0.35">
      <c r="A156" s="13" t="s">
        <v>791</v>
      </c>
      <c r="B156" s="13"/>
      <c r="C156" s="13"/>
      <c r="D156" s="13"/>
      <c r="E156" s="13"/>
      <c r="F156" s="13"/>
      <c r="G156" s="13"/>
      <c r="H156" s="13"/>
    </row>
  </sheetData>
  <pageMargins left="0.7" right="0.7" top="0.75" bottom="0.75" header="0.3" footer="0.3"/>
  <pageSetup orientation="portrait" r:id="rId11"/>
  <drawing r:id="rId12"/>
  <tableParts count="3"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A21B-15D1-4695-B422-3792C55CC988}">
  <sheetPr>
    <pageSetUpPr fitToPage="1"/>
  </sheetPr>
  <dimension ref="H8:P21"/>
  <sheetViews>
    <sheetView showGridLines="0" tabSelected="1" zoomScale="90" zoomScaleNormal="90" workbookViewId="0"/>
  </sheetViews>
  <sheetFormatPr baseColWidth="10" defaultRowHeight="14.5" x14ac:dyDescent="0.35"/>
  <cols>
    <col min="9" max="9" width="25.1796875" customWidth="1"/>
    <col min="10" max="10" width="26.90625" customWidth="1"/>
    <col min="12" max="12" width="26.08984375" bestFit="1" customWidth="1"/>
    <col min="13" max="13" width="12.36328125" bestFit="1" customWidth="1"/>
    <col min="14" max="14" width="28.453125" bestFit="1" customWidth="1"/>
    <col min="15" max="15" width="12.36328125" bestFit="1" customWidth="1"/>
    <col min="16" max="16" width="28.453125" bestFit="1" customWidth="1"/>
    <col min="17" max="17" width="24.36328125" bestFit="1" customWidth="1"/>
    <col min="18" max="18" width="37.08984375" bestFit="1" customWidth="1"/>
    <col min="19" max="19" width="10.6328125" customWidth="1"/>
  </cols>
  <sheetData>
    <row r="8" spans="15:16" x14ac:dyDescent="0.35">
      <c r="O8" s="51"/>
    </row>
    <row r="9" spans="15:16" x14ac:dyDescent="0.35">
      <c r="O9" s="51"/>
      <c r="P9" s="6"/>
    </row>
    <row r="10" spans="15:16" x14ac:dyDescent="0.35">
      <c r="O10" s="51"/>
      <c r="P10" s="6"/>
    </row>
    <row r="11" spans="15:16" x14ac:dyDescent="0.35">
      <c r="O11" s="51"/>
      <c r="P11" s="1"/>
    </row>
    <row r="12" spans="15:16" x14ac:dyDescent="0.35">
      <c r="O12" s="51"/>
      <c r="P12" s="7"/>
    </row>
    <row r="13" spans="15:16" x14ac:dyDescent="0.35">
      <c r="O13" s="51"/>
      <c r="P13" s="1"/>
    </row>
    <row r="21" spans="8:8" x14ac:dyDescent="0.35">
      <c r="H21" s="56"/>
    </row>
  </sheetData>
  <pageMargins left="0.7" right="0.7" top="0.75" bottom="0.75" header="0.3" footer="0.3"/>
  <pageSetup scale="41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988A-E612-487A-B9E8-1B57D17283E3}">
  <dimension ref="A1:E21"/>
  <sheetViews>
    <sheetView workbookViewId="0">
      <selection activeCell="J10" sqref="J10"/>
    </sheetView>
  </sheetViews>
  <sheetFormatPr baseColWidth="10" defaultRowHeight="14.5" x14ac:dyDescent="0.35"/>
  <cols>
    <col min="1" max="1" width="19.54296875" bestFit="1" customWidth="1"/>
    <col min="2" max="2" width="5.36328125" bestFit="1" customWidth="1"/>
    <col min="3" max="3" width="10.453125" bestFit="1" customWidth="1"/>
    <col min="4" max="4" width="8.1796875" bestFit="1" customWidth="1"/>
    <col min="5" max="5" width="9.54296875" bestFit="1" customWidth="1"/>
    <col min="6" max="6" width="5.36328125" bestFit="1" customWidth="1"/>
    <col min="7" max="7" width="6.81640625" bestFit="1" customWidth="1"/>
    <col min="8" max="8" width="25.54296875" bestFit="1" customWidth="1"/>
    <col min="9" max="9" width="30.7265625" bestFit="1" customWidth="1"/>
    <col min="10" max="10" width="26.81640625" bestFit="1" customWidth="1"/>
    <col min="11" max="23" width="30.7265625" bestFit="1" customWidth="1"/>
    <col min="24" max="24" width="30" bestFit="1" customWidth="1"/>
    <col min="25" max="25" width="35.26953125" bestFit="1" customWidth="1"/>
    <col min="26" max="26" width="33.1796875" bestFit="1" customWidth="1"/>
    <col min="27" max="27" width="33.90625" bestFit="1" customWidth="1"/>
    <col min="28" max="28" width="29.1796875" bestFit="1" customWidth="1"/>
    <col min="29" max="30" width="32.1796875" bestFit="1" customWidth="1"/>
    <col min="31" max="31" width="33.1796875" bestFit="1" customWidth="1"/>
    <col min="32" max="32" width="33.90625" bestFit="1" customWidth="1"/>
    <col min="33" max="33" width="35.26953125" bestFit="1" customWidth="1"/>
    <col min="34" max="35" width="29.1796875" bestFit="1" customWidth="1"/>
    <col min="36" max="36" width="30" bestFit="1" customWidth="1"/>
    <col min="37" max="37" width="34.1796875" bestFit="1" customWidth="1"/>
    <col min="38" max="38" width="32.1796875" bestFit="1" customWidth="1"/>
    <col min="39" max="39" width="33.1796875" bestFit="1" customWidth="1"/>
    <col min="40" max="40" width="33.90625" bestFit="1" customWidth="1"/>
    <col min="41" max="41" width="35.26953125" bestFit="1" customWidth="1"/>
    <col min="42" max="42" width="29.1796875" bestFit="1" customWidth="1"/>
  </cols>
  <sheetData>
    <row r="1" spans="1:2" ht="21" x14ac:dyDescent="0.5">
      <c r="A1" s="14" t="s">
        <v>729</v>
      </c>
    </row>
    <row r="2" spans="1:2" ht="21" x14ac:dyDescent="0.5">
      <c r="A2" s="14" t="s">
        <v>730</v>
      </c>
    </row>
    <row r="4" spans="1:2" x14ac:dyDescent="0.35">
      <c r="A4" t="s">
        <v>731</v>
      </c>
    </row>
    <row r="5" spans="1:2" x14ac:dyDescent="0.35">
      <c r="A5" t="s">
        <v>732</v>
      </c>
    </row>
    <row r="6" spans="1:2" x14ac:dyDescent="0.35">
      <c r="A6" t="s">
        <v>733</v>
      </c>
    </row>
    <row r="8" spans="1:2" x14ac:dyDescent="0.35">
      <c r="A8" t="s">
        <v>737</v>
      </c>
    </row>
    <row r="14" spans="1:2" x14ac:dyDescent="0.35">
      <c r="B14" s="1"/>
    </row>
    <row r="16" spans="1:2" ht="72.5" x14ac:dyDescent="0.35">
      <c r="A16" s="40" t="s">
        <v>746</v>
      </c>
      <c r="B16" s="40" t="s">
        <v>747</v>
      </c>
    </row>
    <row r="17" spans="1:5" ht="159.5" x14ac:dyDescent="0.35">
      <c r="A17" s="41">
        <v>333</v>
      </c>
      <c r="B17" s="42" t="s">
        <v>748</v>
      </c>
      <c r="C17" s="43" t="s">
        <v>757</v>
      </c>
      <c r="D17" s="43" t="s">
        <v>758</v>
      </c>
      <c r="E17" s="43" t="s">
        <v>759</v>
      </c>
    </row>
    <row r="18" spans="1:5" ht="159.5" x14ac:dyDescent="0.35">
      <c r="A18" s="41" t="s">
        <v>749</v>
      </c>
      <c r="B18" s="42" t="s">
        <v>750</v>
      </c>
      <c r="C18" s="44" t="s">
        <v>760</v>
      </c>
      <c r="D18" s="45" t="s">
        <v>761</v>
      </c>
      <c r="E18" s="44" t="s">
        <v>762</v>
      </c>
    </row>
    <row r="19" spans="1:5" ht="145" x14ac:dyDescent="0.35">
      <c r="A19" s="41" t="s">
        <v>751</v>
      </c>
      <c r="B19" s="42" t="s">
        <v>752</v>
      </c>
      <c r="C19" s="44" t="s">
        <v>763</v>
      </c>
      <c r="D19" s="45" t="s">
        <v>764</v>
      </c>
      <c r="E19" s="44" t="s">
        <v>765</v>
      </c>
    </row>
    <row r="20" spans="1:5" ht="101.5" x14ac:dyDescent="0.35">
      <c r="A20" s="41" t="s">
        <v>753</v>
      </c>
      <c r="B20" s="42" t="s">
        <v>754</v>
      </c>
      <c r="C20" s="44" t="s">
        <v>766</v>
      </c>
      <c r="D20" s="45" t="s">
        <v>767</v>
      </c>
      <c r="E20" s="44" t="s">
        <v>768</v>
      </c>
    </row>
    <row r="21" spans="1:5" ht="116" x14ac:dyDescent="0.35">
      <c r="A21" s="41">
        <v>111</v>
      </c>
      <c r="B21" s="42" t="s">
        <v>755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F72F-465E-4DE8-90E0-712A1E91B7D7}">
  <dimension ref="A1"/>
  <sheetViews>
    <sheetView workbookViewId="0">
      <selection activeCell="I31" sqref="I3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23DBC-F62E-4BBF-BE19-B11BFEA175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RAW</vt:lpstr>
      <vt:lpstr>CLEAN</vt:lpstr>
      <vt:lpstr>PIVOT</vt:lpstr>
      <vt:lpstr>DASHBOARD</vt:lpstr>
      <vt:lpstr>AUDIT</vt:lpstr>
      <vt:lpstr>RÉSUMÉ</vt:lpstr>
      <vt:lpstr>F_borne1</vt:lpstr>
      <vt:lpstr>F_borne2</vt:lpstr>
      <vt:lpstr>M_Borne1</vt:lpstr>
      <vt:lpstr>M_borne2</vt:lpstr>
      <vt:lpstr>R_borne1</vt:lpstr>
      <vt:lpstr>R_borne2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Erwanna Menguy</cp:lastModifiedBy>
  <cp:revision/>
  <cp:lastPrinted>2025-11-12T22:14:14Z</cp:lastPrinted>
  <dcterms:created xsi:type="dcterms:W3CDTF">2025-10-15T20:39:08Z</dcterms:created>
  <dcterms:modified xsi:type="dcterms:W3CDTF">2025-12-10T21:58:48Z</dcterms:modified>
  <cp:category/>
  <cp:contentStatus/>
</cp:coreProperties>
</file>